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6915" yWindow="360" windowWidth="21720" windowHeight="11370" tabRatio="913" activeTab="1"/>
  </bookViews>
  <sheets>
    <sheet name="순점검" sheetId="10" r:id="rId1"/>
    <sheet name="기획현황" sheetId="1" r:id="rId2"/>
    <sheet name="PO ISSUE" sheetId="17" r:id="rId3"/>
    <sheet name="가격결정" sheetId="33" r:id="rId4"/>
    <sheet name="원자재구매리스트" sheetId="26" r:id="rId5"/>
    <sheet name="원자재구매정보" sheetId="25" r:id="rId6"/>
    <sheet name="원자재구매품의" sheetId="28" r:id="rId7"/>
    <sheet name="부자재구매리스트" sheetId="32" r:id="rId8"/>
    <sheet name="실입고현황" sheetId="30" r:id="rId9"/>
    <sheet name="TARGET MU" sheetId="5" r:id="rId10"/>
    <sheet name="CODE" sheetId="4" r:id="rId11"/>
    <sheet name="품번순번코드" sheetId="11" r:id="rId12"/>
  </sheets>
  <externalReferences>
    <externalReference r:id="rId13"/>
    <externalReference r:id="rId14"/>
    <externalReference r:id="rId15"/>
  </externalReferences>
  <definedNames>
    <definedName name="_xlnm._FilterDatabase" localSheetId="10" hidden="1">CODE!$A$3:$G$143</definedName>
    <definedName name="_xlnm._FilterDatabase" localSheetId="2" hidden="1">'PO ISSUE'!$L$7:$U$58</definedName>
    <definedName name="_xlnm._FilterDatabase" localSheetId="9" hidden="1">'TARGET MU'!$A$2:$D$41</definedName>
    <definedName name="_xlnm._FilterDatabase" localSheetId="3" hidden="1">가격결정!$F$5:$X$306</definedName>
    <definedName name="_xlnm._FilterDatabase" localSheetId="1" hidden="1">기획현황!$K$10:$BR$302</definedName>
    <definedName name="_xlnm._FilterDatabase" localSheetId="7" hidden="1">부자재구매리스트!$J$8:$T$8</definedName>
    <definedName name="_xlnm._FilterDatabase" localSheetId="8" hidden="1">실입고현황!$A$4:$A$5502</definedName>
    <definedName name="_xlnm._FilterDatabase" localSheetId="4" hidden="1">원자재구매리스트!$L$7:$AA$68</definedName>
    <definedName name="_xlnm._FilterDatabase" localSheetId="5" hidden="1">원자재구매정보!$I$7:$AE$88</definedName>
    <definedName name="_xlnm.Print_Area" localSheetId="7">부자재구매리스트!$A$1:$U$25</definedName>
    <definedName name="_xlnm.Print_Titles" localSheetId="2">'PO ISSUE'!$2:$7</definedName>
    <definedName name="_xlnm.Print_Titles" localSheetId="3">가격결정!$3:$4</definedName>
    <definedName name="_xlnm.Print_Titles" localSheetId="7">부자재구매리스트!#REF!</definedName>
    <definedName name="_xlnm.Print_Titles" localSheetId="4">원자재구매리스트!$6:$7</definedName>
    <definedName name="_xlnm.Print_Titles" localSheetId="5">원자재구매정보!$2:$7</definedName>
    <definedName name="Z_425AFE98_94AD_499D_8D01_A50DD9A716F4_.wvu.Cols" localSheetId="2" hidden="1">'PO ISSUE'!$A:$A,'PO ISSUE'!#REF!</definedName>
    <definedName name="Z_425AFE98_94AD_499D_8D01_A50DD9A716F4_.wvu.Cols" localSheetId="5" hidden="1">원자재구매정보!$B:$B,원자재구매정보!#REF!</definedName>
    <definedName name="Z_425AFE98_94AD_499D_8D01_A50DD9A716F4_.wvu.FilterData" localSheetId="2" hidden="1">'PO ISSUE'!$L$7:$L$58</definedName>
    <definedName name="Z_425AFE98_94AD_499D_8D01_A50DD9A716F4_.wvu.FilterData" localSheetId="5" hidden="1">원자재구매정보!$P$7:$P$88</definedName>
    <definedName name="Z_425AFE98_94AD_499D_8D01_A50DD9A716F4_.wvu.PrintTitles" localSheetId="2" hidden="1">'PO ISSUE'!$2:$7</definedName>
    <definedName name="Z_425AFE98_94AD_499D_8D01_A50DD9A716F4_.wvu.PrintTitles" localSheetId="5" hidden="1">원자재구매정보!$2:$7</definedName>
    <definedName name="Z_55674DC9_3D72_4854_85A3_27A94002CB9C_.wvu.Cols" localSheetId="2" hidden="1">'PO ISSUE'!$A:$A,'PO ISSUE'!#REF!</definedName>
    <definedName name="Z_55674DC9_3D72_4854_85A3_27A94002CB9C_.wvu.Cols" localSheetId="5" hidden="1">원자재구매정보!$B:$B,원자재구매정보!#REF!</definedName>
    <definedName name="Z_55674DC9_3D72_4854_85A3_27A94002CB9C_.wvu.FilterData" localSheetId="2" hidden="1">'PO ISSUE'!$L$7:$L$58</definedName>
    <definedName name="Z_55674DC9_3D72_4854_85A3_27A94002CB9C_.wvu.FilterData" localSheetId="5" hidden="1">원자재구매정보!$P$7:$P$88</definedName>
    <definedName name="Z_55674DC9_3D72_4854_85A3_27A94002CB9C_.wvu.PrintTitles" localSheetId="2" hidden="1">'PO ISSUE'!$2:$7</definedName>
    <definedName name="Z_55674DC9_3D72_4854_85A3_27A94002CB9C_.wvu.PrintTitles" localSheetId="5" hidden="1">원자재구매정보!$2:$7</definedName>
  </definedNames>
  <calcPr calcId="124519"/>
  <pivotCaches>
    <pivotCache cacheId="36" r:id="rId16"/>
    <pivotCache cacheId="37" r:id="rId17"/>
  </pivotCaches>
  <fileRecoveryPr repairLoad="1"/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84" i="1" l="1"/>
  <c r="AL84"/>
  <c r="AI84"/>
  <c r="AL83"/>
  <c r="AI83"/>
  <c r="AL82"/>
  <c r="AI82"/>
  <c r="AL81"/>
  <c r="AI81"/>
  <c r="AL80"/>
  <c r="AI80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79" i="1"/>
  <c r="AL79"/>
  <c r="AI79"/>
  <c r="AL78"/>
  <c r="AI78"/>
  <c r="X77"/>
  <c r="AL77"/>
  <c r="AI77"/>
  <c r="AL76"/>
  <c r="AI76"/>
  <c r="X76"/>
  <c r="X81" l="1"/>
  <c r="X80"/>
  <c r="X83"/>
  <c r="X82"/>
  <c r="X78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I76"/>
  <c r="J76"/>
  <c r="J77"/>
  <c r="I78"/>
  <c r="J78"/>
  <c r="J79"/>
  <c r="I80"/>
  <c r="J80"/>
  <c r="I81"/>
  <c r="J81"/>
  <c r="I82"/>
  <c r="J82"/>
  <c r="I83"/>
  <c r="J83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A115" s="1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B237" s="1"/>
  <c r="J237"/>
  <c r="I238"/>
  <c r="A238" s="1"/>
  <c r="J238"/>
  <c r="I239"/>
  <c r="A239" s="1"/>
  <c r="J239"/>
  <c r="I240"/>
  <c r="A240" s="1"/>
  <c r="J240"/>
  <c r="I241"/>
  <c r="A241" s="1"/>
  <c r="J241"/>
  <c r="I242"/>
  <c r="A242" s="1"/>
  <c r="J242"/>
  <c r="I243"/>
  <c r="A243" s="1"/>
  <c r="J243"/>
  <c r="I244"/>
  <c r="A244" s="1"/>
  <c r="J244"/>
  <c r="I245"/>
  <c r="A245" s="1"/>
  <c r="J245"/>
  <c r="I246"/>
  <c r="A246" s="1"/>
  <c r="J246"/>
  <c r="I247"/>
  <c r="A247" s="1"/>
  <c r="J247"/>
  <c r="I248"/>
  <c r="A248" s="1"/>
  <c r="J248"/>
  <c r="I249"/>
  <c r="A249" s="1"/>
  <c r="J249"/>
  <c r="I250"/>
  <c r="A250" s="1"/>
  <c r="J250"/>
  <c r="I251"/>
  <c r="A251" s="1"/>
  <c r="J251"/>
  <c r="I252"/>
  <c r="A252" s="1"/>
  <c r="J252"/>
  <c r="I253"/>
  <c r="A253" s="1"/>
  <c r="J253"/>
  <c r="I254"/>
  <c r="A254" s="1"/>
  <c r="J254"/>
  <c r="I255"/>
  <c r="A255" s="1"/>
  <c r="J255"/>
  <c r="I256"/>
  <c r="A256" s="1"/>
  <c r="J256"/>
  <c r="I257"/>
  <c r="A257" s="1"/>
  <c r="J257"/>
  <c r="I258"/>
  <c r="A258" s="1"/>
  <c r="J258"/>
  <c r="I259"/>
  <c r="A259" s="1"/>
  <c r="J259"/>
  <c r="I260"/>
  <c r="A260" s="1"/>
  <c r="J260"/>
  <c r="I261"/>
  <c r="A261" s="1"/>
  <c r="J261"/>
  <c r="I262"/>
  <c r="A262" s="1"/>
  <c r="J262"/>
  <c r="I263"/>
  <c r="A263" s="1"/>
  <c r="J263"/>
  <c r="I264"/>
  <c r="A264" s="1"/>
  <c r="J264"/>
  <c r="I265"/>
  <c r="A265" s="1"/>
  <c r="J265"/>
  <c r="I266"/>
  <c r="A266" s="1"/>
  <c r="J266"/>
  <c r="I267"/>
  <c r="A267" s="1"/>
  <c r="J267"/>
  <c r="I268"/>
  <c r="A268" s="1"/>
  <c r="J268"/>
  <c r="I269"/>
  <c r="A269" s="1"/>
  <c r="J269"/>
  <c r="I270"/>
  <c r="A270" s="1"/>
  <c r="J270"/>
  <c r="I271"/>
  <c r="A271" s="1"/>
  <c r="J271"/>
  <c r="I272"/>
  <c r="A272" s="1"/>
  <c r="J272"/>
  <c r="I273"/>
  <c r="A273" s="1"/>
  <c r="J273"/>
  <c r="I274"/>
  <c r="A274" s="1"/>
  <c r="J274"/>
  <c r="I275"/>
  <c r="A275" s="1"/>
  <c r="J275"/>
  <c r="I276"/>
  <c r="A276" s="1"/>
  <c r="J276"/>
  <c r="I277"/>
  <c r="A277" s="1"/>
  <c r="J277"/>
  <c r="I278"/>
  <c r="A278" s="1"/>
  <c r="J278"/>
  <c r="I279"/>
  <c r="A279" s="1"/>
  <c r="J279"/>
  <c r="I280"/>
  <c r="A280" s="1"/>
  <c r="J280"/>
  <c r="I281"/>
  <c r="A281" s="1"/>
  <c r="J281"/>
  <c r="I282"/>
  <c r="A282" s="1"/>
  <c r="J282"/>
  <c r="I283"/>
  <c r="A283" s="1"/>
  <c r="J283"/>
  <c r="I284"/>
  <c r="A284" s="1"/>
  <c r="J284"/>
  <c r="I285"/>
  <c r="A285" s="1"/>
  <c r="J285"/>
  <c r="I286"/>
  <c r="A286" s="1"/>
  <c r="J286"/>
  <c r="I287"/>
  <c r="A287" s="1"/>
  <c r="J287"/>
  <c r="I288"/>
  <c r="A288" s="1"/>
  <c r="J288"/>
  <c r="I289"/>
  <c r="A289" s="1"/>
  <c r="J289"/>
  <c r="I290"/>
  <c r="A290" s="1"/>
  <c r="J290"/>
  <c r="I291"/>
  <c r="A291" s="1"/>
  <c r="J291"/>
  <c r="I292"/>
  <c r="A292" s="1"/>
  <c r="J292"/>
  <c r="I293"/>
  <c r="A293" s="1"/>
  <c r="J293"/>
  <c r="I294"/>
  <c r="A294" s="1"/>
  <c r="J294"/>
  <c r="I295"/>
  <c r="A295" s="1"/>
  <c r="J295"/>
  <c r="I296"/>
  <c r="A296" s="1"/>
  <c r="J296"/>
  <c r="I297"/>
  <c r="A297" s="1"/>
  <c r="J297"/>
  <c r="I298"/>
  <c r="A298" s="1"/>
  <c r="J298"/>
  <c r="I299"/>
  <c r="A299" s="1"/>
  <c r="J299"/>
  <c r="I300"/>
  <c r="A300" s="1"/>
  <c r="J300"/>
  <c r="I301"/>
  <c r="A301" s="1"/>
  <c r="J301"/>
  <c r="I302"/>
  <c r="A302" s="1"/>
  <c r="J302"/>
  <c r="X65"/>
  <c r="AL65"/>
  <c r="AI65"/>
  <c r="AL64"/>
  <c r="CP64" s="1"/>
  <c r="AI64"/>
  <c r="AL63"/>
  <c r="CP63" s="1"/>
  <c r="AI63"/>
  <c r="AL62"/>
  <c r="AI62"/>
  <c r="DC64"/>
  <c r="DB64"/>
  <c r="CX64"/>
  <c r="CL64"/>
  <c r="CJ64"/>
  <c r="CI64"/>
  <c r="CG64"/>
  <c r="CD64"/>
  <c r="CC64"/>
  <c r="CB64"/>
  <c r="CA64"/>
  <c r="BZ64"/>
  <c r="AU64"/>
  <c r="CO64" s="1"/>
  <c r="DC63"/>
  <c r="DB63"/>
  <c r="CX63"/>
  <c r="CL63"/>
  <c r="CJ63"/>
  <c r="CI63"/>
  <c r="CG63"/>
  <c r="CD63"/>
  <c r="CC63"/>
  <c r="CB63"/>
  <c r="CA63"/>
  <c r="BZ63"/>
  <c r="AU63"/>
  <c r="CO63" s="1"/>
  <c r="Q82" l="1"/>
  <c r="M82"/>
  <c r="N82"/>
  <c r="T82"/>
  <c r="Q80"/>
  <c r="M80"/>
  <c r="N80"/>
  <c r="T80"/>
  <c r="Q83"/>
  <c r="M83"/>
  <c r="N83"/>
  <c r="T83"/>
  <c r="Q81"/>
  <c r="M81"/>
  <c r="N81"/>
  <c r="T81"/>
  <c r="Q78"/>
  <c r="N78"/>
  <c r="T78"/>
  <c r="O78"/>
  <c r="M78"/>
  <c r="Q76"/>
  <c r="N76"/>
  <c r="T76"/>
  <c r="O76"/>
  <c r="M76"/>
  <c r="H242"/>
  <c r="H274"/>
  <c r="H290"/>
  <c r="H258"/>
  <c r="H298"/>
  <c r="H282"/>
  <c r="H266"/>
  <c r="H250"/>
  <c r="H302"/>
  <c r="H294"/>
  <c r="H286"/>
  <c r="H278"/>
  <c r="H270"/>
  <c r="H262"/>
  <c r="H254"/>
  <c r="H246"/>
  <c r="H238"/>
  <c r="H300"/>
  <c r="H296"/>
  <c r="H292"/>
  <c r="H288"/>
  <c r="H284"/>
  <c r="H280"/>
  <c r="H276"/>
  <c r="H272"/>
  <c r="H268"/>
  <c r="H264"/>
  <c r="H260"/>
  <c r="H256"/>
  <c r="H252"/>
  <c r="H248"/>
  <c r="H244"/>
  <c r="H240"/>
  <c r="H301"/>
  <c r="H299"/>
  <c r="H297"/>
  <c r="H295"/>
  <c r="H293"/>
  <c r="H291"/>
  <c r="H289"/>
  <c r="H287"/>
  <c r="H285"/>
  <c r="H283"/>
  <c r="H281"/>
  <c r="H279"/>
  <c r="H277"/>
  <c r="H275"/>
  <c r="H273"/>
  <c r="H271"/>
  <c r="H269"/>
  <c r="H267"/>
  <c r="H265"/>
  <c r="H263"/>
  <c r="H261"/>
  <c r="H259"/>
  <c r="H257"/>
  <c r="H255"/>
  <c r="H253"/>
  <c r="H251"/>
  <c r="H249"/>
  <c r="H247"/>
  <c r="H245"/>
  <c r="H243"/>
  <c r="H241"/>
  <c r="H239"/>
  <c r="H237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114"/>
  <c r="H114"/>
  <c r="A114"/>
  <c r="B112"/>
  <c r="H112"/>
  <c r="A112"/>
  <c r="B110"/>
  <c r="H110"/>
  <c r="A110"/>
  <c r="B108"/>
  <c r="H108"/>
  <c r="A108"/>
  <c r="B106"/>
  <c r="H106"/>
  <c r="A106"/>
  <c r="B104"/>
  <c r="H104"/>
  <c r="A104"/>
  <c r="B102"/>
  <c r="H102"/>
  <c r="A102"/>
  <c r="B100"/>
  <c r="H100"/>
  <c r="A100"/>
  <c r="B98"/>
  <c r="H98"/>
  <c r="A98"/>
  <c r="B96"/>
  <c r="H96"/>
  <c r="A96"/>
  <c r="B94"/>
  <c r="H94"/>
  <c r="A94"/>
  <c r="B92"/>
  <c r="H92"/>
  <c r="A92"/>
  <c r="A91"/>
  <c r="A237"/>
  <c r="B236"/>
  <c r="H236"/>
  <c r="A236"/>
  <c r="B235"/>
  <c r="H235"/>
  <c r="A235"/>
  <c r="B234"/>
  <c r="H234"/>
  <c r="A234"/>
  <c r="B233"/>
  <c r="H233"/>
  <c r="A233"/>
  <c r="B232"/>
  <c r="H232"/>
  <c r="A232"/>
  <c r="B231"/>
  <c r="H231"/>
  <c r="A231"/>
  <c r="B230"/>
  <c r="H230"/>
  <c r="A230"/>
  <c r="B229"/>
  <c r="H229"/>
  <c r="A229"/>
  <c r="B228"/>
  <c r="H228"/>
  <c r="A228"/>
  <c r="B227"/>
  <c r="H227"/>
  <c r="A227"/>
  <c r="B226"/>
  <c r="H226"/>
  <c r="A226"/>
  <c r="B225"/>
  <c r="H225"/>
  <c r="A225"/>
  <c r="B224"/>
  <c r="H224"/>
  <c r="A224"/>
  <c r="B223"/>
  <c r="H223"/>
  <c r="A223"/>
  <c r="B222"/>
  <c r="H222"/>
  <c r="A222"/>
  <c r="B221"/>
  <c r="H221"/>
  <c r="A221"/>
  <c r="B220"/>
  <c r="H220"/>
  <c r="A220"/>
  <c r="B219"/>
  <c r="H219"/>
  <c r="A219"/>
  <c r="B218"/>
  <c r="H218"/>
  <c r="A218"/>
  <c r="B217"/>
  <c r="H217"/>
  <c r="A217"/>
  <c r="B216"/>
  <c r="H216"/>
  <c r="A216"/>
  <c r="B215"/>
  <c r="H215"/>
  <c r="A215"/>
  <c r="B214"/>
  <c r="H214"/>
  <c r="A214"/>
  <c r="B213"/>
  <c r="H213"/>
  <c r="A213"/>
  <c r="B212"/>
  <c r="H212"/>
  <c r="A212"/>
  <c r="B211"/>
  <c r="H211"/>
  <c r="A211"/>
  <c r="B210"/>
  <c r="H210"/>
  <c r="A210"/>
  <c r="B209"/>
  <c r="H209"/>
  <c r="A209"/>
  <c r="B208"/>
  <c r="H208"/>
  <c r="A208"/>
  <c r="B207"/>
  <c r="H207"/>
  <c r="A207"/>
  <c r="B206"/>
  <c r="H206"/>
  <c r="A206"/>
  <c r="B205"/>
  <c r="H205"/>
  <c r="A205"/>
  <c r="B204"/>
  <c r="H204"/>
  <c r="A204"/>
  <c r="B203"/>
  <c r="H203"/>
  <c r="A203"/>
  <c r="B202"/>
  <c r="H202"/>
  <c r="A202"/>
  <c r="B201"/>
  <c r="H201"/>
  <c r="A201"/>
  <c r="B200"/>
  <c r="H200"/>
  <c r="A200"/>
  <c r="B199"/>
  <c r="H199"/>
  <c r="A199"/>
  <c r="B198"/>
  <c r="H198"/>
  <c r="A198"/>
  <c r="B197"/>
  <c r="H197"/>
  <c r="A197"/>
  <c r="B196"/>
  <c r="H196"/>
  <c r="A196"/>
  <c r="B195"/>
  <c r="H195"/>
  <c r="A195"/>
  <c r="B194"/>
  <c r="H194"/>
  <c r="A194"/>
  <c r="B193"/>
  <c r="H193"/>
  <c r="A193"/>
  <c r="B192"/>
  <c r="H192"/>
  <c r="A192"/>
  <c r="B191"/>
  <c r="H191"/>
  <c r="A191"/>
  <c r="B190"/>
  <c r="H190"/>
  <c r="A190"/>
  <c r="B189"/>
  <c r="H189"/>
  <c r="A189"/>
  <c r="B188"/>
  <c r="H188"/>
  <c r="A188"/>
  <c r="B187"/>
  <c r="H187"/>
  <c r="A187"/>
  <c r="B186"/>
  <c r="H186"/>
  <c r="A186"/>
  <c r="B185"/>
  <c r="H185"/>
  <c r="A185"/>
  <c r="B184"/>
  <c r="H184"/>
  <c r="A184"/>
  <c r="B183"/>
  <c r="H183"/>
  <c r="A183"/>
  <c r="B182"/>
  <c r="H182"/>
  <c r="A182"/>
  <c r="B181"/>
  <c r="H181"/>
  <c r="A181"/>
  <c r="B180"/>
  <c r="H180"/>
  <c r="A180"/>
  <c r="B179"/>
  <c r="H179"/>
  <c r="A179"/>
  <c r="B178"/>
  <c r="H178"/>
  <c r="A178"/>
  <c r="B177"/>
  <c r="H177"/>
  <c r="A177"/>
  <c r="B176"/>
  <c r="H176"/>
  <c r="A176"/>
  <c r="B175"/>
  <c r="H175"/>
  <c r="A175"/>
  <c r="B174"/>
  <c r="H174"/>
  <c r="A174"/>
  <c r="B173"/>
  <c r="H173"/>
  <c r="A173"/>
  <c r="B172"/>
  <c r="H172"/>
  <c r="A172"/>
  <c r="B171"/>
  <c r="H171"/>
  <c r="A171"/>
  <c r="B170"/>
  <c r="H170"/>
  <c r="A170"/>
  <c r="B169"/>
  <c r="H169"/>
  <c r="A169"/>
  <c r="B168"/>
  <c r="H168"/>
  <c r="A168"/>
  <c r="B167"/>
  <c r="H167"/>
  <c r="A167"/>
  <c r="B166"/>
  <c r="H166"/>
  <c r="A166"/>
  <c r="B165"/>
  <c r="H165"/>
  <c r="A165"/>
  <c r="B164"/>
  <c r="H164"/>
  <c r="A164"/>
  <c r="B163"/>
  <c r="H163"/>
  <c r="A163"/>
  <c r="B162"/>
  <c r="H162"/>
  <c r="A162"/>
  <c r="B161"/>
  <c r="H161"/>
  <c r="A161"/>
  <c r="B160"/>
  <c r="H160"/>
  <c r="A160"/>
  <c r="B159"/>
  <c r="H159"/>
  <c r="A159"/>
  <c r="B158"/>
  <c r="H158"/>
  <c r="A158"/>
  <c r="B157"/>
  <c r="H157"/>
  <c r="A157"/>
  <c r="B156"/>
  <c r="H156"/>
  <c r="A156"/>
  <c r="B155"/>
  <c r="H155"/>
  <c r="A155"/>
  <c r="B154"/>
  <c r="H154"/>
  <c r="A154"/>
  <c r="B153"/>
  <c r="H153"/>
  <c r="A153"/>
  <c r="B152"/>
  <c r="H152"/>
  <c r="A152"/>
  <c r="B151"/>
  <c r="H151"/>
  <c r="A151"/>
  <c r="B150"/>
  <c r="H150"/>
  <c r="A150"/>
  <c r="B149"/>
  <c r="H149"/>
  <c r="A149"/>
  <c r="B148"/>
  <c r="H148"/>
  <c r="A148"/>
  <c r="B147"/>
  <c r="H147"/>
  <c r="A147"/>
  <c r="B146"/>
  <c r="H146"/>
  <c r="A146"/>
  <c r="B145"/>
  <c r="H145"/>
  <c r="A145"/>
  <c r="B144"/>
  <c r="H144"/>
  <c r="A144"/>
  <c r="B143"/>
  <c r="H143"/>
  <c r="A143"/>
  <c r="B142"/>
  <c r="H142"/>
  <c r="A142"/>
  <c r="B141"/>
  <c r="H141"/>
  <c r="A141"/>
  <c r="B140"/>
  <c r="H140"/>
  <c r="A140"/>
  <c r="B139"/>
  <c r="H139"/>
  <c r="A139"/>
  <c r="B138"/>
  <c r="H138"/>
  <c r="A138"/>
  <c r="B137"/>
  <c r="H137"/>
  <c r="A137"/>
  <c r="B136"/>
  <c r="H136"/>
  <c r="A136"/>
  <c r="B135"/>
  <c r="H135"/>
  <c r="A135"/>
  <c r="B134"/>
  <c r="H134"/>
  <c r="A134"/>
  <c r="B133"/>
  <c r="H133"/>
  <c r="A133"/>
  <c r="B132"/>
  <c r="H132"/>
  <c r="A132"/>
  <c r="B131"/>
  <c r="H131"/>
  <c r="A131"/>
  <c r="B130"/>
  <c r="H130"/>
  <c r="A130"/>
  <c r="B129"/>
  <c r="H129"/>
  <c r="A129"/>
  <c r="B128"/>
  <c r="H128"/>
  <c r="A128"/>
  <c r="B127"/>
  <c r="H127"/>
  <c r="A127"/>
  <c r="B126"/>
  <c r="H126"/>
  <c r="A126"/>
  <c r="B125"/>
  <c r="H125"/>
  <c r="A125"/>
  <c r="B124"/>
  <c r="H124"/>
  <c r="A124"/>
  <c r="B123"/>
  <c r="H123"/>
  <c r="A123"/>
  <c r="B122"/>
  <c r="H122"/>
  <c r="A122"/>
  <c r="B121"/>
  <c r="H121"/>
  <c r="A121"/>
  <c r="B120"/>
  <c r="H120"/>
  <c r="A120"/>
  <c r="B119"/>
  <c r="H119"/>
  <c r="A119"/>
  <c r="B118"/>
  <c r="H118"/>
  <c r="A118"/>
  <c r="B117"/>
  <c r="H117"/>
  <c r="A117"/>
  <c r="B116"/>
  <c r="H116"/>
  <c r="A116"/>
  <c r="B115"/>
  <c r="H115"/>
  <c r="B113"/>
  <c r="H113"/>
  <c r="A113"/>
  <c r="B111"/>
  <c r="H111"/>
  <c r="A111"/>
  <c r="B109"/>
  <c r="H109"/>
  <c r="A109"/>
  <c r="B107"/>
  <c r="H107"/>
  <c r="A107"/>
  <c r="B105"/>
  <c r="H105"/>
  <c r="A105"/>
  <c r="B103"/>
  <c r="H103"/>
  <c r="A103"/>
  <c r="B101"/>
  <c r="H101"/>
  <c r="A101"/>
  <c r="B99"/>
  <c r="H99"/>
  <c r="A99"/>
  <c r="B97"/>
  <c r="H97"/>
  <c r="A97"/>
  <c r="B95"/>
  <c r="H95"/>
  <c r="A95"/>
  <c r="B93"/>
  <c r="H93"/>
  <c r="A93"/>
  <c r="B91"/>
  <c r="H91"/>
  <c r="B90"/>
  <c r="H90"/>
  <c r="A90"/>
  <c r="B89"/>
  <c r="H89"/>
  <c r="A89"/>
  <c r="B88"/>
  <c r="H88"/>
  <c r="A88"/>
  <c r="B87"/>
  <c r="H87"/>
  <c r="A87"/>
  <c r="B86"/>
  <c r="H86"/>
  <c r="A86"/>
  <c r="B85"/>
  <c r="H85"/>
  <c r="A85"/>
  <c r="B83"/>
  <c r="A83" s="1"/>
  <c r="H83"/>
  <c r="B82"/>
  <c r="H82"/>
  <c r="A82"/>
  <c r="B81"/>
  <c r="H81"/>
  <c r="A81"/>
  <c r="B80"/>
  <c r="H80"/>
  <c r="A80"/>
  <c r="B78"/>
  <c r="A78" s="1"/>
  <c r="H78"/>
  <c r="B76"/>
  <c r="A76" s="1"/>
  <c r="H76"/>
  <c r="U81" l="1"/>
  <c r="Z81" s="1"/>
  <c r="U80"/>
  <c r="Z80" s="1"/>
  <c r="U82"/>
  <c r="Z82" s="1"/>
  <c r="U83"/>
  <c r="Z83" s="1"/>
  <c r="U78"/>
  <c r="Z78" s="1"/>
  <c r="U76"/>
  <c r="Z76" s="1"/>
  <c r="X75"/>
  <c r="AL75"/>
  <c r="AI75"/>
  <c r="AL74"/>
  <c r="AI74"/>
  <c r="AL73"/>
  <c r="AI73"/>
  <c r="AL72"/>
  <c r="AI72"/>
  <c r="AL71"/>
  <c r="AI71"/>
  <c r="X70" l="1"/>
  <c r="AL70"/>
  <c r="AI70"/>
  <c r="AL69"/>
  <c r="AI69"/>
  <c r="AL68"/>
  <c r="AI68"/>
  <c r="AL67"/>
  <c r="AI67"/>
  <c r="AL66"/>
  <c r="AI66"/>
  <c r="AP64" l="1"/>
  <c r="AP63"/>
  <c r="X62"/>
  <c r="X64"/>
  <c r="CH64" s="1"/>
  <c r="BU64" l="1"/>
  <c r="CN64"/>
  <c r="BU63"/>
  <c r="CN63"/>
  <c r="X71"/>
  <c r="X72"/>
  <c r="X63"/>
  <c r="CH63" s="1"/>
  <c r="X73"/>
  <c r="X74"/>
  <c r="I14"/>
  <c r="I20"/>
  <c r="I21"/>
  <c r="I22"/>
  <c r="I23"/>
  <c r="I24"/>
  <c r="I25"/>
  <c r="I26"/>
  <c r="I27"/>
  <c r="I36"/>
  <c r="I37"/>
  <c r="I38"/>
  <c r="I39"/>
  <c r="I49"/>
  <c r="I50"/>
  <c r="I51"/>
  <c r="I52"/>
  <c r="I53"/>
  <c r="I54"/>
  <c r="I55"/>
  <c r="I56"/>
  <c r="I57"/>
  <c r="I62"/>
  <c r="I63"/>
  <c r="I64"/>
  <c r="I71"/>
  <c r="I72"/>
  <c r="I73"/>
  <c r="I74"/>
  <c r="I16"/>
  <c r="I17"/>
  <c r="I18"/>
  <c r="I29"/>
  <c r="I30"/>
  <c r="I31"/>
  <c r="I32"/>
  <c r="I33"/>
  <c r="I34"/>
  <c r="I41"/>
  <c r="I42"/>
  <c r="I43"/>
  <c r="I44"/>
  <c r="DP44" s="1"/>
  <c r="I45"/>
  <c r="DP45" s="1"/>
  <c r="I46"/>
  <c r="I47"/>
  <c r="I59"/>
  <c r="I60"/>
  <c r="I66"/>
  <c r="I67"/>
  <c r="I68"/>
  <c r="I69"/>
  <c r="X66"/>
  <c r="X67"/>
  <c r="X68"/>
  <c r="X69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AL61"/>
  <c r="AI61"/>
  <c r="AL60"/>
  <c r="AI60"/>
  <c r="AL59"/>
  <c r="AI59"/>
  <c r="AL58"/>
  <c r="AI58"/>
  <c r="AL57"/>
  <c r="AI57"/>
  <c r="AL56"/>
  <c r="AI56"/>
  <c r="C56" s="1"/>
  <c r="AL55"/>
  <c r="AI55"/>
  <c r="AL54"/>
  <c r="AI54"/>
  <c r="C54" s="1"/>
  <c r="AL53"/>
  <c r="AI53"/>
  <c r="AL52"/>
  <c r="AI52"/>
  <c r="C52" s="1"/>
  <c r="AL51"/>
  <c r="AI51"/>
  <c r="AL50"/>
  <c r="AI50"/>
  <c r="C50" s="1"/>
  <c r="AL49"/>
  <c r="AI49"/>
  <c r="AL48"/>
  <c r="AI48"/>
  <c r="AL47"/>
  <c r="AI47"/>
  <c r="C47" s="1"/>
  <c r="AL46"/>
  <c r="AI46"/>
  <c r="AL45"/>
  <c r="AI45"/>
  <c r="C45" s="1"/>
  <c r="AL44"/>
  <c r="AI44"/>
  <c r="AL43"/>
  <c r="AI43"/>
  <c r="C43" s="1"/>
  <c r="AL42"/>
  <c r="AI42"/>
  <c r="AL41"/>
  <c r="AI41"/>
  <c r="AL40"/>
  <c r="AI40"/>
  <c r="AL39"/>
  <c r="AI39"/>
  <c r="C39" s="1"/>
  <c r="AL38"/>
  <c r="AI38"/>
  <c r="AL37"/>
  <c r="AI37"/>
  <c r="C37" s="1"/>
  <c r="AL36"/>
  <c r="AI36"/>
  <c r="C36" l="1"/>
  <c r="C38"/>
  <c r="C42"/>
  <c r="C44"/>
  <c r="C46"/>
  <c r="C49"/>
  <c r="C51"/>
  <c r="C53"/>
  <c r="C55"/>
  <c r="C57"/>
  <c r="H69"/>
  <c r="B69"/>
  <c r="A69" s="1"/>
  <c r="C69"/>
  <c r="B67"/>
  <c r="A67" s="1"/>
  <c r="H67"/>
  <c r="C67"/>
  <c r="H60"/>
  <c r="B60"/>
  <c r="A60" s="1"/>
  <c r="C60"/>
  <c r="H47"/>
  <c r="B47"/>
  <c r="A47" s="1"/>
  <c r="B45"/>
  <c r="A45" s="1"/>
  <c r="H45"/>
  <c r="H43"/>
  <c r="B43"/>
  <c r="A43" s="1"/>
  <c r="B41"/>
  <c r="A41" s="1"/>
  <c r="C41"/>
  <c r="H41"/>
  <c r="B33"/>
  <c r="A33" s="1"/>
  <c r="H33"/>
  <c r="B31"/>
  <c r="A31" s="1"/>
  <c r="H31"/>
  <c r="B29"/>
  <c r="A29" s="1"/>
  <c r="H29"/>
  <c r="H17"/>
  <c r="B17"/>
  <c r="A17" s="1"/>
  <c r="H74"/>
  <c r="B74"/>
  <c r="A74" s="1"/>
  <c r="C74"/>
  <c r="B72"/>
  <c r="A72" s="1"/>
  <c r="H72"/>
  <c r="C72"/>
  <c r="BX64"/>
  <c r="O64"/>
  <c r="BY64" s="1"/>
  <c r="BO64"/>
  <c r="M64"/>
  <c r="CU64" s="1"/>
  <c r="H64"/>
  <c r="CZ64"/>
  <c r="N64"/>
  <c r="B64"/>
  <c r="A64" s="1"/>
  <c r="C64"/>
  <c r="CK64"/>
  <c r="T64"/>
  <c r="Q64"/>
  <c r="M62"/>
  <c r="O62"/>
  <c r="H62"/>
  <c r="N62"/>
  <c r="B62"/>
  <c r="A62" s="1"/>
  <c r="C62"/>
  <c r="T62"/>
  <c r="Q62"/>
  <c r="H56"/>
  <c r="B56"/>
  <c r="A56" s="1"/>
  <c r="B54"/>
  <c r="A54" s="1"/>
  <c r="H54"/>
  <c r="H52"/>
  <c r="B52"/>
  <c r="A52" s="1"/>
  <c r="B50"/>
  <c r="A50" s="1"/>
  <c r="H50"/>
  <c r="B39"/>
  <c r="A39" s="1"/>
  <c r="H39"/>
  <c r="B37"/>
  <c r="A37" s="1"/>
  <c r="H37"/>
  <c r="B27"/>
  <c r="A27" s="1"/>
  <c r="H27"/>
  <c r="B25"/>
  <c r="A25" s="1"/>
  <c r="H25"/>
  <c r="B23"/>
  <c r="A23" s="1"/>
  <c r="H23"/>
  <c r="B21"/>
  <c r="A21" s="1"/>
  <c r="H21"/>
  <c r="B14"/>
  <c r="A14" s="1"/>
  <c r="H14"/>
  <c r="B68"/>
  <c r="A68" s="1"/>
  <c r="H68"/>
  <c r="C68"/>
  <c r="B66"/>
  <c r="A66" s="1"/>
  <c r="H66"/>
  <c r="C66"/>
  <c r="H59"/>
  <c r="B59"/>
  <c r="A59" s="1"/>
  <c r="C59"/>
  <c r="B46"/>
  <c r="A46" s="1"/>
  <c r="H46"/>
  <c r="B44"/>
  <c r="A44" s="1"/>
  <c r="H44"/>
  <c r="B42"/>
  <c r="A42" s="1"/>
  <c r="H42"/>
  <c r="B34"/>
  <c r="A34" s="1"/>
  <c r="H34"/>
  <c r="B32"/>
  <c r="A32" s="1"/>
  <c r="H32"/>
  <c r="B30"/>
  <c r="A30" s="1"/>
  <c r="H30"/>
  <c r="H18"/>
  <c r="B18"/>
  <c r="A18" s="1"/>
  <c r="H16"/>
  <c r="B16"/>
  <c r="A16" s="1"/>
  <c r="B73"/>
  <c r="A73" s="1"/>
  <c r="H73"/>
  <c r="C73"/>
  <c r="B71"/>
  <c r="A71" s="1"/>
  <c r="H71"/>
  <c r="C71"/>
  <c r="N63"/>
  <c r="CK63"/>
  <c r="Q63"/>
  <c r="CZ63"/>
  <c r="BO63"/>
  <c r="T63"/>
  <c r="M63"/>
  <c r="CU63" s="1"/>
  <c r="B63"/>
  <c r="A63" s="1"/>
  <c r="C63"/>
  <c r="BX63"/>
  <c r="O63"/>
  <c r="BY63" s="1"/>
  <c r="H63"/>
  <c r="B57"/>
  <c r="A57" s="1"/>
  <c r="H57"/>
  <c r="B55"/>
  <c r="A55" s="1"/>
  <c r="H55"/>
  <c r="B53"/>
  <c r="A53" s="1"/>
  <c r="H53"/>
  <c r="B51"/>
  <c r="A51" s="1"/>
  <c r="H51"/>
  <c r="B49"/>
  <c r="A49" s="1"/>
  <c r="H49"/>
  <c r="B38"/>
  <c r="A38" s="1"/>
  <c r="H38"/>
  <c r="B36"/>
  <c r="A36" s="1"/>
  <c r="H36"/>
  <c r="B26"/>
  <c r="A26" s="1"/>
  <c r="H26"/>
  <c r="B24"/>
  <c r="A24" s="1"/>
  <c r="H24"/>
  <c r="B22"/>
  <c r="A22" s="1"/>
  <c r="H22"/>
  <c r="B20"/>
  <c r="A20" s="1"/>
  <c r="H20"/>
  <c r="X35"/>
  <c r="X28"/>
  <c r="X19"/>
  <c r="AL35"/>
  <c r="AI35"/>
  <c r="AL34"/>
  <c r="AI34"/>
  <c r="C34" s="1"/>
  <c r="AL33"/>
  <c r="AI33"/>
  <c r="C33" s="1"/>
  <c r="AL32"/>
  <c r="AI32"/>
  <c r="C32" s="1"/>
  <c r="AL31"/>
  <c r="AI31"/>
  <c r="C31" s="1"/>
  <c r="AL30"/>
  <c r="AI30"/>
  <c r="C30" s="1"/>
  <c r="AL29"/>
  <c r="AI29"/>
  <c r="C29" s="1"/>
  <c r="AL28"/>
  <c r="AI28"/>
  <c r="AL27"/>
  <c r="AI27"/>
  <c r="C27" s="1"/>
  <c r="AL26"/>
  <c r="AI26"/>
  <c r="C26" s="1"/>
  <c r="AL25"/>
  <c r="AI25"/>
  <c r="C25" s="1"/>
  <c r="AL24"/>
  <c r="AI24"/>
  <c r="C24" s="1"/>
  <c r="AL23"/>
  <c r="AI23"/>
  <c r="C23" s="1"/>
  <c r="AL22"/>
  <c r="AI22"/>
  <c r="C22" s="1"/>
  <c r="AL21"/>
  <c r="AI21"/>
  <c r="C21" s="1"/>
  <c r="AL20"/>
  <c r="AI20"/>
  <c r="C20" s="1"/>
  <c r="AL19"/>
  <c r="AI19"/>
  <c r="AL18"/>
  <c r="AI18"/>
  <c r="C18" s="1"/>
  <c r="AL17"/>
  <c r="AI17"/>
  <c r="C17" s="1"/>
  <c r="AL16"/>
  <c r="AI16"/>
  <c r="C16" s="1"/>
  <c r="U63" l="1"/>
  <c r="CV63"/>
  <c r="U62"/>
  <c r="CV64"/>
  <c r="CE63"/>
  <c r="CY64"/>
  <c r="CF64"/>
  <c r="K65"/>
  <c r="I65" s="1"/>
  <c r="U64"/>
  <c r="Z64" s="1"/>
  <c r="CY63"/>
  <c r="CF63"/>
  <c r="F15" i="28"/>
  <c r="F16"/>
  <c r="X15" i="1"/>
  <c r="X14"/>
  <c r="X13"/>
  <c r="AL15"/>
  <c r="AI15"/>
  <c r="AL14"/>
  <c r="AI14"/>
  <c r="C14" s="1"/>
  <c r="AL13"/>
  <c r="AI13"/>
  <c r="Z62" l="1"/>
  <c r="D62" s="1"/>
  <c r="Z63"/>
  <c r="D63" s="1"/>
  <c r="BT62"/>
  <c r="CE64"/>
  <c r="ED64"/>
  <c r="EF64" s="1"/>
  <c r="H65"/>
  <c r="A65"/>
  <c r="N65"/>
  <c r="E65"/>
  <c r="M65"/>
  <c r="B65"/>
  <c r="C65"/>
  <c r="Q65"/>
  <c r="T65"/>
  <c r="O65"/>
  <c r="U65"/>
  <c r="BT63"/>
  <c r="BI63"/>
  <c r="BJ63"/>
  <c r="BM63"/>
  <c r="CT63"/>
  <c r="CW63" s="1"/>
  <c r="BK63"/>
  <c r="BL63"/>
  <c r="X29"/>
  <c r="X21"/>
  <c r="X30"/>
  <c r="X20"/>
  <c r="X33"/>
  <c r="X27"/>
  <c r="X25"/>
  <c r="X34"/>
  <c r="X26"/>
  <c r="X31"/>
  <c r="X23"/>
  <c r="X17"/>
  <c r="X32"/>
  <c r="X24"/>
  <c r="X22"/>
  <c r="X18"/>
  <c r="X16"/>
  <c r="DP241"/>
  <c r="DP249"/>
  <c r="CZ276"/>
  <c r="CK278"/>
  <c r="DH284"/>
  <c r="CZ285"/>
  <c r="CK287"/>
  <c r="DC302"/>
  <c r="DB302"/>
  <c r="CX302"/>
  <c r="CL302"/>
  <c r="CJ302"/>
  <c r="CI302"/>
  <c r="CG302"/>
  <c r="CD302"/>
  <c r="CC302"/>
  <c r="CB302"/>
  <c r="CA302"/>
  <c r="BZ302"/>
  <c r="AU302"/>
  <c r="CO302" s="1"/>
  <c r="AP302"/>
  <c r="BU302" s="1"/>
  <c r="AL302"/>
  <c r="CP302" s="1"/>
  <c r="AI302"/>
  <c r="C302" s="1"/>
  <c r="X302"/>
  <c r="CH302" s="1"/>
  <c r="DC301"/>
  <c r="DB301"/>
  <c r="CX301"/>
  <c r="CL301"/>
  <c r="CJ301"/>
  <c r="CI301"/>
  <c r="CG301"/>
  <c r="CD301"/>
  <c r="CC301"/>
  <c r="CB301"/>
  <c r="CA301"/>
  <c r="BZ301"/>
  <c r="AU301"/>
  <c r="CO301" s="1"/>
  <c r="AP301"/>
  <c r="BU301" s="1"/>
  <c r="AL301"/>
  <c r="CP301" s="1"/>
  <c r="AI301"/>
  <c r="C301" s="1"/>
  <c r="X301"/>
  <c r="CH301" s="1"/>
  <c r="DC300"/>
  <c r="DB300"/>
  <c r="CX300"/>
  <c r="CL300"/>
  <c r="CJ300"/>
  <c r="CI300"/>
  <c r="CG300"/>
  <c r="CD300"/>
  <c r="CC300"/>
  <c r="CB300"/>
  <c r="CA300"/>
  <c r="BZ300"/>
  <c r="AU300"/>
  <c r="CO300" s="1"/>
  <c r="AP300"/>
  <c r="BU300" s="1"/>
  <c r="AL300"/>
  <c r="CP300" s="1"/>
  <c r="AI300"/>
  <c r="C300" s="1"/>
  <c r="X300"/>
  <c r="CH300" s="1"/>
  <c r="DC299"/>
  <c r="DB299"/>
  <c r="CX299"/>
  <c r="CL299"/>
  <c r="CJ299"/>
  <c r="CI299"/>
  <c r="CG299"/>
  <c r="CD299"/>
  <c r="CC299"/>
  <c r="CB299"/>
  <c r="CA299"/>
  <c r="BZ299"/>
  <c r="AU299"/>
  <c r="CO299" s="1"/>
  <c r="AP299"/>
  <c r="BU299" s="1"/>
  <c r="AL299"/>
  <c r="CP299" s="1"/>
  <c r="AI299"/>
  <c r="C299" s="1"/>
  <c r="X299"/>
  <c r="CH299" s="1"/>
  <c r="DC298"/>
  <c r="DB298"/>
  <c r="CX298"/>
  <c r="CL298"/>
  <c r="CK298"/>
  <c r="CJ298"/>
  <c r="CI298"/>
  <c r="CG298"/>
  <c r="CD298"/>
  <c r="CC298"/>
  <c r="CB298"/>
  <c r="CA298"/>
  <c r="BZ298"/>
  <c r="AU298"/>
  <c r="CO298" s="1"/>
  <c r="AP298"/>
  <c r="BU298" s="1"/>
  <c r="AL298"/>
  <c r="CP298" s="1"/>
  <c r="AI298"/>
  <c r="C298" s="1"/>
  <c r="X298"/>
  <c r="CH298" s="1"/>
  <c r="N298"/>
  <c r="DC297"/>
  <c r="DB297"/>
  <c r="CX297"/>
  <c r="CL297"/>
  <c r="CJ297"/>
  <c r="CI297"/>
  <c r="CG297"/>
  <c r="CD297"/>
  <c r="CC297"/>
  <c r="CB297"/>
  <c r="CA297"/>
  <c r="BZ297"/>
  <c r="AU297"/>
  <c r="CO297" s="1"/>
  <c r="AP297"/>
  <c r="BU297" s="1"/>
  <c r="AL297"/>
  <c r="CP297" s="1"/>
  <c r="AI297"/>
  <c r="C297" s="1"/>
  <c r="X297"/>
  <c r="CH297" s="1"/>
  <c r="DC296"/>
  <c r="DB296"/>
  <c r="CX296"/>
  <c r="CL296"/>
  <c r="CJ296"/>
  <c r="CI296"/>
  <c r="CG296"/>
  <c r="CD296"/>
  <c r="CC296"/>
  <c r="CB296"/>
  <c r="CA296"/>
  <c r="BZ296"/>
  <c r="AU296"/>
  <c r="CO296" s="1"/>
  <c r="AP296"/>
  <c r="BU296" s="1"/>
  <c r="AL296"/>
  <c r="CP296" s="1"/>
  <c r="AI296"/>
  <c r="C296" s="1"/>
  <c r="X296"/>
  <c r="CH296" s="1"/>
  <c r="DC295"/>
  <c r="DB295"/>
  <c r="CX295"/>
  <c r="CL295"/>
  <c r="CJ295"/>
  <c r="CI295"/>
  <c r="CG295"/>
  <c r="CD295"/>
  <c r="CC295"/>
  <c r="CB295"/>
  <c r="CA295"/>
  <c r="BZ295"/>
  <c r="AU295"/>
  <c r="CO295" s="1"/>
  <c r="AP295"/>
  <c r="BU295" s="1"/>
  <c r="AL295"/>
  <c r="CP295" s="1"/>
  <c r="AI295"/>
  <c r="C295" s="1"/>
  <c r="X295"/>
  <c r="CH295" s="1"/>
  <c r="DC294"/>
  <c r="DB294"/>
  <c r="CX294"/>
  <c r="CL294"/>
  <c r="CJ294"/>
  <c r="CI294"/>
  <c r="CG294"/>
  <c r="CD294"/>
  <c r="CC294"/>
  <c r="CB294"/>
  <c r="CA294"/>
  <c r="BZ294"/>
  <c r="AU294"/>
  <c r="CO294" s="1"/>
  <c r="AP294"/>
  <c r="BU294" s="1"/>
  <c r="AL294"/>
  <c r="CP294" s="1"/>
  <c r="AI294"/>
  <c r="C294" s="1"/>
  <c r="X294"/>
  <c r="CH294" s="1"/>
  <c r="DC293"/>
  <c r="DB293"/>
  <c r="CX293"/>
  <c r="CL293"/>
  <c r="CJ293"/>
  <c r="CI293"/>
  <c r="CG293"/>
  <c r="CD293"/>
  <c r="CC293"/>
  <c r="CB293"/>
  <c r="CA293"/>
  <c r="BZ293"/>
  <c r="AU293"/>
  <c r="CO293" s="1"/>
  <c r="AP293"/>
  <c r="BU293" s="1"/>
  <c r="AL293"/>
  <c r="CP293" s="1"/>
  <c r="AI293"/>
  <c r="C293" s="1"/>
  <c r="X293"/>
  <c r="CH293" s="1"/>
  <c r="DH292"/>
  <c r="DC292"/>
  <c r="DB292"/>
  <c r="CX292"/>
  <c r="CL292"/>
  <c r="CJ292"/>
  <c r="CI292"/>
  <c r="CG292"/>
  <c r="CD292"/>
  <c r="CC292"/>
  <c r="CB292"/>
  <c r="CA292"/>
  <c r="BZ292"/>
  <c r="AU292"/>
  <c r="CO292" s="1"/>
  <c r="AP292"/>
  <c r="BU292" s="1"/>
  <c r="AL292"/>
  <c r="CP292" s="1"/>
  <c r="AI292"/>
  <c r="C292" s="1"/>
  <c r="X292"/>
  <c r="CH292" s="1"/>
  <c r="DP292"/>
  <c r="DC291"/>
  <c r="DB291"/>
  <c r="CX291"/>
  <c r="CL291"/>
  <c r="CJ291"/>
  <c r="CI291"/>
  <c r="CG291"/>
  <c r="CD291"/>
  <c r="CC291"/>
  <c r="CB291"/>
  <c r="CA291"/>
  <c r="BZ291"/>
  <c r="AU291"/>
  <c r="CO291" s="1"/>
  <c r="AP291"/>
  <c r="BU291" s="1"/>
  <c r="AL291"/>
  <c r="CP291" s="1"/>
  <c r="AI291"/>
  <c r="C291" s="1"/>
  <c r="X291"/>
  <c r="CH291" s="1"/>
  <c r="DC290"/>
  <c r="DB290"/>
  <c r="CX290"/>
  <c r="CL290"/>
  <c r="CJ290"/>
  <c r="CI290"/>
  <c r="CG290"/>
  <c r="CD290"/>
  <c r="CC290"/>
  <c r="CB290"/>
  <c r="CA290"/>
  <c r="BZ290"/>
  <c r="BO290"/>
  <c r="AU290"/>
  <c r="CO290" s="1"/>
  <c r="AP290"/>
  <c r="BU290" s="1"/>
  <c r="AL290"/>
  <c r="CP290" s="1"/>
  <c r="AI290"/>
  <c r="C290" s="1"/>
  <c r="X290"/>
  <c r="CH290" s="1"/>
  <c r="Q290"/>
  <c r="DC289"/>
  <c r="DB289"/>
  <c r="CX289"/>
  <c r="CL289"/>
  <c r="CJ289"/>
  <c r="CI289"/>
  <c r="CG289"/>
  <c r="CD289"/>
  <c r="CC289"/>
  <c r="CB289"/>
  <c r="CA289"/>
  <c r="BZ289"/>
  <c r="AU289"/>
  <c r="CO289" s="1"/>
  <c r="AP289"/>
  <c r="BU289" s="1"/>
  <c r="AL289"/>
  <c r="CP289" s="1"/>
  <c r="AI289"/>
  <c r="C289" s="1"/>
  <c r="X289"/>
  <c r="CH289" s="1"/>
  <c r="DC288"/>
  <c r="DB288"/>
  <c r="CX288"/>
  <c r="CL288"/>
  <c r="CJ288"/>
  <c r="CI288"/>
  <c r="CG288"/>
  <c r="CD288"/>
  <c r="CC288"/>
  <c r="CB288"/>
  <c r="CA288"/>
  <c r="BZ288"/>
  <c r="AU288"/>
  <c r="CO288" s="1"/>
  <c r="AP288"/>
  <c r="BU288" s="1"/>
  <c r="AL288"/>
  <c r="CP288" s="1"/>
  <c r="AI288"/>
  <c r="C288" s="1"/>
  <c r="X288"/>
  <c r="CH288" s="1"/>
  <c r="DC287"/>
  <c r="DB287"/>
  <c r="CX287"/>
  <c r="CL287"/>
  <c r="CJ287"/>
  <c r="CI287"/>
  <c r="CG287"/>
  <c r="CD287"/>
  <c r="CC287"/>
  <c r="CB287"/>
  <c r="CA287"/>
  <c r="BZ287"/>
  <c r="AU287"/>
  <c r="CO287" s="1"/>
  <c r="AP287"/>
  <c r="BU287" s="1"/>
  <c r="AL287"/>
  <c r="CP287" s="1"/>
  <c r="AI287"/>
  <c r="C287" s="1"/>
  <c r="X287"/>
  <c r="CH287" s="1"/>
  <c r="DC286"/>
  <c r="DB286"/>
  <c r="CX286"/>
  <c r="CL286"/>
  <c r="CJ286"/>
  <c r="CI286"/>
  <c r="CG286"/>
  <c r="CD286"/>
  <c r="CC286"/>
  <c r="CB286"/>
  <c r="CA286"/>
  <c r="BZ286"/>
  <c r="AU286"/>
  <c r="CO286" s="1"/>
  <c r="AP286"/>
  <c r="BU286" s="1"/>
  <c r="AL286"/>
  <c r="CP286" s="1"/>
  <c r="AI286"/>
  <c r="C286" s="1"/>
  <c r="X286"/>
  <c r="CH286" s="1"/>
  <c r="DC285"/>
  <c r="DB285"/>
  <c r="CX285"/>
  <c r="CL285"/>
  <c r="CJ285"/>
  <c r="CI285"/>
  <c r="CG285"/>
  <c r="CD285"/>
  <c r="CC285"/>
  <c r="CB285"/>
  <c r="CA285"/>
  <c r="BZ285"/>
  <c r="AU285"/>
  <c r="CO285" s="1"/>
  <c r="AP285"/>
  <c r="BU285" s="1"/>
  <c r="AL285"/>
  <c r="CP285" s="1"/>
  <c r="AI285"/>
  <c r="C285" s="1"/>
  <c r="X285"/>
  <c r="CH285" s="1"/>
  <c r="DC284"/>
  <c r="DB284"/>
  <c r="CX284"/>
  <c r="CL284"/>
  <c r="CJ284"/>
  <c r="CI284"/>
  <c r="CG284"/>
  <c r="CD284"/>
  <c r="CC284"/>
  <c r="CB284"/>
  <c r="CA284"/>
  <c r="BZ284"/>
  <c r="AU284"/>
  <c r="CO284" s="1"/>
  <c r="AP284"/>
  <c r="BU284" s="1"/>
  <c r="AL284"/>
  <c r="CP284" s="1"/>
  <c r="AI284"/>
  <c r="C284" s="1"/>
  <c r="X284"/>
  <c r="CH284" s="1"/>
  <c r="DC283"/>
  <c r="DB283"/>
  <c r="CX283"/>
  <c r="CL283"/>
  <c r="CJ283"/>
  <c r="CI283"/>
  <c r="CG283"/>
  <c r="CD283"/>
  <c r="CC283"/>
  <c r="CB283"/>
  <c r="CA283"/>
  <c r="BZ283"/>
  <c r="AU283"/>
  <c r="CO283" s="1"/>
  <c r="AP283"/>
  <c r="BU283" s="1"/>
  <c r="AL283"/>
  <c r="CP283" s="1"/>
  <c r="AI283"/>
  <c r="C283" s="1"/>
  <c r="X283"/>
  <c r="CH283" s="1"/>
  <c r="DC282"/>
  <c r="DB282"/>
  <c r="CX282"/>
  <c r="CL282"/>
  <c r="CJ282"/>
  <c r="CI282"/>
  <c r="CG282"/>
  <c r="CD282"/>
  <c r="CC282"/>
  <c r="CB282"/>
  <c r="CA282"/>
  <c r="BZ282"/>
  <c r="AU282"/>
  <c r="CO282" s="1"/>
  <c r="AP282"/>
  <c r="BU282" s="1"/>
  <c r="AL282"/>
  <c r="CP282" s="1"/>
  <c r="AI282"/>
  <c r="C282" s="1"/>
  <c r="X282"/>
  <c r="CH282" s="1"/>
  <c r="DC281"/>
  <c r="DB281"/>
  <c r="CX281"/>
  <c r="CL281"/>
  <c r="CJ281"/>
  <c r="CI281"/>
  <c r="CG281"/>
  <c r="CD281"/>
  <c r="CC281"/>
  <c r="CB281"/>
  <c r="CA281"/>
  <c r="BZ281"/>
  <c r="AU281"/>
  <c r="CO281" s="1"/>
  <c r="AP281"/>
  <c r="BU281" s="1"/>
  <c r="AL281"/>
  <c r="CP281" s="1"/>
  <c r="AI281"/>
  <c r="C281" s="1"/>
  <c r="X281"/>
  <c r="CH281" s="1"/>
  <c r="DC280"/>
  <c r="DB280"/>
  <c r="CX280"/>
  <c r="CL280"/>
  <c r="CJ280"/>
  <c r="CI280"/>
  <c r="CG280"/>
  <c r="CD280"/>
  <c r="CC280"/>
  <c r="CB280"/>
  <c r="CA280"/>
  <c r="BZ280"/>
  <c r="AU280"/>
  <c r="CO280" s="1"/>
  <c r="AP280"/>
  <c r="BU280" s="1"/>
  <c r="AL280"/>
  <c r="CP280" s="1"/>
  <c r="AI280"/>
  <c r="C280" s="1"/>
  <c r="X280"/>
  <c r="CH280" s="1"/>
  <c r="DC279"/>
  <c r="DB279"/>
  <c r="CX279"/>
  <c r="CL279"/>
  <c r="CK279"/>
  <c r="CJ279"/>
  <c r="CI279"/>
  <c r="CG279"/>
  <c r="CD279"/>
  <c r="CC279"/>
  <c r="CB279"/>
  <c r="CA279"/>
  <c r="BZ279"/>
  <c r="AU279"/>
  <c r="CO279" s="1"/>
  <c r="AP279"/>
  <c r="BU279" s="1"/>
  <c r="AL279"/>
  <c r="CP279" s="1"/>
  <c r="AI279"/>
  <c r="C279" s="1"/>
  <c r="X279"/>
  <c r="CH279" s="1"/>
  <c r="N279"/>
  <c r="DC278"/>
  <c r="DB278"/>
  <c r="CX278"/>
  <c r="CL278"/>
  <c r="CJ278"/>
  <c r="CI278"/>
  <c r="CG278"/>
  <c r="CD278"/>
  <c r="CC278"/>
  <c r="CB278"/>
  <c r="CA278"/>
  <c r="BZ278"/>
  <c r="AU278"/>
  <c r="CO278" s="1"/>
  <c r="AP278"/>
  <c r="BU278" s="1"/>
  <c r="AL278"/>
  <c r="CP278" s="1"/>
  <c r="AI278"/>
  <c r="C278" s="1"/>
  <c r="X278"/>
  <c r="CH278" s="1"/>
  <c r="DC277"/>
  <c r="DB277"/>
  <c r="CX277"/>
  <c r="CL277"/>
  <c r="CJ277"/>
  <c r="CI277"/>
  <c r="CG277"/>
  <c r="CD277"/>
  <c r="CC277"/>
  <c r="CB277"/>
  <c r="CA277"/>
  <c r="BZ277"/>
  <c r="BO277"/>
  <c r="AU277"/>
  <c r="CO277" s="1"/>
  <c r="AP277"/>
  <c r="BU277" s="1"/>
  <c r="AL277"/>
  <c r="CP277" s="1"/>
  <c r="AI277"/>
  <c r="C277" s="1"/>
  <c r="X277"/>
  <c r="CH277" s="1"/>
  <c r="Q277"/>
  <c r="DC276"/>
  <c r="DB276"/>
  <c r="CX276"/>
  <c r="CL276"/>
  <c r="CJ276"/>
  <c r="CI276"/>
  <c r="CG276"/>
  <c r="CD276"/>
  <c r="CC276"/>
  <c r="CB276"/>
  <c r="CA276"/>
  <c r="BZ276"/>
  <c r="AU276"/>
  <c r="CO276" s="1"/>
  <c r="AP276"/>
  <c r="BU276" s="1"/>
  <c r="AL276"/>
  <c r="CP276" s="1"/>
  <c r="AI276"/>
  <c r="C276" s="1"/>
  <c r="X276"/>
  <c r="CH276" s="1"/>
  <c r="DC275"/>
  <c r="DB275"/>
  <c r="CX275"/>
  <c r="CL275"/>
  <c r="CJ275"/>
  <c r="CI275"/>
  <c r="CG275"/>
  <c r="CD275"/>
  <c r="CC275"/>
  <c r="CB275"/>
  <c r="CA275"/>
  <c r="BZ275"/>
  <c r="BO275"/>
  <c r="AU275"/>
  <c r="CO275" s="1"/>
  <c r="AP275"/>
  <c r="BU275" s="1"/>
  <c r="AL275"/>
  <c r="CP275" s="1"/>
  <c r="AI275"/>
  <c r="C275" s="1"/>
  <c r="X275"/>
  <c r="CH275" s="1"/>
  <c r="Q275"/>
  <c r="DC274"/>
  <c r="DB274"/>
  <c r="CZ274"/>
  <c r="CX274"/>
  <c r="CL274"/>
  <c r="CJ274"/>
  <c r="CI274"/>
  <c r="CG274"/>
  <c r="CD274"/>
  <c r="CC274"/>
  <c r="CB274"/>
  <c r="CA274"/>
  <c r="BZ274"/>
  <c r="AU274"/>
  <c r="CO274" s="1"/>
  <c r="AP274"/>
  <c r="BU274" s="1"/>
  <c r="AL274"/>
  <c r="CP274" s="1"/>
  <c r="AI274"/>
  <c r="C274" s="1"/>
  <c r="X274"/>
  <c r="CH274" s="1"/>
  <c r="DH273"/>
  <c r="DC273"/>
  <c r="DB273"/>
  <c r="CX273"/>
  <c r="CL273"/>
  <c r="CJ273"/>
  <c r="CI273"/>
  <c r="CG273"/>
  <c r="CD273"/>
  <c r="CC273"/>
  <c r="CB273"/>
  <c r="CA273"/>
  <c r="BZ273"/>
  <c r="AU273"/>
  <c r="CO273" s="1"/>
  <c r="AP273"/>
  <c r="BU273" s="1"/>
  <c r="AL273"/>
  <c r="CP273" s="1"/>
  <c r="AI273"/>
  <c r="C273" s="1"/>
  <c r="X273"/>
  <c r="CH273" s="1"/>
  <c r="DP273"/>
  <c r="DC272"/>
  <c r="DB272"/>
  <c r="CX272"/>
  <c r="CL272"/>
  <c r="CK272"/>
  <c r="CJ272"/>
  <c r="CI272"/>
  <c r="CG272"/>
  <c r="CD272"/>
  <c r="CC272"/>
  <c r="CB272"/>
  <c r="CA272"/>
  <c r="BZ272"/>
  <c r="AU272"/>
  <c r="CO272" s="1"/>
  <c r="AP272"/>
  <c r="BU272" s="1"/>
  <c r="AL272"/>
  <c r="CP272" s="1"/>
  <c r="AI272"/>
  <c r="C272" s="1"/>
  <c r="X272"/>
  <c r="CH272" s="1"/>
  <c r="N272"/>
  <c r="DC271"/>
  <c r="DB271"/>
  <c r="CX271"/>
  <c r="CL271"/>
  <c r="CJ271"/>
  <c r="CI271"/>
  <c r="CG271"/>
  <c r="CD271"/>
  <c r="CC271"/>
  <c r="CB271"/>
  <c r="CA271"/>
  <c r="BZ271"/>
  <c r="BO271"/>
  <c r="AU271"/>
  <c r="CO271" s="1"/>
  <c r="AP271"/>
  <c r="BU271" s="1"/>
  <c r="AL271"/>
  <c r="CP271" s="1"/>
  <c r="AI271"/>
  <c r="C271" s="1"/>
  <c r="X271"/>
  <c r="CH271" s="1"/>
  <c r="Q271"/>
  <c r="DC270"/>
  <c r="DB270"/>
  <c r="CZ270"/>
  <c r="CX270"/>
  <c r="CL270"/>
  <c r="CJ270"/>
  <c r="CI270"/>
  <c r="CG270"/>
  <c r="CD270"/>
  <c r="CC270"/>
  <c r="CB270"/>
  <c r="CA270"/>
  <c r="BZ270"/>
  <c r="AU270"/>
  <c r="CO270" s="1"/>
  <c r="AP270"/>
  <c r="BU270" s="1"/>
  <c r="AL270"/>
  <c r="CP270" s="1"/>
  <c r="AI270"/>
  <c r="C270" s="1"/>
  <c r="X270"/>
  <c r="CH270" s="1"/>
  <c r="DH269"/>
  <c r="DC269"/>
  <c r="DB269"/>
  <c r="CX269"/>
  <c r="CL269"/>
  <c r="CJ269"/>
  <c r="CI269"/>
  <c r="CG269"/>
  <c r="CD269"/>
  <c r="CC269"/>
  <c r="CB269"/>
  <c r="CA269"/>
  <c r="BZ269"/>
  <c r="AU269"/>
  <c r="CO269" s="1"/>
  <c r="AP269"/>
  <c r="BU269" s="1"/>
  <c r="AL269"/>
  <c r="CP269" s="1"/>
  <c r="AI269"/>
  <c r="C269" s="1"/>
  <c r="X269"/>
  <c r="CH269" s="1"/>
  <c r="DP269"/>
  <c r="DC268"/>
  <c r="DB268"/>
  <c r="CX268"/>
  <c r="CL268"/>
  <c r="CK268"/>
  <c r="CJ268"/>
  <c r="CI268"/>
  <c r="CG268"/>
  <c r="CD268"/>
  <c r="CC268"/>
  <c r="CB268"/>
  <c r="CA268"/>
  <c r="BZ268"/>
  <c r="AU268"/>
  <c r="CO268" s="1"/>
  <c r="AP268"/>
  <c r="BU268" s="1"/>
  <c r="AL268"/>
  <c r="CP268" s="1"/>
  <c r="AI268"/>
  <c r="C268" s="1"/>
  <c r="X268"/>
  <c r="CH268" s="1"/>
  <c r="N268"/>
  <c r="DC267"/>
  <c r="DB267"/>
  <c r="CX267"/>
  <c r="CL267"/>
  <c r="CJ267"/>
  <c r="CI267"/>
  <c r="CG267"/>
  <c r="CD267"/>
  <c r="CC267"/>
  <c r="CB267"/>
  <c r="CA267"/>
  <c r="BZ267"/>
  <c r="BO267"/>
  <c r="AU267"/>
  <c r="CO267" s="1"/>
  <c r="AP267"/>
  <c r="BU267" s="1"/>
  <c r="AL267"/>
  <c r="CP267" s="1"/>
  <c r="AI267"/>
  <c r="C267" s="1"/>
  <c r="X267"/>
  <c r="CH267" s="1"/>
  <c r="Q267"/>
  <c r="DC266"/>
  <c r="DB266"/>
  <c r="CZ266"/>
  <c r="CX266"/>
  <c r="CL266"/>
  <c r="CJ266"/>
  <c r="CI266"/>
  <c r="CG266"/>
  <c r="CD266"/>
  <c r="CC266"/>
  <c r="CB266"/>
  <c r="CA266"/>
  <c r="BZ266"/>
  <c r="AU266"/>
  <c r="CO266" s="1"/>
  <c r="AP266"/>
  <c r="BU266" s="1"/>
  <c r="AL266"/>
  <c r="CP266" s="1"/>
  <c r="AI266"/>
  <c r="C266" s="1"/>
  <c r="X266"/>
  <c r="CH266" s="1"/>
  <c r="DH265"/>
  <c r="DC265"/>
  <c r="DB265"/>
  <c r="CX265"/>
  <c r="CL265"/>
  <c r="CJ265"/>
  <c r="CI265"/>
  <c r="CG265"/>
  <c r="CD265"/>
  <c r="CC265"/>
  <c r="CB265"/>
  <c r="CA265"/>
  <c r="BZ265"/>
  <c r="AU265"/>
  <c r="CO265" s="1"/>
  <c r="AP265"/>
  <c r="BU265" s="1"/>
  <c r="AL265"/>
  <c r="CP265" s="1"/>
  <c r="AI265"/>
  <c r="C265" s="1"/>
  <c r="X265"/>
  <c r="CH265" s="1"/>
  <c r="DP265"/>
  <c r="DC264"/>
  <c r="DB264"/>
  <c r="CX264"/>
  <c r="CL264"/>
  <c r="CK264"/>
  <c r="CJ264"/>
  <c r="CI264"/>
  <c r="CG264"/>
  <c r="CD264"/>
  <c r="CC264"/>
  <c r="CB264"/>
  <c r="CA264"/>
  <c r="BZ264"/>
  <c r="AU264"/>
  <c r="CO264" s="1"/>
  <c r="AP264"/>
  <c r="BU264" s="1"/>
  <c r="AL264"/>
  <c r="CP264" s="1"/>
  <c r="AI264"/>
  <c r="C264" s="1"/>
  <c r="X264"/>
  <c r="CH264" s="1"/>
  <c r="N264"/>
  <c r="DC263"/>
  <c r="DB263"/>
  <c r="CX263"/>
  <c r="CL263"/>
  <c r="CJ263"/>
  <c r="CI263"/>
  <c r="CG263"/>
  <c r="CD263"/>
  <c r="CC263"/>
  <c r="CB263"/>
  <c r="CA263"/>
  <c r="BZ263"/>
  <c r="BO263"/>
  <c r="AU263"/>
  <c r="CO263" s="1"/>
  <c r="AP263"/>
  <c r="BU263" s="1"/>
  <c r="AL263"/>
  <c r="CP263" s="1"/>
  <c r="AI263"/>
  <c r="C263" s="1"/>
  <c r="X263"/>
  <c r="CH263" s="1"/>
  <c r="Q263"/>
  <c r="DC262"/>
  <c r="DB262"/>
  <c r="CZ262"/>
  <c r="CX262"/>
  <c r="CL262"/>
  <c r="CJ262"/>
  <c r="CI262"/>
  <c r="CG262"/>
  <c r="CD262"/>
  <c r="CC262"/>
  <c r="CB262"/>
  <c r="CA262"/>
  <c r="BZ262"/>
  <c r="AU262"/>
  <c r="CO262" s="1"/>
  <c r="AP262"/>
  <c r="BU262" s="1"/>
  <c r="AL262"/>
  <c r="CP262" s="1"/>
  <c r="AI262"/>
  <c r="C262" s="1"/>
  <c r="X262"/>
  <c r="CH262" s="1"/>
  <c r="DH261"/>
  <c r="DC261"/>
  <c r="DB261"/>
  <c r="CX261"/>
  <c r="CL261"/>
  <c r="CJ261"/>
  <c r="CI261"/>
  <c r="CG261"/>
  <c r="CD261"/>
  <c r="CC261"/>
  <c r="CB261"/>
  <c r="CA261"/>
  <c r="BZ261"/>
  <c r="AU261"/>
  <c r="CO261" s="1"/>
  <c r="AP261"/>
  <c r="BU261" s="1"/>
  <c r="AL261"/>
  <c r="CP261" s="1"/>
  <c r="AI261"/>
  <c r="C261" s="1"/>
  <c r="X261"/>
  <c r="CH261" s="1"/>
  <c r="DP261"/>
  <c r="DC260"/>
  <c r="DB260"/>
  <c r="CX260"/>
  <c r="CL260"/>
  <c r="CK260"/>
  <c r="CJ260"/>
  <c r="CI260"/>
  <c r="CG260"/>
  <c r="CD260"/>
  <c r="CC260"/>
  <c r="CB260"/>
  <c r="CA260"/>
  <c r="BZ260"/>
  <c r="AU260"/>
  <c r="CO260" s="1"/>
  <c r="AP260"/>
  <c r="BU260" s="1"/>
  <c r="AL260"/>
  <c r="CP260" s="1"/>
  <c r="AI260"/>
  <c r="C260" s="1"/>
  <c r="X260"/>
  <c r="CH260" s="1"/>
  <c r="N260"/>
  <c r="DC259"/>
  <c r="DB259"/>
  <c r="CX259"/>
  <c r="CL259"/>
  <c r="CJ259"/>
  <c r="CI259"/>
  <c r="CG259"/>
  <c r="CD259"/>
  <c r="CC259"/>
  <c r="CB259"/>
  <c r="CA259"/>
  <c r="BZ259"/>
  <c r="BO259"/>
  <c r="AU259"/>
  <c r="CO259" s="1"/>
  <c r="AP259"/>
  <c r="BU259" s="1"/>
  <c r="AL259"/>
  <c r="CP259" s="1"/>
  <c r="AI259"/>
  <c r="C259" s="1"/>
  <c r="X259"/>
  <c r="CH259" s="1"/>
  <c r="Q259"/>
  <c r="DC258"/>
  <c r="DB258"/>
  <c r="CZ258"/>
  <c r="CX258"/>
  <c r="CL258"/>
  <c r="CJ258"/>
  <c r="CI258"/>
  <c r="CG258"/>
  <c r="CD258"/>
  <c r="CC258"/>
  <c r="CB258"/>
  <c r="CA258"/>
  <c r="BZ258"/>
  <c r="AU258"/>
  <c r="CO258" s="1"/>
  <c r="AP258"/>
  <c r="BU258" s="1"/>
  <c r="AL258"/>
  <c r="CP258" s="1"/>
  <c r="AI258"/>
  <c r="C258" s="1"/>
  <c r="X258"/>
  <c r="CH258" s="1"/>
  <c r="DC257"/>
  <c r="DB257"/>
  <c r="CX257"/>
  <c r="CL257"/>
  <c r="CJ257"/>
  <c r="CI257"/>
  <c r="CG257"/>
  <c r="CD257"/>
  <c r="CC257"/>
  <c r="CB257"/>
  <c r="CA257"/>
  <c r="BZ257"/>
  <c r="AU257"/>
  <c r="CO257" s="1"/>
  <c r="AP257"/>
  <c r="BU257" s="1"/>
  <c r="AL257"/>
  <c r="CP257" s="1"/>
  <c r="AI257"/>
  <c r="C257" s="1"/>
  <c r="X257"/>
  <c r="CH257" s="1"/>
  <c r="DC256"/>
  <c r="DB256"/>
  <c r="CX256"/>
  <c r="CL256"/>
  <c r="CJ256"/>
  <c r="CI256"/>
  <c r="CG256"/>
  <c r="CD256"/>
  <c r="CC256"/>
  <c r="CB256"/>
  <c r="CA256"/>
  <c r="BZ256"/>
  <c r="AU256"/>
  <c r="CO256" s="1"/>
  <c r="AP256"/>
  <c r="BU256" s="1"/>
  <c r="AL256"/>
  <c r="CP256" s="1"/>
  <c r="AI256"/>
  <c r="C256" s="1"/>
  <c r="X256"/>
  <c r="CH256" s="1"/>
  <c r="DC255"/>
  <c r="DB255"/>
  <c r="CX255"/>
  <c r="CL255"/>
  <c r="CJ255"/>
  <c r="CI255"/>
  <c r="CG255"/>
  <c r="CD255"/>
  <c r="CC255"/>
  <c r="CB255"/>
  <c r="CA255"/>
  <c r="BZ255"/>
  <c r="AU255"/>
  <c r="CO255" s="1"/>
  <c r="AP255"/>
  <c r="BU255" s="1"/>
  <c r="AL255"/>
  <c r="CP255" s="1"/>
  <c r="AI255"/>
  <c r="C255" s="1"/>
  <c r="X255"/>
  <c r="CH255" s="1"/>
  <c r="DC254"/>
  <c r="DB254"/>
  <c r="CX254"/>
  <c r="CL254"/>
  <c r="CJ254"/>
  <c r="CI254"/>
  <c r="CG254"/>
  <c r="CD254"/>
  <c r="CC254"/>
  <c r="CB254"/>
  <c r="CA254"/>
  <c r="BZ254"/>
  <c r="AU254"/>
  <c r="CO254" s="1"/>
  <c r="AP254"/>
  <c r="BU254" s="1"/>
  <c r="AL254"/>
  <c r="CP254" s="1"/>
  <c r="AI254"/>
  <c r="C254" s="1"/>
  <c r="X254"/>
  <c r="CH254" s="1"/>
  <c r="DC253"/>
  <c r="DB253"/>
  <c r="CX253"/>
  <c r="CL253"/>
  <c r="CJ253"/>
  <c r="CI253"/>
  <c r="CG253"/>
  <c r="CD253"/>
  <c r="CC253"/>
  <c r="CB253"/>
  <c r="CA253"/>
  <c r="BZ253"/>
  <c r="AU253"/>
  <c r="CO253" s="1"/>
  <c r="AP253"/>
  <c r="BU253" s="1"/>
  <c r="AL253"/>
  <c r="CP253" s="1"/>
  <c r="AI253"/>
  <c r="C253" s="1"/>
  <c r="X253"/>
  <c r="CH253" s="1"/>
  <c r="BX253"/>
  <c r="DC252"/>
  <c r="DB252"/>
  <c r="CX252"/>
  <c r="CL252"/>
  <c r="CJ252"/>
  <c r="CI252"/>
  <c r="CG252"/>
  <c r="CD252"/>
  <c r="CC252"/>
  <c r="CB252"/>
  <c r="CA252"/>
  <c r="BZ252"/>
  <c r="AU252"/>
  <c r="CO252" s="1"/>
  <c r="AP252"/>
  <c r="BU252" s="1"/>
  <c r="AL252"/>
  <c r="CP252" s="1"/>
  <c r="AI252"/>
  <c r="C252" s="1"/>
  <c r="X252"/>
  <c r="CH252" s="1"/>
  <c r="CK252"/>
  <c r="DC251"/>
  <c r="DB251"/>
  <c r="CX251"/>
  <c r="CL251"/>
  <c r="CJ251"/>
  <c r="CI251"/>
  <c r="CG251"/>
  <c r="CD251"/>
  <c r="CC251"/>
  <c r="CB251"/>
  <c r="CA251"/>
  <c r="BZ251"/>
  <c r="AU251"/>
  <c r="CO251" s="1"/>
  <c r="AP251"/>
  <c r="BU251" s="1"/>
  <c r="AL251"/>
  <c r="CP251" s="1"/>
  <c r="AI251"/>
  <c r="C251" s="1"/>
  <c r="X251"/>
  <c r="CH251" s="1"/>
  <c r="DP251"/>
  <c r="DC250"/>
  <c r="DB250"/>
  <c r="CX250"/>
  <c r="CL250"/>
  <c r="CJ250"/>
  <c r="CI250"/>
  <c r="CG250"/>
  <c r="CD250"/>
  <c r="CC250"/>
  <c r="CB250"/>
  <c r="CA250"/>
  <c r="BZ250"/>
  <c r="AU250"/>
  <c r="CO250" s="1"/>
  <c r="AP250"/>
  <c r="BU250" s="1"/>
  <c r="AL250"/>
  <c r="CP250" s="1"/>
  <c r="AI250"/>
  <c r="C250" s="1"/>
  <c r="X250"/>
  <c r="CH250" s="1"/>
  <c r="DP250"/>
  <c r="DC249"/>
  <c r="DB249"/>
  <c r="CX249"/>
  <c r="CL249"/>
  <c r="CJ249"/>
  <c r="CI249"/>
  <c r="CG249"/>
  <c r="CD249"/>
  <c r="CC249"/>
  <c r="CB249"/>
  <c r="CA249"/>
  <c r="BZ249"/>
  <c r="AU249"/>
  <c r="CO249" s="1"/>
  <c r="AP249"/>
  <c r="BU249" s="1"/>
  <c r="AL249"/>
  <c r="CP249" s="1"/>
  <c r="AI249"/>
  <c r="C249" s="1"/>
  <c r="X249"/>
  <c r="CH249" s="1"/>
  <c r="DC248"/>
  <c r="DB248"/>
  <c r="CX248"/>
  <c r="CL248"/>
  <c r="CJ248"/>
  <c r="CI248"/>
  <c r="CG248"/>
  <c r="CD248"/>
  <c r="CC248"/>
  <c r="CB248"/>
  <c r="CA248"/>
  <c r="BZ248"/>
  <c r="AU248"/>
  <c r="CO248" s="1"/>
  <c r="AP248"/>
  <c r="BU248" s="1"/>
  <c r="AL248"/>
  <c r="CP248" s="1"/>
  <c r="AI248"/>
  <c r="C248" s="1"/>
  <c r="X248"/>
  <c r="CH248" s="1"/>
  <c r="DC247"/>
  <c r="DB247"/>
  <c r="CX247"/>
  <c r="CL247"/>
  <c r="CJ247"/>
  <c r="CI247"/>
  <c r="CG247"/>
  <c r="CD247"/>
  <c r="CC247"/>
  <c r="CB247"/>
  <c r="CA247"/>
  <c r="BZ247"/>
  <c r="AU247"/>
  <c r="CO247" s="1"/>
  <c r="AP247"/>
  <c r="BU247" s="1"/>
  <c r="AL247"/>
  <c r="CP247" s="1"/>
  <c r="AI247"/>
  <c r="C247" s="1"/>
  <c r="X247"/>
  <c r="CH247" s="1"/>
  <c r="DP247"/>
  <c r="DC246"/>
  <c r="DB246"/>
  <c r="CX246"/>
  <c r="CL246"/>
  <c r="CJ246"/>
  <c r="CI246"/>
  <c r="CG246"/>
  <c r="CD246"/>
  <c r="CC246"/>
  <c r="CB246"/>
  <c r="CA246"/>
  <c r="BZ246"/>
  <c r="AU246"/>
  <c r="CO246" s="1"/>
  <c r="AP246"/>
  <c r="BU246" s="1"/>
  <c r="AL246"/>
  <c r="CP246" s="1"/>
  <c r="AI246"/>
  <c r="C246" s="1"/>
  <c r="X246"/>
  <c r="CH246" s="1"/>
  <c r="DP246"/>
  <c r="DC245"/>
  <c r="DB245"/>
  <c r="CX245"/>
  <c r="CL245"/>
  <c r="CJ245"/>
  <c r="CI245"/>
  <c r="CG245"/>
  <c r="CD245"/>
  <c r="CC245"/>
  <c r="CB245"/>
  <c r="CA245"/>
  <c r="BZ245"/>
  <c r="AU245"/>
  <c r="CO245" s="1"/>
  <c r="AP245"/>
  <c r="BU245" s="1"/>
  <c r="AL245"/>
  <c r="CP245" s="1"/>
  <c r="AI245"/>
  <c r="C245" s="1"/>
  <c r="X245"/>
  <c r="CH245" s="1"/>
  <c r="DP245"/>
  <c r="DC244"/>
  <c r="DB244"/>
  <c r="CX244"/>
  <c r="CL244"/>
  <c r="CJ244"/>
  <c r="CI244"/>
  <c r="CG244"/>
  <c r="CD244"/>
  <c r="CC244"/>
  <c r="CB244"/>
  <c r="CA244"/>
  <c r="BZ244"/>
  <c r="AU244"/>
  <c r="CO244" s="1"/>
  <c r="AP244"/>
  <c r="BU244" s="1"/>
  <c r="AL244"/>
  <c r="CP244" s="1"/>
  <c r="AI244"/>
  <c r="C244" s="1"/>
  <c r="X244"/>
  <c r="CH244" s="1"/>
  <c r="DP244"/>
  <c r="DC243"/>
  <c r="DB243"/>
  <c r="CX243"/>
  <c r="CL243"/>
  <c r="CJ243"/>
  <c r="CI243"/>
  <c r="CG243"/>
  <c r="CD243"/>
  <c r="CC243"/>
  <c r="CB243"/>
  <c r="CA243"/>
  <c r="BZ243"/>
  <c r="AU243"/>
  <c r="CO243" s="1"/>
  <c r="AP243"/>
  <c r="BU243" s="1"/>
  <c r="AL243"/>
  <c r="CP243" s="1"/>
  <c r="AI243"/>
  <c r="C243" s="1"/>
  <c r="X243"/>
  <c r="CH243" s="1"/>
  <c r="DP243"/>
  <c r="DC242"/>
  <c r="DB242"/>
  <c r="CX242"/>
  <c r="CL242"/>
  <c r="CJ242"/>
  <c r="CI242"/>
  <c r="CG242"/>
  <c r="CD242"/>
  <c r="CC242"/>
  <c r="CB242"/>
  <c r="CA242"/>
  <c r="BZ242"/>
  <c r="AU242"/>
  <c r="CO242" s="1"/>
  <c r="AP242"/>
  <c r="BU242" s="1"/>
  <c r="AL242"/>
  <c r="CP242" s="1"/>
  <c r="AI242"/>
  <c r="C242" s="1"/>
  <c r="X242"/>
  <c r="CH242" s="1"/>
  <c r="DP242"/>
  <c r="DC241"/>
  <c r="DB241"/>
  <c r="CX241"/>
  <c r="CL241"/>
  <c r="CJ241"/>
  <c r="CI241"/>
  <c r="CG241"/>
  <c r="CD241"/>
  <c r="CC241"/>
  <c r="CB241"/>
  <c r="CA241"/>
  <c r="BZ241"/>
  <c r="AU241"/>
  <c r="CO241" s="1"/>
  <c r="AP241"/>
  <c r="BU241" s="1"/>
  <c r="AL241"/>
  <c r="CP241" s="1"/>
  <c r="AI241"/>
  <c r="C241" s="1"/>
  <c r="X241"/>
  <c r="CH241" s="1"/>
  <c r="DC240"/>
  <c r="DB240"/>
  <c r="CX240"/>
  <c r="CL240"/>
  <c r="CJ240"/>
  <c r="CI240"/>
  <c r="CG240"/>
  <c r="CD240"/>
  <c r="CC240"/>
  <c r="CB240"/>
  <c r="CA240"/>
  <c r="BZ240"/>
  <c r="AU240"/>
  <c r="CO240" s="1"/>
  <c r="AP240"/>
  <c r="BU240" s="1"/>
  <c r="AL240"/>
  <c r="CP240" s="1"/>
  <c r="AI240"/>
  <c r="C240" s="1"/>
  <c r="X240"/>
  <c r="CH240" s="1"/>
  <c r="DC239"/>
  <c r="DB239"/>
  <c r="CX239"/>
  <c r="CL239"/>
  <c r="CJ239"/>
  <c r="CI239"/>
  <c r="CG239"/>
  <c r="CD239"/>
  <c r="CC239"/>
  <c r="CB239"/>
  <c r="CA239"/>
  <c r="BZ239"/>
  <c r="AU239"/>
  <c r="CO239" s="1"/>
  <c r="AP239"/>
  <c r="BU239" s="1"/>
  <c r="AL239"/>
  <c r="CP239" s="1"/>
  <c r="AI239"/>
  <c r="C239" s="1"/>
  <c r="X239"/>
  <c r="CH239" s="1"/>
  <c r="DP239"/>
  <c r="DC238"/>
  <c r="DB238"/>
  <c r="CX238"/>
  <c r="CL238"/>
  <c r="CJ238"/>
  <c r="CI238"/>
  <c r="CG238"/>
  <c r="CD238"/>
  <c r="CC238"/>
  <c r="CB238"/>
  <c r="CA238"/>
  <c r="BZ238"/>
  <c r="AU238"/>
  <c r="CO238" s="1"/>
  <c r="AP238"/>
  <c r="BU238" s="1"/>
  <c r="AL238"/>
  <c r="CP238" s="1"/>
  <c r="AI238"/>
  <c r="C238" s="1"/>
  <c r="X238"/>
  <c r="CH238" s="1"/>
  <c r="DP238"/>
  <c r="DC237"/>
  <c r="DB237"/>
  <c r="CX237"/>
  <c r="CL237"/>
  <c r="CJ237"/>
  <c r="CI237"/>
  <c r="CG237"/>
  <c r="CD237"/>
  <c r="CC237"/>
  <c r="CB237"/>
  <c r="CA237"/>
  <c r="BZ237"/>
  <c r="AU237"/>
  <c r="CO237" s="1"/>
  <c r="AP237"/>
  <c r="BU237" s="1"/>
  <c r="AL237"/>
  <c r="CP237" s="1"/>
  <c r="AI237"/>
  <c r="C237" s="1"/>
  <c r="X237"/>
  <c r="CH237" s="1"/>
  <c r="DP237"/>
  <c r="DC236"/>
  <c r="DB236"/>
  <c r="CX236"/>
  <c r="CL236"/>
  <c r="CJ236"/>
  <c r="CI236"/>
  <c r="CG236"/>
  <c r="CD236"/>
  <c r="CC236"/>
  <c r="CB236"/>
  <c r="CA236"/>
  <c r="BZ236"/>
  <c r="AU236"/>
  <c r="CO236" s="1"/>
  <c r="AP236"/>
  <c r="BU236" s="1"/>
  <c r="AL236"/>
  <c r="CP236" s="1"/>
  <c r="AI236"/>
  <c r="C236" s="1"/>
  <c r="X236"/>
  <c r="CH236" s="1"/>
  <c r="DP236"/>
  <c r="DC235"/>
  <c r="DB235"/>
  <c r="CX235"/>
  <c r="CL235"/>
  <c r="CJ235"/>
  <c r="CI235"/>
  <c r="CG235"/>
  <c r="CD235"/>
  <c r="CC235"/>
  <c r="CB235"/>
  <c r="CA235"/>
  <c r="BZ235"/>
  <c r="AU235"/>
  <c r="CO235" s="1"/>
  <c r="AP235"/>
  <c r="BU235" s="1"/>
  <c r="AL235"/>
  <c r="CP235" s="1"/>
  <c r="AI235"/>
  <c r="C235" s="1"/>
  <c r="X235"/>
  <c r="CH235" s="1"/>
  <c r="DP235"/>
  <c r="DC234"/>
  <c r="DB234"/>
  <c r="CX234"/>
  <c r="CL234"/>
  <c r="CJ234"/>
  <c r="CI234"/>
  <c r="CG234"/>
  <c r="CD234"/>
  <c r="CC234"/>
  <c r="CB234"/>
  <c r="CA234"/>
  <c r="BZ234"/>
  <c r="AU234"/>
  <c r="CO234" s="1"/>
  <c r="AP234"/>
  <c r="BU234" s="1"/>
  <c r="AL234"/>
  <c r="CP234" s="1"/>
  <c r="AI234"/>
  <c r="C234" s="1"/>
  <c r="X234"/>
  <c r="CH234" s="1"/>
  <c r="DP234"/>
  <c r="DC233"/>
  <c r="DB233"/>
  <c r="CX233"/>
  <c r="CL233"/>
  <c r="CJ233"/>
  <c r="CI233"/>
  <c r="CG233"/>
  <c r="CD233"/>
  <c r="CC233"/>
  <c r="CB233"/>
  <c r="CA233"/>
  <c r="BZ233"/>
  <c r="AU233"/>
  <c r="CO233" s="1"/>
  <c r="AP233"/>
  <c r="BU233" s="1"/>
  <c r="AL233"/>
  <c r="CP233" s="1"/>
  <c r="AI233"/>
  <c r="C233" s="1"/>
  <c r="X233"/>
  <c r="CH233" s="1"/>
  <c r="DP233"/>
  <c r="DC232"/>
  <c r="DB232"/>
  <c r="CX232"/>
  <c r="CL232"/>
  <c r="CJ232"/>
  <c r="CI232"/>
  <c r="CG232"/>
  <c r="CD232"/>
  <c r="CC232"/>
  <c r="CB232"/>
  <c r="CA232"/>
  <c r="BZ232"/>
  <c r="AU232"/>
  <c r="CO232" s="1"/>
  <c r="AP232"/>
  <c r="BU232" s="1"/>
  <c r="AL232"/>
  <c r="CP232" s="1"/>
  <c r="AI232"/>
  <c r="C232" s="1"/>
  <c r="X232"/>
  <c r="CH232" s="1"/>
  <c r="DP232"/>
  <c r="DC231"/>
  <c r="DB231"/>
  <c r="CX231"/>
  <c r="CL231"/>
  <c r="CJ231"/>
  <c r="CI231"/>
  <c r="CG231"/>
  <c r="CD231"/>
  <c r="CC231"/>
  <c r="CB231"/>
  <c r="CA231"/>
  <c r="BZ231"/>
  <c r="AU231"/>
  <c r="CO231" s="1"/>
  <c r="AP231"/>
  <c r="BU231" s="1"/>
  <c r="AL231"/>
  <c r="CP231" s="1"/>
  <c r="AI231"/>
  <c r="C231" s="1"/>
  <c r="X231"/>
  <c r="CH231" s="1"/>
  <c r="DP231"/>
  <c r="DC230"/>
  <c r="DB230"/>
  <c r="CX230"/>
  <c r="CL230"/>
  <c r="CJ230"/>
  <c r="CI230"/>
  <c r="CG230"/>
  <c r="CD230"/>
  <c r="CC230"/>
  <c r="CB230"/>
  <c r="CA230"/>
  <c r="BZ230"/>
  <c r="AU230"/>
  <c r="CO230" s="1"/>
  <c r="AP230"/>
  <c r="BU230" s="1"/>
  <c r="AL230"/>
  <c r="CP230" s="1"/>
  <c r="AI230"/>
  <c r="C230" s="1"/>
  <c r="X230"/>
  <c r="CH230" s="1"/>
  <c r="DP230"/>
  <c r="DC229"/>
  <c r="DB229"/>
  <c r="CX229"/>
  <c r="CL229"/>
  <c r="CJ229"/>
  <c r="CI229"/>
  <c r="CG229"/>
  <c r="CD229"/>
  <c r="CC229"/>
  <c r="CB229"/>
  <c r="CA229"/>
  <c r="BZ229"/>
  <c r="BX229"/>
  <c r="AU229"/>
  <c r="CO229" s="1"/>
  <c r="AP229"/>
  <c r="BU229" s="1"/>
  <c r="AL229"/>
  <c r="CP229" s="1"/>
  <c r="AI229"/>
  <c r="C229" s="1"/>
  <c r="X229"/>
  <c r="CH229" s="1"/>
  <c r="O229"/>
  <c r="BY229" s="1"/>
  <c r="DC228"/>
  <c r="DB228"/>
  <c r="CX228"/>
  <c r="CL228"/>
  <c r="CJ228"/>
  <c r="CI228"/>
  <c r="CG228"/>
  <c r="CD228"/>
  <c r="CC228"/>
  <c r="CB228"/>
  <c r="CA228"/>
  <c r="BZ228"/>
  <c r="BX228"/>
  <c r="AU228"/>
  <c r="CO228" s="1"/>
  <c r="AP228"/>
  <c r="BU228" s="1"/>
  <c r="AL228"/>
  <c r="CP228" s="1"/>
  <c r="AI228"/>
  <c r="C228" s="1"/>
  <c r="X228"/>
  <c r="CH228" s="1"/>
  <c r="O228"/>
  <c r="BY228" s="1"/>
  <c r="DC227"/>
  <c r="DB227"/>
  <c r="CX227"/>
  <c r="CL227"/>
  <c r="CJ227"/>
  <c r="CI227"/>
  <c r="CG227"/>
  <c r="CD227"/>
  <c r="CC227"/>
  <c r="CB227"/>
  <c r="CA227"/>
  <c r="BZ227"/>
  <c r="BX227"/>
  <c r="AU227"/>
  <c r="CO227" s="1"/>
  <c r="AP227"/>
  <c r="BU227" s="1"/>
  <c r="AL227"/>
  <c r="CP227" s="1"/>
  <c r="AI227"/>
  <c r="C227" s="1"/>
  <c r="X227"/>
  <c r="CH227" s="1"/>
  <c r="O227"/>
  <c r="BY227" s="1"/>
  <c r="DC226"/>
  <c r="DB226"/>
  <c r="CX226"/>
  <c r="CL226"/>
  <c r="CJ226"/>
  <c r="CI226"/>
  <c r="CG226"/>
  <c r="CD226"/>
  <c r="CC226"/>
  <c r="CB226"/>
  <c r="CA226"/>
  <c r="BZ226"/>
  <c r="BX226"/>
  <c r="AU226"/>
  <c r="CO226" s="1"/>
  <c r="AP226"/>
  <c r="BU226" s="1"/>
  <c r="AL226"/>
  <c r="CP226" s="1"/>
  <c r="AI226"/>
  <c r="C226" s="1"/>
  <c r="X226"/>
  <c r="CH226" s="1"/>
  <c r="O226"/>
  <c r="BY226" s="1"/>
  <c r="DC225"/>
  <c r="DB225"/>
  <c r="CX225"/>
  <c r="CL225"/>
  <c r="CJ225"/>
  <c r="CI225"/>
  <c r="CG225"/>
  <c r="CD225"/>
  <c r="CC225"/>
  <c r="CB225"/>
  <c r="CA225"/>
  <c r="BZ225"/>
  <c r="BX225"/>
  <c r="AU225"/>
  <c r="CO225" s="1"/>
  <c r="AP225"/>
  <c r="BU225" s="1"/>
  <c r="AL225"/>
  <c r="CP225" s="1"/>
  <c r="AI225"/>
  <c r="C225" s="1"/>
  <c r="X225"/>
  <c r="CH225" s="1"/>
  <c r="O225"/>
  <c r="BY225" s="1"/>
  <c r="DC224"/>
  <c r="DB224"/>
  <c r="CX224"/>
  <c r="CL224"/>
  <c r="CJ224"/>
  <c r="CI224"/>
  <c r="CG224"/>
  <c r="CD224"/>
  <c r="CC224"/>
  <c r="CB224"/>
  <c r="CA224"/>
  <c r="BZ224"/>
  <c r="BX224"/>
  <c r="AU224"/>
  <c r="CO224" s="1"/>
  <c r="AP224"/>
  <c r="BU224" s="1"/>
  <c r="AL224"/>
  <c r="CP224" s="1"/>
  <c r="AI224"/>
  <c r="C224" s="1"/>
  <c r="X224"/>
  <c r="CH224" s="1"/>
  <c r="O224"/>
  <c r="BY224" s="1"/>
  <c r="DC223"/>
  <c r="DB223"/>
  <c r="CX223"/>
  <c r="CL223"/>
  <c r="CJ223"/>
  <c r="CI223"/>
  <c r="CG223"/>
  <c r="CD223"/>
  <c r="CC223"/>
  <c r="CB223"/>
  <c r="CA223"/>
  <c r="BZ223"/>
  <c r="BX223"/>
  <c r="AU223"/>
  <c r="CO223" s="1"/>
  <c r="AP223"/>
  <c r="BU223" s="1"/>
  <c r="AL223"/>
  <c r="CP223" s="1"/>
  <c r="AI223"/>
  <c r="C223" s="1"/>
  <c r="X223"/>
  <c r="CH223" s="1"/>
  <c r="O223"/>
  <c r="BY223" s="1"/>
  <c r="DC222"/>
  <c r="DB222"/>
  <c r="CX222"/>
  <c r="CL222"/>
  <c r="CJ222"/>
  <c r="CI222"/>
  <c r="CG222"/>
  <c r="CD222"/>
  <c r="CC222"/>
  <c r="CB222"/>
  <c r="CA222"/>
  <c r="BZ222"/>
  <c r="BX222"/>
  <c r="AU222"/>
  <c r="CO222" s="1"/>
  <c r="AP222"/>
  <c r="BU222" s="1"/>
  <c r="AL222"/>
  <c r="CP222" s="1"/>
  <c r="AI222"/>
  <c r="C222" s="1"/>
  <c r="X222"/>
  <c r="CH222" s="1"/>
  <c r="O222"/>
  <c r="BY222" s="1"/>
  <c r="DC221"/>
  <c r="DB221"/>
  <c r="CX221"/>
  <c r="CL221"/>
  <c r="CJ221"/>
  <c r="CI221"/>
  <c r="CG221"/>
  <c r="CD221"/>
  <c r="CC221"/>
  <c r="CB221"/>
  <c r="CA221"/>
  <c r="BZ221"/>
  <c r="BX221"/>
  <c r="AU221"/>
  <c r="CO221" s="1"/>
  <c r="AP221"/>
  <c r="BU221" s="1"/>
  <c r="AL221"/>
  <c r="CP221" s="1"/>
  <c r="AI221"/>
  <c r="C221" s="1"/>
  <c r="X221"/>
  <c r="CH221" s="1"/>
  <c r="Q221"/>
  <c r="N221"/>
  <c r="DH220"/>
  <c r="DC220"/>
  <c r="DB220"/>
  <c r="CZ220"/>
  <c r="CX220"/>
  <c r="CL220"/>
  <c r="CK220"/>
  <c r="CJ220"/>
  <c r="CI220"/>
  <c r="CG220"/>
  <c r="CD220"/>
  <c r="CC220"/>
  <c r="CB220"/>
  <c r="CA220"/>
  <c r="BZ220"/>
  <c r="BO220"/>
  <c r="AU220"/>
  <c r="CO220" s="1"/>
  <c r="AP220"/>
  <c r="BU220" s="1"/>
  <c r="AL220"/>
  <c r="CP220" s="1"/>
  <c r="AI220"/>
  <c r="C220" s="1"/>
  <c r="X220"/>
  <c r="CH220" s="1"/>
  <c r="Q220"/>
  <c r="N220"/>
  <c r="DP220"/>
  <c r="DH219"/>
  <c r="DC219"/>
  <c r="DB219"/>
  <c r="CZ219"/>
  <c r="CX219"/>
  <c r="CL219"/>
  <c r="CK219"/>
  <c r="CJ219"/>
  <c r="CI219"/>
  <c r="CG219"/>
  <c r="CD219"/>
  <c r="CC219"/>
  <c r="CB219"/>
  <c r="CA219"/>
  <c r="BZ219"/>
  <c r="BO219"/>
  <c r="AU219"/>
  <c r="CO219" s="1"/>
  <c r="AP219"/>
  <c r="BU219" s="1"/>
  <c r="AL219"/>
  <c r="CP219" s="1"/>
  <c r="AI219"/>
  <c r="C219" s="1"/>
  <c r="X219"/>
  <c r="CH219" s="1"/>
  <c r="Q219"/>
  <c r="N219"/>
  <c r="DP219"/>
  <c r="DH218"/>
  <c r="DC218"/>
  <c r="DB218"/>
  <c r="CZ218"/>
  <c r="CX218"/>
  <c r="CL218"/>
  <c r="CK218"/>
  <c r="CJ218"/>
  <c r="CI218"/>
  <c r="CG218"/>
  <c r="CD218"/>
  <c r="CC218"/>
  <c r="CB218"/>
  <c r="CA218"/>
  <c r="BZ218"/>
  <c r="BO218"/>
  <c r="AU218"/>
  <c r="CO218" s="1"/>
  <c r="AP218"/>
  <c r="BU218" s="1"/>
  <c r="AL218"/>
  <c r="CP218" s="1"/>
  <c r="AI218"/>
  <c r="C218" s="1"/>
  <c r="X218"/>
  <c r="CH218" s="1"/>
  <c r="Q218"/>
  <c r="N218"/>
  <c r="DP218"/>
  <c r="DH217"/>
  <c r="DC217"/>
  <c r="DB217"/>
  <c r="CZ217"/>
  <c r="CX217"/>
  <c r="CL217"/>
  <c r="CK217"/>
  <c r="CJ217"/>
  <c r="CI217"/>
  <c r="CG217"/>
  <c r="CD217"/>
  <c r="CC217"/>
  <c r="CB217"/>
  <c r="CA217"/>
  <c r="BZ217"/>
  <c r="BO217"/>
  <c r="AU217"/>
  <c r="CO217" s="1"/>
  <c r="AP217"/>
  <c r="BU217" s="1"/>
  <c r="AL217"/>
  <c r="CP217" s="1"/>
  <c r="AI217"/>
  <c r="C217" s="1"/>
  <c r="X217"/>
  <c r="CH217" s="1"/>
  <c r="Q217"/>
  <c r="N217"/>
  <c r="DP217"/>
  <c r="DH216"/>
  <c r="DC216"/>
  <c r="DB216"/>
  <c r="CZ216"/>
  <c r="CX216"/>
  <c r="CL216"/>
  <c r="CK216"/>
  <c r="CJ216"/>
  <c r="CI216"/>
  <c r="CG216"/>
  <c r="CD216"/>
  <c r="CC216"/>
  <c r="CB216"/>
  <c r="CA216"/>
  <c r="BZ216"/>
  <c r="BO216"/>
  <c r="AU216"/>
  <c r="CO216" s="1"/>
  <c r="AP216"/>
  <c r="BU216" s="1"/>
  <c r="AL216"/>
  <c r="CP216" s="1"/>
  <c r="AI216"/>
  <c r="C216" s="1"/>
  <c r="X216"/>
  <c r="CH216" s="1"/>
  <c r="Q216"/>
  <c r="N216"/>
  <c r="DP216"/>
  <c r="DH215"/>
  <c r="DC215"/>
  <c r="DB215"/>
  <c r="CZ215"/>
  <c r="CX215"/>
  <c r="CL215"/>
  <c r="CK215"/>
  <c r="CJ215"/>
  <c r="CI215"/>
  <c r="CG215"/>
  <c r="CD215"/>
  <c r="CC215"/>
  <c r="CB215"/>
  <c r="CA215"/>
  <c r="BZ215"/>
  <c r="BO215"/>
  <c r="AU215"/>
  <c r="CO215" s="1"/>
  <c r="AP215"/>
  <c r="BU215" s="1"/>
  <c r="AL215"/>
  <c r="CP215" s="1"/>
  <c r="AI215"/>
  <c r="C215" s="1"/>
  <c r="X215"/>
  <c r="CH215" s="1"/>
  <c r="Q215"/>
  <c r="N215"/>
  <c r="DP215"/>
  <c r="DH214"/>
  <c r="DC214"/>
  <c r="DB214"/>
  <c r="CZ214"/>
  <c r="CX214"/>
  <c r="CL214"/>
  <c r="CK214"/>
  <c r="CJ214"/>
  <c r="CI214"/>
  <c r="CG214"/>
  <c r="CD214"/>
  <c r="CC214"/>
  <c r="CB214"/>
  <c r="CA214"/>
  <c r="BZ214"/>
  <c r="BO214"/>
  <c r="AU214"/>
  <c r="CO214" s="1"/>
  <c r="AP214"/>
  <c r="BU214" s="1"/>
  <c r="AL214"/>
  <c r="CP214" s="1"/>
  <c r="AI214"/>
  <c r="C214" s="1"/>
  <c r="X214"/>
  <c r="CH214" s="1"/>
  <c r="Q214"/>
  <c r="N214"/>
  <c r="DP214"/>
  <c r="DH213"/>
  <c r="DC213"/>
  <c r="DB213"/>
  <c r="CZ213"/>
  <c r="CX213"/>
  <c r="CL213"/>
  <c r="CK213"/>
  <c r="CJ213"/>
  <c r="CI213"/>
  <c r="CG213"/>
  <c r="CD213"/>
  <c r="CC213"/>
  <c r="CB213"/>
  <c r="CA213"/>
  <c r="BZ213"/>
  <c r="BO213"/>
  <c r="AU213"/>
  <c r="CO213" s="1"/>
  <c r="AP213"/>
  <c r="BU213" s="1"/>
  <c r="AL213"/>
  <c r="CP213" s="1"/>
  <c r="AI213"/>
  <c r="C213" s="1"/>
  <c r="X213"/>
  <c r="CH213" s="1"/>
  <c r="Q213"/>
  <c r="N213"/>
  <c r="DP213"/>
  <c r="DH212"/>
  <c r="DC212"/>
  <c r="DB212"/>
  <c r="CZ212"/>
  <c r="CX212"/>
  <c r="CL212"/>
  <c r="CK212"/>
  <c r="CJ212"/>
  <c r="CI212"/>
  <c r="CG212"/>
  <c r="CD212"/>
  <c r="CC212"/>
  <c r="CB212"/>
  <c r="CA212"/>
  <c r="BZ212"/>
  <c r="BO212"/>
  <c r="AU212"/>
  <c r="CO212" s="1"/>
  <c r="AP212"/>
  <c r="BU212" s="1"/>
  <c r="AL212"/>
  <c r="CP212" s="1"/>
  <c r="AI212"/>
  <c r="C212" s="1"/>
  <c r="X212"/>
  <c r="CH212" s="1"/>
  <c r="Q212"/>
  <c r="N212"/>
  <c r="DP212"/>
  <c r="DH211"/>
  <c r="DC211"/>
  <c r="DB211"/>
  <c r="CZ211"/>
  <c r="CX211"/>
  <c r="CL211"/>
  <c r="CK211"/>
  <c r="CJ211"/>
  <c r="CI211"/>
  <c r="CG211"/>
  <c r="CD211"/>
  <c r="CC211"/>
  <c r="CB211"/>
  <c r="CA211"/>
  <c r="BZ211"/>
  <c r="BO211"/>
  <c r="AU211"/>
  <c r="CO211" s="1"/>
  <c r="AP211"/>
  <c r="BU211" s="1"/>
  <c r="AL211"/>
  <c r="CP211" s="1"/>
  <c r="AI211"/>
  <c r="C211" s="1"/>
  <c r="X211"/>
  <c r="CH211" s="1"/>
  <c r="Q211"/>
  <c r="N211"/>
  <c r="DP211"/>
  <c r="DH210"/>
  <c r="DC210"/>
  <c r="DB210"/>
  <c r="CZ210"/>
  <c r="CX210"/>
  <c r="CL210"/>
  <c r="CK210"/>
  <c r="CJ210"/>
  <c r="CI210"/>
  <c r="CG210"/>
  <c r="CD210"/>
  <c r="CC210"/>
  <c r="CB210"/>
  <c r="CA210"/>
  <c r="BZ210"/>
  <c r="BO210"/>
  <c r="AU210"/>
  <c r="CO210" s="1"/>
  <c r="AP210"/>
  <c r="BU210" s="1"/>
  <c r="AL210"/>
  <c r="CP210" s="1"/>
  <c r="AI210"/>
  <c r="C210" s="1"/>
  <c r="X210"/>
  <c r="CH210" s="1"/>
  <c r="Q210"/>
  <c r="N210"/>
  <c r="DP210"/>
  <c r="DH209"/>
  <c r="DC209"/>
  <c r="DB209"/>
  <c r="CZ209"/>
  <c r="CX209"/>
  <c r="CL209"/>
  <c r="CK209"/>
  <c r="CJ209"/>
  <c r="CI209"/>
  <c r="CG209"/>
  <c r="CD209"/>
  <c r="CC209"/>
  <c r="CB209"/>
  <c r="CA209"/>
  <c r="BZ209"/>
  <c r="BO209"/>
  <c r="AU209"/>
  <c r="CO209" s="1"/>
  <c r="AP209"/>
  <c r="BU209" s="1"/>
  <c r="AL209"/>
  <c r="CP209" s="1"/>
  <c r="AI209"/>
  <c r="C209" s="1"/>
  <c r="X209"/>
  <c r="CH209" s="1"/>
  <c r="Q209"/>
  <c r="N209"/>
  <c r="DP209"/>
  <c r="DH208"/>
  <c r="DC208"/>
  <c r="DB208"/>
  <c r="CZ208"/>
  <c r="CX208"/>
  <c r="CL208"/>
  <c r="CK208"/>
  <c r="CJ208"/>
  <c r="CI208"/>
  <c r="CG208"/>
  <c r="CD208"/>
  <c r="CC208"/>
  <c r="CB208"/>
  <c r="CA208"/>
  <c r="BZ208"/>
  <c r="BO208"/>
  <c r="AU208"/>
  <c r="CO208" s="1"/>
  <c r="AP208"/>
  <c r="BU208" s="1"/>
  <c r="AL208"/>
  <c r="CP208" s="1"/>
  <c r="AI208"/>
  <c r="C208" s="1"/>
  <c r="X208"/>
  <c r="CH208" s="1"/>
  <c r="Q208"/>
  <c r="N208"/>
  <c r="DP208"/>
  <c r="DH207"/>
  <c r="DC207"/>
  <c r="DB207"/>
  <c r="CZ207"/>
  <c r="CX207"/>
  <c r="CL207"/>
  <c r="CK207"/>
  <c r="CJ207"/>
  <c r="CI207"/>
  <c r="CG207"/>
  <c r="CD207"/>
  <c r="CC207"/>
  <c r="CB207"/>
  <c r="CA207"/>
  <c r="BZ207"/>
  <c r="BO207"/>
  <c r="AU207"/>
  <c r="CO207" s="1"/>
  <c r="AP207"/>
  <c r="BU207" s="1"/>
  <c r="AL207"/>
  <c r="CP207" s="1"/>
  <c r="AI207"/>
  <c r="C207" s="1"/>
  <c r="X207"/>
  <c r="CH207" s="1"/>
  <c r="Q207"/>
  <c r="N207"/>
  <c r="DP207"/>
  <c r="DH206"/>
  <c r="DC206"/>
  <c r="DB206"/>
  <c r="CZ206"/>
  <c r="CX206"/>
  <c r="CL206"/>
  <c r="CK206"/>
  <c r="CJ206"/>
  <c r="CI206"/>
  <c r="CG206"/>
  <c r="CD206"/>
  <c r="CC206"/>
  <c r="CB206"/>
  <c r="CA206"/>
  <c r="BZ206"/>
  <c r="BO206"/>
  <c r="AU206"/>
  <c r="CO206" s="1"/>
  <c r="AP206"/>
  <c r="BU206" s="1"/>
  <c r="AL206"/>
  <c r="CP206" s="1"/>
  <c r="AI206"/>
  <c r="C206" s="1"/>
  <c r="X206"/>
  <c r="CH206" s="1"/>
  <c r="Q206"/>
  <c r="N206"/>
  <c r="DP206"/>
  <c r="DH205"/>
  <c r="DC205"/>
  <c r="DB205"/>
  <c r="CZ205"/>
  <c r="CX205"/>
  <c r="CL205"/>
  <c r="CK205"/>
  <c r="CJ205"/>
  <c r="CI205"/>
  <c r="CG205"/>
  <c r="CD205"/>
  <c r="CC205"/>
  <c r="CB205"/>
  <c r="CA205"/>
  <c r="BZ205"/>
  <c r="BO205"/>
  <c r="AU205"/>
  <c r="CO205" s="1"/>
  <c r="AP205"/>
  <c r="BU205" s="1"/>
  <c r="AL205"/>
  <c r="CP205" s="1"/>
  <c r="AI205"/>
  <c r="C205" s="1"/>
  <c r="X205"/>
  <c r="CH205" s="1"/>
  <c r="Q205"/>
  <c r="N205"/>
  <c r="DP205"/>
  <c r="DH204"/>
  <c r="DC204"/>
  <c r="DB204"/>
  <c r="CZ204"/>
  <c r="CX204"/>
  <c r="CL204"/>
  <c r="CK204"/>
  <c r="CJ204"/>
  <c r="CI204"/>
  <c r="CG204"/>
  <c r="CD204"/>
  <c r="CC204"/>
  <c r="CB204"/>
  <c r="CA204"/>
  <c r="BZ204"/>
  <c r="BO204"/>
  <c r="AU204"/>
  <c r="CO204" s="1"/>
  <c r="AP204"/>
  <c r="BU204" s="1"/>
  <c r="AL204"/>
  <c r="CP204" s="1"/>
  <c r="AI204"/>
  <c r="C204" s="1"/>
  <c r="X204"/>
  <c r="CH204" s="1"/>
  <c r="Q204"/>
  <c r="N204"/>
  <c r="DP204"/>
  <c r="DH203"/>
  <c r="DC203"/>
  <c r="DB203"/>
  <c r="CZ203"/>
  <c r="CX203"/>
  <c r="CL203"/>
  <c r="CK203"/>
  <c r="CJ203"/>
  <c r="CI203"/>
  <c r="CG203"/>
  <c r="CD203"/>
  <c r="CC203"/>
  <c r="CB203"/>
  <c r="CA203"/>
  <c r="BZ203"/>
  <c r="BO203"/>
  <c r="AU203"/>
  <c r="CO203" s="1"/>
  <c r="AP203"/>
  <c r="BU203" s="1"/>
  <c r="AL203"/>
  <c r="CP203" s="1"/>
  <c r="AI203"/>
  <c r="C203" s="1"/>
  <c r="X203"/>
  <c r="CH203" s="1"/>
  <c r="Q203"/>
  <c r="N203"/>
  <c r="DP203"/>
  <c r="DH202"/>
  <c r="DC202"/>
  <c r="DB202"/>
  <c r="CZ202"/>
  <c r="CX202"/>
  <c r="CL202"/>
  <c r="CK202"/>
  <c r="CJ202"/>
  <c r="CI202"/>
  <c r="CG202"/>
  <c r="CD202"/>
  <c r="CC202"/>
  <c r="CB202"/>
  <c r="CA202"/>
  <c r="BZ202"/>
  <c r="BO202"/>
  <c r="AU202"/>
  <c r="CO202" s="1"/>
  <c r="AP202"/>
  <c r="BU202" s="1"/>
  <c r="AL202"/>
  <c r="CP202" s="1"/>
  <c r="AI202"/>
  <c r="C202" s="1"/>
  <c r="X202"/>
  <c r="CH202" s="1"/>
  <c r="Q202"/>
  <c r="N202"/>
  <c r="DP202"/>
  <c r="DH201"/>
  <c r="DC201"/>
  <c r="DB201"/>
  <c r="CZ201"/>
  <c r="CX201"/>
  <c r="CL201"/>
  <c r="CK201"/>
  <c r="CJ201"/>
  <c r="CI201"/>
  <c r="CG201"/>
  <c r="CD201"/>
  <c r="CC201"/>
  <c r="CB201"/>
  <c r="CA201"/>
  <c r="BZ201"/>
  <c r="BO201"/>
  <c r="AU201"/>
  <c r="CO201" s="1"/>
  <c r="AP201"/>
  <c r="BU201" s="1"/>
  <c r="AL201"/>
  <c r="CP201" s="1"/>
  <c r="AI201"/>
  <c r="C201" s="1"/>
  <c r="X201"/>
  <c r="CH201" s="1"/>
  <c r="Q201"/>
  <c r="N201"/>
  <c r="DP201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D25"/>
  <c r="D24"/>
  <c r="D23"/>
  <c r="D22"/>
  <c r="D21"/>
  <c r="D20"/>
  <c r="D19"/>
  <c r="D18"/>
  <c r="D17"/>
  <c r="D16"/>
  <c r="D15"/>
  <c r="D14"/>
  <c r="D13"/>
  <c r="D12"/>
  <c r="D11"/>
  <c r="ED63" i="1" l="1"/>
  <c r="EF63" s="1"/>
  <c r="Z65"/>
  <c r="BT65" s="1"/>
  <c r="BN63"/>
  <c r="BT64"/>
  <c r="ED65"/>
  <c r="BL64"/>
  <c r="BM64"/>
  <c r="CT64"/>
  <c r="CW64" s="1"/>
  <c r="BI64"/>
  <c r="BJ64"/>
  <c r="BK64"/>
  <c r="D64"/>
  <c r="F65"/>
  <c r="G65" s="1"/>
  <c r="D65"/>
  <c r="Q74"/>
  <c r="M74"/>
  <c r="T74"/>
  <c r="N74"/>
  <c r="Q73"/>
  <c r="M73"/>
  <c r="N73"/>
  <c r="T73"/>
  <c r="Q72"/>
  <c r="N72"/>
  <c r="O72"/>
  <c r="M72"/>
  <c r="T72"/>
  <c r="O71"/>
  <c r="M71"/>
  <c r="Q71"/>
  <c r="N71"/>
  <c r="T71"/>
  <c r="Q69"/>
  <c r="N69"/>
  <c r="O69"/>
  <c r="M69"/>
  <c r="T69"/>
  <c r="O68"/>
  <c r="M68"/>
  <c r="T68"/>
  <c r="Q68"/>
  <c r="N68"/>
  <c r="U68" s="1"/>
  <c r="Z68" s="1"/>
  <c r="Q67"/>
  <c r="N67"/>
  <c r="T67"/>
  <c r="O67"/>
  <c r="M67"/>
  <c r="O66"/>
  <c r="M66"/>
  <c r="T66"/>
  <c r="Q66"/>
  <c r="N66"/>
  <c r="U66" s="1"/>
  <c r="Z66" s="1"/>
  <c r="DP240"/>
  <c r="DP248"/>
  <c r="DH255"/>
  <c r="N258"/>
  <c r="CK258"/>
  <c r="DP259"/>
  <c r="DH259"/>
  <c r="CZ260"/>
  <c r="Q261"/>
  <c r="BO261"/>
  <c r="N262"/>
  <c r="CK262"/>
  <c r="DP263"/>
  <c r="DH263"/>
  <c r="CZ264"/>
  <c r="Q265"/>
  <c r="BO265"/>
  <c r="N266"/>
  <c r="CK266"/>
  <c r="DP267"/>
  <c r="DH267"/>
  <c r="CZ268"/>
  <c r="Q269"/>
  <c r="BO269"/>
  <c r="N270"/>
  <c r="CK270"/>
  <c r="DP271"/>
  <c r="DH271"/>
  <c r="CZ272"/>
  <c r="Q273"/>
  <c r="BO273"/>
  <c r="N274"/>
  <c r="CK274"/>
  <c r="DP275"/>
  <c r="DH275"/>
  <c r="N278"/>
  <c r="DP284"/>
  <c r="N287"/>
  <c r="Q60"/>
  <c r="M60"/>
  <c r="N60"/>
  <c r="T60"/>
  <c r="N57"/>
  <c r="Q57"/>
  <c r="M57"/>
  <c r="T57"/>
  <c r="N55"/>
  <c r="Q55"/>
  <c r="M55"/>
  <c r="T55"/>
  <c r="N53"/>
  <c r="Q53"/>
  <c r="M53"/>
  <c r="T53"/>
  <c r="N51"/>
  <c r="Q51"/>
  <c r="M51"/>
  <c r="T51"/>
  <c r="N49"/>
  <c r="Q49"/>
  <c r="M49"/>
  <c r="T49"/>
  <c r="Q47"/>
  <c r="M47"/>
  <c r="N47"/>
  <c r="T47"/>
  <c r="Q45"/>
  <c r="M45"/>
  <c r="N45"/>
  <c r="T45"/>
  <c r="Q44"/>
  <c r="M44"/>
  <c r="N44"/>
  <c r="T44"/>
  <c r="Q43"/>
  <c r="M43"/>
  <c r="N43"/>
  <c r="T43"/>
  <c r="Q42"/>
  <c r="M42"/>
  <c r="N42"/>
  <c r="T42"/>
  <c r="Q41"/>
  <c r="M41"/>
  <c r="N41"/>
  <c r="T41"/>
  <c r="Q37"/>
  <c r="M37"/>
  <c r="N37"/>
  <c r="T37"/>
  <c r="Q36"/>
  <c r="M36"/>
  <c r="N36"/>
  <c r="T36"/>
  <c r="Q59"/>
  <c r="M59"/>
  <c r="N59"/>
  <c r="T59"/>
  <c r="N56"/>
  <c r="Q56"/>
  <c r="M56"/>
  <c r="T56"/>
  <c r="N54"/>
  <c r="Q54"/>
  <c r="M54"/>
  <c r="T54"/>
  <c r="N52"/>
  <c r="Q52"/>
  <c r="M52"/>
  <c r="T52"/>
  <c r="N50"/>
  <c r="Q50"/>
  <c r="M50"/>
  <c r="T50"/>
  <c r="Q46"/>
  <c r="M46"/>
  <c r="N46"/>
  <c r="T46"/>
  <c r="N39"/>
  <c r="Q39"/>
  <c r="M39"/>
  <c r="T39"/>
  <c r="DH301"/>
  <c r="Q300"/>
  <c r="BO299"/>
  <c r="Q299"/>
  <c r="CZ298"/>
  <c r="DP295"/>
  <c r="BX293"/>
  <c r="Q293"/>
  <c r="BO292"/>
  <c r="Q292"/>
  <c r="CZ291"/>
  <c r="DH290"/>
  <c r="DP290"/>
  <c r="CK289"/>
  <c r="N289"/>
  <c r="BO288"/>
  <c r="Q288"/>
  <c r="CZ287"/>
  <c r="DH286"/>
  <c r="DP286"/>
  <c r="CK285"/>
  <c r="N285"/>
  <c r="BO284"/>
  <c r="Q284"/>
  <c r="CZ283"/>
  <c r="O280"/>
  <c r="BY280" s="1"/>
  <c r="CZ278"/>
  <c r="DH277"/>
  <c r="DP277"/>
  <c r="CK276"/>
  <c r="N276"/>
  <c r="N283"/>
  <c r="CK283"/>
  <c r="Q286"/>
  <c r="BO286"/>
  <c r="DP288"/>
  <c r="DH288"/>
  <c r="CZ289"/>
  <c r="N291"/>
  <c r="CK291"/>
  <c r="DP299"/>
  <c r="DH299"/>
  <c r="Q33"/>
  <c r="M33"/>
  <c r="N33"/>
  <c r="T33"/>
  <c r="Q31"/>
  <c r="M31"/>
  <c r="N31"/>
  <c r="T31"/>
  <c r="Q29"/>
  <c r="M29"/>
  <c r="N29"/>
  <c r="T29"/>
  <c r="N26"/>
  <c r="T26"/>
  <c r="Q26"/>
  <c r="M26"/>
  <c r="N25"/>
  <c r="T25"/>
  <c r="Q25"/>
  <c r="M25"/>
  <c r="N23"/>
  <c r="Q23"/>
  <c r="M23"/>
  <c r="T23"/>
  <c r="N22"/>
  <c r="Q22"/>
  <c r="M22"/>
  <c r="T22"/>
  <c r="N21"/>
  <c r="Q21"/>
  <c r="M21"/>
  <c r="T21"/>
  <c r="N20"/>
  <c r="Q20"/>
  <c r="M20"/>
  <c r="T20"/>
  <c r="Q18"/>
  <c r="M18"/>
  <c r="N18"/>
  <c r="T18"/>
  <c r="Q17"/>
  <c r="M17"/>
  <c r="N17"/>
  <c r="T17"/>
  <c r="Q16"/>
  <c r="M16"/>
  <c r="N16"/>
  <c r="T16"/>
  <c r="Q34"/>
  <c r="M34"/>
  <c r="N34"/>
  <c r="T34"/>
  <c r="Q32"/>
  <c r="M32"/>
  <c r="N32"/>
  <c r="T32"/>
  <c r="Q30"/>
  <c r="M30"/>
  <c r="N30"/>
  <c r="T30"/>
  <c r="N27"/>
  <c r="T27"/>
  <c r="Q27"/>
  <c r="M27"/>
  <c r="N24"/>
  <c r="T24"/>
  <c r="Q24"/>
  <c r="M24"/>
  <c r="CN202"/>
  <c r="CN204"/>
  <c r="CN206"/>
  <c r="CN208"/>
  <c r="CN210"/>
  <c r="CN212"/>
  <c r="CN214"/>
  <c r="CN216"/>
  <c r="CN218"/>
  <c r="CN220"/>
  <c r="CN231"/>
  <c r="CN233"/>
  <c r="CN237"/>
  <c r="CN241"/>
  <c r="CN243"/>
  <c r="CN253"/>
  <c r="CN263"/>
  <c r="CN277"/>
  <c r="CN290"/>
  <c r="CN295"/>
  <c r="CN300"/>
  <c r="CN201"/>
  <c r="CN203"/>
  <c r="CN205"/>
  <c r="CN207"/>
  <c r="CN209"/>
  <c r="CN211"/>
  <c r="CN213"/>
  <c r="CN215"/>
  <c r="CN217"/>
  <c r="CN219"/>
  <c r="CN230"/>
  <c r="CN232"/>
  <c r="CN234"/>
  <c r="CN236"/>
  <c r="CN238"/>
  <c r="CN240"/>
  <c r="CN242"/>
  <c r="CN244"/>
  <c r="CN246"/>
  <c r="CN248"/>
  <c r="CN250"/>
  <c r="BX254"/>
  <c r="CN254"/>
  <c r="DH256"/>
  <c r="DP258"/>
  <c r="Q258"/>
  <c r="CN258"/>
  <c r="BO258"/>
  <c r="DH258"/>
  <c r="N259"/>
  <c r="CK259"/>
  <c r="CZ259"/>
  <c r="DP260"/>
  <c r="Q260"/>
  <c r="CN260"/>
  <c r="BO260"/>
  <c r="DH260"/>
  <c r="N261"/>
  <c r="CK261"/>
  <c r="CZ261"/>
  <c r="DP262"/>
  <c r="Q262"/>
  <c r="CN262"/>
  <c r="BO262"/>
  <c r="DH262"/>
  <c r="N263"/>
  <c r="CK263"/>
  <c r="CZ263"/>
  <c r="DP264"/>
  <c r="Q264"/>
  <c r="CN264"/>
  <c r="BO264"/>
  <c r="DH264"/>
  <c r="N265"/>
  <c r="CK265"/>
  <c r="CZ265"/>
  <c r="DP266"/>
  <c r="Q266"/>
  <c r="CN266"/>
  <c r="BO266"/>
  <c r="DH266"/>
  <c r="N267"/>
  <c r="CK267"/>
  <c r="CZ267"/>
  <c r="DP268"/>
  <c r="Q268"/>
  <c r="CN268"/>
  <c r="BO268"/>
  <c r="DH268"/>
  <c r="N269"/>
  <c r="CK269"/>
  <c r="CZ269"/>
  <c r="DP270"/>
  <c r="Q270"/>
  <c r="CN270"/>
  <c r="BO270"/>
  <c r="DH270"/>
  <c r="N271"/>
  <c r="CK271"/>
  <c r="CZ271"/>
  <c r="DP272"/>
  <c r="Q272"/>
  <c r="CN272"/>
  <c r="BO272"/>
  <c r="DH272"/>
  <c r="N273"/>
  <c r="CK273"/>
  <c r="CZ273"/>
  <c r="DP274"/>
  <c r="Q274"/>
  <c r="CN274"/>
  <c r="BO274"/>
  <c r="DH274"/>
  <c r="N275"/>
  <c r="CK275"/>
  <c r="CZ275"/>
  <c r="DP276"/>
  <c r="Q276"/>
  <c r="CN276"/>
  <c r="BO276"/>
  <c r="DH276"/>
  <c r="N277"/>
  <c r="CK277"/>
  <c r="CZ277"/>
  <c r="DP278"/>
  <c r="Q278"/>
  <c r="CN278"/>
  <c r="BO278"/>
  <c r="DH278"/>
  <c r="Q279"/>
  <c r="BO279"/>
  <c r="DP281"/>
  <c r="CN281"/>
  <c r="CZ282"/>
  <c r="CN282"/>
  <c r="DP283"/>
  <c r="Q283"/>
  <c r="CN283"/>
  <c r="BO283"/>
  <c r="DH283"/>
  <c r="N284"/>
  <c r="CK284"/>
  <c r="CZ284"/>
  <c r="DP285"/>
  <c r="Q285"/>
  <c r="CN285"/>
  <c r="BO285"/>
  <c r="DH285"/>
  <c r="N286"/>
  <c r="CK286"/>
  <c r="CZ286"/>
  <c r="DP287"/>
  <c r="Q287"/>
  <c r="CN287"/>
  <c r="BO287"/>
  <c r="DH287"/>
  <c r="N288"/>
  <c r="CK288"/>
  <c r="CZ288"/>
  <c r="DP289"/>
  <c r="Q289"/>
  <c r="CN289"/>
  <c r="BO289"/>
  <c r="DH289"/>
  <c r="N290"/>
  <c r="CK290"/>
  <c r="CZ290"/>
  <c r="DP291"/>
  <c r="Q291"/>
  <c r="CN291"/>
  <c r="BO291"/>
  <c r="DH291"/>
  <c r="N292"/>
  <c r="CK292"/>
  <c r="CZ292"/>
  <c r="N293"/>
  <c r="O294"/>
  <c r="BY294" s="1"/>
  <c r="CN294"/>
  <c r="DP296"/>
  <c r="CN296"/>
  <c r="DP297"/>
  <c r="CN297"/>
  <c r="DP298"/>
  <c r="Q298"/>
  <c r="CN298"/>
  <c r="BO298"/>
  <c r="DH298"/>
  <c r="N299"/>
  <c r="CK299"/>
  <c r="CZ299"/>
  <c r="N300"/>
  <c r="DP300"/>
  <c r="DH302"/>
  <c r="CN235"/>
  <c r="CN239"/>
  <c r="CN245"/>
  <c r="CN247"/>
  <c r="CN249"/>
  <c r="CN251"/>
  <c r="CN259"/>
  <c r="CN261"/>
  <c r="CN265"/>
  <c r="CN267"/>
  <c r="CN269"/>
  <c r="CN271"/>
  <c r="CN273"/>
  <c r="CN275"/>
  <c r="CN279"/>
  <c r="CN280"/>
  <c r="CN284"/>
  <c r="CN286"/>
  <c r="CN288"/>
  <c r="CN292"/>
  <c r="CN299"/>
  <c r="N14"/>
  <c r="Q14"/>
  <c r="M14"/>
  <c r="T14"/>
  <c r="K15"/>
  <c r="I15" s="1"/>
  <c r="M201"/>
  <c r="CU201" s="1"/>
  <c r="O201"/>
  <c r="BY201" s="1"/>
  <c r="T201"/>
  <c r="BX201"/>
  <c r="M202"/>
  <c r="CU202" s="1"/>
  <c r="O202"/>
  <c r="BY202" s="1"/>
  <c r="T202"/>
  <c r="BX202"/>
  <c r="M203"/>
  <c r="CU203" s="1"/>
  <c r="O203"/>
  <c r="BY203" s="1"/>
  <c r="T203"/>
  <c r="BX203"/>
  <c r="M204"/>
  <c r="CU204" s="1"/>
  <c r="O204"/>
  <c r="BY204" s="1"/>
  <c r="T204"/>
  <c r="BX204"/>
  <c r="M205"/>
  <c r="CU205" s="1"/>
  <c r="O205"/>
  <c r="BY205" s="1"/>
  <c r="T205"/>
  <c r="BX205"/>
  <c r="M206"/>
  <c r="CU206" s="1"/>
  <c r="O206"/>
  <c r="BY206" s="1"/>
  <c r="T206"/>
  <c r="BX206"/>
  <c r="M207"/>
  <c r="CU207" s="1"/>
  <c r="O207"/>
  <c r="BY207" s="1"/>
  <c r="T207"/>
  <c r="BX207"/>
  <c r="M208"/>
  <c r="CU208" s="1"/>
  <c r="O208"/>
  <c r="BY208" s="1"/>
  <c r="T208"/>
  <c r="BX208"/>
  <c r="M209"/>
  <c r="CU209" s="1"/>
  <c r="O209"/>
  <c r="BY209" s="1"/>
  <c r="T209"/>
  <c r="BX209"/>
  <c r="M210"/>
  <c r="CU210" s="1"/>
  <c r="O210"/>
  <c r="BY210" s="1"/>
  <c r="T210"/>
  <c r="BX210"/>
  <c r="M211"/>
  <c r="CU211" s="1"/>
  <c r="O211"/>
  <c r="BY211" s="1"/>
  <c r="T211"/>
  <c r="BX211"/>
  <c r="M212"/>
  <c r="CU212" s="1"/>
  <c r="O212"/>
  <c r="BY212" s="1"/>
  <c r="T212"/>
  <c r="BX212"/>
  <c r="M213"/>
  <c r="CU213" s="1"/>
  <c r="O213"/>
  <c r="BY213" s="1"/>
  <c r="T213"/>
  <c r="BX213"/>
  <c r="M214"/>
  <c r="CU214" s="1"/>
  <c r="O214"/>
  <c r="BY214" s="1"/>
  <c r="T214"/>
  <c r="BX214"/>
  <c r="M215"/>
  <c r="CU215" s="1"/>
  <c r="O215"/>
  <c r="BY215" s="1"/>
  <c r="T215"/>
  <c r="BX215"/>
  <c r="M216"/>
  <c r="CU216" s="1"/>
  <c r="O216"/>
  <c r="BY216" s="1"/>
  <c r="T216"/>
  <c r="BX216"/>
  <c r="M217"/>
  <c r="CU217" s="1"/>
  <c r="O217"/>
  <c r="BY217" s="1"/>
  <c r="T217"/>
  <c r="BX217"/>
  <c r="M218"/>
  <c r="CU218" s="1"/>
  <c r="O218"/>
  <c r="BY218" s="1"/>
  <c r="T218"/>
  <c r="BX218"/>
  <c r="M219"/>
  <c r="CU219" s="1"/>
  <c r="O219"/>
  <c r="BY219" s="1"/>
  <c r="T219"/>
  <c r="BX219"/>
  <c r="M220"/>
  <c r="CU220" s="1"/>
  <c r="O220"/>
  <c r="BY220" s="1"/>
  <c r="T220"/>
  <c r="BX220"/>
  <c r="DH221"/>
  <c r="CZ221"/>
  <c r="CK221"/>
  <c r="BO221"/>
  <c r="M221"/>
  <c r="CU221" s="1"/>
  <c r="O221"/>
  <c r="BY221" s="1"/>
  <c r="T221"/>
  <c r="DP221"/>
  <c r="DH222"/>
  <c r="CZ222"/>
  <c r="CK222"/>
  <c r="BO222"/>
  <c r="Q222"/>
  <c r="N222"/>
  <c r="M222"/>
  <c r="CU222" s="1"/>
  <c r="T222"/>
  <c r="DP222"/>
  <c r="DH223"/>
  <c r="CZ223"/>
  <c r="CK223"/>
  <c r="BO223"/>
  <c r="Q223"/>
  <c r="N223"/>
  <c r="M223"/>
  <c r="CU223" s="1"/>
  <c r="T223"/>
  <c r="DP223"/>
  <c r="DH224"/>
  <c r="CZ224"/>
  <c r="CK224"/>
  <c r="BO224"/>
  <c r="Q224"/>
  <c r="N224"/>
  <c r="M224"/>
  <c r="CU224" s="1"/>
  <c r="T224"/>
  <c r="DP224"/>
  <c r="DH225"/>
  <c r="CZ225"/>
  <c r="CK225"/>
  <c r="BO225"/>
  <c r="Q225"/>
  <c r="N225"/>
  <c r="M225"/>
  <c r="CU225" s="1"/>
  <c r="T225"/>
  <c r="DP225"/>
  <c r="DH226"/>
  <c r="CZ226"/>
  <c r="CK226"/>
  <c r="BO226"/>
  <c r="Q226"/>
  <c r="N226"/>
  <c r="M226"/>
  <c r="CU226" s="1"/>
  <c r="T226"/>
  <c r="DP226"/>
  <c r="DH227"/>
  <c r="CZ227"/>
  <c r="CK227"/>
  <c r="BO227"/>
  <c r="Q227"/>
  <c r="N227"/>
  <c r="M227"/>
  <c r="CU227" s="1"/>
  <c r="T227"/>
  <c r="DP227"/>
  <c r="DH228"/>
  <c r="CZ228"/>
  <c r="CK228"/>
  <c r="BO228"/>
  <c r="Q228"/>
  <c r="N228"/>
  <c r="M228"/>
  <c r="CU228" s="1"/>
  <c r="T228"/>
  <c r="DP228"/>
  <c r="DH229"/>
  <c r="CZ229"/>
  <c r="CK229"/>
  <c r="BO229"/>
  <c r="Q229"/>
  <c r="N229"/>
  <c r="M229"/>
  <c r="CU229" s="1"/>
  <c r="T229"/>
  <c r="DP229"/>
  <c r="CN221"/>
  <c r="CN222"/>
  <c r="CN223"/>
  <c r="CN224"/>
  <c r="CN225"/>
  <c r="CN226"/>
  <c r="CN227"/>
  <c r="CN228"/>
  <c r="CN229"/>
  <c r="N230"/>
  <c r="Q230"/>
  <c r="BO230"/>
  <c r="CK230"/>
  <c r="CZ230"/>
  <c r="DH230"/>
  <c r="N231"/>
  <c r="Q231"/>
  <c r="BO231"/>
  <c r="CK231"/>
  <c r="CZ231"/>
  <c r="DH231"/>
  <c r="N232"/>
  <c r="Q232"/>
  <c r="BO232"/>
  <c r="CK232"/>
  <c r="CZ232"/>
  <c r="DH232"/>
  <c r="N233"/>
  <c r="Q233"/>
  <c r="BO233"/>
  <c r="CK233"/>
  <c r="CZ233"/>
  <c r="DH233"/>
  <c r="N234"/>
  <c r="Q234"/>
  <c r="BO234"/>
  <c r="CK234"/>
  <c r="CZ234"/>
  <c r="DH234"/>
  <c r="N235"/>
  <c r="Q235"/>
  <c r="BO235"/>
  <c r="CK235"/>
  <c r="CZ235"/>
  <c r="DH235"/>
  <c r="N236"/>
  <c r="Q236"/>
  <c r="BO236"/>
  <c r="CK236"/>
  <c r="CZ236"/>
  <c r="DH236"/>
  <c r="N237"/>
  <c r="Q237"/>
  <c r="BO237"/>
  <c r="CK237"/>
  <c r="CZ237"/>
  <c r="DH237"/>
  <c r="N238"/>
  <c r="Q238"/>
  <c r="BO238"/>
  <c r="CK238"/>
  <c r="CZ238"/>
  <c r="DH238"/>
  <c r="N239"/>
  <c r="Q239"/>
  <c r="BO239"/>
  <c r="CK239"/>
  <c r="CZ239"/>
  <c r="DH239"/>
  <c r="N240"/>
  <c r="Q240"/>
  <c r="BO240"/>
  <c r="CK240"/>
  <c r="CZ240"/>
  <c r="DH240"/>
  <c r="N241"/>
  <c r="Q241"/>
  <c r="BO241"/>
  <c r="CK241"/>
  <c r="CZ241"/>
  <c r="DH241"/>
  <c r="N242"/>
  <c r="Q242"/>
  <c r="BO242"/>
  <c r="CK242"/>
  <c r="CZ242"/>
  <c r="DH242"/>
  <c r="N243"/>
  <c r="Q243"/>
  <c r="BO243"/>
  <c r="CK243"/>
  <c r="CZ243"/>
  <c r="DH243"/>
  <c r="N244"/>
  <c r="Q244"/>
  <c r="BO244"/>
  <c r="CK244"/>
  <c r="CZ244"/>
  <c r="DH244"/>
  <c r="N245"/>
  <c r="Q245"/>
  <c r="BO245"/>
  <c r="CK245"/>
  <c r="CZ245"/>
  <c r="DH245"/>
  <c r="N246"/>
  <c r="Q246"/>
  <c r="BO246"/>
  <c r="CK246"/>
  <c r="CZ246"/>
  <c r="DH246"/>
  <c r="N247"/>
  <c r="Q247"/>
  <c r="BO247"/>
  <c r="CK247"/>
  <c r="CZ247"/>
  <c r="DH247"/>
  <c r="N248"/>
  <c r="Q248"/>
  <c r="BO248"/>
  <c r="CK248"/>
  <c r="CZ248"/>
  <c r="DH248"/>
  <c r="N249"/>
  <c r="Q249"/>
  <c r="BO249"/>
  <c r="CK249"/>
  <c r="CZ249"/>
  <c r="DH249"/>
  <c r="N250"/>
  <c r="Q250"/>
  <c r="BO250"/>
  <c r="CK250"/>
  <c r="CZ250"/>
  <c r="DH250"/>
  <c r="N251"/>
  <c r="Q251"/>
  <c r="BO251"/>
  <c r="CK251"/>
  <c r="CZ251"/>
  <c r="DH251"/>
  <c r="N252"/>
  <c r="Q252"/>
  <c r="BO252"/>
  <c r="CN252"/>
  <c r="O253"/>
  <c r="BY253" s="1"/>
  <c r="O254"/>
  <c r="BY254" s="1"/>
  <c r="M230"/>
  <c r="CU230" s="1"/>
  <c r="O230"/>
  <c r="BY230" s="1"/>
  <c r="T230"/>
  <c r="BX230"/>
  <c r="M231"/>
  <c r="CU231" s="1"/>
  <c r="O231"/>
  <c r="BY231" s="1"/>
  <c r="T231"/>
  <c r="BX231"/>
  <c r="M232"/>
  <c r="CU232" s="1"/>
  <c r="O232"/>
  <c r="BY232" s="1"/>
  <c r="T232"/>
  <c r="BX232"/>
  <c r="M233"/>
  <c r="CU233" s="1"/>
  <c r="O233"/>
  <c r="BY233" s="1"/>
  <c r="T233"/>
  <c r="BX233"/>
  <c r="M234"/>
  <c r="CU234" s="1"/>
  <c r="O234"/>
  <c r="BY234" s="1"/>
  <c r="T234"/>
  <c r="BX234"/>
  <c r="M235"/>
  <c r="CU235" s="1"/>
  <c r="O235"/>
  <c r="BY235" s="1"/>
  <c r="T235"/>
  <c r="BX235"/>
  <c r="M236"/>
  <c r="CU236" s="1"/>
  <c r="O236"/>
  <c r="BY236" s="1"/>
  <c r="T236"/>
  <c r="BX236"/>
  <c r="M237"/>
  <c r="CU237" s="1"/>
  <c r="O237"/>
  <c r="BY237" s="1"/>
  <c r="T237"/>
  <c r="BX237"/>
  <c r="M238"/>
  <c r="CU238" s="1"/>
  <c r="O238"/>
  <c r="BY238" s="1"/>
  <c r="T238"/>
  <c r="BX238"/>
  <c r="M239"/>
  <c r="CU239" s="1"/>
  <c r="O239"/>
  <c r="BY239" s="1"/>
  <c r="T239"/>
  <c r="BX239"/>
  <c r="M240"/>
  <c r="CU240" s="1"/>
  <c r="O240"/>
  <c r="BY240" s="1"/>
  <c r="T240"/>
  <c r="BX240"/>
  <c r="M241"/>
  <c r="CU241" s="1"/>
  <c r="O241"/>
  <c r="BY241" s="1"/>
  <c r="T241"/>
  <c r="BX241"/>
  <c r="M242"/>
  <c r="CU242" s="1"/>
  <c r="O242"/>
  <c r="BY242" s="1"/>
  <c r="T242"/>
  <c r="BX242"/>
  <c r="M243"/>
  <c r="CU243" s="1"/>
  <c r="O243"/>
  <c r="BY243" s="1"/>
  <c r="T243"/>
  <c r="BX243"/>
  <c r="M244"/>
  <c r="CU244" s="1"/>
  <c r="O244"/>
  <c r="BY244" s="1"/>
  <c r="T244"/>
  <c r="BX244"/>
  <c r="M245"/>
  <c r="CU245" s="1"/>
  <c r="O245"/>
  <c r="BY245" s="1"/>
  <c r="T245"/>
  <c r="BX245"/>
  <c r="M246"/>
  <c r="CU246" s="1"/>
  <c r="O246"/>
  <c r="BY246" s="1"/>
  <c r="T246"/>
  <c r="BX246"/>
  <c r="M247"/>
  <c r="CU247" s="1"/>
  <c r="O247"/>
  <c r="BY247" s="1"/>
  <c r="T247"/>
  <c r="BX247"/>
  <c r="M248"/>
  <c r="CU248" s="1"/>
  <c r="O248"/>
  <c r="BY248" s="1"/>
  <c r="T248"/>
  <c r="BX248"/>
  <c r="M249"/>
  <c r="CU249" s="1"/>
  <c r="O249"/>
  <c r="BY249" s="1"/>
  <c r="T249"/>
  <c r="BX249"/>
  <c r="M250"/>
  <c r="CU250" s="1"/>
  <c r="O250"/>
  <c r="BY250" s="1"/>
  <c r="T250"/>
  <c r="BX250"/>
  <c r="M251"/>
  <c r="CU251" s="1"/>
  <c r="O251"/>
  <c r="BY251" s="1"/>
  <c r="T251"/>
  <c r="BX251"/>
  <c r="DH252"/>
  <c r="CZ252"/>
  <c r="M252"/>
  <c r="CU252" s="1"/>
  <c r="O252"/>
  <c r="BY252" s="1"/>
  <c r="T252"/>
  <c r="BX252"/>
  <c r="DP252"/>
  <c r="DH253"/>
  <c r="CZ253"/>
  <c r="CK253"/>
  <c r="BO253"/>
  <c r="Q253"/>
  <c r="N253"/>
  <c r="M253"/>
  <c r="CU253" s="1"/>
  <c r="T253"/>
  <c r="DP253"/>
  <c r="DH254"/>
  <c r="CZ254"/>
  <c r="CK254"/>
  <c r="BO254"/>
  <c r="Q254"/>
  <c r="N254"/>
  <c r="M254"/>
  <c r="CU254" s="1"/>
  <c r="T254"/>
  <c r="DP254"/>
  <c r="M255"/>
  <c r="CU255" s="1"/>
  <c r="O255"/>
  <c r="BY255" s="1"/>
  <c r="T255"/>
  <c r="BX255"/>
  <c r="CN255"/>
  <c r="DP255"/>
  <c r="M256"/>
  <c r="CU256" s="1"/>
  <c r="O256"/>
  <c r="BY256" s="1"/>
  <c r="T256"/>
  <c r="BX256"/>
  <c r="CN256"/>
  <c r="DP256"/>
  <c r="DP257"/>
  <c r="BX257"/>
  <c r="M257"/>
  <c r="CU257" s="1"/>
  <c r="O257"/>
  <c r="BY257" s="1"/>
  <c r="T257"/>
  <c r="CN257"/>
  <c r="CZ257"/>
  <c r="N255"/>
  <c r="Q255"/>
  <c r="BO255"/>
  <c r="CK255"/>
  <c r="CZ255"/>
  <c r="N256"/>
  <c r="Q256"/>
  <c r="BO256"/>
  <c r="CK256"/>
  <c r="CZ256"/>
  <c r="N257"/>
  <c r="Q257"/>
  <c r="BO257"/>
  <c r="CK257"/>
  <c r="DH257"/>
  <c r="M258"/>
  <c r="CU258" s="1"/>
  <c r="O258"/>
  <c r="BY258" s="1"/>
  <c r="T258"/>
  <c r="BX258"/>
  <c r="M259"/>
  <c r="CU259" s="1"/>
  <c r="O259"/>
  <c r="BY259" s="1"/>
  <c r="T259"/>
  <c r="BX259"/>
  <c r="M260"/>
  <c r="CU260" s="1"/>
  <c r="O260"/>
  <c r="BY260" s="1"/>
  <c r="T260"/>
  <c r="BX260"/>
  <c r="M261"/>
  <c r="CU261" s="1"/>
  <c r="O261"/>
  <c r="BY261" s="1"/>
  <c r="T261"/>
  <c r="CV261" s="1"/>
  <c r="BX261"/>
  <c r="M262"/>
  <c r="CU262" s="1"/>
  <c r="O262"/>
  <c r="BY262" s="1"/>
  <c r="T262"/>
  <c r="CV262" s="1"/>
  <c r="BX262"/>
  <c r="M263"/>
  <c r="CU263" s="1"/>
  <c r="O263"/>
  <c r="BY263" s="1"/>
  <c r="T263"/>
  <c r="BX263"/>
  <c r="M264"/>
  <c r="CU264" s="1"/>
  <c r="O264"/>
  <c r="BY264" s="1"/>
  <c r="T264"/>
  <c r="CV264" s="1"/>
  <c r="BX264"/>
  <c r="M265"/>
  <c r="CU265" s="1"/>
  <c r="O265"/>
  <c r="BY265" s="1"/>
  <c r="T265"/>
  <c r="BX265"/>
  <c r="M266"/>
  <c r="CU266" s="1"/>
  <c r="O266"/>
  <c r="BY266" s="1"/>
  <c r="T266"/>
  <c r="BX266"/>
  <c r="M267"/>
  <c r="CU267" s="1"/>
  <c r="O267"/>
  <c r="BY267" s="1"/>
  <c r="T267"/>
  <c r="BX267"/>
  <c r="M268"/>
  <c r="CU268" s="1"/>
  <c r="O268"/>
  <c r="BY268" s="1"/>
  <c r="T268"/>
  <c r="CV268" s="1"/>
  <c r="BX268"/>
  <c r="M269"/>
  <c r="CU269" s="1"/>
  <c r="O269"/>
  <c r="BY269" s="1"/>
  <c r="T269"/>
  <c r="BX269"/>
  <c r="M270"/>
  <c r="CU270" s="1"/>
  <c r="O270"/>
  <c r="BY270" s="1"/>
  <c r="T270"/>
  <c r="BX270"/>
  <c r="M271"/>
  <c r="CU271" s="1"/>
  <c r="O271"/>
  <c r="BY271" s="1"/>
  <c r="T271"/>
  <c r="BX271"/>
  <c r="M272"/>
  <c r="CU272" s="1"/>
  <c r="O272"/>
  <c r="BY272" s="1"/>
  <c r="T272"/>
  <c r="BX272"/>
  <c r="M273"/>
  <c r="CU273" s="1"/>
  <c r="O273"/>
  <c r="BY273" s="1"/>
  <c r="T273"/>
  <c r="BX273"/>
  <c r="M274"/>
  <c r="CU274" s="1"/>
  <c r="O274"/>
  <c r="BY274" s="1"/>
  <c r="T274"/>
  <c r="BX274"/>
  <c r="M275"/>
  <c r="CU275" s="1"/>
  <c r="O275"/>
  <c r="BY275" s="1"/>
  <c r="T275"/>
  <c r="BX275"/>
  <c r="M276"/>
  <c r="CU276" s="1"/>
  <c r="O276"/>
  <c r="BY276" s="1"/>
  <c r="T276"/>
  <c r="BX276"/>
  <c r="M277"/>
  <c r="CU277" s="1"/>
  <c r="O277"/>
  <c r="BY277" s="1"/>
  <c r="T277"/>
  <c r="BX277"/>
  <c r="M278"/>
  <c r="CU278" s="1"/>
  <c r="O278"/>
  <c r="BY278" s="1"/>
  <c r="T278"/>
  <c r="BX278"/>
  <c r="DH279"/>
  <c r="CZ279"/>
  <c r="M279"/>
  <c r="CU279" s="1"/>
  <c r="O279"/>
  <c r="BY279" s="1"/>
  <c r="T279"/>
  <c r="BX279"/>
  <c r="DP279"/>
  <c r="DP280"/>
  <c r="BX280"/>
  <c r="DH280"/>
  <c r="CZ280"/>
  <c r="CK280"/>
  <c r="BO280"/>
  <c r="Q280"/>
  <c r="N280"/>
  <c r="M280"/>
  <c r="CU280" s="1"/>
  <c r="T280"/>
  <c r="N281"/>
  <c r="Q281"/>
  <c r="BO281"/>
  <c r="CK281"/>
  <c r="CZ281"/>
  <c r="DH281"/>
  <c r="N282"/>
  <c r="Q282"/>
  <c r="BO282"/>
  <c r="M281"/>
  <c r="CU281" s="1"/>
  <c r="O281"/>
  <c r="BY281" s="1"/>
  <c r="T281"/>
  <c r="BX281"/>
  <c r="DP282"/>
  <c r="BX282"/>
  <c r="M282"/>
  <c r="CU282" s="1"/>
  <c r="O282"/>
  <c r="BY282" s="1"/>
  <c r="T282"/>
  <c r="CK282"/>
  <c r="DH282"/>
  <c r="M283"/>
  <c r="CU283" s="1"/>
  <c r="O283"/>
  <c r="BY283" s="1"/>
  <c r="T283"/>
  <c r="BX283"/>
  <c r="M284"/>
  <c r="CU284" s="1"/>
  <c r="O284"/>
  <c r="BY284" s="1"/>
  <c r="T284"/>
  <c r="BX284"/>
  <c r="M285"/>
  <c r="CU285" s="1"/>
  <c r="O285"/>
  <c r="BY285" s="1"/>
  <c r="T285"/>
  <c r="BX285"/>
  <c r="M286"/>
  <c r="CU286" s="1"/>
  <c r="O286"/>
  <c r="BY286" s="1"/>
  <c r="T286"/>
  <c r="BX286"/>
  <c r="M287"/>
  <c r="CU287" s="1"/>
  <c r="O287"/>
  <c r="BY287" s="1"/>
  <c r="T287"/>
  <c r="BX287"/>
  <c r="M288"/>
  <c r="CU288" s="1"/>
  <c r="O288"/>
  <c r="BY288" s="1"/>
  <c r="T288"/>
  <c r="BX288"/>
  <c r="M289"/>
  <c r="CU289" s="1"/>
  <c r="O289"/>
  <c r="BY289" s="1"/>
  <c r="T289"/>
  <c r="BX289"/>
  <c r="M290"/>
  <c r="CU290" s="1"/>
  <c r="O290"/>
  <c r="BY290" s="1"/>
  <c r="T290"/>
  <c r="BX290"/>
  <c r="M291"/>
  <c r="CU291" s="1"/>
  <c r="O291"/>
  <c r="BY291" s="1"/>
  <c r="T291"/>
  <c r="BX291"/>
  <c r="M292"/>
  <c r="CU292" s="1"/>
  <c r="O292"/>
  <c r="BY292" s="1"/>
  <c r="T292"/>
  <c r="BX292"/>
  <c r="DH293"/>
  <c r="CZ293"/>
  <c r="CK293"/>
  <c r="BO293"/>
  <c r="M293"/>
  <c r="CU293" s="1"/>
  <c r="O293"/>
  <c r="BY293" s="1"/>
  <c r="T293"/>
  <c r="DP293"/>
  <c r="DP294"/>
  <c r="BX294"/>
  <c r="DH294"/>
  <c r="CZ294"/>
  <c r="CK294"/>
  <c r="BO294"/>
  <c r="Q294"/>
  <c r="N294"/>
  <c r="M294"/>
  <c r="CU294" s="1"/>
  <c r="T294"/>
  <c r="CN293"/>
  <c r="N295"/>
  <c r="Q295"/>
  <c r="BO295"/>
  <c r="CK295"/>
  <c r="CZ295"/>
  <c r="DH295"/>
  <c r="N296"/>
  <c r="Q296"/>
  <c r="BO296"/>
  <c r="CK296"/>
  <c r="CZ296"/>
  <c r="DH296"/>
  <c r="N297"/>
  <c r="Q297"/>
  <c r="BO297"/>
  <c r="CK297"/>
  <c r="CZ297"/>
  <c r="DH297"/>
  <c r="M295"/>
  <c r="CU295" s="1"/>
  <c r="O295"/>
  <c r="BY295" s="1"/>
  <c r="T295"/>
  <c r="BX295"/>
  <c r="M296"/>
  <c r="CU296" s="1"/>
  <c r="O296"/>
  <c r="BY296" s="1"/>
  <c r="T296"/>
  <c r="BX296"/>
  <c r="M297"/>
  <c r="CU297" s="1"/>
  <c r="O297"/>
  <c r="BY297" s="1"/>
  <c r="T297"/>
  <c r="BX297"/>
  <c r="M298"/>
  <c r="CU298" s="1"/>
  <c r="O298"/>
  <c r="BY298" s="1"/>
  <c r="T298"/>
  <c r="CV298" s="1"/>
  <c r="BX298"/>
  <c r="M299"/>
  <c r="CU299" s="1"/>
  <c r="O299"/>
  <c r="BY299" s="1"/>
  <c r="T299"/>
  <c r="BX299"/>
  <c r="DH300"/>
  <c r="CZ300"/>
  <c r="CK300"/>
  <c r="BO300"/>
  <c r="M300"/>
  <c r="CU300" s="1"/>
  <c r="O300"/>
  <c r="BY300" s="1"/>
  <c r="T300"/>
  <c r="BX300"/>
  <c r="M301"/>
  <c r="CU301" s="1"/>
  <c r="O301"/>
  <c r="BY301" s="1"/>
  <c r="T301"/>
  <c r="BX301"/>
  <c r="CN301"/>
  <c r="DP301"/>
  <c r="M302"/>
  <c r="CU302" s="1"/>
  <c r="O302"/>
  <c r="BY302" s="1"/>
  <c r="T302"/>
  <c r="BX302"/>
  <c r="CN302"/>
  <c r="DP302"/>
  <c r="N301"/>
  <c r="Q301"/>
  <c r="BO301"/>
  <c r="CK301"/>
  <c r="CZ301"/>
  <c r="N302"/>
  <c r="Q302"/>
  <c r="BO302"/>
  <c r="CK302"/>
  <c r="CZ302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46"/>
  <c r="CA146"/>
  <c r="CB146"/>
  <c r="CC146"/>
  <c r="CD146"/>
  <c r="CG146"/>
  <c r="CI146"/>
  <c r="CJ146"/>
  <c r="CL146"/>
  <c r="BZ147"/>
  <c r="CA147"/>
  <c r="CB147"/>
  <c r="CC147"/>
  <c r="CD147"/>
  <c r="CG147"/>
  <c r="CI147"/>
  <c r="CJ147"/>
  <c r="CL147"/>
  <c r="BZ148"/>
  <c r="CA148"/>
  <c r="CB148"/>
  <c r="CC148"/>
  <c r="CD148"/>
  <c r="CG148"/>
  <c r="CI148"/>
  <c r="CJ148"/>
  <c r="CL148"/>
  <c r="BZ149"/>
  <c r="CA149"/>
  <c r="CB149"/>
  <c r="CC149"/>
  <c r="CD149"/>
  <c r="CG149"/>
  <c r="CI149"/>
  <c r="CJ149"/>
  <c r="CL149"/>
  <c r="BZ150"/>
  <c r="CA150"/>
  <c r="CB150"/>
  <c r="CC150"/>
  <c r="CD150"/>
  <c r="CG150"/>
  <c r="CI150"/>
  <c r="CJ150"/>
  <c r="CL150"/>
  <c r="BZ151"/>
  <c r="CA151"/>
  <c r="CB151"/>
  <c r="CC151"/>
  <c r="CD151"/>
  <c r="CG151"/>
  <c r="CI151"/>
  <c r="CJ151"/>
  <c r="CL151"/>
  <c r="BZ152"/>
  <c r="CA152"/>
  <c r="CB152"/>
  <c r="CC152"/>
  <c r="CD152"/>
  <c r="CG152"/>
  <c r="CI152"/>
  <c r="CJ152"/>
  <c r="CL152"/>
  <c r="BZ153"/>
  <c r="CA153"/>
  <c r="CB153"/>
  <c r="CC153"/>
  <c r="CD153"/>
  <c r="CG153"/>
  <c r="CI153"/>
  <c r="CJ153"/>
  <c r="CL153"/>
  <c r="BZ154"/>
  <c r="CA154"/>
  <c r="CB154"/>
  <c r="CC154"/>
  <c r="CD154"/>
  <c r="CG154"/>
  <c r="CI154"/>
  <c r="CJ154"/>
  <c r="CL154"/>
  <c r="BZ155"/>
  <c r="CA155"/>
  <c r="CB155"/>
  <c r="CC155"/>
  <c r="CD155"/>
  <c r="CG155"/>
  <c r="CI155"/>
  <c r="CJ155"/>
  <c r="CL155"/>
  <c r="BZ156"/>
  <c r="CA156"/>
  <c r="CB156"/>
  <c r="CC156"/>
  <c r="CD156"/>
  <c r="CG156"/>
  <c r="CI156"/>
  <c r="CJ156"/>
  <c r="CL156"/>
  <c r="BZ157"/>
  <c r="CA157"/>
  <c r="CB157"/>
  <c r="CC157"/>
  <c r="CD157"/>
  <c r="CG157"/>
  <c r="CI157"/>
  <c r="CJ157"/>
  <c r="CL157"/>
  <c r="BZ158"/>
  <c r="CA158"/>
  <c r="CB158"/>
  <c r="CC158"/>
  <c r="CD158"/>
  <c r="CG158"/>
  <c r="CI158"/>
  <c r="CJ158"/>
  <c r="CL158"/>
  <c r="BZ159"/>
  <c r="CA159"/>
  <c r="CB159"/>
  <c r="CC159"/>
  <c r="CD159"/>
  <c r="CG159"/>
  <c r="CI159"/>
  <c r="CJ159"/>
  <c r="CL159"/>
  <c r="BZ160"/>
  <c r="CA160"/>
  <c r="CB160"/>
  <c r="CC160"/>
  <c r="CD160"/>
  <c r="CG160"/>
  <c r="CI160"/>
  <c r="CJ160"/>
  <c r="CL160"/>
  <c r="BZ161"/>
  <c r="CA161"/>
  <c r="CB161"/>
  <c r="CC161"/>
  <c r="CD161"/>
  <c r="CG161"/>
  <c r="CI161"/>
  <c r="CJ161"/>
  <c r="CL161"/>
  <c r="BZ162"/>
  <c r="CA162"/>
  <c r="CB162"/>
  <c r="CC162"/>
  <c r="CD162"/>
  <c r="CG162"/>
  <c r="CI162"/>
  <c r="CJ162"/>
  <c r="CL162"/>
  <c r="BZ163"/>
  <c r="CA163"/>
  <c r="CB163"/>
  <c r="CC163"/>
  <c r="CD163"/>
  <c r="CG163"/>
  <c r="CI163"/>
  <c r="CJ163"/>
  <c r="CL163"/>
  <c r="BZ164"/>
  <c r="CA164"/>
  <c r="CB164"/>
  <c r="CC164"/>
  <c r="CD164"/>
  <c r="CG164"/>
  <c r="CI164"/>
  <c r="CJ164"/>
  <c r="CL164"/>
  <c r="BZ165"/>
  <c r="CA165"/>
  <c r="CB165"/>
  <c r="CC165"/>
  <c r="CD165"/>
  <c r="CG165"/>
  <c r="CI165"/>
  <c r="CJ165"/>
  <c r="CL165"/>
  <c r="BZ166"/>
  <c r="CA166"/>
  <c r="CB166"/>
  <c r="CC166"/>
  <c r="CD166"/>
  <c r="CG166"/>
  <c r="CI166"/>
  <c r="CJ166"/>
  <c r="CL166"/>
  <c r="BZ167"/>
  <c r="CA167"/>
  <c r="CB167"/>
  <c r="CC167"/>
  <c r="CD167"/>
  <c r="CG167"/>
  <c r="CI167"/>
  <c r="CJ167"/>
  <c r="CL167"/>
  <c r="BZ168"/>
  <c r="CA168"/>
  <c r="CB168"/>
  <c r="CC168"/>
  <c r="CD168"/>
  <c r="CG168"/>
  <c r="CI168"/>
  <c r="CJ168"/>
  <c r="CL168"/>
  <c r="BZ169"/>
  <c r="CA169"/>
  <c r="CB169"/>
  <c r="CC169"/>
  <c r="CD169"/>
  <c r="CG169"/>
  <c r="CI169"/>
  <c r="CJ169"/>
  <c r="CL169"/>
  <c r="BZ170"/>
  <c r="CA170"/>
  <c r="CB170"/>
  <c r="CC170"/>
  <c r="CD170"/>
  <c r="CG170"/>
  <c r="CI170"/>
  <c r="CJ170"/>
  <c r="CL170"/>
  <c r="BZ171"/>
  <c r="CA171"/>
  <c r="CB171"/>
  <c r="CC171"/>
  <c r="CD171"/>
  <c r="CG171"/>
  <c r="CI171"/>
  <c r="CJ171"/>
  <c r="CL171"/>
  <c r="BZ172"/>
  <c r="CA172"/>
  <c r="CB172"/>
  <c r="CC172"/>
  <c r="CD172"/>
  <c r="CG172"/>
  <c r="CI172"/>
  <c r="CJ172"/>
  <c r="CL172"/>
  <c r="BZ173"/>
  <c r="CA173"/>
  <c r="CB173"/>
  <c r="CC173"/>
  <c r="CD173"/>
  <c r="CG173"/>
  <c r="CI173"/>
  <c r="CJ173"/>
  <c r="CL173"/>
  <c r="BZ174"/>
  <c r="CA174"/>
  <c r="CB174"/>
  <c r="CC174"/>
  <c r="CD174"/>
  <c r="CG174"/>
  <c r="CI174"/>
  <c r="CJ174"/>
  <c r="CL174"/>
  <c r="BZ175"/>
  <c r="CA175"/>
  <c r="CB175"/>
  <c r="CC175"/>
  <c r="CD175"/>
  <c r="CG175"/>
  <c r="CI175"/>
  <c r="CJ175"/>
  <c r="CL175"/>
  <c r="BZ176"/>
  <c r="CA176"/>
  <c r="CB176"/>
  <c r="CC176"/>
  <c r="CD176"/>
  <c r="CG176"/>
  <c r="CI176"/>
  <c r="CJ176"/>
  <c r="CL176"/>
  <c r="BZ177"/>
  <c r="CA177"/>
  <c r="CB177"/>
  <c r="CC177"/>
  <c r="CD177"/>
  <c r="CG177"/>
  <c r="CI177"/>
  <c r="CJ177"/>
  <c r="CL177"/>
  <c r="BZ178"/>
  <c r="CA178"/>
  <c r="CB178"/>
  <c r="CC178"/>
  <c r="CD178"/>
  <c r="CG178"/>
  <c r="CI178"/>
  <c r="CJ178"/>
  <c r="CL178"/>
  <c r="BZ179"/>
  <c r="CA179"/>
  <c r="CB179"/>
  <c r="CC179"/>
  <c r="CD179"/>
  <c r="CG179"/>
  <c r="CI179"/>
  <c r="CJ179"/>
  <c r="CL179"/>
  <c r="BZ180"/>
  <c r="CA180"/>
  <c r="CB180"/>
  <c r="CC180"/>
  <c r="CD180"/>
  <c r="CG180"/>
  <c r="CI180"/>
  <c r="CJ180"/>
  <c r="CL180"/>
  <c r="BZ181"/>
  <c r="CA181"/>
  <c r="CB181"/>
  <c r="CC181"/>
  <c r="CD181"/>
  <c r="CG181"/>
  <c r="CI181"/>
  <c r="CJ181"/>
  <c r="CL181"/>
  <c r="BZ182"/>
  <c r="CA182"/>
  <c r="CB182"/>
  <c r="CC182"/>
  <c r="CD182"/>
  <c r="CG182"/>
  <c r="CI182"/>
  <c r="CJ182"/>
  <c r="CL182"/>
  <c r="BZ183"/>
  <c r="CA183"/>
  <c r="CB183"/>
  <c r="CC183"/>
  <c r="CD183"/>
  <c r="CG183"/>
  <c r="CI183"/>
  <c r="CJ183"/>
  <c r="CL183"/>
  <c r="BZ184"/>
  <c r="CA184"/>
  <c r="CB184"/>
  <c r="CC184"/>
  <c r="CD184"/>
  <c r="CG184"/>
  <c r="CI184"/>
  <c r="CJ184"/>
  <c r="CL184"/>
  <c r="BZ185"/>
  <c r="CA185"/>
  <c r="CB185"/>
  <c r="CC185"/>
  <c r="CD185"/>
  <c r="CG185"/>
  <c r="CI185"/>
  <c r="CJ185"/>
  <c r="CL185"/>
  <c r="BZ186"/>
  <c r="CA186"/>
  <c r="CB186"/>
  <c r="CC186"/>
  <c r="CD186"/>
  <c r="CG186"/>
  <c r="CI186"/>
  <c r="CJ186"/>
  <c r="CL186"/>
  <c r="BZ187"/>
  <c r="CA187"/>
  <c r="CB187"/>
  <c r="CC187"/>
  <c r="CD187"/>
  <c r="CG187"/>
  <c r="CI187"/>
  <c r="CJ187"/>
  <c r="CL187"/>
  <c r="BZ188"/>
  <c r="CA188"/>
  <c r="CB188"/>
  <c r="CC188"/>
  <c r="CD188"/>
  <c r="CG188"/>
  <c r="CI188"/>
  <c r="CJ188"/>
  <c r="CL188"/>
  <c r="BZ189"/>
  <c r="CA189"/>
  <c r="CB189"/>
  <c r="CC189"/>
  <c r="CD189"/>
  <c r="CG189"/>
  <c r="CI189"/>
  <c r="CJ189"/>
  <c r="CL189"/>
  <c r="BZ190"/>
  <c r="CA190"/>
  <c r="CB190"/>
  <c r="CC190"/>
  <c r="CD190"/>
  <c r="CG190"/>
  <c r="CI190"/>
  <c r="CJ190"/>
  <c r="CL190"/>
  <c r="BZ191"/>
  <c r="CA191"/>
  <c r="CB191"/>
  <c r="CC191"/>
  <c r="CD191"/>
  <c r="CG191"/>
  <c r="CI191"/>
  <c r="CJ191"/>
  <c r="CL191"/>
  <c r="BZ192"/>
  <c r="CA192"/>
  <c r="CB192"/>
  <c r="CC192"/>
  <c r="CD192"/>
  <c r="CG192"/>
  <c r="CI192"/>
  <c r="CJ192"/>
  <c r="CL192"/>
  <c r="BZ193"/>
  <c r="CA193"/>
  <c r="CB193"/>
  <c r="CC193"/>
  <c r="CD193"/>
  <c r="CG193"/>
  <c r="CI193"/>
  <c r="CJ193"/>
  <c r="CL193"/>
  <c r="BZ194"/>
  <c r="CA194"/>
  <c r="CB194"/>
  <c r="CC194"/>
  <c r="CD194"/>
  <c r="CG194"/>
  <c r="CI194"/>
  <c r="CJ194"/>
  <c r="CL194"/>
  <c r="BZ195"/>
  <c r="CA195"/>
  <c r="CB195"/>
  <c r="CC195"/>
  <c r="CD195"/>
  <c r="CG195"/>
  <c r="CI195"/>
  <c r="CJ195"/>
  <c r="CL195"/>
  <c r="BZ196"/>
  <c r="CA196"/>
  <c r="CB196"/>
  <c r="CC196"/>
  <c r="CD196"/>
  <c r="CG196"/>
  <c r="CI196"/>
  <c r="CJ196"/>
  <c r="CL196"/>
  <c r="BZ197"/>
  <c r="CA197"/>
  <c r="CB197"/>
  <c r="CC197"/>
  <c r="CD197"/>
  <c r="CG197"/>
  <c r="CI197"/>
  <c r="CJ197"/>
  <c r="CL197"/>
  <c r="BZ198"/>
  <c r="CA198"/>
  <c r="CB198"/>
  <c r="CC198"/>
  <c r="CD198"/>
  <c r="CG198"/>
  <c r="CI198"/>
  <c r="CJ198"/>
  <c r="CL198"/>
  <c r="BZ199"/>
  <c r="CA199"/>
  <c r="CB199"/>
  <c r="CC199"/>
  <c r="CD199"/>
  <c r="CG199"/>
  <c r="CI199"/>
  <c r="CJ199"/>
  <c r="CL199"/>
  <c r="BZ200"/>
  <c r="CA200"/>
  <c r="CB200"/>
  <c r="CC200"/>
  <c r="CD200"/>
  <c r="CG200"/>
  <c r="CI200"/>
  <c r="CJ200"/>
  <c r="CL200"/>
  <c r="CV266" l="1"/>
  <c r="CV258"/>
  <c r="U56"/>
  <c r="U59"/>
  <c r="U27"/>
  <c r="U25"/>
  <c r="U50"/>
  <c r="U52"/>
  <c r="U54"/>
  <c r="U36"/>
  <c r="U37"/>
  <c r="Z37" s="1"/>
  <c r="U51"/>
  <c r="U49"/>
  <c r="U71"/>
  <c r="U73"/>
  <c r="CV299"/>
  <c r="BN64"/>
  <c r="EI65"/>
  <c r="EF65"/>
  <c r="EJ65"/>
  <c r="EE65"/>
  <c r="EG65" s="1"/>
  <c r="BT68"/>
  <c r="D68"/>
  <c r="CV302"/>
  <c r="U255"/>
  <c r="BT66"/>
  <c r="ED66"/>
  <c r="E66"/>
  <c r="F66" s="1"/>
  <c r="G66" s="1"/>
  <c r="D66"/>
  <c r="U69"/>
  <c r="Z69" s="1"/>
  <c r="U72"/>
  <c r="Z72" s="1"/>
  <c r="A15"/>
  <c r="C15"/>
  <c r="E15"/>
  <c r="B15"/>
  <c r="H15"/>
  <c r="D37"/>
  <c r="U67"/>
  <c r="Z67" s="1"/>
  <c r="U74"/>
  <c r="Z74" s="1"/>
  <c r="U16"/>
  <c r="Z16" s="1"/>
  <c r="U17"/>
  <c r="Z17" s="1"/>
  <c r="U26"/>
  <c r="Z26" s="1"/>
  <c r="U29"/>
  <c r="Z29" s="1"/>
  <c r="U33"/>
  <c r="Z33" s="1"/>
  <c r="U55"/>
  <c r="Z55" s="1"/>
  <c r="U57"/>
  <c r="Z57" s="1"/>
  <c r="U60"/>
  <c r="Z60" s="1"/>
  <c r="U24"/>
  <c r="Z24" s="1"/>
  <c r="U20"/>
  <c r="Z20" s="1"/>
  <c r="U23"/>
  <c r="Z23" s="1"/>
  <c r="U39"/>
  <c r="Z39" s="1"/>
  <c r="U46"/>
  <c r="Z46" s="1"/>
  <c r="U42"/>
  <c r="Z42" s="1"/>
  <c r="U44"/>
  <c r="Z44" s="1"/>
  <c r="U47"/>
  <c r="Z47" s="1"/>
  <c r="U53"/>
  <c r="Z53" s="1"/>
  <c r="U256"/>
  <c r="U41"/>
  <c r="Z41" s="1"/>
  <c r="U43"/>
  <c r="Z43" s="1"/>
  <c r="U45"/>
  <c r="Z45" s="1"/>
  <c r="U14"/>
  <c r="Z14" s="1"/>
  <c r="U21"/>
  <c r="Z21" s="1"/>
  <c r="U31"/>
  <c r="Z31" s="1"/>
  <c r="CV256"/>
  <c r="CV229"/>
  <c r="CV227"/>
  <c r="U30"/>
  <c r="Z30" s="1"/>
  <c r="U32"/>
  <c r="Z32" s="1"/>
  <c r="U34"/>
  <c r="Z34" s="1"/>
  <c r="U18"/>
  <c r="Z18" s="1"/>
  <c r="U22"/>
  <c r="Z22" s="1"/>
  <c r="CV296"/>
  <c r="CV257"/>
  <c r="U257"/>
  <c r="CV228"/>
  <c r="CV226"/>
  <c r="T15"/>
  <c r="Q15"/>
  <c r="N15"/>
  <c r="M15"/>
  <c r="U15"/>
  <c r="Z15" s="1"/>
  <c r="U294"/>
  <c r="Z294" s="1"/>
  <c r="U280"/>
  <c r="U302"/>
  <c r="Z302" s="1"/>
  <c r="CV301"/>
  <c r="CV294"/>
  <c r="CV255"/>
  <c r="U254"/>
  <c r="Z254" s="1"/>
  <c r="U253"/>
  <c r="U229"/>
  <c r="Z229" s="1"/>
  <c r="U228"/>
  <c r="Z228" s="1"/>
  <c r="U227"/>
  <c r="Z227" s="1"/>
  <c r="U226"/>
  <c r="U225"/>
  <c r="Z225" s="1"/>
  <c r="U224"/>
  <c r="Z224" s="1"/>
  <c r="U223"/>
  <c r="Z223" s="1"/>
  <c r="U222"/>
  <c r="CE294"/>
  <c r="CE228"/>
  <c r="CE224"/>
  <c r="U301"/>
  <c r="Z301" s="1"/>
  <c r="CY302"/>
  <c r="CF302"/>
  <c r="CY301"/>
  <c r="CF301"/>
  <c r="U297"/>
  <c r="Z297" s="1"/>
  <c r="U295"/>
  <c r="Z295" s="1"/>
  <c r="CF293"/>
  <c r="CY293"/>
  <c r="CV293"/>
  <c r="CY292"/>
  <c r="CF292"/>
  <c r="CY291"/>
  <c r="CF291"/>
  <c r="CY290"/>
  <c r="CF290"/>
  <c r="CY289"/>
  <c r="CF289"/>
  <c r="CY288"/>
  <c r="CF288"/>
  <c r="CY287"/>
  <c r="CF287"/>
  <c r="CY286"/>
  <c r="CF286"/>
  <c r="CY285"/>
  <c r="CF285"/>
  <c r="CY284"/>
  <c r="CF284"/>
  <c r="CY283"/>
  <c r="CF283"/>
  <c r="CV291"/>
  <c r="CY282"/>
  <c r="CF282"/>
  <c r="CV292"/>
  <c r="CV290"/>
  <c r="CV282"/>
  <c r="U281"/>
  <c r="Z281" s="1"/>
  <c r="CV287"/>
  <c r="CV285"/>
  <c r="CV283"/>
  <c r="U289"/>
  <c r="Z289" s="1"/>
  <c r="U287"/>
  <c r="Z287" s="1"/>
  <c r="U285"/>
  <c r="Z285" s="1"/>
  <c r="U283"/>
  <c r="Z283" s="1"/>
  <c r="CY280"/>
  <c r="CF280"/>
  <c r="CV280"/>
  <c r="U278"/>
  <c r="Z278" s="1"/>
  <c r="U276"/>
  <c r="Z276" s="1"/>
  <c r="U274"/>
  <c r="Z274" s="1"/>
  <c r="U272"/>
  <c r="Z272" s="1"/>
  <c r="U270"/>
  <c r="Z270" s="1"/>
  <c r="U279"/>
  <c r="Z279" s="1"/>
  <c r="U277"/>
  <c r="Z277" s="1"/>
  <c r="U275"/>
  <c r="Z275" s="1"/>
  <c r="U273"/>
  <c r="Z273" s="1"/>
  <c r="U271"/>
  <c r="Z271" s="1"/>
  <c r="CY257"/>
  <c r="CF257"/>
  <c r="CY256"/>
  <c r="CF256"/>
  <c r="CY255"/>
  <c r="CF255"/>
  <c r="U268"/>
  <c r="Z268" s="1"/>
  <c r="U266"/>
  <c r="Z266" s="1"/>
  <c r="U264"/>
  <c r="Z264" s="1"/>
  <c r="U262"/>
  <c r="Z262" s="1"/>
  <c r="U258"/>
  <c r="Z258" s="1"/>
  <c r="CY254"/>
  <c r="CF254"/>
  <c r="CV254"/>
  <c r="CY253"/>
  <c r="CF253"/>
  <c r="CV253"/>
  <c r="CY252"/>
  <c r="CF252"/>
  <c r="CV252"/>
  <c r="CY251"/>
  <c r="CF251"/>
  <c r="CY250"/>
  <c r="CF250"/>
  <c r="CY249"/>
  <c r="CF249"/>
  <c r="CY248"/>
  <c r="CF248"/>
  <c r="CY247"/>
  <c r="CF247"/>
  <c r="CY246"/>
  <c r="CF246"/>
  <c r="CY245"/>
  <c r="CF245"/>
  <c r="CY244"/>
  <c r="CF244"/>
  <c r="CY243"/>
  <c r="CF243"/>
  <c r="CY242"/>
  <c r="CF242"/>
  <c r="CY241"/>
  <c r="CF241"/>
  <c r="CY240"/>
  <c r="CF240"/>
  <c r="CY239"/>
  <c r="CF239"/>
  <c r="CY238"/>
  <c r="CF238"/>
  <c r="CY237"/>
  <c r="CF237"/>
  <c r="CY236"/>
  <c r="CF236"/>
  <c r="CY235"/>
  <c r="CF235"/>
  <c r="CY234"/>
  <c r="CF234"/>
  <c r="CY233"/>
  <c r="CF233"/>
  <c r="CY232"/>
  <c r="CF232"/>
  <c r="CY231"/>
  <c r="CF231"/>
  <c r="CY230"/>
  <c r="CF230"/>
  <c r="U259"/>
  <c r="Z259" s="1"/>
  <c r="U252"/>
  <c r="Z252" s="1"/>
  <c r="CV251"/>
  <c r="U250"/>
  <c r="Z250" s="1"/>
  <c r="CV249"/>
  <c r="U248"/>
  <c r="Z248" s="1"/>
  <c r="CV247"/>
  <c r="U246"/>
  <c r="Z246" s="1"/>
  <c r="CV245"/>
  <c r="U244"/>
  <c r="Z244" s="1"/>
  <c r="CV243"/>
  <c r="U242"/>
  <c r="Z242" s="1"/>
  <c r="CV241"/>
  <c r="U240"/>
  <c r="Z240" s="1"/>
  <c r="CV239"/>
  <c r="U238"/>
  <c r="Z238" s="1"/>
  <c r="CV237"/>
  <c r="U236"/>
  <c r="Z236" s="1"/>
  <c r="CV235"/>
  <c r="U234"/>
  <c r="Z234" s="1"/>
  <c r="CV233"/>
  <c r="U232"/>
  <c r="Z232" s="1"/>
  <c r="CV231"/>
  <c r="U230"/>
  <c r="Z230" s="1"/>
  <c r="CF221"/>
  <c r="CY221"/>
  <c r="CV221"/>
  <c r="CY220"/>
  <c r="CF220"/>
  <c r="CY219"/>
  <c r="CF219"/>
  <c r="CY218"/>
  <c r="CF218"/>
  <c r="CY217"/>
  <c r="CF217"/>
  <c r="CY216"/>
  <c r="CF216"/>
  <c r="CY215"/>
  <c r="CF215"/>
  <c r="CY214"/>
  <c r="CF214"/>
  <c r="CY213"/>
  <c r="CF213"/>
  <c r="CY212"/>
  <c r="CF212"/>
  <c r="CY211"/>
  <c r="CF211"/>
  <c r="CY210"/>
  <c r="CF210"/>
  <c r="CY209"/>
  <c r="CF209"/>
  <c r="CY208"/>
  <c r="CF208"/>
  <c r="CY207"/>
  <c r="CF207"/>
  <c r="CY206"/>
  <c r="CF206"/>
  <c r="CY205"/>
  <c r="CF205"/>
  <c r="CY204"/>
  <c r="CF204"/>
  <c r="CY203"/>
  <c r="CF203"/>
  <c r="CY202"/>
  <c r="CF202"/>
  <c r="CY201"/>
  <c r="CF201"/>
  <c r="CV220"/>
  <c r="CV218"/>
  <c r="CV216"/>
  <c r="CV214"/>
  <c r="CV212"/>
  <c r="CV210"/>
  <c r="CV208"/>
  <c r="CV206"/>
  <c r="CV204"/>
  <c r="CV202"/>
  <c r="CV219"/>
  <c r="CV217"/>
  <c r="CV215"/>
  <c r="CV213"/>
  <c r="CV211"/>
  <c r="CV209"/>
  <c r="CV207"/>
  <c r="CV205"/>
  <c r="CV203"/>
  <c r="CV201"/>
  <c r="CE302"/>
  <c r="CY300"/>
  <c r="CF300"/>
  <c r="CV300"/>
  <c r="CY299"/>
  <c r="CF299"/>
  <c r="CY298"/>
  <c r="CF298"/>
  <c r="CY297"/>
  <c r="CF297"/>
  <c r="CY296"/>
  <c r="CF296"/>
  <c r="CY295"/>
  <c r="CF295"/>
  <c r="CV297"/>
  <c r="U296"/>
  <c r="Z296" s="1"/>
  <c r="CV295"/>
  <c r="U300"/>
  <c r="Z300" s="1"/>
  <c r="U298"/>
  <c r="Z298" s="1"/>
  <c r="U299"/>
  <c r="Z299" s="1"/>
  <c r="CY294"/>
  <c r="CF294"/>
  <c r="U292"/>
  <c r="Z292" s="1"/>
  <c r="U290"/>
  <c r="Z290" s="1"/>
  <c r="CY281"/>
  <c r="CF281"/>
  <c r="U293"/>
  <c r="Z293" s="1"/>
  <c r="U291"/>
  <c r="Z291" s="1"/>
  <c r="CV289"/>
  <c r="U282"/>
  <c r="Z282" s="1"/>
  <c r="CV281"/>
  <c r="U288"/>
  <c r="Z288" s="1"/>
  <c r="U286"/>
  <c r="Z286" s="1"/>
  <c r="U284"/>
  <c r="Z284" s="1"/>
  <c r="CV288"/>
  <c r="CV286"/>
  <c r="CV284"/>
  <c r="CY279"/>
  <c r="CF279"/>
  <c r="CV279"/>
  <c r="CY278"/>
  <c r="CF278"/>
  <c r="CY277"/>
  <c r="CF277"/>
  <c r="CY276"/>
  <c r="CF276"/>
  <c r="CY275"/>
  <c r="CF275"/>
  <c r="CY274"/>
  <c r="CF274"/>
  <c r="CY273"/>
  <c r="CF273"/>
  <c r="CY272"/>
  <c r="CF272"/>
  <c r="CY271"/>
  <c r="CF271"/>
  <c r="CY270"/>
  <c r="CF270"/>
  <c r="CY269"/>
  <c r="CF269"/>
  <c r="CY268"/>
  <c r="CF268"/>
  <c r="CY267"/>
  <c r="CF267"/>
  <c r="CY266"/>
  <c r="CF266"/>
  <c r="CY265"/>
  <c r="CF265"/>
  <c r="CY264"/>
  <c r="CF264"/>
  <c r="CY263"/>
  <c r="CF263"/>
  <c r="CY262"/>
  <c r="CF262"/>
  <c r="CY261"/>
  <c r="CF261"/>
  <c r="CY260"/>
  <c r="CF260"/>
  <c r="CY259"/>
  <c r="CF259"/>
  <c r="CY258"/>
  <c r="CF258"/>
  <c r="CV277"/>
  <c r="CV275"/>
  <c r="CV273"/>
  <c r="CV271"/>
  <c r="CV278"/>
  <c r="CV276"/>
  <c r="CV274"/>
  <c r="CV272"/>
  <c r="CV270"/>
  <c r="CV269"/>
  <c r="CV267"/>
  <c r="CV265"/>
  <c r="CV263"/>
  <c r="U260"/>
  <c r="Z260" s="1"/>
  <c r="CV259"/>
  <c r="U269"/>
  <c r="Z269" s="1"/>
  <c r="U267"/>
  <c r="Z267" s="1"/>
  <c r="U265"/>
  <c r="Z265" s="1"/>
  <c r="U263"/>
  <c r="Z263" s="1"/>
  <c r="U261"/>
  <c r="Z261" s="1"/>
  <c r="CV260"/>
  <c r="U251"/>
  <c r="Z251" s="1"/>
  <c r="CV250"/>
  <c r="U249"/>
  <c r="Z249" s="1"/>
  <c r="CV248"/>
  <c r="U247"/>
  <c r="Z247" s="1"/>
  <c r="CV246"/>
  <c r="U245"/>
  <c r="Z245" s="1"/>
  <c r="CV244"/>
  <c r="U243"/>
  <c r="Z243" s="1"/>
  <c r="CV242"/>
  <c r="U241"/>
  <c r="Z241" s="1"/>
  <c r="CV240"/>
  <c r="U239"/>
  <c r="Z239" s="1"/>
  <c r="CV238"/>
  <c r="U237"/>
  <c r="Z237" s="1"/>
  <c r="CV236"/>
  <c r="U235"/>
  <c r="Z235" s="1"/>
  <c r="CV234"/>
  <c r="U233"/>
  <c r="Z233" s="1"/>
  <c r="CV232"/>
  <c r="U231"/>
  <c r="Z231" s="1"/>
  <c r="CV230"/>
  <c r="CF229"/>
  <c r="CY229"/>
  <c r="CF228"/>
  <c r="CY228"/>
  <c r="CF227"/>
  <c r="CY227"/>
  <c r="CF226"/>
  <c r="CY226"/>
  <c r="CF225"/>
  <c r="CY225"/>
  <c r="CV225"/>
  <c r="CF224"/>
  <c r="CY224"/>
  <c r="CV224"/>
  <c r="CF223"/>
  <c r="CY223"/>
  <c r="CV223"/>
  <c r="CF222"/>
  <c r="CY222"/>
  <c r="CV222"/>
  <c r="U221"/>
  <c r="Z221" s="1"/>
  <c r="U219"/>
  <c r="Z219" s="1"/>
  <c r="U217"/>
  <c r="Z217" s="1"/>
  <c r="U215"/>
  <c r="Z215" s="1"/>
  <c r="U213"/>
  <c r="Z213" s="1"/>
  <c r="U211"/>
  <c r="Z211" s="1"/>
  <c r="U209"/>
  <c r="Z209" s="1"/>
  <c r="U207"/>
  <c r="Z207" s="1"/>
  <c r="U205"/>
  <c r="Z205" s="1"/>
  <c r="U203"/>
  <c r="Z203" s="1"/>
  <c r="U220"/>
  <c r="Z220" s="1"/>
  <c r="U218"/>
  <c r="Z218" s="1"/>
  <c r="U216"/>
  <c r="Z216" s="1"/>
  <c r="U214"/>
  <c r="Z214" s="1"/>
  <c r="U212"/>
  <c r="Z212" s="1"/>
  <c r="U210"/>
  <c r="Z210" s="1"/>
  <c r="U208"/>
  <c r="Z208" s="1"/>
  <c r="U206"/>
  <c r="Z206" s="1"/>
  <c r="U204"/>
  <c r="Z204" s="1"/>
  <c r="U202"/>
  <c r="Z202" s="1"/>
  <c r="U201"/>
  <c r="Z201" s="1"/>
  <c r="CE227" l="1"/>
  <c r="CE229"/>
  <c r="CE257"/>
  <c r="Z257"/>
  <c r="Z71"/>
  <c r="BT71" s="1"/>
  <c r="Z51"/>
  <c r="D51" s="1"/>
  <c r="Z36"/>
  <c r="D36" s="1"/>
  <c r="Z52"/>
  <c r="D52" s="1"/>
  <c r="Z25"/>
  <c r="D25" s="1"/>
  <c r="Z59"/>
  <c r="BT59" s="1"/>
  <c r="CE223"/>
  <c r="CE225"/>
  <c r="CE254"/>
  <c r="CE222"/>
  <c r="Z222"/>
  <c r="CE226"/>
  <c r="Z226"/>
  <c r="CE253"/>
  <c r="Z253"/>
  <c r="CE280"/>
  <c r="Z280"/>
  <c r="CE256"/>
  <c r="Z256"/>
  <c r="CE255"/>
  <c r="Z255"/>
  <c r="Z73"/>
  <c r="BT73" s="1"/>
  <c r="Z49"/>
  <c r="Z54"/>
  <c r="D54" s="1"/>
  <c r="Z50"/>
  <c r="D50" s="1"/>
  <c r="Z27"/>
  <c r="BT27" s="1"/>
  <c r="Z56"/>
  <c r="D56" s="1"/>
  <c r="BT49"/>
  <c r="D73"/>
  <c r="BT52"/>
  <c r="ED37"/>
  <c r="EF37" s="1"/>
  <c r="BT56"/>
  <c r="ED55"/>
  <c r="D49"/>
  <c r="BT37"/>
  <c r="ED51"/>
  <c r="BT51"/>
  <c r="D71"/>
  <c r="ED72"/>
  <c r="EF72" s="1"/>
  <c r="ED257"/>
  <c r="BT302"/>
  <c r="D302"/>
  <c r="BT257"/>
  <c r="D257"/>
  <c r="ED226"/>
  <c r="BT225"/>
  <c r="D225"/>
  <c r="BT229"/>
  <c r="D229"/>
  <c r="BT18"/>
  <c r="D18"/>
  <c r="ED46"/>
  <c r="BT45"/>
  <c r="D45"/>
  <c r="ED54"/>
  <c r="BT53"/>
  <c r="D53"/>
  <c r="ED45"/>
  <c r="BT44"/>
  <c r="D44"/>
  <c r="ED24"/>
  <c r="BT23"/>
  <c r="D23"/>
  <c r="BT57"/>
  <c r="D57"/>
  <c r="ED27"/>
  <c r="BT26"/>
  <c r="D26"/>
  <c r="ED68"/>
  <c r="BT67"/>
  <c r="D67"/>
  <c r="BT256"/>
  <c r="ED223"/>
  <c r="BT222"/>
  <c r="D222"/>
  <c r="ED227"/>
  <c r="BT226"/>
  <c r="D226"/>
  <c r="ED254"/>
  <c r="BT253"/>
  <c r="D253"/>
  <c r="BT280"/>
  <c r="D280"/>
  <c r="ED225"/>
  <c r="BT224"/>
  <c r="D224"/>
  <c r="ED229"/>
  <c r="BT228"/>
  <c r="D228"/>
  <c r="ED16"/>
  <c r="BT15"/>
  <c r="E16"/>
  <c r="F16" s="1"/>
  <c r="G16" s="1"/>
  <c r="ED23"/>
  <c r="BT22"/>
  <c r="D22"/>
  <c r="BT34"/>
  <c r="D34"/>
  <c r="ED31"/>
  <c r="BT30"/>
  <c r="D30"/>
  <c r="ED32"/>
  <c r="BT31"/>
  <c r="D31"/>
  <c r="ED15"/>
  <c r="BT14"/>
  <c r="D14"/>
  <c r="ED44"/>
  <c r="BT43"/>
  <c r="D43"/>
  <c r="BT47"/>
  <c r="D47"/>
  <c r="ED43"/>
  <c r="BT42"/>
  <c r="D42"/>
  <c r="BT39"/>
  <c r="D39"/>
  <c r="ED21"/>
  <c r="BT20"/>
  <c r="D20"/>
  <c r="BT60"/>
  <c r="D60"/>
  <c r="ED56"/>
  <c r="BT55"/>
  <c r="D55"/>
  <c r="ED30"/>
  <c r="BT29"/>
  <c r="D29"/>
  <c r="ED18"/>
  <c r="BT17"/>
  <c r="D17"/>
  <c r="BT74"/>
  <c r="D74"/>
  <c r="ED60"/>
  <c r="ED26"/>
  <c r="D15"/>
  <c r="F15"/>
  <c r="G15" s="1"/>
  <c r="ED73"/>
  <c r="BT72"/>
  <c r="D72"/>
  <c r="EF66"/>
  <c r="ED74"/>
  <c r="BT255"/>
  <c r="D255"/>
  <c r="ED224"/>
  <c r="BT223"/>
  <c r="D223"/>
  <c r="ED228"/>
  <c r="BT227"/>
  <c r="D227"/>
  <c r="ED255"/>
  <c r="BT254"/>
  <c r="D254"/>
  <c r="BT294"/>
  <c r="D294"/>
  <c r="ED33"/>
  <c r="BT32"/>
  <c r="D32"/>
  <c r="ED22"/>
  <c r="BT21"/>
  <c r="D21"/>
  <c r="ED42"/>
  <c r="BT41"/>
  <c r="D41"/>
  <c r="ED47"/>
  <c r="BT46"/>
  <c r="D46"/>
  <c r="ED25"/>
  <c r="BT24"/>
  <c r="D24"/>
  <c r="ED34"/>
  <c r="BT33"/>
  <c r="D33"/>
  <c r="ED17"/>
  <c r="BT16"/>
  <c r="D16"/>
  <c r="ED57"/>
  <c r="EF55"/>
  <c r="ED53"/>
  <c r="EF51"/>
  <c r="BT69"/>
  <c r="D69"/>
  <c r="E67"/>
  <c r="F67" s="1"/>
  <c r="G67" s="1"/>
  <c r="ED67"/>
  <c r="ED69"/>
  <c r="CE216"/>
  <c r="CE202"/>
  <c r="CE206"/>
  <c r="CE210"/>
  <c r="CE214"/>
  <c r="CE218"/>
  <c r="CE203"/>
  <c r="CE207"/>
  <c r="CE211"/>
  <c r="CE215"/>
  <c r="CE219"/>
  <c r="CE263"/>
  <c r="CE267"/>
  <c r="CE286"/>
  <c r="CE293"/>
  <c r="CE292"/>
  <c r="CE298"/>
  <c r="BJ302"/>
  <c r="BK302"/>
  <c r="BL302"/>
  <c r="BI302"/>
  <c r="BM302"/>
  <c r="CT302"/>
  <c r="CW302" s="1"/>
  <c r="CE230"/>
  <c r="CE232"/>
  <c r="CE234"/>
  <c r="CE236"/>
  <c r="CE238"/>
  <c r="CE240"/>
  <c r="CE242"/>
  <c r="CE244"/>
  <c r="CE246"/>
  <c r="CE248"/>
  <c r="CE250"/>
  <c r="CE252"/>
  <c r="CE262"/>
  <c r="CE266"/>
  <c r="CE271"/>
  <c r="CE275"/>
  <c r="CE279"/>
  <c r="CE272"/>
  <c r="CE276"/>
  <c r="CE285"/>
  <c r="CE289"/>
  <c r="CE281"/>
  <c r="CE297"/>
  <c r="BJ222"/>
  <c r="BK222"/>
  <c r="CT222"/>
  <c r="CW222" s="1"/>
  <c r="BM222"/>
  <c r="BI222"/>
  <c r="BL222"/>
  <c r="BJ223"/>
  <c r="BK223"/>
  <c r="CT223"/>
  <c r="CW223" s="1"/>
  <c r="BM223"/>
  <c r="BI223"/>
  <c r="BL223"/>
  <c r="BJ224"/>
  <c r="BK224"/>
  <c r="CT224"/>
  <c r="CW224" s="1"/>
  <c r="BM224"/>
  <c r="BI224"/>
  <c r="BL224"/>
  <c r="BJ225"/>
  <c r="BK225"/>
  <c r="CT225"/>
  <c r="CW225" s="1"/>
  <c r="BM225"/>
  <c r="BI225"/>
  <c r="BL225"/>
  <c r="BJ226"/>
  <c r="BK226"/>
  <c r="CT226"/>
  <c r="CW226" s="1"/>
  <c r="BM226"/>
  <c r="BI226"/>
  <c r="BL226"/>
  <c r="BJ227"/>
  <c r="BK227"/>
  <c r="CT227"/>
  <c r="CW227" s="1"/>
  <c r="BM227"/>
  <c r="BI227"/>
  <c r="BL227"/>
  <c r="BJ228"/>
  <c r="BK228"/>
  <c r="CT228"/>
  <c r="CW228" s="1"/>
  <c r="BM228"/>
  <c r="BI228"/>
  <c r="BL228"/>
  <c r="BJ229"/>
  <c r="BK229"/>
  <c r="CT229"/>
  <c r="CW229" s="1"/>
  <c r="BM229"/>
  <c r="BI229"/>
  <c r="BL229"/>
  <c r="CT254"/>
  <c r="CW254" s="1"/>
  <c r="BM254"/>
  <c r="BI254"/>
  <c r="BL254"/>
  <c r="BJ254"/>
  <c r="BK254"/>
  <c r="CE201"/>
  <c r="CE204"/>
  <c r="CE208"/>
  <c r="CE212"/>
  <c r="CE220"/>
  <c r="CE205"/>
  <c r="CE209"/>
  <c r="CE213"/>
  <c r="CE217"/>
  <c r="CE221"/>
  <c r="CE231"/>
  <c r="CE233"/>
  <c r="CE235"/>
  <c r="CE237"/>
  <c r="CE239"/>
  <c r="CE241"/>
  <c r="CE243"/>
  <c r="CE245"/>
  <c r="CE247"/>
  <c r="CE249"/>
  <c r="CE251"/>
  <c r="CE261"/>
  <c r="CE265"/>
  <c r="CE269"/>
  <c r="CE260"/>
  <c r="BJ255"/>
  <c r="BK255"/>
  <c r="BL255"/>
  <c r="BI255"/>
  <c r="BM255"/>
  <c r="CT255"/>
  <c r="CW255" s="1"/>
  <c r="BJ257"/>
  <c r="BI257"/>
  <c r="BM257"/>
  <c r="BL257"/>
  <c r="BK257"/>
  <c r="CT257"/>
  <c r="CW257" s="1"/>
  <c r="CE284"/>
  <c r="CE288"/>
  <c r="CE282"/>
  <c r="CE291"/>
  <c r="CE290"/>
  <c r="CE299"/>
  <c r="CE300"/>
  <c r="CE296"/>
  <c r="CE259"/>
  <c r="CE258"/>
  <c r="CE264"/>
  <c r="CE268"/>
  <c r="CE273"/>
  <c r="CE277"/>
  <c r="BJ256"/>
  <c r="BI256"/>
  <c r="BM256"/>
  <c r="CT256"/>
  <c r="CW256" s="1"/>
  <c r="BL256"/>
  <c r="BK256"/>
  <c r="CE270"/>
  <c r="CE274"/>
  <c r="CE278"/>
  <c r="CE283"/>
  <c r="CE287"/>
  <c r="CE295"/>
  <c r="CE301"/>
  <c r="BJ253"/>
  <c r="CT253"/>
  <c r="CW253" s="1"/>
  <c r="BM253"/>
  <c r="BI253"/>
  <c r="BL253"/>
  <c r="BK253"/>
  <c r="BJ280"/>
  <c r="CT280"/>
  <c r="CW280" s="1"/>
  <c r="BM280"/>
  <c r="BI280"/>
  <c r="BL280"/>
  <c r="BK280"/>
  <c r="BJ294"/>
  <c r="BK294"/>
  <c r="BL294"/>
  <c r="CT294"/>
  <c r="CW294" s="1"/>
  <c r="BM294"/>
  <c r="BI294"/>
  <c r="CK200"/>
  <c r="BX200"/>
  <c r="CK198"/>
  <c r="BX198"/>
  <c r="CK196"/>
  <c r="BX196"/>
  <c r="CK194"/>
  <c r="BX194"/>
  <c r="BX193"/>
  <c r="CK193"/>
  <c r="BX191"/>
  <c r="CK191"/>
  <c r="BX190"/>
  <c r="CK190"/>
  <c r="CK189"/>
  <c r="BX189"/>
  <c r="BX188"/>
  <c r="CK188"/>
  <c r="CK187"/>
  <c r="BX187"/>
  <c r="BX186"/>
  <c r="CK186"/>
  <c r="CK185"/>
  <c r="BX185"/>
  <c r="BX184"/>
  <c r="CK184"/>
  <c r="CK183"/>
  <c r="BX183"/>
  <c r="BX182"/>
  <c r="CK182"/>
  <c r="CK181"/>
  <c r="BX181"/>
  <c r="BX180"/>
  <c r="CK180"/>
  <c r="CK179"/>
  <c r="BX179"/>
  <c r="BX178"/>
  <c r="CK178"/>
  <c r="CK177"/>
  <c r="BX177"/>
  <c r="BX176"/>
  <c r="CK176"/>
  <c r="CK175"/>
  <c r="BX175"/>
  <c r="BX174"/>
  <c r="CK174"/>
  <c r="CK173"/>
  <c r="BX173"/>
  <c r="BX172"/>
  <c r="CK172"/>
  <c r="CK171"/>
  <c r="BX171"/>
  <c r="BX170"/>
  <c r="CK170"/>
  <c r="CK169"/>
  <c r="BX169"/>
  <c r="BX168"/>
  <c r="CK168"/>
  <c r="CK167"/>
  <c r="BX167"/>
  <c r="BX166"/>
  <c r="CK166"/>
  <c r="CK165"/>
  <c r="BX165"/>
  <c r="BX164"/>
  <c r="CK164"/>
  <c r="CK163"/>
  <c r="BX163"/>
  <c r="BX162"/>
  <c r="CK162"/>
  <c r="CK161"/>
  <c r="BX161"/>
  <c r="BX160"/>
  <c r="CK160"/>
  <c r="CK159"/>
  <c r="BX159"/>
  <c r="BX158"/>
  <c r="CK158"/>
  <c r="CK157"/>
  <c r="BX157"/>
  <c r="BX156"/>
  <c r="CK156"/>
  <c r="CK155"/>
  <c r="BX155"/>
  <c r="BX154"/>
  <c r="CK154"/>
  <c r="CK153"/>
  <c r="BX153"/>
  <c r="BX152"/>
  <c r="CK152"/>
  <c r="CK151"/>
  <c r="BX151"/>
  <c r="BX150"/>
  <c r="CK150"/>
  <c r="CK149"/>
  <c r="BX149"/>
  <c r="BX148"/>
  <c r="CK148"/>
  <c r="CK147"/>
  <c r="BX147"/>
  <c r="BX146"/>
  <c r="CK146"/>
  <c r="CK145"/>
  <c r="BX145"/>
  <c r="BX144"/>
  <c r="CK144"/>
  <c r="CK143"/>
  <c r="BX143"/>
  <c r="BX142"/>
  <c r="CK142"/>
  <c r="CK141"/>
  <c r="BX141"/>
  <c r="BX140"/>
  <c r="CK140"/>
  <c r="CK139"/>
  <c r="BX139"/>
  <c r="BX138"/>
  <c r="CK138"/>
  <c r="CK137"/>
  <c r="BX137"/>
  <c r="BX136"/>
  <c r="CK136"/>
  <c r="CK135"/>
  <c r="BX135"/>
  <c r="BX134"/>
  <c r="CK134"/>
  <c r="CK133"/>
  <c r="BX133"/>
  <c r="BX132"/>
  <c r="CK132"/>
  <c r="CK131"/>
  <c r="BX131"/>
  <c r="BX130"/>
  <c r="CK130"/>
  <c r="CK129"/>
  <c r="BX129"/>
  <c r="BX128"/>
  <c r="CK128"/>
  <c r="CK127"/>
  <c r="BX127"/>
  <c r="BX126"/>
  <c r="CK126"/>
  <c r="CK125"/>
  <c r="BX125"/>
  <c r="BX124"/>
  <c r="CK124"/>
  <c r="CK123"/>
  <c r="BX123"/>
  <c r="BX122"/>
  <c r="CK122"/>
  <c r="CK121"/>
  <c r="BX121"/>
  <c r="BX120"/>
  <c r="CK120"/>
  <c r="CK119"/>
  <c r="BX119"/>
  <c r="BX118"/>
  <c r="CK118"/>
  <c r="CK117"/>
  <c r="BX117"/>
  <c r="BX116"/>
  <c r="CK116"/>
  <c r="CK115"/>
  <c r="BX115"/>
  <c r="BX114"/>
  <c r="CK114"/>
  <c r="CK113"/>
  <c r="BX113"/>
  <c r="BX112"/>
  <c r="CK112"/>
  <c r="CK111"/>
  <c r="BX111"/>
  <c r="BX110"/>
  <c r="CK110"/>
  <c r="CK109"/>
  <c r="BX109"/>
  <c r="BX108"/>
  <c r="CK108"/>
  <c r="CK107"/>
  <c r="BX107"/>
  <c r="BX106"/>
  <c r="CK106"/>
  <c r="CK105"/>
  <c r="BX105"/>
  <c r="BX104"/>
  <c r="CK104"/>
  <c r="CK103"/>
  <c r="BX103"/>
  <c r="BX102"/>
  <c r="CK102"/>
  <c r="CK101"/>
  <c r="BX101"/>
  <c r="BX100"/>
  <c r="CK100"/>
  <c r="CK99"/>
  <c r="BX99"/>
  <c r="BX98"/>
  <c r="CK98"/>
  <c r="CK97"/>
  <c r="BX97"/>
  <c r="BX96"/>
  <c r="CK96"/>
  <c r="CK95"/>
  <c r="BX95"/>
  <c r="BX94"/>
  <c r="CK94"/>
  <c r="CK93"/>
  <c r="BX93"/>
  <c r="BX92"/>
  <c r="CK92"/>
  <c r="CK91"/>
  <c r="BX91"/>
  <c r="BX90"/>
  <c r="CK90"/>
  <c r="CK89"/>
  <c r="BX89"/>
  <c r="BX88"/>
  <c r="CK88"/>
  <c r="CK87"/>
  <c r="BX87"/>
  <c r="BX86"/>
  <c r="CK86"/>
  <c r="CK85"/>
  <c r="BX85"/>
  <c r="CK83"/>
  <c r="BX83"/>
  <c r="BX82"/>
  <c r="CK82"/>
  <c r="CK81"/>
  <c r="BX81"/>
  <c r="BX80"/>
  <c r="CK80"/>
  <c r="BX78"/>
  <c r="CK78"/>
  <c r="BX76"/>
  <c r="CK76"/>
  <c r="BX74"/>
  <c r="CK74"/>
  <c r="CK73"/>
  <c r="BX73"/>
  <c r="BX72"/>
  <c r="CK72"/>
  <c r="CK71"/>
  <c r="BX71"/>
  <c r="CK69"/>
  <c r="BX69"/>
  <c r="BX68"/>
  <c r="CK68"/>
  <c r="CK67"/>
  <c r="BX67"/>
  <c r="BX66"/>
  <c r="CK66"/>
  <c r="BX62"/>
  <c r="CK62"/>
  <c r="BX60"/>
  <c r="CK60"/>
  <c r="CK59"/>
  <c r="BX59"/>
  <c r="CK57"/>
  <c r="BX57"/>
  <c r="BX56"/>
  <c r="CK56"/>
  <c r="CK55"/>
  <c r="BX55"/>
  <c r="BX54"/>
  <c r="CK54"/>
  <c r="CK53"/>
  <c r="BX53"/>
  <c r="BX52"/>
  <c r="CK52"/>
  <c r="CK51"/>
  <c r="BX51"/>
  <c r="BX50"/>
  <c r="CK50"/>
  <c r="CK49"/>
  <c r="BX49"/>
  <c r="CK47"/>
  <c r="BX47"/>
  <c r="BX46"/>
  <c r="CK46"/>
  <c r="CK45"/>
  <c r="BX45"/>
  <c r="BX44"/>
  <c r="CK44"/>
  <c r="CK43"/>
  <c r="BX43"/>
  <c r="BX42"/>
  <c r="CK42"/>
  <c r="CK41"/>
  <c r="BX41"/>
  <c r="CK39"/>
  <c r="BX39"/>
  <c r="CK37"/>
  <c r="BX37"/>
  <c r="BX36"/>
  <c r="CK36"/>
  <c r="BX34"/>
  <c r="CK34"/>
  <c r="CK33"/>
  <c r="BX33"/>
  <c r="BX32"/>
  <c r="CK32"/>
  <c r="CK31"/>
  <c r="BX31"/>
  <c r="BX30"/>
  <c r="CK30"/>
  <c r="CK29"/>
  <c r="BX29"/>
  <c r="CK27"/>
  <c r="BX27"/>
  <c r="BX26"/>
  <c r="CK26"/>
  <c r="CK25"/>
  <c r="BX25"/>
  <c r="BX24"/>
  <c r="CK24"/>
  <c r="CK23"/>
  <c r="BX23"/>
  <c r="BX22"/>
  <c r="CK22"/>
  <c r="CK21"/>
  <c r="BX21"/>
  <c r="BX20"/>
  <c r="CK20"/>
  <c r="BX18"/>
  <c r="CK18"/>
  <c r="CK17"/>
  <c r="BX17"/>
  <c r="BX16"/>
  <c r="CK16"/>
  <c r="BX15"/>
  <c r="BX14"/>
  <c r="CK14"/>
  <c r="BX199"/>
  <c r="CK199"/>
  <c r="BX197"/>
  <c r="CK197"/>
  <c r="BX195"/>
  <c r="CK195"/>
  <c r="CK192"/>
  <c r="BX192"/>
  <c r="BT54" l="1"/>
  <c r="ED50"/>
  <c r="EF50" s="1"/>
  <c r="D27"/>
  <c r="BT50"/>
  <c r="D59"/>
  <c r="BT25"/>
  <c r="BT36"/>
  <c r="ED52"/>
  <c r="EF52" s="1"/>
  <c r="E17"/>
  <c r="F17" s="1"/>
  <c r="G17" s="1"/>
  <c r="ED256"/>
  <c r="EI256" s="1"/>
  <c r="V256" s="1"/>
  <c r="D256"/>
  <c r="BN255"/>
  <c r="ED296"/>
  <c r="BT295"/>
  <c r="D295"/>
  <c r="ED288"/>
  <c r="BT287"/>
  <c r="D287"/>
  <c r="ED284"/>
  <c r="BT283"/>
  <c r="D283"/>
  <c r="ED269"/>
  <c r="BT268"/>
  <c r="D268"/>
  <c r="ED265"/>
  <c r="BT264"/>
  <c r="D264"/>
  <c r="ED259"/>
  <c r="BT258"/>
  <c r="D258"/>
  <c r="ED260"/>
  <c r="BT259"/>
  <c r="D259"/>
  <c r="ED297"/>
  <c r="BT296"/>
  <c r="D296"/>
  <c r="ED300"/>
  <c r="BT299"/>
  <c r="D299"/>
  <c r="ED289"/>
  <c r="BT288"/>
  <c r="D288"/>
  <c r="ED285"/>
  <c r="BT284"/>
  <c r="D284"/>
  <c r="ED261"/>
  <c r="BT260"/>
  <c r="D260"/>
  <c r="ED270"/>
  <c r="BT269"/>
  <c r="D269"/>
  <c r="ED266"/>
  <c r="BT265"/>
  <c r="D265"/>
  <c r="ED262"/>
  <c r="BT261"/>
  <c r="D261"/>
  <c r="ED252"/>
  <c r="BT251"/>
  <c r="D251"/>
  <c r="ED250"/>
  <c r="BT249"/>
  <c r="D249"/>
  <c r="ED248"/>
  <c r="BT247"/>
  <c r="D247"/>
  <c r="ED246"/>
  <c r="BT245"/>
  <c r="D245"/>
  <c r="ED244"/>
  <c r="BT243"/>
  <c r="D243"/>
  <c r="ED242"/>
  <c r="BT241"/>
  <c r="D241"/>
  <c r="ED240"/>
  <c r="BT239"/>
  <c r="D239"/>
  <c r="ED238"/>
  <c r="BT237"/>
  <c r="D237"/>
  <c r="ED236"/>
  <c r="BT235"/>
  <c r="D235"/>
  <c r="ED234"/>
  <c r="BT233"/>
  <c r="D233"/>
  <c r="ED232"/>
  <c r="BT231"/>
  <c r="D231"/>
  <c r="ED210"/>
  <c r="BT209"/>
  <c r="D209"/>
  <c r="ED206"/>
  <c r="BT205"/>
  <c r="D205"/>
  <c r="ED209"/>
  <c r="BT208"/>
  <c r="D208"/>
  <c r="ED202"/>
  <c r="BT201"/>
  <c r="D201"/>
  <c r="ED298"/>
  <c r="BT297"/>
  <c r="D297"/>
  <c r="ED282"/>
  <c r="BT281"/>
  <c r="D281"/>
  <c r="ED286"/>
  <c r="BT285"/>
  <c r="D285"/>
  <c r="ED267"/>
  <c r="BT266"/>
  <c r="D266"/>
  <c r="ED263"/>
  <c r="BT262"/>
  <c r="D262"/>
  <c r="ED253"/>
  <c r="BT252"/>
  <c r="D252"/>
  <c r="ED251"/>
  <c r="BT250"/>
  <c r="D250"/>
  <c r="ED249"/>
  <c r="BT248"/>
  <c r="D248"/>
  <c r="ED247"/>
  <c r="BT246"/>
  <c r="D246"/>
  <c r="ED245"/>
  <c r="BT244"/>
  <c r="D244"/>
  <c r="ED243"/>
  <c r="BT242"/>
  <c r="D242"/>
  <c r="ED241"/>
  <c r="BT240"/>
  <c r="D240"/>
  <c r="ED239"/>
  <c r="BT238"/>
  <c r="D238"/>
  <c r="ED237"/>
  <c r="BT236"/>
  <c r="D236"/>
  <c r="ED235"/>
  <c r="BT234"/>
  <c r="D234"/>
  <c r="ED233"/>
  <c r="BT232"/>
  <c r="D232"/>
  <c r="ED231"/>
  <c r="BT230"/>
  <c r="D230"/>
  <c r="ED299"/>
  <c r="BT298"/>
  <c r="D298"/>
  <c r="ED287"/>
  <c r="BT286"/>
  <c r="D286"/>
  <c r="ED268"/>
  <c r="BT267"/>
  <c r="D267"/>
  <c r="ED264"/>
  <c r="BT263"/>
  <c r="D263"/>
  <c r="ED208"/>
  <c r="BT207"/>
  <c r="D207"/>
  <c r="ED204"/>
  <c r="BT203"/>
  <c r="D203"/>
  <c r="ED203"/>
  <c r="BT202"/>
  <c r="D202"/>
  <c r="EF67"/>
  <c r="EF53"/>
  <c r="EF57"/>
  <c r="EF34"/>
  <c r="EF42"/>
  <c r="EF22"/>
  <c r="ED295"/>
  <c r="EJ255"/>
  <c r="AB255" s="1"/>
  <c r="EI255"/>
  <c r="V255" s="1"/>
  <c r="EE255"/>
  <c r="EF255"/>
  <c r="EJ224"/>
  <c r="AB224" s="1"/>
  <c r="EI224"/>
  <c r="V224" s="1"/>
  <c r="EE224"/>
  <c r="EF224"/>
  <c r="EF74"/>
  <c r="EF26"/>
  <c r="EF43"/>
  <c r="EF44"/>
  <c r="EI15"/>
  <c r="EJ15"/>
  <c r="EF15"/>
  <c r="EE15"/>
  <c r="EF31"/>
  <c r="EJ254"/>
  <c r="AB254" s="1"/>
  <c r="EI254"/>
  <c r="V254" s="1"/>
  <c r="EF254"/>
  <c r="EE254"/>
  <c r="EJ223"/>
  <c r="AB223" s="1"/>
  <c r="EI223"/>
  <c r="V223" s="1"/>
  <c r="EF223"/>
  <c r="EE223"/>
  <c r="E68"/>
  <c r="EF27"/>
  <c r="EF24"/>
  <c r="EF54"/>
  <c r="EF46"/>
  <c r="ED230"/>
  <c r="EJ226"/>
  <c r="AB226" s="1"/>
  <c r="EI226"/>
  <c r="EF226"/>
  <c r="EE226"/>
  <c r="ED258"/>
  <c r="ED302"/>
  <c r="BT301"/>
  <c r="D301"/>
  <c r="ED279"/>
  <c r="BT278"/>
  <c r="D278"/>
  <c r="ED275"/>
  <c r="BT274"/>
  <c r="D274"/>
  <c r="ED271"/>
  <c r="BT270"/>
  <c r="D270"/>
  <c r="ED278"/>
  <c r="BT277"/>
  <c r="D277"/>
  <c r="ED274"/>
  <c r="BT273"/>
  <c r="D273"/>
  <c r="ED301"/>
  <c r="BT300"/>
  <c r="D300"/>
  <c r="ED291"/>
  <c r="BT290"/>
  <c r="D290"/>
  <c r="ED292"/>
  <c r="BT291"/>
  <c r="D291"/>
  <c r="ED283"/>
  <c r="BT282"/>
  <c r="D282"/>
  <c r="ED222"/>
  <c r="BT221"/>
  <c r="D221"/>
  <c r="ED218"/>
  <c r="BT217"/>
  <c r="D217"/>
  <c r="ED214"/>
  <c r="BT213"/>
  <c r="D213"/>
  <c r="ED221"/>
  <c r="BT220"/>
  <c r="D220"/>
  <c r="ED213"/>
  <c r="BT212"/>
  <c r="D212"/>
  <c r="ED205"/>
  <c r="BT204"/>
  <c r="D204"/>
  <c r="ED290"/>
  <c r="BT289"/>
  <c r="D289"/>
  <c r="ED277"/>
  <c r="BT276"/>
  <c r="D276"/>
  <c r="ED273"/>
  <c r="BT272"/>
  <c r="D272"/>
  <c r="ED280"/>
  <c r="BT279"/>
  <c r="D279"/>
  <c r="ED276"/>
  <c r="BT275"/>
  <c r="D275"/>
  <c r="ED272"/>
  <c r="BT271"/>
  <c r="D271"/>
  <c r="ED293"/>
  <c r="BT292"/>
  <c r="D292"/>
  <c r="ED294"/>
  <c r="BT293"/>
  <c r="D293"/>
  <c r="ED220"/>
  <c r="BT219"/>
  <c r="D219"/>
  <c r="ED216"/>
  <c r="BT215"/>
  <c r="D215"/>
  <c r="ED212"/>
  <c r="BT211"/>
  <c r="D211"/>
  <c r="ED219"/>
  <c r="BT218"/>
  <c r="D218"/>
  <c r="ED215"/>
  <c r="BT214"/>
  <c r="D214"/>
  <c r="ED211"/>
  <c r="BT210"/>
  <c r="D210"/>
  <c r="ED207"/>
  <c r="BT206"/>
  <c r="D206"/>
  <c r="ED217"/>
  <c r="BT216"/>
  <c r="D216"/>
  <c r="EF69"/>
  <c r="EF17"/>
  <c r="EF25"/>
  <c r="EF47"/>
  <c r="EF33"/>
  <c r="EJ228"/>
  <c r="AB228" s="1"/>
  <c r="EI228"/>
  <c r="EF228"/>
  <c r="EE228"/>
  <c r="EJ256"/>
  <c r="AB256" s="1"/>
  <c r="EF73"/>
  <c r="EF60"/>
  <c r="EF18"/>
  <c r="EF30"/>
  <c r="EF56"/>
  <c r="EF21"/>
  <c r="EF32"/>
  <c r="EF23"/>
  <c r="EF16"/>
  <c r="EJ229"/>
  <c r="AB229" s="1"/>
  <c r="EI229"/>
  <c r="V229" s="1"/>
  <c r="EE229"/>
  <c r="EF229"/>
  <c r="EJ225"/>
  <c r="AB225" s="1"/>
  <c r="EI225"/>
  <c r="V225" s="1"/>
  <c r="EE225"/>
  <c r="EF225"/>
  <c r="ED281"/>
  <c r="EJ227"/>
  <c r="AB227" s="1"/>
  <c r="EI227"/>
  <c r="EE227"/>
  <c r="EF227"/>
  <c r="EJ257"/>
  <c r="AB257" s="1"/>
  <c r="EI257"/>
  <c r="EE257"/>
  <c r="EF257"/>
  <c r="EF68"/>
  <c r="EF45"/>
  <c r="BN222"/>
  <c r="BN224"/>
  <c r="BN302"/>
  <c r="BN294"/>
  <c r="BK295"/>
  <c r="BL295"/>
  <c r="BI295"/>
  <c r="BM295"/>
  <c r="CT295"/>
  <c r="CW295" s="1"/>
  <c r="BJ295"/>
  <c r="CT287"/>
  <c r="CW287" s="1"/>
  <c r="BK287"/>
  <c r="BM287"/>
  <c r="BI287"/>
  <c r="BJ287"/>
  <c r="BL287"/>
  <c r="CT283"/>
  <c r="CW283" s="1"/>
  <c r="BK283"/>
  <c r="BM283"/>
  <c r="BI283"/>
  <c r="BJ283"/>
  <c r="BL283"/>
  <c r="BN256"/>
  <c r="CT277"/>
  <c r="CW277" s="1"/>
  <c r="BM277"/>
  <c r="BK277"/>
  <c r="BI277"/>
  <c r="BL277"/>
  <c r="BJ277"/>
  <c r="CT273"/>
  <c r="CW273" s="1"/>
  <c r="BM273"/>
  <c r="BK273"/>
  <c r="BI273"/>
  <c r="BL273"/>
  <c r="BJ273"/>
  <c r="BL300"/>
  <c r="BK300"/>
  <c r="CT300"/>
  <c r="CW300" s="1"/>
  <c r="BM300"/>
  <c r="BI300"/>
  <c r="BJ300"/>
  <c r="CT290"/>
  <c r="CW290" s="1"/>
  <c r="BM290"/>
  <c r="BK290"/>
  <c r="BI290"/>
  <c r="BJ290"/>
  <c r="BL290"/>
  <c r="CT291"/>
  <c r="CW291" s="1"/>
  <c r="BM291"/>
  <c r="BK291"/>
  <c r="BI291"/>
  <c r="BJ291"/>
  <c r="BL291"/>
  <c r="BI282"/>
  <c r="BM282"/>
  <c r="BJ282"/>
  <c r="CT282"/>
  <c r="CW282" s="1"/>
  <c r="BK282"/>
  <c r="BL282"/>
  <c r="BN257"/>
  <c r="BJ221"/>
  <c r="CT221"/>
  <c r="CW221" s="1"/>
  <c r="BM221"/>
  <c r="BI221"/>
  <c r="BK221"/>
  <c r="BL221"/>
  <c r="CT217"/>
  <c r="CW217" s="1"/>
  <c r="BM217"/>
  <c r="BK217"/>
  <c r="BI217"/>
  <c r="BJ217"/>
  <c r="BL217"/>
  <c r="CT213"/>
  <c r="CW213" s="1"/>
  <c r="BM213"/>
  <c r="BK213"/>
  <c r="BI213"/>
  <c r="BJ213"/>
  <c r="BL213"/>
  <c r="CT220"/>
  <c r="CW220" s="1"/>
  <c r="BM220"/>
  <c r="BK220"/>
  <c r="BI220"/>
  <c r="BJ220"/>
  <c r="BL220"/>
  <c r="CT212"/>
  <c r="CW212" s="1"/>
  <c r="BM212"/>
  <c r="BK212"/>
  <c r="BI212"/>
  <c r="BJ212"/>
  <c r="BL212"/>
  <c r="BK204"/>
  <c r="CT204"/>
  <c r="CW204" s="1"/>
  <c r="BM204"/>
  <c r="BI204"/>
  <c r="BJ204"/>
  <c r="BL204"/>
  <c r="BN229"/>
  <c r="BN228"/>
  <c r="BN227"/>
  <c r="V228"/>
  <c r="BN226"/>
  <c r="BN225"/>
  <c r="V226"/>
  <c r="BN223"/>
  <c r="CT289"/>
  <c r="CW289" s="1"/>
  <c r="BM289"/>
  <c r="BK289"/>
  <c r="BI289"/>
  <c r="BJ289"/>
  <c r="BL289"/>
  <c r="CT276"/>
  <c r="CW276" s="1"/>
  <c r="BM276"/>
  <c r="BK276"/>
  <c r="BI276"/>
  <c r="BL276"/>
  <c r="BJ276"/>
  <c r="CT272"/>
  <c r="CW272" s="1"/>
  <c r="BM272"/>
  <c r="BK272"/>
  <c r="BI272"/>
  <c r="BL272"/>
  <c r="BJ272"/>
  <c r="BM279"/>
  <c r="BK279"/>
  <c r="BI279"/>
  <c r="BL279"/>
  <c r="CT279"/>
  <c r="CW279" s="1"/>
  <c r="BJ279"/>
  <c r="CT275"/>
  <c r="CW275" s="1"/>
  <c r="BM275"/>
  <c r="BK275"/>
  <c r="BI275"/>
  <c r="BL275"/>
  <c r="BJ275"/>
  <c r="CT271"/>
  <c r="CW271" s="1"/>
  <c r="BM271"/>
  <c r="BK271"/>
  <c r="BI271"/>
  <c r="BL271"/>
  <c r="BJ271"/>
  <c r="CT292"/>
  <c r="CW292" s="1"/>
  <c r="BM292"/>
  <c r="BK292"/>
  <c r="BI292"/>
  <c r="BJ292"/>
  <c r="BL292"/>
  <c r="BJ293"/>
  <c r="CT293"/>
  <c r="CW293" s="1"/>
  <c r="BM293"/>
  <c r="BI293"/>
  <c r="BK293"/>
  <c r="BL293"/>
  <c r="CT219"/>
  <c r="CW219" s="1"/>
  <c r="BM219"/>
  <c r="BK219"/>
  <c r="BI219"/>
  <c r="BJ219"/>
  <c r="BL219"/>
  <c r="CT215"/>
  <c r="CW215" s="1"/>
  <c r="BM215"/>
  <c r="BK215"/>
  <c r="BI215"/>
  <c r="BJ215"/>
  <c r="BL215"/>
  <c r="CT211"/>
  <c r="CW211" s="1"/>
  <c r="BM211"/>
  <c r="BK211"/>
  <c r="BI211"/>
  <c r="BJ211"/>
  <c r="BL211"/>
  <c r="CT218"/>
  <c r="CW218" s="1"/>
  <c r="BM218"/>
  <c r="BK218"/>
  <c r="BI218"/>
  <c r="BJ218"/>
  <c r="BL218"/>
  <c r="CT214"/>
  <c r="CW214" s="1"/>
  <c r="BM214"/>
  <c r="BK214"/>
  <c r="BI214"/>
  <c r="BJ214"/>
  <c r="BL214"/>
  <c r="CT210"/>
  <c r="CW210" s="1"/>
  <c r="BM210"/>
  <c r="BI210"/>
  <c r="BK210"/>
  <c r="BJ210"/>
  <c r="BL210"/>
  <c r="BK206"/>
  <c r="CT206"/>
  <c r="CW206" s="1"/>
  <c r="BM206"/>
  <c r="BI206"/>
  <c r="BJ206"/>
  <c r="BL206"/>
  <c r="CT216"/>
  <c r="CW216" s="1"/>
  <c r="BM216"/>
  <c r="BK216"/>
  <c r="BI216"/>
  <c r="BJ216"/>
  <c r="BL216"/>
  <c r="BN280"/>
  <c r="BN253"/>
  <c r="BJ301"/>
  <c r="BI301"/>
  <c r="BM301"/>
  <c r="CT301"/>
  <c r="CW301" s="1"/>
  <c r="BL301"/>
  <c r="BK301"/>
  <c r="CT278"/>
  <c r="CW278" s="1"/>
  <c r="BM278"/>
  <c r="BK278"/>
  <c r="BI278"/>
  <c r="BL278"/>
  <c r="BJ278"/>
  <c r="CT274"/>
  <c r="CW274" s="1"/>
  <c r="BM274"/>
  <c r="BK274"/>
  <c r="BI274"/>
  <c r="BL274"/>
  <c r="BJ274"/>
  <c r="CT270"/>
  <c r="CW270" s="1"/>
  <c r="BM270"/>
  <c r="BK270"/>
  <c r="BI270"/>
  <c r="BL270"/>
  <c r="BJ270"/>
  <c r="V257"/>
  <c r="CT268"/>
  <c r="CW268" s="1"/>
  <c r="BK268"/>
  <c r="BM268"/>
  <c r="BI268"/>
  <c r="BL268"/>
  <c r="BJ268"/>
  <c r="CT264"/>
  <c r="CW264" s="1"/>
  <c r="BK264"/>
  <c r="BM264"/>
  <c r="BI264"/>
  <c r="BL264"/>
  <c r="BJ264"/>
  <c r="CT258"/>
  <c r="CW258" s="1"/>
  <c r="BK258"/>
  <c r="BM258"/>
  <c r="BI258"/>
  <c r="BL258"/>
  <c r="BJ258"/>
  <c r="CT259"/>
  <c r="CW259" s="1"/>
  <c r="BK259"/>
  <c r="BM259"/>
  <c r="BI259"/>
  <c r="BL259"/>
  <c r="BJ259"/>
  <c r="BI296"/>
  <c r="BM296"/>
  <c r="CT296"/>
  <c r="CW296" s="1"/>
  <c r="BL296"/>
  <c r="BK296"/>
  <c r="BJ296"/>
  <c r="CT299"/>
  <c r="CW299" s="1"/>
  <c r="BK299"/>
  <c r="BM299"/>
  <c r="BI299"/>
  <c r="BL299"/>
  <c r="BJ299"/>
  <c r="CT288"/>
  <c r="CW288" s="1"/>
  <c r="BK288"/>
  <c r="BM288"/>
  <c r="BI288"/>
  <c r="BJ288"/>
  <c r="BL288"/>
  <c r="CT284"/>
  <c r="CW284" s="1"/>
  <c r="BK284"/>
  <c r="BM284"/>
  <c r="BI284"/>
  <c r="BJ284"/>
  <c r="BL284"/>
  <c r="CT260"/>
  <c r="CW260" s="1"/>
  <c r="BK260"/>
  <c r="BM260"/>
  <c r="BI260"/>
  <c r="BL260"/>
  <c r="BJ260"/>
  <c r="CT269"/>
  <c r="CW269" s="1"/>
  <c r="BK269"/>
  <c r="BM269"/>
  <c r="BI269"/>
  <c r="BL269"/>
  <c r="BJ269"/>
  <c r="CT265"/>
  <c r="CW265" s="1"/>
  <c r="BK265"/>
  <c r="BM265"/>
  <c r="BI265"/>
  <c r="BL265"/>
  <c r="BJ265"/>
  <c r="CT261"/>
  <c r="CW261" s="1"/>
  <c r="BK261"/>
  <c r="BM261"/>
  <c r="BI261"/>
  <c r="BL261"/>
  <c r="BJ261"/>
  <c r="BI251"/>
  <c r="BM251"/>
  <c r="CT251"/>
  <c r="CW251" s="1"/>
  <c r="BJ251"/>
  <c r="BK251"/>
  <c r="BL251"/>
  <c r="BI249"/>
  <c r="BM249"/>
  <c r="CT249"/>
  <c r="CW249" s="1"/>
  <c r="BJ249"/>
  <c r="BK249"/>
  <c r="BL249"/>
  <c r="BI247"/>
  <c r="BM247"/>
  <c r="CT247"/>
  <c r="CW247" s="1"/>
  <c r="BJ247"/>
  <c r="BK247"/>
  <c r="BL247"/>
  <c r="BI245"/>
  <c r="BM245"/>
  <c r="CT245"/>
  <c r="CW245" s="1"/>
  <c r="BJ245"/>
  <c r="BK245"/>
  <c r="BL245"/>
  <c r="BI243"/>
  <c r="BM243"/>
  <c r="CT243"/>
  <c r="CW243" s="1"/>
  <c r="BJ243"/>
  <c r="BK243"/>
  <c r="BL243"/>
  <c r="BI241"/>
  <c r="BM241"/>
  <c r="CT241"/>
  <c r="CW241" s="1"/>
  <c r="BJ241"/>
  <c r="BK241"/>
  <c r="BL241"/>
  <c r="BI239"/>
  <c r="BM239"/>
  <c r="CT239"/>
  <c r="CW239" s="1"/>
  <c r="BJ239"/>
  <c r="BK239"/>
  <c r="BL239"/>
  <c r="BI237"/>
  <c r="BM237"/>
  <c r="CT237"/>
  <c r="CW237" s="1"/>
  <c r="BJ237"/>
  <c r="BK237"/>
  <c r="BL237"/>
  <c r="BI235"/>
  <c r="BM235"/>
  <c r="CT235"/>
  <c r="CW235" s="1"/>
  <c r="BJ235"/>
  <c r="BK235"/>
  <c r="BL235"/>
  <c r="BI233"/>
  <c r="BM233"/>
  <c r="CT233"/>
  <c r="CW233" s="1"/>
  <c r="BJ233"/>
  <c r="BK233"/>
  <c r="BL233"/>
  <c r="BI231"/>
  <c r="BM231"/>
  <c r="CT231"/>
  <c r="CW231" s="1"/>
  <c r="BJ231"/>
  <c r="BK231"/>
  <c r="BL231"/>
  <c r="BM209"/>
  <c r="BI209"/>
  <c r="CT209"/>
  <c r="CW209" s="1"/>
  <c r="BK209"/>
  <c r="BJ209"/>
  <c r="BL209"/>
  <c r="CT205"/>
  <c r="CW205" s="1"/>
  <c r="BM205"/>
  <c r="BI205"/>
  <c r="BK205"/>
  <c r="BJ205"/>
  <c r="BL205"/>
  <c r="CT208"/>
  <c r="CW208" s="1"/>
  <c r="BK208"/>
  <c r="BM208"/>
  <c r="BI208"/>
  <c r="BJ208"/>
  <c r="BL208"/>
  <c r="CT201"/>
  <c r="CW201" s="1"/>
  <c r="BM201"/>
  <c r="BI201"/>
  <c r="BK201"/>
  <c r="BJ201"/>
  <c r="BL201"/>
  <c r="BN254"/>
  <c r="V227"/>
  <c r="BK297"/>
  <c r="BL297"/>
  <c r="BI297"/>
  <c r="BM297"/>
  <c r="CT297"/>
  <c r="CW297" s="1"/>
  <c r="BJ297"/>
  <c r="BK281"/>
  <c r="BL281"/>
  <c r="BI281"/>
  <c r="BM281"/>
  <c r="CT281"/>
  <c r="CW281" s="1"/>
  <c r="BJ281"/>
  <c r="CT285"/>
  <c r="CW285" s="1"/>
  <c r="BK285"/>
  <c r="BM285"/>
  <c r="BI285"/>
  <c r="BJ285"/>
  <c r="BL285"/>
  <c r="CT266"/>
  <c r="CW266" s="1"/>
  <c r="BK266"/>
  <c r="BM266"/>
  <c r="BI266"/>
  <c r="BL266"/>
  <c r="BJ266"/>
  <c r="CT262"/>
  <c r="CW262" s="1"/>
  <c r="BK262"/>
  <c r="BM262"/>
  <c r="BI262"/>
  <c r="BL262"/>
  <c r="BJ262"/>
  <c r="BK252"/>
  <c r="CT252"/>
  <c r="CW252" s="1"/>
  <c r="BJ252"/>
  <c r="BI252"/>
  <c r="BM252"/>
  <c r="BL252"/>
  <c r="BK250"/>
  <c r="BJ250"/>
  <c r="BI250"/>
  <c r="BM250"/>
  <c r="CT250"/>
  <c r="CW250" s="1"/>
  <c r="BL250"/>
  <c r="BK248"/>
  <c r="BJ248"/>
  <c r="BI248"/>
  <c r="BM248"/>
  <c r="CT248"/>
  <c r="CW248" s="1"/>
  <c r="BL248"/>
  <c r="BK246"/>
  <c r="BJ246"/>
  <c r="BI246"/>
  <c r="BM246"/>
  <c r="CT246"/>
  <c r="CW246" s="1"/>
  <c r="BL246"/>
  <c r="BK244"/>
  <c r="BJ244"/>
  <c r="BI244"/>
  <c r="BM244"/>
  <c r="CT244"/>
  <c r="CW244" s="1"/>
  <c r="BL244"/>
  <c r="BK242"/>
  <c r="BJ242"/>
  <c r="BI242"/>
  <c r="BM242"/>
  <c r="CT242"/>
  <c r="CW242" s="1"/>
  <c r="BL242"/>
  <c r="BK240"/>
  <c r="BJ240"/>
  <c r="BI240"/>
  <c r="BM240"/>
  <c r="CT240"/>
  <c r="CW240" s="1"/>
  <c r="BL240"/>
  <c r="BK238"/>
  <c r="BJ238"/>
  <c r="BI238"/>
  <c r="BM238"/>
  <c r="CT238"/>
  <c r="CW238" s="1"/>
  <c r="BL238"/>
  <c r="BK236"/>
  <c r="BJ236"/>
  <c r="BI236"/>
  <c r="BM236"/>
  <c r="CT236"/>
  <c r="CW236" s="1"/>
  <c r="BL236"/>
  <c r="BK234"/>
  <c r="BJ234"/>
  <c r="BI234"/>
  <c r="BM234"/>
  <c r="CT234"/>
  <c r="CW234" s="1"/>
  <c r="BL234"/>
  <c r="BK232"/>
  <c r="BJ232"/>
  <c r="BI232"/>
  <c r="BM232"/>
  <c r="CT232"/>
  <c r="CW232" s="1"/>
  <c r="BL232"/>
  <c r="BK230"/>
  <c r="BJ230"/>
  <c r="BI230"/>
  <c r="BM230"/>
  <c r="CT230"/>
  <c r="CW230" s="1"/>
  <c r="BL230"/>
  <c r="CT298"/>
  <c r="CW298" s="1"/>
  <c r="BK298"/>
  <c r="BM298"/>
  <c r="BI298"/>
  <c r="BL298"/>
  <c r="BJ298"/>
  <c r="CT286"/>
  <c r="CW286" s="1"/>
  <c r="BK286"/>
  <c r="BM286"/>
  <c r="BI286"/>
  <c r="BJ286"/>
  <c r="BL286"/>
  <c r="CT267"/>
  <c r="CW267" s="1"/>
  <c r="BK267"/>
  <c r="BM267"/>
  <c r="BI267"/>
  <c r="BL267"/>
  <c r="BJ267"/>
  <c r="CT263"/>
  <c r="CW263" s="1"/>
  <c r="BK263"/>
  <c r="BM263"/>
  <c r="BI263"/>
  <c r="BL263"/>
  <c r="BJ263"/>
  <c r="BM207"/>
  <c r="CT207"/>
  <c r="CW207" s="1"/>
  <c r="BK207"/>
  <c r="BI207"/>
  <c r="BJ207"/>
  <c r="BL207"/>
  <c r="BK203"/>
  <c r="CT203"/>
  <c r="CW203" s="1"/>
  <c r="BM203"/>
  <c r="BI203"/>
  <c r="BJ203"/>
  <c r="BL203"/>
  <c r="CT202"/>
  <c r="CW202" s="1"/>
  <c r="BM202"/>
  <c r="BI202"/>
  <c r="BK202"/>
  <c r="BJ202"/>
  <c r="BL202"/>
  <c r="E18" l="1"/>
  <c r="F18" s="1"/>
  <c r="G18" s="1"/>
  <c r="EF256"/>
  <c r="EE256"/>
  <c r="EG254"/>
  <c r="EG223"/>
  <c r="EG257"/>
  <c r="EG227"/>
  <c r="EG228"/>
  <c r="EJ281"/>
  <c r="AB281" s="1"/>
  <c r="EI281"/>
  <c r="V281" s="1"/>
  <c r="EE281"/>
  <c r="EF281"/>
  <c r="EG225"/>
  <c r="EG229"/>
  <c r="EJ217"/>
  <c r="AB217" s="1"/>
  <c r="EI217"/>
  <c r="V217" s="1"/>
  <c r="EE217"/>
  <c r="EF217"/>
  <c r="EJ207"/>
  <c r="AB207" s="1"/>
  <c r="EI207"/>
  <c r="V207" s="1"/>
  <c r="EE207"/>
  <c r="EF207"/>
  <c r="EJ211"/>
  <c r="AB211" s="1"/>
  <c r="EI211"/>
  <c r="V211" s="1"/>
  <c r="EE211"/>
  <c r="EF211"/>
  <c r="EJ215"/>
  <c r="AB215" s="1"/>
  <c r="EI215"/>
  <c r="V215" s="1"/>
  <c r="EE215"/>
  <c r="EF215"/>
  <c r="EJ219"/>
  <c r="AB219" s="1"/>
  <c r="EI219"/>
  <c r="V219" s="1"/>
  <c r="EE219"/>
  <c r="EF219"/>
  <c r="EI293"/>
  <c r="V293" s="1"/>
  <c r="EJ293"/>
  <c r="AB293" s="1"/>
  <c r="EE293"/>
  <c r="EF293"/>
  <c r="EJ273"/>
  <c r="AB273" s="1"/>
  <c r="EI273"/>
  <c r="V273" s="1"/>
  <c r="EE273"/>
  <c r="EF273"/>
  <c r="EJ277"/>
  <c r="AB277" s="1"/>
  <c r="EI277"/>
  <c r="V277" s="1"/>
  <c r="EE277"/>
  <c r="EF277"/>
  <c r="EJ205"/>
  <c r="AB205" s="1"/>
  <c r="EI205"/>
  <c r="V205" s="1"/>
  <c r="EE205"/>
  <c r="EF205"/>
  <c r="EJ213"/>
  <c r="AB213" s="1"/>
  <c r="EI213"/>
  <c r="V213" s="1"/>
  <c r="EE213"/>
  <c r="EF213"/>
  <c r="EJ221"/>
  <c r="AB221" s="1"/>
  <c r="EI221"/>
  <c r="V221" s="1"/>
  <c r="EE221"/>
  <c r="EF221"/>
  <c r="EJ283"/>
  <c r="AB283" s="1"/>
  <c r="EI283"/>
  <c r="V283" s="1"/>
  <c r="EE283"/>
  <c r="EF283"/>
  <c r="EJ291"/>
  <c r="AB291" s="1"/>
  <c r="EI291"/>
  <c r="V291" s="1"/>
  <c r="EE291"/>
  <c r="EF291"/>
  <c r="EI301"/>
  <c r="V301" s="1"/>
  <c r="EJ301"/>
  <c r="AB301" s="1"/>
  <c r="EE301"/>
  <c r="EF301"/>
  <c r="EJ271"/>
  <c r="AB271" s="1"/>
  <c r="EI271"/>
  <c r="V271" s="1"/>
  <c r="EE271"/>
  <c r="EF271"/>
  <c r="EJ275"/>
  <c r="AB275" s="1"/>
  <c r="EI275"/>
  <c r="V275" s="1"/>
  <c r="EE275"/>
  <c r="EF275"/>
  <c r="EJ279"/>
  <c r="AB279" s="1"/>
  <c r="EI279"/>
  <c r="V279" s="1"/>
  <c r="EE279"/>
  <c r="EF279"/>
  <c r="EJ258"/>
  <c r="AB258" s="1"/>
  <c r="EI258"/>
  <c r="V258" s="1"/>
  <c r="EF258"/>
  <c r="EE258"/>
  <c r="EG226"/>
  <c r="EJ230"/>
  <c r="AB230" s="1"/>
  <c r="EI230"/>
  <c r="V230" s="1"/>
  <c r="EF230"/>
  <c r="EE230"/>
  <c r="F68"/>
  <c r="G68" s="1"/>
  <c r="E69"/>
  <c r="F69" s="1"/>
  <c r="G69" s="1"/>
  <c r="EG15"/>
  <c r="EG224"/>
  <c r="EG255"/>
  <c r="EJ203"/>
  <c r="AB203" s="1"/>
  <c r="EI203"/>
  <c r="V203" s="1"/>
  <c r="EE203"/>
  <c r="EF203"/>
  <c r="EJ287"/>
  <c r="AB287" s="1"/>
  <c r="EI287"/>
  <c r="V287" s="1"/>
  <c r="EE287"/>
  <c r="EF287"/>
  <c r="EI299"/>
  <c r="V299" s="1"/>
  <c r="EJ299"/>
  <c r="AB299" s="1"/>
  <c r="EE299"/>
  <c r="EF299"/>
  <c r="EJ231"/>
  <c r="AB231" s="1"/>
  <c r="EI231"/>
  <c r="V231" s="1"/>
  <c r="EE231"/>
  <c r="EF231"/>
  <c r="EJ233"/>
  <c r="AB233" s="1"/>
  <c r="EI233"/>
  <c r="V233" s="1"/>
  <c r="EE233"/>
  <c r="EF233"/>
  <c r="EJ235"/>
  <c r="AB235" s="1"/>
  <c r="EI235"/>
  <c r="V235" s="1"/>
  <c r="EE235"/>
  <c r="EF235"/>
  <c r="EJ237"/>
  <c r="AB237" s="1"/>
  <c r="EI237"/>
  <c r="V237" s="1"/>
  <c r="EE237"/>
  <c r="EF237"/>
  <c r="EJ239"/>
  <c r="AB239" s="1"/>
  <c r="EI239"/>
  <c r="V239" s="1"/>
  <c r="EE239"/>
  <c r="EF239"/>
  <c r="EJ241"/>
  <c r="AB241" s="1"/>
  <c r="EI241"/>
  <c r="V241" s="1"/>
  <c r="EE241"/>
  <c r="EF241"/>
  <c r="EJ243"/>
  <c r="AB243" s="1"/>
  <c r="EI243"/>
  <c r="V243" s="1"/>
  <c r="EE243"/>
  <c r="EF243"/>
  <c r="EJ245"/>
  <c r="AB245" s="1"/>
  <c r="EI245"/>
  <c r="V245" s="1"/>
  <c r="EE245"/>
  <c r="EF245"/>
  <c r="EJ247"/>
  <c r="AB247" s="1"/>
  <c r="EI247"/>
  <c r="V247" s="1"/>
  <c r="EE247"/>
  <c r="EF247"/>
  <c r="EJ249"/>
  <c r="AB249" s="1"/>
  <c r="EI249"/>
  <c r="V249" s="1"/>
  <c r="EE249"/>
  <c r="EF249"/>
  <c r="EJ251"/>
  <c r="AB251" s="1"/>
  <c r="EI251"/>
  <c r="V251" s="1"/>
  <c r="EE251"/>
  <c r="EF251"/>
  <c r="EJ253"/>
  <c r="AB253" s="1"/>
  <c r="EI253"/>
  <c r="V253" s="1"/>
  <c r="EE253"/>
  <c r="EF253"/>
  <c r="EJ263"/>
  <c r="AB263" s="1"/>
  <c r="EI263"/>
  <c r="V263" s="1"/>
  <c r="EE263"/>
  <c r="EF263"/>
  <c r="EJ267"/>
  <c r="AB267" s="1"/>
  <c r="EI267"/>
  <c r="V267" s="1"/>
  <c r="EE267"/>
  <c r="EF267"/>
  <c r="EJ209"/>
  <c r="AB209" s="1"/>
  <c r="EI209"/>
  <c r="V209" s="1"/>
  <c r="EE209"/>
  <c r="EF209"/>
  <c r="EJ261"/>
  <c r="AB261" s="1"/>
  <c r="EI261"/>
  <c r="V261" s="1"/>
  <c r="EE261"/>
  <c r="EF261"/>
  <c r="EJ285"/>
  <c r="AB285" s="1"/>
  <c r="EI285"/>
  <c r="EE285"/>
  <c r="EF285"/>
  <c r="EJ289"/>
  <c r="AB289" s="1"/>
  <c r="EI289"/>
  <c r="V289" s="1"/>
  <c r="EE289"/>
  <c r="EF289"/>
  <c r="EI297"/>
  <c r="V297" s="1"/>
  <c r="EJ297"/>
  <c r="AB297" s="1"/>
  <c r="EE297"/>
  <c r="EF297"/>
  <c r="EJ259"/>
  <c r="AB259" s="1"/>
  <c r="EI259"/>
  <c r="V259" s="1"/>
  <c r="EE259"/>
  <c r="EF259"/>
  <c r="EJ265"/>
  <c r="AB265" s="1"/>
  <c r="EI265"/>
  <c r="V265" s="1"/>
  <c r="EE265"/>
  <c r="EF265"/>
  <c r="EJ269"/>
  <c r="AB269" s="1"/>
  <c r="EI269"/>
  <c r="V269" s="1"/>
  <c r="EE269"/>
  <c r="EF269"/>
  <c r="EJ212"/>
  <c r="AB212" s="1"/>
  <c r="EI212"/>
  <c r="V212" s="1"/>
  <c r="EF212"/>
  <c r="EE212"/>
  <c r="EJ216"/>
  <c r="AB216" s="1"/>
  <c r="EI216"/>
  <c r="V216" s="1"/>
  <c r="EF216"/>
  <c r="EE216"/>
  <c r="EJ220"/>
  <c r="AB220" s="1"/>
  <c r="EI220"/>
  <c r="V220" s="1"/>
  <c r="EF220"/>
  <c r="EE220"/>
  <c r="EI294"/>
  <c r="V294" s="1"/>
  <c r="EJ294"/>
  <c r="AB294" s="1"/>
  <c r="EF294"/>
  <c r="EE294"/>
  <c r="EJ272"/>
  <c r="AB272" s="1"/>
  <c r="EI272"/>
  <c r="V272" s="1"/>
  <c r="EF272"/>
  <c r="EE272"/>
  <c r="EJ276"/>
  <c r="AB276" s="1"/>
  <c r="EI276"/>
  <c r="V276" s="1"/>
  <c r="EF276"/>
  <c r="EE276"/>
  <c r="EJ280"/>
  <c r="AB280" s="1"/>
  <c r="EI280"/>
  <c r="V280" s="1"/>
  <c r="EF280"/>
  <c r="EE280"/>
  <c r="EJ290"/>
  <c r="AB290" s="1"/>
  <c r="EI290"/>
  <c r="V290" s="1"/>
  <c r="EF290"/>
  <c r="EE290"/>
  <c r="EJ214"/>
  <c r="AB214" s="1"/>
  <c r="EI214"/>
  <c r="V214" s="1"/>
  <c r="EF214"/>
  <c r="EE214"/>
  <c r="EJ218"/>
  <c r="AB218" s="1"/>
  <c r="EI218"/>
  <c r="V218" s="1"/>
  <c r="EF218"/>
  <c r="EE218"/>
  <c r="EJ222"/>
  <c r="AB222" s="1"/>
  <c r="EI222"/>
  <c r="V222" s="1"/>
  <c r="EE222"/>
  <c r="EF222"/>
  <c r="EI292"/>
  <c r="V292" s="1"/>
  <c r="EJ292"/>
  <c r="AB292" s="1"/>
  <c r="EF292"/>
  <c r="EE292"/>
  <c r="EJ274"/>
  <c r="AB274" s="1"/>
  <c r="EI274"/>
  <c r="V274" s="1"/>
  <c r="EF274"/>
  <c r="EE274"/>
  <c r="EJ278"/>
  <c r="AB278" s="1"/>
  <c r="EI278"/>
  <c r="V278" s="1"/>
  <c r="EF278"/>
  <c r="EE278"/>
  <c r="EI302"/>
  <c r="V302" s="1"/>
  <c r="EJ302"/>
  <c r="AB302" s="1"/>
  <c r="EF302"/>
  <c r="EE302"/>
  <c r="EI295"/>
  <c r="EJ295"/>
  <c r="AB295" s="1"/>
  <c r="EE295"/>
  <c r="EF295"/>
  <c r="EJ204"/>
  <c r="AB204" s="1"/>
  <c r="EI204"/>
  <c r="V204" s="1"/>
  <c r="EF204"/>
  <c r="EE204"/>
  <c r="EJ208"/>
  <c r="AB208" s="1"/>
  <c r="EI208"/>
  <c r="V208" s="1"/>
  <c r="EF208"/>
  <c r="EE208"/>
  <c r="EJ264"/>
  <c r="AB264" s="1"/>
  <c r="EI264"/>
  <c r="V264" s="1"/>
  <c r="EF264"/>
  <c r="EE264"/>
  <c r="EJ268"/>
  <c r="AB268" s="1"/>
  <c r="EI268"/>
  <c r="V268" s="1"/>
  <c r="EF268"/>
  <c r="EE268"/>
  <c r="EJ286"/>
  <c r="AB286" s="1"/>
  <c r="EI286"/>
  <c r="V286" s="1"/>
  <c r="EF286"/>
  <c r="EE286"/>
  <c r="EJ282"/>
  <c r="AB282" s="1"/>
  <c r="EI282"/>
  <c r="V282" s="1"/>
  <c r="EF282"/>
  <c r="EE282"/>
  <c r="EI298"/>
  <c r="V298" s="1"/>
  <c r="EJ298"/>
  <c r="AB298" s="1"/>
  <c r="EF298"/>
  <c r="EE298"/>
  <c r="EJ202"/>
  <c r="AB202" s="1"/>
  <c r="EI202"/>
  <c r="V202" s="1"/>
  <c r="EF202"/>
  <c r="EE202"/>
  <c r="EJ206"/>
  <c r="AB206" s="1"/>
  <c r="EI206"/>
  <c r="V206" s="1"/>
  <c r="EF206"/>
  <c r="EE206"/>
  <c r="EJ210"/>
  <c r="AB210" s="1"/>
  <c r="EI210"/>
  <c r="V210" s="1"/>
  <c r="EF210"/>
  <c r="EE210"/>
  <c r="EJ232"/>
  <c r="AB232" s="1"/>
  <c r="EI232"/>
  <c r="V232" s="1"/>
  <c r="EF232"/>
  <c r="EE232"/>
  <c r="EJ234"/>
  <c r="AB234" s="1"/>
  <c r="EI234"/>
  <c r="V234" s="1"/>
  <c r="EF234"/>
  <c r="EE234"/>
  <c r="EJ236"/>
  <c r="AB236" s="1"/>
  <c r="EI236"/>
  <c r="V236" s="1"/>
  <c r="EF236"/>
  <c r="EE236"/>
  <c r="EJ238"/>
  <c r="AB238" s="1"/>
  <c r="EI238"/>
  <c r="V238" s="1"/>
  <c r="EF238"/>
  <c r="EE238"/>
  <c r="EJ240"/>
  <c r="AB240" s="1"/>
  <c r="EI240"/>
  <c r="V240" s="1"/>
  <c r="EF240"/>
  <c r="EE240"/>
  <c r="EJ242"/>
  <c r="AB242" s="1"/>
  <c r="EI242"/>
  <c r="V242" s="1"/>
  <c r="EF242"/>
  <c r="EE242"/>
  <c r="EJ244"/>
  <c r="AB244" s="1"/>
  <c r="EI244"/>
  <c r="V244" s="1"/>
  <c r="EF244"/>
  <c r="EE244"/>
  <c r="EJ246"/>
  <c r="AB246" s="1"/>
  <c r="EI246"/>
  <c r="V246" s="1"/>
  <c r="EF246"/>
  <c r="EE246"/>
  <c r="EJ248"/>
  <c r="AB248" s="1"/>
  <c r="EI248"/>
  <c r="V248" s="1"/>
  <c r="EF248"/>
  <c r="EE248"/>
  <c r="EJ250"/>
  <c r="AB250" s="1"/>
  <c r="EI250"/>
  <c r="V250" s="1"/>
  <c r="EF250"/>
  <c r="EE250"/>
  <c r="EJ252"/>
  <c r="AB252" s="1"/>
  <c r="EI252"/>
  <c r="V252" s="1"/>
  <c r="EF252"/>
  <c r="EE252"/>
  <c r="EJ262"/>
  <c r="AB262" s="1"/>
  <c r="EI262"/>
  <c r="V262" s="1"/>
  <c r="EF262"/>
  <c r="EE262"/>
  <c r="EJ266"/>
  <c r="AB266" s="1"/>
  <c r="EI266"/>
  <c r="V266" s="1"/>
  <c r="EF266"/>
  <c r="EE266"/>
  <c r="EJ270"/>
  <c r="AB270" s="1"/>
  <c r="EI270"/>
  <c r="V270" s="1"/>
  <c r="EF270"/>
  <c r="EE270"/>
  <c r="EI300"/>
  <c r="V300" s="1"/>
  <c r="EJ300"/>
  <c r="AB300" s="1"/>
  <c r="EF300"/>
  <c r="EE300"/>
  <c r="EJ260"/>
  <c r="AB260" s="1"/>
  <c r="EI260"/>
  <c r="V260" s="1"/>
  <c r="EF260"/>
  <c r="EE260"/>
  <c r="EJ284"/>
  <c r="AB284" s="1"/>
  <c r="EI284"/>
  <c r="V284" s="1"/>
  <c r="EF284"/>
  <c r="EE284"/>
  <c r="EJ288"/>
  <c r="AB288" s="1"/>
  <c r="EI288"/>
  <c r="V288" s="1"/>
  <c r="EF288"/>
  <c r="EE288"/>
  <c r="EI296"/>
  <c r="V296" s="1"/>
  <c r="EJ296"/>
  <c r="AB296" s="1"/>
  <c r="EF296"/>
  <c r="EE296"/>
  <c r="V295"/>
  <c r="V285"/>
  <c r="BN292"/>
  <c r="BN207"/>
  <c r="BN232"/>
  <c r="BN236"/>
  <c r="BN240"/>
  <c r="BN244"/>
  <c r="BN248"/>
  <c r="BN281"/>
  <c r="BN205"/>
  <c r="BN267"/>
  <c r="BN202"/>
  <c r="BN203"/>
  <c r="BN263"/>
  <c r="BN286"/>
  <c r="BN230"/>
  <c r="BN234"/>
  <c r="BN238"/>
  <c r="BN242"/>
  <c r="BN246"/>
  <c r="BN250"/>
  <c r="BN252"/>
  <c r="BN262"/>
  <c r="BN285"/>
  <c r="BN297"/>
  <c r="BN208"/>
  <c r="BN209"/>
  <c r="BN233"/>
  <c r="BN237"/>
  <c r="BN241"/>
  <c r="BN245"/>
  <c r="BN249"/>
  <c r="BN261"/>
  <c r="BN269"/>
  <c r="BN288"/>
  <c r="BN296"/>
  <c r="BN258"/>
  <c r="BN268"/>
  <c r="BN270"/>
  <c r="BN301"/>
  <c r="BN216"/>
  <c r="BN206"/>
  <c r="BN210"/>
  <c r="BN218"/>
  <c r="BN215"/>
  <c r="BN293"/>
  <c r="BN271"/>
  <c r="BN279"/>
  <c r="BN276"/>
  <c r="BN289"/>
  <c r="BN217"/>
  <c r="BN282"/>
  <c r="BN291"/>
  <c r="BN277"/>
  <c r="BN287"/>
  <c r="BN298"/>
  <c r="BN266"/>
  <c r="BN201"/>
  <c r="BN231"/>
  <c r="BN235"/>
  <c r="BN239"/>
  <c r="BN243"/>
  <c r="BN247"/>
  <c r="BN251"/>
  <c r="BN265"/>
  <c r="BN260"/>
  <c r="BN284"/>
  <c r="BN299"/>
  <c r="BN259"/>
  <c r="BN264"/>
  <c r="BN274"/>
  <c r="BN278"/>
  <c r="BN214"/>
  <c r="BN211"/>
  <c r="BN219"/>
  <c r="BN275"/>
  <c r="BN272"/>
  <c r="BN204"/>
  <c r="BN212"/>
  <c r="BN220"/>
  <c r="BN213"/>
  <c r="BN221"/>
  <c r="BN290"/>
  <c r="BN300"/>
  <c r="BN273"/>
  <c r="BN283"/>
  <c r="BN295"/>
  <c r="AE4" i="33"/>
  <c r="P4"/>
  <c r="Q4" s="1"/>
  <c r="X2"/>
  <c r="AP15" i="1"/>
  <c r="BU15" s="1"/>
  <c r="AP19"/>
  <c r="BU19" s="1"/>
  <c r="AP28"/>
  <c r="BU28" s="1"/>
  <c r="AP35"/>
  <c r="BU35" s="1"/>
  <c r="AP40"/>
  <c r="BU40" s="1"/>
  <c r="AP48"/>
  <c r="BU48" s="1"/>
  <c r="AP58"/>
  <c r="BU58" s="1"/>
  <c r="AP61"/>
  <c r="BU61" s="1"/>
  <c r="AP65"/>
  <c r="BU65" s="1"/>
  <c r="AP70"/>
  <c r="BU70" s="1"/>
  <c r="AP75"/>
  <c r="BU75" s="1"/>
  <c r="AP77"/>
  <c r="BU77" s="1"/>
  <c r="AP79"/>
  <c r="BU79" s="1"/>
  <c r="AP84"/>
  <c r="BU84" s="1"/>
  <c r="AP85"/>
  <c r="BU85" s="1"/>
  <c r="AP86"/>
  <c r="BU86" s="1"/>
  <c r="AP87"/>
  <c r="BU87" s="1"/>
  <c r="AP88"/>
  <c r="BU88" s="1"/>
  <c r="AP89"/>
  <c r="BU89" s="1"/>
  <c r="AP90"/>
  <c r="BU90" s="1"/>
  <c r="AP91"/>
  <c r="BU91" s="1"/>
  <c r="AP92"/>
  <c r="BU92" s="1"/>
  <c r="AP93"/>
  <c r="BU93" s="1"/>
  <c r="AP94"/>
  <c r="BU94" s="1"/>
  <c r="AP95"/>
  <c r="BU95" s="1"/>
  <c r="AP96"/>
  <c r="BU96" s="1"/>
  <c r="AP97"/>
  <c r="BU97" s="1"/>
  <c r="AP98"/>
  <c r="BU98" s="1"/>
  <c r="AP99"/>
  <c r="BU99" s="1"/>
  <c r="AP100"/>
  <c r="BU100" s="1"/>
  <c r="AP101"/>
  <c r="BU101" s="1"/>
  <c r="AP102"/>
  <c r="BU102" s="1"/>
  <c r="AP103"/>
  <c r="BU103" s="1"/>
  <c r="AP104"/>
  <c r="BU104" s="1"/>
  <c r="AP105"/>
  <c r="BU105" s="1"/>
  <c r="AP106"/>
  <c r="BU106" s="1"/>
  <c r="AP107"/>
  <c r="BU107" s="1"/>
  <c r="AP108"/>
  <c r="BU108" s="1"/>
  <c r="AP109"/>
  <c r="BU109" s="1"/>
  <c r="AP110"/>
  <c r="BU110" s="1"/>
  <c r="AP111"/>
  <c r="BU111" s="1"/>
  <c r="AP112"/>
  <c r="BU112" s="1"/>
  <c r="AP113"/>
  <c r="BU113" s="1"/>
  <c r="AP114"/>
  <c r="BU114" s="1"/>
  <c r="AP115"/>
  <c r="BU115" s="1"/>
  <c r="AP116"/>
  <c r="BU116" s="1"/>
  <c r="AP117"/>
  <c r="BU117" s="1"/>
  <c r="AP118"/>
  <c r="BU118" s="1"/>
  <c r="AP119"/>
  <c r="BU119" s="1"/>
  <c r="AP120"/>
  <c r="BU120" s="1"/>
  <c r="AP121"/>
  <c r="BU121" s="1"/>
  <c r="AP122"/>
  <c r="BU122" s="1"/>
  <c r="AP123"/>
  <c r="BU123" s="1"/>
  <c r="AP124"/>
  <c r="BU124" s="1"/>
  <c r="AP125"/>
  <c r="BU125" s="1"/>
  <c r="AP126"/>
  <c r="BU126" s="1"/>
  <c r="AP127"/>
  <c r="BU127" s="1"/>
  <c r="AP128"/>
  <c r="BU128" s="1"/>
  <c r="AP129"/>
  <c r="BU129" s="1"/>
  <c r="AP130"/>
  <c r="BU130" s="1"/>
  <c r="AP131"/>
  <c r="BU131" s="1"/>
  <c r="AP132"/>
  <c r="BU132" s="1"/>
  <c r="AP133"/>
  <c r="BU133" s="1"/>
  <c r="AP134"/>
  <c r="BU134" s="1"/>
  <c r="AP135"/>
  <c r="BU135" s="1"/>
  <c r="AP136"/>
  <c r="BU136" s="1"/>
  <c r="AP137"/>
  <c r="BU137" s="1"/>
  <c r="AP138"/>
  <c r="BU138" s="1"/>
  <c r="AP139"/>
  <c r="BU139" s="1"/>
  <c r="AP140"/>
  <c r="BU140" s="1"/>
  <c r="AP141"/>
  <c r="BU141" s="1"/>
  <c r="AP142"/>
  <c r="BU142" s="1"/>
  <c r="AP143"/>
  <c r="BU143" s="1"/>
  <c r="AP144"/>
  <c r="BU144" s="1"/>
  <c r="AP145"/>
  <c r="BU145" s="1"/>
  <c r="AP146"/>
  <c r="BU146" s="1"/>
  <c r="AP147"/>
  <c r="BU147" s="1"/>
  <c r="AP148"/>
  <c r="BU148" s="1"/>
  <c r="AP149"/>
  <c r="BU149" s="1"/>
  <c r="AP150"/>
  <c r="BU150" s="1"/>
  <c r="AP151"/>
  <c r="BU151" s="1"/>
  <c r="AP152"/>
  <c r="BU152" s="1"/>
  <c r="AP153"/>
  <c r="BU153" s="1"/>
  <c r="AP154"/>
  <c r="BU154" s="1"/>
  <c r="AP155"/>
  <c r="BU155" s="1"/>
  <c r="AP156"/>
  <c r="BU156" s="1"/>
  <c r="AP157"/>
  <c r="BU157" s="1"/>
  <c r="AP158"/>
  <c r="BU158" s="1"/>
  <c r="AP159"/>
  <c r="BU159" s="1"/>
  <c r="AP160"/>
  <c r="BU160" s="1"/>
  <c r="AP161"/>
  <c r="BU161" s="1"/>
  <c r="AP162"/>
  <c r="BU162" s="1"/>
  <c r="AP163"/>
  <c r="BU163" s="1"/>
  <c r="AP164"/>
  <c r="BU164" s="1"/>
  <c r="AP165"/>
  <c r="BU165" s="1"/>
  <c r="AP166"/>
  <c r="BU166" s="1"/>
  <c r="AP167"/>
  <c r="BU167" s="1"/>
  <c r="AP168"/>
  <c r="BU168" s="1"/>
  <c r="AP169"/>
  <c r="BU169" s="1"/>
  <c r="AP170"/>
  <c r="BU170" s="1"/>
  <c r="AP171"/>
  <c r="BU171" s="1"/>
  <c r="AP172"/>
  <c r="BU172" s="1"/>
  <c r="AP173"/>
  <c r="BU173" s="1"/>
  <c r="AP174"/>
  <c r="BU174" s="1"/>
  <c r="AP175"/>
  <c r="BU175" s="1"/>
  <c r="AP176"/>
  <c r="BU176" s="1"/>
  <c r="AP177"/>
  <c r="BU177" s="1"/>
  <c r="AP178"/>
  <c r="BU178" s="1"/>
  <c r="AP179"/>
  <c r="BU179" s="1"/>
  <c r="AP180"/>
  <c r="BU180" s="1"/>
  <c r="AP181"/>
  <c r="BU181" s="1"/>
  <c r="AP182"/>
  <c r="BU182" s="1"/>
  <c r="AP183"/>
  <c r="BU183" s="1"/>
  <c r="AP184"/>
  <c r="BU184" s="1"/>
  <c r="AP185"/>
  <c r="BU185" s="1"/>
  <c r="AP186"/>
  <c r="BU186" s="1"/>
  <c r="AP187"/>
  <c r="BU187" s="1"/>
  <c r="AP188"/>
  <c r="BU188" s="1"/>
  <c r="AP189"/>
  <c r="BU189" s="1"/>
  <c r="AP190"/>
  <c r="BU190" s="1"/>
  <c r="AP191"/>
  <c r="BU191" s="1"/>
  <c r="AP192"/>
  <c r="BU192" s="1"/>
  <c r="AP193"/>
  <c r="BU193" s="1"/>
  <c r="AP194"/>
  <c r="BU194" s="1"/>
  <c r="AP195"/>
  <c r="BU195" s="1"/>
  <c r="AP196"/>
  <c r="BU196" s="1"/>
  <c r="AP197"/>
  <c r="BU197" s="1"/>
  <c r="AP198"/>
  <c r="BU198" s="1"/>
  <c r="AP199"/>
  <c r="BU199" s="1"/>
  <c r="AP200"/>
  <c r="BU200" s="1"/>
  <c r="CX14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CX141"/>
  <c r="DB141"/>
  <c r="DC141"/>
  <c r="CX142"/>
  <c r="DB142"/>
  <c r="DC142"/>
  <c r="CX143"/>
  <c r="DB143"/>
  <c r="DC143"/>
  <c r="CX144"/>
  <c r="DB144"/>
  <c r="DC144"/>
  <c r="CX145"/>
  <c r="DB145"/>
  <c r="DC145"/>
  <c r="CX146"/>
  <c r="DB146"/>
  <c r="DC146"/>
  <c r="CX147"/>
  <c r="DB147"/>
  <c r="DC147"/>
  <c r="CX148"/>
  <c r="DB148"/>
  <c r="DC148"/>
  <c r="CX149"/>
  <c r="DB149"/>
  <c r="DC149"/>
  <c r="CX150"/>
  <c r="DB150"/>
  <c r="DC150"/>
  <c r="CX151"/>
  <c r="DB151"/>
  <c r="DC151"/>
  <c r="CX152"/>
  <c r="DB152"/>
  <c r="DC152"/>
  <c r="CX153"/>
  <c r="DB153"/>
  <c r="DC153"/>
  <c r="CX154"/>
  <c r="DB154"/>
  <c r="DC154"/>
  <c r="CX155"/>
  <c r="DB155"/>
  <c r="DC155"/>
  <c r="CX156"/>
  <c r="DB156"/>
  <c r="DC156"/>
  <c r="CX157"/>
  <c r="DB157"/>
  <c r="DC157"/>
  <c r="CX158"/>
  <c r="DB158"/>
  <c r="DC158"/>
  <c r="CX159"/>
  <c r="DB159"/>
  <c r="DC159"/>
  <c r="CX160"/>
  <c r="DB160"/>
  <c r="DC160"/>
  <c r="CX161"/>
  <c r="DB161"/>
  <c r="DC161"/>
  <c r="CX162"/>
  <c r="DB162"/>
  <c r="DC162"/>
  <c r="CX163"/>
  <c r="DB163"/>
  <c r="DC163"/>
  <c r="CX164"/>
  <c r="DB164"/>
  <c r="DC164"/>
  <c r="CX165"/>
  <c r="DB165"/>
  <c r="DC165"/>
  <c r="CX166"/>
  <c r="DB166"/>
  <c r="DC166"/>
  <c r="CX167"/>
  <c r="DB167"/>
  <c r="DC167"/>
  <c r="CX168"/>
  <c r="DB168"/>
  <c r="DC168"/>
  <c r="CX169"/>
  <c r="DB169"/>
  <c r="DC169"/>
  <c r="CX170"/>
  <c r="DB170"/>
  <c r="DC170"/>
  <c r="CX171"/>
  <c r="DB171"/>
  <c r="DC171"/>
  <c r="CX172"/>
  <c r="DB172"/>
  <c r="DC172"/>
  <c r="CX173"/>
  <c r="DB173"/>
  <c r="DC173"/>
  <c r="CX174"/>
  <c r="DB174"/>
  <c r="DC174"/>
  <c r="CX175"/>
  <c r="DB175"/>
  <c r="DC175"/>
  <c r="CX176"/>
  <c r="DB176"/>
  <c r="DC176"/>
  <c r="CX177"/>
  <c r="DB177"/>
  <c r="DC177"/>
  <c r="CX178"/>
  <c r="DB178"/>
  <c r="DC178"/>
  <c r="CX179"/>
  <c r="DB179"/>
  <c r="DC179"/>
  <c r="CX180"/>
  <c r="DB180"/>
  <c r="DC180"/>
  <c r="CX181"/>
  <c r="DB181"/>
  <c r="DC181"/>
  <c r="CX182"/>
  <c r="DB182"/>
  <c r="DC182"/>
  <c r="CX183"/>
  <c r="DB183"/>
  <c r="DC183"/>
  <c r="CX184"/>
  <c r="DB184"/>
  <c r="DC184"/>
  <c r="CX185"/>
  <c r="DB185"/>
  <c r="DC185"/>
  <c r="CX186"/>
  <c r="DB186"/>
  <c r="DC186"/>
  <c r="CX187"/>
  <c r="DB187"/>
  <c r="DC187"/>
  <c r="CX188"/>
  <c r="DB188"/>
  <c r="DC188"/>
  <c r="CX189"/>
  <c r="DB189"/>
  <c r="DC189"/>
  <c r="CX190"/>
  <c r="DB190"/>
  <c r="DC190"/>
  <c r="CX191"/>
  <c r="DB191"/>
  <c r="DC191"/>
  <c r="CX192"/>
  <c r="DB192"/>
  <c r="DC192"/>
  <c r="CX193"/>
  <c r="DB193"/>
  <c r="DC193"/>
  <c r="CX194"/>
  <c r="DB194"/>
  <c r="DC194"/>
  <c r="CX195"/>
  <c r="DB195"/>
  <c r="DC195"/>
  <c r="CX196"/>
  <c r="DB196"/>
  <c r="DC196"/>
  <c r="CX197"/>
  <c r="DB197"/>
  <c r="DC197"/>
  <c r="CX198"/>
  <c r="DB198"/>
  <c r="DC198"/>
  <c r="CX199"/>
  <c r="DB199"/>
  <c r="DC199"/>
  <c r="CX200"/>
  <c r="DB200"/>
  <c r="DC200"/>
  <c r="B12" i="32"/>
  <c r="B13"/>
  <c r="B14"/>
  <c r="B15"/>
  <c r="B16"/>
  <c r="B17"/>
  <c r="B18"/>
  <c r="B19"/>
  <c r="B20"/>
  <c r="B21"/>
  <c r="B22"/>
  <c r="B23"/>
  <c r="B24"/>
  <c r="B25"/>
  <c r="B11"/>
  <c r="EG256" i="1" l="1"/>
  <c r="EG216"/>
  <c r="EG212"/>
  <c r="EG295"/>
  <c r="EG222"/>
  <c r="EG297"/>
  <c r="EG289"/>
  <c r="EG285"/>
  <c r="EG261"/>
  <c r="EG209"/>
  <c r="EG267"/>
  <c r="EG263"/>
  <c r="EG253"/>
  <c r="EG251"/>
  <c r="EG249"/>
  <c r="EG247"/>
  <c r="EG245"/>
  <c r="EG243"/>
  <c r="EG241"/>
  <c r="EG239"/>
  <c r="EG237"/>
  <c r="EG235"/>
  <c r="EG233"/>
  <c r="EG231"/>
  <c r="EG299"/>
  <c r="EG287"/>
  <c r="EG203"/>
  <c r="EG230"/>
  <c r="EG279"/>
  <c r="EG275"/>
  <c r="EG271"/>
  <c r="EG301"/>
  <c r="EG291"/>
  <c r="EG283"/>
  <c r="EG221"/>
  <c r="EG213"/>
  <c r="EG205"/>
  <c r="EG277"/>
  <c r="EG273"/>
  <c r="EG293"/>
  <c r="EG219"/>
  <c r="EG215"/>
  <c r="EG211"/>
  <c r="EG207"/>
  <c r="EG217"/>
  <c r="EG281"/>
  <c r="EG296"/>
  <c r="EG288"/>
  <c r="EG284"/>
  <c r="EG260"/>
  <c r="EG300"/>
  <c r="EG270"/>
  <c r="EG266"/>
  <c r="EG262"/>
  <c r="EG252"/>
  <c r="EG250"/>
  <c r="EG248"/>
  <c r="EG246"/>
  <c r="EG244"/>
  <c r="EG242"/>
  <c r="EG240"/>
  <c r="EG238"/>
  <c r="EG236"/>
  <c r="EG234"/>
  <c r="EG232"/>
  <c r="EG210"/>
  <c r="EG206"/>
  <c r="EG202"/>
  <c r="EG298"/>
  <c r="EG282"/>
  <c r="EG286"/>
  <c r="EG268"/>
  <c r="EG264"/>
  <c r="EG208"/>
  <c r="EG204"/>
  <c r="EG302"/>
  <c r="EG278"/>
  <c r="EG274"/>
  <c r="EG292"/>
  <c r="EG218"/>
  <c r="EG214"/>
  <c r="EG290"/>
  <c r="EG280"/>
  <c r="EG276"/>
  <c r="EG272"/>
  <c r="EG294"/>
  <c r="EG220"/>
  <c r="EG258"/>
  <c r="EG269"/>
  <c r="EG265"/>
  <c r="EG259"/>
  <c r="R4" i="33"/>
  <c r="AF4"/>
  <c r="CZ17" i="1"/>
  <c r="CZ16"/>
  <c r="CZ14"/>
  <c r="CZ200"/>
  <c r="CZ199"/>
  <c r="CZ198"/>
  <c r="CZ197"/>
  <c r="CZ196"/>
  <c r="CZ195"/>
  <c r="CZ194"/>
  <c r="CZ193"/>
  <c r="CZ192"/>
  <c r="CZ191"/>
  <c r="CZ190"/>
  <c r="CZ189"/>
  <c r="CZ188"/>
  <c r="CZ187"/>
  <c r="CZ186"/>
  <c r="CZ185"/>
  <c r="CZ184"/>
  <c r="CZ183"/>
  <c r="CZ182"/>
  <c r="CZ181"/>
  <c r="CZ180"/>
  <c r="CZ179"/>
  <c r="CZ178"/>
  <c r="CZ177"/>
  <c r="CZ176"/>
  <c r="CZ175"/>
  <c r="CZ174"/>
  <c r="CZ173"/>
  <c r="CZ172"/>
  <c r="CZ171"/>
  <c r="CZ170"/>
  <c r="CZ169"/>
  <c r="CZ168"/>
  <c r="CZ167"/>
  <c r="CZ166"/>
  <c r="CZ165"/>
  <c r="CZ164"/>
  <c r="CZ163"/>
  <c r="CZ162"/>
  <c r="CZ161"/>
  <c r="CZ160"/>
  <c r="CZ159"/>
  <c r="CZ158"/>
  <c r="CZ157"/>
  <c r="CZ156"/>
  <c r="CZ155"/>
  <c r="CZ154"/>
  <c r="CZ153"/>
  <c r="CZ152"/>
  <c r="CZ151"/>
  <c r="CZ150"/>
  <c r="CZ149"/>
  <c r="CZ148"/>
  <c r="CZ147"/>
  <c r="CZ146"/>
  <c r="CZ145"/>
  <c r="CZ144"/>
  <c r="CZ143"/>
  <c r="CZ142"/>
  <c r="CZ141"/>
  <c r="CZ140"/>
  <c r="CZ139"/>
  <c r="CZ138"/>
  <c r="CZ137"/>
  <c r="CZ136"/>
  <c r="CZ135"/>
  <c r="CZ134"/>
  <c r="CZ133"/>
  <c r="CZ132"/>
  <c r="CZ131"/>
  <c r="CZ130"/>
  <c r="CZ129"/>
  <c r="CZ128"/>
  <c r="CZ127"/>
  <c r="CZ126"/>
  <c r="CZ125"/>
  <c r="CZ124"/>
  <c r="CZ123"/>
  <c r="CZ122"/>
  <c r="CZ121"/>
  <c r="CZ120"/>
  <c r="CZ119"/>
  <c r="CZ118"/>
  <c r="CZ117"/>
  <c r="CZ116"/>
  <c r="CZ115"/>
  <c r="CZ114"/>
  <c r="CZ113"/>
  <c r="CZ112"/>
  <c r="CZ111"/>
  <c r="CZ110"/>
  <c r="CZ109"/>
  <c r="CZ108"/>
  <c r="CZ107"/>
  <c r="CZ106"/>
  <c r="CZ105"/>
  <c r="CZ104"/>
  <c r="CZ103"/>
  <c r="CZ102"/>
  <c r="CZ101"/>
  <c r="CZ100"/>
  <c r="CZ99"/>
  <c r="CZ98"/>
  <c r="CZ97"/>
  <c r="CZ96"/>
  <c r="CZ95"/>
  <c r="CZ94"/>
  <c r="CZ93"/>
  <c r="CZ92"/>
  <c r="CZ91"/>
  <c r="CZ90"/>
  <c r="CZ89"/>
  <c r="CZ88"/>
  <c r="CZ87"/>
  <c r="CZ86"/>
  <c r="CZ85"/>
  <c r="CZ83"/>
  <c r="CZ82"/>
  <c r="CZ81"/>
  <c r="CZ80"/>
  <c r="CZ78"/>
  <c r="CZ76"/>
  <c r="CZ74"/>
  <c r="CZ73"/>
  <c r="CZ72"/>
  <c r="CZ71"/>
  <c r="CZ69"/>
  <c r="CZ68"/>
  <c r="CZ67"/>
  <c r="CZ66"/>
  <c r="CZ62"/>
  <c r="CZ60"/>
  <c r="CZ59"/>
  <c r="CZ57"/>
  <c r="CZ56"/>
  <c r="CZ55"/>
  <c r="CZ54"/>
  <c r="CZ53"/>
  <c r="CZ52"/>
  <c r="CZ51"/>
  <c r="CZ50"/>
  <c r="CZ49"/>
  <c r="CZ47"/>
  <c r="CZ46"/>
  <c r="CZ45"/>
  <c r="CZ44"/>
  <c r="CZ43"/>
  <c r="CZ42"/>
  <c r="CZ41"/>
  <c r="CZ39"/>
  <c r="CZ37"/>
  <c r="CZ36"/>
  <c r="CZ34"/>
  <c r="CZ33"/>
  <c r="CZ32"/>
  <c r="CZ31"/>
  <c r="CZ30"/>
  <c r="CZ29"/>
  <c r="CZ27"/>
  <c r="CZ26"/>
  <c r="CZ25"/>
  <c r="CZ24"/>
  <c r="CZ23"/>
  <c r="CZ22"/>
  <c r="CZ21"/>
  <c r="CZ20"/>
  <c r="CZ18"/>
  <c r="S4" i="33" l="1"/>
  <c r="AG4"/>
  <c r="F13" i="28"/>
  <c r="F14"/>
  <c r="F12"/>
  <c r="AH4" i="33" l="1"/>
  <c r="T4"/>
  <c r="AI4" l="1"/>
  <c r="C8" i="25" l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78" i="26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DV4" i="1" l="1"/>
  <c r="E1" i="17" l="1"/>
  <c r="AU38" i="1"/>
  <c r="AP38" s="1"/>
  <c r="BU38" s="1"/>
  <c r="CP38"/>
  <c r="CH38"/>
  <c r="AU37"/>
  <c r="AP37" s="1"/>
  <c r="BU37" s="1"/>
  <c r="CP37"/>
  <c r="CH37"/>
  <c r="AU36"/>
  <c r="AP36" s="1"/>
  <c r="BU36" s="1"/>
  <c r="CP36"/>
  <c r="CH36"/>
  <c r="AU35"/>
  <c r="CP35"/>
  <c r="CH35"/>
  <c r="AU34"/>
  <c r="AP34" s="1"/>
  <c r="BU34" s="1"/>
  <c r="CP34"/>
  <c r="K35"/>
  <c r="I35" s="1"/>
  <c r="CH34"/>
  <c r="AU33"/>
  <c r="AP33" s="1"/>
  <c r="BU33" s="1"/>
  <c r="CP33"/>
  <c r="CH33"/>
  <c r="AU32"/>
  <c r="AP32" s="1"/>
  <c r="BU32" s="1"/>
  <c r="CP32"/>
  <c r="CH32"/>
  <c r="AU31"/>
  <c r="AP31" s="1"/>
  <c r="BU31" s="1"/>
  <c r="CP31"/>
  <c r="CH31"/>
  <c r="AU30"/>
  <c r="AP30" s="1"/>
  <c r="BU30" s="1"/>
  <c r="CP30"/>
  <c r="CH30"/>
  <c r="AU29"/>
  <c r="AP29" s="1"/>
  <c r="BU29" s="1"/>
  <c r="CP29"/>
  <c r="CH29"/>
  <c r="AU28"/>
  <c r="CP28"/>
  <c r="CH28"/>
  <c r="AU27"/>
  <c r="AP27" s="1"/>
  <c r="BU27" s="1"/>
  <c r="CP27"/>
  <c r="K28"/>
  <c r="I28" s="1"/>
  <c r="CH27"/>
  <c r="AU26"/>
  <c r="AP26" s="1"/>
  <c r="BU26" s="1"/>
  <c r="CP26"/>
  <c r="CH26"/>
  <c r="AU25"/>
  <c r="AP25" s="1"/>
  <c r="BU25" s="1"/>
  <c r="CP25"/>
  <c r="CH25"/>
  <c r="AU24"/>
  <c r="AP24" s="1"/>
  <c r="BU24" s="1"/>
  <c r="CP24"/>
  <c r="CH24"/>
  <c r="AU23"/>
  <c r="AP23" s="1"/>
  <c r="BU23" s="1"/>
  <c r="CP23"/>
  <c r="CH23"/>
  <c r="AU22"/>
  <c r="AP22" s="1"/>
  <c r="BU22" s="1"/>
  <c r="CP22"/>
  <c r="CH22"/>
  <c r="AU21"/>
  <c r="AP21" s="1"/>
  <c r="BU21" s="1"/>
  <c r="CP21"/>
  <c r="CH21"/>
  <c r="AU20"/>
  <c r="AP20" s="1"/>
  <c r="BU20" s="1"/>
  <c r="CP20"/>
  <c r="CH20"/>
  <c r="AU19"/>
  <c r="CP19"/>
  <c r="CH19"/>
  <c r="AU18"/>
  <c r="AP18" s="1"/>
  <c r="BU18" s="1"/>
  <c r="CP18"/>
  <c r="K19"/>
  <c r="I19" s="1"/>
  <c r="CH18"/>
  <c r="AU17"/>
  <c r="AP17" s="1"/>
  <c r="BU17" s="1"/>
  <c r="CP17"/>
  <c r="CH17"/>
  <c r="AU16"/>
  <c r="AP16" s="1"/>
  <c r="BU16" s="1"/>
  <c r="CP16"/>
  <c r="CH16"/>
  <c r="AU15"/>
  <c r="CP15"/>
  <c r="CH15"/>
  <c r="AU14"/>
  <c r="AP14" s="1"/>
  <c r="BU14" s="1"/>
  <c r="CP14"/>
  <c r="CH14"/>
  <c r="DC13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B19" l="1"/>
  <c r="H19"/>
  <c r="C19"/>
  <c r="A19"/>
  <c r="E19"/>
  <c r="B28"/>
  <c r="H28"/>
  <c r="C28"/>
  <c r="A28"/>
  <c r="E28"/>
  <c r="B35"/>
  <c r="H35"/>
  <c r="C35"/>
  <c r="A35"/>
  <c r="E35"/>
  <c r="Q38"/>
  <c r="M38"/>
  <c r="CU38" s="1"/>
  <c r="N38"/>
  <c r="T38"/>
  <c r="CF38" s="1"/>
  <c r="BX38"/>
  <c r="O19"/>
  <c r="M19"/>
  <c r="Q19"/>
  <c r="N19"/>
  <c r="U19"/>
  <c r="Z19" s="1"/>
  <c r="T19"/>
  <c r="BX19"/>
  <c r="Q28"/>
  <c r="N28"/>
  <c r="U28"/>
  <c r="Z28" s="1"/>
  <c r="O28"/>
  <c r="BY28" s="1"/>
  <c r="M28"/>
  <c r="CU28" s="1"/>
  <c r="T28"/>
  <c r="BX28"/>
  <c r="O35"/>
  <c r="BY35" s="1"/>
  <c r="M35"/>
  <c r="CU35" s="1"/>
  <c r="T35"/>
  <c r="CF35" s="1"/>
  <c r="Q35"/>
  <c r="N35"/>
  <c r="U35"/>
  <c r="Z35" s="1"/>
  <c r="BX35"/>
  <c r="N13"/>
  <c r="Q13"/>
  <c r="M13"/>
  <c r="CU13" s="1"/>
  <c r="T13"/>
  <c r="CO14"/>
  <c r="CN14"/>
  <c r="CO15"/>
  <c r="CN15"/>
  <c r="CO16"/>
  <c r="CN16"/>
  <c r="CO17"/>
  <c r="CN17"/>
  <c r="CO18"/>
  <c r="CN18"/>
  <c r="CO19"/>
  <c r="CN19"/>
  <c r="CO20"/>
  <c r="CN20"/>
  <c r="CO21"/>
  <c r="CN21"/>
  <c r="CO22"/>
  <c r="CN22"/>
  <c r="CO23"/>
  <c r="CN23"/>
  <c r="CO24"/>
  <c r="CN24"/>
  <c r="CO25"/>
  <c r="CN25"/>
  <c r="CO26"/>
  <c r="CN26"/>
  <c r="CO27"/>
  <c r="CN27"/>
  <c r="CO28"/>
  <c r="CN28"/>
  <c r="CO29"/>
  <c r="CN29"/>
  <c r="CO30"/>
  <c r="CN30"/>
  <c r="CO31"/>
  <c r="CN31"/>
  <c r="CO32"/>
  <c r="CN32"/>
  <c r="CO33"/>
  <c r="CN33"/>
  <c r="CO34"/>
  <c r="CN34"/>
  <c r="CO35"/>
  <c r="CN35"/>
  <c r="CO36"/>
  <c r="CN36"/>
  <c r="CO37"/>
  <c r="CN37"/>
  <c r="CO38"/>
  <c r="CN38"/>
  <c r="CO13"/>
  <c r="BY13"/>
  <c r="DH15"/>
  <c r="DP15"/>
  <c r="DH19"/>
  <c r="DP19"/>
  <c r="DH28"/>
  <c r="DP28"/>
  <c r="DH35"/>
  <c r="DP35"/>
  <c r="BO30"/>
  <c r="BO31"/>
  <c r="BO32"/>
  <c r="BO33"/>
  <c r="BO34"/>
  <c r="BO36"/>
  <c r="BO37"/>
  <c r="BO24"/>
  <c r="BO25"/>
  <c r="BO26"/>
  <c r="BO27"/>
  <c r="BO29"/>
  <c r="BU13"/>
  <c r="CN13"/>
  <c r="B13"/>
  <c r="A13" s="1"/>
  <c r="H13"/>
  <c r="BO13"/>
  <c r="CK13"/>
  <c r="CZ13"/>
  <c r="C13"/>
  <c r="BX13"/>
  <c r="CU14"/>
  <c r="BY14"/>
  <c r="CF14"/>
  <c r="CU15"/>
  <c r="BY15"/>
  <c r="CF15"/>
  <c r="CU16"/>
  <c r="BY16"/>
  <c r="CF16"/>
  <c r="CU17"/>
  <c r="BY17"/>
  <c r="CF17"/>
  <c r="CU18"/>
  <c r="BY18"/>
  <c r="CF18"/>
  <c r="CU19"/>
  <c r="BY19"/>
  <c r="CF19"/>
  <c r="CU20"/>
  <c r="BY20"/>
  <c r="CF20"/>
  <c r="CU21"/>
  <c r="BY21"/>
  <c r="CF21"/>
  <c r="CU22"/>
  <c r="BY22"/>
  <c r="CF22"/>
  <c r="CU23"/>
  <c r="BY23"/>
  <c r="CF23"/>
  <c r="BO14"/>
  <c r="BO16"/>
  <c r="BO17"/>
  <c r="BO18"/>
  <c r="BO20"/>
  <c r="BO21"/>
  <c r="BO22"/>
  <c r="BO23"/>
  <c r="CU24"/>
  <c r="BY24"/>
  <c r="CF24"/>
  <c r="CU25"/>
  <c r="BY25"/>
  <c r="CF25"/>
  <c r="CU26"/>
  <c r="BY26"/>
  <c r="CF26"/>
  <c r="CU27"/>
  <c r="BY27"/>
  <c r="CF27"/>
  <c r="CF28"/>
  <c r="CU29"/>
  <c r="BY29"/>
  <c r="CF29"/>
  <c r="CU30"/>
  <c r="BY30"/>
  <c r="CF30"/>
  <c r="CU31"/>
  <c r="BY31"/>
  <c r="CF31"/>
  <c r="CU32"/>
  <c r="BY32"/>
  <c r="CF32"/>
  <c r="CU33"/>
  <c r="BY33"/>
  <c r="CF33"/>
  <c r="CU34"/>
  <c r="BY34"/>
  <c r="CF34"/>
  <c r="CU36"/>
  <c r="BY36"/>
  <c r="CF36"/>
  <c r="CU37"/>
  <c r="BY37"/>
  <c r="CF37"/>
  <c r="BY38"/>
  <c r="J3" i="25"/>
  <c r="U38" i="1" l="1"/>
  <c r="ED36"/>
  <c r="BT35"/>
  <c r="E36"/>
  <c r="ED35"/>
  <c r="ED29"/>
  <c r="BT28"/>
  <c r="E29"/>
  <c r="ED28"/>
  <c r="D28"/>
  <c r="F28"/>
  <c r="G28" s="1"/>
  <c r="ED20"/>
  <c r="BT19"/>
  <c r="E20"/>
  <c r="ED19"/>
  <c r="D35"/>
  <c r="F35"/>
  <c r="G35" s="1"/>
  <c r="D19"/>
  <c r="F19"/>
  <c r="G19" s="1"/>
  <c r="U13"/>
  <c r="Z13" s="1"/>
  <c r="CV22"/>
  <c r="CV20"/>
  <c r="CV18"/>
  <c r="CV16"/>
  <c r="CV14"/>
  <c r="CY36"/>
  <c r="CY32"/>
  <c r="CY29"/>
  <c r="CY22"/>
  <c r="CY18"/>
  <c r="CY14"/>
  <c r="CY38"/>
  <c r="CY34"/>
  <c r="CY30"/>
  <c r="CY27"/>
  <c r="CY25"/>
  <c r="CY20"/>
  <c r="CY16"/>
  <c r="CY37"/>
  <c r="CY35"/>
  <c r="CY33"/>
  <c r="CY31"/>
  <c r="CY28"/>
  <c r="CY26"/>
  <c r="CY24"/>
  <c r="CY23"/>
  <c r="CY21"/>
  <c r="CY19"/>
  <c r="CY17"/>
  <c r="CY15"/>
  <c r="CV38"/>
  <c r="CV23"/>
  <c r="CV21"/>
  <c r="CV19"/>
  <c r="CV17"/>
  <c r="CV15"/>
  <c r="CV29"/>
  <c r="CV28"/>
  <c r="CV27"/>
  <c r="CV26"/>
  <c r="CV25"/>
  <c r="CV24"/>
  <c r="CV37"/>
  <c r="CV36"/>
  <c r="CV35"/>
  <c r="CV34"/>
  <c r="CV33"/>
  <c r="CV32"/>
  <c r="CV31"/>
  <c r="CV30"/>
  <c r="CV13"/>
  <c r="ED13"/>
  <c r="CE23"/>
  <c r="CE22"/>
  <c r="CE21"/>
  <c r="CE20"/>
  <c r="CE19"/>
  <c r="CE18"/>
  <c r="CE17"/>
  <c r="CE16"/>
  <c r="CE15"/>
  <c r="CE14"/>
  <c r="CY13"/>
  <c r="CF13"/>
  <c r="CE37"/>
  <c r="CE36"/>
  <c r="CE35"/>
  <c r="CE34"/>
  <c r="CE32"/>
  <c r="CE30"/>
  <c r="CE28"/>
  <c r="CE27"/>
  <c r="CE26"/>
  <c r="CE24"/>
  <c r="CE33"/>
  <c r="CE31"/>
  <c r="CE29"/>
  <c r="CE25"/>
  <c r="Z38" l="1"/>
  <c r="ED39" s="1"/>
  <c r="EF39" s="1"/>
  <c r="CE38"/>
  <c r="ED38"/>
  <c r="EF38" s="1"/>
  <c r="EI19"/>
  <c r="EJ19"/>
  <c r="EF19"/>
  <c r="EE19"/>
  <c r="EF20"/>
  <c r="EI28"/>
  <c r="EJ28"/>
  <c r="EE28"/>
  <c r="EF28"/>
  <c r="EI35"/>
  <c r="EJ35"/>
  <c r="EF35"/>
  <c r="EE35"/>
  <c r="EF36"/>
  <c r="ED14"/>
  <c r="EE29" s="1"/>
  <c r="F20"/>
  <c r="G20" s="1"/>
  <c r="E21"/>
  <c r="F29"/>
  <c r="G29" s="1"/>
  <c r="E30"/>
  <c r="EF29"/>
  <c r="F36"/>
  <c r="G36" s="1"/>
  <c r="E37"/>
  <c r="DH199"/>
  <c r="DP199"/>
  <c r="DH197"/>
  <c r="DP197"/>
  <c r="DH195"/>
  <c r="DP195"/>
  <c r="DH193"/>
  <c r="DP193"/>
  <c r="DH191"/>
  <c r="DP191"/>
  <c r="DH189"/>
  <c r="DP189"/>
  <c r="DH187"/>
  <c r="DP187"/>
  <c r="DH185"/>
  <c r="DP185"/>
  <c r="DH183"/>
  <c r="DP183"/>
  <c r="DH181"/>
  <c r="DP181"/>
  <c r="DH179"/>
  <c r="DP179"/>
  <c r="DH177"/>
  <c r="DP177"/>
  <c r="DH175"/>
  <c r="DP175"/>
  <c r="DH173"/>
  <c r="DP173"/>
  <c r="DH171"/>
  <c r="DP171"/>
  <c r="DH169"/>
  <c r="DP169"/>
  <c r="DH167"/>
  <c r="DP167"/>
  <c r="DH165"/>
  <c r="DP165"/>
  <c r="DH163"/>
  <c r="DP163"/>
  <c r="DH161"/>
  <c r="DP161"/>
  <c r="DH159"/>
  <c r="DP159"/>
  <c r="DH157"/>
  <c r="DP157"/>
  <c r="DH155"/>
  <c r="DP155"/>
  <c r="DH153"/>
  <c r="DP153"/>
  <c r="DH151"/>
  <c r="DP151"/>
  <c r="DH149"/>
  <c r="DP149"/>
  <c r="DH147"/>
  <c r="DP147"/>
  <c r="DH145"/>
  <c r="DP145"/>
  <c r="DH143"/>
  <c r="DP143"/>
  <c r="DH141"/>
  <c r="DP141"/>
  <c r="DH139"/>
  <c r="DP139"/>
  <c r="DH137"/>
  <c r="DP137"/>
  <c r="DH135"/>
  <c r="DP135"/>
  <c r="DH133"/>
  <c r="DP133"/>
  <c r="DH131"/>
  <c r="DP131"/>
  <c r="DH129"/>
  <c r="DP129"/>
  <c r="DH127"/>
  <c r="DP127"/>
  <c r="DH125"/>
  <c r="DP125"/>
  <c r="DH123"/>
  <c r="DP123"/>
  <c r="DH121"/>
  <c r="DP121"/>
  <c r="DH119"/>
  <c r="DP119"/>
  <c r="DH117"/>
  <c r="DP117"/>
  <c r="DH115"/>
  <c r="DP115"/>
  <c r="DH113"/>
  <c r="DP113"/>
  <c r="DH111"/>
  <c r="DP111"/>
  <c r="DH109"/>
  <c r="DP109"/>
  <c r="DH107"/>
  <c r="DP107"/>
  <c r="DH105"/>
  <c r="DP105"/>
  <c r="DH103"/>
  <c r="DP103"/>
  <c r="DH101"/>
  <c r="DP101"/>
  <c r="DH99"/>
  <c r="DP99"/>
  <c r="DH97"/>
  <c r="DP97"/>
  <c r="DH95"/>
  <c r="DP95"/>
  <c r="DH93"/>
  <c r="DP93"/>
  <c r="DH91"/>
  <c r="DP91"/>
  <c r="DH89"/>
  <c r="DP89"/>
  <c r="DH87"/>
  <c r="DP87"/>
  <c r="DH85"/>
  <c r="DP85"/>
  <c r="EF13"/>
  <c r="EE13"/>
  <c r="DH200"/>
  <c r="DP200"/>
  <c r="DH198"/>
  <c r="DP198"/>
  <c r="DH196"/>
  <c r="DP196"/>
  <c r="DH194"/>
  <c r="DP194"/>
  <c r="DH192"/>
  <c r="DP192"/>
  <c r="DH190"/>
  <c r="DP190"/>
  <c r="DH188"/>
  <c r="DP188"/>
  <c r="DH186"/>
  <c r="DP186"/>
  <c r="DH184"/>
  <c r="DP184"/>
  <c r="DH182"/>
  <c r="DP182"/>
  <c r="DH180"/>
  <c r="DP180"/>
  <c r="DH178"/>
  <c r="DP178"/>
  <c r="DH176"/>
  <c r="DP176"/>
  <c r="DH174"/>
  <c r="DP174"/>
  <c r="DH172"/>
  <c r="DP172"/>
  <c r="DH170"/>
  <c r="DP170"/>
  <c r="DH168"/>
  <c r="DP168"/>
  <c r="DH166"/>
  <c r="DP166"/>
  <c r="DH164"/>
  <c r="DP164"/>
  <c r="DH162"/>
  <c r="DP162"/>
  <c r="DH160"/>
  <c r="DP160"/>
  <c r="DH158"/>
  <c r="DP158"/>
  <c r="DH156"/>
  <c r="DP156"/>
  <c r="DH154"/>
  <c r="DP154"/>
  <c r="DH152"/>
  <c r="DP152"/>
  <c r="DH150"/>
  <c r="DP150"/>
  <c r="DH148"/>
  <c r="DP148"/>
  <c r="DH146"/>
  <c r="DP146"/>
  <c r="DH144"/>
  <c r="DP144"/>
  <c r="DH142"/>
  <c r="DP142"/>
  <c r="DH140"/>
  <c r="DP140"/>
  <c r="DH138"/>
  <c r="DP138"/>
  <c r="DH136"/>
  <c r="DP136"/>
  <c r="DH134"/>
  <c r="DP134"/>
  <c r="DH132"/>
  <c r="DP132"/>
  <c r="DH130"/>
  <c r="DP130"/>
  <c r="DH128"/>
  <c r="DP128"/>
  <c r="DH126"/>
  <c r="DP126"/>
  <c r="DH124"/>
  <c r="DP124"/>
  <c r="DH122"/>
  <c r="DP122"/>
  <c r="DH120"/>
  <c r="DP120"/>
  <c r="DH118"/>
  <c r="DP118"/>
  <c r="DH116"/>
  <c r="DP116"/>
  <c r="DH114"/>
  <c r="DP114"/>
  <c r="DH112"/>
  <c r="DP112"/>
  <c r="DH110"/>
  <c r="DP110"/>
  <c r="DH108"/>
  <c r="DP108"/>
  <c r="DH106"/>
  <c r="DP106"/>
  <c r="DH104"/>
  <c r="DP104"/>
  <c r="DH102"/>
  <c r="DP102"/>
  <c r="DH100"/>
  <c r="DP100"/>
  <c r="DH98"/>
  <c r="DP98"/>
  <c r="DH96"/>
  <c r="DP96"/>
  <c r="DH94"/>
  <c r="DP94"/>
  <c r="DH92"/>
  <c r="DP92"/>
  <c r="DH90"/>
  <c r="DP90"/>
  <c r="DH88"/>
  <c r="DP88"/>
  <c r="DH86"/>
  <c r="DP86"/>
  <c r="CE13"/>
  <c r="BK17"/>
  <c r="BI17"/>
  <c r="BK21"/>
  <c r="BI21"/>
  <c r="BL23"/>
  <c r="BJ23"/>
  <c r="BK23"/>
  <c r="BL14"/>
  <c r="BI14"/>
  <c r="BM14"/>
  <c r="BJ14"/>
  <c r="BK14"/>
  <c r="BL16"/>
  <c r="BI16"/>
  <c r="BM16"/>
  <c r="BJ16"/>
  <c r="BK16"/>
  <c r="BL18"/>
  <c r="BI18"/>
  <c r="BM18"/>
  <c r="BJ18"/>
  <c r="BK18"/>
  <c r="BL20"/>
  <c r="BI20"/>
  <c r="BM20"/>
  <c r="BJ20"/>
  <c r="BK20"/>
  <c r="BL22"/>
  <c r="BI22"/>
  <c r="BM22"/>
  <c r="BJ22"/>
  <c r="BK22"/>
  <c r="D38" l="1"/>
  <c r="BT38"/>
  <c r="EE39"/>
  <c r="EG39" s="1"/>
  <c r="EE38"/>
  <c r="EG38" s="1"/>
  <c r="EG29"/>
  <c r="EG28"/>
  <c r="EE36"/>
  <c r="EG36" s="1"/>
  <c r="EE20"/>
  <c r="EG20" s="1"/>
  <c r="EI29"/>
  <c r="EE14"/>
  <c r="EF14"/>
  <c r="EG35"/>
  <c r="EG19"/>
  <c r="EJ38"/>
  <c r="EE32"/>
  <c r="EE30"/>
  <c r="EE17"/>
  <c r="EE27"/>
  <c r="EE21"/>
  <c r="EE24"/>
  <c r="EE22"/>
  <c r="EE34"/>
  <c r="F37"/>
  <c r="G37" s="1"/>
  <c r="E38"/>
  <c r="EJ29"/>
  <c r="F30"/>
  <c r="G30" s="1"/>
  <c r="E31"/>
  <c r="F21"/>
  <c r="G21" s="1"/>
  <c r="E22"/>
  <c r="EE16"/>
  <c r="EE18"/>
  <c r="EE33"/>
  <c r="EE25"/>
  <c r="EE31"/>
  <c r="EE26"/>
  <c r="EE23"/>
  <c r="EE37"/>
  <c r="BM23"/>
  <c r="BJ21"/>
  <c r="BJ17"/>
  <c r="BI23"/>
  <c r="BM21"/>
  <c r="BL21"/>
  <c r="BM17"/>
  <c r="BL17"/>
  <c r="CT36"/>
  <c r="CW36" s="1"/>
  <c r="CT30"/>
  <c r="CW30" s="1"/>
  <c r="CT24"/>
  <c r="CW24" s="1"/>
  <c r="CT29"/>
  <c r="CW29" s="1"/>
  <c r="CT37"/>
  <c r="CW37" s="1"/>
  <c r="CT32"/>
  <c r="CW32" s="1"/>
  <c r="CT26"/>
  <c r="CW26" s="1"/>
  <c r="CT31"/>
  <c r="CW31" s="1"/>
  <c r="CT20"/>
  <c r="CW20" s="1"/>
  <c r="CT16"/>
  <c r="CW16" s="1"/>
  <c r="CT22"/>
  <c r="CW22" s="1"/>
  <c r="CT18"/>
  <c r="CW18" s="1"/>
  <c r="CT14"/>
  <c r="CW14" s="1"/>
  <c r="CT34"/>
  <c r="CW34" s="1"/>
  <c r="CT27"/>
  <c r="CW27" s="1"/>
  <c r="CT33"/>
  <c r="CW33" s="1"/>
  <c r="CT25"/>
  <c r="CW25" s="1"/>
  <c r="CT35"/>
  <c r="CW35" s="1"/>
  <c r="CT28"/>
  <c r="CW28" s="1"/>
  <c r="CT38"/>
  <c r="CW38" s="1"/>
  <c r="CT23"/>
  <c r="CW23" s="1"/>
  <c r="CT21"/>
  <c r="CW21" s="1"/>
  <c r="CT19"/>
  <c r="CW19" s="1"/>
  <c r="CT17"/>
  <c r="CW17" s="1"/>
  <c r="CT15"/>
  <c r="CW15" s="1"/>
  <c r="EG13"/>
  <c r="EJ13"/>
  <c r="EI13"/>
  <c r="BM36"/>
  <c r="BK36"/>
  <c r="BI36"/>
  <c r="BJ36"/>
  <c r="BL36"/>
  <c r="BM30"/>
  <c r="BI30"/>
  <c r="BK30"/>
  <c r="BJ30"/>
  <c r="BL30"/>
  <c r="BM27"/>
  <c r="BK27"/>
  <c r="BI27"/>
  <c r="BL27"/>
  <c r="BJ27"/>
  <c r="BK24"/>
  <c r="BM24"/>
  <c r="BI24"/>
  <c r="BJ24"/>
  <c r="BL24"/>
  <c r="BM33"/>
  <c r="BI33"/>
  <c r="BK33"/>
  <c r="BL33"/>
  <c r="BJ33"/>
  <c r="BM29"/>
  <c r="BK29"/>
  <c r="BI29"/>
  <c r="BJ29"/>
  <c r="BL29"/>
  <c r="BK25"/>
  <c r="BM25"/>
  <c r="BI25"/>
  <c r="BL25"/>
  <c r="BJ25"/>
  <c r="BM37"/>
  <c r="BK37"/>
  <c r="BI37"/>
  <c r="BL37"/>
  <c r="BJ37"/>
  <c r="BM32"/>
  <c r="BI32"/>
  <c r="BK32"/>
  <c r="BJ32"/>
  <c r="BL32"/>
  <c r="BK26"/>
  <c r="BM26"/>
  <c r="BI26"/>
  <c r="BJ26"/>
  <c r="BL26"/>
  <c r="BM31"/>
  <c r="BI31"/>
  <c r="BK31"/>
  <c r="BL31"/>
  <c r="BJ31"/>
  <c r="BN23"/>
  <c r="BM34"/>
  <c r="BK34"/>
  <c r="BI34"/>
  <c r="BJ34"/>
  <c r="BL34"/>
  <c r="BT13"/>
  <c r="BJ13"/>
  <c r="BK13"/>
  <c r="BL13"/>
  <c r="BI13"/>
  <c r="BM13"/>
  <c r="CT13"/>
  <c r="E13"/>
  <c r="E14" s="1"/>
  <c r="F14" s="1"/>
  <c r="G14" s="1"/>
  <c r="D13"/>
  <c r="BN22"/>
  <c r="BN20"/>
  <c r="BN18"/>
  <c r="BN16"/>
  <c r="BN14"/>
  <c r="F9" i="26"/>
  <c r="EJ39" i="1" l="1"/>
  <c r="EI38"/>
  <c r="EI36"/>
  <c r="EJ36"/>
  <c r="EI39"/>
  <c r="EI20"/>
  <c r="EJ20"/>
  <c r="EG14"/>
  <c r="EG26"/>
  <c r="EJ26"/>
  <c r="EI26"/>
  <c r="EG33"/>
  <c r="EI33"/>
  <c r="EJ33"/>
  <c r="F22"/>
  <c r="G22" s="1"/>
  <c r="E23"/>
  <c r="F31"/>
  <c r="G31" s="1"/>
  <c r="E32"/>
  <c r="EG22"/>
  <c r="EI22"/>
  <c r="EJ22"/>
  <c r="EG27"/>
  <c r="EI27"/>
  <c r="EJ27"/>
  <c r="EG30"/>
  <c r="EJ30"/>
  <c r="EI30"/>
  <c r="EJ14"/>
  <c r="EG37"/>
  <c r="EJ37"/>
  <c r="EI37"/>
  <c r="EG23"/>
  <c r="EJ23"/>
  <c r="EI23"/>
  <c r="EG31"/>
  <c r="EI31"/>
  <c r="EJ31"/>
  <c r="EG25"/>
  <c r="EI25"/>
  <c r="EJ25"/>
  <c r="EG18"/>
  <c r="EJ18"/>
  <c r="EI18"/>
  <c r="EG16"/>
  <c r="EJ16"/>
  <c r="EI16"/>
  <c r="F38"/>
  <c r="G38" s="1"/>
  <c r="E39"/>
  <c r="F39" s="1"/>
  <c r="G39" s="1"/>
  <c r="EG34"/>
  <c r="EI34"/>
  <c r="EJ34"/>
  <c r="EG24"/>
  <c r="EI24"/>
  <c r="EJ24"/>
  <c r="EG21"/>
  <c r="EJ21"/>
  <c r="EI21"/>
  <c r="EG17"/>
  <c r="EI17"/>
  <c r="EJ17"/>
  <c r="EG32"/>
  <c r="EJ32"/>
  <c r="EI32"/>
  <c r="EI14"/>
  <c r="BN21"/>
  <c r="BN17"/>
  <c r="F13"/>
  <c r="BN13"/>
  <c r="BN34"/>
  <c r="BN31"/>
  <c r="BN37"/>
  <c r="BN36"/>
  <c r="CW13"/>
  <c r="BN26"/>
  <c r="BN25"/>
  <c r="BN29"/>
  <c r="BN33"/>
  <c r="BN24"/>
  <c r="F32" l="1"/>
  <c r="G32" s="1"/>
  <c r="E33"/>
  <c r="F23"/>
  <c r="E24"/>
  <c r="G13"/>
  <c r="AU200"/>
  <c r="AL200"/>
  <c r="CP200" s="1"/>
  <c r="AI200"/>
  <c r="C200" s="1"/>
  <c r="X200"/>
  <c r="CH200" s="1"/>
  <c r="AU199"/>
  <c r="AL199"/>
  <c r="CP199" s="1"/>
  <c r="AI199"/>
  <c r="C199" s="1"/>
  <c r="X199"/>
  <c r="CH199" s="1"/>
  <c r="AU198"/>
  <c r="AL198"/>
  <c r="CP198" s="1"/>
  <c r="AI198"/>
  <c r="C198" s="1"/>
  <c r="X198"/>
  <c r="CH198" s="1"/>
  <c r="AU197"/>
  <c r="AL197"/>
  <c r="CP197" s="1"/>
  <c r="AI197"/>
  <c r="C197" s="1"/>
  <c r="X197"/>
  <c r="CH197" s="1"/>
  <c r="AU196"/>
  <c r="AL196"/>
  <c r="CP196" s="1"/>
  <c r="AI196"/>
  <c r="C196" s="1"/>
  <c r="X196"/>
  <c r="CH196" s="1"/>
  <c r="AU195"/>
  <c r="AL195"/>
  <c r="CP195" s="1"/>
  <c r="AI195"/>
  <c r="C195" s="1"/>
  <c r="X195"/>
  <c r="CH195" s="1"/>
  <c r="AU194"/>
  <c r="AL194"/>
  <c r="CP194" s="1"/>
  <c r="AI194"/>
  <c r="C194" s="1"/>
  <c r="X194"/>
  <c r="CH194" s="1"/>
  <c r="AU193"/>
  <c r="AL193"/>
  <c r="CP193" s="1"/>
  <c r="AI193"/>
  <c r="C193" s="1"/>
  <c r="X193"/>
  <c r="CH193" s="1"/>
  <c r="AU192"/>
  <c r="AL192"/>
  <c r="CP192" s="1"/>
  <c r="AI192"/>
  <c r="C192" s="1"/>
  <c r="X192"/>
  <c r="CH192" s="1"/>
  <c r="AU191"/>
  <c r="AL191"/>
  <c r="CP191" s="1"/>
  <c r="AI191"/>
  <c r="C191" s="1"/>
  <c r="X191"/>
  <c r="CH191" s="1"/>
  <c r="AU190"/>
  <c r="AL190"/>
  <c r="CP190" s="1"/>
  <c r="AI190"/>
  <c r="C190" s="1"/>
  <c r="X190"/>
  <c r="CH190" s="1"/>
  <c r="AU189"/>
  <c r="AL189"/>
  <c r="CP189" s="1"/>
  <c r="AI189"/>
  <c r="C189" s="1"/>
  <c r="X189"/>
  <c r="CH189" s="1"/>
  <c r="AU188"/>
  <c r="AL188"/>
  <c r="CP188" s="1"/>
  <c r="AI188"/>
  <c r="C188" s="1"/>
  <c r="X188"/>
  <c r="CH188" s="1"/>
  <c r="AU187"/>
  <c r="AL187"/>
  <c r="CP187" s="1"/>
  <c r="AI187"/>
  <c r="C187" s="1"/>
  <c r="X187"/>
  <c r="CH187" s="1"/>
  <c r="AU186"/>
  <c r="AL186"/>
  <c r="CP186" s="1"/>
  <c r="AI186"/>
  <c r="C186" s="1"/>
  <c r="X186"/>
  <c r="CH186" s="1"/>
  <c r="AU185"/>
  <c r="AL185"/>
  <c r="CP185" s="1"/>
  <c r="AI185"/>
  <c r="C185" s="1"/>
  <c r="X185"/>
  <c r="CH185" s="1"/>
  <c r="AU184"/>
  <c r="AL184"/>
  <c r="CP184" s="1"/>
  <c r="AI184"/>
  <c r="C184" s="1"/>
  <c r="X184"/>
  <c r="CH184" s="1"/>
  <c r="AU183"/>
  <c r="AL183"/>
  <c r="CP183" s="1"/>
  <c r="AI183"/>
  <c r="C183" s="1"/>
  <c r="X183"/>
  <c r="CH183" s="1"/>
  <c r="AU182"/>
  <c r="AL182"/>
  <c r="CP182" s="1"/>
  <c r="AI182"/>
  <c r="C182" s="1"/>
  <c r="X182"/>
  <c r="CH182" s="1"/>
  <c r="AU181"/>
  <c r="AL181"/>
  <c r="CP181" s="1"/>
  <c r="AI181"/>
  <c r="C181" s="1"/>
  <c r="X181"/>
  <c r="CH181" s="1"/>
  <c r="AU180"/>
  <c r="AL180"/>
  <c r="CP180" s="1"/>
  <c r="AI180"/>
  <c r="C180" s="1"/>
  <c r="X180"/>
  <c r="CH180" s="1"/>
  <c r="AU179"/>
  <c r="AL179"/>
  <c r="CP179" s="1"/>
  <c r="AI179"/>
  <c r="C179" s="1"/>
  <c r="X179"/>
  <c r="CH179" s="1"/>
  <c r="AU178"/>
  <c r="AL178"/>
  <c r="CP178" s="1"/>
  <c r="AI178"/>
  <c r="C178" s="1"/>
  <c r="X178"/>
  <c r="CH178" s="1"/>
  <c r="AU177"/>
  <c r="AL177"/>
  <c r="CP177" s="1"/>
  <c r="AI177"/>
  <c r="C177" s="1"/>
  <c r="X177"/>
  <c r="CH177" s="1"/>
  <c r="AU176"/>
  <c r="AL176"/>
  <c r="CP176" s="1"/>
  <c r="AI176"/>
  <c r="C176" s="1"/>
  <c r="X176"/>
  <c r="CH176" s="1"/>
  <c r="AU175"/>
  <c r="AL175"/>
  <c r="CP175" s="1"/>
  <c r="AI175"/>
  <c r="C175" s="1"/>
  <c r="X175"/>
  <c r="CH175" s="1"/>
  <c r="AU174"/>
  <c r="AL174"/>
  <c r="CP174" s="1"/>
  <c r="AI174"/>
  <c r="C174" s="1"/>
  <c r="X174"/>
  <c r="CH174" s="1"/>
  <c r="AU173"/>
  <c r="AL173"/>
  <c r="CP173" s="1"/>
  <c r="AI173"/>
  <c r="C173" s="1"/>
  <c r="X173"/>
  <c r="CH173" s="1"/>
  <c r="AU172"/>
  <c r="AL172"/>
  <c r="CP172" s="1"/>
  <c r="AI172"/>
  <c r="C172" s="1"/>
  <c r="X172"/>
  <c r="CH172" s="1"/>
  <c r="AU171"/>
  <c r="AL171"/>
  <c r="CP171" s="1"/>
  <c r="AI171"/>
  <c r="C171" s="1"/>
  <c r="X171"/>
  <c r="CH171" s="1"/>
  <c r="AU170"/>
  <c r="AL170"/>
  <c r="CP170" s="1"/>
  <c r="AI170"/>
  <c r="C170" s="1"/>
  <c r="X170"/>
  <c r="CH170" s="1"/>
  <c r="AU169"/>
  <c r="AL169"/>
  <c r="CP169" s="1"/>
  <c r="AI169"/>
  <c r="C169" s="1"/>
  <c r="X169"/>
  <c r="CH169" s="1"/>
  <c r="AU168"/>
  <c r="AL168"/>
  <c r="CP168" s="1"/>
  <c r="AI168"/>
  <c r="C168" s="1"/>
  <c r="X168"/>
  <c r="CH168" s="1"/>
  <c r="AU167"/>
  <c r="AL167"/>
  <c r="CP167" s="1"/>
  <c r="AI167"/>
  <c r="C167" s="1"/>
  <c r="X167"/>
  <c r="CH167" s="1"/>
  <c r="AU166"/>
  <c r="AL166"/>
  <c r="CP166" s="1"/>
  <c r="AI166"/>
  <c r="C166" s="1"/>
  <c r="X166"/>
  <c r="CH166" s="1"/>
  <c r="AU165"/>
  <c r="AL165"/>
  <c r="CP165" s="1"/>
  <c r="AI165"/>
  <c r="C165" s="1"/>
  <c r="X165"/>
  <c r="CH165" s="1"/>
  <c r="AU164"/>
  <c r="AL164"/>
  <c r="CP164" s="1"/>
  <c r="AI164"/>
  <c r="C164" s="1"/>
  <c r="X164"/>
  <c r="CH164" s="1"/>
  <c r="AU163"/>
  <c r="AL163"/>
  <c r="CP163" s="1"/>
  <c r="AI163"/>
  <c r="C163" s="1"/>
  <c r="X163"/>
  <c r="CH163" s="1"/>
  <c r="AU162"/>
  <c r="AL162"/>
  <c r="CP162" s="1"/>
  <c r="AI162"/>
  <c r="C162" s="1"/>
  <c r="X162"/>
  <c r="CH162" s="1"/>
  <c r="AU161"/>
  <c r="AL161"/>
  <c r="CP161" s="1"/>
  <c r="AI161"/>
  <c r="C161" s="1"/>
  <c r="X161"/>
  <c r="CH161" s="1"/>
  <c r="AU160"/>
  <c r="AL160"/>
  <c r="CP160" s="1"/>
  <c r="AI160"/>
  <c r="C160" s="1"/>
  <c r="X160"/>
  <c r="CH160" s="1"/>
  <c r="AU159"/>
  <c r="AL159"/>
  <c r="CP159" s="1"/>
  <c r="AI159"/>
  <c r="C159" s="1"/>
  <c r="X159"/>
  <c r="CH159" s="1"/>
  <c r="AU158"/>
  <c r="AL158"/>
  <c r="CP158" s="1"/>
  <c r="AI158"/>
  <c r="C158" s="1"/>
  <c r="X158"/>
  <c r="CH158" s="1"/>
  <c r="AU157"/>
  <c r="AL157"/>
  <c r="CP157" s="1"/>
  <c r="AI157"/>
  <c r="C157" s="1"/>
  <c r="X157"/>
  <c r="CH157" s="1"/>
  <c r="AU156"/>
  <c r="AL156"/>
  <c r="CP156" s="1"/>
  <c r="AI156"/>
  <c r="C156" s="1"/>
  <c r="X156"/>
  <c r="CH156" s="1"/>
  <c r="AU155"/>
  <c r="AL155"/>
  <c r="CP155" s="1"/>
  <c r="AI155"/>
  <c r="C155" s="1"/>
  <c r="X155"/>
  <c r="CH155" s="1"/>
  <c r="AU154"/>
  <c r="AL154"/>
  <c r="CP154" s="1"/>
  <c r="AI154"/>
  <c r="C154" s="1"/>
  <c r="X154"/>
  <c r="CH154" s="1"/>
  <c r="AU153"/>
  <c r="AL153"/>
  <c r="CP153" s="1"/>
  <c r="AI153"/>
  <c r="C153" s="1"/>
  <c r="X153"/>
  <c r="CH153" s="1"/>
  <c r="AU152"/>
  <c r="AL152"/>
  <c r="CP152" s="1"/>
  <c r="AI152"/>
  <c r="C152" s="1"/>
  <c r="X152"/>
  <c r="CH152" s="1"/>
  <c r="AU151"/>
  <c r="AL151"/>
  <c r="CP151" s="1"/>
  <c r="AI151"/>
  <c r="C151" s="1"/>
  <c r="X151"/>
  <c r="CH151" s="1"/>
  <c r="AU150"/>
  <c r="AL150"/>
  <c r="CP150" s="1"/>
  <c r="AI150"/>
  <c r="C150" s="1"/>
  <c r="X150"/>
  <c r="CH150" s="1"/>
  <c r="AU149"/>
  <c r="AL149"/>
  <c r="CP149" s="1"/>
  <c r="AI149"/>
  <c r="C149" s="1"/>
  <c r="X149"/>
  <c r="CH149" s="1"/>
  <c r="AU148"/>
  <c r="AL148"/>
  <c r="CP148" s="1"/>
  <c r="AI148"/>
  <c r="C148" s="1"/>
  <c r="X148"/>
  <c r="CH148" s="1"/>
  <c r="AU147"/>
  <c r="AL147"/>
  <c r="CP147" s="1"/>
  <c r="AI147"/>
  <c r="C147" s="1"/>
  <c r="X147"/>
  <c r="CH147" s="1"/>
  <c r="AU146"/>
  <c r="AL146"/>
  <c r="CP146" s="1"/>
  <c r="AI146"/>
  <c r="C146" s="1"/>
  <c r="X146"/>
  <c r="CH146" s="1"/>
  <c r="AU145"/>
  <c r="AL145"/>
  <c r="CP145" s="1"/>
  <c r="AI145"/>
  <c r="C145" s="1"/>
  <c r="X145"/>
  <c r="CH145" s="1"/>
  <c r="AU144"/>
  <c r="AL144"/>
  <c r="CP144" s="1"/>
  <c r="AI144"/>
  <c r="C144" s="1"/>
  <c r="X144"/>
  <c r="CH144" s="1"/>
  <c r="AU143"/>
  <c r="AL143"/>
  <c r="CP143" s="1"/>
  <c r="AI143"/>
  <c r="C143" s="1"/>
  <c r="X143"/>
  <c r="CH143" s="1"/>
  <c r="AU142"/>
  <c r="AL142"/>
  <c r="CP142" s="1"/>
  <c r="AI142"/>
  <c r="C142" s="1"/>
  <c r="X142"/>
  <c r="CH142" s="1"/>
  <c r="AU141"/>
  <c r="AL141"/>
  <c r="CP141" s="1"/>
  <c r="AI141"/>
  <c r="C141" s="1"/>
  <c r="X141"/>
  <c r="CH141" s="1"/>
  <c r="AU140"/>
  <c r="AL140"/>
  <c r="CP140" s="1"/>
  <c r="AI140"/>
  <c r="C140" s="1"/>
  <c r="X140"/>
  <c r="CH140" s="1"/>
  <c r="AU139"/>
  <c r="AL139"/>
  <c r="CP139" s="1"/>
  <c r="AI139"/>
  <c r="C139" s="1"/>
  <c r="X139"/>
  <c r="CH139" s="1"/>
  <c r="AU138"/>
  <c r="AL138"/>
  <c r="CP138" s="1"/>
  <c r="AI138"/>
  <c r="C138" s="1"/>
  <c r="X138"/>
  <c r="CH138" s="1"/>
  <c r="AU137"/>
  <c r="AL137"/>
  <c r="CP137" s="1"/>
  <c r="AI137"/>
  <c r="C137" s="1"/>
  <c r="X137"/>
  <c r="CH137" s="1"/>
  <c r="AU136"/>
  <c r="AL136"/>
  <c r="CP136" s="1"/>
  <c r="AI136"/>
  <c r="C136" s="1"/>
  <c r="X136"/>
  <c r="CH136" s="1"/>
  <c r="AU135"/>
  <c r="AL135"/>
  <c r="CP135" s="1"/>
  <c r="AI135"/>
  <c r="C135" s="1"/>
  <c r="X135"/>
  <c r="CH135" s="1"/>
  <c r="AU134"/>
  <c r="AL134"/>
  <c r="CP134" s="1"/>
  <c r="AI134"/>
  <c r="C134" s="1"/>
  <c r="X134"/>
  <c r="CH134" s="1"/>
  <c r="AU133"/>
  <c r="AL133"/>
  <c r="CP133" s="1"/>
  <c r="AI133"/>
  <c r="C133" s="1"/>
  <c r="X133"/>
  <c r="CH133" s="1"/>
  <c r="AU132"/>
  <c r="AL132"/>
  <c r="CP132" s="1"/>
  <c r="AI132"/>
  <c r="C132" s="1"/>
  <c r="X132"/>
  <c r="CH132" s="1"/>
  <c r="AU131"/>
  <c r="AL131"/>
  <c r="CP131" s="1"/>
  <c r="AI131"/>
  <c r="C131" s="1"/>
  <c r="X131"/>
  <c r="CH131" s="1"/>
  <c r="AU130"/>
  <c r="AL130"/>
  <c r="CP130" s="1"/>
  <c r="AI130"/>
  <c r="C130" s="1"/>
  <c r="X130"/>
  <c r="CH130" s="1"/>
  <c r="AU129"/>
  <c r="AL129"/>
  <c r="CP129" s="1"/>
  <c r="AI129"/>
  <c r="C129" s="1"/>
  <c r="X129"/>
  <c r="CH129" s="1"/>
  <c r="AU128"/>
  <c r="AL128"/>
  <c r="CP128" s="1"/>
  <c r="AI128"/>
  <c r="C128" s="1"/>
  <c r="X128"/>
  <c r="CH128" s="1"/>
  <c r="AU127"/>
  <c r="AL127"/>
  <c r="CP127" s="1"/>
  <c r="AI127"/>
  <c r="C127" s="1"/>
  <c r="X127"/>
  <c r="CH127" s="1"/>
  <c r="AU126"/>
  <c r="AL126"/>
  <c r="CP126" s="1"/>
  <c r="AI126"/>
  <c r="C126" s="1"/>
  <c r="X126"/>
  <c r="CH126" s="1"/>
  <c r="AU125"/>
  <c r="AL125"/>
  <c r="CP125" s="1"/>
  <c r="AI125"/>
  <c r="C125" s="1"/>
  <c r="X125"/>
  <c r="CH125" s="1"/>
  <c r="AU124"/>
  <c r="AL124"/>
  <c r="CP124" s="1"/>
  <c r="AI124"/>
  <c r="C124" s="1"/>
  <c r="X124"/>
  <c r="CH124" s="1"/>
  <c r="AU123"/>
  <c r="AL123"/>
  <c r="CP123" s="1"/>
  <c r="AI123"/>
  <c r="C123" s="1"/>
  <c r="X123"/>
  <c r="CH123" s="1"/>
  <c r="AU122"/>
  <c r="AL122"/>
  <c r="CP122" s="1"/>
  <c r="AI122"/>
  <c r="C122" s="1"/>
  <c r="X122"/>
  <c r="CH122" s="1"/>
  <c r="AU121"/>
  <c r="AL121"/>
  <c r="CP121" s="1"/>
  <c r="AI121"/>
  <c r="C121" s="1"/>
  <c r="X121"/>
  <c r="CH121" s="1"/>
  <c r="AU120"/>
  <c r="AL120"/>
  <c r="CP120" s="1"/>
  <c r="AI120"/>
  <c r="C120" s="1"/>
  <c r="X120"/>
  <c r="CH120" s="1"/>
  <c r="AU119"/>
  <c r="AL119"/>
  <c r="CP119" s="1"/>
  <c r="AI119"/>
  <c r="C119" s="1"/>
  <c r="X119"/>
  <c r="CH119" s="1"/>
  <c r="AU118"/>
  <c r="AL118"/>
  <c r="CP118" s="1"/>
  <c r="AI118"/>
  <c r="C118" s="1"/>
  <c r="X118"/>
  <c r="CH118" s="1"/>
  <c r="AU117"/>
  <c r="AL117"/>
  <c r="CP117" s="1"/>
  <c r="AI117"/>
  <c r="C117" s="1"/>
  <c r="X117"/>
  <c r="CH117" s="1"/>
  <c r="AU116"/>
  <c r="AL116"/>
  <c r="CP116" s="1"/>
  <c r="AI116"/>
  <c r="C116" s="1"/>
  <c r="X116"/>
  <c r="CH116" s="1"/>
  <c r="AU115"/>
  <c r="AL115"/>
  <c r="CP115" s="1"/>
  <c r="AI115"/>
  <c r="C115" s="1"/>
  <c r="X115"/>
  <c r="CH115" s="1"/>
  <c r="AU114"/>
  <c r="AL114"/>
  <c r="CP114" s="1"/>
  <c r="AI114"/>
  <c r="C114" s="1"/>
  <c r="X114"/>
  <c r="CH114" s="1"/>
  <c r="AU113"/>
  <c r="AL113"/>
  <c r="CP113" s="1"/>
  <c r="AI113"/>
  <c r="C113" s="1"/>
  <c r="X113"/>
  <c r="CH113" s="1"/>
  <c r="AU112"/>
  <c r="AL112"/>
  <c r="CP112" s="1"/>
  <c r="AI112"/>
  <c r="C112" s="1"/>
  <c r="X112"/>
  <c r="CH112" s="1"/>
  <c r="AU111"/>
  <c r="AL111"/>
  <c r="CP111" s="1"/>
  <c r="AI111"/>
  <c r="C111" s="1"/>
  <c r="X111"/>
  <c r="CH111" s="1"/>
  <c r="AU110"/>
  <c r="AL110"/>
  <c r="CP110" s="1"/>
  <c r="AI110"/>
  <c r="C110" s="1"/>
  <c r="X110"/>
  <c r="CH110" s="1"/>
  <c r="AU109"/>
  <c r="AL109"/>
  <c r="CP109" s="1"/>
  <c r="AI109"/>
  <c r="C109" s="1"/>
  <c r="X109"/>
  <c r="CH109" s="1"/>
  <c r="AU108"/>
  <c r="AL108"/>
  <c r="CP108" s="1"/>
  <c r="AI108"/>
  <c r="C108" s="1"/>
  <c r="X108"/>
  <c r="CH108" s="1"/>
  <c r="AU107"/>
  <c r="AL107"/>
  <c r="CP107" s="1"/>
  <c r="AI107"/>
  <c r="C107" s="1"/>
  <c r="X107"/>
  <c r="CH107" s="1"/>
  <c r="AU106"/>
  <c r="AL106"/>
  <c r="CP106" s="1"/>
  <c r="AI106"/>
  <c r="C106" s="1"/>
  <c r="X106"/>
  <c r="CH106" s="1"/>
  <c r="AU105"/>
  <c r="AL105"/>
  <c r="CP105" s="1"/>
  <c r="AI105"/>
  <c r="C105" s="1"/>
  <c r="X105"/>
  <c r="CH105" s="1"/>
  <c r="AU104"/>
  <c r="AL104"/>
  <c r="CP104" s="1"/>
  <c r="AI104"/>
  <c r="C104" s="1"/>
  <c r="X104"/>
  <c r="CH104" s="1"/>
  <c r="AU103"/>
  <c r="AL103"/>
  <c r="CP103" s="1"/>
  <c r="AI103"/>
  <c r="C103" s="1"/>
  <c r="X103"/>
  <c r="CH103" s="1"/>
  <c r="AU102"/>
  <c r="AL102"/>
  <c r="CP102" s="1"/>
  <c r="AI102"/>
  <c r="C102" s="1"/>
  <c r="X102"/>
  <c r="CH102" s="1"/>
  <c r="AU101"/>
  <c r="AL101"/>
  <c r="CP101" s="1"/>
  <c r="AI101"/>
  <c r="C101" s="1"/>
  <c r="X101"/>
  <c r="CH101" s="1"/>
  <c r="AU100"/>
  <c r="AL100"/>
  <c r="CP100" s="1"/>
  <c r="AI100"/>
  <c r="C100" s="1"/>
  <c r="X100"/>
  <c r="CH100" s="1"/>
  <c r="AU99"/>
  <c r="AL99"/>
  <c r="CP99" s="1"/>
  <c r="AI99"/>
  <c r="C99" s="1"/>
  <c r="X99"/>
  <c r="CH99" s="1"/>
  <c r="AU98"/>
  <c r="AL98"/>
  <c r="CP98" s="1"/>
  <c r="AI98"/>
  <c r="C98" s="1"/>
  <c r="X98"/>
  <c r="CH98" s="1"/>
  <c r="AU97"/>
  <c r="AL97"/>
  <c r="CP97" s="1"/>
  <c r="AI97"/>
  <c r="C97" s="1"/>
  <c r="X97"/>
  <c r="CH97" s="1"/>
  <c r="AU96"/>
  <c r="AL96"/>
  <c r="CP96" s="1"/>
  <c r="AI96"/>
  <c r="C96" s="1"/>
  <c r="X96"/>
  <c r="CH96" s="1"/>
  <c r="AU95"/>
  <c r="AL95"/>
  <c r="CP95" s="1"/>
  <c r="AI95"/>
  <c r="C95" s="1"/>
  <c r="X95"/>
  <c r="CH95" s="1"/>
  <c r="AU94"/>
  <c r="AL94"/>
  <c r="CP94" s="1"/>
  <c r="AI94"/>
  <c r="C94" s="1"/>
  <c r="X94"/>
  <c r="CH94" s="1"/>
  <c r="AU93"/>
  <c r="AL93"/>
  <c r="CP93" s="1"/>
  <c r="AI93"/>
  <c r="C93" s="1"/>
  <c r="X93"/>
  <c r="CH93" s="1"/>
  <c r="AU92"/>
  <c r="AL92"/>
  <c r="CP92" s="1"/>
  <c r="AI92"/>
  <c r="C92" s="1"/>
  <c r="X92"/>
  <c r="CH92" s="1"/>
  <c r="AU91"/>
  <c r="AL91"/>
  <c r="CP91" s="1"/>
  <c r="AI91"/>
  <c r="C91" s="1"/>
  <c r="X91"/>
  <c r="CH91" s="1"/>
  <c r="AU90"/>
  <c r="AL90"/>
  <c r="CP90" s="1"/>
  <c r="AI90"/>
  <c r="C90" s="1"/>
  <c r="X90"/>
  <c r="CH90" s="1"/>
  <c r="AU89"/>
  <c r="AL89"/>
  <c r="CP89" s="1"/>
  <c r="AI89"/>
  <c r="C89" s="1"/>
  <c r="X89"/>
  <c r="CH89" s="1"/>
  <c r="AU88"/>
  <c r="AL88"/>
  <c r="CP88" s="1"/>
  <c r="AI88"/>
  <c r="C88" s="1"/>
  <c r="X88"/>
  <c r="CH88" s="1"/>
  <c r="AU87"/>
  <c r="AL87"/>
  <c r="CP87" s="1"/>
  <c r="AI87"/>
  <c r="C87" s="1"/>
  <c r="X87"/>
  <c r="CH87" s="1"/>
  <c r="AU86"/>
  <c r="AL86"/>
  <c r="CP86" s="1"/>
  <c r="AI86"/>
  <c r="C86" s="1"/>
  <c r="X86"/>
  <c r="CH86" s="1"/>
  <c r="AU85"/>
  <c r="AL85"/>
  <c r="CP85" s="1"/>
  <c r="AI85"/>
  <c r="C85" s="1"/>
  <c r="X85"/>
  <c r="CH85" s="1"/>
  <c r="AU84"/>
  <c r="CP84"/>
  <c r="CH84"/>
  <c r="AU83"/>
  <c r="AP83" s="1"/>
  <c r="BU83" s="1"/>
  <c r="CP83"/>
  <c r="C83"/>
  <c r="K84" s="1"/>
  <c r="I84" s="1"/>
  <c r="CH83"/>
  <c r="AU82"/>
  <c r="AP82" s="1"/>
  <c r="BU82" s="1"/>
  <c r="CP82"/>
  <c r="C82"/>
  <c r="CH82"/>
  <c r="AU81"/>
  <c r="AP81" s="1"/>
  <c r="BU81" s="1"/>
  <c r="CP81"/>
  <c r="C81"/>
  <c r="CH81"/>
  <c r="AU80"/>
  <c r="AP80" s="1"/>
  <c r="BU80" s="1"/>
  <c r="CP80"/>
  <c r="C80"/>
  <c r="CH80"/>
  <c r="AU79"/>
  <c r="CP79"/>
  <c r="CH79"/>
  <c r="AU78"/>
  <c r="AP78" s="1"/>
  <c r="BU78" s="1"/>
  <c r="CP78"/>
  <c r="C78"/>
  <c r="K79" s="1"/>
  <c r="I79" s="1"/>
  <c r="CH78"/>
  <c r="AU77"/>
  <c r="CP77"/>
  <c r="CH77"/>
  <c r="AU76"/>
  <c r="AP76" s="1"/>
  <c r="BU76" s="1"/>
  <c r="CP76"/>
  <c r="C76"/>
  <c r="K77" s="1"/>
  <c r="I77" s="1"/>
  <c r="CH76"/>
  <c r="AU75"/>
  <c r="CP75"/>
  <c r="CH75"/>
  <c r="AU74"/>
  <c r="AP74" s="1"/>
  <c r="BU74" s="1"/>
  <c r="CP74"/>
  <c r="K75"/>
  <c r="I75" s="1"/>
  <c r="CH74"/>
  <c r="AU73"/>
  <c r="AP73" s="1"/>
  <c r="BU73" s="1"/>
  <c r="CP73"/>
  <c r="CH73"/>
  <c r="AU72"/>
  <c r="AP72" s="1"/>
  <c r="BU72" s="1"/>
  <c r="CP72"/>
  <c r="CH72"/>
  <c r="AU71"/>
  <c r="AP71" s="1"/>
  <c r="BU71" s="1"/>
  <c r="CP71"/>
  <c r="CH71"/>
  <c r="AU70"/>
  <c r="CP70"/>
  <c r="CH70"/>
  <c r="AU69"/>
  <c r="AP69" s="1"/>
  <c r="BU69" s="1"/>
  <c r="CP69"/>
  <c r="K70"/>
  <c r="I70" s="1"/>
  <c r="CH69"/>
  <c r="AU68"/>
  <c r="AP68" s="1"/>
  <c r="BU68" s="1"/>
  <c r="CP68"/>
  <c r="CH68"/>
  <c r="AU67"/>
  <c r="AP67" s="1"/>
  <c r="BU67" s="1"/>
  <c r="CP67"/>
  <c r="CH67"/>
  <c r="AU66"/>
  <c r="AP66" s="1"/>
  <c r="BU66" s="1"/>
  <c r="CP66"/>
  <c r="CH66"/>
  <c r="AU65"/>
  <c r="CP65"/>
  <c r="CH65"/>
  <c r="AU62"/>
  <c r="AP62" s="1"/>
  <c r="BU62" s="1"/>
  <c r="CP62"/>
  <c r="CH62"/>
  <c r="AU61"/>
  <c r="CP61"/>
  <c r="CH61"/>
  <c r="AU60"/>
  <c r="AP60" s="1"/>
  <c r="BU60" s="1"/>
  <c r="CP60"/>
  <c r="K61"/>
  <c r="I61" s="1"/>
  <c r="CH60"/>
  <c r="AU59"/>
  <c r="AP59" s="1"/>
  <c r="BU59" s="1"/>
  <c r="CP59"/>
  <c r="CH59"/>
  <c r="AU58"/>
  <c r="CP58"/>
  <c r="CH58"/>
  <c r="AU57"/>
  <c r="AP57" s="1"/>
  <c r="BU57" s="1"/>
  <c r="CP57"/>
  <c r="K58"/>
  <c r="I58" s="1"/>
  <c r="CH57"/>
  <c r="AU56"/>
  <c r="AP56" s="1"/>
  <c r="BU56" s="1"/>
  <c r="CP56"/>
  <c r="CH56"/>
  <c r="AU55"/>
  <c r="AP55" s="1"/>
  <c r="BU55" s="1"/>
  <c r="CP55"/>
  <c r="CH55"/>
  <c r="AU54"/>
  <c r="AP54" s="1"/>
  <c r="BU54" s="1"/>
  <c r="CP54"/>
  <c r="CH54"/>
  <c r="AU53"/>
  <c r="AP53" s="1"/>
  <c r="BU53" s="1"/>
  <c r="CP53"/>
  <c r="CH53"/>
  <c r="AU52"/>
  <c r="AP52" s="1"/>
  <c r="BU52" s="1"/>
  <c r="CP52"/>
  <c r="CH52"/>
  <c r="AU51"/>
  <c r="AP51" s="1"/>
  <c r="BU51" s="1"/>
  <c r="CP51"/>
  <c r="CH51"/>
  <c r="AU50"/>
  <c r="AP50" s="1"/>
  <c r="BU50" s="1"/>
  <c r="CP50"/>
  <c r="CH50"/>
  <c r="AU49"/>
  <c r="AP49" s="1"/>
  <c r="BU49" s="1"/>
  <c r="CP49"/>
  <c r="CH49"/>
  <c r="AU48"/>
  <c r="CP48"/>
  <c r="CH48"/>
  <c r="AU47"/>
  <c r="AP47" s="1"/>
  <c r="BU47" s="1"/>
  <c r="CP47"/>
  <c r="K48"/>
  <c r="I48" s="1"/>
  <c r="CH47"/>
  <c r="AU46"/>
  <c r="AP46" s="1"/>
  <c r="BU46" s="1"/>
  <c r="CP46"/>
  <c r="CH46"/>
  <c r="AU45"/>
  <c r="AP45" s="1"/>
  <c r="BU45" s="1"/>
  <c r="CP45"/>
  <c r="CH45"/>
  <c r="AU44"/>
  <c r="AP44" s="1"/>
  <c r="BU44" s="1"/>
  <c r="CP44"/>
  <c r="CH44"/>
  <c r="AU43"/>
  <c r="AP43" s="1"/>
  <c r="BU43" s="1"/>
  <c r="CP43"/>
  <c r="CH43"/>
  <c r="AU42"/>
  <c r="AP42" s="1"/>
  <c r="BU42" s="1"/>
  <c r="CP42"/>
  <c r="CH42"/>
  <c r="AU41"/>
  <c r="AP41" s="1"/>
  <c r="BU41" s="1"/>
  <c r="CP41"/>
  <c r="CH41"/>
  <c r="AU40"/>
  <c r="CP40"/>
  <c r="CH40"/>
  <c r="AU39"/>
  <c r="AP39" s="1"/>
  <c r="BU39" s="1"/>
  <c r="CP39"/>
  <c r="K40"/>
  <c r="I40" s="1"/>
  <c r="CH39"/>
  <c r="O84" l="1"/>
  <c r="M84"/>
  <c r="T84"/>
  <c r="U84"/>
  <c r="Z84" s="1"/>
  <c r="Q84"/>
  <c r="N84"/>
  <c r="H84"/>
  <c r="B84"/>
  <c r="A84"/>
  <c r="BX84"/>
  <c r="DP84"/>
  <c r="DH84"/>
  <c r="C84"/>
  <c r="G23"/>
  <c r="O79"/>
  <c r="M79"/>
  <c r="CU79" s="1"/>
  <c r="U79"/>
  <c r="Z79" s="1"/>
  <c r="Q79"/>
  <c r="N79"/>
  <c r="T79"/>
  <c r="CF79" s="1"/>
  <c r="H79"/>
  <c r="B79"/>
  <c r="A79"/>
  <c r="BX79"/>
  <c r="DP79"/>
  <c r="DH79"/>
  <c r="C79"/>
  <c r="O77"/>
  <c r="BY77" s="1"/>
  <c r="M77"/>
  <c r="U77"/>
  <c r="Z77" s="1"/>
  <c r="Q77"/>
  <c r="N77"/>
  <c r="T77"/>
  <c r="B77"/>
  <c r="A77"/>
  <c r="H77"/>
  <c r="BX77"/>
  <c r="DH77"/>
  <c r="DP77"/>
  <c r="C77"/>
  <c r="B40"/>
  <c r="H40"/>
  <c r="C40"/>
  <c r="E40"/>
  <c r="A40"/>
  <c r="B48"/>
  <c r="H48"/>
  <c r="C48"/>
  <c r="A48"/>
  <c r="E48"/>
  <c r="F24"/>
  <c r="E25"/>
  <c r="F33"/>
  <c r="G33" s="1"/>
  <c r="E34"/>
  <c r="F34" s="1"/>
  <c r="G34" s="1"/>
  <c r="B58"/>
  <c r="H58"/>
  <c r="C58"/>
  <c r="E58"/>
  <c r="A58"/>
  <c r="B61"/>
  <c r="H61"/>
  <c r="C61"/>
  <c r="E61"/>
  <c r="A61"/>
  <c r="B70"/>
  <c r="H70"/>
  <c r="C70"/>
  <c r="A70"/>
  <c r="E70"/>
  <c r="B75"/>
  <c r="H75"/>
  <c r="C75"/>
  <c r="A75"/>
  <c r="E75"/>
  <c r="O75"/>
  <c r="M75"/>
  <c r="CU75" s="1"/>
  <c r="T75"/>
  <c r="U75"/>
  <c r="Z75" s="1"/>
  <c r="Q75"/>
  <c r="N75"/>
  <c r="BX75"/>
  <c r="DH75"/>
  <c r="DP75"/>
  <c r="O70"/>
  <c r="BY70" s="1"/>
  <c r="M70"/>
  <c r="T70"/>
  <c r="CF70" s="1"/>
  <c r="Q70"/>
  <c r="N70"/>
  <c r="U70"/>
  <c r="Z70" s="1"/>
  <c r="BX70"/>
  <c r="DH70"/>
  <c r="DP70"/>
  <c r="BX65"/>
  <c r="DH65"/>
  <c r="DP65"/>
  <c r="O48"/>
  <c r="BY48" s="1"/>
  <c r="M48"/>
  <c r="Q48"/>
  <c r="N48"/>
  <c r="T48"/>
  <c r="CF48" s="1"/>
  <c r="U48"/>
  <c r="Z48" s="1"/>
  <c r="BX48"/>
  <c r="DH48"/>
  <c r="DP48"/>
  <c r="Q58"/>
  <c r="N58"/>
  <c r="O58"/>
  <c r="M58"/>
  <c r="CU58" s="1"/>
  <c r="U58"/>
  <c r="Z58" s="1"/>
  <c r="T58"/>
  <c r="CF58" s="1"/>
  <c r="BX58"/>
  <c r="DH58"/>
  <c r="DP58"/>
  <c r="O61"/>
  <c r="BY61" s="1"/>
  <c r="M61"/>
  <c r="Q61"/>
  <c r="N61"/>
  <c r="T61"/>
  <c r="CF61" s="1"/>
  <c r="U61"/>
  <c r="Z61" s="1"/>
  <c r="BX61"/>
  <c r="DH61"/>
  <c r="DP61"/>
  <c r="CO65"/>
  <c r="CN65"/>
  <c r="CO66"/>
  <c r="CN66"/>
  <c r="CO67"/>
  <c r="CN67"/>
  <c r="CO68"/>
  <c r="CN68"/>
  <c r="CO69"/>
  <c r="CN69"/>
  <c r="CO70"/>
  <c r="CN70"/>
  <c r="CO71"/>
  <c r="CN71"/>
  <c r="CO72"/>
  <c r="CN72"/>
  <c r="CO73"/>
  <c r="CN73"/>
  <c r="CO74"/>
  <c r="CN74"/>
  <c r="CO75"/>
  <c r="CN75"/>
  <c r="CO76"/>
  <c r="CN76"/>
  <c r="CO77"/>
  <c r="CN77"/>
  <c r="CO78"/>
  <c r="CN78"/>
  <c r="CO79"/>
  <c r="CN79"/>
  <c r="CO80"/>
  <c r="CN80"/>
  <c r="CO81"/>
  <c r="CN81"/>
  <c r="CO82"/>
  <c r="CN82"/>
  <c r="CO83"/>
  <c r="CN83"/>
  <c r="CO84"/>
  <c r="CN84"/>
  <c r="CO85"/>
  <c r="CN85"/>
  <c r="CO86"/>
  <c r="CN86"/>
  <c r="CO87"/>
  <c r="CN87"/>
  <c r="CO88"/>
  <c r="CN88"/>
  <c r="CO89"/>
  <c r="CN89"/>
  <c r="CO90"/>
  <c r="CN90"/>
  <c r="CO91"/>
  <c r="CN91"/>
  <c r="CO92"/>
  <c r="CN92"/>
  <c r="CO93"/>
  <c r="CN93"/>
  <c r="CO94"/>
  <c r="CN94"/>
  <c r="CO95"/>
  <c r="CN95"/>
  <c r="CO96"/>
  <c r="CN96"/>
  <c r="CO97"/>
  <c r="CN97"/>
  <c r="CO98"/>
  <c r="CN98"/>
  <c r="CO99"/>
  <c r="CN99"/>
  <c r="CO100"/>
  <c r="CN100"/>
  <c r="CO101"/>
  <c r="CN101"/>
  <c r="CO102"/>
  <c r="CN102"/>
  <c r="CO103"/>
  <c r="CN103"/>
  <c r="CO104"/>
  <c r="CN104"/>
  <c r="CO105"/>
  <c r="CN105"/>
  <c r="CO106"/>
  <c r="CN106"/>
  <c r="CO107"/>
  <c r="CN107"/>
  <c r="CO108"/>
  <c r="CN108"/>
  <c r="CO109"/>
  <c r="CN109"/>
  <c r="CO110"/>
  <c r="CN110"/>
  <c r="CO111"/>
  <c r="CN111"/>
  <c r="CO112"/>
  <c r="CN112"/>
  <c r="CO113"/>
  <c r="CN113"/>
  <c r="CO114"/>
  <c r="CN114"/>
  <c r="CO115"/>
  <c r="CN115"/>
  <c r="CO116"/>
  <c r="CN116"/>
  <c r="CO117"/>
  <c r="CN117"/>
  <c r="CO118"/>
  <c r="CN118"/>
  <c r="CO119"/>
  <c r="CN119"/>
  <c r="CO120"/>
  <c r="CN120"/>
  <c r="CO121"/>
  <c r="CN121"/>
  <c r="CO122"/>
  <c r="CN122"/>
  <c r="CO123"/>
  <c r="CN123"/>
  <c r="CO124"/>
  <c r="CN124"/>
  <c r="CO125"/>
  <c r="CN125"/>
  <c r="CO126"/>
  <c r="CN126"/>
  <c r="CO127"/>
  <c r="CN127"/>
  <c r="CO128"/>
  <c r="CN128"/>
  <c r="CO129"/>
  <c r="CN129"/>
  <c r="CO130"/>
  <c r="CN130"/>
  <c r="CO131"/>
  <c r="CN131"/>
  <c r="CO132"/>
  <c r="CN132"/>
  <c r="CO133"/>
  <c r="CN133"/>
  <c r="CO134"/>
  <c r="CN134"/>
  <c r="CO135"/>
  <c r="CN135"/>
  <c r="CO136"/>
  <c r="CN136"/>
  <c r="CO137"/>
  <c r="CN137"/>
  <c r="CO138"/>
  <c r="CN138"/>
  <c r="CO139"/>
  <c r="CN139"/>
  <c r="CO140"/>
  <c r="CN140"/>
  <c r="CO141"/>
  <c r="CN141"/>
  <c r="CO142"/>
  <c r="CN142"/>
  <c r="CO143"/>
  <c r="CN143"/>
  <c r="CO144"/>
  <c r="CN144"/>
  <c r="CO145"/>
  <c r="CN145"/>
  <c r="CO146"/>
  <c r="CN146"/>
  <c r="CO147"/>
  <c r="CN147"/>
  <c r="CO148"/>
  <c r="CN148"/>
  <c r="CO149"/>
  <c r="CN149"/>
  <c r="CO150"/>
  <c r="CN150"/>
  <c r="CO151"/>
  <c r="CN151"/>
  <c r="CO152"/>
  <c r="CN152"/>
  <c r="CO153"/>
  <c r="CN153"/>
  <c r="CO154"/>
  <c r="CN154"/>
  <c r="CO155"/>
  <c r="CN155"/>
  <c r="CO156"/>
  <c r="CN156"/>
  <c r="CO157"/>
  <c r="CN157"/>
  <c r="CO158"/>
  <c r="CN158"/>
  <c r="CO159"/>
  <c r="CN159"/>
  <c r="CO160"/>
  <c r="CN160"/>
  <c r="CO161"/>
  <c r="CN161"/>
  <c r="CO162"/>
  <c r="CN162"/>
  <c r="CO163"/>
  <c r="CN163"/>
  <c r="CO164"/>
  <c r="CN164"/>
  <c r="CO165"/>
  <c r="CN165"/>
  <c r="CO166"/>
  <c r="CN166"/>
  <c r="CO167"/>
  <c r="CN167"/>
  <c r="CO168"/>
  <c r="CN168"/>
  <c r="CO169"/>
  <c r="CN169"/>
  <c r="CO170"/>
  <c r="CN170"/>
  <c r="CO171"/>
  <c r="CN171"/>
  <c r="CO172"/>
  <c r="CN172"/>
  <c r="CO173"/>
  <c r="CN173"/>
  <c r="CO174"/>
  <c r="CN174"/>
  <c r="CO175"/>
  <c r="CN175"/>
  <c r="CO176"/>
  <c r="CN176"/>
  <c r="CO177"/>
  <c r="CN177"/>
  <c r="CO178"/>
  <c r="CN178"/>
  <c r="CO179"/>
  <c r="CN179"/>
  <c r="CO180"/>
  <c r="CN180"/>
  <c r="CO181"/>
  <c r="CN181"/>
  <c r="CO182"/>
  <c r="CN182"/>
  <c r="CO183"/>
  <c r="CN183"/>
  <c r="CO184"/>
  <c r="CN184"/>
  <c r="CO185"/>
  <c r="CN185"/>
  <c r="CO186"/>
  <c r="CN186"/>
  <c r="CO187"/>
  <c r="CN187"/>
  <c r="CO188"/>
  <c r="CN188"/>
  <c r="CO189"/>
  <c r="CN189"/>
  <c r="CO190"/>
  <c r="CN190"/>
  <c r="CO191"/>
  <c r="CN191"/>
  <c r="CO192"/>
  <c r="CN192"/>
  <c r="CO193"/>
  <c r="CN193"/>
  <c r="CO194"/>
  <c r="CN194"/>
  <c r="CO195"/>
  <c r="CN195"/>
  <c r="CO196"/>
  <c r="CN196"/>
  <c r="CO197"/>
  <c r="CN197"/>
  <c r="CO198"/>
  <c r="CN198"/>
  <c r="CO199"/>
  <c r="CN199"/>
  <c r="CO200"/>
  <c r="CN200"/>
  <c r="CO39"/>
  <c r="CN39"/>
  <c r="CO40"/>
  <c r="CN40"/>
  <c r="CO41"/>
  <c r="CN41"/>
  <c r="CO42"/>
  <c r="CN42"/>
  <c r="CO43"/>
  <c r="CN43"/>
  <c r="CO44"/>
  <c r="CN44"/>
  <c r="CO45"/>
  <c r="CN45"/>
  <c r="CO46"/>
  <c r="CN46"/>
  <c r="CO47"/>
  <c r="CN47"/>
  <c r="CO48"/>
  <c r="CN48"/>
  <c r="CO49"/>
  <c r="CN49"/>
  <c r="CO50"/>
  <c r="CN50"/>
  <c r="CO51"/>
  <c r="CN51"/>
  <c r="CO52"/>
  <c r="CN52"/>
  <c r="CO53"/>
  <c r="CN53"/>
  <c r="CO54"/>
  <c r="CN54"/>
  <c r="CO55"/>
  <c r="CN55"/>
  <c r="CO56"/>
  <c r="CN56"/>
  <c r="CO57"/>
  <c r="CN57"/>
  <c r="CO58"/>
  <c r="CN58"/>
  <c r="CO59"/>
  <c r="CN59"/>
  <c r="CO60"/>
  <c r="CN60"/>
  <c r="CO61"/>
  <c r="CN61"/>
  <c r="CO62"/>
  <c r="CN62"/>
  <c r="Q122"/>
  <c r="BO122"/>
  <c r="Q123"/>
  <c r="BO123"/>
  <c r="Q124"/>
  <c r="Q105"/>
  <c r="BO105"/>
  <c r="Q106"/>
  <c r="BO106"/>
  <c r="Q107"/>
  <c r="BO107"/>
  <c r="Q108"/>
  <c r="BO108"/>
  <c r="Q109"/>
  <c r="BO109"/>
  <c r="Q110"/>
  <c r="BO110"/>
  <c r="Q111"/>
  <c r="BO111"/>
  <c r="Q112"/>
  <c r="BO112"/>
  <c r="Q113"/>
  <c r="BO113"/>
  <c r="Q114"/>
  <c r="BO114"/>
  <c r="Q115"/>
  <c r="BO115"/>
  <c r="Q116"/>
  <c r="BO116"/>
  <c r="Q117"/>
  <c r="BO117"/>
  <c r="Q118"/>
  <c r="BO118"/>
  <c r="Q119"/>
  <c r="BO119"/>
  <c r="Q120"/>
  <c r="BO120"/>
  <c r="Q121"/>
  <c r="BO121"/>
  <c r="Q140"/>
  <c r="BO140"/>
  <c r="Q141"/>
  <c r="BO141"/>
  <c r="Q142"/>
  <c r="BO142"/>
  <c r="Q143"/>
  <c r="BO143"/>
  <c r="Q144"/>
  <c r="BO144"/>
  <c r="Q145"/>
  <c r="BO145"/>
  <c r="Q146"/>
  <c r="BO146"/>
  <c r="Q147"/>
  <c r="BO147"/>
  <c r="Q148"/>
  <c r="BO148"/>
  <c r="Q149"/>
  <c r="BO149"/>
  <c r="Q150"/>
  <c r="BO150"/>
  <c r="Q151"/>
  <c r="BO151"/>
  <c r="Q152"/>
  <c r="BO152"/>
  <c r="Q153"/>
  <c r="BO153"/>
  <c r="Q154"/>
  <c r="BO154"/>
  <c r="Q155"/>
  <c r="BO155"/>
  <c r="Q156"/>
  <c r="BO156"/>
  <c r="Q157"/>
  <c r="BO157"/>
  <c r="Q158"/>
  <c r="BO158"/>
  <c r="Q159"/>
  <c r="BO159"/>
  <c r="Q160"/>
  <c r="BO160"/>
  <c r="Q161"/>
  <c r="BO161"/>
  <c r="Q162"/>
  <c r="BO162"/>
  <c r="Q163"/>
  <c r="BO163"/>
  <c r="Q164"/>
  <c r="BO164"/>
  <c r="Q165"/>
  <c r="BO165"/>
  <c r="Q166"/>
  <c r="BO166"/>
  <c r="Q167"/>
  <c r="BO167"/>
  <c r="Q168"/>
  <c r="BO168"/>
  <c r="Q169"/>
  <c r="BO169"/>
  <c r="Q170"/>
  <c r="BO170"/>
  <c r="Q171"/>
  <c r="BO171"/>
  <c r="Q172"/>
  <c r="BO172"/>
  <c r="Q174"/>
  <c r="BO174"/>
  <c r="Q175"/>
  <c r="BO175"/>
  <c r="Q176"/>
  <c r="BO176"/>
  <c r="Q177"/>
  <c r="BO177"/>
  <c r="Q178"/>
  <c r="BO178"/>
  <c r="Q179"/>
  <c r="BO179"/>
  <c r="Q180"/>
  <c r="BO180"/>
  <c r="Q181"/>
  <c r="BO181"/>
  <c r="Q182"/>
  <c r="BO182"/>
  <c r="Q183"/>
  <c r="BO183"/>
  <c r="Q184"/>
  <c r="BO184"/>
  <c r="Q185"/>
  <c r="BO185"/>
  <c r="Q186"/>
  <c r="Q193"/>
  <c r="BO193"/>
  <c r="Q194"/>
  <c r="BO194"/>
  <c r="Q195"/>
  <c r="BO195"/>
  <c r="Q196"/>
  <c r="BO196"/>
  <c r="Q197"/>
  <c r="BO197"/>
  <c r="Q198"/>
  <c r="BO198"/>
  <c r="Q199"/>
  <c r="BO199"/>
  <c r="Q187"/>
  <c r="BO187"/>
  <c r="Q188"/>
  <c r="BO188"/>
  <c r="Q189"/>
  <c r="BO189"/>
  <c r="Q190"/>
  <c r="BO190"/>
  <c r="Q191"/>
  <c r="BO191"/>
  <c r="Q192"/>
  <c r="BO124"/>
  <c r="BO39"/>
  <c r="BO41"/>
  <c r="BO42"/>
  <c r="BO43"/>
  <c r="BO44"/>
  <c r="BO45"/>
  <c r="BO46"/>
  <c r="BO47"/>
  <c r="BO49"/>
  <c r="BO50"/>
  <c r="BO51"/>
  <c r="BO52"/>
  <c r="BO53"/>
  <c r="BO54"/>
  <c r="BO55"/>
  <c r="BO56"/>
  <c r="BO57"/>
  <c r="BO59"/>
  <c r="BO60"/>
  <c r="BO62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BO125"/>
  <c r="Q125"/>
  <c r="BO126"/>
  <c r="Q126"/>
  <c r="BO127"/>
  <c r="Q127"/>
  <c r="BO128"/>
  <c r="Q128"/>
  <c r="BO129"/>
  <c r="Q129"/>
  <c r="BO130"/>
  <c r="Q130"/>
  <c r="BO131"/>
  <c r="Q131"/>
  <c r="BO132"/>
  <c r="Q132"/>
  <c r="BO133"/>
  <c r="Q133"/>
  <c r="BO134"/>
  <c r="Q134"/>
  <c r="BO135"/>
  <c r="Q135"/>
  <c r="BO136"/>
  <c r="Q136"/>
  <c r="BO137"/>
  <c r="Q137"/>
  <c r="BO138"/>
  <c r="Q138"/>
  <c r="BY66"/>
  <c r="BY67"/>
  <c r="BY68"/>
  <c r="BY69"/>
  <c r="BY71"/>
  <c r="N125"/>
  <c r="N126"/>
  <c r="N127"/>
  <c r="N128"/>
  <c r="N129"/>
  <c r="N130"/>
  <c r="N131"/>
  <c r="N132"/>
  <c r="N133"/>
  <c r="N134"/>
  <c r="N135"/>
  <c r="N136"/>
  <c r="N137"/>
  <c r="N138"/>
  <c r="Q139"/>
  <c r="N173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Q173"/>
  <c r="BO173"/>
  <c r="Q200"/>
  <c r="BO200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BO66"/>
  <c r="BO67"/>
  <c r="BO68"/>
  <c r="BO69"/>
  <c r="BO71"/>
  <c r="CF72"/>
  <c r="BY72"/>
  <c r="BO72"/>
  <c r="CU39"/>
  <c r="BY39"/>
  <c r="CF39"/>
  <c r="CU41"/>
  <c r="BY41"/>
  <c r="CF41"/>
  <c r="CU42"/>
  <c r="BY42"/>
  <c r="CF42"/>
  <c r="CU43"/>
  <c r="BY43"/>
  <c r="CF43"/>
  <c r="CU44"/>
  <c r="BY44"/>
  <c r="CF44"/>
  <c r="CU45"/>
  <c r="BY45"/>
  <c r="CF45"/>
  <c r="CU46"/>
  <c r="BY46"/>
  <c r="CF46"/>
  <c r="CU47"/>
  <c r="BY47"/>
  <c r="CF47"/>
  <c r="CU48"/>
  <c r="CU49"/>
  <c r="BY49"/>
  <c r="CF49"/>
  <c r="CU50"/>
  <c r="BY50"/>
  <c r="CF50"/>
  <c r="CU51"/>
  <c r="BY51"/>
  <c r="CF51"/>
  <c r="CU52"/>
  <c r="BY52"/>
  <c r="CF52"/>
  <c r="CU53"/>
  <c r="BY53"/>
  <c r="CF53"/>
  <c r="CU54"/>
  <c r="BY54"/>
  <c r="CF54"/>
  <c r="CU55"/>
  <c r="BY55"/>
  <c r="CF55"/>
  <c r="CU56"/>
  <c r="BY56"/>
  <c r="CF56"/>
  <c r="CU57"/>
  <c r="BY57"/>
  <c r="CF57"/>
  <c r="BY58"/>
  <c r="CU59"/>
  <c r="BY59"/>
  <c r="CF59"/>
  <c r="CU60"/>
  <c r="BY60"/>
  <c r="CF60"/>
  <c r="CU61"/>
  <c r="CU62"/>
  <c r="BY62"/>
  <c r="CF62"/>
  <c r="CU65"/>
  <c r="BY65"/>
  <c r="CF65"/>
  <c r="CU66"/>
  <c r="CF66"/>
  <c r="CU67"/>
  <c r="CF67"/>
  <c r="CU68"/>
  <c r="CF68"/>
  <c r="CU69"/>
  <c r="CF69"/>
  <c r="CU70"/>
  <c r="CU71"/>
  <c r="CF71"/>
  <c r="CU72"/>
  <c r="BO73"/>
  <c r="BO74"/>
  <c r="BO76"/>
  <c r="BO78"/>
  <c r="BO80"/>
  <c r="BO81"/>
  <c r="BO82"/>
  <c r="BO83"/>
  <c r="N85"/>
  <c r="Q85"/>
  <c r="BO85"/>
  <c r="N86"/>
  <c r="Q86"/>
  <c r="BO86"/>
  <c r="N87"/>
  <c r="Q87"/>
  <c r="BO87"/>
  <c r="N88"/>
  <c r="Q88"/>
  <c r="BO88"/>
  <c r="N89"/>
  <c r="Q89"/>
  <c r="BO89"/>
  <c r="N90"/>
  <c r="Q90"/>
  <c r="BO90"/>
  <c r="N91"/>
  <c r="Q91"/>
  <c r="BO91"/>
  <c r="N92"/>
  <c r="Q92"/>
  <c r="BO92"/>
  <c r="N93"/>
  <c r="Q93"/>
  <c r="BO93"/>
  <c r="N94"/>
  <c r="Q94"/>
  <c r="BO94"/>
  <c r="N95"/>
  <c r="Q95"/>
  <c r="BO95"/>
  <c r="N96"/>
  <c r="Q96"/>
  <c r="BO96"/>
  <c r="N97"/>
  <c r="Q97"/>
  <c r="BO97"/>
  <c r="N98"/>
  <c r="Q98"/>
  <c r="BO98"/>
  <c r="N99"/>
  <c r="Q99"/>
  <c r="BO99"/>
  <c r="N100"/>
  <c r="Q100"/>
  <c r="BO100"/>
  <c r="N101"/>
  <c r="Q101"/>
  <c r="BO101"/>
  <c r="N102"/>
  <c r="Q102"/>
  <c r="BO102"/>
  <c r="N103"/>
  <c r="Q103"/>
  <c r="BO103"/>
  <c r="N104"/>
  <c r="Q104"/>
  <c r="BO104"/>
  <c r="CU73"/>
  <c r="BY73"/>
  <c r="CF73"/>
  <c r="CU74"/>
  <c r="BY74"/>
  <c r="CF74"/>
  <c r="BY75"/>
  <c r="CF75"/>
  <c r="CU76"/>
  <c r="BY76"/>
  <c r="CF76"/>
  <c r="CU77"/>
  <c r="CF77"/>
  <c r="CU78"/>
  <c r="BY78"/>
  <c r="CF78"/>
  <c r="BY79"/>
  <c r="CU80"/>
  <c r="BY80"/>
  <c r="CF80"/>
  <c r="CU81"/>
  <c r="BY81"/>
  <c r="CF81"/>
  <c r="CU82"/>
  <c r="BY82"/>
  <c r="CF82"/>
  <c r="CU83"/>
  <c r="BY83"/>
  <c r="CF83"/>
  <c r="CU84"/>
  <c r="BY84"/>
  <c r="CF84"/>
  <c r="M85"/>
  <c r="CU85" s="1"/>
  <c r="O85"/>
  <c r="BY85" s="1"/>
  <c r="T85"/>
  <c r="CF85" s="1"/>
  <c r="M86"/>
  <c r="CU86" s="1"/>
  <c r="O86"/>
  <c r="BY86" s="1"/>
  <c r="T86"/>
  <c r="CF86" s="1"/>
  <c r="M87"/>
  <c r="CU87" s="1"/>
  <c r="O87"/>
  <c r="BY87" s="1"/>
  <c r="T87"/>
  <c r="CF87" s="1"/>
  <c r="M88"/>
  <c r="CU88" s="1"/>
  <c r="O88"/>
  <c r="BY88" s="1"/>
  <c r="T88"/>
  <c r="CF88" s="1"/>
  <c r="M89"/>
  <c r="CU89" s="1"/>
  <c r="O89"/>
  <c r="BY89" s="1"/>
  <c r="T89"/>
  <c r="CF89" s="1"/>
  <c r="M90"/>
  <c r="CU90" s="1"/>
  <c r="O90"/>
  <c r="BY90" s="1"/>
  <c r="T90"/>
  <c r="CF90" s="1"/>
  <c r="M91"/>
  <c r="CU91" s="1"/>
  <c r="O91"/>
  <c r="BY91" s="1"/>
  <c r="T91"/>
  <c r="CF91" s="1"/>
  <c r="M92"/>
  <c r="CU92" s="1"/>
  <c r="O92"/>
  <c r="BY92" s="1"/>
  <c r="T92"/>
  <c r="CF92" s="1"/>
  <c r="M93"/>
  <c r="CU93" s="1"/>
  <c r="O93"/>
  <c r="BY93" s="1"/>
  <c r="T93"/>
  <c r="CF93" s="1"/>
  <c r="M94"/>
  <c r="CU94" s="1"/>
  <c r="O94"/>
  <c r="BY94" s="1"/>
  <c r="T94"/>
  <c r="CF94" s="1"/>
  <c r="M95"/>
  <c r="CU95" s="1"/>
  <c r="O95"/>
  <c r="BY95" s="1"/>
  <c r="T95"/>
  <c r="CF95" s="1"/>
  <c r="M96"/>
  <c r="CU96" s="1"/>
  <c r="O96"/>
  <c r="BY96" s="1"/>
  <c r="T96"/>
  <c r="CF96" s="1"/>
  <c r="M97"/>
  <c r="CU97" s="1"/>
  <c r="O97"/>
  <c r="BY97" s="1"/>
  <c r="T97"/>
  <c r="CF97" s="1"/>
  <c r="M98"/>
  <c r="CU98" s="1"/>
  <c r="O98"/>
  <c r="BY98" s="1"/>
  <c r="T98"/>
  <c r="CF98" s="1"/>
  <c r="M99"/>
  <c r="CU99" s="1"/>
  <c r="O99"/>
  <c r="BY99" s="1"/>
  <c r="T99"/>
  <c r="CF99" s="1"/>
  <c r="M100"/>
  <c r="CU100" s="1"/>
  <c r="O100"/>
  <c r="BY100" s="1"/>
  <c r="T100"/>
  <c r="CF100" s="1"/>
  <c r="M101"/>
  <c r="CU101" s="1"/>
  <c r="O101"/>
  <c r="BY101" s="1"/>
  <c r="T101"/>
  <c r="CF101" s="1"/>
  <c r="M102"/>
  <c r="CU102" s="1"/>
  <c r="O102"/>
  <c r="BY102" s="1"/>
  <c r="T102"/>
  <c r="CF102" s="1"/>
  <c r="M103"/>
  <c r="CU103" s="1"/>
  <c r="O103"/>
  <c r="BY103" s="1"/>
  <c r="T103"/>
  <c r="CF103" s="1"/>
  <c r="M104"/>
  <c r="CU104" s="1"/>
  <c r="O104"/>
  <c r="BY104" s="1"/>
  <c r="T104"/>
  <c r="CF104" s="1"/>
  <c r="T139"/>
  <c r="CF139" s="1"/>
  <c r="O139"/>
  <c r="BY139" s="1"/>
  <c r="M139"/>
  <c r="CU139" s="1"/>
  <c r="M105"/>
  <c r="CU105" s="1"/>
  <c r="O105"/>
  <c r="BY105" s="1"/>
  <c r="T105"/>
  <c r="CF105" s="1"/>
  <c r="M106"/>
  <c r="CU106" s="1"/>
  <c r="O106"/>
  <c r="BY106" s="1"/>
  <c r="T106"/>
  <c r="CF106" s="1"/>
  <c r="M107"/>
  <c r="CU107" s="1"/>
  <c r="O107"/>
  <c r="BY107" s="1"/>
  <c r="T107"/>
  <c r="CF107" s="1"/>
  <c r="M108"/>
  <c r="CU108" s="1"/>
  <c r="O108"/>
  <c r="BY108" s="1"/>
  <c r="T108"/>
  <c r="CF108" s="1"/>
  <c r="M109"/>
  <c r="CU109" s="1"/>
  <c r="O109"/>
  <c r="BY109" s="1"/>
  <c r="T109"/>
  <c r="CF109" s="1"/>
  <c r="M110"/>
  <c r="CU110" s="1"/>
  <c r="O110"/>
  <c r="BY110" s="1"/>
  <c r="T110"/>
  <c r="CF110" s="1"/>
  <c r="M111"/>
  <c r="CU111" s="1"/>
  <c r="O111"/>
  <c r="BY111" s="1"/>
  <c r="T111"/>
  <c r="CF111" s="1"/>
  <c r="M112"/>
  <c r="CU112" s="1"/>
  <c r="O112"/>
  <c r="BY112" s="1"/>
  <c r="T112"/>
  <c r="CF112" s="1"/>
  <c r="M113"/>
  <c r="CU113" s="1"/>
  <c r="O113"/>
  <c r="BY113" s="1"/>
  <c r="T113"/>
  <c r="CF113" s="1"/>
  <c r="M114"/>
  <c r="CU114" s="1"/>
  <c r="O114"/>
  <c r="BY114" s="1"/>
  <c r="T114"/>
  <c r="CF114" s="1"/>
  <c r="M115"/>
  <c r="CU115" s="1"/>
  <c r="O115"/>
  <c r="BY115" s="1"/>
  <c r="T115"/>
  <c r="CF115" s="1"/>
  <c r="M116"/>
  <c r="CU116" s="1"/>
  <c r="O116"/>
  <c r="BY116" s="1"/>
  <c r="T116"/>
  <c r="CF116" s="1"/>
  <c r="M117"/>
  <c r="CU117" s="1"/>
  <c r="O117"/>
  <c r="BY117" s="1"/>
  <c r="T117"/>
  <c r="CF117" s="1"/>
  <c r="M118"/>
  <c r="CU118" s="1"/>
  <c r="O118"/>
  <c r="BY118" s="1"/>
  <c r="T118"/>
  <c r="CF118" s="1"/>
  <c r="M119"/>
  <c r="CU119" s="1"/>
  <c r="O119"/>
  <c r="BY119" s="1"/>
  <c r="T119"/>
  <c r="CF119" s="1"/>
  <c r="M120"/>
  <c r="CU120" s="1"/>
  <c r="O120"/>
  <c r="BY120" s="1"/>
  <c r="T120"/>
  <c r="CF120" s="1"/>
  <c r="M121"/>
  <c r="CU121" s="1"/>
  <c r="O121"/>
  <c r="BY121" s="1"/>
  <c r="T121"/>
  <c r="CF121" s="1"/>
  <c r="M122"/>
  <c r="CU122" s="1"/>
  <c r="O122"/>
  <c r="BY122" s="1"/>
  <c r="T122"/>
  <c r="CF122" s="1"/>
  <c r="M123"/>
  <c r="CU123" s="1"/>
  <c r="O123"/>
  <c r="BY123" s="1"/>
  <c r="T123"/>
  <c r="CF123" s="1"/>
  <c r="M124"/>
  <c r="CU124" s="1"/>
  <c r="O124"/>
  <c r="BY124" s="1"/>
  <c r="T124"/>
  <c r="CF124" s="1"/>
  <c r="M125"/>
  <c r="CU125" s="1"/>
  <c r="O125"/>
  <c r="BY125" s="1"/>
  <c r="T125"/>
  <c r="CF125" s="1"/>
  <c r="M126"/>
  <c r="CU126" s="1"/>
  <c r="O126"/>
  <c r="BY126" s="1"/>
  <c r="T126"/>
  <c r="CF126" s="1"/>
  <c r="M127"/>
  <c r="CU127" s="1"/>
  <c r="O127"/>
  <c r="BY127" s="1"/>
  <c r="T127"/>
  <c r="CF127" s="1"/>
  <c r="M128"/>
  <c r="CU128" s="1"/>
  <c r="O128"/>
  <c r="BY128" s="1"/>
  <c r="T128"/>
  <c r="CF128" s="1"/>
  <c r="M129"/>
  <c r="CU129" s="1"/>
  <c r="O129"/>
  <c r="BY129" s="1"/>
  <c r="T129"/>
  <c r="CF129" s="1"/>
  <c r="M130"/>
  <c r="CU130" s="1"/>
  <c r="O130"/>
  <c r="BY130" s="1"/>
  <c r="T130"/>
  <c r="CF130" s="1"/>
  <c r="M131"/>
  <c r="CU131" s="1"/>
  <c r="O131"/>
  <c r="BY131" s="1"/>
  <c r="T131"/>
  <c r="CF131" s="1"/>
  <c r="M132"/>
  <c r="CU132" s="1"/>
  <c r="O132"/>
  <c r="BY132" s="1"/>
  <c r="T132"/>
  <c r="CF132" s="1"/>
  <c r="M133"/>
  <c r="CU133" s="1"/>
  <c r="O133"/>
  <c r="BY133" s="1"/>
  <c r="T133"/>
  <c r="CF133" s="1"/>
  <c r="M134"/>
  <c r="CU134" s="1"/>
  <c r="O134"/>
  <c r="BY134" s="1"/>
  <c r="T134"/>
  <c r="CF134" s="1"/>
  <c r="M135"/>
  <c r="CU135" s="1"/>
  <c r="O135"/>
  <c r="BY135" s="1"/>
  <c r="T135"/>
  <c r="CF135" s="1"/>
  <c r="M136"/>
  <c r="CU136" s="1"/>
  <c r="O136"/>
  <c r="BY136" s="1"/>
  <c r="T136"/>
  <c r="CF136" s="1"/>
  <c r="M137"/>
  <c r="CU137" s="1"/>
  <c r="O137"/>
  <c r="BY137" s="1"/>
  <c r="T137"/>
  <c r="CF137" s="1"/>
  <c r="M138"/>
  <c r="CU138" s="1"/>
  <c r="O138"/>
  <c r="BY138" s="1"/>
  <c r="T138"/>
  <c r="CF138" s="1"/>
  <c r="N139"/>
  <c r="BO139"/>
  <c r="M140"/>
  <c r="CU140" s="1"/>
  <c r="O140"/>
  <c r="BY140" s="1"/>
  <c r="T140"/>
  <c r="CF140" s="1"/>
  <c r="M141"/>
  <c r="CU141" s="1"/>
  <c r="O141"/>
  <c r="BY141" s="1"/>
  <c r="T141"/>
  <c r="CF141" s="1"/>
  <c r="M142"/>
  <c r="CU142" s="1"/>
  <c r="O142"/>
  <c r="BY142" s="1"/>
  <c r="T142"/>
  <c r="CF142" s="1"/>
  <c r="M143"/>
  <c r="CU143" s="1"/>
  <c r="O143"/>
  <c r="BY143" s="1"/>
  <c r="T143"/>
  <c r="CF143" s="1"/>
  <c r="M144"/>
  <c r="CU144" s="1"/>
  <c r="O144"/>
  <c r="BY144" s="1"/>
  <c r="T144"/>
  <c r="CF144" s="1"/>
  <c r="M145"/>
  <c r="CU145" s="1"/>
  <c r="O145"/>
  <c r="BY145" s="1"/>
  <c r="T145"/>
  <c r="CF145" s="1"/>
  <c r="M146"/>
  <c r="CU146" s="1"/>
  <c r="O146"/>
  <c r="BY146" s="1"/>
  <c r="T146"/>
  <c r="CF146" s="1"/>
  <c r="M147"/>
  <c r="CU147" s="1"/>
  <c r="O147"/>
  <c r="BY147" s="1"/>
  <c r="T147"/>
  <c r="CF147" s="1"/>
  <c r="M148"/>
  <c r="CU148" s="1"/>
  <c r="O148"/>
  <c r="BY148" s="1"/>
  <c r="T148"/>
  <c r="CF148" s="1"/>
  <c r="M149"/>
  <c r="CU149" s="1"/>
  <c r="O149"/>
  <c r="BY149" s="1"/>
  <c r="T149"/>
  <c r="CF149" s="1"/>
  <c r="M150"/>
  <c r="CU150" s="1"/>
  <c r="O150"/>
  <c r="BY150" s="1"/>
  <c r="T150"/>
  <c r="CF150" s="1"/>
  <c r="M151"/>
  <c r="CU151" s="1"/>
  <c r="O151"/>
  <c r="BY151" s="1"/>
  <c r="T151"/>
  <c r="CF151" s="1"/>
  <c r="M152"/>
  <c r="CU152" s="1"/>
  <c r="O152"/>
  <c r="BY152" s="1"/>
  <c r="T152"/>
  <c r="CF152" s="1"/>
  <c r="M153"/>
  <c r="CU153" s="1"/>
  <c r="O153"/>
  <c r="BY153" s="1"/>
  <c r="T153"/>
  <c r="CF153" s="1"/>
  <c r="M154"/>
  <c r="CU154" s="1"/>
  <c r="O154"/>
  <c r="BY154" s="1"/>
  <c r="T154"/>
  <c r="CF154" s="1"/>
  <c r="M155"/>
  <c r="CU155" s="1"/>
  <c r="O155"/>
  <c r="BY155" s="1"/>
  <c r="T155"/>
  <c r="CF155" s="1"/>
  <c r="M156"/>
  <c r="CU156" s="1"/>
  <c r="O156"/>
  <c r="BY156" s="1"/>
  <c r="T156"/>
  <c r="CF156" s="1"/>
  <c r="M157"/>
  <c r="CU157" s="1"/>
  <c r="O157"/>
  <c r="BY157" s="1"/>
  <c r="T157"/>
  <c r="CF157" s="1"/>
  <c r="M158"/>
  <c r="CU158" s="1"/>
  <c r="O158"/>
  <c r="BY158" s="1"/>
  <c r="T158"/>
  <c r="CF158" s="1"/>
  <c r="M159"/>
  <c r="CU159" s="1"/>
  <c r="O159"/>
  <c r="BY159" s="1"/>
  <c r="T159"/>
  <c r="CF159" s="1"/>
  <c r="M160"/>
  <c r="CU160" s="1"/>
  <c r="O160"/>
  <c r="BY160" s="1"/>
  <c r="T160"/>
  <c r="CF160" s="1"/>
  <c r="M161"/>
  <c r="CU161" s="1"/>
  <c r="O161"/>
  <c r="BY161" s="1"/>
  <c r="T161"/>
  <c r="CF161" s="1"/>
  <c r="M162"/>
  <c r="CU162" s="1"/>
  <c r="O162"/>
  <c r="BY162" s="1"/>
  <c r="T162"/>
  <c r="CF162" s="1"/>
  <c r="M163"/>
  <c r="CU163" s="1"/>
  <c r="O163"/>
  <c r="BY163" s="1"/>
  <c r="T163"/>
  <c r="CF163" s="1"/>
  <c r="M164"/>
  <c r="CU164" s="1"/>
  <c r="O164"/>
  <c r="BY164" s="1"/>
  <c r="T164"/>
  <c r="CF164" s="1"/>
  <c r="M165"/>
  <c r="CU165" s="1"/>
  <c r="O165"/>
  <c r="BY165" s="1"/>
  <c r="T165"/>
  <c r="CF165" s="1"/>
  <c r="M166"/>
  <c r="CU166" s="1"/>
  <c r="O166"/>
  <c r="BY166" s="1"/>
  <c r="T166"/>
  <c r="CF166" s="1"/>
  <c r="M167"/>
  <c r="CU167" s="1"/>
  <c r="O167"/>
  <c r="BY167" s="1"/>
  <c r="T167"/>
  <c r="CF167" s="1"/>
  <c r="M168"/>
  <c r="CU168" s="1"/>
  <c r="O168"/>
  <c r="BY168" s="1"/>
  <c r="T168"/>
  <c r="CF168" s="1"/>
  <c r="M169"/>
  <c r="CU169" s="1"/>
  <c r="O169"/>
  <c r="BY169" s="1"/>
  <c r="T169"/>
  <c r="CF169" s="1"/>
  <c r="M170"/>
  <c r="CU170" s="1"/>
  <c r="O170"/>
  <c r="BY170" s="1"/>
  <c r="T170"/>
  <c r="CF170" s="1"/>
  <c r="M171"/>
  <c r="CU171" s="1"/>
  <c r="O171"/>
  <c r="BY171" s="1"/>
  <c r="T171"/>
  <c r="CF171" s="1"/>
  <c r="M172"/>
  <c r="CU172" s="1"/>
  <c r="O172"/>
  <c r="BY172" s="1"/>
  <c r="T172"/>
  <c r="CF172" s="1"/>
  <c r="M173"/>
  <c r="CU173" s="1"/>
  <c r="O173"/>
  <c r="BY173" s="1"/>
  <c r="T173"/>
  <c r="CF173" s="1"/>
  <c r="M174"/>
  <c r="CU174" s="1"/>
  <c r="O174"/>
  <c r="BY174" s="1"/>
  <c r="T174"/>
  <c r="CF174" s="1"/>
  <c r="M175"/>
  <c r="CU175" s="1"/>
  <c r="O175"/>
  <c r="BY175" s="1"/>
  <c r="T175"/>
  <c r="CF175" s="1"/>
  <c r="M176"/>
  <c r="CU176" s="1"/>
  <c r="O176"/>
  <c r="BY176" s="1"/>
  <c r="T176"/>
  <c r="CF176" s="1"/>
  <c r="M177"/>
  <c r="CU177" s="1"/>
  <c r="O177"/>
  <c r="BY177" s="1"/>
  <c r="T177"/>
  <c r="CF177" s="1"/>
  <c r="M178"/>
  <c r="CU178" s="1"/>
  <c r="O178"/>
  <c r="BY178" s="1"/>
  <c r="T178"/>
  <c r="CF178" s="1"/>
  <c r="M179"/>
  <c r="CU179" s="1"/>
  <c r="O179"/>
  <c r="BY179" s="1"/>
  <c r="T179"/>
  <c r="CF179" s="1"/>
  <c r="M180"/>
  <c r="CU180" s="1"/>
  <c r="O180"/>
  <c r="BY180" s="1"/>
  <c r="T180"/>
  <c r="CF180" s="1"/>
  <c r="M181"/>
  <c r="CU181" s="1"/>
  <c r="O181"/>
  <c r="BY181" s="1"/>
  <c r="T181"/>
  <c r="CF181" s="1"/>
  <c r="M182"/>
  <c r="CU182" s="1"/>
  <c r="O182"/>
  <c r="BY182" s="1"/>
  <c r="T182"/>
  <c r="CF182" s="1"/>
  <c r="M183"/>
  <c r="CU183" s="1"/>
  <c r="O183"/>
  <c r="BY183" s="1"/>
  <c r="T183"/>
  <c r="CF183" s="1"/>
  <c r="M184"/>
  <c r="CU184" s="1"/>
  <c r="O184"/>
  <c r="BY184" s="1"/>
  <c r="T184"/>
  <c r="CF184" s="1"/>
  <c r="M185"/>
  <c r="CU185" s="1"/>
  <c r="O185"/>
  <c r="BY185" s="1"/>
  <c r="T185"/>
  <c r="CF185" s="1"/>
  <c r="M186"/>
  <c r="CU186" s="1"/>
  <c r="O186"/>
  <c r="BY186" s="1"/>
  <c r="T186"/>
  <c r="CF186" s="1"/>
  <c r="BO186"/>
  <c r="M187"/>
  <c r="CU187" s="1"/>
  <c r="O187"/>
  <c r="BY187" s="1"/>
  <c r="T187"/>
  <c r="CF187" s="1"/>
  <c r="M188"/>
  <c r="CU188" s="1"/>
  <c r="O188"/>
  <c r="BY188" s="1"/>
  <c r="T188"/>
  <c r="CF188" s="1"/>
  <c r="M189"/>
  <c r="CU189" s="1"/>
  <c r="O189"/>
  <c r="BY189" s="1"/>
  <c r="T189"/>
  <c r="CF189" s="1"/>
  <c r="M190"/>
  <c r="CU190" s="1"/>
  <c r="O190"/>
  <c r="BY190" s="1"/>
  <c r="T190"/>
  <c r="CF190" s="1"/>
  <c r="M191"/>
  <c r="CU191" s="1"/>
  <c r="O191"/>
  <c r="BY191" s="1"/>
  <c r="T191"/>
  <c r="CF191" s="1"/>
  <c r="M192"/>
  <c r="CU192" s="1"/>
  <c r="O192"/>
  <c r="BY192" s="1"/>
  <c r="T192"/>
  <c r="CF192" s="1"/>
  <c r="BO192"/>
  <c r="M193"/>
  <c r="CU193" s="1"/>
  <c r="O193"/>
  <c r="BY193" s="1"/>
  <c r="T193"/>
  <c r="CF193" s="1"/>
  <c r="M194"/>
  <c r="CU194" s="1"/>
  <c r="O194"/>
  <c r="BY194" s="1"/>
  <c r="T194"/>
  <c r="CF194" s="1"/>
  <c r="M195"/>
  <c r="CU195" s="1"/>
  <c r="O195"/>
  <c r="BY195" s="1"/>
  <c r="T195"/>
  <c r="CF195" s="1"/>
  <c r="M196"/>
  <c r="CU196" s="1"/>
  <c r="O196"/>
  <c r="BY196" s="1"/>
  <c r="T196"/>
  <c r="CF196" s="1"/>
  <c r="M197"/>
  <c r="CU197" s="1"/>
  <c r="O197"/>
  <c r="BY197" s="1"/>
  <c r="T197"/>
  <c r="CF197" s="1"/>
  <c r="M198"/>
  <c r="CU198" s="1"/>
  <c r="O198"/>
  <c r="BY198" s="1"/>
  <c r="T198"/>
  <c r="CF198" s="1"/>
  <c r="M199"/>
  <c r="CU199" s="1"/>
  <c r="O199"/>
  <c r="BY199" s="1"/>
  <c r="T199"/>
  <c r="CF199" s="1"/>
  <c r="M200"/>
  <c r="CU200" s="1"/>
  <c r="O200"/>
  <c r="BY200" s="1"/>
  <c r="T200"/>
  <c r="CF200" s="1"/>
  <c r="CK84" l="1"/>
  <c r="BO84"/>
  <c r="CZ84"/>
  <c r="BO79"/>
  <c r="CK77"/>
  <c r="G24"/>
  <c r="CZ79"/>
  <c r="CK79"/>
  <c r="CZ77"/>
  <c r="BO77"/>
  <c r="CZ70"/>
  <c r="CZ75"/>
  <c r="BO70"/>
  <c r="CK75"/>
  <c r="ED71"/>
  <c r="BT70"/>
  <c r="E71"/>
  <c r="ED70"/>
  <c r="BT75"/>
  <c r="ED75"/>
  <c r="D75"/>
  <c r="F75"/>
  <c r="G75" s="1"/>
  <c r="D61"/>
  <c r="F61"/>
  <c r="G61" s="1"/>
  <c r="F25"/>
  <c r="G25" s="1"/>
  <c r="E26"/>
  <c r="D48"/>
  <c r="F48"/>
  <c r="G48" s="1"/>
  <c r="BO75"/>
  <c r="ED62"/>
  <c r="BT61"/>
  <c r="E62"/>
  <c r="ED61"/>
  <c r="ED59"/>
  <c r="BT58"/>
  <c r="E59"/>
  <c r="ED58"/>
  <c r="ED49"/>
  <c r="BT48"/>
  <c r="E49"/>
  <c r="ED48"/>
  <c r="D70"/>
  <c r="F70"/>
  <c r="G70" s="1"/>
  <c r="D58"/>
  <c r="F58"/>
  <c r="G58" s="1"/>
  <c r="F40"/>
  <c r="CK70"/>
  <c r="Q40"/>
  <c r="N40"/>
  <c r="O40"/>
  <c r="M40"/>
  <c r="CU40" s="1"/>
  <c r="U40"/>
  <c r="Z40" s="1"/>
  <c r="T40"/>
  <c r="CY40" s="1"/>
  <c r="BY40"/>
  <c r="CF40"/>
  <c r="BX40"/>
  <c r="DH40"/>
  <c r="DP40"/>
  <c r="BO65"/>
  <c r="DP16"/>
  <c r="CV104"/>
  <c r="CV102"/>
  <c r="CV100"/>
  <c r="CV98"/>
  <c r="CV96"/>
  <c r="CV94"/>
  <c r="CV92"/>
  <c r="CV90"/>
  <c r="CV88"/>
  <c r="CV86"/>
  <c r="CV84"/>
  <c r="CV82"/>
  <c r="CV80"/>
  <c r="CV78"/>
  <c r="CV76"/>
  <c r="CV74"/>
  <c r="CV72"/>
  <c r="CY195"/>
  <c r="CY190"/>
  <c r="CY185"/>
  <c r="CY183"/>
  <c r="CY177"/>
  <c r="CY175"/>
  <c r="CY171"/>
  <c r="CY167"/>
  <c r="CY163"/>
  <c r="CY159"/>
  <c r="CY155"/>
  <c r="CY151"/>
  <c r="CY147"/>
  <c r="CY145"/>
  <c r="CY138"/>
  <c r="CY134"/>
  <c r="CY130"/>
  <c r="CY126"/>
  <c r="CY122"/>
  <c r="CY118"/>
  <c r="CY114"/>
  <c r="CY110"/>
  <c r="CY101"/>
  <c r="CY97"/>
  <c r="CY95"/>
  <c r="CY91"/>
  <c r="CY87"/>
  <c r="CY83"/>
  <c r="CY79"/>
  <c r="CY77"/>
  <c r="CY73"/>
  <c r="CY71"/>
  <c r="CY69"/>
  <c r="CY67"/>
  <c r="CY61"/>
  <c r="CY59"/>
  <c r="CY57"/>
  <c r="CY53"/>
  <c r="CY51"/>
  <c r="CY49"/>
  <c r="CY47"/>
  <c r="CY45"/>
  <c r="CY43"/>
  <c r="CY41"/>
  <c r="CY39"/>
  <c r="CV70"/>
  <c r="CV68"/>
  <c r="CV66"/>
  <c r="CV139"/>
  <c r="CV186"/>
  <c r="CV185"/>
  <c r="CV184"/>
  <c r="CV183"/>
  <c r="CV182"/>
  <c r="CV181"/>
  <c r="CV180"/>
  <c r="CV179"/>
  <c r="CV178"/>
  <c r="CV177"/>
  <c r="CV176"/>
  <c r="CV175"/>
  <c r="CV174"/>
  <c r="CV172"/>
  <c r="CV171"/>
  <c r="CV170"/>
  <c r="CV169"/>
  <c r="CV168"/>
  <c r="CV167"/>
  <c r="CV166"/>
  <c r="CV165"/>
  <c r="CV164"/>
  <c r="CV163"/>
  <c r="CV162"/>
  <c r="CV161"/>
  <c r="CV160"/>
  <c r="CV159"/>
  <c r="CV158"/>
  <c r="CV157"/>
  <c r="CV156"/>
  <c r="CV155"/>
  <c r="CV154"/>
  <c r="CV153"/>
  <c r="CV152"/>
  <c r="CV151"/>
  <c r="CV150"/>
  <c r="CV149"/>
  <c r="CV148"/>
  <c r="CV147"/>
  <c r="CV146"/>
  <c r="CV145"/>
  <c r="CV144"/>
  <c r="CV143"/>
  <c r="CV142"/>
  <c r="CV141"/>
  <c r="CV140"/>
  <c r="CV121"/>
  <c r="CV120"/>
  <c r="CV119"/>
  <c r="CV118"/>
  <c r="CV117"/>
  <c r="CV116"/>
  <c r="CV115"/>
  <c r="CV114"/>
  <c r="CV113"/>
  <c r="CV112"/>
  <c r="CV111"/>
  <c r="CV110"/>
  <c r="CV109"/>
  <c r="CV108"/>
  <c r="CV107"/>
  <c r="CV106"/>
  <c r="CV105"/>
  <c r="CY199"/>
  <c r="CY197"/>
  <c r="CY193"/>
  <c r="CY192"/>
  <c r="CY188"/>
  <c r="CY181"/>
  <c r="CY179"/>
  <c r="CY173"/>
  <c r="CY169"/>
  <c r="CY165"/>
  <c r="CY161"/>
  <c r="CY157"/>
  <c r="CY153"/>
  <c r="CY149"/>
  <c r="CY143"/>
  <c r="CY141"/>
  <c r="CY136"/>
  <c r="CY132"/>
  <c r="CY128"/>
  <c r="CY124"/>
  <c r="CY120"/>
  <c r="CY116"/>
  <c r="CY112"/>
  <c r="CY108"/>
  <c r="CY106"/>
  <c r="CY139"/>
  <c r="CY103"/>
  <c r="CY99"/>
  <c r="CY93"/>
  <c r="CY89"/>
  <c r="CY85"/>
  <c r="CY81"/>
  <c r="CY75"/>
  <c r="CY70"/>
  <c r="CY68"/>
  <c r="CY66"/>
  <c r="CY65"/>
  <c r="CY55"/>
  <c r="CY200"/>
  <c r="CY198"/>
  <c r="CY196"/>
  <c r="CY194"/>
  <c r="CY191"/>
  <c r="CY189"/>
  <c r="CY187"/>
  <c r="CY186"/>
  <c r="CY184"/>
  <c r="CY182"/>
  <c r="CY180"/>
  <c r="CY178"/>
  <c r="CY176"/>
  <c r="CY174"/>
  <c r="CY172"/>
  <c r="CY170"/>
  <c r="CY168"/>
  <c r="CY166"/>
  <c r="CY164"/>
  <c r="CY162"/>
  <c r="CY160"/>
  <c r="CY158"/>
  <c r="CY156"/>
  <c r="CY154"/>
  <c r="CY152"/>
  <c r="CY150"/>
  <c r="CY148"/>
  <c r="CY146"/>
  <c r="CY144"/>
  <c r="CY142"/>
  <c r="CY140"/>
  <c r="CY137"/>
  <c r="CY135"/>
  <c r="CY133"/>
  <c r="CY131"/>
  <c r="CY129"/>
  <c r="CY127"/>
  <c r="CY125"/>
  <c r="CY123"/>
  <c r="CY121"/>
  <c r="CY119"/>
  <c r="CY117"/>
  <c r="CY115"/>
  <c r="CY113"/>
  <c r="CY111"/>
  <c r="CY109"/>
  <c r="CY107"/>
  <c r="CY105"/>
  <c r="CY104"/>
  <c r="CY102"/>
  <c r="CY100"/>
  <c r="CY98"/>
  <c r="CY96"/>
  <c r="CY94"/>
  <c r="CY92"/>
  <c r="CY90"/>
  <c r="CY88"/>
  <c r="CY86"/>
  <c r="CY84"/>
  <c r="CY82"/>
  <c r="CY80"/>
  <c r="CY78"/>
  <c r="CY76"/>
  <c r="CY74"/>
  <c r="CY62"/>
  <c r="CY60"/>
  <c r="CY58"/>
  <c r="CY56"/>
  <c r="CY54"/>
  <c r="CY52"/>
  <c r="CY50"/>
  <c r="CY48"/>
  <c r="CY46"/>
  <c r="CY44"/>
  <c r="CY42"/>
  <c r="CY72"/>
  <c r="CV103"/>
  <c r="CV101"/>
  <c r="CV99"/>
  <c r="CV97"/>
  <c r="CV95"/>
  <c r="CV93"/>
  <c r="CV91"/>
  <c r="CV89"/>
  <c r="CV87"/>
  <c r="CV85"/>
  <c r="CV83"/>
  <c r="CV81"/>
  <c r="CV79"/>
  <c r="CV77"/>
  <c r="CV75"/>
  <c r="CV73"/>
  <c r="CV71"/>
  <c r="CV69"/>
  <c r="CV67"/>
  <c r="CV200"/>
  <c r="CV173"/>
  <c r="CV138"/>
  <c r="CV137"/>
  <c r="CV136"/>
  <c r="CV135"/>
  <c r="CV134"/>
  <c r="CV133"/>
  <c r="CV132"/>
  <c r="CV131"/>
  <c r="CV130"/>
  <c r="CV129"/>
  <c r="CV128"/>
  <c r="CV127"/>
  <c r="CV126"/>
  <c r="CV125"/>
  <c r="CV65"/>
  <c r="CV62"/>
  <c r="CV61"/>
  <c r="CV60"/>
  <c r="CV59"/>
  <c r="CV58"/>
  <c r="CV57"/>
  <c r="CV56"/>
  <c r="CV55"/>
  <c r="CV54"/>
  <c r="CV53"/>
  <c r="CV52"/>
  <c r="CV51"/>
  <c r="CV50"/>
  <c r="CV49"/>
  <c r="CV48"/>
  <c r="CV47"/>
  <c r="CV46"/>
  <c r="CV45"/>
  <c r="CV44"/>
  <c r="CV43"/>
  <c r="CV42"/>
  <c r="CV41"/>
  <c r="CV40"/>
  <c r="CV39"/>
  <c r="CV192"/>
  <c r="CV191"/>
  <c r="CV190"/>
  <c r="CV189"/>
  <c r="CV188"/>
  <c r="CV187"/>
  <c r="CV199"/>
  <c r="CV198"/>
  <c r="CV197"/>
  <c r="CV196"/>
  <c r="CV195"/>
  <c r="CV194"/>
  <c r="CV193"/>
  <c r="CV124"/>
  <c r="CV123"/>
  <c r="CV122"/>
  <c r="U139"/>
  <c r="CE72"/>
  <c r="CE71"/>
  <c r="CE70"/>
  <c r="CE69"/>
  <c r="CE68"/>
  <c r="CE67"/>
  <c r="CE66"/>
  <c r="U200"/>
  <c r="U199"/>
  <c r="U197"/>
  <c r="U195"/>
  <c r="U193"/>
  <c r="U191"/>
  <c r="U190"/>
  <c r="U188"/>
  <c r="U186"/>
  <c r="U178"/>
  <c r="U176"/>
  <c r="U174"/>
  <c r="U172"/>
  <c r="U170"/>
  <c r="U152"/>
  <c r="U150"/>
  <c r="U148"/>
  <c r="U146"/>
  <c r="U144"/>
  <c r="U142"/>
  <c r="U140"/>
  <c r="U103"/>
  <c r="U101"/>
  <c r="U99"/>
  <c r="U97"/>
  <c r="U95"/>
  <c r="U93"/>
  <c r="U91"/>
  <c r="U89"/>
  <c r="U87"/>
  <c r="U85"/>
  <c r="CE83"/>
  <c r="CE81"/>
  <c r="CE79"/>
  <c r="CE77"/>
  <c r="CE75"/>
  <c r="CE73"/>
  <c r="U120"/>
  <c r="U118"/>
  <c r="U116"/>
  <c r="U114"/>
  <c r="U112"/>
  <c r="U110"/>
  <c r="U108"/>
  <c r="U106"/>
  <c r="CE65"/>
  <c r="U198"/>
  <c r="U196"/>
  <c r="U194"/>
  <c r="U192"/>
  <c r="U189"/>
  <c r="U187"/>
  <c r="U185"/>
  <c r="U184"/>
  <c r="U183"/>
  <c r="U182"/>
  <c r="U181"/>
  <c r="U180"/>
  <c r="U179"/>
  <c r="U177"/>
  <c r="U175"/>
  <c r="U173"/>
  <c r="U171"/>
  <c r="U169"/>
  <c r="U168"/>
  <c r="U167"/>
  <c r="U166"/>
  <c r="U165"/>
  <c r="U164"/>
  <c r="U163"/>
  <c r="U162"/>
  <c r="U161"/>
  <c r="U160"/>
  <c r="U159"/>
  <c r="U158"/>
  <c r="U157"/>
  <c r="U156"/>
  <c r="U155"/>
  <c r="U154"/>
  <c r="U138"/>
  <c r="U137"/>
  <c r="U136"/>
  <c r="U135"/>
  <c r="U134"/>
  <c r="U133"/>
  <c r="U132"/>
  <c r="U131"/>
  <c r="U130"/>
  <c r="U129"/>
  <c r="U128"/>
  <c r="U127"/>
  <c r="U126"/>
  <c r="U125"/>
  <c r="U124"/>
  <c r="U123"/>
  <c r="U122"/>
  <c r="U153"/>
  <c r="U151"/>
  <c r="U149"/>
  <c r="U147"/>
  <c r="U145"/>
  <c r="U143"/>
  <c r="U141"/>
  <c r="U104"/>
  <c r="U102"/>
  <c r="U100"/>
  <c r="U98"/>
  <c r="U96"/>
  <c r="U94"/>
  <c r="U92"/>
  <c r="U90"/>
  <c r="U88"/>
  <c r="U86"/>
  <c r="CE84"/>
  <c r="CE82"/>
  <c r="CE80"/>
  <c r="CE78"/>
  <c r="CE76"/>
  <c r="CE74"/>
  <c r="U121"/>
  <c r="U119"/>
  <c r="U117"/>
  <c r="U115"/>
  <c r="U113"/>
  <c r="U111"/>
  <c r="U109"/>
  <c r="U107"/>
  <c r="U105"/>
  <c r="CE62"/>
  <c r="CE61"/>
  <c r="CE60"/>
  <c r="CE59"/>
  <c r="CE58"/>
  <c r="CE57"/>
  <c r="CE56"/>
  <c r="CE55"/>
  <c r="CE54"/>
  <c r="CE53"/>
  <c r="CE52"/>
  <c r="CE51"/>
  <c r="CE50"/>
  <c r="CE49"/>
  <c r="CE48"/>
  <c r="CE47"/>
  <c r="CE46"/>
  <c r="CE45"/>
  <c r="CE44"/>
  <c r="CE43"/>
  <c r="CE42"/>
  <c r="CE41"/>
  <c r="CE40"/>
  <c r="CE39"/>
  <c r="CE105" l="1"/>
  <c r="Z105"/>
  <c r="CE113"/>
  <c r="Z113"/>
  <c r="CE121"/>
  <c r="Z121"/>
  <c r="CE88"/>
  <c r="Z88"/>
  <c r="CE96"/>
  <c r="Z96"/>
  <c r="CE104"/>
  <c r="Z104"/>
  <c r="CE147"/>
  <c r="Z147"/>
  <c r="CE122"/>
  <c r="Z122"/>
  <c r="CE126"/>
  <c r="Z126"/>
  <c r="CE130"/>
  <c r="Z130"/>
  <c r="CE134"/>
  <c r="Z134"/>
  <c r="CE138"/>
  <c r="Z138"/>
  <c r="CE157"/>
  <c r="Z157"/>
  <c r="CE161"/>
  <c r="Z161"/>
  <c r="CE165"/>
  <c r="Z165"/>
  <c r="CE169"/>
  <c r="Z169"/>
  <c r="CE177"/>
  <c r="Z177"/>
  <c r="CE182"/>
  <c r="Z182"/>
  <c r="CE187"/>
  <c r="Z187"/>
  <c r="CE196"/>
  <c r="Z196"/>
  <c r="CE108"/>
  <c r="Z108"/>
  <c r="CE116"/>
  <c r="Z116"/>
  <c r="CE87"/>
  <c r="Z87"/>
  <c r="CE95"/>
  <c r="Z95"/>
  <c r="CE99"/>
  <c r="Z99"/>
  <c r="CE142"/>
  <c r="Z142"/>
  <c r="CE150"/>
  <c r="Z150"/>
  <c r="CE174"/>
  <c r="Z174"/>
  <c r="CE188"/>
  <c r="Z188"/>
  <c r="CE195"/>
  <c r="Z195"/>
  <c r="CE107"/>
  <c r="Z107"/>
  <c r="CE111"/>
  <c r="Z111"/>
  <c r="CE115"/>
  <c r="Z115"/>
  <c r="CE119"/>
  <c r="Z119"/>
  <c r="CE86"/>
  <c r="Z86"/>
  <c r="CE90"/>
  <c r="Z90"/>
  <c r="CE94"/>
  <c r="Z94"/>
  <c r="CE98"/>
  <c r="Z98"/>
  <c r="CE102"/>
  <c r="Z102"/>
  <c r="CE141"/>
  <c r="Z141"/>
  <c r="CE145"/>
  <c r="Z145"/>
  <c r="CE149"/>
  <c r="Z149"/>
  <c r="CE153"/>
  <c r="Z153"/>
  <c r="CE123"/>
  <c r="Z123"/>
  <c r="CE125"/>
  <c r="Z125"/>
  <c r="CE127"/>
  <c r="Z127"/>
  <c r="CE129"/>
  <c r="Z129"/>
  <c r="CE131"/>
  <c r="Z131"/>
  <c r="CE133"/>
  <c r="Z133"/>
  <c r="CE135"/>
  <c r="Z135"/>
  <c r="CE137"/>
  <c r="Z137"/>
  <c r="CE154"/>
  <c r="Z154"/>
  <c r="CE156"/>
  <c r="Z156"/>
  <c r="CE158"/>
  <c r="Z158"/>
  <c r="CE160"/>
  <c r="Z160"/>
  <c r="CE162"/>
  <c r="Z162"/>
  <c r="CE164"/>
  <c r="Z164"/>
  <c r="CE166"/>
  <c r="Z166"/>
  <c r="CE168"/>
  <c r="Z168"/>
  <c r="CE171"/>
  <c r="Z171"/>
  <c r="CE175"/>
  <c r="Z175"/>
  <c r="CE179"/>
  <c r="Z179"/>
  <c r="CE181"/>
  <c r="Z181"/>
  <c r="CE183"/>
  <c r="Z183"/>
  <c r="CE185"/>
  <c r="Z185"/>
  <c r="CE189"/>
  <c r="Z189"/>
  <c r="CE194"/>
  <c r="Z194"/>
  <c r="CE198"/>
  <c r="Z198"/>
  <c r="CE106"/>
  <c r="Z106"/>
  <c r="CE110"/>
  <c r="Z110"/>
  <c r="CE114"/>
  <c r="Z114"/>
  <c r="CE118"/>
  <c r="Z118"/>
  <c r="CE85"/>
  <c r="Z85"/>
  <c r="CE89"/>
  <c r="Z89"/>
  <c r="CE93"/>
  <c r="Z93"/>
  <c r="CE97"/>
  <c r="Z97"/>
  <c r="CE101"/>
  <c r="Z101"/>
  <c r="CE140"/>
  <c r="Z140"/>
  <c r="CE144"/>
  <c r="Z144"/>
  <c r="CE148"/>
  <c r="Z148"/>
  <c r="CE152"/>
  <c r="Z152"/>
  <c r="CE172"/>
  <c r="Z172"/>
  <c r="CE176"/>
  <c r="Z176"/>
  <c r="CE186"/>
  <c r="Z186"/>
  <c r="CE190"/>
  <c r="Z190"/>
  <c r="CE193"/>
  <c r="Z193"/>
  <c r="CE197"/>
  <c r="Z197"/>
  <c r="CE200"/>
  <c r="Z200"/>
  <c r="CE139"/>
  <c r="Z139"/>
  <c r="CE109"/>
  <c r="Z109"/>
  <c r="CE117"/>
  <c r="Z117"/>
  <c r="CE92"/>
  <c r="Z92"/>
  <c r="CE100"/>
  <c r="Z100"/>
  <c r="CE143"/>
  <c r="Z143"/>
  <c r="CE151"/>
  <c r="Z151"/>
  <c r="CE124"/>
  <c r="Z124"/>
  <c r="CE128"/>
  <c r="Z128"/>
  <c r="CE132"/>
  <c r="Z132"/>
  <c r="CE136"/>
  <c r="Z136"/>
  <c r="CE155"/>
  <c r="Z155"/>
  <c r="CE159"/>
  <c r="Z159"/>
  <c r="CE163"/>
  <c r="Z163"/>
  <c r="CE167"/>
  <c r="Z167"/>
  <c r="CE173"/>
  <c r="Z173"/>
  <c r="CE180"/>
  <c r="Z180"/>
  <c r="CE184"/>
  <c r="Z184"/>
  <c r="CE192"/>
  <c r="Z192"/>
  <c r="CE112"/>
  <c r="Z112"/>
  <c r="CE120"/>
  <c r="Z120"/>
  <c r="CE91"/>
  <c r="Z91"/>
  <c r="CE103"/>
  <c r="Z103"/>
  <c r="CE146"/>
  <c r="Z146"/>
  <c r="CE170"/>
  <c r="Z170"/>
  <c r="CE178"/>
  <c r="Z178"/>
  <c r="CE191"/>
  <c r="Z191"/>
  <c r="CE199"/>
  <c r="Z199"/>
  <c r="ED41"/>
  <c r="BT40"/>
  <c r="E41"/>
  <c r="ED40"/>
  <c r="G40"/>
  <c r="EI48"/>
  <c r="EJ48"/>
  <c r="EE48"/>
  <c r="EF48"/>
  <c r="EI58"/>
  <c r="EJ58"/>
  <c r="EE58"/>
  <c r="EF58"/>
  <c r="EI61"/>
  <c r="EJ61"/>
  <c r="EF61"/>
  <c r="EE61"/>
  <c r="EF62"/>
  <c r="F71"/>
  <c r="G71" s="1"/>
  <c r="E72"/>
  <c r="EF71"/>
  <c r="D40"/>
  <c r="F49"/>
  <c r="G49" s="1"/>
  <c r="E50"/>
  <c r="EF49"/>
  <c r="F59"/>
  <c r="G59" s="1"/>
  <c r="E60"/>
  <c r="F60" s="1"/>
  <c r="G60" s="1"/>
  <c r="EF59"/>
  <c r="F62"/>
  <c r="G62" s="1"/>
  <c r="E63"/>
  <c r="F26"/>
  <c r="G26" s="1"/>
  <c r="E27"/>
  <c r="F27" s="1"/>
  <c r="G27" s="1"/>
  <c r="EI75"/>
  <c r="EJ75"/>
  <c r="EF75"/>
  <c r="EE75"/>
  <c r="EI70"/>
  <c r="EJ70"/>
  <c r="EE70"/>
  <c r="EF70"/>
  <c r="CZ65"/>
  <c r="CK65"/>
  <c r="CZ58"/>
  <c r="BO48"/>
  <c r="BO58"/>
  <c r="CK48"/>
  <c r="CZ48"/>
  <c r="CK58"/>
  <c r="CK61"/>
  <c r="CZ61"/>
  <c r="BO61"/>
  <c r="BN28"/>
  <c r="BO35"/>
  <c r="CZ38"/>
  <c r="CZ40" s="1"/>
  <c r="CZ28"/>
  <c r="CZ19"/>
  <c r="CK19"/>
  <c r="CK35"/>
  <c r="BI19"/>
  <c r="BM38"/>
  <c r="BK35"/>
  <c r="BL38"/>
  <c r="BJ38"/>
  <c r="BM35"/>
  <c r="BL28"/>
  <c r="BJ19"/>
  <c r="BJ28"/>
  <c r="BI28"/>
  <c r="CK15"/>
  <c r="BL15"/>
  <c r="BJ15"/>
  <c r="BK15"/>
  <c r="BO38"/>
  <c r="CK40" s="1"/>
  <c r="CK38"/>
  <c r="BO19"/>
  <c r="BO28"/>
  <c r="CK28"/>
  <c r="CZ35"/>
  <c r="BJ35"/>
  <c r="BK38"/>
  <c r="BI38"/>
  <c r="BK19"/>
  <c r="BL35"/>
  <c r="BM28"/>
  <c r="BK28"/>
  <c r="BI35"/>
  <c r="BM19"/>
  <c r="BL19"/>
  <c r="BN19"/>
  <c r="BN35"/>
  <c r="BO15"/>
  <c r="CZ15"/>
  <c r="BI15"/>
  <c r="BM15"/>
  <c r="BN15"/>
  <c r="BO40"/>
  <c r="DP17"/>
  <c r="BJ67"/>
  <c r="BJ69"/>
  <c r="BJ71"/>
  <c r="BK66"/>
  <c r="BM68"/>
  <c r="BM139"/>
  <c r="BJ68"/>
  <c r="BI68"/>
  <c r="BL68"/>
  <c r="BJ139"/>
  <c r="BJ72"/>
  <c r="BK67"/>
  <c r="BM67"/>
  <c r="BK69"/>
  <c r="BM69"/>
  <c r="BK71"/>
  <c r="BM71"/>
  <c r="EE62" l="1"/>
  <c r="EG62" s="1"/>
  <c r="BK139"/>
  <c r="EE71"/>
  <c r="EI71" s="1"/>
  <c r="EG70"/>
  <c r="EE59"/>
  <c r="EG59" s="1"/>
  <c r="EE49"/>
  <c r="EG49" s="1"/>
  <c r="EG71"/>
  <c r="EG61"/>
  <c r="ED198"/>
  <c r="BT197"/>
  <c r="D197"/>
  <c r="ED191"/>
  <c r="BT190"/>
  <c r="D190"/>
  <c r="ED177"/>
  <c r="BT176"/>
  <c r="D176"/>
  <c r="ED153"/>
  <c r="BT152"/>
  <c r="D152"/>
  <c r="ED145"/>
  <c r="BT144"/>
  <c r="D144"/>
  <c r="ED102"/>
  <c r="BT101"/>
  <c r="D101"/>
  <c r="ED94"/>
  <c r="BT93"/>
  <c r="D93"/>
  <c r="ED86"/>
  <c r="BT85"/>
  <c r="D85"/>
  <c r="ED78"/>
  <c r="BT77"/>
  <c r="D77"/>
  <c r="ED115"/>
  <c r="BT114"/>
  <c r="D114"/>
  <c r="ED107"/>
  <c r="BT106"/>
  <c r="D106"/>
  <c r="ED199"/>
  <c r="BT198"/>
  <c r="D198"/>
  <c r="ED190"/>
  <c r="BT189"/>
  <c r="D189"/>
  <c r="ED184"/>
  <c r="BT183"/>
  <c r="D183"/>
  <c r="ED180"/>
  <c r="BT179"/>
  <c r="D179"/>
  <c r="ED172"/>
  <c r="BT171"/>
  <c r="D171"/>
  <c r="ED167"/>
  <c r="BT166"/>
  <c r="D166"/>
  <c r="ED163"/>
  <c r="BT162"/>
  <c r="D162"/>
  <c r="ED159"/>
  <c r="BT158"/>
  <c r="D158"/>
  <c r="ED155"/>
  <c r="BT154"/>
  <c r="D154"/>
  <c r="ED137"/>
  <c r="BT136"/>
  <c r="D136"/>
  <c r="ED133"/>
  <c r="BT132"/>
  <c r="D132"/>
  <c r="ED129"/>
  <c r="BT128"/>
  <c r="D128"/>
  <c r="ED125"/>
  <c r="BT124"/>
  <c r="D124"/>
  <c r="ED152"/>
  <c r="BT151"/>
  <c r="D151"/>
  <c r="ED144"/>
  <c r="BT143"/>
  <c r="D143"/>
  <c r="ED101"/>
  <c r="BT100"/>
  <c r="D100"/>
  <c r="ED93"/>
  <c r="BT92"/>
  <c r="D92"/>
  <c r="ED85"/>
  <c r="BT84"/>
  <c r="D84"/>
  <c r="ED77"/>
  <c r="BT76"/>
  <c r="D76"/>
  <c r="ED76"/>
  <c r="E76"/>
  <c r="F76" s="1"/>
  <c r="G76" s="1"/>
  <c r="ED118"/>
  <c r="BT117"/>
  <c r="D117"/>
  <c r="ED110"/>
  <c r="BT109"/>
  <c r="D109"/>
  <c r="ED196"/>
  <c r="BT195"/>
  <c r="D195"/>
  <c r="ED189"/>
  <c r="BT188"/>
  <c r="D188"/>
  <c r="ED175"/>
  <c r="BT174"/>
  <c r="D174"/>
  <c r="ED151"/>
  <c r="BT150"/>
  <c r="D150"/>
  <c r="ED143"/>
  <c r="BT142"/>
  <c r="D142"/>
  <c r="ED100"/>
  <c r="BT99"/>
  <c r="D99"/>
  <c r="ED92"/>
  <c r="BT91"/>
  <c r="D91"/>
  <c r="ED84"/>
  <c r="BT83"/>
  <c r="D83"/>
  <c r="ED121"/>
  <c r="BT120"/>
  <c r="D120"/>
  <c r="ED113"/>
  <c r="BT112"/>
  <c r="D112"/>
  <c r="ED197"/>
  <c r="BT196"/>
  <c r="D196"/>
  <c r="ED188"/>
  <c r="BT187"/>
  <c r="D187"/>
  <c r="ED183"/>
  <c r="BT182"/>
  <c r="D182"/>
  <c r="ED178"/>
  <c r="BT177"/>
  <c r="D177"/>
  <c r="ED170"/>
  <c r="BT169"/>
  <c r="D169"/>
  <c r="ED166"/>
  <c r="BT165"/>
  <c r="D165"/>
  <c r="ED162"/>
  <c r="BT161"/>
  <c r="D161"/>
  <c r="ED158"/>
  <c r="BT157"/>
  <c r="D157"/>
  <c r="ED138"/>
  <c r="BT137"/>
  <c r="D137"/>
  <c r="ED134"/>
  <c r="BT133"/>
  <c r="D133"/>
  <c r="ED130"/>
  <c r="BT129"/>
  <c r="D129"/>
  <c r="ED126"/>
  <c r="BT125"/>
  <c r="D125"/>
  <c r="ED154"/>
  <c r="BT153"/>
  <c r="D153"/>
  <c r="ED146"/>
  <c r="BT145"/>
  <c r="D145"/>
  <c r="ED103"/>
  <c r="BT102"/>
  <c r="D102"/>
  <c r="ED95"/>
  <c r="BT94"/>
  <c r="D94"/>
  <c r="ED87"/>
  <c r="BT86"/>
  <c r="D86"/>
  <c r="ED79"/>
  <c r="BT78"/>
  <c r="D78"/>
  <c r="ED116"/>
  <c r="BT115"/>
  <c r="D115"/>
  <c r="ED108"/>
  <c r="BT107"/>
  <c r="D107"/>
  <c r="F63"/>
  <c r="E64"/>
  <c r="F64" s="1"/>
  <c r="F50"/>
  <c r="G50" s="1"/>
  <c r="E51"/>
  <c r="EI62"/>
  <c r="EG58"/>
  <c r="EG48"/>
  <c r="EI40"/>
  <c r="EJ40"/>
  <c r="EE40"/>
  <c r="EF40"/>
  <c r="EE60"/>
  <c r="EE43"/>
  <c r="EE53"/>
  <c r="EE66"/>
  <c r="EE63"/>
  <c r="EE57"/>
  <c r="EE54"/>
  <c r="EE42"/>
  <c r="EE55"/>
  <c r="EE45"/>
  <c r="EE47"/>
  <c r="EE74"/>
  <c r="EE68"/>
  <c r="EE46"/>
  <c r="EE51"/>
  <c r="EE52"/>
  <c r="EE56"/>
  <c r="EE69"/>
  <c r="EE67"/>
  <c r="EE73"/>
  <c r="EE44"/>
  <c r="EE72"/>
  <c r="EE50"/>
  <c r="EE64"/>
  <c r="ED201"/>
  <c r="BT200"/>
  <c r="D200"/>
  <c r="ED194"/>
  <c r="BT193"/>
  <c r="D193"/>
  <c r="ED187"/>
  <c r="BT186"/>
  <c r="D186"/>
  <c r="ED173"/>
  <c r="BT172"/>
  <c r="D172"/>
  <c r="ED149"/>
  <c r="BT148"/>
  <c r="D148"/>
  <c r="ED141"/>
  <c r="BT140"/>
  <c r="D140"/>
  <c r="ED98"/>
  <c r="BT97"/>
  <c r="D97"/>
  <c r="ED90"/>
  <c r="BT89"/>
  <c r="D89"/>
  <c r="ED82"/>
  <c r="BT81"/>
  <c r="D81"/>
  <c r="ED119"/>
  <c r="BT118"/>
  <c r="D118"/>
  <c r="ED111"/>
  <c r="BT110"/>
  <c r="D110"/>
  <c r="ED195"/>
  <c r="BT194"/>
  <c r="D194"/>
  <c r="ED186"/>
  <c r="BT185"/>
  <c r="D185"/>
  <c r="ED182"/>
  <c r="BT181"/>
  <c r="D181"/>
  <c r="ED176"/>
  <c r="BT175"/>
  <c r="D175"/>
  <c r="ED169"/>
  <c r="BT168"/>
  <c r="D168"/>
  <c r="ED165"/>
  <c r="BT164"/>
  <c r="D164"/>
  <c r="ED161"/>
  <c r="BT160"/>
  <c r="D160"/>
  <c r="ED157"/>
  <c r="BT156"/>
  <c r="D156"/>
  <c r="ED139"/>
  <c r="BT138"/>
  <c r="D138"/>
  <c r="ED135"/>
  <c r="BT134"/>
  <c r="D134"/>
  <c r="ED131"/>
  <c r="BT130"/>
  <c r="D130"/>
  <c r="ED127"/>
  <c r="BT126"/>
  <c r="D126"/>
  <c r="ED123"/>
  <c r="BT122"/>
  <c r="D122"/>
  <c r="ED148"/>
  <c r="BT147"/>
  <c r="D147"/>
  <c r="ED105"/>
  <c r="BT104"/>
  <c r="D104"/>
  <c r="ED97"/>
  <c r="BT96"/>
  <c r="D96"/>
  <c r="ED89"/>
  <c r="BT88"/>
  <c r="D88"/>
  <c r="ED81"/>
  <c r="BT80"/>
  <c r="D80"/>
  <c r="ED122"/>
  <c r="BT121"/>
  <c r="D121"/>
  <c r="ED114"/>
  <c r="BT113"/>
  <c r="D113"/>
  <c r="ED106"/>
  <c r="BT105"/>
  <c r="D105"/>
  <c r="ED200"/>
  <c r="BT199"/>
  <c r="D199"/>
  <c r="ED192"/>
  <c r="BT191"/>
  <c r="D191"/>
  <c r="ED179"/>
  <c r="BT178"/>
  <c r="D178"/>
  <c r="ED171"/>
  <c r="BT170"/>
  <c r="D170"/>
  <c r="ED147"/>
  <c r="BT146"/>
  <c r="D146"/>
  <c r="ED104"/>
  <c r="BT103"/>
  <c r="D103"/>
  <c r="ED96"/>
  <c r="BT95"/>
  <c r="D95"/>
  <c r="ED88"/>
  <c r="BT87"/>
  <c r="D87"/>
  <c r="ED80"/>
  <c r="BT79"/>
  <c r="D79"/>
  <c r="ED117"/>
  <c r="BT116"/>
  <c r="D116"/>
  <c r="ED109"/>
  <c r="BT108"/>
  <c r="D108"/>
  <c r="ED193"/>
  <c r="BT192"/>
  <c r="D192"/>
  <c r="ED185"/>
  <c r="BT184"/>
  <c r="D184"/>
  <c r="ED181"/>
  <c r="BT180"/>
  <c r="D180"/>
  <c r="ED174"/>
  <c r="BT173"/>
  <c r="D173"/>
  <c r="ED168"/>
  <c r="BT167"/>
  <c r="D167"/>
  <c r="ED164"/>
  <c r="BT163"/>
  <c r="D163"/>
  <c r="ED160"/>
  <c r="BT159"/>
  <c r="D159"/>
  <c r="ED156"/>
  <c r="BT155"/>
  <c r="D155"/>
  <c r="ED136"/>
  <c r="BT135"/>
  <c r="D135"/>
  <c r="ED132"/>
  <c r="BT131"/>
  <c r="D131"/>
  <c r="ED128"/>
  <c r="BT127"/>
  <c r="D127"/>
  <c r="ED124"/>
  <c r="BT123"/>
  <c r="D123"/>
  <c r="ED150"/>
  <c r="BT149"/>
  <c r="D149"/>
  <c r="ED142"/>
  <c r="BT141"/>
  <c r="D141"/>
  <c r="ED99"/>
  <c r="BT98"/>
  <c r="D98"/>
  <c r="ED91"/>
  <c r="BT90"/>
  <c r="D90"/>
  <c r="ED83"/>
  <c r="BT82"/>
  <c r="D82"/>
  <c r="ED120"/>
  <c r="BT119"/>
  <c r="D119"/>
  <c r="ED112"/>
  <c r="BT111"/>
  <c r="D111"/>
  <c r="BI139"/>
  <c r="ED140"/>
  <c r="BT139"/>
  <c r="D139"/>
  <c r="EG75"/>
  <c r="F72"/>
  <c r="G72" s="1"/>
  <c r="E73"/>
  <c r="EJ62"/>
  <c r="F41"/>
  <c r="G41" s="1"/>
  <c r="E42"/>
  <c r="EF41"/>
  <c r="EE41"/>
  <c r="EI41" s="1"/>
  <c r="BI69"/>
  <c r="BL69"/>
  <c r="BM66"/>
  <c r="BM70" s="1"/>
  <c r="BN38"/>
  <c r="BI71"/>
  <c r="BL71"/>
  <c r="BI67"/>
  <c r="BL67"/>
  <c r="BL139"/>
  <c r="BK68"/>
  <c r="BK70" s="1"/>
  <c r="DP18"/>
  <c r="BK72"/>
  <c r="BJ66"/>
  <c r="BJ70" s="1"/>
  <c r="BL66"/>
  <c r="BI66"/>
  <c r="BM72"/>
  <c r="BI72"/>
  <c r="BL72"/>
  <c r="CT197"/>
  <c r="CW197" s="1"/>
  <c r="CT190"/>
  <c r="CW190" s="1"/>
  <c r="CT176"/>
  <c r="CW176" s="1"/>
  <c r="CT152"/>
  <c r="CW152" s="1"/>
  <c r="CT144"/>
  <c r="CW144" s="1"/>
  <c r="CT101"/>
  <c r="CW101" s="1"/>
  <c r="CT93"/>
  <c r="CW93" s="1"/>
  <c r="CT85"/>
  <c r="CW85" s="1"/>
  <c r="CT77"/>
  <c r="CW77" s="1"/>
  <c r="CT118"/>
  <c r="CW118" s="1"/>
  <c r="CT110"/>
  <c r="CW110" s="1"/>
  <c r="CT194"/>
  <c r="CW194" s="1"/>
  <c r="CT185"/>
  <c r="CW185" s="1"/>
  <c r="CT181"/>
  <c r="CW181" s="1"/>
  <c r="CT175"/>
  <c r="CW175" s="1"/>
  <c r="CT168"/>
  <c r="CW168" s="1"/>
  <c r="CT164"/>
  <c r="CW164" s="1"/>
  <c r="CT160"/>
  <c r="CW160" s="1"/>
  <c r="CT156"/>
  <c r="CW156" s="1"/>
  <c r="CT138"/>
  <c r="CW138" s="1"/>
  <c r="CT134"/>
  <c r="CW134" s="1"/>
  <c r="CT130"/>
  <c r="CW130" s="1"/>
  <c r="CT126"/>
  <c r="CW126" s="1"/>
  <c r="CT122"/>
  <c r="CW122" s="1"/>
  <c r="CT147"/>
  <c r="CW147" s="1"/>
  <c r="CT104"/>
  <c r="CW104" s="1"/>
  <c r="CT96"/>
  <c r="CW96" s="1"/>
  <c r="CT88"/>
  <c r="CW88" s="1"/>
  <c r="CT80"/>
  <c r="CW80" s="1"/>
  <c r="CT121"/>
  <c r="CW121" s="1"/>
  <c r="CT113"/>
  <c r="CW113" s="1"/>
  <c r="CT105"/>
  <c r="CW105" s="1"/>
  <c r="CT60"/>
  <c r="CW60" s="1"/>
  <c r="CT56"/>
  <c r="CW56" s="1"/>
  <c r="CT52"/>
  <c r="CW52" s="1"/>
  <c r="CT48"/>
  <c r="CW48" s="1"/>
  <c r="CT44"/>
  <c r="CW44" s="1"/>
  <c r="CT40"/>
  <c r="CW40" s="1"/>
  <c r="CT199"/>
  <c r="CW199" s="1"/>
  <c r="CT191"/>
  <c r="CW191" s="1"/>
  <c r="CT178"/>
  <c r="CW178" s="1"/>
  <c r="CT170"/>
  <c r="CW170" s="1"/>
  <c r="CT146"/>
  <c r="CW146" s="1"/>
  <c r="CT103"/>
  <c r="CW103" s="1"/>
  <c r="CT95"/>
  <c r="CW95" s="1"/>
  <c r="CT87"/>
  <c r="CW87" s="1"/>
  <c r="CT79"/>
  <c r="CW79" s="1"/>
  <c r="CT120"/>
  <c r="CW120" s="1"/>
  <c r="CT112"/>
  <c r="CW112" s="1"/>
  <c r="CT65"/>
  <c r="CW65" s="1"/>
  <c r="CT192"/>
  <c r="CW192" s="1"/>
  <c r="CT184"/>
  <c r="CW184" s="1"/>
  <c r="CT180"/>
  <c r="CW180" s="1"/>
  <c r="CT173"/>
  <c r="CW173" s="1"/>
  <c r="CT167"/>
  <c r="CW167" s="1"/>
  <c r="CT163"/>
  <c r="CW163" s="1"/>
  <c r="CT159"/>
  <c r="CW159" s="1"/>
  <c r="CT155"/>
  <c r="CW155" s="1"/>
  <c r="CT135"/>
  <c r="CW135" s="1"/>
  <c r="CT131"/>
  <c r="CW131" s="1"/>
  <c r="CT127"/>
  <c r="CW127" s="1"/>
  <c r="CT123"/>
  <c r="CW123" s="1"/>
  <c r="CT149"/>
  <c r="CW149" s="1"/>
  <c r="CT141"/>
  <c r="CW141" s="1"/>
  <c r="CT98"/>
  <c r="CW98" s="1"/>
  <c r="CT90"/>
  <c r="CW90" s="1"/>
  <c r="CT82"/>
  <c r="CW82" s="1"/>
  <c r="CT74"/>
  <c r="CW74" s="1"/>
  <c r="CT115"/>
  <c r="CW115" s="1"/>
  <c r="CT107"/>
  <c r="CW107" s="1"/>
  <c r="CT59"/>
  <c r="CW59" s="1"/>
  <c r="CT55"/>
  <c r="CW55" s="1"/>
  <c r="CT51"/>
  <c r="CW51" s="1"/>
  <c r="CT47"/>
  <c r="CW47" s="1"/>
  <c r="CT43"/>
  <c r="CW43" s="1"/>
  <c r="CT39"/>
  <c r="CW39" s="1"/>
  <c r="CT72"/>
  <c r="CW72" s="1"/>
  <c r="CT139"/>
  <c r="CW139" s="1"/>
  <c r="CT70"/>
  <c r="CW70" s="1"/>
  <c r="CT68"/>
  <c r="CW68" s="1"/>
  <c r="CT66"/>
  <c r="CW66" s="1"/>
  <c r="CT71"/>
  <c r="CW71" s="1"/>
  <c r="CT69"/>
  <c r="CW69" s="1"/>
  <c r="CT67"/>
  <c r="CW67" s="1"/>
  <c r="CT200"/>
  <c r="CW200" s="1"/>
  <c r="CT193"/>
  <c r="CW193" s="1"/>
  <c r="CT186"/>
  <c r="CW186" s="1"/>
  <c r="CT172"/>
  <c r="CW172" s="1"/>
  <c r="CT148"/>
  <c r="CW148" s="1"/>
  <c r="CT140"/>
  <c r="CW140" s="1"/>
  <c r="CT97"/>
  <c r="CW97" s="1"/>
  <c r="CT89"/>
  <c r="CW89" s="1"/>
  <c r="CT81"/>
  <c r="CW81" s="1"/>
  <c r="CT73"/>
  <c r="CW73" s="1"/>
  <c r="CT114"/>
  <c r="CW114" s="1"/>
  <c r="CT106"/>
  <c r="CW106" s="1"/>
  <c r="CT198"/>
  <c r="CW198" s="1"/>
  <c r="CT189"/>
  <c r="CW189" s="1"/>
  <c r="CT183"/>
  <c r="CW183" s="1"/>
  <c r="CT179"/>
  <c r="CW179" s="1"/>
  <c r="CT171"/>
  <c r="CW171" s="1"/>
  <c r="CT166"/>
  <c r="CW166" s="1"/>
  <c r="CT162"/>
  <c r="CW162" s="1"/>
  <c r="CT158"/>
  <c r="CW158" s="1"/>
  <c r="CT154"/>
  <c r="CW154" s="1"/>
  <c r="CT136"/>
  <c r="CW136" s="1"/>
  <c r="CT132"/>
  <c r="CW132" s="1"/>
  <c r="CT128"/>
  <c r="CW128" s="1"/>
  <c r="CT124"/>
  <c r="CW124" s="1"/>
  <c r="CT151"/>
  <c r="CW151" s="1"/>
  <c r="CT143"/>
  <c r="CW143" s="1"/>
  <c r="CT100"/>
  <c r="CW100" s="1"/>
  <c r="CT92"/>
  <c r="CW92" s="1"/>
  <c r="CT84"/>
  <c r="CW84" s="1"/>
  <c r="CT76"/>
  <c r="CW76" s="1"/>
  <c r="CT117"/>
  <c r="CW117" s="1"/>
  <c r="CT109"/>
  <c r="CW109" s="1"/>
  <c r="CT62"/>
  <c r="CW62" s="1"/>
  <c r="CT58"/>
  <c r="CW58" s="1"/>
  <c r="CT54"/>
  <c r="CW54" s="1"/>
  <c r="CT50"/>
  <c r="CW50" s="1"/>
  <c r="CT46"/>
  <c r="CW46" s="1"/>
  <c r="CT42"/>
  <c r="CW42" s="1"/>
  <c r="CT195"/>
  <c r="CW195" s="1"/>
  <c r="CT188"/>
  <c r="CW188" s="1"/>
  <c r="CT174"/>
  <c r="CW174" s="1"/>
  <c r="CT150"/>
  <c r="CW150" s="1"/>
  <c r="CT142"/>
  <c r="CW142" s="1"/>
  <c r="CT99"/>
  <c r="CW99" s="1"/>
  <c r="CT91"/>
  <c r="CW91" s="1"/>
  <c r="CT83"/>
  <c r="CW83" s="1"/>
  <c r="CT75"/>
  <c r="CW75" s="1"/>
  <c r="CT116"/>
  <c r="CW116" s="1"/>
  <c r="CT108"/>
  <c r="CW108" s="1"/>
  <c r="CT196"/>
  <c r="CW196" s="1"/>
  <c r="CT187"/>
  <c r="CW187" s="1"/>
  <c r="CT182"/>
  <c r="CW182" s="1"/>
  <c r="CT177"/>
  <c r="CW177" s="1"/>
  <c r="CT169"/>
  <c r="CW169" s="1"/>
  <c r="CT165"/>
  <c r="CW165" s="1"/>
  <c r="CT161"/>
  <c r="CW161" s="1"/>
  <c r="CT157"/>
  <c r="CW157" s="1"/>
  <c r="CT137"/>
  <c r="CW137" s="1"/>
  <c r="CT133"/>
  <c r="CW133" s="1"/>
  <c r="CT129"/>
  <c r="CW129" s="1"/>
  <c r="CT125"/>
  <c r="CW125" s="1"/>
  <c r="CT153"/>
  <c r="CW153" s="1"/>
  <c r="CT145"/>
  <c r="CW145" s="1"/>
  <c r="CT102"/>
  <c r="CW102" s="1"/>
  <c r="CT94"/>
  <c r="CW94" s="1"/>
  <c r="CT86"/>
  <c r="CW86" s="1"/>
  <c r="CT78"/>
  <c r="CW78" s="1"/>
  <c r="CT119"/>
  <c r="CW119" s="1"/>
  <c r="CT111"/>
  <c r="CW111" s="1"/>
  <c r="CT61"/>
  <c r="CW61" s="1"/>
  <c r="CT57"/>
  <c r="CW57" s="1"/>
  <c r="CT53"/>
  <c r="CW53" s="1"/>
  <c r="CT49"/>
  <c r="CW49" s="1"/>
  <c r="CT45"/>
  <c r="CW45" s="1"/>
  <c r="CT41"/>
  <c r="CW41" s="1"/>
  <c r="BM200"/>
  <c r="BK200"/>
  <c r="BI200"/>
  <c r="BJ200"/>
  <c r="BL200"/>
  <c r="BK197"/>
  <c r="BM197"/>
  <c r="BI197"/>
  <c r="BL197"/>
  <c r="BJ197"/>
  <c r="BM190"/>
  <c r="BK190"/>
  <c r="BI190"/>
  <c r="BJ190"/>
  <c r="BL190"/>
  <c r="BM186"/>
  <c r="BK186"/>
  <c r="BI186"/>
  <c r="BL186"/>
  <c r="BJ186"/>
  <c r="BM176"/>
  <c r="BI176"/>
  <c r="BK176"/>
  <c r="BL176"/>
  <c r="BJ176"/>
  <c r="BM152"/>
  <c r="BI152"/>
  <c r="BK152"/>
  <c r="BL152"/>
  <c r="BJ152"/>
  <c r="BM144"/>
  <c r="BI144"/>
  <c r="BK144"/>
  <c r="BL144"/>
  <c r="BJ144"/>
  <c r="BK101"/>
  <c r="BL101"/>
  <c r="BI101"/>
  <c r="BM101"/>
  <c r="BJ101"/>
  <c r="BK93"/>
  <c r="BL93"/>
  <c r="BI93"/>
  <c r="BM93"/>
  <c r="BJ93"/>
  <c r="BK85"/>
  <c r="BL85"/>
  <c r="BI85"/>
  <c r="BM85"/>
  <c r="BJ85"/>
  <c r="BM118"/>
  <c r="BI118"/>
  <c r="BK118"/>
  <c r="BL118"/>
  <c r="BJ118"/>
  <c r="BM110"/>
  <c r="BI110"/>
  <c r="BK110"/>
  <c r="BL110"/>
  <c r="BJ110"/>
  <c r="BM189"/>
  <c r="BI189"/>
  <c r="BK189"/>
  <c r="BL189"/>
  <c r="BJ189"/>
  <c r="BM185"/>
  <c r="BK185"/>
  <c r="BI185"/>
  <c r="BJ185"/>
  <c r="BL185"/>
  <c r="BM181"/>
  <c r="BK181"/>
  <c r="BI181"/>
  <c r="BJ181"/>
  <c r="BL181"/>
  <c r="BM171"/>
  <c r="BI171"/>
  <c r="BK171"/>
  <c r="BJ171"/>
  <c r="BL171"/>
  <c r="BM168"/>
  <c r="BK168"/>
  <c r="BI168"/>
  <c r="BL168"/>
  <c r="BJ168"/>
  <c r="BM164"/>
  <c r="BK164"/>
  <c r="BI164"/>
  <c r="BL164"/>
  <c r="BJ164"/>
  <c r="BM160"/>
  <c r="BK160"/>
  <c r="BI160"/>
  <c r="BL160"/>
  <c r="BJ160"/>
  <c r="BM156"/>
  <c r="BK156"/>
  <c r="BI156"/>
  <c r="BL156"/>
  <c r="BJ156"/>
  <c r="BM138"/>
  <c r="BK138"/>
  <c r="BI138"/>
  <c r="BL138"/>
  <c r="BJ138"/>
  <c r="BM134"/>
  <c r="BK134"/>
  <c r="BI134"/>
  <c r="BL134"/>
  <c r="BJ134"/>
  <c r="BM130"/>
  <c r="BK130"/>
  <c r="BI130"/>
  <c r="BL130"/>
  <c r="BJ130"/>
  <c r="BM126"/>
  <c r="BK126"/>
  <c r="BI126"/>
  <c r="BL126"/>
  <c r="BJ126"/>
  <c r="BM122"/>
  <c r="BK122"/>
  <c r="BI122"/>
  <c r="BL122"/>
  <c r="BJ122"/>
  <c r="BM151"/>
  <c r="BI151"/>
  <c r="BK151"/>
  <c r="BJ151"/>
  <c r="BL151"/>
  <c r="BM143"/>
  <c r="BI143"/>
  <c r="BK143"/>
  <c r="BJ143"/>
  <c r="BL143"/>
  <c r="BI100"/>
  <c r="BM100"/>
  <c r="BJ100"/>
  <c r="BK100"/>
  <c r="BL100"/>
  <c r="BI92"/>
  <c r="BM92"/>
  <c r="BJ92"/>
  <c r="BK92"/>
  <c r="BL92"/>
  <c r="BI76"/>
  <c r="BI77" s="1"/>
  <c r="BM76"/>
  <c r="BM77" s="1"/>
  <c r="BJ76"/>
  <c r="BJ77" s="1"/>
  <c r="BK76"/>
  <c r="BK77" s="1"/>
  <c r="BL76"/>
  <c r="BL77" s="1"/>
  <c r="BM121"/>
  <c r="BI121"/>
  <c r="BK121"/>
  <c r="BJ121"/>
  <c r="BL121"/>
  <c r="BM117"/>
  <c r="BI117"/>
  <c r="BK117"/>
  <c r="BJ117"/>
  <c r="BL117"/>
  <c r="BM109"/>
  <c r="BI109"/>
  <c r="BK109"/>
  <c r="BJ109"/>
  <c r="BL109"/>
  <c r="BM62"/>
  <c r="BK62"/>
  <c r="BI62"/>
  <c r="BJ62"/>
  <c r="BL62"/>
  <c r="BM54"/>
  <c r="BK54"/>
  <c r="BI54"/>
  <c r="BJ54"/>
  <c r="BL54"/>
  <c r="BM50"/>
  <c r="BK50"/>
  <c r="BI50"/>
  <c r="BJ50"/>
  <c r="BL50"/>
  <c r="BM46"/>
  <c r="BK46"/>
  <c r="BI46"/>
  <c r="BJ46"/>
  <c r="BL46"/>
  <c r="BM42"/>
  <c r="BK42"/>
  <c r="BI42"/>
  <c r="BJ42"/>
  <c r="BL42"/>
  <c r="BM191"/>
  <c r="BK191"/>
  <c r="BI191"/>
  <c r="BL191"/>
  <c r="BJ191"/>
  <c r="BM146"/>
  <c r="BI146"/>
  <c r="BK146"/>
  <c r="BL146"/>
  <c r="BJ146"/>
  <c r="BK103"/>
  <c r="BL103"/>
  <c r="BI103"/>
  <c r="BM103"/>
  <c r="BJ103"/>
  <c r="BK95"/>
  <c r="BL95"/>
  <c r="BI95"/>
  <c r="BM95"/>
  <c r="BJ95"/>
  <c r="BK87"/>
  <c r="BL87"/>
  <c r="BI87"/>
  <c r="BM87"/>
  <c r="BJ87"/>
  <c r="BM120"/>
  <c r="BI120"/>
  <c r="BK120"/>
  <c r="BL120"/>
  <c r="BJ120"/>
  <c r="BM112"/>
  <c r="BI112"/>
  <c r="BK112"/>
  <c r="BL112"/>
  <c r="BJ112"/>
  <c r="BM182"/>
  <c r="BK182"/>
  <c r="BI182"/>
  <c r="BL182"/>
  <c r="BJ182"/>
  <c r="BM173"/>
  <c r="BI173"/>
  <c r="BK173"/>
  <c r="BJ173"/>
  <c r="BL173"/>
  <c r="BM169"/>
  <c r="BK169"/>
  <c r="BI169"/>
  <c r="BJ169"/>
  <c r="BL169"/>
  <c r="BM165"/>
  <c r="BK165"/>
  <c r="BI165"/>
  <c r="BJ165"/>
  <c r="BL165"/>
  <c r="BM161"/>
  <c r="BK161"/>
  <c r="BI161"/>
  <c r="BJ161"/>
  <c r="BL161"/>
  <c r="BM157"/>
  <c r="BK157"/>
  <c r="BI157"/>
  <c r="BJ157"/>
  <c r="BL157"/>
  <c r="BM137"/>
  <c r="BK137"/>
  <c r="BI137"/>
  <c r="BJ137"/>
  <c r="BL137"/>
  <c r="BM133"/>
  <c r="BK133"/>
  <c r="BI133"/>
  <c r="BJ133"/>
  <c r="BL133"/>
  <c r="BM129"/>
  <c r="BK129"/>
  <c r="BI129"/>
  <c r="BJ129"/>
  <c r="BL129"/>
  <c r="BM125"/>
  <c r="BK125"/>
  <c r="BI125"/>
  <c r="BJ125"/>
  <c r="BL125"/>
  <c r="BM149"/>
  <c r="BI149"/>
  <c r="BK149"/>
  <c r="BJ149"/>
  <c r="BL149"/>
  <c r="BM141"/>
  <c r="BI141"/>
  <c r="BK141"/>
  <c r="BJ141"/>
  <c r="BL141"/>
  <c r="BI98"/>
  <c r="BM98"/>
  <c r="BJ98"/>
  <c r="BK98"/>
  <c r="BL98"/>
  <c r="BI90"/>
  <c r="BM90"/>
  <c r="BJ90"/>
  <c r="BK90"/>
  <c r="BL90"/>
  <c r="BI82"/>
  <c r="BM82"/>
  <c r="BJ82"/>
  <c r="BK82"/>
  <c r="BL82"/>
  <c r="BI74"/>
  <c r="BM74"/>
  <c r="BJ74"/>
  <c r="BK74"/>
  <c r="BL74"/>
  <c r="BM115"/>
  <c r="BI115"/>
  <c r="BK115"/>
  <c r="BJ115"/>
  <c r="BL115"/>
  <c r="BM107"/>
  <c r="BI107"/>
  <c r="BK107"/>
  <c r="BJ107"/>
  <c r="BL107"/>
  <c r="BM59"/>
  <c r="BK59"/>
  <c r="BI59"/>
  <c r="BL59"/>
  <c r="BJ59"/>
  <c r="BM55"/>
  <c r="BK55"/>
  <c r="BI55"/>
  <c r="BL55"/>
  <c r="BJ55"/>
  <c r="BM51"/>
  <c r="BK51"/>
  <c r="BI51"/>
  <c r="BL51"/>
  <c r="BJ51"/>
  <c r="BM47"/>
  <c r="BK47"/>
  <c r="BI47"/>
  <c r="BL47"/>
  <c r="BJ47"/>
  <c r="BM43"/>
  <c r="BK43"/>
  <c r="BI43"/>
  <c r="BL43"/>
  <c r="BJ43"/>
  <c r="BM39"/>
  <c r="BK39"/>
  <c r="BI39"/>
  <c r="BL39"/>
  <c r="BL40" s="1"/>
  <c r="BJ39"/>
  <c r="BJ40" s="1"/>
  <c r="BN68"/>
  <c r="BK193"/>
  <c r="BM193"/>
  <c r="BI193"/>
  <c r="BL193"/>
  <c r="BJ193"/>
  <c r="BM172"/>
  <c r="BI172"/>
  <c r="BK172"/>
  <c r="BL172"/>
  <c r="BJ172"/>
  <c r="BM148"/>
  <c r="BI148"/>
  <c r="BK148"/>
  <c r="BL148"/>
  <c r="BJ148"/>
  <c r="BM140"/>
  <c r="BI140"/>
  <c r="BK140"/>
  <c r="BL140"/>
  <c r="BJ140"/>
  <c r="BK97"/>
  <c r="BL97"/>
  <c r="BI97"/>
  <c r="BM97"/>
  <c r="BJ97"/>
  <c r="BK89"/>
  <c r="BL89"/>
  <c r="BI89"/>
  <c r="BM89"/>
  <c r="BJ89"/>
  <c r="BK81"/>
  <c r="BL81"/>
  <c r="BI81"/>
  <c r="BM81"/>
  <c r="BJ81"/>
  <c r="BK73"/>
  <c r="BK75" s="1"/>
  <c r="BL73"/>
  <c r="BL75" s="1"/>
  <c r="BI73"/>
  <c r="BM73"/>
  <c r="BJ73"/>
  <c r="BM114"/>
  <c r="BI114"/>
  <c r="BK114"/>
  <c r="BL114"/>
  <c r="BJ114"/>
  <c r="BM106"/>
  <c r="BI106"/>
  <c r="BK106"/>
  <c r="BL106"/>
  <c r="BJ106"/>
  <c r="BM198"/>
  <c r="BK198"/>
  <c r="BI198"/>
  <c r="BJ198"/>
  <c r="BL198"/>
  <c r="BK194"/>
  <c r="BM194"/>
  <c r="BI194"/>
  <c r="BJ194"/>
  <c r="BL194"/>
  <c r="BM183"/>
  <c r="BK183"/>
  <c r="BI183"/>
  <c r="BJ183"/>
  <c r="BL183"/>
  <c r="BM179"/>
  <c r="BK179"/>
  <c r="BI179"/>
  <c r="BJ179"/>
  <c r="BL179"/>
  <c r="BM175"/>
  <c r="BI175"/>
  <c r="BK175"/>
  <c r="BJ175"/>
  <c r="BL175"/>
  <c r="BM166"/>
  <c r="BK166"/>
  <c r="BI166"/>
  <c r="BL166"/>
  <c r="BJ166"/>
  <c r="BM162"/>
  <c r="BK162"/>
  <c r="BI162"/>
  <c r="BL162"/>
  <c r="BJ162"/>
  <c r="BM158"/>
  <c r="BK158"/>
  <c r="BI158"/>
  <c r="BL158"/>
  <c r="BJ158"/>
  <c r="BM154"/>
  <c r="BK154"/>
  <c r="BI154"/>
  <c r="BL154"/>
  <c r="BJ154"/>
  <c r="BM136"/>
  <c r="BK136"/>
  <c r="BI136"/>
  <c r="BL136"/>
  <c r="BJ136"/>
  <c r="BM132"/>
  <c r="BK132"/>
  <c r="BI132"/>
  <c r="BL132"/>
  <c r="BJ132"/>
  <c r="BM128"/>
  <c r="BK128"/>
  <c r="BI128"/>
  <c r="BL128"/>
  <c r="BJ128"/>
  <c r="BM124"/>
  <c r="BK124"/>
  <c r="BI124"/>
  <c r="BL124"/>
  <c r="BJ124"/>
  <c r="BM147"/>
  <c r="BI147"/>
  <c r="BK147"/>
  <c r="BJ147"/>
  <c r="BL147"/>
  <c r="BJ104"/>
  <c r="BI104"/>
  <c r="BK104"/>
  <c r="BL104"/>
  <c r="BM104"/>
  <c r="BI96"/>
  <c r="BM96"/>
  <c r="BJ96"/>
  <c r="BK96"/>
  <c r="BL96"/>
  <c r="BI88"/>
  <c r="BM88"/>
  <c r="BJ88"/>
  <c r="BK88"/>
  <c r="BL88"/>
  <c r="BI80"/>
  <c r="BM80"/>
  <c r="BJ80"/>
  <c r="BK80"/>
  <c r="BL80"/>
  <c r="BM113"/>
  <c r="BI113"/>
  <c r="BK113"/>
  <c r="BJ113"/>
  <c r="BL113"/>
  <c r="BM105"/>
  <c r="BI105"/>
  <c r="BK105"/>
  <c r="BJ105"/>
  <c r="BL105"/>
  <c r="BM60"/>
  <c r="BK60"/>
  <c r="BI60"/>
  <c r="BJ60"/>
  <c r="BJ61" s="1"/>
  <c r="BL60"/>
  <c r="BL61" s="1"/>
  <c r="BM56"/>
  <c r="BK56"/>
  <c r="BI56"/>
  <c r="BJ56"/>
  <c r="BL56"/>
  <c r="BM52"/>
  <c r="BK52"/>
  <c r="BI52"/>
  <c r="BJ52"/>
  <c r="BL52"/>
  <c r="BM44"/>
  <c r="BK44"/>
  <c r="BI44"/>
  <c r="BJ44"/>
  <c r="BL44"/>
  <c r="BM40"/>
  <c r="BK40"/>
  <c r="BI40"/>
  <c r="BM199"/>
  <c r="BK199"/>
  <c r="BI199"/>
  <c r="BL199"/>
  <c r="BJ199"/>
  <c r="BK195"/>
  <c r="BM195"/>
  <c r="BI195"/>
  <c r="BL195"/>
  <c r="BJ195"/>
  <c r="BM188"/>
  <c r="BI188"/>
  <c r="BK188"/>
  <c r="BJ188"/>
  <c r="BL188"/>
  <c r="BM178"/>
  <c r="BI178"/>
  <c r="BK178"/>
  <c r="BL178"/>
  <c r="BJ178"/>
  <c r="BM174"/>
  <c r="BI174"/>
  <c r="BK174"/>
  <c r="BL174"/>
  <c r="BJ174"/>
  <c r="BM170"/>
  <c r="BK170"/>
  <c r="BI170"/>
  <c r="BJ170"/>
  <c r="BL170"/>
  <c r="BM150"/>
  <c r="BI150"/>
  <c r="BK150"/>
  <c r="BL150"/>
  <c r="BJ150"/>
  <c r="BM142"/>
  <c r="BI142"/>
  <c r="BK142"/>
  <c r="BL142"/>
  <c r="BJ142"/>
  <c r="BK99"/>
  <c r="BL99"/>
  <c r="BI99"/>
  <c r="BM99"/>
  <c r="BJ99"/>
  <c r="BK91"/>
  <c r="BL91"/>
  <c r="BI91"/>
  <c r="BM91"/>
  <c r="BJ91"/>
  <c r="BK83"/>
  <c r="BL83"/>
  <c r="BI83"/>
  <c r="BM83"/>
  <c r="BJ83"/>
  <c r="BM75"/>
  <c r="BM116"/>
  <c r="BI116"/>
  <c r="BK116"/>
  <c r="BL116"/>
  <c r="BJ116"/>
  <c r="BM108"/>
  <c r="BI108"/>
  <c r="BK108"/>
  <c r="BL108"/>
  <c r="BJ108"/>
  <c r="BJ65"/>
  <c r="BM65"/>
  <c r="BI65"/>
  <c r="BL65"/>
  <c r="BK65"/>
  <c r="BK196"/>
  <c r="BM196"/>
  <c r="BI196"/>
  <c r="BJ196"/>
  <c r="BL196"/>
  <c r="BM192"/>
  <c r="BI192"/>
  <c r="BL192"/>
  <c r="BK192"/>
  <c r="BJ192"/>
  <c r="BM187"/>
  <c r="BI187"/>
  <c r="BK187"/>
  <c r="BL187"/>
  <c r="BJ187"/>
  <c r="BM184"/>
  <c r="BK184"/>
  <c r="BI184"/>
  <c r="BL184"/>
  <c r="BJ184"/>
  <c r="BM180"/>
  <c r="BK180"/>
  <c r="BI180"/>
  <c r="BL180"/>
  <c r="BJ180"/>
  <c r="BM177"/>
  <c r="BI177"/>
  <c r="BK177"/>
  <c r="BJ177"/>
  <c r="BL177"/>
  <c r="BM167"/>
  <c r="BK167"/>
  <c r="BI167"/>
  <c r="BJ167"/>
  <c r="BL167"/>
  <c r="BM163"/>
  <c r="BK163"/>
  <c r="BI163"/>
  <c r="BJ163"/>
  <c r="BL163"/>
  <c r="BM159"/>
  <c r="BK159"/>
  <c r="BI159"/>
  <c r="BJ159"/>
  <c r="BL159"/>
  <c r="BM155"/>
  <c r="BK155"/>
  <c r="BI155"/>
  <c r="BJ155"/>
  <c r="BL155"/>
  <c r="BM135"/>
  <c r="BK135"/>
  <c r="BI135"/>
  <c r="BJ135"/>
  <c r="BL135"/>
  <c r="BM131"/>
  <c r="BK131"/>
  <c r="BI131"/>
  <c r="BJ131"/>
  <c r="BL131"/>
  <c r="BM127"/>
  <c r="BK127"/>
  <c r="BI127"/>
  <c r="BJ127"/>
  <c r="BL127"/>
  <c r="BM123"/>
  <c r="BK123"/>
  <c r="BI123"/>
  <c r="BJ123"/>
  <c r="BL123"/>
  <c r="BM153"/>
  <c r="BI153"/>
  <c r="BK153"/>
  <c r="BJ153"/>
  <c r="BL153"/>
  <c r="BM145"/>
  <c r="BI145"/>
  <c r="BK145"/>
  <c r="BJ145"/>
  <c r="BL145"/>
  <c r="BI102"/>
  <c r="BM102"/>
  <c r="BJ102"/>
  <c r="BK102"/>
  <c r="BL102"/>
  <c r="BI94"/>
  <c r="BM94"/>
  <c r="BJ94"/>
  <c r="BK94"/>
  <c r="BL94"/>
  <c r="BI86"/>
  <c r="BM86"/>
  <c r="BJ86"/>
  <c r="BK86"/>
  <c r="BL86"/>
  <c r="BI78"/>
  <c r="BI79" s="1"/>
  <c r="BM78"/>
  <c r="BM79" s="1"/>
  <c r="BJ78"/>
  <c r="BJ79" s="1"/>
  <c r="BK78"/>
  <c r="BK79" s="1"/>
  <c r="BL78"/>
  <c r="BL79" s="1"/>
  <c r="BM119"/>
  <c r="BI119"/>
  <c r="BK119"/>
  <c r="BJ119"/>
  <c r="BL119"/>
  <c r="BM111"/>
  <c r="BI111"/>
  <c r="BK111"/>
  <c r="BJ111"/>
  <c r="BL111"/>
  <c r="BM61"/>
  <c r="BK61"/>
  <c r="BI61"/>
  <c r="BM57"/>
  <c r="BK57"/>
  <c r="BI57"/>
  <c r="BL57"/>
  <c r="BJ57"/>
  <c r="BM53"/>
  <c r="BK53"/>
  <c r="BI53"/>
  <c r="BL53"/>
  <c r="BJ53"/>
  <c r="BM49"/>
  <c r="BK49"/>
  <c r="BI49"/>
  <c r="BL49"/>
  <c r="BJ49"/>
  <c r="BM45"/>
  <c r="BK45"/>
  <c r="BI45"/>
  <c r="BL45"/>
  <c r="BJ45"/>
  <c r="BM41"/>
  <c r="BK41"/>
  <c r="BI41"/>
  <c r="BL41"/>
  <c r="BJ41"/>
  <c r="BN71"/>
  <c r="BN69"/>
  <c r="BN67"/>
  <c r="BN139"/>
  <c r="BK84" l="1"/>
  <c r="BM84"/>
  <c r="BL84"/>
  <c r="BJ84"/>
  <c r="BI84"/>
  <c r="BJ75"/>
  <c r="EI49"/>
  <c r="EJ49"/>
  <c r="BI75"/>
  <c r="EJ71"/>
  <c r="EI59"/>
  <c r="EJ59"/>
  <c r="BN66"/>
  <c r="BL70"/>
  <c r="BL48"/>
  <c r="BK48"/>
  <c r="BL58"/>
  <c r="BK58"/>
  <c r="EG40"/>
  <c r="E77"/>
  <c r="F77" s="1"/>
  <c r="G77" s="1"/>
  <c r="BI70"/>
  <c r="F73"/>
  <c r="G73" s="1"/>
  <c r="E74"/>
  <c r="F74" s="1"/>
  <c r="G74" s="1"/>
  <c r="EI112"/>
  <c r="V112" s="1"/>
  <c r="EJ112"/>
  <c r="AB112" s="1"/>
  <c r="EF112"/>
  <c r="EE112"/>
  <c r="EI120"/>
  <c r="V120" s="1"/>
  <c r="EJ120"/>
  <c r="AB120" s="1"/>
  <c r="EF120"/>
  <c r="EE120"/>
  <c r="EJ142"/>
  <c r="AB142" s="1"/>
  <c r="EI142"/>
  <c r="V142" s="1"/>
  <c r="EF142"/>
  <c r="EE142"/>
  <c r="EJ150"/>
  <c r="AB150" s="1"/>
  <c r="EI150"/>
  <c r="V150" s="1"/>
  <c r="EF150"/>
  <c r="EE150"/>
  <c r="EJ124"/>
  <c r="AB124" s="1"/>
  <c r="EI124"/>
  <c r="V124" s="1"/>
  <c r="EF124"/>
  <c r="EE124"/>
  <c r="EJ128"/>
  <c r="AB128" s="1"/>
  <c r="EI128"/>
  <c r="V128" s="1"/>
  <c r="EF128"/>
  <c r="EE128"/>
  <c r="EJ132"/>
  <c r="AB132" s="1"/>
  <c r="EI132"/>
  <c r="V132" s="1"/>
  <c r="EF132"/>
  <c r="EE132"/>
  <c r="EJ136"/>
  <c r="AB136" s="1"/>
  <c r="EI136"/>
  <c r="V136" s="1"/>
  <c r="EF136"/>
  <c r="EE136"/>
  <c r="EJ156"/>
  <c r="AB156" s="1"/>
  <c r="EI156"/>
  <c r="V156" s="1"/>
  <c r="EF156"/>
  <c r="EE156"/>
  <c r="EJ160"/>
  <c r="AB160" s="1"/>
  <c r="EI160"/>
  <c r="V160" s="1"/>
  <c r="EF160"/>
  <c r="EE160"/>
  <c r="EJ164"/>
  <c r="AB164" s="1"/>
  <c r="EI164"/>
  <c r="V164" s="1"/>
  <c r="EF164"/>
  <c r="EE164"/>
  <c r="EJ168"/>
  <c r="AB168" s="1"/>
  <c r="EI168"/>
  <c r="V168" s="1"/>
  <c r="EF168"/>
  <c r="EE168"/>
  <c r="EJ174"/>
  <c r="AB174" s="1"/>
  <c r="EI174"/>
  <c r="V174" s="1"/>
  <c r="EF174"/>
  <c r="EE174"/>
  <c r="EI88"/>
  <c r="V88" s="1"/>
  <c r="EJ88"/>
  <c r="AB88" s="1"/>
  <c r="EF88"/>
  <c r="EE88"/>
  <c r="EI96"/>
  <c r="V96" s="1"/>
  <c r="EJ96"/>
  <c r="AB96" s="1"/>
  <c r="EF96"/>
  <c r="EE96"/>
  <c r="EI104"/>
  <c r="V104" s="1"/>
  <c r="EJ104"/>
  <c r="AB104" s="1"/>
  <c r="EF104"/>
  <c r="EE104"/>
  <c r="EJ192"/>
  <c r="AB192" s="1"/>
  <c r="EI192"/>
  <c r="V192" s="1"/>
  <c r="EF192"/>
  <c r="EE192"/>
  <c r="EJ200"/>
  <c r="AB200" s="1"/>
  <c r="EI200"/>
  <c r="EF200"/>
  <c r="EE200"/>
  <c r="EI106"/>
  <c r="V106" s="1"/>
  <c r="EJ106"/>
  <c r="AB106" s="1"/>
  <c r="EF106"/>
  <c r="EE106"/>
  <c r="EI114"/>
  <c r="V114" s="1"/>
  <c r="EJ114"/>
  <c r="AB114" s="1"/>
  <c r="EF114"/>
  <c r="EE114"/>
  <c r="EJ122"/>
  <c r="AB122" s="1"/>
  <c r="EI122"/>
  <c r="V122" s="1"/>
  <c r="EF122"/>
  <c r="EE122"/>
  <c r="EF81"/>
  <c r="EE81"/>
  <c r="EI81" s="1"/>
  <c r="EJ148"/>
  <c r="AB148" s="1"/>
  <c r="EI148"/>
  <c r="V148" s="1"/>
  <c r="EF148"/>
  <c r="EE148"/>
  <c r="EJ176"/>
  <c r="AB176" s="1"/>
  <c r="EI176"/>
  <c r="V176" s="1"/>
  <c r="EF176"/>
  <c r="EE176"/>
  <c r="EJ182"/>
  <c r="AB182" s="1"/>
  <c r="EI182"/>
  <c r="V182" s="1"/>
  <c r="EF182"/>
  <c r="EE182"/>
  <c r="EJ186"/>
  <c r="AB186" s="1"/>
  <c r="EI186"/>
  <c r="V186" s="1"/>
  <c r="EF186"/>
  <c r="EE186"/>
  <c r="EF82"/>
  <c r="EE82"/>
  <c r="EI82" s="1"/>
  <c r="EI90"/>
  <c r="V90" s="1"/>
  <c r="EJ90"/>
  <c r="AB90" s="1"/>
  <c r="EF90"/>
  <c r="EE90"/>
  <c r="EI98"/>
  <c r="V98" s="1"/>
  <c r="EJ98"/>
  <c r="AB98" s="1"/>
  <c r="EF98"/>
  <c r="EE98"/>
  <c r="EJ194"/>
  <c r="AB194" s="1"/>
  <c r="EI194"/>
  <c r="V194" s="1"/>
  <c r="EF194"/>
  <c r="EE194"/>
  <c r="EG64"/>
  <c r="EI64"/>
  <c r="EJ64"/>
  <c r="EG72"/>
  <c r="EJ72"/>
  <c r="EI72"/>
  <c r="EG73"/>
  <c r="EJ73"/>
  <c r="EI73"/>
  <c r="EG69"/>
  <c r="EI69"/>
  <c r="EJ69"/>
  <c r="EG52"/>
  <c r="EI52"/>
  <c r="EJ52"/>
  <c r="EG46"/>
  <c r="EI46"/>
  <c r="EJ46"/>
  <c r="EG74"/>
  <c r="EJ74"/>
  <c r="EI74"/>
  <c r="EG45"/>
  <c r="EI45"/>
  <c r="EJ45"/>
  <c r="EG42"/>
  <c r="EI42"/>
  <c r="EJ42"/>
  <c r="EG57"/>
  <c r="EI57"/>
  <c r="EJ57"/>
  <c r="EG66"/>
  <c r="EJ66"/>
  <c r="EI66"/>
  <c r="EG43"/>
  <c r="EI43"/>
  <c r="EJ43"/>
  <c r="F51"/>
  <c r="G51" s="1"/>
  <c r="E52"/>
  <c r="G64"/>
  <c r="EI87"/>
  <c r="V87" s="1"/>
  <c r="EJ87"/>
  <c r="AB87" s="1"/>
  <c r="EE87"/>
  <c r="EF87"/>
  <c r="EI95"/>
  <c r="V95" s="1"/>
  <c r="EJ95"/>
  <c r="AB95" s="1"/>
  <c r="EE95"/>
  <c r="EF95"/>
  <c r="EI103"/>
  <c r="V103" s="1"/>
  <c r="EJ103"/>
  <c r="AB103" s="1"/>
  <c r="EE103"/>
  <c r="EF103"/>
  <c r="EJ183"/>
  <c r="AB183" s="1"/>
  <c r="EI183"/>
  <c r="V183" s="1"/>
  <c r="EE183"/>
  <c r="EF183"/>
  <c r="EJ197"/>
  <c r="AB197" s="1"/>
  <c r="EI197"/>
  <c r="V197" s="1"/>
  <c r="EE197"/>
  <c r="EF197"/>
  <c r="EI113"/>
  <c r="V113" s="1"/>
  <c r="EJ113"/>
  <c r="AB113" s="1"/>
  <c r="EE113"/>
  <c r="EF113"/>
  <c r="EJ121"/>
  <c r="AB121" s="1"/>
  <c r="EI121"/>
  <c r="V121" s="1"/>
  <c r="EE121"/>
  <c r="EF121"/>
  <c r="EJ143"/>
  <c r="AB143" s="1"/>
  <c r="EI143"/>
  <c r="V143" s="1"/>
  <c r="EE143"/>
  <c r="EF143"/>
  <c r="EJ151"/>
  <c r="AB151" s="1"/>
  <c r="EI151"/>
  <c r="V151" s="1"/>
  <c r="EE151"/>
  <c r="EF151"/>
  <c r="EJ175"/>
  <c r="AB175" s="1"/>
  <c r="EI175"/>
  <c r="V175" s="1"/>
  <c r="EE175"/>
  <c r="EF175"/>
  <c r="EJ189"/>
  <c r="AB189" s="1"/>
  <c r="EI189"/>
  <c r="EE189"/>
  <c r="EF189"/>
  <c r="EI85"/>
  <c r="V85" s="1"/>
  <c r="EJ85"/>
  <c r="AB85" s="1"/>
  <c r="EE85"/>
  <c r="EF85"/>
  <c r="EI93"/>
  <c r="V93" s="1"/>
  <c r="EJ93"/>
  <c r="AB93" s="1"/>
  <c r="EE93"/>
  <c r="EF93"/>
  <c r="EI101"/>
  <c r="V101" s="1"/>
  <c r="EJ101"/>
  <c r="AB101" s="1"/>
  <c r="EE101"/>
  <c r="EF101"/>
  <c r="EJ125"/>
  <c r="AB125" s="1"/>
  <c r="EI125"/>
  <c r="V125" s="1"/>
  <c r="EE125"/>
  <c r="EF125"/>
  <c r="EJ129"/>
  <c r="AB129" s="1"/>
  <c r="EI129"/>
  <c r="V129" s="1"/>
  <c r="EE129"/>
  <c r="EF129"/>
  <c r="EJ133"/>
  <c r="AB133" s="1"/>
  <c r="EI133"/>
  <c r="V133" s="1"/>
  <c r="EE133"/>
  <c r="EF133"/>
  <c r="EJ137"/>
  <c r="AB137" s="1"/>
  <c r="EI137"/>
  <c r="EE137"/>
  <c r="EF137"/>
  <c r="EJ155"/>
  <c r="AB155" s="1"/>
  <c r="EI155"/>
  <c r="V155" s="1"/>
  <c r="EE155"/>
  <c r="EF155"/>
  <c r="EJ159"/>
  <c r="AB159" s="1"/>
  <c r="EI159"/>
  <c r="V159" s="1"/>
  <c r="EE159"/>
  <c r="EF159"/>
  <c r="EJ163"/>
  <c r="AB163" s="1"/>
  <c r="EI163"/>
  <c r="V163" s="1"/>
  <c r="EE163"/>
  <c r="EF163"/>
  <c r="EJ167"/>
  <c r="AB167" s="1"/>
  <c r="EI167"/>
  <c r="EE167"/>
  <c r="EF167"/>
  <c r="EJ199"/>
  <c r="AB199" s="1"/>
  <c r="EI199"/>
  <c r="V199" s="1"/>
  <c r="EE199"/>
  <c r="EF199"/>
  <c r="EI107"/>
  <c r="V107" s="1"/>
  <c r="EJ107"/>
  <c r="AB107" s="1"/>
  <c r="EE107"/>
  <c r="EF107"/>
  <c r="EI115"/>
  <c r="V115" s="1"/>
  <c r="EJ115"/>
  <c r="AB115" s="1"/>
  <c r="EE115"/>
  <c r="EF115"/>
  <c r="EE78"/>
  <c r="EI78" s="1"/>
  <c r="EF78"/>
  <c r="EJ145"/>
  <c r="AB145" s="1"/>
  <c r="EI145"/>
  <c r="EE145"/>
  <c r="EF145"/>
  <c r="EJ153"/>
  <c r="AB153" s="1"/>
  <c r="EI153"/>
  <c r="V153" s="1"/>
  <c r="EE153"/>
  <c r="EF153"/>
  <c r="EJ177"/>
  <c r="AB177" s="1"/>
  <c r="EI177"/>
  <c r="V177" s="1"/>
  <c r="EE177"/>
  <c r="EF177"/>
  <c r="EJ191"/>
  <c r="AB191" s="1"/>
  <c r="EI191"/>
  <c r="EE191"/>
  <c r="EF191"/>
  <c r="EG41"/>
  <c r="EJ41"/>
  <c r="F42"/>
  <c r="G42" s="1"/>
  <c r="E43"/>
  <c r="EJ140"/>
  <c r="AB140" s="1"/>
  <c r="EI140"/>
  <c r="V140" s="1"/>
  <c r="EF140"/>
  <c r="EE140"/>
  <c r="EE83"/>
  <c r="EJ83" s="1"/>
  <c r="EF83"/>
  <c r="EI91"/>
  <c r="V91" s="1"/>
  <c r="EJ91"/>
  <c r="AB91" s="1"/>
  <c r="EE91"/>
  <c r="EF91"/>
  <c r="EI99"/>
  <c r="V99" s="1"/>
  <c r="EJ99"/>
  <c r="AB99" s="1"/>
  <c r="EE99"/>
  <c r="EF99"/>
  <c r="EJ181"/>
  <c r="AB181" s="1"/>
  <c r="EI181"/>
  <c r="EE181"/>
  <c r="EF181"/>
  <c r="EJ185"/>
  <c r="AB185" s="1"/>
  <c r="EI185"/>
  <c r="V185" s="1"/>
  <c r="EE185"/>
  <c r="EF185"/>
  <c r="EJ193"/>
  <c r="AB193" s="1"/>
  <c r="EI193"/>
  <c r="V193" s="1"/>
  <c r="EE193"/>
  <c r="EF193"/>
  <c r="EI109"/>
  <c r="V109" s="1"/>
  <c r="EJ109"/>
  <c r="AB109" s="1"/>
  <c r="EE109"/>
  <c r="EF109"/>
  <c r="EI117"/>
  <c r="V117" s="1"/>
  <c r="EJ117"/>
  <c r="AB117" s="1"/>
  <c r="EE117"/>
  <c r="EF117"/>
  <c r="EE80"/>
  <c r="EJ80" s="1"/>
  <c r="EF80"/>
  <c r="EJ147"/>
  <c r="AB147" s="1"/>
  <c r="EI147"/>
  <c r="EE147"/>
  <c r="EF147"/>
  <c r="EJ171"/>
  <c r="AB171" s="1"/>
  <c r="EI171"/>
  <c r="V171" s="1"/>
  <c r="EE171"/>
  <c r="EF171"/>
  <c r="EJ179"/>
  <c r="AB179" s="1"/>
  <c r="EI179"/>
  <c r="V179" s="1"/>
  <c r="EE179"/>
  <c r="EF179"/>
  <c r="EI89"/>
  <c r="V89" s="1"/>
  <c r="EJ89"/>
  <c r="AB89" s="1"/>
  <c r="EE89"/>
  <c r="EF89"/>
  <c r="EI97"/>
  <c r="V97" s="1"/>
  <c r="EJ97"/>
  <c r="AB97" s="1"/>
  <c r="EE97"/>
  <c r="EF97"/>
  <c r="EI105"/>
  <c r="V105" s="1"/>
  <c r="EJ105"/>
  <c r="AB105" s="1"/>
  <c r="EE105"/>
  <c r="EF105"/>
  <c r="EJ123"/>
  <c r="AB123" s="1"/>
  <c r="EI123"/>
  <c r="V123" s="1"/>
  <c r="EE123"/>
  <c r="EF123"/>
  <c r="EJ127"/>
  <c r="AB127" s="1"/>
  <c r="EI127"/>
  <c r="V127" s="1"/>
  <c r="EE127"/>
  <c r="EF127"/>
  <c r="EJ131"/>
  <c r="AB131" s="1"/>
  <c r="EI131"/>
  <c r="V131" s="1"/>
  <c r="EE131"/>
  <c r="EF131"/>
  <c r="EJ135"/>
  <c r="AB135" s="1"/>
  <c r="EI135"/>
  <c r="EE135"/>
  <c r="EF135"/>
  <c r="EJ139"/>
  <c r="AB139" s="1"/>
  <c r="EI139"/>
  <c r="EE139"/>
  <c r="EF139"/>
  <c r="EJ157"/>
  <c r="AB157" s="1"/>
  <c r="EI157"/>
  <c r="V157" s="1"/>
  <c r="EE157"/>
  <c r="EF157"/>
  <c r="EJ161"/>
  <c r="AB161" s="1"/>
  <c r="EI161"/>
  <c r="V161" s="1"/>
  <c r="EE161"/>
  <c r="EF161"/>
  <c r="EJ165"/>
  <c r="AB165" s="1"/>
  <c r="EI165"/>
  <c r="V165" s="1"/>
  <c r="EE165"/>
  <c r="EF165"/>
  <c r="EJ169"/>
  <c r="AB169" s="1"/>
  <c r="EI169"/>
  <c r="EE169"/>
  <c r="EF169"/>
  <c r="EJ195"/>
  <c r="AB195" s="1"/>
  <c r="EI195"/>
  <c r="V195" s="1"/>
  <c r="EE195"/>
  <c r="EF195"/>
  <c r="EI111"/>
  <c r="EJ111"/>
  <c r="AB111" s="1"/>
  <c r="EE111"/>
  <c r="EF111"/>
  <c r="EI119"/>
  <c r="V119" s="1"/>
  <c r="EJ119"/>
  <c r="AB119" s="1"/>
  <c r="EE119"/>
  <c r="EF119"/>
  <c r="EJ141"/>
  <c r="AB141" s="1"/>
  <c r="EI141"/>
  <c r="V141" s="1"/>
  <c r="EE141"/>
  <c r="EF141"/>
  <c r="EJ149"/>
  <c r="AB149" s="1"/>
  <c r="EI149"/>
  <c r="EE149"/>
  <c r="EF149"/>
  <c r="EJ173"/>
  <c r="AB173" s="1"/>
  <c r="EI173"/>
  <c r="V173" s="1"/>
  <c r="EE173"/>
  <c r="EF173"/>
  <c r="EJ187"/>
  <c r="AB187" s="1"/>
  <c r="EI187"/>
  <c r="V187" s="1"/>
  <c r="EE187"/>
  <c r="EF187"/>
  <c r="EJ201"/>
  <c r="AB201" s="1"/>
  <c r="EI201"/>
  <c r="EE201"/>
  <c r="EF201"/>
  <c r="EG50"/>
  <c r="EI50"/>
  <c r="EJ50"/>
  <c r="EG44"/>
  <c r="EI44"/>
  <c r="EJ44"/>
  <c r="EG67"/>
  <c r="EI67"/>
  <c r="EJ67"/>
  <c r="EG56"/>
  <c r="EJ56"/>
  <c r="EI56"/>
  <c r="EG51"/>
  <c r="EI51"/>
  <c r="EJ51"/>
  <c r="EG68"/>
  <c r="EI68"/>
  <c r="EJ68"/>
  <c r="EG47"/>
  <c r="EI47"/>
  <c r="EJ47"/>
  <c r="EG55"/>
  <c r="EI55"/>
  <c r="EJ55"/>
  <c r="EG54"/>
  <c r="EI54"/>
  <c r="EJ54"/>
  <c r="EG63"/>
  <c r="EI63"/>
  <c r="EJ63"/>
  <c r="EG53"/>
  <c r="EI53"/>
  <c r="EJ53"/>
  <c r="EG60"/>
  <c r="EJ60"/>
  <c r="EI60"/>
  <c r="G63"/>
  <c r="EI108"/>
  <c r="V108" s="1"/>
  <c r="EJ108"/>
  <c r="AB108" s="1"/>
  <c r="EF108"/>
  <c r="EE108"/>
  <c r="EI116"/>
  <c r="V116" s="1"/>
  <c r="EJ116"/>
  <c r="AB116" s="1"/>
  <c r="EF116"/>
  <c r="EE116"/>
  <c r="EI79"/>
  <c r="EJ79"/>
  <c r="EF79"/>
  <c r="EE79"/>
  <c r="EJ146"/>
  <c r="AB146" s="1"/>
  <c r="EI146"/>
  <c r="V146" s="1"/>
  <c r="EF146"/>
  <c r="EE146"/>
  <c r="EJ154"/>
  <c r="AB154" s="1"/>
  <c r="EI154"/>
  <c r="V154" s="1"/>
  <c r="EF154"/>
  <c r="EE154"/>
  <c r="EJ126"/>
  <c r="AB126" s="1"/>
  <c r="EI126"/>
  <c r="V126" s="1"/>
  <c r="EF126"/>
  <c r="EE126"/>
  <c r="EJ130"/>
  <c r="AB130" s="1"/>
  <c r="EI130"/>
  <c r="V130" s="1"/>
  <c r="EF130"/>
  <c r="EE130"/>
  <c r="EJ134"/>
  <c r="AB134" s="1"/>
  <c r="EI134"/>
  <c r="V134" s="1"/>
  <c r="EF134"/>
  <c r="EE134"/>
  <c r="EJ138"/>
  <c r="AB138" s="1"/>
  <c r="EI138"/>
  <c r="V138" s="1"/>
  <c r="EF138"/>
  <c r="EE138"/>
  <c r="EJ158"/>
  <c r="AB158" s="1"/>
  <c r="EI158"/>
  <c r="V158" s="1"/>
  <c r="EF158"/>
  <c r="EE158"/>
  <c r="EJ162"/>
  <c r="AB162" s="1"/>
  <c r="EI162"/>
  <c r="V162" s="1"/>
  <c r="EF162"/>
  <c r="EE162"/>
  <c r="EJ166"/>
  <c r="AB166" s="1"/>
  <c r="EI166"/>
  <c r="V166" s="1"/>
  <c r="EF166"/>
  <c r="EE166"/>
  <c r="EJ170"/>
  <c r="AB170" s="1"/>
  <c r="EI170"/>
  <c r="V170" s="1"/>
  <c r="EF170"/>
  <c r="EE170"/>
  <c r="EJ178"/>
  <c r="AB178" s="1"/>
  <c r="EI178"/>
  <c r="V178" s="1"/>
  <c r="EF178"/>
  <c r="EE178"/>
  <c r="EJ188"/>
  <c r="AB188" s="1"/>
  <c r="EI188"/>
  <c r="V188" s="1"/>
  <c r="EF188"/>
  <c r="EE188"/>
  <c r="EI84"/>
  <c r="EJ84"/>
  <c r="EF84"/>
  <c r="EE84"/>
  <c r="EI92"/>
  <c r="V92" s="1"/>
  <c r="EJ92"/>
  <c r="AB92" s="1"/>
  <c r="EF92"/>
  <c r="EE92"/>
  <c r="EI100"/>
  <c r="V100" s="1"/>
  <c r="EJ100"/>
  <c r="AB100" s="1"/>
  <c r="EF100"/>
  <c r="EE100"/>
  <c r="EJ196"/>
  <c r="AB196" s="1"/>
  <c r="EI196"/>
  <c r="V196" s="1"/>
  <c r="EF196"/>
  <c r="EE196"/>
  <c r="EI110"/>
  <c r="V110" s="1"/>
  <c r="EJ110"/>
  <c r="AB110" s="1"/>
  <c r="EF110"/>
  <c r="EE110"/>
  <c r="EI118"/>
  <c r="EJ118"/>
  <c r="AB118" s="1"/>
  <c r="EF118"/>
  <c r="EE118"/>
  <c r="EE76"/>
  <c r="EJ76" s="1"/>
  <c r="EF76"/>
  <c r="EI77"/>
  <c r="EJ77"/>
  <c r="EF77"/>
  <c r="EE77"/>
  <c r="EJ144"/>
  <c r="AB144" s="1"/>
  <c r="EI144"/>
  <c r="V144" s="1"/>
  <c r="EF144"/>
  <c r="EE144"/>
  <c r="EJ152"/>
  <c r="AB152" s="1"/>
  <c r="EI152"/>
  <c r="V152" s="1"/>
  <c r="EF152"/>
  <c r="EE152"/>
  <c r="EJ172"/>
  <c r="AB172" s="1"/>
  <c r="EI172"/>
  <c r="V172" s="1"/>
  <c r="EF172"/>
  <c r="EE172"/>
  <c r="EJ180"/>
  <c r="AB180" s="1"/>
  <c r="EI180"/>
  <c r="V180" s="1"/>
  <c r="EF180"/>
  <c r="EE180"/>
  <c r="EJ184"/>
  <c r="AB184" s="1"/>
  <c r="EI184"/>
  <c r="V184" s="1"/>
  <c r="EF184"/>
  <c r="EE184"/>
  <c r="EJ190"/>
  <c r="AB190" s="1"/>
  <c r="EI190"/>
  <c r="V190" s="1"/>
  <c r="EF190"/>
  <c r="EE190"/>
  <c r="E78"/>
  <c r="EI86"/>
  <c r="V86" s="1"/>
  <c r="EJ86"/>
  <c r="AB86" s="1"/>
  <c r="EF86"/>
  <c r="EE86"/>
  <c r="EI94"/>
  <c r="V94" s="1"/>
  <c r="EJ94"/>
  <c r="AB94" s="1"/>
  <c r="EF94"/>
  <c r="EE94"/>
  <c r="EI102"/>
  <c r="V102" s="1"/>
  <c r="EJ102"/>
  <c r="AB102" s="1"/>
  <c r="EF102"/>
  <c r="EE102"/>
  <c r="EJ198"/>
  <c r="AB198" s="1"/>
  <c r="EI198"/>
  <c r="V198" s="1"/>
  <c r="EF198"/>
  <c r="EE198"/>
  <c r="BN70"/>
  <c r="BJ48"/>
  <c r="BI48"/>
  <c r="BM48"/>
  <c r="BJ58"/>
  <c r="BI58"/>
  <c r="BM58"/>
  <c r="V135"/>
  <c r="V139"/>
  <c r="V169"/>
  <c r="V111"/>
  <c r="V145"/>
  <c r="V191"/>
  <c r="V189"/>
  <c r="V137"/>
  <c r="V167"/>
  <c r="V149"/>
  <c r="V201"/>
  <c r="V181"/>
  <c r="V118"/>
  <c r="V147"/>
  <c r="BN83"/>
  <c r="BN99"/>
  <c r="BN81"/>
  <c r="BN97"/>
  <c r="BN145"/>
  <c r="BN123"/>
  <c r="BN131"/>
  <c r="BN184"/>
  <c r="BN91"/>
  <c r="BN188"/>
  <c r="BN199"/>
  <c r="BN113"/>
  <c r="BN162"/>
  <c r="BN175"/>
  <c r="BN198"/>
  <c r="BN73"/>
  <c r="BN89"/>
  <c r="BN127"/>
  <c r="BN135"/>
  <c r="BN180"/>
  <c r="BN170"/>
  <c r="BN105"/>
  <c r="BN147"/>
  <c r="BN158"/>
  <c r="BN166"/>
  <c r="BN78"/>
  <c r="BN86"/>
  <c r="BN94"/>
  <c r="BN102"/>
  <c r="BN153"/>
  <c r="BN177"/>
  <c r="BN196"/>
  <c r="BN178"/>
  <c r="BN195"/>
  <c r="BN80"/>
  <c r="BN88"/>
  <c r="BN96"/>
  <c r="BN104"/>
  <c r="BN194"/>
  <c r="BN193"/>
  <c r="BN39"/>
  <c r="BN40" s="1"/>
  <c r="BN43"/>
  <c r="BN47"/>
  <c r="BN51"/>
  <c r="BN55"/>
  <c r="BN59"/>
  <c r="BN107"/>
  <c r="BN115"/>
  <c r="BN141"/>
  <c r="BN149"/>
  <c r="BN125"/>
  <c r="BN129"/>
  <c r="BN133"/>
  <c r="BN137"/>
  <c r="BN157"/>
  <c r="BN161"/>
  <c r="BN165"/>
  <c r="BN169"/>
  <c r="BN173"/>
  <c r="BN182"/>
  <c r="BN112"/>
  <c r="BN79"/>
  <c r="BN87"/>
  <c r="BN95"/>
  <c r="BN103"/>
  <c r="BN146"/>
  <c r="BN191"/>
  <c r="BN42"/>
  <c r="BN46"/>
  <c r="BN50"/>
  <c r="BN54"/>
  <c r="BN62"/>
  <c r="BN65" s="1"/>
  <c r="BN109"/>
  <c r="BN117"/>
  <c r="BN121"/>
  <c r="BN143"/>
  <c r="BN151"/>
  <c r="BN122"/>
  <c r="BN126"/>
  <c r="BN130"/>
  <c r="BN134"/>
  <c r="BN138"/>
  <c r="BN156"/>
  <c r="BN160"/>
  <c r="BN164"/>
  <c r="BN168"/>
  <c r="BN171"/>
  <c r="BN181"/>
  <c r="BN185"/>
  <c r="BN110"/>
  <c r="BN118"/>
  <c r="BN85"/>
  <c r="BN93"/>
  <c r="BN101"/>
  <c r="BN144"/>
  <c r="BN152"/>
  <c r="BN176"/>
  <c r="BN190"/>
  <c r="BN200"/>
  <c r="BN41"/>
  <c r="BN45"/>
  <c r="BN49"/>
  <c r="BN53"/>
  <c r="BN57"/>
  <c r="BN111"/>
  <c r="BN119"/>
  <c r="BN155"/>
  <c r="BN159"/>
  <c r="BN163"/>
  <c r="BN167"/>
  <c r="BN187"/>
  <c r="BN192"/>
  <c r="BN108"/>
  <c r="BN116"/>
  <c r="BN142"/>
  <c r="BN150"/>
  <c r="BN174"/>
  <c r="BN44"/>
  <c r="BN52"/>
  <c r="BN56"/>
  <c r="BN60"/>
  <c r="BN124"/>
  <c r="BN128"/>
  <c r="BN132"/>
  <c r="BN136"/>
  <c r="BN154"/>
  <c r="BN179"/>
  <c r="BN183"/>
  <c r="BN106"/>
  <c r="BN114"/>
  <c r="BN140"/>
  <c r="BN148"/>
  <c r="BN172"/>
  <c r="BN74"/>
  <c r="BN82"/>
  <c r="BN90"/>
  <c r="BN98"/>
  <c r="BN120"/>
  <c r="BN76"/>
  <c r="BN77" s="1"/>
  <c r="BN92"/>
  <c r="BN100"/>
  <c r="BN189"/>
  <c r="BN186"/>
  <c r="BN197"/>
  <c r="BN84" l="1"/>
  <c r="V80"/>
  <c r="AB80"/>
  <c r="V83"/>
  <c r="AB83"/>
  <c r="EI80"/>
  <c r="EI83"/>
  <c r="EJ82"/>
  <c r="EJ81"/>
  <c r="EJ78"/>
  <c r="EI76"/>
  <c r="V55" s="1"/>
  <c r="EG91"/>
  <c r="EG83"/>
  <c r="EG198"/>
  <c r="EG102"/>
  <c r="EG94"/>
  <c r="EG86"/>
  <c r="EG76"/>
  <c r="EG166"/>
  <c r="EG162"/>
  <c r="EG158"/>
  <c r="EG138"/>
  <c r="EG134"/>
  <c r="EG130"/>
  <c r="EG126"/>
  <c r="EG154"/>
  <c r="EG146"/>
  <c r="EG79"/>
  <c r="EG116"/>
  <c r="EG108"/>
  <c r="EG201"/>
  <c r="EG187"/>
  <c r="EG173"/>
  <c r="EG149"/>
  <c r="EG141"/>
  <c r="EG119"/>
  <c r="EG111"/>
  <c r="EG195"/>
  <c r="EG169"/>
  <c r="EG165"/>
  <c r="EG161"/>
  <c r="EG157"/>
  <c r="EG139"/>
  <c r="EG135"/>
  <c r="EG131"/>
  <c r="EG127"/>
  <c r="EG123"/>
  <c r="EG105"/>
  <c r="EG97"/>
  <c r="EG89"/>
  <c r="EG179"/>
  <c r="EG171"/>
  <c r="EG147"/>
  <c r="EG80"/>
  <c r="EG117"/>
  <c r="EG109"/>
  <c r="EG193"/>
  <c r="EG185"/>
  <c r="EG181"/>
  <c r="EG99"/>
  <c r="F78"/>
  <c r="G78" s="1"/>
  <c r="E79"/>
  <c r="DP63"/>
  <c r="EG140"/>
  <c r="EG191"/>
  <c r="EG177"/>
  <c r="EG153"/>
  <c r="EG145"/>
  <c r="EG78"/>
  <c r="EG115"/>
  <c r="EG107"/>
  <c r="EG199"/>
  <c r="EG167"/>
  <c r="EG163"/>
  <c r="EG159"/>
  <c r="EG155"/>
  <c r="EG137"/>
  <c r="EG133"/>
  <c r="EG129"/>
  <c r="EG125"/>
  <c r="EG101"/>
  <c r="EG93"/>
  <c r="EG85"/>
  <c r="EG189"/>
  <c r="EG175"/>
  <c r="EG151"/>
  <c r="EG143"/>
  <c r="EG121"/>
  <c r="EG113"/>
  <c r="EG197"/>
  <c r="EG183"/>
  <c r="EG103"/>
  <c r="EG95"/>
  <c r="EG87"/>
  <c r="V64"/>
  <c r="EG194"/>
  <c r="EG98"/>
  <c r="EG90"/>
  <c r="EG82"/>
  <c r="EG186"/>
  <c r="EG182"/>
  <c r="EG176"/>
  <c r="EG148"/>
  <c r="EG81"/>
  <c r="EG122"/>
  <c r="EG114"/>
  <c r="EG106"/>
  <c r="EG200"/>
  <c r="EG192"/>
  <c r="EG104"/>
  <c r="EG96"/>
  <c r="EG88"/>
  <c r="EG174"/>
  <c r="EG168"/>
  <c r="EG164"/>
  <c r="EG160"/>
  <c r="EG156"/>
  <c r="EG136"/>
  <c r="EG132"/>
  <c r="EG128"/>
  <c r="EG124"/>
  <c r="EG150"/>
  <c r="EG142"/>
  <c r="EG120"/>
  <c r="EG112"/>
  <c r="BN75"/>
  <c r="EG190"/>
  <c r="EG184"/>
  <c r="EG180"/>
  <c r="EG172"/>
  <c r="EG152"/>
  <c r="EG144"/>
  <c r="EG77"/>
  <c r="EG118"/>
  <c r="EG110"/>
  <c r="EG196"/>
  <c r="EG100"/>
  <c r="EG92"/>
  <c r="EG84"/>
  <c r="EG188"/>
  <c r="EG178"/>
  <c r="EG170"/>
  <c r="V63"/>
  <c r="F43"/>
  <c r="G43" s="1"/>
  <c r="E44"/>
  <c r="DP64"/>
  <c r="F52"/>
  <c r="G52" s="1"/>
  <c r="E53"/>
  <c r="BN61"/>
  <c r="BN58"/>
  <c r="BN48"/>
  <c r="V50"/>
  <c r="V41"/>
  <c r="V38"/>
  <c r="V34"/>
  <c r="V20"/>
  <c r="AB13"/>
  <c r="V200"/>
  <c r="V13" l="1"/>
  <c r="V27"/>
  <c r="V25"/>
  <c r="V44"/>
  <c r="V45"/>
  <c r="AB78"/>
  <c r="AB79" s="1"/>
  <c r="AB38"/>
  <c r="V76"/>
  <c r="V77" s="1"/>
  <c r="V81"/>
  <c r="AB81"/>
  <c r="AB17"/>
  <c r="AB33"/>
  <c r="AB31"/>
  <c r="AB25"/>
  <c r="AB29"/>
  <c r="AB20"/>
  <c r="AB71"/>
  <c r="AB64"/>
  <c r="AB52"/>
  <c r="AB41"/>
  <c r="AB68"/>
  <c r="AB63"/>
  <c r="AB18"/>
  <c r="AB36"/>
  <c r="AB22"/>
  <c r="AB14"/>
  <c r="AB15" s="1"/>
  <c r="AB21"/>
  <c r="AB69"/>
  <c r="AB74"/>
  <c r="AB57"/>
  <c r="AB43"/>
  <c r="AB67"/>
  <c r="AB51"/>
  <c r="AB54"/>
  <c r="AB60"/>
  <c r="V82"/>
  <c r="AB82"/>
  <c r="AB37"/>
  <c r="AB32"/>
  <c r="AB39"/>
  <c r="AB27"/>
  <c r="AB16"/>
  <c r="AB19" s="1"/>
  <c r="AB49"/>
  <c r="AB59"/>
  <c r="AB61" s="1"/>
  <c r="AB72"/>
  <c r="AB42"/>
  <c r="AB44"/>
  <c r="AB55"/>
  <c r="AB76"/>
  <c r="AB77" s="1"/>
  <c r="AB30"/>
  <c r="AB34"/>
  <c r="AB24"/>
  <c r="AB26"/>
  <c r="AB23"/>
  <c r="AB73"/>
  <c r="AB46"/>
  <c r="AB45"/>
  <c r="AB66"/>
  <c r="AB70" s="1"/>
  <c r="AB84"/>
  <c r="AB50"/>
  <c r="AB56"/>
  <c r="AB47"/>
  <c r="AB53"/>
  <c r="AB62"/>
  <c r="AB65" s="1"/>
  <c r="V22"/>
  <c r="V21"/>
  <c r="V26"/>
  <c r="V18"/>
  <c r="V36"/>
  <c r="V56"/>
  <c r="V57"/>
  <c r="V42"/>
  <c r="V43"/>
  <c r="V67"/>
  <c r="V68"/>
  <c r="V14"/>
  <c r="V30"/>
  <c r="V31"/>
  <c r="V33"/>
  <c r="V23"/>
  <c r="V32"/>
  <c r="V29"/>
  <c r="V35" s="1"/>
  <c r="V17"/>
  <c r="V24"/>
  <c r="V16"/>
  <c r="V37"/>
  <c r="V39"/>
  <c r="V52"/>
  <c r="V60"/>
  <c r="V49"/>
  <c r="V47"/>
  <c r="V53"/>
  <c r="V46"/>
  <c r="V54"/>
  <c r="V51"/>
  <c r="V59"/>
  <c r="V74"/>
  <c r="V66"/>
  <c r="V69"/>
  <c r="V71"/>
  <c r="V73"/>
  <c r="V78"/>
  <c r="V79" s="1"/>
  <c r="V62"/>
  <c r="V65" s="1"/>
  <c r="V72"/>
  <c r="F53"/>
  <c r="G53" s="1"/>
  <c r="E54"/>
  <c r="F44"/>
  <c r="G44" s="1"/>
  <c r="E45"/>
  <c r="F79"/>
  <c r="G79" s="1"/>
  <c r="E80"/>
  <c r="V48"/>
  <c r="V15"/>
  <c r="V19"/>
  <c r="C25" i="32"/>
  <c r="S25" s="1"/>
  <c r="C24"/>
  <c r="S24" s="1"/>
  <c r="C23"/>
  <c r="C22"/>
  <c r="S22" s="1"/>
  <c r="C21"/>
  <c r="S21" s="1"/>
  <c r="C20"/>
  <c r="S20" s="1"/>
  <c r="H25"/>
  <c r="G25"/>
  <c r="F25"/>
  <c r="E25"/>
  <c r="H24"/>
  <c r="G24"/>
  <c r="F24"/>
  <c r="E24"/>
  <c r="S23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C19"/>
  <c r="S19" s="1"/>
  <c r="H18"/>
  <c r="G18"/>
  <c r="F18"/>
  <c r="E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AB40" i="1" l="1"/>
  <c r="AB48"/>
  <c r="AB28"/>
  <c r="AB58"/>
  <c r="AB75"/>
  <c r="AB35"/>
  <c r="V84"/>
  <c r="V70"/>
  <c r="V40"/>
  <c r="V58"/>
  <c r="V28"/>
  <c r="V61"/>
  <c r="V75"/>
  <c r="F80"/>
  <c r="G80" s="1"/>
  <c r="E81"/>
  <c r="F45"/>
  <c r="G45" s="1"/>
  <c r="E46"/>
  <c r="F54"/>
  <c r="G54" s="1"/>
  <c r="E55"/>
  <c r="T19" i="32"/>
  <c r="T21"/>
  <c r="T23"/>
  <c r="T25"/>
  <c r="T18"/>
  <c r="T20"/>
  <c r="T22"/>
  <c r="T24"/>
  <c r="F55" i="1" l="1"/>
  <c r="G55" s="1"/>
  <c r="E56"/>
  <c r="F46"/>
  <c r="G46" s="1"/>
  <c r="E47"/>
  <c r="F47" s="1"/>
  <c r="G47" s="1"/>
  <c r="F81"/>
  <c r="G81" s="1"/>
  <c r="E82"/>
  <c r="F82" l="1"/>
  <c r="G82" s="1"/>
  <c r="E83"/>
  <c r="F56"/>
  <c r="G56" s="1"/>
  <c r="E57"/>
  <c r="F57" s="1"/>
  <c r="G57" s="1"/>
  <c r="F83" l="1"/>
  <c r="G83" s="1"/>
  <c r="E84"/>
  <c r="F84" l="1"/>
  <c r="G84" s="1"/>
  <c r="E85"/>
  <c r="F85" l="1"/>
  <c r="G85" s="1"/>
  <c r="E86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10"/>
  <c r="F11"/>
  <c r="F12"/>
  <c r="F13"/>
  <c r="F14"/>
  <c r="F15"/>
  <c r="F16"/>
  <c r="F17"/>
  <c r="F18"/>
  <c r="F19"/>
  <c r="F20"/>
  <c r="F21"/>
  <c r="F22"/>
  <c r="F23"/>
  <c r="F24"/>
  <c r="F25"/>
  <c r="E26"/>
  <c r="Z26" s="1"/>
  <c r="F26"/>
  <c r="E27"/>
  <c r="Z27" s="1"/>
  <c r="F27"/>
  <c r="E28"/>
  <c r="Z28" s="1"/>
  <c r="F28"/>
  <c r="E29"/>
  <c r="Z29" s="1"/>
  <c r="F29"/>
  <c r="E30"/>
  <c r="Z30" s="1"/>
  <c r="F30"/>
  <c r="E31"/>
  <c r="Z31" s="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J9"/>
  <c r="I9"/>
  <c r="H9"/>
  <c r="G9"/>
  <c r="F86" i="1" l="1"/>
  <c r="G86" s="1"/>
  <c r="E87"/>
  <c r="F87" l="1"/>
  <c r="G87" s="1"/>
  <c r="E88"/>
  <c r="BB5"/>
  <c r="F88" l="1"/>
  <c r="G88" s="1"/>
  <c r="E89"/>
  <c r="F89" l="1"/>
  <c r="G89" s="1"/>
  <c r="E90"/>
  <c r="F90" l="1"/>
  <c r="G90" s="1"/>
  <c r="E91"/>
  <c r="C9" i="26"/>
  <c r="C10" s="1"/>
  <c r="A10"/>
  <c r="A11" s="1"/>
  <c r="A12" s="1"/>
  <c r="A13" s="1"/>
  <c r="A14" s="1"/>
  <c r="A15" s="1"/>
  <c r="A16" s="1"/>
  <c r="A17" s="1"/>
  <c r="A18" s="1"/>
  <c r="A19" s="1"/>
  <c r="A20" s="1"/>
  <c r="F91" i="1" l="1"/>
  <c r="G91" s="1"/>
  <c r="E92"/>
  <c r="A21" i="26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C11"/>
  <c r="D10"/>
  <c r="F92" i="1" l="1"/>
  <c r="G92" s="1"/>
  <c r="E93"/>
  <c r="C12" i="26"/>
  <c r="D11"/>
  <c r="F93" i="1" l="1"/>
  <c r="G93" s="1"/>
  <c r="E94"/>
  <c r="C13" i="26"/>
  <c r="D12"/>
  <c r="F94" i="1" l="1"/>
  <c r="G94" s="1"/>
  <c r="E95"/>
  <c r="C14" i="26"/>
  <c r="D13"/>
  <c r="F95" i="1" l="1"/>
  <c r="G95" s="1"/>
  <c r="E96"/>
  <c r="D14" i="26"/>
  <c r="C15"/>
  <c r="F96" i="1" l="1"/>
  <c r="G96" s="1"/>
  <c r="E97"/>
  <c r="D15" i="26"/>
  <c r="C16"/>
  <c r="F97" i="1" l="1"/>
  <c r="G97" s="1"/>
  <c r="E98"/>
  <c r="DP39"/>
  <c r="C17" i="26"/>
  <c r="D16"/>
  <c r="F98" i="1" l="1"/>
  <c r="G98" s="1"/>
  <c r="E99"/>
  <c r="C18" i="26"/>
  <c r="D17"/>
  <c r="F99" i="1" l="1"/>
  <c r="G99" s="1"/>
  <c r="E100"/>
  <c r="C19" i="26"/>
  <c r="D18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F100" i="1" l="1"/>
  <c r="G100" s="1"/>
  <c r="E101"/>
  <c r="D19" i="26"/>
  <c r="C20"/>
  <c r="D9"/>
  <c r="N8" i="25"/>
  <c r="N9"/>
  <c r="F101" i="1" l="1"/>
  <c r="G101" s="1"/>
  <c r="E102"/>
  <c r="D20" i="26"/>
  <c r="C21"/>
  <c r="N10" i="25"/>
  <c r="O10"/>
  <c r="O9"/>
  <c r="O8"/>
  <c r="O11"/>
  <c r="B11" s="1"/>
  <c r="N11"/>
  <c r="F102" i="1" l="1"/>
  <c r="G102" s="1"/>
  <c r="E103"/>
  <c r="J9" i="25"/>
  <c r="B9"/>
  <c r="B8"/>
  <c r="D8" s="1"/>
  <c r="C9"/>
  <c r="J10"/>
  <c r="B10"/>
  <c r="K10"/>
  <c r="D21" i="26"/>
  <c r="C22"/>
  <c r="K9" i="25"/>
  <c r="J8"/>
  <c r="K8"/>
  <c r="I8"/>
  <c r="I9" s="1"/>
  <c r="I10" s="1"/>
  <c r="I11" s="1"/>
  <c r="O12"/>
  <c r="B12" s="1"/>
  <c r="N12"/>
  <c r="J11"/>
  <c r="K11"/>
  <c r="F103" i="1" l="1"/>
  <c r="G103" s="1"/>
  <c r="E104"/>
  <c r="C10" i="25"/>
  <c r="D10" s="1"/>
  <c r="D9"/>
  <c r="D22" i="26"/>
  <c r="C23"/>
  <c r="O13" i="25"/>
  <c r="B13" s="1"/>
  <c r="N13"/>
  <c r="J12"/>
  <c r="K12"/>
  <c r="I12"/>
  <c r="F104" i="1" l="1"/>
  <c r="G104" s="1"/>
  <c r="E105"/>
  <c r="C11" i="25"/>
  <c r="C24" i="26"/>
  <c r="D23"/>
  <c r="O14" i="25"/>
  <c r="B14" s="1"/>
  <c r="N14"/>
  <c r="J13"/>
  <c r="K13"/>
  <c r="I13"/>
  <c r="F105" i="1" l="1"/>
  <c r="G105" s="1"/>
  <c r="E106"/>
  <c r="C12" i="25"/>
  <c r="D11"/>
  <c r="C25" i="26"/>
  <c r="D24"/>
  <c r="O15" i="25"/>
  <c r="B15" s="1"/>
  <c r="N15"/>
  <c r="J14"/>
  <c r="K14"/>
  <c r="I14"/>
  <c r="F106" i="1" l="1"/>
  <c r="G106" s="1"/>
  <c r="E107"/>
  <c r="C13" i="25"/>
  <c r="D12"/>
  <c r="C26" i="26"/>
  <c r="D25"/>
  <c r="O16" i="25"/>
  <c r="B16" s="1"/>
  <c r="N16"/>
  <c r="J15"/>
  <c r="K15"/>
  <c r="I15"/>
  <c r="F107" i="1" l="1"/>
  <c r="G107" s="1"/>
  <c r="E108"/>
  <c r="C14" i="25"/>
  <c r="D13"/>
  <c r="D26" i="26"/>
  <c r="C27"/>
  <c r="O17" i="25"/>
  <c r="B17" s="1"/>
  <c r="N17"/>
  <c r="J16"/>
  <c r="K16"/>
  <c r="I16"/>
  <c r="F108" i="1" l="1"/>
  <c r="G108" s="1"/>
  <c r="E109"/>
  <c r="C15" i="25"/>
  <c r="D14"/>
  <c r="D27" i="26"/>
  <c r="C28"/>
  <c r="O18" i="25"/>
  <c r="B18" s="1"/>
  <c r="N18"/>
  <c r="J17"/>
  <c r="K17"/>
  <c r="I17"/>
  <c r="F109" i="1" l="1"/>
  <c r="G109" s="1"/>
  <c r="E110"/>
  <c r="C16" i="25"/>
  <c r="D15"/>
  <c r="D28" i="26"/>
  <c r="C29"/>
  <c r="O19" i="25"/>
  <c r="B19" s="1"/>
  <c r="N19"/>
  <c r="J18"/>
  <c r="K18"/>
  <c r="I18"/>
  <c r="F110" i="1" l="1"/>
  <c r="G110" s="1"/>
  <c r="E111"/>
  <c r="C17" i="25"/>
  <c r="D16"/>
  <c r="D29" i="26"/>
  <c r="C30"/>
  <c r="O20" i="25"/>
  <c r="B20" s="1"/>
  <c r="N20"/>
  <c r="J19"/>
  <c r="K19"/>
  <c r="I19"/>
  <c r="F111" i="1" l="1"/>
  <c r="G111" s="1"/>
  <c r="E112"/>
  <c r="C18" i="25"/>
  <c r="D17"/>
  <c r="D30" i="26"/>
  <c r="C31"/>
  <c r="O21" i="25"/>
  <c r="B21" s="1"/>
  <c r="N21"/>
  <c r="J20"/>
  <c r="K20"/>
  <c r="I20"/>
  <c r="F112" i="1" l="1"/>
  <c r="G112" s="1"/>
  <c r="E113"/>
  <c r="C19" i="25"/>
  <c r="D18"/>
  <c r="D31" i="26"/>
  <c r="C32"/>
  <c r="O22" i="25"/>
  <c r="B22" s="1"/>
  <c r="N22"/>
  <c r="J21"/>
  <c r="K21"/>
  <c r="I21"/>
  <c r="F113" i="1" l="1"/>
  <c r="G113" s="1"/>
  <c r="E114"/>
  <c r="C20" i="25"/>
  <c r="D19"/>
  <c r="D32" i="26"/>
  <c r="C33"/>
  <c r="O23" i="25"/>
  <c r="B23" s="1"/>
  <c r="N23"/>
  <c r="J22"/>
  <c r="K22"/>
  <c r="I22"/>
  <c r="F114" i="1" l="1"/>
  <c r="G114" s="1"/>
  <c r="E115"/>
  <c r="E20" i="25"/>
  <c r="G20"/>
  <c r="F20"/>
  <c r="C21"/>
  <c r="D20"/>
  <c r="D33" i="26"/>
  <c r="C34"/>
  <c r="O24" i="25"/>
  <c r="B24" s="1"/>
  <c r="N24"/>
  <c r="J23"/>
  <c r="K23"/>
  <c r="I23"/>
  <c r="F115" i="1" l="1"/>
  <c r="G115" s="1"/>
  <c r="E116"/>
  <c r="F21" i="25"/>
  <c r="C22"/>
  <c r="E21"/>
  <c r="G21"/>
  <c r="D21"/>
  <c r="C35" i="26"/>
  <c r="D34"/>
  <c r="O25" i="25"/>
  <c r="B25" s="1"/>
  <c r="N25"/>
  <c r="J24"/>
  <c r="K24"/>
  <c r="I24"/>
  <c r="F116" i="1" l="1"/>
  <c r="G116" s="1"/>
  <c r="E117"/>
  <c r="E22" i="25"/>
  <c r="G22"/>
  <c r="F22"/>
  <c r="C23"/>
  <c r="D22"/>
  <c r="C36" i="26"/>
  <c r="D35"/>
  <c r="O26" i="25"/>
  <c r="B26" s="1"/>
  <c r="N26"/>
  <c r="J25"/>
  <c r="K25"/>
  <c r="I25"/>
  <c r="F117" i="1" l="1"/>
  <c r="G117" s="1"/>
  <c r="E118"/>
  <c r="F23" i="25"/>
  <c r="C24"/>
  <c r="E23"/>
  <c r="G23"/>
  <c r="D23"/>
  <c r="C37" i="26"/>
  <c r="D36"/>
  <c r="O27" i="25"/>
  <c r="B27" s="1"/>
  <c r="N27"/>
  <c r="J26"/>
  <c r="K26"/>
  <c r="I26"/>
  <c r="F118" i="1" l="1"/>
  <c r="G118" s="1"/>
  <c r="E119"/>
  <c r="E24" i="25"/>
  <c r="G24"/>
  <c r="F24"/>
  <c r="C25"/>
  <c r="D24"/>
  <c r="C38" i="26"/>
  <c r="D37"/>
  <c r="O28" i="25"/>
  <c r="B28" s="1"/>
  <c r="N28"/>
  <c r="J27"/>
  <c r="K27"/>
  <c r="I27"/>
  <c r="F119" i="1" l="1"/>
  <c r="G119" s="1"/>
  <c r="E120"/>
  <c r="F25" i="25"/>
  <c r="C26"/>
  <c r="E25"/>
  <c r="G25"/>
  <c r="D25"/>
  <c r="C39" i="26"/>
  <c r="D38"/>
  <c r="O29" i="25"/>
  <c r="B29" s="1"/>
  <c r="N29"/>
  <c r="J28"/>
  <c r="K28"/>
  <c r="I28"/>
  <c r="F120" i="1" l="1"/>
  <c r="G120" s="1"/>
  <c r="E121"/>
  <c r="DP62"/>
  <c r="E26" i="25"/>
  <c r="G26"/>
  <c r="F26"/>
  <c r="C27"/>
  <c r="D26"/>
  <c r="C40" i="26"/>
  <c r="D39"/>
  <c r="O30" i="25"/>
  <c r="B30" s="1"/>
  <c r="N30"/>
  <c r="J29"/>
  <c r="K29"/>
  <c r="I29"/>
  <c r="F121" i="1" l="1"/>
  <c r="G121" s="1"/>
  <c r="E122"/>
  <c r="F27" i="25"/>
  <c r="C28"/>
  <c r="E27"/>
  <c r="G27"/>
  <c r="D27"/>
  <c r="C41" i="26"/>
  <c r="D40"/>
  <c r="O31" i="25"/>
  <c r="B31" s="1"/>
  <c r="N31"/>
  <c r="J30"/>
  <c r="K30"/>
  <c r="I30"/>
  <c r="F122" i="1" l="1"/>
  <c r="G122" s="1"/>
  <c r="E123"/>
  <c r="DP66"/>
  <c r="E28" i="25"/>
  <c r="G28"/>
  <c r="F28"/>
  <c r="C29"/>
  <c r="D28"/>
  <c r="C42" i="26"/>
  <c r="D41"/>
  <c r="O32" i="25"/>
  <c r="B32" s="1"/>
  <c r="N32"/>
  <c r="J31"/>
  <c r="K31"/>
  <c r="I31"/>
  <c r="F123" i="1" l="1"/>
  <c r="G123" s="1"/>
  <c r="E124"/>
  <c r="DP67"/>
  <c r="F29" i="25"/>
  <c r="C30"/>
  <c r="E29"/>
  <c r="G29"/>
  <c r="D29"/>
  <c r="D42" i="26"/>
  <c r="C43"/>
  <c r="O33" i="25"/>
  <c r="B33" s="1"/>
  <c r="N33"/>
  <c r="J32"/>
  <c r="K32"/>
  <c r="I32"/>
  <c r="F124" i="1" l="1"/>
  <c r="G124" s="1"/>
  <c r="E125"/>
  <c r="DP68"/>
  <c r="E30" i="25"/>
  <c r="G30"/>
  <c r="F30"/>
  <c r="C31"/>
  <c r="D30"/>
  <c r="D43" i="26"/>
  <c r="C44"/>
  <c r="O34" i="25"/>
  <c r="B34" s="1"/>
  <c r="N34"/>
  <c r="J33"/>
  <c r="K33"/>
  <c r="I33"/>
  <c r="F125" i="1" l="1"/>
  <c r="G125" s="1"/>
  <c r="E126"/>
  <c r="DP69"/>
  <c r="F31" i="25"/>
  <c r="C32"/>
  <c r="E31"/>
  <c r="G31"/>
  <c r="D31"/>
  <c r="D44" i="26"/>
  <c r="C45"/>
  <c r="O35" i="25"/>
  <c r="B35" s="1"/>
  <c r="N35"/>
  <c r="J34"/>
  <c r="K34"/>
  <c r="I34"/>
  <c r="F126" i="1" l="1"/>
  <c r="G126" s="1"/>
  <c r="E127"/>
  <c r="E32" i="25"/>
  <c r="G32"/>
  <c r="F32"/>
  <c r="C33"/>
  <c r="D32"/>
  <c r="D45" i="26"/>
  <c r="C46"/>
  <c r="O36" i="25"/>
  <c r="B36" s="1"/>
  <c r="N36"/>
  <c r="J35"/>
  <c r="K35"/>
  <c r="I35"/>
  <c r="F127" i="1" l="1"/>
  <c r="G127" s="1"/>
  <c r="E128"/>
  <c r="F33" i="25"/>
  <c r="C34"/>
  <c r="E33"/>
  <c r="G33"/>
  <c r="D33"/>
  <c r="D46" i="26"/>
  <c r="C47"/>
  <c r="N37" i="25"/>
  <c r="O37"/>
  <c r="B37" s="1"/>
  <c r="J36"/>
  <c r="K36"/>
  <c r="I36"/>
  <c r="F128" i="1" l="1"/>
  <c r="G128" s="1"/>
  <c r="E129"/>
  <c r="E34" i="25"/>
  <c r="G34"/>
  <c r="F34"/>
  <c r="C35"/>
  <c r="D34"/>
  <c r="C48" i="26"/>
  <c r="D47"/>
  <c r="N38" i="25"/>
  <c r="O38"/>
  <c r="B38" s="1"/>
  <c r="K37"/>
  <c r="J37"/>
  <c r="I37"/>
  <c r="F129" i="1" l="1"/>
  <c r="G129" s="1"/>
  <c r="E130"/>
  <c r="F35" i="25"/>
  <c r="C36"/>
  <c r="E35"/>
  <c r="G35"/>
  <c r="D35"/>
  <c r="D48" i="26"/>
  <c r="C49"/>
  <c r="N39" i="25"/>
  <c r="O39"/>
  <c r="B39" s="1"/>
  <c r="K38"/>
  <c r="J38"/>
  <c r="I38"/>
  <c r="F130" i="1" l="1"/>
  <c r="G130" s="1"/>
  <c r="E131"/>
  <c r="E36" i="25"/>
  <c r="G36"/>
  <c r="F36"/>
  <c r="C37"/>
  <c r="D36"/>
  <c r="D49" i="26"/>
  <c r="C50"/>
  <c r="K39" i="25"/>
  <c r="J39"/>
  <c r="I39"/>
  <c r="N40"/>
  <c r="O40"/>
  <c r="B40" s="1"/>
  <c r="F131" i="1" l="1"/>
  <c r="G131" s="1"/>
  <c r="E132"/>
  <c r="F37" i="25"/>
  <c r="C38"/>
  <c r="E37"/>
  <c r="G37"/>
  <c r="D37"/>
  <c r="C51" i="26"/>
  <c r="D50"/>
  <c r="K40" i="25"/>
  <c r="J40"/>
  <c r="I40"/>
  <c r="N41"/>
  <c r="O41"/>
  <c r="B41" s="1"/>
  <c r="DP76" i="1" l="1"/>
  <c r="F132"/>
  <c r="G132" s="1"/>
  <c r="E133"/>
  <c r="E38" i="25"/>
  <c r="G38"/>
  <c r="F38"/>
  <c r="C39"/>
  <c r="D38"/>
  <c r="C52" i="26"/>
  <c r="D51"/>
  <c r="N42" i="25"/>
  <c r="O42"/>
  <c r="B42" s="1"/>
  <c r="K41"/>
  <c r="J41"/>
  <c r="I41"/>
  <c r="F133" i="1" l="1"/>
  <c r="G133" s="1"/>
  <c r="E134"/>
  <c r="F39" i="25"/>
  <c r="C40"/>
  <c r="E39"/>
  <c r="G39"/>
  <c r="D39"/>
  <c r="C53" i="26"/>
  <c r="D52"/>
  <c r="K42" i="25"/>
  <c r="J42"/>
  <c r="I42"/>
  <c r="N43"/>
  <c r="O43"/>
  <c r="B43" s="1"/>
  <c r="F134" i="1" l="1"/>
  <c r="G134" s="1"/>
  <c r="E135"/>
  <c r="E40" i="25"/>
  <c r="G40"/>
  <c r="F40"/>
  <c r="C41"/>
  <c r="D40"/>
  <c r="C54" i="26"/>
  <c r="D53"/>
  <c r="K43" i="25"/>
  <c r="J43"/>
  <c r="I43"/>
  <c r="N44"/>
  <c r="O44"/>
  <c r="B44" s="1"/>
  <c r="F135" i="1" l="1"/>
  <c r="G135" s="1"/>
  <c r="E136"/>
  <c r="AX80"/>
  <c r="AM80"/>
  <c r="BV80" s="1"/>
  <c r="AN80"/>
  <c r="AZ80"/>
  <c r="F41" i="25"/>
  <c r="C42"/>
  <c r="E41"/>
  <c r="G41"/>
  <c r="D41"/>
  <c r="C55" i="26"/>
  <c r="D54"/>
  <c r="K44" i="25"/>
  <c r="J44"/>
  <c r="I44"/>
  <c r="N45"/>
  <c r="O45"/>
  <c r="B45" s="1"/>
  <c r="DP80" i="1" l="1"/>
  <c r="DH80"/>
  <c r="F136"/>
  <c r="G136" s="1"/>
  <c r="E137"/>
  <c r="AX81"/>
  <c r="AM81"/>
  <c r="BV81" s="1"/>
  <c r="AN81"/>
  <c r="AZ81"/>
  <c r="E42" i="25"/>
  <c r="G42"/>
  <c r="F42"/>
  <c r="C43"/>
  <c r="D42"/>
  <c r="D55" i="26"/>
  <c r="C56"/>
  <c r="N46" i="25"/>
  <c r="O46"/>
  <c r="B46" s="1"/>
  <c r="K45"/>
  <c r="J45"/>
  <c r="I45"/>
  <c r="DP81" i="1" l="1"/>
  <c r="DH81"/>
  <c r="F137"/>
  <c r="G137" s="1"/>
  <c r="E138"/>
  <c r="EC81"/>
  <c r="AX82"/>
  <c r="AM82"/>
  <c r="BV82" s="1"/>
  <c r="AN82"/>
  <c r="AZ82"/>
  <c r="F43" i="25"/>
  <c r="C44"/>
  <c r="E43"/>
  <c r="G43"/>
  <c r="D43"/>
  <c r="C57" i="26"/>
  <c r="D56"/>
  <c r="K46" i="25"/>
  <c r="J46"/>
  <c r="I46"/>
  <c r="N47"/>
  <c r="O47"/>
  <c r="B47" s="1"/>
  <c r="DP82" i="1" l="1"/>
  <c r="DH82"/>
  <c r="F138"/>
  <c r="G138" s="1"/>
  <c r="E139"/>
  <c r="EC82"/>
  <c r="AX83"/>
  <c r="AM83"/>
  <c r="BV83" s="1"/>
  <c r="AN83"/>
  <c r="AZ83"/>
  <c r="E44" i="25"/>
  <c r="G44"/>
  <c r="F44"/>
  <c r="C45"/>
  <c r="D44"/>
  <c r="C58" i="26"/>
  <c r="D57"/>
  <c r="K47" i="25"/>
  <c r="J47"/>
  <c r="I47"/>
  <c r="N48"/>
  <c r="O48"/>
  <c r="B48" s="1"/>
  <c r="DP83" i="1" l="1"/>
  <c r="DH83"/>
  <c r="F139"/>
  <c r="G139" s="1"/>
  <c r="E140"/>
  <c r="EC83"/>
  <c r="AX84"/>
  <c r="AM84"/>
  <c r="BV84" s="1"/>
  <c r="AN84"/>
  <c r="AZ84"/>
  <c r="F45" i="25"/>
  <c r="C46"/>
  <c r="E45"/>
  <c r="G45"/>
  <c r="D45"/>
  <c r="D58" i="26"/>
  <c r="C59"/>
  <c r="K48" i="25"/>
  <c r="J48"/>
  <c r="I48"/>
  <c r="N49"/>
  <c r="O49"/>
  <c r="B49" s="1"/>
  <c r="F140" i="1" l="1"/>
  <c r="G140" s="1"/>
  <c r="E141"/>
  <c r="EC84"/>
  <c r="AX85"/>
  <c r="AM85"/>
  <c r="BV85" s="1"/>
  <c r="AN85"/>
  <c r="AZ85"/>
  <c r="E46" i="25"/>
  <c r="G46"/>
  <c r="F46"/>
  <c r="C47"/>
  <c r="D46"/>
  <c r="C60" i="26"/>
  <c r="D59"/>
  <c r="N50" i="25"/>
  <c r="O50"/>
  <c r="B50" s="1"/>
  <c r="K49"/>
  <c r="J49"/>
  <c r="I49"/>
  <c r="F141" i="1" l="1"/>
  <c r="G141" s="1"/>
  <c r="E142"/>
  <c r="EC85"/>
  <c r="AX86"/>
  <c r="AM86"/>
  <c r="BV86" s="1"/>
  <c r="AN86"/>
  <c r="AZ86"/>
  <c r="F47" i="25"/>
  <c r="C48"/>
  <c r="E47"/>
  <c r="G47"/>
  <c r="D47"/>
  <c r="D60" i="26"/>
  <c r="C61"/>
  <c r="N51" i="25"/>
  <c r="O51"/>
  <c r="B51" s="1"/>
  <c r="K50"/>
  <c r="J50"/>
  <c r="I50"/>
  <c r="F142" i="1" l="1"/>
  <c r="G142" s="1"/>
  <c r="E143"/>
  <c r="EC86"/>
  <c r="AX87"/>
  <c r="AM87"/>
  <c r="BV87" s="1"/>
  <c r="AN87"/>
  <c r="AZ87"/>
  <c r="E48" i="25"/>
  <c r="G48"/>
  <c r="F48"/>
  <c r="C49"/>
  <c r="D48"/>
  <c r="D61" i="26"/>
  <c r="C62"/>
  <c r="N52" i="25"/>
  <c r="O52"/>
  <c r="B52" s="1"/>
  <c r="K51"/>
  <c r="J51"/>
  <c r="I51"/>
  <c r="F143" i="1" l="1"/>
  <c r="G143" s="1"/>
  <c r="E144"/>
  <c r="EC87"/>
  <c r="AX88"/>
  <c r="AM88"/>
  <c r="BV88" s="1"/>
  <c r="AN88"/>
  <c r="AZ88"/>
  <c r="F49" i="25"/>
  <c r="C50"/>
  <c r="E49"/>
  <c r="G49"/>
  <c r="D49"/>
  <c r="D62" i="26"/>
  <c r="C63"/>
  <c r="N53" i="25"/>
  <c r="O53"/>
  <c r="B53" s="1"/>
  <c r="K52"/>
  <c r="J52"/>
  <c r="I52"/>
  <c r="F144" i="1" l="1"/>
  <c r="G144" s="1"/>
  <c r="E145"/>
  <c r="EC88"/>
  <c r="AX89"/>
  <c r="AM89"/>
  <c r="BV89" s="1"/>
  <c r="AN89"/>
  <c r="AZ89"/>
  <c r="E50" i="25"/>
  <c r="G50"/>
  <c r="F50"/>
  <c r="C51"/>
  <c r="D50"/>
  <c r="C64" i="26"/>
  <c r="D63"/>
  <c r="K53" i="25"/>
  <c r="J53"/>
  <c r="I53"/>
  <c r="N54"/>
  <c r="O54"/>
  <c r="B54" s="1"/>
  <c r="F145" i="1" l="1"/>
  <c r="G145" s="1"/>
  <c r="E146"/>
  <c r="EC89"/>
  <c r="AX90"/>
  <c r="AM90"/>
  <c r="BV90" s="1"/>
  <c r="AN90"/>
  <c r="AZ90"/>
  <c r="F51" i="25"/>
  <c r="C52"/>
  <c r="E51"/>
  <c r="G51"/>
  <c r="D51"/>
  <c r="D64" i="26"/>
  <c r="C65"/>
  <c r="K54" i="25"/>
  <c r="J54"/>
  <c r="I54"/>
  <c r="N55"/>
  <c r="O55"/>
  <c r="B55" s="1"/>
  <c r="F146" i="1" l="1"/>
  <c r="G146" s="1"/>
  <c r="E147"/>
  <c r="EC90"/>
  <c r="AX91"/>
  <c r="AM91"/>
  <c r="BV91" s="1"/>
  <c r="AN91"/>
  <c r="AZ91"/>
  <c r="E52" i="25"/>
  <c r="G52"/>
  <c r="F52"/>
  <c r="C53"/>
  <c r="D52"/>
  <c r="D65" i="26"/>
  <c r="C66"/>
  <c r="K55" i="25"/>
  <c r="J55"/>
  <c r="I55"/>
  <c r="N56"/>
  <c r="O56"/>
  <c r="B56" s="1"/>
  <c r="F147" i="1" l="1"/>
  <c r="G147" s="1"/>
  <c r="E148"/>
  <c r="EC91"/>
  <c r="AX92"/>
  <c r="AM92"/>
  <c r="BV92" s="1"/>
  <c r="AN92"/>
  <c r="AZ92"/>
  <c r="F53" i="25"/>
  <c r="C54"/>
  <c r="E53"/>
  <c r="G53"/>
  <c r="D53"/>
  <c r="C67" i="26"/>
  <c r="D66"/>
  <c r="K56" i="25"/>
  <c r="J56"/>
  <c r="I56"/>
  <c r="N57"/>
  <c r="O57"/>
  <c r="B57" s="1"/>
  <c r="F148" i="1" l="1"/>
  <c r="G148" s="1"/>
  <c r="E149"/>
  <c r="EC92"/>
  <c r="AX93"/>
  <c r="AM93"/>
  <c r="BV93" s="1"/>
  <c r="AN93"/>
  <c r="AZ93"/>
  <c r="E54" i="25"/>
  <c r="G54"/>
  <c r="F54"/>
  <c r="C55"/>
  <c r="D54"/>
  <c r="D67" i="26"/>
  <c r="C68"/>
  <c r="K57" i="25"/>
  <c r="J57"/>
  <c r="I57"/>
  <c r="N58"/>
  <c r="O58"/>
  <c r="B58" s="1"/>
  <c r="F149" i="1" l="1"/>
  <c r="G149" s="1"/>
  <c r="E150"/>
  <c r="EC93"/>
  <c r="AX94"/>
  <c r="AM94"/>
  <c r="BV94" s="1"/>
  <c r="AN94"/>
  <c r="AZ94"/>
  <c r="F55" i="25"/>
  <c r="C56"/>
  <c r="E55"/>
  <c r="G55"/>
  <c r="D55"/>
  <c r="C69" i="26"/>
  <c r="D68"/>
  <c r="N59" i="25"/>
  <c r="O59"/>
  <c r="B59" s="1"/>
  <c r="K58"/>
  <c r="J58"/>
  <c r="I58"/>
  <c r="F150" i="1" l="1"/>
  <c r="G150" s="1"/>
  <c r="E151"/>
  <c r="EC94"/>
  <c r="AX95"/>
  <c r="AM95"/>
  <c r="BV95" s="1"/>
  <c r="AN95"/>
  <c r="AZ95"/>
  <c r="E56" i="25"/>
  <c r="G56"/>
  <c r="F56"/>
  <c r="C57"/>
  <c r="D56"/>
  <c r="D69" i="26"/>
  <c r="C70"/>
  <c r="N60" i="25"/>
  <c r="O60"/>
  <c r="B60" s="1"/>
  <c r="K59"/>
  <c r="J59"/>
  <c r="I59"/>
  <c r="F151" i="1" l="1"/>
  <c r="G151" s="1"/>
  <c r="E152"/>
  <c r="EC95"/>
  <c r="AX96"/>
  <c r="AM96"/>
  <c r="BV96" s="1"/>
  <c r="AN96"/>
  <c r="AZ96"/>
  <c r="F57" i="25"/>
  <c r="C58"/>
  <c r="E57"/>
  <c r="G57"/>
  <c r="D57"/>
  <c r="D70" i="26"/>
  <c r="C71"/>
  <c r="N61" i="25"/>
  <c r="O61"/>
  <c r="B61" s="1"/>
  <c r="K60"/>
  <c r="J60"/>
  <c r="I60"/>
  <c r="F152" i="1" l="1"/>
  <c r="G152" s="1"/>
  <c r="E153"/>
  <c r="EC96"/>
  <c r="AX97"/>
  <c r="AM97"/>
  <c r="BV97" s="1"/>
  <c r="AN97"/>
  <c r="AZ97"/>
  <c r="E58" i="25"/>
  <c r="G58"/>
  <c r="F58"/>
  <c r="C59"/>
  <c r="D58"/>
  <c r="D71" i="26"/>
  <c r="C72"/>
  <c r="N62" i="25"/>
  <c r="O62"/>
  <c r="B62" s="1"/>
  <c r="K61"/>
  <c r="J61"/>
  <c r="I61"/>
  <c r="F153" i="1" l="1"/>
  <c r="G153" s="1"/>
  <c r="E154"/>
  <c r="EC97"/>
  <c r="AX98"/>
  <c r="AM98"/>
  <c r="BV98" s="1"/>
  <c r="AN98"/>
  <c r="AZ98"/>
  <c r="F59" i="25"/>
  <c r="C60"/>
  <c r="E59"/>
  <c r="G59"/>
  <c r="D59"/>
  <c r="C73" i="26"/>
  <c r="D72"/>
  <c r="O63" i="25"/>
  <c r="B63" s="1"/>
  <c r="N63"/>
  <c r="K62"/>
  <c r="J62"/>
  <c r="I62"/>
  <c r="F154" i="1" l="1"/>
  <c r="G154" s="1"/>
  <c r="E155"/>
  <c r="EC98"/>
  <c r="AX99"/>
  <c r="AM99"/>
  <c r="BV99" s="1"/>
  <c r="AN99"/>
  <c r="AZ99"/>
  <c r="E60" i="25"/>
  <c r="G60"/>
  <c r="F60"/>
  <c r="C61"/>
  <c r="D60"/>
  <c r="C74" i="26"/>
  <c r="D73"/>
  <c r="O64" i="25"/>
  <c r="B64" s="1"/>
  <c r="N64"/>
  <c r="J63"/>
  <c r="K63"/>
  <c r="I63"/>
  <c r="F155" i="1" l="1"/>
  <c r="G155" s="1"/>
  <c r="E156"/>
  <c r="EC99"/>
  <c r="AX100"/>
  <c r="AM100"/>
  <c r="BV100" s="1"/>
  <c r="AN100"/>
  <c r="AZ100"/>
  <c r="F61" i="25"/>
  <c r="C62"/>
  <c r="E61"/>
  <c r="G61"/>
  <c r="D61"/>
  <c r="C75" i="26"/>
  <c r="D74"/>
  <c r="O65" i="25"/>
  <c r="B65" s="1"/>
  <c r="N65"/>
  <c r="J64"/>
  <c r="K64"/>
  <c r="I64"/>
  <c r="F156" i="1" l="1"/>
  <c r="G156" s="1"/>
  <c r="E157"/>
  <c r="EC100"/>
  <c r="AX101"/>
  <c r="AM101"/>
  <c r="BV101" s="1"/>
  <c r="AN101"/>
  <c r="AZ101"/>
  <c r="E62" i="25"/>
  <c r="G62"/>
  <c r="F62"/>
  <c r="C63"/>
  <c r="D62"/>
  <c r="D75" i="26"/>
  <c r="C76"/>
  <c r="O66" i="25"/>
  <c r="B66" s="1"/>
  <c r="N66"/>
  <c r="J65"/>
  <c r="K65"/>
  <c r="I65"/>
  <c r="F157" i="1" l="1"/>
  <c r="G157" s="1"/>
  <c r="E158"/>
  <c r="EC101"/>
  <c r="AX102"/>
  <c r="AM102"/>
  <c r="BV102" s="1"/>
  <c r="AN102"/>
  <c r="AZ102"/>
  <c r="F63" i="25"/>
  <c r="C64"/>
  <c r="E63"/>
  <c r="G63"/>
  <c r="D63"/>
  <c r="C77" i="26"/>
  <c r="D76"/>
  <c r="O67" i="25"/>
  <c r="B67" s="1"/>
  <c r="N67"/>
  <c r="J66"/>
  <c r="K66"/>
  <c r="I66"/>
  <c r="F158" i="1" l="1"/>
  <c r="G158" s="1"/>
  <c r="E159"/>
  <c r="EC102"/>
  <c r="AX103"/>
  <c r="AM103"/>
  <c r="BV103" s="1"/>
  <c r="AN103"/>
  <c r="AZ103"/>
  <c r="E64" i="25"/>
  <c r="G64"/>
  <c r="F64"/>
  <c r="C65"/>
  <c r="D64"/>
  <c r="D77" i="26"/>
  <c r="C78"/>
  <c r="D78" s="1"/>
  <c r="O68" i="25"/>
  <c r="B68" s="1"/>
  <c r="N68"/>
  <c r="J67"/>
  <c r="K67"/>
  <c r="I67"/>
  <c r="F159" i="1" l="1"/>
  <c r="G159" s="1"/>
  <c r="E160"/>
  <c r="EC103"/>
  <c r="AX104"/>
  <c r="AM104"/>
  <c r="BV104" s="1"/>
  <c r="AN104"/>
  <c r="AZ104"/>
  <c r="AC8" i="25"/>
  <c r="AE8"/>
  <c r="Y8"/>
  <c r="AB8"/>
  <c r="AF8" s="1"/>
  <c r="Z8"/>
  <c r="AA8"/>
  <c r="F65"/>
  <c r="C66"/>
  <c r="E65"/>
  <c r="G65"/>
  <c r="D65"/>
  <c r="AC12"/>
  <c r="AB12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AE64"/>
  <c r="AB9"/>
  <c r="AA9"/>
  <c r="Y9"/>
  <c r="AC9"/>
  <c r="Z9"/>
  <c r="AA10"/>
  <c r="AE10"/>
  <c r="AB10"/>
  <c r="AE9"/>
  <c r="AA11"/>
  <c r="AC11"/>
  <c r="AC10"/>
  <c r="Z11"/>
  <c r="Z10"/>
  <c r="Y10"/>
  <c r="AE11"/>
  <c r="AB11"/>
  <c r="Y11"/>
  <c r="Z12"/>
  <c r="AB13"/>
  <c r="AA12"/>
  <c r="AE12"/>
  <c r="Y12"/>
  <c r="Y13"/>
  <c r="AA13"/>
  <c r="AC13"/>
  <c r="AE13"/>
  <c r="AE14"/>
  <c r="Z13"/>
  <c r="Y14"/>
  <c r="AC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AC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AB64"/>
  <c r="O69"/>
  <c r="B69" s="1"/>
  <c r="N69"/>
  <c r="J68"/>
  <c r="K68"/>
  <c r="I68"/>
  <c r="F160" i="1" l="1"/>
  <c r="G160" s="1"/>
  <c r="E161"/>
  <c r="EC104"/>
  <c r="AX105"/>
  <c r="AM105"/>
  <c r="BV105" s="1"/>
  <c r="AN105"/>
  <c r="AZ105"/>
  <c r="E66" i="25"/>
  <c r="G66"/>
  <c r="F66"/>
  <c r="C67"/>
  <c r="D66"/>
  <c r="AF54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F64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AG64" s="1"/>
  <c r="Z65"/>
  <c r="O70"/>
  <c r="B70" s="1"/>
  <c r="N70"/>
  <c r="J69"/>
  <c r="K69"/>
  <c r="I69"/>
  <c r="F161" i="1" l="1"/>
  <c r="G161" s="1"/>
  <c r="E162"/>
  <c r="EC105"/>
  <c r="AX106"/>
  <c r="AM106"/>
  <c r="BV106" s="1"/>
  <c r="AN106"/>
  <c r="AZ106"/>
  <c r="F67" i="25"/>
  <c r="C68"/>
  <c r="E67"/>
  <c r="G67"/>
  <c r="D67"/>
  <c r="AB65"/>
  <c r="AA65"/>
  <c r="AC65"/>
  <c r="AD65"/>
  <c r="AD66"/>
  <c r="AE65"/>
  <c r="Y65"/>
  <c r="O71"/>
  <c r="B71" s="1"/>
  <c r="N71"/>
  <c r="J70"/>
  <c r="K70"/>
  <c r="I70"/>
  <c r="F162" i="1" l="1"/>
  <c r="G162" s="1"/>
  <c r="E163"/>
  <c r="EC106"/>
  <c r="AX107"/>
  <c r="AM107"/>
  <c r="BV107" s="1"/>
  <c r="AN107"/>
  <c r="AZ107"/>
  <c r="E68" i="25"/>
  <c r="G68"/>
  <c r="F68"/>
  <c r="C69"/>
  <c r="D68"/>
  <c r="AG65"/>
  <c r="AF65"/>
  <c r="AE66"/>
  <c r="Y66"/>
  <c r="AA66"/>
  <c r="AB66"/>
  <c r="Z66"/>
  <c r="AC66"/>
  <c r="Z67"/>
  <c r="O72"/>
  <c r="B72" s="1"/>
  <c r="N72"/>
  <c r="J71"/>
  <c r="K71"/>
  <c r="I71"/>
  <c r="F163" i="1" l="1"/>
  <c r="G163" s="1"/>
  <c r="E164"/>
  <c r="EC107"/>
  <c r="AX108"/>
  <c r="AM108"/>
  <c r="BV108" s="1"/>
  <c r="AN108"/>
  <c r="AZ108"/>
  <c r="F69" i="25"/>
  <c r="C70"/>
  <c r="E69"/>
  <c r="G69"/>
  <c r="D69"/>
  <c r="AF66"/>
  <c r="AG66"/>
  <c r="AA67"/>
  <c r="AC67"/>
  <c r="AB67"/>
  <c r="AD67"/>
  <c r="AB68"/>
  <c r="AE67"/>
  <c r="Y67"/>
  <c r="O73"/>
  <c r="B73" s="1"/>
  <c r="N73"/>
  <c r="J72"/>
  <c r="K72"/>
  <c r="I72"/>
  <c r="F164" i="1" l="1"/>
  <c r="G164" s="1"/>
  <c r="E165"/>
  <c r="EC108"/>
  <c r="AX109"/>
  <c r="AM109"/>
  <c r="BV109" s="1"/>
  <c r="AN109"/>
  <c r="AZ109"/>
  <c r="E70" i="25"/>
  <c r="G70"/>
  <c r="F70"/>
  <c r="C71"/>
  <c r="D70"/>
  <c r="AG67"/>
  <c r="AF67"/>
  <c r="AD68"/>
  <c r="AG68" s="1"/>
  <c r="AC68"/>
  <c r="AE68"/>
  <c r="AF68" s="1"/>
  <c r="Y68"/>
  <c r="Z68"/>
  <c r="AA68"/>
  <c r="AD69"/>
  <c r="O74"/>
  <c r="B74" s="1"/>
  <c r="N74"/>
  <c r="J73"/>
  <c r="K73"/>
  <c r="I73"/>
  <c r="F165" i="1" l="1"/>
  <c r="G165" s="1"/>
  <c r="E166"/>
  <c r="EC109"/>
  <c r="AX110"/>
  <c r="AM110"/>
  <c r="BV110" s="1"/>
  <c r="AN110"/>
  <c r="AZ110"/>
  <c r="F71" i="25"/>
  <c r="C72"/>
  <c r="E71"/>
  <c r="G71"/>
  <c r="D71"/>
  <c r="Y69"/>
  <c r="AE69"/>
  <c r="Z69"/>
  <c r="AA69"/>
  <c r="AB69"/>
  <c r="AC69"/>
  <c r="AB70"/>
  <c r="O75"/>
  <c r="B75" s="1"/>
  <c r="N75"/>
  <c r="J74"/>
  <c r="K74"/>
  <c r="I74"/>
  <c r="F166" i="1" l="1"/>
  <c r="G166" s="1"/>
  <c r="E167"/>
  <c r="EC110"/>
  <c r="AX111"/>
  <c r="AM111"/>
  <c r="BV111" s="1"/>
  <c r="AN111"/>
  <c r="AZ111"/>
  <c r="E72" i="25"/>
  <c r="G72"/>
  <c r="F72"/>
  <c r="C73"/>
  <c r="D72"/>
  <c r="AG69"/>
  <c r="AF69"/>
  <c r="AD70"/>
  <c r="AG70" s="1"/>
  <c r="AC70"/>
  <c r="AE70"/>
  <c r="AF70" s="1"/>
  <c r="Y70"/>
  <c r="Z70"/>
  <c r="AA70"/>
  <c r="AD71"/>
  <c r="O76"/>
  <c r="B76" s="1"/>
  <c r="N76"/>
  <c r="J75"/>
  <c r="K75"/>
  <c r="I75"/>
  <c r="F167" i="1" l="1"/>
  <c r="G167" s="1"/>
  <c r="E168"/>
  <c r="EC111"/>
  <c r="AX112"/>
  <c r="AM112"/>
  <c r="BV112" s="1"/>
  <c r="AN112"/>
  <c r="AZ112"/>
  <c r="F73" i="25"/>
  <c r="C74"/>
  <c r="E73"/>
  <c r="G73"/>
  <c r="D73"/>
  <c r="Y71"/>
  <c r="AE71"/>
  <c r="Z71"/>
  <c r="AA71"/>
  <c r="AB71"/>
  <c r="AC71"/>
  <c r="Z72"/>
  <c r="O77"/>
  <c r="B77" s="1"/>
  <c r="N77"/>
  <c r="J76"/>
  <c r="K76"/>
  <c r="I76"/>
  <c r="F168" i="1" l="1"/>
  <c r="G168" s="1"/>
  <c r="E169"/>
  <c r="EC112"/>
  <c r="AX113"/>
  <c r="AM113"/>
  <c r="BV113" s="1"/>
  <c r="AN113"/>
  <c r="AZ113"/>
  <c r="E74" i="25"/>
  <c r="G74"/>
  <c r="F74"/>
  <c r="C75"/>
  <c r="D74"/>
  <c r="AG71"/>
  <c r="AF71"/>
  <c r="AA72"/>
  <c r="AC72"/>
  <c r="AB72"/>
  <c r="AD72"/>
  <c r="AD73"/>
  <c r="AE72"/>
  <c r="Y72"/>
  <c r="O78"/>
  <c r="B78" s="1"/>
  <c r="N78"/>
  <c r="J77"/>
  <c r="K77"/>
  <c r="I77"/>
  <c r="F169" i="1" l="1"/>
  <c r="G169" s="1"/>
  <c r="E170"/>
  <c r="EC113"/>
  <c r="AX114"/>
  <c r="AM114"/>
  <c r="BV114" s="1"/>
  <c r="AN114"/>
  <c r="AZ114"/>
  <c r="F75" i="25"/>
  <c r="C76"/>
  <c r="E75"/>
  <c r="G75"/>
  <c r="D75"/>
  <c r="AF72"/>
  <c r="AG72"/>
  <c r="Y73"/>
  <c r="AE73"/>
  <c r="Z73"/>
  <c r="AA73"/>
  <c r="AB73"/>
  <c r="AC73"/>
  <c r="AE74"/>
  <c r="AB74"/>
  <c r="O79"/>
  <c r="B79" s="1"/>
  <c r="N79"/>
  <c r="J78"/>
  <c r="K78"/>
  <c r="I78"/>
  <c r="F170" i="1" l="1"/>
  <c r="G170" s="1"/>
  <c r="E171"/>
  <c r="EC114"/>
  <c r="AX115"/>
  <c r="AM115"/>
  <c r="BV115" s="1"/>
  <c r="AN115"/>
  <c r="AZ115"/>
  <c r="E76" i="25"/>
  <c r="G76"/>
  <c r="F76"/>
  <c r="C77"/>
  <c r="D76"/>
  <c r="AG73"/>
  <c r="AF73"/>
  <c r="AF74"/>
  <c r="Y74"/>
  <c r="Z74"/>
  <c r="AC74"/>
  <c r="AA74"/>
  <c r="AD74"/>
  <c r="AG74" s="1"/>
  <c r="AD75"/>
  <c r="O80"/>
  <c r="B80" s="1"/>
  <c r="N80"/>
  <c r="J79"/>
  <c r="K79"/>
  <c r="I79"/>
  <c r="F171" i="1" l="1"/>
  <c r="G171" s="1"/>
  <c r="E172"/>
  <c r="EC115"/>
  <c r="AX116"/>
  <c r="AM116"/>
  <c r="BV116" s="1"/>
  <c r="AN116"/>
  <c r="AZ116"/>
  <c r="F77" i="25"/>
  <c r="C78"/>
  <c r="E77"/>
  <c r="G77"/>
  <c r="D77"/>
  <c r="Y75"/>
  <c r="AE75"/>
  <c r="Z75"/>
  <c r="AA75"/>
  <c r="AB75"/>
  <c r="AC75"/>
  <c r="AE76"/>
  <c r="AB76"/>
  <c r="O81"/>
  <c r="B81" s="1"/>
  <c r="N81"/>
  <c r="J80"/>
  <c r="K80"/>
  <c r="I80"/>
  <c r="F172" i="1" l="1"/>
  <c r="G172" s="1"/>
  <c r="E173"/>
  <c r="EC116"/>
  <c r="AX117"/>
  <c r="AM117"/>
  <c r="BV117" s="1"/>
  <c r="AN117"/>
  <c r="AZ117"/>
  <c r="C79" i="25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F173" i="1" l="1"/>
  <c r="G173" s="1"/>
  <c r="E174"/>
  <c r="EC117"/>
  <c r="AX118"/>
  <c r="AM118"/>
  <c r="BV118" s="1"/>
  <c r="AN118"/>
  <c r="AZ118"/>
  <c r="F79" i="25"/>
  <c r="C80"/>
  <c r="E79"/>
  <c r="G79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F174" i="1" l="1"/>
  <c r="G174" s="1"/>
  <c r="E175"/>
  <c r="EC118"/>
  <c r="AX119"/>
  <c r="AM119"/>
  <c r="BV119" s="1"/>
  <c r="AN119"/>
  <c r="AZ119"/>
  <c r="E80" i="25"/>
  <c r="G80"/>
  <c r="F80"/>
  <c r="C81"/>
  <c r="D80"/>
  <c r="AF78"/>
  <c r="AG77"/>
  <c r="AF77"/>
  <c r="AB79"/>
  <c r="AE79"/>
  <c r="AA79"/>
  <c r="Z79"/>
  <c r="AC79"/>
  <c r="Y79"/>
  <c r="O84"/>
  <c r="B84" s="1"/>
  <c r="N84"/>
  <c r="J83"/>
  <c r="K83"/>
  <c r="I83"/>
  <c r="F175" i="1" l="1"/>
  <c r="G175" s="1"/>
  <c r="E176"/>
  <c r="EC119"/>
  <c r="AX120"/>
  <c r="AM120"/>
  <c r="BV120" s="1"/>
  <c r="AN120"/>
  <c r="AZ120"/>
  <c r="F81" i="25"/>
  <c r="C82"/>
  <c r="E81"/>
  <c r="G81"/>
  <c r="D81"/>
  <c r="AF79"/>
  <c r="AB80"/>
  <c r="AE80"/>
  <c r="AA80"/>
  <c r="Z80"/>
  <c r="AC80"/>
  <c r="Y80"/>
  <c r="O85"/>
  <c r="B85" s="1"/>
  <c r="N85"/>
  <c r="J84"/>
  <c r="K84"/>
  <c r="I84"/>
  <c r="F176" i="1" l="1"/>
  <c r="G176" s="1"/>
  <c r="E177"/>
  <c r="EC120"/>
  <c r="AX121"/>
  <c r="AM121"/>
  <c r="BV121" s="1"/>
  <c r="AN121"/>
  <c r="AZ121"/>
  <c r="E82" i="25"/>
  <c r="G82"/>
  <c r="F82"/>
  <c r="C83"/>
  <c r="D82"/>
  <c r="AF80"/>
  <c r="AB81"/>
  <c r="AE81"/>
  <c r="AA81"/>
  <c r="Z81"/>
  <c r="AC81"/>
  <c r="Y81"/>
  <c r="O86"/>
  <c r="B86" s="1"/>
  <c r="N86"/>
  <c r="J85"/>
  <c r="K85"/>
  <c r="I85"/>
  <c r="F177" i="1" l="1"/>
  <c r="G177" s="1"/>
  <c r="E178"/>
  <c r="EC121"/>
  <c r="AX122"/>
  <c r="AM122"/>
  <c r="BV122" s="1"/>
  <c r="AN122"/>
  <c r="AZ122"/>
  <c r="F83" i="25"/>
  <c r="C84"/>
  <c r="E83"/>
  <c r="G83"/>
  <c r="D83"/>
  <c r="AF81"/>
  <c r="AB82"/>
  <c r="AE82"/>
  <c r="AA82"/>
  <c r="Z82"/>
  <c r="AC82"/>
  <c r="Y82"/>
  <c r="O87"/>
  <c r="B87" s="1"/>
  <c r="N87"/>
  <c r="J86"/>
  <c r="K86"/>
  <c r="I86"/>
  <c r="F178" i="1" l="1"/>
  <c r="G178" s="1"/>
  <c r="E179"/>
  <c r="EC122"/>
  <c r="AX123"/>
  <c r="AM123"/>
  <c r="BV123" s="1"/>
  <c r="AN123"/>
  <c r="AZ123"/>
  <c r="E84" i="25"/>
  <c r="G84"/>
  <c r="F84"/>
  <c r="C85"/>
  <c r="D84"/>
  <c r="AF82"/>
  <c r="Z83"/>
  <c r="AC83"/>
  <c r="Y83"/>
  <c r="AB83"/>
  <c r="AE83"/>
  <c r="AA83"/>
  <c r="J87"/>
  <c r="K87"/>
  <c r="I87"/>
  <c r="F179" i="1" l="1"/>
  <c r="G179" s="1"/>
  <c r="E180"/>
  <c r="EC123"/>
  <c r="AX124"/>
  <c r="AM124"/>
  <c r="BV124" s="1"/>
  <c r="AN124"/>
  <c r="AZ124"/>
  <c r="F85" i="25"/>
  <c r="C86"/>
  <c r="E85"/>
  <c r="G85"/>
  <c r="D85"/>
  <c r="AF83"/>
  <c r="Z84"/>
  <c r="AC84"/>
  <c r="Y84"/>
  <c r="AB84"/>
  <c r="AE84"/>
  <c r="AA84"/>
  <c r="F180" i="1" l="1"/>
  <c r="G180" s="1"/>
  <c r="E181"/>
  <c r="EC124"/>
  <c r="AX125"/>
  <c r="AM125"/>
  <c r="BV125" s="1"/>
  <c r="AN125"/>
  <c r="AZ125"/>
  <c r="E86" i="25"/>
  <c r="G86"/>
  <c r="F86"/>
  <c r="C87"/>
  <c r="D86"/>
  <c r="AF84"/>
  <c r="AB85"/>
  <c r="AE85"/>
  <c r="AA85"/>
  <c r="Z85"/>
  <c r="AC85"/>
  <c r="Y85"/>
  <c r="F181" i="1" l="1"/>
  <c r="G181" s="1"/>
  <c r="E182"/>
  <c r="EC125"/>
  <c r="AX126"/>
  <c r="AM126"/>
  <c r="BV126" s="1"/>
  <c r="AN126"/>
  <c r="AZ126"/>
  <c r="F87" i="25"/>
  <c r="E87"/>
  <c r="G87"/>
  <c r="D87"/>
  <c r="AF85"/>
  <c r="Z86"/>
  <c r="AC86"/>
  <c r="Y86"/>
  <c r="AB86"/>
  <c r="AE86"/>
  <c r="AA86"/>
  <c r="F182" i="1" l="1"/>
  <c r="G182" s="1"/>
  <c r="E183"/>
  <c r="EC126"/>
  <c r="AX127"/>
  <c r="AM127"/>
  <c r="BV127" s="1"/>
  <c r="AN127"/>
  <c r="AZ127"/>
  <c r="AF86" i="25"/>
  <c r="AB87"/>
  <c r="AE87"/>
  <c r="AE88" s="1"/>
  <c r="AA87"/>
  <c r="Z87"/>
  <c r="AC87"/>
  <c r="Y87"/>
  <c r="F183" i="1" l="1"/>
  <c r="G183" s="1"/>
  <c r="E184"/>
  <c r="EC127"/>
  <c r="AX128"/>
  <c r="AM128"/>
  <c r="BV128" s="1"/>
  <c r="AN128"/>
  <c r="AZ128"/>
  <c r="AF87" i="25"/>
  <c r="AF88" s="1"/>
  <c r="AB88"/>
  <c r="F184" i="1" l="1"/>
  <c r="G184" s="1"/>
  <c r="E185"/>
  <c r="EC128"/>
  <c r="AX129"/>
  <c r="AM129"/>
  <c r="BV129" s="1"/>
  <c r="AN129"/>
  <c r="AZ129"/>
  <c r="F185" l="1"/>
  <c r="G185" s="1"/>
  <c r="E186"/>
  <c r="EC129"/>
  <c r="AX130"/>
  <c r="AM130"/>
  <c r="BV130" s="1"/>
  <c r="AN130"/>
  <c r="AZ130"/>
  <c r="F186" l="1"/>
  <c r="G186" s="1"/>
  <c r="E187"/>
  <c r="EC130"/>
  <c r="AX131"/>
  <c r="AM131"/>
  <c r="BV131" s="1"/>
  <c r="AN131"/>
  <c r="AZ131"/>
  <c r="F187" l="1"/>
  <c r="G187" s="1"/>
  <c r="E188"/>
  <c r="EC131"/>
  <c r="AX132"/>
  <c r="AM132"/>
  <c r="BV132" s="1"/>
  <c r="AN132"/>
  <c r="AZ132"/>
  <c r="F188" l="1"/>
  <c r="G188" s="1"/>
  <c r="E189"/>
  <c r="EC132"/>
  <c r="AX133"/>
  <c r="AM133"/>
  <c r="BV133" s="1"/>
  <c r="AN133"/>
  <c r="AZ133"/>
  <c r="F189" l="1"/>
  <c r="G189" s="1"/>
  <c r="E190"/>
  <c r="EC133"/>
  <c r="AX134"/>
  <c r="AM134"/>
  <c r="BV134" s="1"/>
  <c r="AN134"/>
  <c r="AZ134"/>
  <c r="F190" l="1"/>
  <c r="G190" s="1"/>
  <c r="E191"/>
  <c r="EC134"/>
  <c r="AX135"/>
  <c r="AM135"/>
  <c r="BV135" s="1"/>
  <c r="AN135"/>
  <c r="AZ135"/>
  <c r="F191" l="1"/>
  <c r="G191" s="1"/>
  <c r="E192"/>
  <c r="EC135"/>
  <c r="AX136"/>
  <c r="AM136"/>
  <c r="BV136" s="1"/>
  <c r="AN136"/>
  <c r="AZ136"/>
  <c r="F192" l="1"/>
  <c r="G192" s="1"/>
  <c r="E193"/>
  <c r="EC136"/>
  <c r="AX137"/>
  <c r="AM137"/>
  <c r="BV137" s="1"/>
  <c r="AN137"/>
  <c r="AZ137"/>
  <c r="F193" l="1"/>
  <c r="G193" s="1"/>
  <c r="E194"/>
  <c r="EC137"/>
  <c r="AX138"/>
  <c r="AM138"/>
  <c r="BV138" s="1"/>
  <c r="AN138"/>
  <c r="AZ138"/>
  <c r="F194" l="1"/>
  <c r="G194" s="1"/>
  <c r="E195"/>
  <c r="EC138"/>
  <c r="AX139"/>
  <c r="AM139"/>
  <c r="BV139" s="1"/>
  <c r="AN139"/>
  <c r="AZ139"/>
  <c r="F195" l="1"/>
  <c r="G195" s="1"/>
  <c r="E196"/>
  <c r="EC139"/>
  <c r="AX140"/>
  <c r="AM140"/>
  <c r="BV140" s="1"/>
  <c r="AN140"/>
  <c r="AZ140"/>
  <c r="F196" l="1"/>
  <c r="G196" s="1"/>
  <c r="E197"/>
  <c r="EC140"/>
  <c r="AX141"/>
  <c r="AM141"/>
  <c r="BV141" s="1"/>
  <c r="AN141"/>
  <c r="AZ141"/>
  <c r="F197" l="1"/>
  <c r="G197" s="1"/>
  <c r="E198"/>
  <c r="EC141"/>
  <c r="AX142"/>
  <c r="AM142"/>
  <c r="BV142" s="1"/>
  <c r="AN142"/>
  <c r="AZ142"/>
  <c r="F198" l="1"/>
  <c r="G198" s="1"/>
  <c r="E199"/>
  <c r="EC142"/>
  <c r="AX143"/>
  <c r="AM143"/>
  <c r="BV143" s="1"/>
  <c r="AN143"/>
  <c r="AZ143"/>
  <c r="F199" l="1"/>
  <c r="G199" s="1"/>
  <c r="E200"/>
  <c r="EC143"/>
  <c r="AX144"/>
  <c r="AM144"/>
  <c r="BV144" s="1"/>
  <c r="AN144"/>
  <c r="AZ144"/>
  <c r="F200" l="1"/>
  <c r="G200" s="1"/>
  <c r="E201"/>
  <c r="EC144"/>
  <c r="AX145"/>
  <c r="AM145"/>
  <c r="BV145" s="1"/>
  <c r="AN145"/>
  <c r="AZ145"/>
  <c r="F201" l="1"/>
  <c r="G201" s="1"/>
  <c r="E202"/>
  <c r="EC145"/>
  <c r="AX146"/>
  <c r="AM146"/>
  <c r="BV146" s="1"/>
  <c r="AN146"/>
  <c r="AZ146"/>
  <c r="F202" l="1"/>
  <c r="G202" s="1"/>
  <c r="E203"/>
  <c r="EC146"/>
  <c r="AX147"/>
  <c r="AM147"/>
  <c r="BV147" s="1"/>
  <c r="AN147"/>
  <c r="AZ147"/>
  <c r="F203" l="1"/>
  <c r="G203" s="1"/>
  <c r="E204"/>
  <c r="EC147"/>
  <c r="AX148"/>
  <c r="AM148"/>
  <c r="BV148" s="1"/>
  <c r="AN148"/>
  <c r="AZ148"/>
  <c r="F204" l="1"/>
  <c r="G204" s="1"/>
  <c r="E205"/>
  <c r="EC148"/>
  <c r="AX149"/>
  <c r="AM149"/>
  <c r="BV149" s="1"/>
  <c r="AN149"/>
  <c r="AZ149"/>
  <c r="F205" l="1"/>
  <c r="G205" s="1"/>
  <c r="E206"/>
  <c r="EC149"/>
  <c r="AX150"/>
  <c r="AM150"/>
  <c r="BV150" s="1"/>
  <c r="AN150"/>
  <c r="AZ150"/>
  <c r="F206" l="1"/>
  <c r="G206" s="1"/>
  <c r="E207"/>
  <c r="EC150"/>
  <c r="AX151"/>
  <c r="AM151"/>
  <c r="BV151" s="1"/>
  <c r="AN151"/>
  <c r="AZ151"/>
  <c r="F207" l="1"/>
  <c r="G207" s="1"/>
  <c r="E208"/>
  <c r="EC151"/>
  <c r="AX152"/>
  <c r="AM152"/>
  <c r="BV152" s="1"/>
  <c r="AN152"/>
  <c r="AZ152"/>
  <c r="F208" l="1"/>
  <c r="G208" s="1"/>
  <c r="E209"/>
  <c r="EC152"/>
  <c r="AX153"/>
  <c r="AM153"/>
  <c r="BV153" s="1"/>
  <c r="AN153"/>
  <c r="AZ153"/>
  <c r="F209" l="1"/>
  <c r="G209" s="1"/>
  <c r="E210"/>
  <c r="EC153"/>
  <c r="AX154"/>
  <c r="AM154"/>
  <c r="BV154" s="1"/>
  <c r="AN154"/>
  <c r="AZ154"/>
  <c r="F210" l="1"/>
  <c r="G210" s="1"/>
  <c r="E211"/>
  <c r="EC154"/>
  <c r="AX155"/>
  <c r="AM155"/>
  <c r="BV155" s="1"/>
  <c r="AN155"/>
  <c r="AZ155"/>
  <c r="F211" l="1"/>
  <c r="G211" s="1"/>
  <c r="E212"/>
  <c r="EC155"/>
  <c r="AX156"/>
  <c r="AM156"/>
  <c r="BV156" s="1"/>
  <c r="AN156"/>
  <c r="AZ156"/>
  <c r="F212" l="1"/>
  <c r="G212" s="1"/>
  <c r="E213"/>
  <c r="EC156"/>
  <c r="AX157"/>
  <c r="AM157"/>
  <c r="BV157" s="1"/>
  <c r="AN157"/>
  <c r="AZ157"/>
  <c r="F213" l="1"/>
  <c r="G213" s="1"/>
  <c r="E214"/>
  <c r="EC157"/>
  <c r="AX158"/>
  <c r="AM158"/>
  <c r="BV158" s="1"/>
  <c r="AN158"/>
  <c r="AZ158"/>
  <c r="F214" l="1"/>
  <c r="G214" s="1"/>
  <c r="E215"/>
  <c r="EC158"/>
  <c r="AX159"/>
  <c r="AM159"/>
  <c r="BV159" s="1"/>
  <c r="AN159"/>
  <c r="AZ159"/>
  <c r="F215" l="1"/>
  <c r="G215" s="1"/>
  <c r="E216"/>
  <c r="EC159"/>
  <c r="AX160"/>
  <c r="AM160"/>
  <c r="BV160" s="1"/>
  <c r="AN160"/>
  <c r="AZ160"/>
  <c r="F216" l="1"/>
  <c r="G216" s="1"/>
  <c r="E217"/>
  <c r="EC160"/>
  <c r="AX161"/>
  <c r="AM161"/>
  <c r="BV161" s="1"/>
  <c r="AN161"/>
  <c r="AZ161"/>
  <c r="F217" l="1"/>
  <c r="G217" s="1"/>
  <c r="E218"/>
  <c r="EC161"/>
  <c r="AX162"/>
  <c r="AM162"/>
  <c r="BV162" s="1"/>
  <c r="AN162"/>
  <c r="AZ162"/>
  <c r="F218" l="1"/>
  <c r="G218" s="1"/>
  <c r="E219"/>
  <c r="EC162"/>
  <c r="AX163"/>
  <c r="AM163"/>
  <c r="BV163" s="1"/>
  <c r="AN163"/>
  <c r="AZ163"/>
  <c r="F219" l="1"/>
  <c r="G219" s="1"/>
  <c r="E220"/>
  <c r="EC163"/>
  <c r="AX164"/>
  <c r="AM164"/>
  <c r="BV164" s="1"/>
  <c r="AN164"/>
  <c r="AZ164"/>
  <c r="F220" l="1"/>
  <c r="G220" s="1"/>
  <c r="E221"/>
  <c r="EC164"/>
  <c r="AX165"/>
  <c r="AM165"/>
  <c r="BV165" s="1"/>
  <c r="AN165"/>
  <c r="AZ165"/>
  <c r="F221" l="1"/>
  <c r="G221" s="1"/>
  <c r="E222"/>
  <c r="EC165"/>
  <c r="AX166"/>
  <c r="AM166"/>
  <c r="BV166" s="1"/>
  <c r="AN166"/>
  <c r="AZ166"/>
  <c r="F222" l="1"/>
  <c r="G222" s="1"/>
  <c r="E223"/>
  <c r="EC166"/>
  <c r="AX167"/>
  <c r="AM167"/>
  <c r="BV167" s="1"/>
  <c r="AN167"/>
  <c r="AZ167"/>
  <c r="F223" l="1"/>
  <c r="G223" s="1"/>
  <c r="E224"/>
  <c r="EC167"/>
  <c r="AX168"/>
  <c r="AM168"/>
  <c r="BV168" s="1"/>
  <c r="AN168"/>
  <c r="AZ168"/>
  <c r="F224" l="1"/>
  <c r="G224" s="1"/>
  <c r="E225"/>
  <c r="EC168"/>
  <c r="AX169"/>
  <c r="AM169"/>
  <c r="BV169" s="1"/>
  <c r="AN169"/>
  <c r="AZ169"/>
  <c r="F225" l="1"/>
  <c r="G225" s="1"/>
  <c r="E226"/>
  <c r="EC169"/>
  <c r="AX170"/>
  <c r="AM170"/>
  <c r="BV170" s="1"/>
  <c r="AN170"/>
  <c r="AZ170"/>
  <c r="F226" l="1"/>
  <c r="G226" s="1"/>
  <c r="E227"/>
  <c r="EC170"/>
  <c r="AX171"/>
  <c r="AM171"/>
  <c r="BV171" s="1"/>
  <c r="AN171"/>
  <c r="AZ171"/>
  <c r="F227" l="1"/>
  <c r="G227" s="1"/>
  <c r="E228"/>
  <c r="EC171"/>
  <c r="AX172"/>
  <c r="AM172"/>
  <c r="BV172" s="1"/>
  <c r="AN172"/>
  <c r="AZ172"/>
  <c r="F228" l="1"/>
  <c r="G228" s="1"/>
  <c r="E229"/>
  <c r="EC172"/>
  <c r="AX173"/>
  <c r="AM173"/>
  <c r="BV173" s="1"/>
  <c r="AN173"/>
  <c r="AZ173"/>
  <c r="F229" l="1"/>
  <c r="G229" s="1"/>
  <c r="E230"/>
  <c r="EC173"/>
  <c r="AX174"/>
  <c r="AM174"/>
  <c r="BV174" s="1"/>
  <c r="AN174"/>
  <c r="AZ174"/>
  <c r="F230" l="1"/>
  <c r="G230" s="1"/>
  <c r="E231"/>
  <c r="EC174"/>
  <c r="AX175"/>
  <c r="AM175"/>
  <c r="BV175" s="1"/>
  <c r="AN175"/>
  <c r="AZ175"/>
  <c r="F231" l="1"/>
  <c r="G231" s="1"/>
  <c r="E232"/>
  <c r="EC175"/>
  <c r="AX176"/>
  <c r="AM176"/>
  <c r="BV176" s="1"/>
  <c r="AN176"/>
  <c r="AZ176"/>
  <c r="F232" l="1"/>
  <c r="G232" s="1"/>
  <c r="E233"/>
  <c r="EC176"/>
  <c r="AX177"/>
  <c r="AM177"/>
  <c r="BV177" s="1"/>
  <c r="AN177"/>
  <c r="AZ177"/>
  <c r="F233" l="1"/>
  <c r="G233" s="1"/>
  <c r="E234"/>
  <c r="EC177"/>
  <c r="AX178"/>
  <c r="AM178"/>
  <c r="BV178" s="1"/>
  <c r="AN178"/>
  <c r="AZ178"/>
  <c r="F234" l="1"/>
  <c r="G234" s="1"/>
  <c r="E235"/>
  <c r="EC178"/>
  <c r="AX179"/>
  <c r="AM179"/>
  <c r="BV179" s="1"/>
  <c r="AN179"/>
  <c r="AZ179"/>
  <c r="F235" l="1"/>
  <c r="G235" s="1"/>
  <c r="E236"/>
  <c r="EC179"/>
  <c r="AX180"/>
  <c r="AM180"/>
  <c r="BV180" s="1"/>
  <c r="AN180"/>
  <c r="AZ180"/>
  <c r="F236" l="1"/>
  <c r="G236" s="1"/>
  <c r="E237"/>
  <c r="EC180"/>
  <c r="AX181"/>
  <c r="AM181"/>
  <c r="BV181" s="1"/>
  <c r="AN181"/>
  <c r="AZ181"/>
  <c r="E15" i="26"/>
  <c r="Z15" s="1"/>
  <c r="F237" i="1" l="1"/>
  <c r="G237" s="1"/>
  <c r="E238"/>
  <c r="EC181"/>
  <c r="AX182"/>
  <c r="AM182"/>
  <c r="BV182" s="1"/>
  <c r="AN182"/>
  <c r="AZ182"/>
  <c r="E21" i="26"/>
  <c r="Z21" s="1"/>
  <c r="E22"/>
  <c r="Z22" s="1"/>
  <c r="AD21" i="25" s="1"/>
  <c r="AG21" s="1"/>
  <c r="E16" i="26"/>
  <c r="Z16" s="1"/>
  <c r="E19"/>
  <c r="E25"/>
  <c r="Z25" s="1"/>
  <c r="E17"/>
  <c r="Z17" s="1"/>
  <c r="E20"/>
  <c r="Z20" s="1"/>
  <c r="E23"/>
  <c r="Z23" s="1"/>
  <c r="E18"/>
  <c r="Z18" s="1"/>
  <c r="E24"/>
  <c r="Z24" s="1"/>
  <c r="Z19" l="1"/>
  <c r="AD18" i="25" s="1"/>
  <c r="AG18" s="1"/>
  <c r="F238" i="1"/>
  <c r="G238" s="1"/>
  <c r="E239"/>
  <c r="EC182"/>
  <c r="AX183"/>
  <c r="AM183"/>
  <c r="BV183" s="1"/>
  <c r="AN183"/>
  <c r="AZ183"/>
  <c r="AD85" i="25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F239" i="1" l="1"/>
  <c r="G239" s="1"/>
  <c r="E240"/>
  <c r="EC183"/>
  <c r="AX184"/>
  <c r="AM184"/>
  <c r="BV184" s="1"/>
  <c r="AN184"/>
  <c r="AZ184"/>
  <c r="F240" l="1"/>
  <c r="G240" s="1"/>
  <c r="E241"/>
  <c r="EC184"/>
  <c r="AX185"/>
  <c r="AM185"/>
  <c r="BV185" s="1"/>
  <c r="AN185"/>
  <c r="AZ185"/>
  <c r="F241" l="1"/>
  <c r="G241" s="1"/>
  <c r="E242"/>
  <c r="EC185"/>
  <c r="AX186"/>
  <c r="AM186"/>
  <c r="BV186" s="1"/>
  <c r="AN186"/>
  <c r="AZ186"/>
  <c r="F242" l="1"/>
  <c r="G242" s="1"/>
  <c r="E243"/>
  <c r="EC186"/>
  <c r="AX187"/>
  <c r="AM187"/>
  <c r="BV187" s="1"/>
  <c r="AN187"/>
  <c r="AZ187"/>
  <c r="F243" l="1"/>
  <c r="G243" s="1"/>
  <c r="E244"/>
  <c r="EC187"/>
  <c r="AX188"/>
  <c r="AM188"/>
  <c r="BV188" s="1"/>
  <c r="AN188"/>
  <c r="AZ188"/>
  <c r="F244" l="1"/>
  <c r="G244" s="1"/>
  <c r="E245"/>
  <c r="EC188"/>
  <c r="AX189"/>
  <c r="AM189"/>
  <c r="BV189" s="1"/>
  <c r="AN189"/>
  <c r="AZ189"/>
  <c r="F245" l="1"/>
  <c r="G245" s="1"/>
  <c r="E246"/>
  <c r="EC189"/>
  <c r="AX190"/>
  <c r="AM190"/>
  <c r="BV190" s="1"/>
  <c r="AN190"/>
  <c r="AZ190"/>
  <c r="F246" l="1"/>
  <c r="G246" s="1"/>
  <c r="E247"/>
  <c r="EC190"/>
  <c r="AX191"/>
  <c r="AM191"/>
  <c r="BV191" s="1"/>
  <c r="AN191"/>
  <c r="AZ191"/>
  <c r="F247" l="1"/>
  <c r="G247" s="1"/>
  <c r="E248"/>
  <c r="EC191"/>
  <c r="AX192"/>
  <c r="AM192"/>
  <c r="BV192" s="1"/>
  <c r="AN192"/>
  <c r="AZ192"/>
  <c r="F248" l="1"/>
  <c r="G248" s="1"/>
  <c r="E249"/>
  <c r="EC192"/>
  <c r="AX193"/>
  <c r="AM193"/>
  <c r="BV193" s="1"/>
  <c r="AN193"/>
  <c r="AZ193"/>
  <c r="F249" l="1"/>
  <c r="G249" s="1"/>
  <c r="E250"/>
  <c r="EC193"/>
  <c r="AX194"/>
  <c r="AM194"/>
  <c r="BV194" s="1"/>
  <c r="AN194"/>
  <c r="AZ194"/>
  <c r="F250" l="1"/>
  <c r="G250" s="1"/>
  <c r="E251"/>
  <c r="EC194"/>
  <c r="AX195"/>
  <c r="AM195"/>
  <c r="BV195" s="1"/>
  <c r="AN195"/>
  <c r="AZ195"/>
  <c r="F251" l="1"/>
  <c r="G251" s="1"/>
  <c r="E252"/>
  <c r="EC195"/>
  <c r="AX196"/>
  <c r="AM196"/>
  <c r="BV196" s="1"/>
  <c r="AN196"/>
  <c r="AZ196"/>
  <c r="F252" l="1"/>
  <c r="G252" s="1"/>
  <c r="E253"/>
  <c r="EC196"/>
  <c r="AX197"/>
  <c r="AM197"/>
  <c r="BV197" s="1"/>
  <c r="AN197"/>
  <c r="AZ197"/>
  <c r="F253" l="1"/>
  <c r="G253" s="1"/>
  <c r="E254"/>
  <c r="EC197"/>
  <c r="AX198"/>
  <c r="AM198"/>
  <c r="BV198" s="1"/>
  <c r="AN198"/>
  <c r="AZ198"/>
  <c r="F254" l="1"/>
  <c r="G254" s="1"/>
  <c r="E255"/>
  <c r="EC198"/>
  <c r="AX199"/>
  <c r="AM199"/>
  <c r="BV199" s="1"/>
  <c r="AN199"/>
  <c r="AZ199"/>
  <c r="F255" l="1"/>
  <c r="G255" s="1"/>
  <c r="E256"/>
  <c r="EC199"/>
  <c r="AX200"/>
  <c r="AM200"/>
  <c r="BV200" s="1"/>
  <c r="AN200"/>
  <c r="AZ200"/>
  <c r="F256" l="1"/>
  <c r="G256" s="1"/>
  <c r="E257"/>
  <c r="EC200"/>
  <c r="AN201"/>
  <c r="AM201"/>
  <c r="BV201" s="1"/>
  <c r="AZ201"/>
  <c r="AX201"/>
  <c r="F257" l="1"/>
  <c r="G257" s="1"/>
  <c r="E258"/>
  <c r="EC201"/>
  <c r="AZ202"/>
  <c r="AX202"/>
  <c r="AN202"/>
  <c r="AM202"/>
  <c r="BV202" s="1"/>
  <c r="BQ201"/>
  <c r="AO201"/>
  <c r="CM201"/>
  <c r="DA201"/>
  <c r="F258" l="1"/>
  <c r="G258" s="1"/>
  <c r="E259"/>
  <c r="EC202"/>
  <c r="BP201"/>
  <c r="BR201" s="1"/>
  <c r="AQ201"/>
  <c r="AM203"/>
  <c r="BV203" s="1"/>
  <c r="AX203"/>
  <c r="AZ203"/>
  <c r="AN203"/>
  <c r="CM202"/>
  <c r="BQ202"/>
  <c r="AO202"/>
  <c r="DA202"/>
  <c r="F259" l="1"/>
  <c r="G259" s="1"/>
  <c r="E260"/>
  <c r="EC203"/>
  <c r="AQ202"/>
  <c r="BP202"/>
  <c r="BR202" s="1"/>
  <c r="AO203"/>
  <c r="DA203"/>
  <c r="BQ203"/>
  <c r="CM203"/>
  <c r="AX204"/>
  <c r="AZ204"/>
  <c r="AM204"/>
  <c r="BV204" s="1"/>
  <c r="AN204"/>
  <c r="F260" l="1"/>
  <c r="G260" s="1"/>
  <c r="E261"/>
  <c r="EC204"/>
  <c r="AZ205"/>
  <c r="AX205"/>
  <c r="AN205"/>
  <c r="AM205"/>
  <c r="BV205" s="1"/>
  <c r="CM204"/>
  <c r="DA204"/>
  <c r="AO204"/>
  <c r="BQ204"/>
  <c r="BP203"/>
  <c r="BR203" s="1"/>
  <c r="AQ203"/>
  <c r="F261" l="1"/>
  <c r="G261" s="1"/>
  <c r="E262"/>
  <c r="EC205"/>
  <c r="BQ205"/>
  <c r="AO205"/>
  <c r="CM205"/>
  <c r="DA205"/>
  <c r="AX206"/>
  <c r="AZ206"/>
  <c r="AM206"/>
  <c r="BV206" s="1"/>
  <c r="AN206"/>
  <c r="AQ204"/>
  <c r="BP204"/>
  <c r="BR204" s="1"/>
  <c r="F262" l="1"/>
  <c r="G262" s="1"/>
  <c r="E263"/>
  <c r="EC206"/>
  <c r="AX207"/>
  <c r="AZ207"/>
  <c r="AM207"/>
  <c r="BV207" s="1"/>
  <c r="AN207"/>
  <c r="AQ205"/>
  <c r="BP205"/>
  <c r="BR205" s="1"/>
  <c r="AO206"/>
  <c r="CM206"/>
  <c r="DA206"/>
  <c r="BQ206"/>
  <c r="F263" l="1"/>
  <c r="G263" s="1"/>
  <c r="E264"/>
  <c r="EC207"/>
  <c r="AQ206"/>
  <c r="BP206"/>
  <c r="BR206" s="1"/>
  <c r="AX208"/>
  <c r="AZ208"/>
  <c r="AM208"/>
  <c r="BV208" s="1"/>
  <c r="AN208"/>
  <c r="BQ207"/>
  <c r="DA207"/>
  <c r="CM207"/>
  <c r="AO207"/>
  <c r="F264" l="1"/>
  <c r="G264" s="1"/>
  <c r="E265"/>
  <c r="EC208"/>
  <c r="BP207"/>
  <c r="BR207" s="1"/>
  <c r="AQ207"/>
  <c r="BQ208"/>
  <c r="DA208"/>
  <c r="AO208"/>
  <c r="CM208"/>
  <c r="AZ209"/>
  <c r="AX209"/>
  <c r="AN209"/>
  <c r="AM209"/>
  <c r="BV209" s="1"/>
  <c r="F265" l="1"/>
  <c r="G265" s="1"/>
  <c r="E266"/>
  <c r="EC209"/>
  <c r="BQ209"/>
  <c r="AO209"/>
  <c r="CM209"/>
  <c r="DA209"/>
  <c r="BP208"/>
  <c r="BR208" s="1"/>
  <c r="AQ208"/>
  <c r="AN210"/>
  <c r="AM210"/>
  <c r="BV210" s="1"/>
  <c r="AZ210"/>
  <c r="AX210"/>
  <c r="F266" l="1"/>
  <c r="G266" s="1"/>
  <c r="E267"/>
  <c r="EC210"/>
  <c r="BQ210"/>
  <c r="AO210"/>
  <c r="CM210"/>
  <c r="DA210"/>
  <c r="AM211"/>
  <c r="BV211" s="1"/>
  <c r="AN211"/>
  <c r="AX211"/>
  <c r="AZ211"/>
  <c r="BP209"/>
  <c r="BR209" s="1"/>
  <c r="AQ209"/>
  <c r="F267" l="1"/>
  <c r="G267" s="1"/>
  <c r="E268"/>
  <c r="EC211"/>
  <c r="AM212"/>
  <c r="BV212" s="1"/>
  <c r="AN212"/>
  <c r="AX212"/>
  <c r="AZ212"/>
  <c r="BP210"/>
  <c r="BR210" s="1"/>
  <c r="AQ210"/>
  <c r="BQ211"/>
  <c r="DA211"/>
  <c r="CM211"/>
  <c r="AO211"/>
  <c r="F268" l="1"/>
  <c r="G268" s="1"/>
  <c r="E269"/>
  <c r="EC212"/>
  <c r="BP211"/>
  <c r="BR211" s="1"/>
  <c r="AQ211"/>
  <c r="AM213"/>
  <c r="BV213" s="1"/>
  <c r="AN213"/>
  <c r="AX213"/>
  <c r="AZ213"/>
  <c r="BQ212"/>
  <c r="DA212"/>
  <c r="CM212"/>
  <c r="AO212"/>
  <c r="F269" l="1"/>
  <c r="G269" s="1"/>
  <c r="E270"/>
  <c r="EC213"/>
  <c r="CM213"/>
  <c r="AO213"/>
  <c r="BQ213"/>
  <c r="DA213"/>
  <c r="BP212"/>
  <c r="BR212" s="1"/>
  <c r="AQ212"/>
  <c r="AM214"/>
  <c r="BV214" s="1"/>
  <c r="AN214"/>
  <c r="AX214"/>
  <c r="AZ214"/>
  <c r="F270" l="1"/>
  <c r="G270" s="1"/>
  <c r="E271"/>
  <c r="EC214"/>
  <c r="AM215"/>
  <c r="BV215" s="1"/>
  <c r="AN215"/>
  <c r="AX215"/>
  <c r="AZ215"/>
  <c r="BP213"/>
  <c r="BR213" s="1"/>
  <c r="AQ213"/>
  <c r="CM214"/>
  <c r="AO214"/>
  <c r="BQ214"/>
  <c r="DA214"/>
  <c r="F271" l="1"/>
  <c r="G271" s="1"/>
  <c r="E272"/>
  <c r="EC215"/>
  <c r="CM215"/>
  <c r="AO215"/>
  <c r="BQ215"/>
  <c r="DA215"/>
  <c r="AM216"/>
  <c r="BV216" s="1"/>
  <c r="AN216"/>
  <c r="AX216"/>
  <c r="AZ216"/>
  <c r="BP214"/>
  <c r="BR214" s="1"/>
  <c r="AQ214"/>
  <c r="F272" l="1"/>
  <c r="G272" s="1"/>
  <c r="E273"/>
  <c r="EC216"/>
  <c r="BP215"/>
  <c r="BR215" s="1"/>
  <c r="AQ215"/>
  <c r="AM217"/>
  <c r="BV217" s="1"/>
  <c r="AN217"/>
  <c r="AX217"/>
  <c r="AZ217"/>
  <c r="CM216"/>
  <c r="AO216"/>
  <c r="BQ216"/>
  <c r="DA216"/>
  <c r="F273" l="1"/>
  <c r="G273" s="1"/>
  <c r="E274"/>
  <c r="EC217"/>
  <c r="BP216"/>
  <c r="BR216" s="1"/>
  <c r="AQ216"/>
  <c r="AM218"/>
  <c r="BV218" s="1"/>
  <c r="AN218"/>
  <c r="AX218"/>
  <c r="AZ218"/>
  <c r="CM217"/>
  <c r="AO217"/>
  <c r="BQ217"/>
  <c r="DA217"/>
  <c r="F274" l="1"/>
  <c r="G274" s="1"/>
  <c r="E275"/>
  <c r="EC218"/>
  <c r="AM219"/>
  <c r="BV219" s="1"/>
  <c r="AN219"/>
  <c r="AX219"/>
  <c r="AZ219"/>
  <c r="BP217"/>
  <c r="BR217" s="1"/>
  <c r="AQ217"/>
  <c r="CM218"/>
  <c r="AO218"/>
  <c r="BQ218"/>
  <c r="DA218"/>
  <c r="F275" l="1"/>
  <c r="G275" s="1"/>
  <c r="E276"/>
  <c r="EC219"/>
  <c r="BP218"/>
  <c r="BR218" s="1"/>
  <c r="AQ218"/>
  <c r="CM219"/>
  <c r="AO219"/>
  <c r="BQ219"/>
  <c r="DA219"/>
  <c r="AM220"/>
  <c r="BV220" s="1"/>
  <c r="AN220"/>
  <c r="AX220"/>
  <c r="AZ220"/>
  <c r="F276" l="1"/>
  <c r="G276" s="1"/>
  <c r="E277"/>
  <c r="EC220"/>
  <c r="BQ220"/>
  <c r="DA220"/>
  <c r="CM220"/>
  <c r="AO220"/>
  <c r="AM221"/>
  <c r="BV221" s="1"/>
  <c r="AN221"/>
  <c r="AX221"/>
  <c r="AZ221"/>
  <c r="AQ219"/>
  <c r="BP219"/>
  <c r="BR219" s="1"/>
  <c r="F277" l="1"/>
  <c r="G277" s="1"/>
  <c r="E278"/>
  <c r="EC221"/>
  <c r="AM222"/>
  <c r="BV222" s="1"/>
  <c r="AZ222"/>
  <c r="AX222"/>
  <c r="AN222"/>
  <c r="BP220"/>
  <c r="BR220" s="1"/>
  <c r="AQ220"/>
  <c r="CM221"/>
  <c r="AO221"/>
  <c r="DA221"/>
  <c r="BQ221"/>
  <c r="F278" l="1"/>
  <c r="G278" s="1"/>
  <c r="E279"/>
  <c r="EC222"/>
  <c r="AO222"/>
  <c r="BQ222"/>
  <c r="CM222"/>
  <c r="DA222"/>
  <c r="AX223"/>
  <c r="AN223"/>
  <c r="AM223"/>
  <c r="BV223" s="1"/>
  <c r="AZ223"/>
  <c r="BP221"/>
  <c r="BR221" s="1"/>
  <c r="AQ221"/>
  <c r="F279" l="1"/>
  <c r="G279" s="1"/>
  <c r="E280"/>
  <c r="EC223"/>
  <c r="AO223"/>
  <c r="BQ223"/>
  <c r="CM223"/>
  <c r="DA223"/>
  <c r="AQ222"/>
  <c r="BP222"/>
  <c r="BR222" s="1"/>
  <c r="AX224"/>
  <c r="AN224"/>
  <c r="AM224"/>
  <c r="BV224" s="1"/>
  <c r="AZ224"/>
  <c r="F280" l="1"/>
  <c r="G280" s="1"/>
  <c r="E281"/>
  <c r="EC224"/>
  <c r="AO224"/>
  <c r="BQ224"/>
  <c r="CM224"/>
  <c r="DA224"/>
  <c r="BP223"/>
  <c r="BR223" s="1"/>
  <c r="AQ223"/>
  <c r="AM225"/>
  <c r="BV225" s="1"/>
  <c r="AZ225"/>
  <c r="AX225"/>
  <c r="AN225"/>
  <c r="F281" l="1"/>
  <c r="G281" s="1"/>
  <c r="E282"/>
  <c r="EC225"/>
  <c r="AO225"/>
  <c r="BQ225"/>
  <c r="CM225"/>
  <c r="DA225"/>
  <c r="AM226"/>
  <c r="BV226" s="1"/>
  <c r="AZ226"/>
  <c r="AX226"/>
  <c r="AN226"/>
  <c r="BP224"/>
  <c r="BR224" s="1"/>
  <c r="AQ224"/>
  <c r="F282" l="1"/>
  <c r="G282" s="1"/>
  <c r="E283"/>
  <c r="EC226"/>
  <c r="AX227"/>
  <c r="AN227"/>
  <c r="AM227"/>
  <c r="BV227" s="1"/>
  <c r="AZ227"/>
  <c r="AO226"/>
  <c r="BQ226"/>
  <c r="CM226"/>
  <c r="DA226"/>
  <c r="BP225"/>
  <c r="BR225" s="1"/>
  <c r="AQ225"/>
  <c r="F283" l="1"/>
  <c r="G283" s="1"/>
  <c r="E284"/>
  <c r="EC227"/>
  <c r="AQ226"/>
  <c r="BP226"/>
  <c r="BR226" s="1"/>
  <c r="AO227"/>
  <c r="BQ227"/>
  <c r="CM227"/>
  <c r="DA227"/>
  <c r="AX228"/>
  <c r="AN228"/>
  <c r="AM228"/>
  <c r="BV228" s="1"/>
  <c r="AZ228"/>
  <c r="F284" l="1"/>
  <c r="G284" s="1"/>
  <c r="E285"/>
  <c r="EC228"/>
  <c r="AX229"/>
  <c r="AN229"/>
  <c r="AM229"/>
  <c r="BV229" s="1"/>
  <c r="AZ229"/>
  <c r="AO228"/>
  <c r="BQ228"/>
  <c r="CM228"/>
  <c r="DA228"/>
  <c r="AQ227"/>
  <c r="BP227"/>
  <c r="BR227" s="1"/>
  <c r="F285" l="1"/>
  <c r="G285" s="1"/>
  <c r="E286"/>
  <c r="EC229"/>
  <c r="AO229"/>
  <c r="BQ229"/>
  <c r="CM229"/>
  <c r="DA229"/>
  <c r="BP228"/>
  <c r="BR228" s="1"/>
  <c r="AQ228"/>
  <c r="AN230"/>
  <c r="AM230"/>
  <c r="BV230" s="1"/>
  <c r="AZ230"/>
  <c r="AX230"/>
  <c r="F286" l="1"/>
  <c r="G286" s="1"/>
  <c r="E287"/>
  <c r="EC230"/>
  <c r="DA230"/>
  <c r="AO230"/>
  <c r="CM230"/>
  <c r="BQ230"/>
  <c r="AN231"/>
  <c r="AM231"/>
  <c r="BV231" s="1"/>
  <c r="AZ231"/>
  <c r="AX231"/>
  <c r="BP229"/>
  <c r="BR229" s="1"/>
  <c r="AQ229"/>
  <c r="F287" l="1"/>
  <c r="G287" s="1"/>
  <c r="E288"/>
  <c r="EC231"/>
  <c r="DA231"/>
  <c r="AO231"/>
  <c r="CM231"/>
  <c r="BQ231"/>
  <c r="AQ230"/>
  <c r="BP230"/>
  <c r="BR230" s="1"/>
  <c r="AZ232"/>
  <c r="AX232"/>
  <c r="AN232"/>
  <c r="AM232"/>
  <c r="BV232" s="1"/>
  <c r="F288" l="1"/>
  <c r="G288" s="1"/>
  <c r="E289"/>
  <c r="EC232"/>
  <c r="BP231"/>
  <c r="BR231" s="1"/>
  <c r="AQ231"/>
  <c r="DA232"/>
  <c r="AO232"/>
  <c r="CM232"/>
  <c r="BQ232"/>
  <c r="AN233"/>
  <c r="AM233"/>
  <c r="BV233" s="1"/>
  <c r="AZ233"/>
  <c r="AX233"/>
  <c r="F289" l="1"/>
  <c r="G289" s="1"/>
  <c r="E290"/>
  <c r="EC233"/>
  <c r="AQ232"/>
  <c r="BP232"/>
  <c r="BR232" s="1"/>
  <c r="DA233"/>
  <c r="AO233"/>
  <c r="CM233"/>
  <c r="BQ233"/>
  <c r="AZ234"/>
  <c r="AX234"/>
  <c r="AN234"/>
  <c r="AM234"/>
  <c r="BV234" s="1"/>
  <c r="F290" l="1"/>
  <c r="G290" s="1"/>
  <c r="E291"/>
  <c r="EC234"/>
  <c r="AQ233"/>
  <c r="BP233"/>
  <c r="BR233" s="1"/>
  <c r="CM234"/>
  <c r="BQ234"/>
  <c r="DA234"/>
  <c r="AO234"/>
  <c r="AZ235"/>
  <c r="AX235"/>
  <c r="AN235"/>
  <c r="AM235"/>
  <c r="BV235" s="1"/>
  <c r="D1" i="17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F291" i="1" l="1"/>
  <c r="G291" s="1"/>
  <c r="E292"/>
  <c r="EC235"/>
  <c r="DA235"/>
  <c r="AO235"/>
  <c r="CM235"/>
  <c r="BQ235"/>
  <c r="AQ234"/>
  <c r="BP234"/>
  <c r="BR234" s="1"/>
  <c r="AZ236"/>
  <c r="AX236"/>
  <c r="AN236"/>
  <c r="AM236"/>
  <c r="BV236" s="1"/>
  <c r="V1"/>
  <c r="W1" s="1"/>
  <c r="X1" s="1"/>
  <c r="Y1" s="1"/>
  <c r="Z1" s="1"/>
  <c r="A10" i="17"/>
  <c r="F292" i="1" l="1"/>
  <c r="G292" s="1"/>
  <c r="E293"/>
  <c r="EC236"/>
  <c r="AZ237"/>
  <c r="AX237"/>
  <c r="AN237"/>
  <c r="AM237"/>
  <c r="BV237" s="1"/>
  <c r="BP235"/>
  <c r="BR235" s="1"/>
  <c r="AQ235"/>
  <c r="CM236"/>
  <c r="BQ236"/>
  <c r="DA236"/>
  <c r="AO236"/>
  <c r="AA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11" i="17"/>
  <c r="F293" i="1" l="1"/>
  <c r="G293" s="1"/>
  <c r="E294"/>
  <c r="EC237"/>
  <c r="AZ238"/>
  <c r="AX238"/>
  <c r="AN238"/>
  <c r="AM238"/>
  <c r="BV238" s="1"/>
  <c r="BP236"/>
  <c r="BR236" s="1"/>
  <c r="AQ236"/>
  <c r="CM237"/>
  <c r="BQ237"/>
  <c r="DA237"/>
  <c r="AO237"/>
  <c r="A12" i="17"/>
  <c r="AT1" i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S66" i="25" l="1"/>
  <c r="F294" i="1"/>
  <c r="G294" s="1"/>
  <c r="E295"/>
  <c r="EC238"/>
  <c r="S77" i="25"/>
  <c r="AZ239" i="1"/>
  <c r="AX239"/>
  <c r="AN239"/>
  <c r="AM239"/>
  <c r="BV239" s="1"/>
  <c r="AQ237"/>
  <c r="BP237"/>
  <c r="BR237" s="1"/>
  <c r="DA238"/>
  <c r="AO238"/>
  <c r="CM238"/>
  <c r="BQ238"/>
  <c r="S34" i="25"/>
  <c r="S45"/>
  <c r="S82"/>
  <c r="S50"/>
  <c r="S18"/>
  <c r="S61"/>
  <c r="S29"/>
  <c r="S74"/>
  <c r="S58"/>
  <c r="S42"/>
  <c r="S26"/>
  <c r="S85"/>
  <c r="S69"/>
  <c r="S53"/>
  <c r="S37"/>
  <c r="S21"/>
  <c r="S86"/>
  <c r="S78"/>
  <c r="S70"/>
  <c r="S62"/>
  <c r="S54"/>
  <c r="S46"/>
  <c r="S38"/>
  <c r="S30"/>
  <c r="S22"/>
  <c r="S11"/>
  <c r="S81"/>
  <c r="S73"/>
  <c r="S65"/>
  <c r="S57"/>
  <c r="S49"/>
  <c r="S41"/>
  <c r="S33"/>
  <c r="S25"/>
  <c r="S17"/>
  <c r="S84"/>
  <c r="S80"/>
  <c r="S76"/>
  <c r="S72"/>
  <c r="S68"/>
  <c r="S64"/>
  <c r="S60"/>
  <c r="S56"/>
  <c r="S52"/>
  <c r="S48"/>
  <c r="S44"/>
  <c r="S40"/>
  <c r="S36"/>
  <c r="S32"/>
  <c r="S28"/>
  <c r="S24"/>
  <c r="S20"/>
  <c r="S16"/>
  <c r="S87"/>
  <c r="S83"/>
  <c r="S79"/>
  <c r="S75"/>
  <c r="S71"/>
  <c r="S67"/>
  <c r="S63"/>
  <c r="S59"/>
  <c r="S55"/>
  <c r="S51"/>
  <c r="S47"/>
  <c r="S43"/>
  <c r="S39"/>
  <c r="S35"/>
  <c r="S31"/>
  <c r="S27"/>
  <c r="S23"/>
  <c r="S19"/>
  <c r="S15"/>
  <c r="A13" i="17"/>
  <c r="S13" i="25"/>
  <c r="S8"/>
  <c r="S9"/>
  <c r="S14"/>
  <c r="S12"/>
  <c r="S10"/>
  <c r="F295" i="1" l="1"/>
  <c r="G295" s="1"/>
  <c r="E296"/>
  <c r="EC239"/>
  <c r="AN240"/>
  <c r="AM240"/>
  <c r="BV240" s="1"/>
  <c r="AZ240"/>
  <c r="AX240"/>
  <c r="BP238"/>
  <c r="BR238" s="1"/>
  <c r="AQ238"/>
  <c r="DA239"/>
  <c r="AO239"/>
  <c r="CM239"/>
  <c r="BQ239"/>
  <c r="A14" i="17"/>
  <c r="F296" i="1" l="1"/>
  <c r="G296" s="1"/>
  <c r="E297"/>
  <c r="EC240"/>
  <c r="CM240"/>
  <c r="BQ240"/>
  <c r="DA240"/>
  <c r="AO240"/>
  <c r="BP239"/>
  <c r="BR239" s="1"/>
  <c r="AQ239"/>
  <c r="AN241"/>
  <c r="AM241"/>
  <c r="BV241" s="1"/>
  <c r="AZ241"/>
  <c r="AX241"/>
  <c r="A15" i="17"/>
  <c r="AD16" i="25"/>
  <c r="AG16" s="1"/>
  <c r="AD17"/>
  <c r="AG17" s="1"/>
  <c r="P87"/>
  <c r="P86"/>
  <c r="P83"/>
  <c r="P81"/>
  <c r="P80"/>
  <c r="P79"/>
  <c r="P85"/>
  <c r="P84"/>
  <c r="P82"/>
  <c r="P78"/>
  <c r="F297" i="1" l="1"/>
  <c r="G297" s="1"/>
  <c r="E298"/>
  <c r="EC241"/>
  <c r="DA241"/>
  <c r="AO241"/>
  <c r="CM241"/>
  <c r="BQ241"/>
  <c r="AZ242"/>
  <c r="AX242"/>
  <c r="AN242"/>
  <c r="AM242"/>
  <c r="BV242" s="1"/>
  <c r="AQ240"/>
  <c r="BP240"/>
  <c r="BR240" s="1"/>
  <c r="A16" i="17"/>
  <c r="U78" i="25"/>
  <c r="G78" s="1"/>
  <c r="E78"/>
  <c r="R82"/>
  <c r="U82"/>
  <c r="R85"/>
  <c r="U85"/>
  <c r="R80"/>
  <c r="U80"/>
  <c r="R83"/>
  <c r="U83"/>
  <c r="R87"/>
  <c r="U87"/>
  <c r="R84"/>
  <c r="U84"/>
  <c r="R79"/>
  <c r="U79"/>
  <c r="R81"/>
  <c r="U81"/>
  <c r="R86"/>
  <c r="U86"/>
  <c r="R78"/>
  <c r="F298" i="1" l="1"/>
  <c r="G298" s="1"/>
  <c r="E299"/>
  <c r="EC242"/>
  <c r="AN243"/>
  <c r="AZ243"/>
  <c r="AX243"/>
  <c r="AM243"/>
  <c r="BV243" s="1"/>
  <c r="CM242"/>
  <c r="DA242"/>
  <c r="AO242"/>
  <c r="BQ242"/>
  <c r="BP241"/>
  <c r="BR241" s="1"/>
  <c r="AQ241"/>
  <c r="A17" i="17"/>
  <c r="F299" i="1" l="1"/>
  <c r="G299" s="1"/>
  <c r="E300"/>
  <c r="EC243"/>
  <c r="AQ242"/>
  <c r="BP242"/>
  <c r="BR242" s="1"/>
  <c r="DA243"/>
  <c r="AO243"/>
  <c r="CM243"/>
  <c r="BQ243"/>
  <c r="AN244"/>
  <c r="AM244"/>
  <c r="BV244" s="1"/>
  <c r="AZ244"/>
  <c r="AX244"/>
  <c r="A18" i="17"/>
  <c r="F300" i="1" l="1"/>
  <c r="G300" s="1"/>
  <c r="E301"/>
  <c r="EC244"/>
  <c r="AZ245"/>
  <c r="AX245"/>
  <c r="AN245"/>
  <c r="AM245"/>
  <c r="BV245" s="1"/>
  <c r="CM244"/>
  <c r="BQ244"/>
  <c r="DA244"/>
  <c r="AO244"/>
  <c r="AQ243"/>
  <c r="BP243"/>
  <c r="BR243" s="1"/>
  <c r="A19" i="17"/>
  <c r="R10" i="10"/>
  <c r="R52"/>
  <c r="R65"/>
  <c r="O31"/>
  <c r="O34"/>
  <c r="R11"/>
  <c r="O21"/>
  <c r="O43"/>
  <c r="O13"/>
  <c r="O11"/>
  <c r="O10"/>
  <c r="F301" i="1" l="1"/>
  <c r="G301" s="1"/>
  <c r="E302"/>
  <c r="F302" s="1"/>
  <c r="G302" s="1"/>
  <c r="EC245"/>
  <c r="DA245"/>
  <c r="AO245"/>
  <c r="CM245"/>
  <c r="BQ245"/>
  <c r="AZ246"/>
  <c r="AX246"/>
  <c r="AN246"/>
  <c r="AM246"/>
  <c r="BV246" s="1"/>
  <c r="AQ244"/>
  <c r="BP244"/>
  <c r="BR244" s="1"/>
  <c r="A20" i="17"/>
  <c r="L143" i="10"/>
  <c r="O9"/>
  <c r="L142"/>
  <c r="O14"/>
  <c r="R48"/>
  <c r="R50"/>
  <c r="O26"/>
  <c r="O23"/>
  <c r="R9"/>
  <c r="R13"/>
  <c r="EC246" i="1" l="1"/>
  <c r="DA246"/>
  <c r="AO246"/>
  <c r="CM246"/>
  <c r="BQ246"/>
  <c r="BP245"/>
  <c r="BR245" s="1"/>
  <c r="AQ245"/>
  <c r="AN247"/>
  <c r="AM247"/>
  <c r="BV247" s="1"/>
  <c r="AZ247"/>
  <c r="AX247"/>
  <c r="A21" i="17"/>
  <c r="EC247" i="1" l="1"/>
  <c r="DA247"/>
  <c r="AO247"/>
  <c r="CM247"/>
  <c r="BQ247"/>
  <c r="BP246"/>
  <c r="BR246" s="1"/>
  <c r="AQ246"/>
  <c r="AN248"/>
  <c r="AM248"/>
  <c r="BV248" s="1"/>
  <c r="AZ248"/>
  <c r="AX248"/>
  <c r="A22" i="17"/>
  <c r="EC248" i="1" l="1"/>
  <c r="AN249"/>
  <c r="AM249"/>
  <c r="BV249" s="1"/>
  <c r="AZ249"/>
  <c r="AX249"/>
  <c r="AQ247"/>
  <c r="BP247"/>
  <c r="BR247" s="1"/>
  <c r="CM248"/>
  <c r="BQ248"/>
  <c r="DA248"/>
  <c r="AO248"/>
  <c r="A23" i="17"/>
  <c r="EC249" i="1" l="1"/>
  <c r="AN250"/>
  <c r="AM250"/>
  <c r="BV250" s="1"/>
  <c r="AZ250"/>
  <c r="AX250"/>
  <c r="BP248"/>
  <c r="BR248" s="1"/>
  <c r="AQ248"/>
  <c r="DA249"/>
  <c r="AO249"/>
  <c r="CM249"/>
  <c r="BQ249"/>
  <c r="A24" i="17"/>
  <c r="L81" i="25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4"/>
  <c r="T83"/>
  <c r="T81"/>
  <c r="W78"/>
  <c r="W81"/>
  <c r="W82"/>
  <c r="W86"/>
  <c r="X79"/>
  <c r="X78"/>
  <c r="X81"/>
  <c r="W80"/>
  <c r="W83"/>
  <c r="X80"/>
  <c r="X85"/>
  <c r="EC250" i="1" l="1"/>
  <c r="AQ249"/>
  <c r="BP249"/>
  <c r="BR249" s="1"/>
  <c r="CM250"/>
  <c r="BQ250"/>
  <c r="DA250"/>
  <c r="AO250"/>
  <c r="AZ251"/>
  <c r="AX251"/>
  <c r="AN251"/>
  <c r="AM251"/>
  <c r="BV251" s="1"/>
  <c r="A25" i="17"/>
  <c r="EC251" i="1" l="1"/>
  <c r="CM251"/>
  <c r="BQ251"/>
  <c r="DA251"/>
  <c r="AO251"/>
  <c r="AQ250"/>
  <c r="BP250"/>
  <c r="BR250" s="1"/>
  <c r="AN252"/>
  <c r="AM252"/>
  <c r="BV252" s="1"/>
  <c r="AZ252"/>
  <c r="AX252"/>
  <c r="A26" i="17"/>
  <c r="EC252" i="1" l="1"/>
  <c r="CM252"/>
  <c r="AO252"/>
  <c r="DA252"/>
  <c r="BQ252"/>
  <c r="AQ251"/>
  <c r="BP251"/>
  <c r="BR251" s="1"/>
  <c r="AX253"/>
  <c r="AZ253"/>
  <c r="AM253"/>
  <c r="BV253" s="1"/>
  <c r="AN253"/>
  <c r="A27" i="17"/>
  <c r="EC253" i="1" l="1"/>
  <c r="AO253"/>
  <c r="BQ253"/>
  <c r="CM253"/>
  <c r="DA253"/>
  <c r="AX254"/>
  <c r="AZ254"/>
  <c r="AM254"/>
  <c r="BV254" s="1"/>
  <c r="AN254"/>
  <c r="BP252"/>
  <c r="BR252" s="1"/>
  <c r="AQ252"/>
  <c r="A28" i="17"/>
  <c r="EC254" i="1" l="1"/>
  <c r="AM255"/>
  <c r="BV255" s="1"/>
  <c r="AN255"/>
  <c r="AX255"/>
  <c r="AZ255"/>
  <c r="CM254"/>
  <c r="DA254"/>
  <c r="AO254"/>
  <c r="BQ254"/>
  <c r="BP253"/>
  <c r="BR253" s="1"/>
  <c r="AQ253"/>
  <c r="A29" i="17"/>
  <c r="EC255" i="1" l="1"/>
  <c r="AX256"/>
  <c r="AZ256"/>
  <c r="AM256"/>
  <c r="BV256" s="1"/>
  <c r="AN256"/>
  <c r="CM255"/>
  <c r="DA255"/>
  <c r="AO255"/>
  <c r="BQ255"/>
  <c r="AQ254"/>
  <c r="BP254"/>
  <c r="BR254" s="1"/>
  <c r="A30" i="17"/>
  <c r="EC256" i="1" l="1"/>
  <c r="AO256"/>
  <c r="BQ256"/>
  <c r="CM256"/>
  <c r="DA256"/>
  <c r="AM257"/>
  <c r="BV257" s="1"/>
  <c r="AN257"/>
  <c r="AX257"/>
  <c r="AZ257"/>
  <c r="AQ255"/>
  <c r="BP255"/>
  <c r="BR255" s="1"/>
  <c r="A31" i="17"/>
  <c r="EC257" i="1" l="1"/>
  <c r="AZ258"/>
  <c r="AX258"/>
  <c r="AN258"/>
  <c r="AM258"/>
  <c r="BV258" s="1"/>
  <c r="DA257"/>
  <c r="AO257"/>
  <c r="CM257"/>
  <c r="BQ257"/>
  <c r="AQ256"/>
  <c r="BP256"/>
  <c r="BR256" s="1"/>
  <c r="A32" i="17"/>
  <c r="EC258" i="1" l="1"/>
  <c r="BP257"/>
  <c r="AQ257"/>
  <c r="BR257"/>
  <c r="AN259"/>
  <c r="AM259"/>
  <c r="BV259" s="1"/>
  <c r="AZ259"/>
  <c r="AX259"/>
  <c r="DA258"/>
  <c r="AO258"/>
  <c r="CM258"/>
  <c r="BQ258"/>
  <c r="A33" i="17"/>
  <c r="L105" i="10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EC259" i="1" l="1"/>
  <c r="BP258"/>
  <c r="BR258" s="1"/>
  <c r="AQ258"/>
  <c r="CM259"/>
  <c r="BQ259"/>
  <c r="DA259"/>
  <c r="AO259"/>
  <c r="AN260"/>
  <c r="AM260"/>
  <c r="BV260" s="1"/>
  <c r="AZ260"/>
  <c r="AX260"/>
  <c r="A34" i="17"/>
  <c r="P24" i="25"/>
  <c r="U24" s="1"/>
  <c r="P15"/>
  <c r="P23"/>
  <c r="U23" s="1"/>
  <c r="P14"/>
  <c r="P75"/>
  <c r="E12" i="26"/>
  <c r="Z12" s="1"/>
  <c r="P12" i="25"/>
  <c r="P67"/>
  <c r="P29"/>
  <c r="P27"/>
  <c r="E10" i="26"/>
  <c r="Z10" s="1"/>
  <c r="P8" i="25"/>
  <c r="E8" s="1"/>
  <c r="P28"/>
  <c r="U28" s="1"/>
  <c r="P18"/>
  <c r="E13" i="26"/>
  <c r="Z13" s="1"/>
  <c r="P39" i="25"/>
  <c r="P20"/>
  <c r="U20" s="1"/>
  <c r="P51"/>
  <c r="P44"/>
  <c r="P16"/>
  <c r="P10"/>
  <c r="E10" s="1"/>
  <c r="P11"/>
  <c r="E11" s="1"/>
  <c r="P48"/>
  <c r="E11" i="26"/>
  <c r="Z11" s="1"/>
  <c r="P62" i="25"/>
  <c r="P33"/>
  <c r="P31"/>
  <c r="P60"/>
  <c r="P66"/>
  <c r="P45"/>
  <c r="P63"/>
  <c r="P61"/>
  <c r="P52"/>
  <c r="P57"/>
  <c r="P35"/>
  <c r="P46"/>
  <c r="P21"/>
  <c r="U21" s="1"/>
  <c r="P73"/>
  <c r="P19"/>
  <c r="P34"/>
  <c r="P56"/>
  <c r="P74"/>
  <c r="P64"/>
  <c r="P70"/>
  <c r="P41"/>
  <c r="P55"/>
  <c r="P50"/>
  <c r="P59"/>
  <c r="P76"/>
  <c r="P17"/>
  <c r="P49"/>
  <c r="E14" i="26"/>
  <c r="Z14" s="1"/>
  <c r="P58" i="25"/>
  <c r="P36"/>
  <c r="P54"/>
  <c r="P22"/>
  <c r="U22" s="1"/>
  <c r="P65"/>
  <c r="P72"/>
  <c r="P68"/>
  <c r="P13"/>
  <c r="E13" s="1"/>
  <c r="P32"/>
  <c r="P30"/>
  <c r="P77"/>
  <c r="P40"/>
  <c r="P42"/>
  <c r="P38"/>
  <c r="P53"/>
  <c r="P26"/>
  <c r="U26" s="1"/>
  <c r="P25"/>
  <c r="P43"/>
  <c r="P9"/>
  <c r="E9" s="1"/>
  <c r="P71"/>
  <c r="P37"/>
  <c r="P47"/>
  <c r="P69"/>
  <c r="E17" l="1"/>
  <c r="E16"/>
  <c r="E18"/>
  <c r="U19"/>
  <c r="G19" s="1"/>
  <c r="E19"/>
  <c r="E15"/>
  <c r="EC260" i="1"/>
  <c r="CM260"/>
  <c r="BQ260"/>
  <c r="DA260"/>
  <c r="AO260"/>
  <c r="AZ261"/>
  <c r="AX261"/>
  <c r="AN261"/>
  <c r="AM261"/>
  <c r="BV261" s="1"/>
  <c r="AQ259"/>
  <c r="BP259"/>
  <c r="BR259" s="1"/>
  <c r="E14" i="25"/>
  <c r="E12"/>
  <c r="A35" i="17"/>
  <c r="R69" i="25"/>
  <c r="U69"/>
  <c r="R9"/>
  <c r="R47"/>
  <c r="U47"/>
  <c r="R71"/>
  <c r="U71"/>
  <c r="R43"/>
  <c r="U43"/>
  <c r="R38"/>
  <c r="U38"/>
  <c r="R40"/>
  <c r="U40"/>
  <c r="R30"/>
  <c r="U30"/>
  <c r="R72"/>
  <c r="U72"/>
  <c r="R36"/>
  <c r="U36"/>
  <c r="R59"/>
  <c r="U59"/>
  <c r="R55"/>
  <c r="U55"/>
  <c r="R70"/>
  <c r="U70"/>
  <c r="R74"/>
  <c r="U74"/>
  <c r="R34"/>
  <c r="U34"/>
  <c r="R73"/>
  <c r="U73"/>
  <c r="R46"/>
  <c r="U46"/>
  <c r="R57"/>
  <c r="U57"/>
  <c r="R61"/>
  <c r="U61"/>
  <c r="R45"/>
  <c r="U45"/>
  <c r="R60"/>
  <c r="U60"/>
  <c r="R33"/>
  <c r="U33"/>
  <c r="R51"/>
  <c r="U51"/>
  <c r="R39"/>
  <c r="U39"/>
  <c r="R8"/>
  <c r="R27"/>
  <c r="U27"/>
  <c r="R67"/>
  <c r="U67"/>
  <c r="R37"/>
  <c r="U37"/>
  <c r="R25"/>
  <c r="U25"/>
  <c r="R53"/>
  <c r="U53"/>
  <c r="R42"/>
  <c r="U42"/>
  <c r="R77"/>
  <c r="U77"/>
  <c r="R32"/>
  <c r="U32"/>
  <c r="R68"/>
  <c r="U68"/>
  <c r="R65"/>
  <c r="U65"/>
  <c r="R54"/>
  <c r="U54"/>
  <c r="R58"/>
  <c r="U58"/>
  <c r="R49"/>
  <c r="U49"/>
  <c r="R76"/>
  <c r="U76"/>
  <c r="R50"/>
  <c r="U50"/>
  <c r="R41"/>
  <c r="U41"/>
  <c r="R64"/>
  <c r="U64"/>
  <c r="R56"/>
  <c r="U56"/>
  <c r="R35"/>
  <c r="U35"/>
  <c r="R52"/>
  <c r="U52"/>
  <c r="R63"/>
  <c r="U63"/>
  <c r="R66"/>
  <c r="U66"/>
  <c r="R31"/>
  <c r="U31"/>
  <c r="R62"/>
  <c r="U62"/>
  <c r="R48"/>
  <c r="U48"/>
  <c r="R10"/>
  <c r="R44"/>
  <c r="U44"/>
  <c r="R29"/>
  <c r="U29"/>
  <c r="R75"/>
  <c r="U75"/>
  <c r="R19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4"/>
  <c r="R15"/>
  <c r="U15" s="1"/>
  <c r="G15" s="1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EC261" i="1" l="1"/>
  <c r="AZ262"/>
  <c r="AX262"/>
  <c r="AN262"/>
  <c r="AM262"/>
  <c r="BV262" s="1"/>
  <c r="DA261"/>
  <c r="AO261"/>
  <c r="CM261"/>
  <c r="BQ261"/>
  <c r="AQ260"/>
  <c r="BP260"/>
  <c r="BR260" s="1"/>
  <c r="A36" i="17"/>
  <c r="AG88" i="25"/>
  <c r="EC262" i="1" l="1"/>
  <c r="AQ261"/>
  <c r="BP261"/>
  <c r="BR261" s="1"/>
  <c r="DA262"/>
  <c r="AO262"/>
  <c r="CM262"/>
  <c r="BQ262"/>
  <c r="AZ263"/>
  <c r="AX263"/>
  <c r="AN263"/>
  <c r="AM263"/>
  <c r="BV263" s="1"/>
  <c r="A37" i="17"/>
  <c r="EC263" i="1" l="1"/>
  <c r="CM263"/>
  <c r="BQ263"/>
  <c r="DA263"/>
  <c r="AO263"/>
  <c r="AQ262"/>
  <c r="BP262"/>
  <c r="BR262" s="1"/>
  <c r="AN264"/>
  <c r="AM264"/>
  <c r="BV264" s="1"/>
  <c r="AZ264"/>
  <c r="AX264"/>
  <c r="A38" i="17"/>
  <c r="EC264" i="1" l="1"/>
  <c r="AZ265"/>
  <c r="AX265"/>
  <c r="AN265"/>
  <c r="AM265"/>
  <c r="BV265" s="1"/>
  <c r="AQ263"/>
  <c r="BP263"/>
  <c r="BR263" s="1"/>
  <c r="DA264"/>
  <c r="AO264"/>
  <c r="CM264"/>
  <c r="BQ264"/>
  <c r="A39" i="17"/>
  <c r="L59" i="25"/>
  <c r="W18"/>
  <c r="X20"/>
  <c r="Q21"/>
  <c r="W38"/>
  <c r="X33"/>
  <c r="Q23"/>
  <c r="L72"/>
  <c r="T52"/>
  <c r="T61"/>
  <c r="X45"/>
  <c r="L70"/>
  <c r="T48"/>
  <c r="T65"/>
  <c r="X37"/>
  <c r="W62"/>
  <c r="X15"/>
  <c r="L23"/>
  <c r="X53"/>
  <c r="L56"/>
  <c r="T45"/>
  <c r="X56"/>
  <c r="W61"/>
  <c r="X61"/>
  <c r="L75"/>
  <c r="T33"/>
  <c r="X71"/>
  <c r="L69"/>
  <c r="T29"/>
  <c r="X40"/>
  <c r="W31"/>
  <c r="X46"/>
  <c r="T77"/>
  <c r="X18"/>
  <c r="L27"/>
  <c r="T34"/>
  <c r="Q44"/>
  <c r="W26"/>
  <c r="X57"/>
  <c r="Q27"/>
  <c r="L33"/>
  <c r="T20"/>
  <c r="X48"/>
  <c r="L38"/>
  <c r="T16"/>
  <c r="U16" s="1"/>
  <c r="G16" s="1"/>
  <c r="X39"/>
  <c r="W56"/>
  <c r="X21"/>
  <c r="Q67"/>
  <c r="V67" s="1"/>
  <c r="L8"/>
  <c r="T17"/>
  <c r="U17" s="1"/>
  <c r="G17" s="1"/>
  <c r="X73"/>
  <c r="L43"/>
  <c r="T11"/>
  <c r="U11" s="1"/>
  <c r="G11" s="1"/>
  <c r="W37"/>
  <c r="W11"/>
  <c r="X36"/>
  <c r="L45"/>
  <c r="T60"/>
  <c r="T50"/>
  <c r="W17"/>
  <c r="L50"/>
  <c r="T66"/>
  <c r="T46"/>
  <c r="X59"/>
  <c r="Q39"/>
  <c r="V39" s="1"/>
  <c r="W53"/>
  <c r="X49"/>
  <c r="L17"/>
  <c r="L57"/>
  <c r="T51"/>
  <c r="X12"/>
  <c r="L12"/>
  <c r="T47"/>
  <c r="W46"/>
  <c r="X14"/>
  <c r="X64"/>
  <c r="Q31"/>
  <c r="V31" s="1"/>
  <c r="L18"/>
  <c r="L71"/>
  <c r="T63"/>
  <c r="W50"/>
  <c r="L22"/>
  <c r="L67"/>
  <c r="Q51"/>
  <c r="V51" s="1"/>
  <c r="W52"/>
  <c r="X69"/>
  <c r="L55"/>
  <c r="T36"/>
  <c r="W69"/>
  <c r="L21"/>
  <c r="T13"/>
  <c r="U13" s="1"/>
  <c r="G13" s="1"/>
  <c r="W65"/>
  <c r="X63"/>
  <c r="L40"/>
  <c r="W66"/>
  <c r="L76"/>
  <c r="L48"/>
  <c r="T67"/>
  <c r="W58"/>
  <c r="X70"/>
  <c r="X24"/>
  <c r="L39"/>
  <c r="W60"/>
  <c r="L37"/>
  <c r="Q20"/>
  <c r="V20" s="1"/>
  <c r="W21"/>
  <c r="X34"/>
  <c r="Q53"/>
  <c r="V53" s="1"/>
  <c r="Q30"/>
  <c r="V30" s="1"/>
  <c r="L51"/>
  <c r="T64"/>
  <c r="T31"/>
  <c r="W57"/>
  <c r="X54"/>
  <c r="L9"/>
  <c r="T68"/>
  <c r="T27"/>
  <c r="W41"/>
  <c r="W35"/>
  <c r="W51"/>
  <c r="X47"/>
  <c r="L34"/>
  <c r="T49"/>
  <c r="W32"/>
  <c r="L58"/>
  <c r="T41"/>
  <c r="T32"/>
  <c r="X58"/>
  <c r="W54"/>
  <c r="X19"/>
  <c r="Q75"/>
  <c r="V75" s="1"/>
  <c r="L24"/>
  <c r="T22"/>
  <c r="W19"/>
  <c r="X42"/>
  <c r="L28"/>
  <c r="T18"/>
  <c r="U18" s="1"/>
  <c r="G18" s="1"/>
  <c r="W55"/>
  <c r="W49"/>
  <c r="X75"/>
  <c r="Q77"/>
  <c r="V77" s="1"/>
  <c r="X38"/>
  <c r="X43"/>
  <c r="W34"/>
  <c r="Q76"/>
  <c r="V76" s="1"/>
  <c r="X22"/>
  <c r="T24"/>
  <c r="T53"/>
  <c r="L42"/>
  <c r="W47"/>
  <c r="T30"/>
  <c r="Q28"/>
  <c r="Q60"/>
  <c r="V60" s="1"/>
  <c r="X66"/>
  <c r="X27"/>
  <c r="W70"/>
  <c r="Q68"/>
  <c r="V68" s="1"/>
  <c r="X9"/>
  <c r="T10"/>
  <c r="U10" s="1"/>
  <c r="G10" s="1"/>
  <c r="T40"/>
  <c r="L54"/>
  <c r="W67"/>
  <c r="T70"/>
  <c r="L11"/>
  <c r="W44"/>
  <c r="L46"/>
  <c r="Q65"/>
  <c r="V65" s="1"/>
  <c r="X17"/>
  <c r="X8"/>
  <c r="W68"/>
  <c r="Q64"/>
  <c r="V64" s="1"/>
  <c r="Q32"/>
  <c r="V32" s="1"/>
  <c r="X26"/>
  <c r="T57"/>
  <c r="L14"/>
  <c r="W64"/>
  <c r="L53"/>
  <c r="Q52"/>
  <c r="V52" s="1"/>
  <c r="X72"/>
  <c r="W14"/>
  <c r="Q62"/>
  <c r="V62" s="1"/>
  <c r="X50"/>
  <c r="T21"/>
  <c r="X60"/>
  <c r="T44"/>
  <c r="L66"/>
  <c r="Q48"/>
  <c r="V48" s="1"/>
  <c r="Q56"/>
  <c r="V56" s="1"/>
  <c r="X44"/>
  <c r="W75"/>
  <c r="Q73"/>
  <c r="V73" s="1"/>
  <c r="X28"/>
  <c r="T59"/>
  <c r="T56"/>
  <c r="L77"/>
  <c r="W40"/>
  <c r="T55"/>
  <c r="L41"/>
  <c r="X29"/>
  <c r="W13"/>
  <c r="Q42"/>
  <c r="V42" s="1"/>
  <c r="Q72"/>
  <c r="V72" s="1"/>
  <c r="W16"/>
  <c r="L61"/>
  <c r="L30"/>
  <c r="W48"/>
  <c r="T71"/>
  <c r="T42"/>
  <c r="L49"/>
  <c r="T75"/>
  <c r="L52"/>
  <c r="W28"/>
  <c r="T72"/>
  <c r="Q29"/>
  <c r="V29" s="1"/>
  <c r="Q71"/>
  <c r="V71" s="1"/>
  <c r="X23"/>
  <c r="W43"/>
  <c r="Q22"/>
  <c r="Q61"/>
  <c r="V61" s="1"/>
  <c r="X68"/>
  <c r="T39"/>
  <c r="L29"/>
  <c r="W24"/>
  <c r="T37"/>
  <c r="L10"/>
  <c r="Q45"/>
  <c r="V45" s="1"/>
  <c r="Q46"/>
  <c r="V46" s="1"/>
  <c r="X55"/>
  <c r="W25"/>
  <c r="Q57"/>
  <c r="V57" s="1"/>
  <c r="X52"/>
  <c r="W29"/>
  <c r="L13"/>
  <c r="L62"/>
  <c r="Q41"/>
  <c r="V41" s="1"/>
  <c r="Q36"/>
  <c r="V36" s="1"/>
  <c r="X74"/>
  <c r="W71"/>
  <c r="Q49"/>
  <c r="V49" s="1"/>
  <c r="W23"/>
  <c r="T35"/>
  <c r="T62"/>
  <c r="L47"/>
  <c r="X32"/>
  <c r="T43"/>
  <c r="T54"/>
  <c r="L16"/>
  <c r="Q35"/>
  <c r="V35" s="1"/>
  <c r="Q47"/>
  <c r="V47" s="1"/>
  <c r="X31"/>
  <c r="W42"/>
  <c r="Q25"/>
  <c r="Q74"/>
  <c r="V74" s="1"/>
  <c r="X76"/>
  <c r="W76"/>
  <c r="T19"/>
  <c r="T76"/>
  <c r="L19"/>
  <c r="X16"/>
  <c r="W59"/>
  <c r="T14"/>
  <c r="U14" s="1"/>
  <c r="G14" s="1"/>
  <c r="L32"/>
  <c r="L60"/>
  <c r="T12"/>
  <c r="U12" s="1"/>
  <c r="G12" s="1"/>
  <c r="Q55"/>
  <c r="V55" s="1"/>
  <c r="X10"/>
  <c r="W20"/>
  <c r="Q70"/>
  <c r="V70" s="1"/>
  <c r="X25"/>
  <c r="W72"/>
  <c r="T26"/>
  <c r="L20"/>
  <c r="X35"/>
  <c r="T28"/>
  <c r="L25"/>
  <c r="Q33"/>
  <c r="V33" s="1"/>
  <c r="X11"/>
  <c r="W74"/>
  <c r="Q40"/>
  <c r="V40" s="1"/>
  <c r="W33"/>
  <c r="L36"/>
  <c r="T69"/>
  <c r="Q26"/>
  <c r="X41"/>
  <c r="W39"/>
  <c r="Q37"/>
  <c r="V37" s="1"/>
  <c r="Q54"/>
  <c r="V54" s="1"/>
  <c r="W30"/>
  <c r="T58"/>
  <c r="L73"/>
  <c r="X30"/>
  <c r="W36"/>
  <c r="L31"/>
  <c r="Q19"/>
  <c r="F19" s="1"/>
  <c r="Q34"/>
  <c r="V34" s="1"/>
  <c r="Q63"/>
  <c r="V63" s="1"/>
  <c r="X67"/>
  <c r="W73"/>
  <c r="Q24"/>
  <c r="Q66"/>
  <c r="V66" s="1"/>
  <c r="X51"/>
  <c r="T73"/>
  <c r="L63"/>
  <c r="X13"/>
  <c r="T25"/>
  <c r="L65"/>
  <c r="T38"/>
  <c r="L68"/>
  <c r="T23"/>
  <c r="L15"/>
  <c r="Q43"/>
  <c r="V43" s="1"/>
  <c r="X77"/>
  <c r="W27"/>
  <c r="Q50"/>
  <c r="V50" s="1"/>
  <c r="Q59"/>
  <c r="V59" s="1"/>
  <c r="W22"/>
  <c r="L35"/>
  <c r="X65"/>
  <c r="T9"/>
  <c r="U9" s="1"/>
  <c r="G9" s="1"/>
  <c r="L44"/>
  <c r="Q69"/>
  <c r="V69" s="1"/>
  <c r="X62"/>
  <c r="W77"/>
  <c r="W45"/>
  <c r="Q58"/>
  <c r="V58" s="1"/>
  <c r="Q38"/>
  <c r="V38" s="1"/>
  <c r="W15"/>
  <c r="T74"/>
  <c r="W63"/>
  <c r="T8"/>
  <c r="U8" s="1"/>
  <c r="G8" s="1"/>
  <c r="L26"/>
  <c r="L64"/>
  <c r="L74"/>
  <c r="V44"/>
  <c r="F15" l="1"/>
  <c r="EC265" i="1"/>
  <c r="AZ266"/>
  <c r="AX266"/>
  <c r="AN266"/>
  <c r="AM266"/>
  <c r="BV266" s="1"/>
  <c r="AQ264"/>
  <c r="BP264"/>
  <c r="BR264" s="1"/>
  <c r="CM265"/>
  <c r="BQ265"/>
  <c r="DA265"/>
  <c r="AO265"/>
  <c r="A40" i="17"/>
  <c r="V26" i="25"/>
  <c r="V25"/>
  <c r="V27"/>
  <c r="V28"/>
  <c r="V23"/>
  <c r="V19"/>
  <c r="V24"/>
  <c r="V21"/>
  <c r="V22"/>
  <c r="EC266" i="1" l="1"/>
  <c r="AN267"/>
  <c r="AM267"/>
  <c r="BV267" s="1"/>
  <c r="AZ267"/>
  <c r="AX267"/>
  <c r="BP265"/>
  <c r="BR265" s="1"/>
  <c r="AQ265"/>
  <c r="DA266"/>
  <c r="AO266"/>
  <c r="CM266"/>
  <c r="BQ266"/>
  <c r="A41" i="17"/>
  <c r="EC267" i="1" l="1"/>
  <c r="AQ266"/>
  <c r="BP266"/>
  <c r="BR266" s="1"/>
  <c r="AN268"/>
  <c r="AM268"/>
  <c r="BV268" s="1"/>
  <c r="AZ268"/>
  <c r="AX268"/>
  <c r="CM267"/>
  <c r="BQ267"/>
  <c r="DA267"/>
  <c r="AO267"/>
  <c r="A42" i="17"/>
  <c r="U88" i="25"/>
  <c r="EC268" i="1" l="1"/>
  <c r="BP267"/>
  <c r="BR267" s="1"/>
  <c r="AQ267"/>
  <c r="CM268"/>
  <c r="BQ268"/>
  <c r="DA268"/>
  <c r="AO268"/>
  <c r="AZ269"/>
  <c r="AX269"/>
  <c r="AN269"/>
  <c r="AM269"/>
  <c r="BV269" s="1"/>
  <c r="A43" i="17"/>
  <c r="EC269" i="1" l="1"/>
  <c r="CM269"/>
  <c r="BQ269"/>
  <c r="DA269"/>
  <c r="AO269"/>
  <c r="AQ268"/>
  <c r="BP268"/>
  <c r="BR268" s="1"/>
  <c r="AX270"/>
  <c r="AZ270"/>
  <c r="AM270"/>
  <c r="BV270" s="1"/>
  <c r="AN270"/>
  <c r="A44" i="17"/>
  <c r="BN11" i="1"/>
  <c r="BI11"/>
  <c r="BL11"/>
  <c r="BK11"/>
  <c r="BO11"/>
  <c r="BJ11"/>
  <c r="AB11"/>
  <c r="AF11"/>
  <c r="V11"/>
  <c r="BM11"/>
  <c r="EC270" l="1"/>
  <c r="AM271"/>
  <c r="BV271" s="1"/>
  <c r="AN271"/>
  <c r="AX271"/>
  <c r="AZ271"/>
  <c r="BP269"/>
  <c r="BR269" s="1"/>
  <c r="AQ269"/>
  <c r="BQ270"/>
  <c r="DA270"/>
  <c r="CM270"/>
  <c r="AO270"/>
  <c r="A45" i="17"/>
  <c r="H13" i="32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EC271" i="1" l="1"/>
  <c r="AX272"/>
  <c r="AZ272"/>
  <c r="AM272"/>
  <c r="BV272" s="1"/>
  <c r="AN272"/>
  <c r="BP270"/>
  <c r="BR270" s="1"/>
  <c r="AQ270"/>
  <c r="CM271"/>
  <c r="AO271"/>
  <c r="BQ271"/>
  <c r="DA271"/>
  <c r="A46" i="17"/>
  <c r="C12" i="32"/>
  <c r="S12" s="1"/>
  <c r="T12" s="1"/>
  <c r="C13"/>
  <c r="S13" s="1"/>
  <c r="T13" s="1"/>
  <c r="C11"/>
  <c r="S11" s="1"/>
  <c r="C16"/>
  <c r="S16" s="1"/>
  <c r="T16" s="1"/>
  <c r="C15"/>
  <c r="S15" s="1"/>
  <c r="T15" s="1"/>
  <c r="C14"/>
  <c r="S14" s="1"/>
  <c r="T14" s="1"/>
  <c r="T17"/>
  <c r="EC272" i="1" l="1"/>
  <c r="BP271"/>
  <c r="BR271" s="1"/>
  <c r="AQ271"/>
  <c r="AX273"/>
  <c r="AZ273"/>
  <c r="AM273"/>
  <c r="BV273" s="1"/>
  <c r="AN273"/>
  <c r="BQ272"/>
  <c r="DA272"/>
  <c r="CM272"/>
  <c r="AO272"/>
  <c r="A47" i="17"/>
  <c r="S9" i="32"/>
  <c r="T11"/>
  <c r="T9" s="1"/>
  <c r="EC273" i="1" l="1"/>
  <c r="BP272"/>
  <c r="BR272" s="1"/>
  <c r="AQ272"/>
  <c r="CM273"/>
  <c r="AO273"/>
  <c r="BQ273"/>
  <c r="DA273"/>
  <c r="AM274"/>
  <c r="BV274" s="1"/>
  <c r="AN274"/>
  <c r="AX274"/>
  <c r="AZ274"/>
  <c r="A48" i="17"/>
  <c r="EC274" i="1" l="1"/>
  <c r="AM275"/>
  <c r="BV275" s="1"/>
  <c r="AN275"/>
  <c r="AX275"/>
  <c r="AZ275"/>
  <c r="CM274"/>
  <c r="AO274"/>
  <c r="BQ274"/>
  <c r="DA274"/>
  <c r="BP273"/>
  <c r="BR273" s="1"/>
  <c r="AQ273"/>
  <c r="A49" i="17"/>
  <c r="EC275" i="1" l="1"/>
  <c r="AM276"/>
  <c r="BV276" s="1"/>
  <c r="AN276"/>
  <c r="AX276"/>
  <c r="AZ276"/>
  <c r="BP274"/>
  <c r="BR274" s="1"/>
  <c r="AQ274"/>
  <c r="CM275"/>
  <c r="AO275"/>
  <c r="BQ275"/>
  <c r="DA275"/>
  <c r="A50" i="17"/>
  <c r="EC276" i="1" l="1"/>
  <c r="AQ275"/>
  <c r="BP275"/>
  <c r="BR275" s="1"/>
  <c r="AX277"/>
  <c r="AZ277"/>
  <c r="AM277"/>
  <c r="BV277" s="1"/>
  <c r="AN277"/>
  <c r="CM276"/>
  <c r="AO276"/>
  <c r="BQ276"/>
  <c r="DA276"/>
  <c r="A51" i="17"/>
  <c r="EC277" i="1" l="1"/>
  <c r="CM277"/>
  <c r="AO277"/>
  <c r="BQ277"/>
  <c r="DA277"/>
  <c r="BP276"/>
  <c r="BR276" s="1"/>
  <c r="AQ276"/>
  <c r="AM278"/>
  <c r="BV278" s="1"/>
  <c r="AN278"/>
  <c r="AX278"/>
  <c r="AZ278"/>
  <c r="A52" i="17"/>
  <c r="EC278" i="1" l="1"/>
  <c r="BQ278"/>
  <c r="DA278"/>
  <c r="CM278"/>
  <c r="AO278"/>
  <c r="AQ277"/>
  <c r="BP277"/>
  <c r="BR277" s="1"/>
  <c r="AM279"/>
  <c r="BV279" s="1"/>
  <c r="AN279"/>
  <c r="AX279"/>
  <c r="AZ279"/>
  <c r="A53" i="17"/>
  <c r="EC279" i="1" l="1"/>
  <c r="AZ280"/>
  <c r="AX280"/>
  <c r="AN280"/>
  <c r="AM280"/>
  <c r="BV280" s="1"/>
  <c r="AQ278"/>
  <c r="BP278"/>
  <c r="BR278" s="1"/>
  <c r="CM279"/>
  <c r="BQ279"/>
  <c r="DA279"/>
  <c r="AO279"/>
  <c r="A54" i="17"/>
  <c r="EC280" i="1" l="1"/>
  <c r="AZ281"/>
  <c r="AX281"/>
  <c r="AN281"/>
  <c r="AM281"/>
  <c r="BV281" s="1"/>
  <c r="AQ279"/>
  <c r="BP279"/>
  <c r="BR279" s="1"/>
  <c r="CM280"/>
  <c r="BQ280"/>
  <c r="DA280"/>
  <c r="AO280"/>
  <c r="A55" i="17"/>
  <c r="EC281" i="1" l="1"/>
  <c r="AZ282"/>
  <c r="AX282"/>
  <c r="AN282"/>
  <c r="AM282"/>
  <c r="BV282" s="1"/>
  <c r="AQ280"/>
  <c r="BP280"/>
  <c r="BR280" s="1"/>
  <c r="CM281"/>
  <c r="BQ281"/>
  <c r="DA281"/>
  <c r="AO281"/>
  <c r="A56" i="17"/>
  <c r="EC282" i="1" l="1"/>
  <c r="AQ281"/>
  <c r="BP281"/>
  <c r="BR281" s="1"/>
  <c r="AZ283"/>
  <c r="AX283"/>
  <c r="AN283"/>
  <c r="AM283"/>
  <c r="BV283" s="1"/>
  <c r="DA282"/>
  <c r="AO282"/>
  <c r="CM282"/>
  <c r="BQ282"/>
  <c r="A57" i="17"/>
  <c r="EC283" i="1" l="1"/>
  <c r="DA283"/>
  <c r="AO283"/>
  <c r="CM283"/>
  <c r="BQ283"/>
  <c r="AZ284"/>
  <c r="AX284"/>
  <c r="AN284"/>
  <c r="AM284"/>
  <c r="BV284" s="1"/>
  <c r="AQ282"/>
  <c r="BP282"/>
  <c r="BR282" s="1"/>
  <c r="EC284" l="1"/>
  <c r="AZ285"/>
  <c r="AX285"/>
  <c r="AN285"/>
  <c r="AM285"/>
  <c r="BV285" s="1"/>
  <c r="CM284"/>
  <c r="BQ284"/>
  <c r="DA284"/>
  <c r="AO284"/>
  <c r="AQ283"/>
  <c r="BP283"/>
  <c r="BR283" s="1"/>
  <c r="EC285" l="1"/>
  <c r="AQ284"/>
  <c r="BP284"/>
  <c r="BR284" s="1"/>
  <c r="AZ286"/>
  <c r="AX286"/>
  <c r="AN286"/>
  <c r="AM286"/>
  <c r="BV286" s="1"/>
  <c r="DA285"/>
  <c r="AO285"/>
  <c r="CM285"/>
  <c r="BQ285"/>
  <c r="EC286" l="1"/>
  <c r="AQ285"/>
  <c r="BP285"/>
  <c r="BR285" s="1"/>
  <c r="DA286"/>
  <c r="AO286"/>
  <c r="CM286"/>
  <c r="BQ286"/>
  <c r="AZ287"/>
  <c r="AX287"/>
  <c r="AN287"/>
  <c r="AM287"/>
  <c r="BV287" s="1"/>
  <c r="EC287" l="1"/>
  <c r="CM287"/>
  <c r="BQ287"/>
  <c r="DA287"/>
  <c r="AO287"/>
  <c r="BP286"/>
  <c r="BR286" s="1"/>
  <c r="AQ286"/>
  <c r="AN288"/>
  <c r="AM288"/>
  <c r="BV288" s="1"/>
  <c r="AZ288"/>
  <c r="AX288"/>
  <c r="EC288" l="1"/>
  <c r="AZ289"/>
  <c r="AX289"/>
  <c r="AN289"/>
  <c r="AM289"/>
  <c r="BV289" s="1"/>
  <c r="AQ287"/>
  <c r="BP287"/>
  <c r="BR287" s="1"/>
  <c r="CM288"/>
  <c r="BQ288"/>
  <c r="DA288"/>
  <c r="AO288"/>
  <c r="EC289" l="1"/>
  <c r="AX290"/>
  <c r="AZ290"/>
  <c r="AM290"/>
  <c r="BV290" s="1"/>
  <c r="AN290"/>
  <c r="AQ288"/>
  <c r="BP288"/>
  <c r="BR288" s="1"/>
  <c r="BQ289"/>
  <c r="AO289"/>
  <c r="CM289"/>
  <c r="DA289"/>
  <c r="EC290" l="1"/>
  <c r="AQ289"/>
  <c r="BP289"/>
  <c r="BR289" s="1"/>
  <c r="AM291"/>
  <c r="BV291" s="1"/>
  <c r="AN291"/>
  <c r="AX291"/>
  <c r="AZ291"/>
  <c r="CM290"/>
  <c r="AO290"/>
  <c r="BQ290"/>
  <c r="DA290"/>
  <c r="EC291" l="1"/>
  <c r="BP290"/>
  <c r="BR290" s="1"/>
  <c r="AQ290"/>
  <c r="CM291"/>
  <c r="AO291"/>
  <c r="BQ291"/>
  <c r="DA291"/>
  <c r="AM292"/>
  <c r="BV292" s="1"/>
  <c r="AN292"/>
  <c r="AX292"/>
  <c r="AZ292"/>
  <c r="EC292" l="1"/>
  <c r="BQ292"/>
  <c r="DA292"/>
  <c r="CM292"/>
  <c r="AO292"/>
  <c r="AX293"/>
  <c r="AZ293"/>
  <c r="AM293"/>
  <c r="BV293" s="1"/>
  <c r="AN293"/>
  <c r="AQ291"/>
  <c r="BP291"/>
  <c r="BR291" s="1"/>
  <c r="EC293" l="1"/>
  <c r="CM293"/>
  <c r="AO293"/>
  <c r="DA293"/>
  <c r="BQ293"/>
  <c r="AZ294"/>
  <c r="AX294"/>
  <c r="AN294"/>
  <c r="AM294"/>
  <c r="BV294" s="1"/>
  <c r="BP292"/>
  <c r="BR292" s="1"/>
  <c r="AQ292"/>
  <c r="EC294" l="1"/>
  <c r="DA294"/>
  <c r="AO294"/>
  <c r="CM294"/>
  <c r="BQ294"/>
  <c r="AN295"/>
  <c r="AM295"/>
  <c r="BV295" s="1"/>
  <c r="AZ295"/>
  <c r="AX295"/>
  <c r="AQ293"/>
  <c r="BP293"/>
  <c r="BR293" s="1"/>
  <c r="EC295" l="1"/>
  <c r="CM295"/>
  <c r="BQ295"/>
  <c r="DA295"/>
  <c r="AO295"/>
  <c r="AZ296"/>
  <c r="AX296"/>
  <c r="AN296"/>
  <c r="AM296"/>
  <c r="BV296" s="1"/>
  <c r="AQ294"/>
  <c r="BP294"/>
  <c r="BR294" s="1"/>
  <c r="EC296" l="1"/>
  <c r="CM296"/>
  <c r="BQ296"/>
  <c r="DA296"/>
  <c r="AO296"/>
  <c r="AZ297"/>
  <c r="AX297"/>
  <c r="AN297"/>
  <c r="AM297"/>
  <c r="BV297" s="1"/>
  <c r="AQ295"/>
  <c r="BP295"/>
  <c r="BR295" s="1"/>
  <c r="EC297" l="1"/>
  <c r="DA297"/>
  <c r="AO297"/>
  <c r="CM297"/>
  <c r="BQ297"/>
  <c r="AN298"/>
  <c r="AM298"/>
  <c r="BV298" s="1"/>
  <c r="AZ298"/>
  <c r="AX298"/>
  <c r="AQ296"/>
  <c r="BP296"/>
  <c r="BR296" s="1"/>
  <c r="EC298" l="1"/>
  <c r="CM298"/>
  <c r="BQ298"/>
  <c r="DA298"/>
  <c r="AO298"/>
  <c r="AN299"/>
  <c r="AM299"/>
  <c r="BV299" s="1"/>
  <c r="AZ299"/>
  <c r="AX299"/>
  <c r="AQ297"/>
  <c r="BP297"/>
  <c r="BR297" s="1"/>
  <c r="EC299" l="1"/>
  <c r="CM299"/>
  <c r="BQ299"/>
  <c r="DA299"/>
  <c r="AO299"/>
  <c r="AX300"/>
  <c r="AZ300"/>
  <c r="AN300"/>
  <c r="AM300"/>
  <c r="BV300" s="1"/>
  <c r="AQ298"/>
  <c r="BP298"/>
  <c r="BR298" s="1"/>
  <c r="EC300" l="1"/>
  <c r="DA300"/>
  <c r="BQ300"/>
  <c r="CM300"/>
  <c r="AO300"/>
  <c r="AX302"/>
  <c r="AZ302"/>
  <c r="AM302"/>
  <c r="BV302" s="1"/>
  <c r="AN302"/>
  <c r="J97" i="33"/>
  <c r="J205"/>
  <c r="J149"/>
  <c r="J282"/>
  <c r="J178"/>
  <c r="J208"/>
  <c r="J27"/>
  <c r="J223"/>
  <c r="J170"/>
  <c r="J130"/>
  <c r="J10"/>
  <c r="J195"/>
  <c r="J43"/>
  <c r="J270"/>
  <c r="J140"/>
  <c r="J54"/>
  <c r="J152"/>
  <c r="J107"/>
  <c r="J297"/>
  <c r="J95"/>
  <c r="J175"/>
  <c r="J31"/>
  <c r="J289"/>
  <c r="J183"/>
  <c r="J139"/>
  <c r="J278"/>
  <c r="J132"/>
  <c r="J261"/>
  <c r="J108"/>
  <c r="J237"/>
  <c r="J96"/>
  <c r="J176"/>
  <c r="J225"/>
  <c r="J13"/>
  <c r="J258"/>
  <c r="J85"/>
  <c r="J287"/>
  <c r="J9"/>
  <c r="J206"/>
  <c r="J29"/>
  <c r="J242"/>
  <c r="J92"/>
  <c r="J137"/>
  <c r="J162"/>
  <c r="J248"/>
  <c r="J62"/>
  <c r="J86"/>
  <c r="J198"/>
  <c r="J94"/>
  <c r="J26"/>
  <c r="J141"/>
  <c r="J204"/>
  <c r="J83"/>
  <c r="J240"/>
  <c r="J51"/>
  <c r="J252"/>
  <c r="J181"/>
  <c r="J211"/>
  <c r="J80"/>
  <c r="J233"/>
  <c r="J173"/>
  <c r="J103"/>
  <c r="J296"/>
  <c r="J155"/>
  <c r="J179"/>
  <c r="J277"/>
  <c r="J200"/>
  <c r="J182"/>
  <c r="J212"/>
  <c r="J23"/>
  <c r="J28"/>
  <c r="J209"/>
  <c r="J48"/>
  <c r="J259"/>
  <c r="J151"/>
  <c r="J25"/>
  <c r="J246"/>
  <c r="J45"/>
  <c r="J157"/>
  <c r="J201"/>
  <c r="J153"/>
  <c r="J150"/>
  <c r="J77"/>
  <c r="J144"/>
  <c r="J98"/>
  <c r="J164"/>
  <c r="J110"/>
  <c r="J194"/>
  <c r="J59"/>
  <c r="J191"/>
  <c r="J34"/>
  <c r="J241"/>
  <c r="J154"/>
  <c r="J73"/>
  <c r="J226"/>
  <c r="J265"/>
  <c r="J174"/>
  <c r="J145"/>
  <c r="J203"/>
  <c r="J185"/>
  <c r="J215"/>
  <c r="J72"/>
  <c r="J207"/>
  <c r="J63"/>
  <c r="J257"/>
  <c r="J70"/>
  <c r="J269"/>
  <c r="J163"/>
  <c r="J76"/>
  <c r="J274"/>
  <c r="J64"/>
  <c r="J216"/>
  <c r="J123"/>
  <c r="J294"/>
  <c r="J60"/>
  <c r="J306"/>
  <c r="J131"/>
  <c r="J117"/>
  <c r="J228"/>
  <c r="J105"/>
  <c r="J197"/>
  <c r="J272"/>
  <c r="J221"/>
  <c r="J124"/>
  <c r="J239"/>
  <c r="J7"/>
  <c r="J106"/>
  <c r="J11"/>
  <c r="J90"/>
  <c r="J50"/>
  <c r="J101"/>
  <c r="J254"/>
  <c r="J89"/>
  <c r="J210"/>
  <c r="J57"/>
  <c r="J293"/>
  <c r="J18"/>
  <c r="J133"/>
  <c r="J166"/>
  <c r="J126"/>
  <c r="J14"/>
  <c r="J244"/>
  <c r="J142"/>
  <c r="J300"/>
  <c r="J214"/>
  <c r="J39"/>
  <c r="J299"/>
  <c r="J116"/>
  <c r="J156"/>
  <c r="J47"/>
  <c r="J37"/>
  <c r="J236"/>
  <c r="J75"/>
  <c r="J283"/>
  <c r="J127"/>
  <c r="J245"/>
  <c r="J286"/>
  <c r="J119"/>
  <c r="J298"/>
  <c r="J56"/>
  <c r="J290"/>
  <c r="J32"/>
  <c r="J275"/>
  <c r="J65"/>
  <c r="J136"/>
  <c r="J234"/>
  <c r="J264"/>
  <c r="J46"/>
  <c r="J134"/>
  <c r="J243"/>
  <c r="J33"/>
  <c r="J167"/>
  <c r="J21"/>
  <c r="J250"/>
  <c r="J158"/>
  <c r="J102"/>
  <c r="J202"/>
  <c r="J305"/>
  <c r="J217"/>
  <c r="J159"/>
  <c r="J30"/>
  <c r="J118"/>
  <c r="J186"/>
  <c r="J17"/>
  <c r="J253"/>
  <c r="J55"/>
  <c r="J192"/>
  <c r="J74"/>
  <c r="J222"/>
  <c r="J19"/>
  <c r="J301"/>
  <c r="J91"/>
  <c r="J249"/>
  <c r="J295"/>
  <c r="J88"/>
  <c r="J184"/>
  <c r="J20"/>
  <c r="J196"/>
  <c r="J84"/>
  <c r="J262"/>
  <c r="J104"/>
  <c r="J168"/>
  <c r="J87"/>
  <c r="J53"/>
  <c r="J165"/>
  <c r="J122"/>
  <c r="J177"/>
  <c r="J81"/>
  <c r="J291"/>
  <c r="J35"/>
  <c r="J303"/>
  <c r="J112"/>
  <c r="J93"/>
  <c r="J146"/>
  <c r="J113"/>
  <c r="J189"/>
  <c r="J36"/>
  <c r="J251"/>
  <c r="J281"/>
  <c r="J190"/>
  <c r="J129"/>
  <c r="J268"/>
  <c r="J38"/>
  <c r="J114"/>
  <c r="J71"/>
  <c r="J82"/>
  <c r="J256"/>
  <c r="J238"/>
  <c r="J280"/>
  <c r="J42"/>
  <c r="J143"/>
  <c r="J279"/>
  <c r="J99"/>
  <c r="J232"/>
  <c r="J67"/>
  <c r="J227"/>
  <c r="J44"/>
  <c r="J263"/>
  <c r="J120"/>
  <c r="J219"/>
  <c r="J271"/>
  <c r="J69"/>
  <c r="J213"/>
  <c r="J12"/>
  <c r="J288"/>
  <c r="J147"/>
  <c r="J187"/>
  <c r="J135"/>
  <c r="J199"/>
  <c r="J160"/>
  <c r="J109"/>
  <c r="J193"/>
  <c r="J78"/>
  <c r="J302"/>
  <c r="J8"/>
  <c r="J229"/>
  <c r="J125"/>
  <c r="J247"/>
  <c r="J61"/>
  <c r="J273"/>
  <c r="J255"/>
  <c r="J285"/>
  <c r="J6"/>
  <c r="J260"/>
  <c r="J161"/>
  <c r="J49"/>
  <c r="J230"/>
  <c r="J121"/>
  <c r="J292"/>
  <c r="J100"/>
  <c r="J172"/>
  <c r="J115"/>
  <c r="J284"/>
  <c r="J58"/>
  <c r="J148"/>
  <c r="J111"/>
  <c r="J220"/>
  <c r="J66"/>
  <c r="J52"/>
  <c r="J231"/>
  <c r="J40"/>
  <c r="J267"/>
  <c r="J79"/>
  <c r="J188"/>
  <c r="J15"/>
  <c r="J171"/>
  <c r="J22"/>
  <c r="J128"/>
  <c r="J235"/>
  <c r="J41"/>
  <c r="J276"/>
  <c r="J16"/>
  <c r="J180"/>
  <c r="J24"/>
  <c r="J266"/>
  <c r="J138"/>
  <c r="J304"/>
  <c r="J218"/>
  <c r="J68"/>
  <c r="J169"/>
  <c r="J224"/>
  <c r="AX301" i="1"/>
  <c r="AZ301"/>
  <c r="AM301"/>
  <c r="BV301" s="1"/>
  <c r="AN301"/>
  <c r="AQ299"/>
  <c r="BP299"/>
  <c r="BR299" s="1"/>
  <c r="EC302" l="1"/>
  <c r="EC301"/>
  <c r="J5" i="33"/>
  <c r="CM301" i="1"/>
  <c r="DA301"/>
  <c r="AO301"/>
  <c r="BQ301"/>
  <c r="AO302"/>
  <c r="BQ302"/>
  <c r="CM302"/>
  <c r="DA302"/>
  <c r="BP300"/>
  <c r="BR300" s="1"/>
  <c r="AQ300"/>
  <c r="BP302" l="1"/>
  <c r="BR302" s="1"/>
  <c r="AQ302"/>
  <c r="BP301"/>
  <c r="BR301" s="1"/>
  <c r="AQ301"/>
  <c r="CM80" l="1"/>
  <c r="DA80" l="1"/>
  <c r="CM81"/>
  <c r="AO80"/>
  <c r="BP80" s="1"/>
  <c r="BQ80"/>
  <c r="DA81" l="1"/>
  <c r="CM82"/>
  <c r="AQ80"/>
  <c r="BR80"/>
  <c r="AO81"/>
  <c r="BP81" s="1"/>
  <c r="BQ81"/>
  <c r="DA82" l="1"/>
  <c r="CM83"/>
  <c r="AQ81"/>
  <c r="BR81"/>
  <c r="AO82"/>
  <c r="BP82" s="1"/>
  <c r="BQ82"/>
  <c r="DA83" l="1"/>
  <c r="CM84"/>
  <c r="AQ82"/>
  <c r="BR82"/>
  <c r="AO83"/>
  <c r="BP83" s="1"/>
  <c r="BQ83"/>
  <c r="DA84" l="1"/>
  <c r="CM85"/>
  <c r="AQ83"/>
  <c r="BR83"/>
  <c r="AO84"/>
  <c r="BP84" s="1"/>
  <c r="BQ84"/>
  <c r="DA85" l="1"/>
  <c r="CM86"/>
  <c r="AQ84"/>
  <c r="BR84"/>
  <c r="AO85"/>
  <c r="BP85" s="1"/>
  <c r="BQ85"/>
  <c r="DA86" l="1"/>
  <c r="CM87"/>
  <c r="BR85"/>
  <c r="AQ85"/>
  <c r="BQ86"/>
  <c r="AO86"/>
  <c r="BP86" s="1"/>
  <c r="DA87" l="1"/>
  <c r="CM88"/>
  <c r="BR86"/>
  <c r="AQ86"/>
  <c r="BQ87"/>
  <c r="AO87"/>
  <c r="BP87" s="1"/>
  <c r="DA88" l="1"/>
  <c r="CM89"/>
  <c r="BR87"/>
  <c r="AQ87"/>
  <c r="BQ88"/>
  <c r="AO88"/>
  <c r="BP88" s="1"/>
  <c r="DA89" l="1"/>
  <c r="CM90"/>
  <c r="BR88"/>
  <c r="AQ88"/>
  <c r="BQ89"/>
  <c r="AO89"/>
  <c r="BP89" s="1"/>
  <c r="DA90" l="1"/>
  <c r="CM91"/>
  <c r="BR89"/>
  <c r="AQ89"/>
  <c r="BQ90"/>
  <c r="AO90"/>
  <c r="BP90" s="1"/>
  <c r="DA91" l="1"/>
  <c r="CM92"/>
  <c r="BR90"/>
  <c r="AQ90"/>
  <c r="BQ91"/>
  <c r="AO91"/>
  <c r="BP91" s="1"/>
  <c r="DA92" l="1"/>
  <c r="CM93"/>
  <c r="BR91"/>
  <c r="AQ91"/>
  <c r="BQ92"/>
  <c r="AO92"/>
  <c r="BP92" s="1"/>
  <c r="DA93" l="1"/>
  <c r="CM94"/>
  <c r="BQ93"/>
  <c r="AO93"/>
  <c r="BP93" s="1"/>
  <c r="BR92"/>
  <c r="AQ92"/>
  <c r="DA94" l="1"/>
  <c r="CM95"/>
  <c r="BQ94"/>
  <c r="AO94"/>
  <c r="BP94" s="1"/>
  <c r="BR93"/>
  <c r="AQ93"/>
  <c r="DA95" l="1"/>
  <c r="CM96"/>
  <c r="AQ94"/>
  <c r="BR94"/>
  <c r="AO95"/>
  <c r="BP95" s="1"/>
  <c r="BQ95"/>
  <c r="DA96" l="1"/>
  <c r="CM97"/>
  <c r="AQ95"/>
  <c r="BR95"/>
  <c r="AO96"/>
  <c r="BP96" s="1"/>
  <c r="BQ96"/>
  <c r="DA97" l="1"/>
  <c r="CM98"/>
  <c r="BQ97"/>
  <c r="AO97"/>
  <c r="BP97" s="1"/>
  <c r="BR96"/>
  <c r="AQ96"/>
  <c r="DA98" l="1"/>
  <c r="CM99"/>
  <c r="AQ97"/>
  <c r="BR97"/>
  <c r="AO98"/>
  <c r="BP98" s="1"/>
  <c r="BQ98"/>
  <c r="DA99" l="1"/>
  <c r="CM100"/>
  <c r="BQ99"/>
  <c r="AO99"/>
  <c r="BP99" s="1"/>
  <c r="BR98"/>
  <c r="AQ98"/>
  <c r="DA100" l="1"/>
  <c r="CM101"/>
  <c r="BR99"/>
  <c r="AQ99"/>
  <c r="BQ100"/>
  <c r="AO100"/>
  <c r="BP100" s="1"/>
  <c r="DA101" l="1"/>
  <c r="CM102"/>
  <c r="AQ100"/>
  <c r="BR100"/>
  <c r="AO101"/>
  <c r="BP101" s="1"/>
  <c r="BQ101"/>
  <c r="DA102" l="1"/>
  <c r="CM103"/>
  <c r="BQ102"/>
  <c r="AO102"/>
  <c r="BP102" s="1"/>
  <c r="BR101"/>
  <c r="AQ101"/>
  <c r="DA103" l="1"/>
  <c r="CM104"/>
  <c r="AQ102"/>
  <c r="BR102"/>
  <c r="AO103"/>
  <c r="BP103" s="1"/>
  <c r="BQ103"/>
  <c r="DA104" l="1"/>
  <c r="CM105"/>
  <c r="AQ103"/>
  <c r="BR103"/>
  <c r="AO104"/>
  <c r="BP104" s="1"/>
  <c r="BQ104"/>
  <c r="DA105" l="1"/>
  <c r="CM106"/>
  <c r="BQ105"/>
  <c r="AO105"/>
  <c r="BP105" s="1"/>
  <c r="BR104"/>
  <c r="AQ104"/>
  <c r="DA106" l="1"/>
  <c r="CM107"/>
  <c r="AQ105"/>
  <c r="BR105"/>
  <c r="BQ106"/>
  <c r="AO106"/>
  <c r="BP106" s="1"/>
  <c r="DA107" l="1"/>
  <c r="CM108"/>
  <c r="BR106"/>
  <c r="AQ106"/>
  <c r="BQ107"/>
  <c r="AO107"/>
  <c r="BP107" s="1"/>
  <c r="DA108" l="1"/>
  <c r="CM109"/>
  <c r="AQ107"/>
  <c r="BR107"/>
  <c r="BQ108"/>
  <c r="AO108"/>
  <c r="BP108" s="1"/>
  <c r="DA109" l="1"/>
  <c r="CM110"/>
  <c r="AQ108"/>
  <c r="BR108"/>
  <c r="BQ109"/>
  <c r="AO109"/>
  <c r="BP109" s="1"/>
  <c r="DA110" l="1"/>
  <c r="CM111"/>
  <c r="BR109"/>
  <c r="AQ109"/>
  <c r="BQ110"/>
  <c r="AO110"/>
  <c r="BP110" s="1"/>
  <c r="DA111" l="1"/>
  <c r="CM112"/>
  <c r="BQ111"/>
  <c r="AO111"/>
  <c r="BP111" s="1"/>
  <c r="BR110"/>
  <c r="AQ110"/>
  <c r="DA112" l="1"/>
  <c r="CM113"/>
  <c r="AQ111"/>
  <c r="BR111"/>
  <c r="BQ112"/>
  <c r="AO112"/>
  <c r="BP112" s="1"/>
  <c r="DA113" l="1"/>
  <c r="CM114"/>
  <c r="BQ113"/>
  <c r="AO113"/>
  <c r="BP113" s="1"/>
  <c r="BR112"/>
  <c r="AQ112"/>
  <c r="DA114" l="1"/>
  <c r="CM115"/>
  <c r="BQ114"/>
  <c r="AO114"/>
  <c r="BP114" s="1"/>
  <c r="BR113"/>
  <c r="AQ113"/>
  <c r="DA115" l="1"/>
  <c r="CM116"/>
  <c r="BQ115"/>
  <c r="AO115"/>
  <c r="BP115" s="1"/>
  <c r="BR114"/>
  <c r="AQ114"/>
  <c r="DA116" l="1"/>
  <c r="CM117"/>
  <c r="BR115"/>
  <c r="AQ115"/>
  <c r="BQ116"/>
  <c r="AO116"/>
  <c r="BP116" s="1"/>
  <c r="DA117" l="1"/>
  <c r="CM118"/>
  <c r="BQ117"/>
  <c r="AO117"/>
  <c r="BP117" s="1"/>
  <c r="AQ116"/>
  <c r="BR116"/>
  <c r="DA118" l="1"/>
  <c r="CM119"/>
  <c r="BQ118"/>
  <c r="AO118"/>
  <c r="BP118" s="1"/>
  <c r="AQ117"/>
  <c r="BR117"/>
  <c r="DA119" l="1"/>
  <c r="CM120"/>
  <c r="BR118"/>
  <c r="AQ118"/>
  <c r="BQ119"/>
  <c r="AO119"/>
  <c r="BP119" s="1"/>
  <c r="DA120" l="1"/>
  <c r="CM121"/>
  <c r="BQ120"/>
  <c r="AO120"/>
  <c r="BP120" s="1"/>
  <c r="AQ119"/>
  <c r="BR119"/>
  <c r="DA121" l="1"/>
  <c r="CM122"/>
  <c r="BR120"/>
  <c r="AQ120"/>
  <c r="BQ121"/>
  <c r="AO121"/>
  <c r="BP121" s="1"/>
  <c r="DA122" l="1"/>
  <c r="CM123"/>
  <c r="BR121"/>
  <c r="AQ121"/>
  <c r="AO122"/>
  <c r="BP122" s="1"/>
  <c r="BQ122"/>
  <c r="DA123" l="1"/>
  <c r="CM124"/>
  <c r="BR122"/>
  <c r="AQ122"/>
  <c r="BQ123"/>
  <c r="AO123"/>
  <c r="BP123" s="1"/>
  <c r="DA124" l="1"/>
  <c r="CM125"/>
  <c r="BR123"/>
  <c r="AQ123"/>
  <c r="BQ124"/>
  <c r="AO124"/>
  <c r="BP124" s="1"/>
  <c r="DA125" l="1"/>
  <c r="CM126"/>
  <c r="AQ124"/>
  <c r="BR124"/>
  <c r="AO125"/>
  <c r="BP125" s="1"/>
  <c r="BQ125"/>
  <c r="DA126" l="1"/>
  <c r="CM127"/>
  <c r="BR125"/>
  <c r="AQ125"/>
  <c r="BQ126"/>
  <c r="AO126"/>
  <c r="BP126" s="1"/>
  <c r="DA127" l="1"/>
  <c r="CM128"/>
  <c r="AQ126"/>
  <c r="BR126"/>
  <c r="BQ127"/>
  <c r="AO127"/>
  <c r="BP127" s="1"/>
  <c r="DA128" l="1"/>
  <c r="CM129"/>
  <c r="AQ127"/>
  <c r="BR127"/>
  <c r="BQ128"/>
  <c r="AO128"/>
  <c r="BP128" s="1"/>
  <c r="DA129" l="1"/>
  <c r="CM130"/>
  <c r="AQ128"/>
  <c r="BR128"/>
  <c r="AO129"/>
  <c r="BP129" s="1"/>
  <c r="BQ129"/>
  <c r="DA130" l="1"/>
  <c r="CM131"/>
  <c r="AQ129"/>
  <c r="BR129"/>
  <c r="AO130"/>
  <c r="BP130" s="1"/>
  <c r="BQ130"/>
  <c r="DA131" l="1"/>
  <c r="CM132"/>
  <c r="BR130"/>
  <c r="AQ130"/>
  <c r="AO131"/>
  <c r="BP131" s="1"/>
  <c r="BQ131"/>
  <c r="DA132" l="1"/>
  <c r="CM133"/>
  <c r="BR131"/>
  <c r="AQ131"/>
  <c r="BQ132"/>
  <c r="AO132"/>
  <c r="BP132" s="1"/>
  <c r="DA133" l="1"/>
  <c r="CM134"/>
  <c r="AQ132"/>
  <c r="BR132"/>
  <c r="AO133"/>
  <c r="BP133" s="1"/>
  <c r="BQ133"/>
  <c r="DA134" l="1"/>
  <c r="CM135"/>
  <c r="BQ134"/>
  <c r="AO134"/>
  <c r="BP134" s="1"/>
  <c r="AQ133"/>
  <c r="BR133"/>
  <c r="DA135" l="1"/>
  <c r="CM136"/>
  <c r="BQ135"/>
  <c r="AO135"/>
  <c r="BP135" s="1"/>
  <c r="AQ134"/>
  <c r="BR134"/>
  <c r="DA136" l="1"/>
  <c r="CM137"/>
  <c r="AQ135"/>
  <c r="BR135"/>
  <c r="AO136"/>
  <c r="BP136" s="1"/>
  <c r="BQ136"/>
  <c r="DA137" l="1"/>
  <c r="CM138"/>
  <c r="BR136"/>
  <c r="AQ136"/>
  <c r="BQ137"/>
  <c r="AO137"/>
  <c r="BP137" s="1"/>
  <c r="DA138" l="1"/>
  <c r="CM139"/>
  <c r="AQ137"/>
  <c r="BR137"/>
  <c r="BQ138"/>
  <c r="AO138"/>
  <c r="BP138" s="1"/>
  <c r="DA139" l="1"/>
  <c r="CM140"/>
  <c r="BQ139"/>
  <c r="AO139"/>
  <c r="BP139" s="1"/>
  <c r="BR138"/>
  <c r="AQ138"/>
  <c r="DA140" l="1"/>
  <c r="CM141"/>
  <c r="AQ139"/>
  <c r="BR139"/>
  <c r="BQ140"/>
  <c r="AO140"/>
  <c r="BP140" s="1"/>
  <c r="DA141" l="1"/>
  <c r="CM142"/>
  <c r="BR140"/>
  <c r="AQ140"/>
  <c r="BQ141"/>
  <c r="AO141"/>
  <c r="BP141" s="1"/>
  <c r="DA142" l="1"/>
  <c r="CM143"/>
  <c r="AQ141"/>
  <c r="BR141"/>
  <c r="BQ142"/>
  <c r="AO142"/>
  <c r="BP142" s="1"/>
  <c r="DA143" l="1"/>
  <c r="CM144"/>
  <c r="BQ143"/>
  <c r="AO143"/>
  <c r="BP143" s="1"/>
  <c r="AQ142"/>
  <c r="BR142"/>
  <c r="DA144" l="1"/>
  <c r="CM145"/>
  <c r="BR143"/>
  <c r="AQ143"/>
  <c r="BQ144"/>
  <c r="AO144"/>
  <c r="BP144" s="1"/>
  <c r="DA145" l="1"/>
  <c r="CM146"/>
  <c r="BR144"/>
  <c r="AQ144"/>
  <c r="BQ145"/>
  <c r="AO145"/>
  <c r="BP145" s="1"/>
  <c r="DA146" l="1"/>
  <c r="CM147"/>
  <c r="AQ145"/>
  <c r="BR145"/>
  <c r="BQ146"/>
  <c r="AO146"/>
  <c r="BP146" s="1"/>
  <c r="DA147" l="1"/>
  <c r="CM148"/>
  <c r="AQ146"/>
  <c r="BR146"/>
  <c r="BQ147"/>
  <c r="AO147"/>
  <c r="BP147" s="1"/>
  <c r="DA148" l="1"/>
  <c r="CM149"/>
  <c r="BR147"/>
  <c r="AQ147"/>
  <c r="BQ148"/>
  <c r="AO148"/>
  <c r="BP148" s="1"/>
  <c r="DA149" l="1"/>
  <c r="CM150"/>
  <c r="BQ149"/>
  <c r="AO149"/>
  <c r="BP149" s="1"/>
  <c r="AQ148"/>
  <c r="BR148"/>
  <c r="DA150" l="1"/>
  <c r="CM151"/>
  <c r="BR149"/>
  <c r="AQ149"/>
  <c r="BQ150"/>
  <c r="AO150"/>
  <c r="BP150" s="1"/>
  <c r="DA151" l="1"/>
  <c r="CM152"/>
  <c r="BQ151"/>
  <c r="AO151"/>
  <c r="BP151" s="1"/>
  <c r="BR150"/>
  <c r="AQ150"/>
  <c r="DA152" l="1"/>
  <c r="CM153"/>
  <c r="BR151"/>
  <c r="AQ151"/>
  <c r="BQ152"/>
  <c r="AO152"/>
  <c r="BP152" s="1"/>
  <c r="DA153" l="1"/>
  <c r="CM154"/>
  <c r="BR152"/>
  <c r="AQ152"/>
  <c r="BQ153"/>
  <c r="AO153"/>
  <c r="BP153" s="1"/>
  <c r="DA154" l="1"/>
  <c r="CM155"/>
  <c r="AQ153"/>
  <c r="BR153"/>
  <c r="BQ154"/>
  <c r="AO154"/>
  <c r="BP154" s="1"/>
  <c r="DA155" l="1"/>
  <c r="CM156"/>
  <c r="BR154"/>
  <c r="AQ154"/>
  <c r="BQ155"/>
  <c r="AO155"/>
  <c r="BP155" s="1"/>
  <c r="DA156" l="1"/>
  <c r="CM157"/>
  <c r="AQ155"/>
  <c r="BR155"/>
  <c r="AO156"/>
  <c r="BP156" s="1"/>
  <c r="BQ156"/>
  <c r="DA157" l="1"/>
  <c r="CM158"/>
  <c r="BQ157"/>
  <c r="AO157"/>
  <c r="BP157" s="1"/>
  <c r="BR156"/>
  <c r="AQ156"/>
  <c r="DA158" l="1"/>
  <c r="CM159"/>
  <c r="AO158"/>
  <c r="BP158" s="1"/>
  <c r="BQ158"/>
  <c r="BR157"/>
  <c r="AQ157"/>
  <c r="DA159" l="1"/>
  <c r="CM160"/>
  <c r="BR158"/>
  <c r="AQ158"/>
  <c r="AO159"/>
  <c r="BP159" s="1"/>
  <c r="BQ159"/>
  <c r="DA160" l="1"/>
  <c r="CM161"/>
  <c r="BR159"/>
  <c r="AQ159"/>
  <c r="BQ160"/>
  <c r="AO160"/>
  <c r="BP160" s="1"/>
  <c r="DA161" l="1"/>
  <c r="CM162"/>
  <c r="AQ160"/>
  <c r="BR160"/>
  <c r="AO161"/>
  <c r="BP161" s="1"/>
  <c r="BQ161"/>
  <c r="DA162" l="1"/>
  <c r="CM163"/>
  <c r="BR161"/>
  <c r="AQ161"/>
  <c r="BQ162"/>
  <c r="AO162"/>
  <c r="BP162" s="1"/>
  <c r="DA163" l="1"/>
  <c r="CM164"/>
  <c r="AQ162"/>
  <c r="BR162"/>
  <c r="AO163"/>
  <c r="BP163" s="1"/>
  <c r="BQ163"/>
  <c r="DA164" l="1"/>
  <c r="CM165"/>
  <c r="AQ163"/>
  <c r="BR163"/>
  <c r="AO164"/>
  <c r="BP164" s="1"/>
  <c r="BQ164"/>
  <c r="DA165" l="1"/>
  <c r="CM166"/>
  <c r="AO165"/>
  <c r="BP165" s="1"/>
  <c r="BQ165"/>
  <c r="AQ164"/>
  <c r="BR164"/>
  <c r="DA166" l="1"/>
  <c r="CM167"/>
  <c r="AO166"/>
  <c r="BP166" s="1"/>
  <c r="BQ166"/>
  <c r="AQ165"/>
  <c r="BR165"/>
  <c r="DA167" l="1"/>
  <c r="CM168"/>
  <c r="AQ166"/>
  <c r="BR166"/>
  <c r="AO167"/>
  <c r="BP167" s="1"/>
  <c r="BQ167"/>
  <c r="DA168" l="1"/>
  <c r="CM169"/>
  <c r="BQ168"/>
  <c r="AO168"/>
  <c r="BP168" s="1"/>
  <c r="BR167"/>
  <c r="AQ167"/>
  <c r="DA169" l="1"/>
  <c r="CM170"/>
  <c r="AQ168"/>
  <c r="BR168"/>
  <c r="AO169"/>
  <c r="BP169" s="1"/>
  <c r="BQ169"/>
  <c r="DA170" l="1"/>
  <c r="CM171"/>
  <c r="AQ169"/>
  <c r="BR169"/>
  <c r="BQ170"/>
  <c r="AO170"/>
  <c r="BP170" s="1"/>
  <c r="DA171" l="1"/>
  <c r="CM172"/>
  <c r="BQ171"/>
  <c r="AO171"/>
  <c r="BP171" s="1"/>
  <c r="BR170"/>
  <c r="AQ170"/>
  <c r="DA172" l="1"/>
  <c r="CM173"/>
  <c r="AQ171"/>
  <c r="BR171"/>
  <c r="BQ172"/>
  <c r="AO172"/>
  <c r="BP172" s="1"/>
  <c r="DA173" l="1"/>
  <c r="CM174"/>
  <c r="AQ172"/>
  <c r="BR172"/>
  <c r="BQ173"/>
  <c r="AO173"/>
  <c r="BP173" s="1"/>
  <c r="DA174" l="1"/>
  <c r="CM175"/>
  <c r="BR173"/>
  <c r="AQ173"/>
  <c r="BQ174"/>
  <c r="AO174"/>
  <c r="BP174" s="1"/>
  <c r="DA175" l="1"/>
  <c r="CM176"/>
  <c r="BR174"/>
  <c r="AQ174"/>
  <c r="BQ175"/>
  <c r="AO175"/>
  <c r="BP175" s="1"/>
  <c r="DA176" l="1"/>
  <c r="CM177"/>
  <c r="BQ176"/>
  <c r="AO176"/>
  <c r="BP176" s="1"/>
  <c r="BR175"/>
  <c r="AQ175"/>
  <c r="DA177" l="1"/>
  <c r="CM178"/>
  <c r="BR176"/>
  <c r="AQ176"/>
  <c r="AO177"/>
  <c r="BP177" s="1"/>
  <c r="BQ177"/>
  <c r="DA178" l="1"/>
  <c r="CM179"/>
  <c r="BQ178"/>
  <c r="AO178"/>
  <c r="BP178" s="1"/>
  <c r="AQ177"/>
  <c r="BR177"/>
  <c r="DA179" l="1"/>
  <c r="CM180"/>
  <c r="BQ179"/>
  <c r="AO179"/>
  <c r="BP179" s="1"/>
  <c r="AQ178"/>
  <c r="BR178"/>
  <c r="DA180" l="1"/>
  <c r="CM181"/>
  <c r="BR179"/>
  <c r="AQ179"/>
  <c r="BQ180"/>
  <c r="AO180"/>
  <c r="BP180" s="1"/>
  <c r="DA181" l="1"/>
  <c r="CM182"/>
  <c r="AQ180"/>
  <c r="BR180"/>
  <c r="AO181"/>
  <c r="BP181" s="1"/>
  <c r="BQ181"/>
  <c r="DA182" l="1"/>
  <c r="CM183"/>
  <c r="AQ181"/>
  <c r="BR181"/>
  <c r="AO182"/>
  <c r="BP182" s="1"/>
  <c r="BQ182"/>
  <c r="DA183" l="1"/>
  <c r="CM184"/>
  <c r="BR182"/>
  <c r="AQ182"/>
  <c r="BQ183"/>
  <c r="AO183"/>
  <c r="BP183" s="1"/>
  <c r="DA184" l="1"/>
  <c r="CM185"/>
  <c r="BR183"/>
  <c r="AQ183"/>
  <c r="AO184"/>
  <c r="BP184" s="1"/>
  <c r="BQ184"/>
  <c r="DA185" l="1"/>
  <c r="CM186"/>
  <c r="AQ184"/>
  <c r="BR184"/>
  <c r="AO185"/>
  <c r="BP185" s="1"/>
  <c r="BQ185"/>
  <c r="DA186" l="1"/>
  <c r="CM187"/>
  <c r="BR185"/>
  <c r="AQ185"/>
  <c r="BQ186"/>
  <c r="AO186"/>
  <c r="BP186" s="1"/>
  <c r="DA187" l="1"/>
  <c r="CM188"/>
  <c r="BR186"/>
  <c r="AQ186"/>
  <c r="BQ187"/>
  <c r="AO187"/>
  <c r="BP187" s="1"/>
  <c r="DA188" l="1"/>
  <c r="CM189"/>
  <c r="BR187"/>
  <c r="AQ187"/>
  <c r="BQ188"/>
  <c r="AO188"/>
  <c r="BP188" s="1"/>
  <c r="DA189" l="1"/>
  <c r="CM190"/>
  <c r="BR188"/>
  <c r="AQ188"/>
  <c r="BQ189"/>
  <c r="AO189"/>
  <c r="BP189" s="1"/>
  <c r="DA190" l="1"/>
  <c r="CM191"/>
  <c r="BR189"/>
  <c r="AQ189"/>
  <c r="BQ190"/>
  <c r="AO190"/>
  <c r="BP190" s="1"/>
  <c r="DA191" l="1"/>
  <c r="CM192"/>
  <c r="BR190"/>
  <c r="AQ190"/>
  <c r="AO191"/>
  <c r="BP191" s="1"/>
  <c r="BQ191"/>
  <c r="DA192" l="1"/>
  <c r="CM193"/>
  <c r="AQ191"/>
  <c r="BR191"/>
  <c r="BQ192"/>
  <c r="AO192"/>
  <c r="BP192" s="1"/>
  <c r="DA193" l="1"/>
  <c r="CM194"/>
  <c r="BQ193"/>
  <c r="AO193"/>
  <c r="BP193" s="1"/>
  <c r="BR192"/>
  <c r="AQ192"/>
  <c r="DA194" l="1"/>
  <c r="CM195"/>
  <c r="AQ193"/>
  <c r="BR193"/>
  <c r="AO194"/>
  <c r="BP194" s="1"/>
  <c r="BQ194"/>
  <c r="DA195" l="1"/>
  <c r="CM196"/>
  <c r="BQ195"/>
  <c r="AO195"/>
  <c r="BP195" s="1"/>
  <c r="BR194"/>
  <c r="AQ194"/>
  <c r="DA196" l="1"/>
  <c r="CM197"/>
  <c r="BR195"/>
  <c r="AQ195"/>
  <c r="BQ196"/>
  <c r="AO196"/>
  <c r="BP196" s="1"/>
  <c r="DA197" l="1"/>
  <c r="CM198"/>
  <c r="AQ196"/>
  <c r="BR196"/>
  <c r="AO197"/>
  <c r="BP197" s="1"/>
  <c r="BQ197"/>
  <c r="DA198" l="1"/>
  <c r="CM199"/>
  <c r="CM200"/>
  <c r="BR197"/>
  <c r="AQ197"/>
  <c r="BQ198"/>
  <c r="AO198"/>
  <c r="BP198" s="1"/>
  <c r="DA200" l="1"/>
  <c r="DA199"/>
  <c r="AO200"/>
  <c r="BP200" s="1"/>
  <c r="BQ200"/>
  <c r="AQ198"/>
  <c r="BR198"/>
  <c r="AO199"/>
  <c r="BP199" s="1"/>
  <c r="BQ199"/>
  <c r="BR199" l="1"/>
  <c r="AQ199"/>
  <c r="AQ200"/>
  <c r="BR200" l="1"/>
  <c r="H7" i="33" l="1"/>
  <c r="L7"/>
  <c r="AA7" s="1"/>
  <c r="K7"/>
  <c r="Z7" s="1"/>
  <c r="W7"/>
  <c r="W6"/>
  <c r="G7"/>
  <c r="B7" s="1"/>
  <c r="D7"/>
  <c r="I7"/>
  <c r="I6"/>
  <c r="M6"/>
  <c r="AB6" s="1"/>
  <c r="AL6" s="1"/>
  <c r="L6"/>
  <c r="AA6" s="1"/>
  <c r="C7"/>
  <c r="C6"/>
  <c r="H6"/>
  <c r="G6"/>
  <c r="B6" s="1"/>
  <c r="K6"/>
  <c r="Z6" s="1"/>
  <c r="N7"/>
  <c r="M7"/>
  <c r="AB7" s="1"/>
  <c r="AL7" s="1"/>
  <c r="N6"/>
  <c r="D6"/>
  <c r="L128"/>
  <c r="AA128" s="1"/>
  <c r="M123"/>
  <c r="AB123" s="1"/>
  <c r="I111"/>
  <c r="U105"/>
  <c r="W100"/>
  <c r="M135"/>
  <c r="AB135" s="1"/>
  <c r="N130"/>
  <c r="U125"/>
  <c r="W120"/>
  <c r="AJ115"/>
  <c r="C111"/>
  <c r="D106"/>
  <c r="G101"/>
  <c r="B101" s="1"/>
  <c r="H96"/>
  <c r="I91"/>
  <c r="K81"/>
  <c r="Z81" s="1"/>
  <c r="H155"/>
  <c r="I150"/>
  <c r="K140"/>
  <c r="Z140" s="1"/>
  <c r="L135"/>
  <c r="AA135" s="1"/>
  <c r="AC135" s="1"/>
  <c r="M130"/>
  <c r="AB130" s="1"/>
  <c r="N125"/>
  <c r="U120"/>
  <c r="W115"/>
  <c r="AJ110"/>
  <c r="C106"/>
  <c r="D101"/>
  <c r="G96"/>
  <c r="B96" s="1"/>
  <c r="H91"/>
  <c r="I86"/>
  <c r="K76"/>
  <c r="Z76" s="1"/>
  <c r="L71"/>
  <c r="AA71" s="1"/>
  <c r="H71"/>
  <c r="I66"/>
  <c r="K56"/>
  <c r="Z56" s="1"/>
  <c r="L51"/>
  <c r="AA51" s="1"/>
  <c r="M46"/>
  <c r="AB46" s="1"/>
  <c r="AL46" s="1"/>
  <c r="N41"/>
  <c r="U36"/>
  <c r="W31"/>
  <c r="AJ26"/>
  <c r="C22"/>
  <c r="D17"/>
  <c r="G12"/>
  <c r="B12" s="1"/>
  <c r="K79"/>
  <c r="Z79" s="1"/>
  <c r="L70"/>
  <c r="AA70" s="1"/>
  <c r="M65"/>
  <c r="AB65" s="1"/>
  <c r="AL65" s="1"/>
  <c r="N60"/>
  <c r="U55"/>
  <c r="W50"/>
  <c r="AJ45"/>
  <c r="C41"/>
  <c r="D36"/>
  <c r="G31"/>
  <c r="B31" s="1"/>
  <c r="H26"/>
  <c r="I21"/>
  <c r="K11"/>
  <c r="Z11" s="1"/>
  <c r="L136"/>
  <c r="AA136" s="1"/>
  <c r="K131"/>
  <c r="Z131" s="1"/>
  <c r="L126"/>
  <c r="AA126" s="1"/>
  <c r="M121"/>
  <c r="AB121" s="1"/>
  <c r="N116"/>
  <c r="U111"/>
  <c r="W106"/>
  <c r="AJ101"/>
  <c r="C97"/>
  <c r="D92"/>
  <c r="G87"/>
  <c r="B87" s="1"/>
  <c r="H82"/>
  <c r="M156"/>
  <c r="AB156" s="1"/>
  <c r="D151"/>
  <c r="G146"/>
  <c r="B146" s="1"/>
  <c r="H141"/>
  <c r="I136"/>
  <c r="K126"/>
  <c r="Z126" s="1"/>
  <c r="L121"/>
  <c r="AA121" s="1"/>
  <c r="M116"/>
  <c r="AB116" s="1"/>
  <c r="N111"/>
  <c r="U106"/>
  <c r="W101"/>
  <c r="AJ96"/>
  <c r="C92"/>
  <c r="D87"/>
  <c r="G82"/>
  <c r="B82" s="1"/>
  <c r="H77"/>
  <c r="I72"/>
  <c r="L72"/>
  <c r="AA72" s="1"/>
  <c r="D67"/>
  <c r="G62"/>
  <c r="B62" s="1"/>
  <c r="H57"/>
  <c r="I52"/>
  <c r="K42"/>
  <c r="Z42" s="1"/>
  <c r="L37"/>
  <c r="AA37" s="1"/>
  <c r="M32"/>
  <c r="AB32" s="1"/>
  <c r="AL32" s="1"/>
  <c r="N27"/>
  <c r="U22"/>
  <c r="W17"/>
  <c r="AJ12"/>
  <c r="C8"/>
  <c r="I71"/>
  <c r="K61"/>
  <c r="Z61" s="1"/>
  <c r="L56"/>
  <c r="AA56" s="1"/>
  <c r="M51"/>
  <c r="AB51" s="1"/>
  <c r="AL51" s="1"/>
  <c r="N46"/>
  <c r="U41"/>
  <c r="W36"/>
  <c r="AJ31"/>
  <c r="C27"/>
  <c r="D22"/>
  <c r="G17"/>
  <c r="B17" s="1"/>
  <c r="H12"/>
  <c r="AJ139"/>
  <c r="W144"/>
  <c r="U149"/>
  <c r="N154"/>
  <c r="M155"/>
  <c r="AB155" s="1"/>
  <c r="L160"/>
  <c r="AA160" s="1"/>
  <c r="K165"/>
  <c r="Z165" s="1"/>
  <c r="I175"/>
  <c r="H180"/>
  <c r="G185"/>
  <c r="B185" s="1"/>
  <c r="D190"/>
  <c r="C195"/>
  <c r="AJ199"/>
  <c r="W204"/>
  <c r="U209"/>
  <c r="N214"/>
  <c r="M219"/>
  <c r="AB219" s="1"/>
  <c r="L224"/>
  <c r="AA224" s="1"/>
  <c r="K229"/>
  <c r="Z229" s="1"/>
  <c r="L163"/>
  <c r="AA163" s="1"/>
  <c r="K168"/>
  <c r="Z168" s="1"/>
  <c r="I178"/>
  <c r="H183"/>
  <c r="G188"/>
  <c r="B188" s="1"/>
  <c r="D193"/>
  <c r="C198"/>
  <c r="AJ202"/>
  <c r="W207"/>
  <c r="U212"/>
  <c r="N217"/>
  <c r="M222"/>
  <c r="AB222" s="1"/>
  <c r="L227"/>
  <c r="AA227" s="1"/>
  <c r="K232"/>
  <c r="Z232" s="1"/>
  <c r="H236"/>
  <c r="G241"/>
  <c r="B241" s="1"/>
  <c r="D246"/>
  <c r="C251"/>
  <c r="AJ255"/>
  <c r="W260"/>
  <c r="U265"/>
  <c r="U273"/>
  <c r="K238"/>
  <c r="Z238" s="1"/>
  <c r="I248"/>
  <c r="H253"/>
  <c r="G258"/>
  <c r="B258" s="1"/>
  <c r="D263"/>
  <c r="U277"/>
  <c r="N282"/>
  <c r="M287"/>
  <c r="AB287" s="1"/>
  <c r="L292"/>
  <c r="AA292" s="1"/>
  <c r="K297"/>
  <c r="Z297" s="1"/>
  <c r="C268"/>
  <c r="AJ272"/>
  <c r="W277"/>
  <c r="U282"/>
  <c r="N287"/>
  <c r="M292"/>
  <c r="AB292" s="1"/>
  <c r="L297"/>
  <c r="AA297" s="1"/>
  <c r="K302"/>
  <c r="Z302" s="1"/>
  <c r="N136"/>
  <c r="M141"/>
  <c r="AB141" s="1"/>
  <c r="L146"/>
  <c r="AA146" s="1"/>
  <c r="K151"/>
  <c r="Z151" s="1"/>
  <c r="I157"/>
  <c r="H162"/>
  <c r="G167"/>
  <c r="B167" s="1"/>
  <c r="D172"/>
  <c r="C177"/>
  <c r="AJ181"/>
  <c r="W186"/>
  <c r="U191"/>
  <c r="N196"/>
  <c r="M201"/>
  <c r="AB201" s="1"/>
  <c r="L206"/>
  <c r="AA206" s="1"/>
  <c r="K211"/>
  <c r="Z211" s="1"/>
  <c r="I221"/>
  <c r="H226"/>
  <c r="G231"/>
  <c r="B231" s="1"/>
  <c r="H165"/>
  <c r="G170"/>
  <c r="B170" s="1"/>
  <c r="D175"/>
  <c r="C180"/>
  <c r="AJ184"/>
  <c r="W189"/>
  <c r="U194"/>
  <c r="N199"/>
  <c r="M204"/>
  <c r="AB204" s="1"/>
  <c r="L209"/>
  <c r="AA209" s="1"/>
  <c r="K214"/>
  <c r="Z214" s="1"/>
  <c r="I224"/>
  <c r="H229"/>
  <c r="H235"/>
  <c r="AJ237"/>
  <c r="W242"/>
  <c r="U247"/>
  <c r="N252"/>
  <c r="M257"/>
  <c r="AB257" s="1"/>
  <c r="L262"/>
  <c r="AA262" s="1"/>
  <c r="K267"/>
  <c r="Z267" s="1"/>
  <c r="G277"/>
  <c r="B277" s="1"/>
  <c r="G240"/>
  <c r="B240" s="1"/>
  <c r="D245"/>
  <c r="C250"/>
  <c r="AJ254"/>
  <c r="W259"/>
  <c r="U264"/>
  <c r="U271"/>
  <c r="K279"/>
  <c r="Z279" s="1"/>
  <c r="I289"/>
  <c r="H294"/>
  <c r="G299"/>
  <c r="B299" s="1"/>
  <c r="D304"/>
  <c r="N269"/>
  <c r="M274"/>
  <c r="AB274" s="1"/>
  <c r="L279"/>
  <c r="AA279" s="1"/>
  <c r="K284"/>
  <c r="Z284" s="1"/>
  <c r="I294"/>
  <c r="H299"/>
  <c r="G304"/>
  <c r="B304" s="1"/>
  <c r="AJ135"/>
  <c r="C131"/>
  <c r="K117"/>
  <c r="Z117" s="1"/>
  <c r="G97"/>
  <c r="B97" s="1"/>
  <c r="H92"/>
  <c r="N86"/>
  <c r="U81"/>
  <c r="N155"/>
  <c r="M150"/>
  <c r="AB150" s="1"/>
  <c r="N145"/>
  <c r="U140"/>
  <c r="W135"/>
  <c r="AJ130"/>
  <c r="C126"/>
  <c r="D121"/>
  <c r="G116"/>
  <c r="B116" s="1"/>
  <c r="H111"/>
  <c r="I106"/>
  <c r="K96"/>
  <c r="Z96" s="1"/>
  <c r="L91"/>
  <c r="AA91" s="1"/>
  <c r="M86"/>
  <c r="AB86" s="1"/>
  <c r="N81"/>
  <c r="U76"/>
  <c r="W71"/>
  <c r="M71"/>
  <c r="AB71" s="1"/>
  <c r="AL71" s="1"/>
  <c r="M66"/>
  <c r="AB66" s="1"/>
  <c r="AL66" s="1"/>
  <c r="N61"/>
  <c r="U56"/>
  <c r="W51"/>
  <c r="AJ46"/>
  <c r="C42"/>
  <c r="D37"/>
  <c r="G32"/>
  <c r="B32" s="1"/>
  <c r="H27"/>
  <c r="I22"/>
  <c r="K12"/>
  <c r="Z12" s="1"/>
  <c r="D80"/>
  <c r="W70"/>
  <c r="AJ65"/>
  <c r="C61"/>
  <c r="D56"/>
  <c r="G51"/>
  <c r="B51" s="1"/>
  <c r="H46"/>
  <c r="I41"/>
  <c r="K31"/>
  <c r="Z31" s="1"/>
  <c r="L26"/>
  <c r="AA26" s="1"/>
  <c r="M21"/>
  <c r="AB21" s="1"/>
  <c r="AL21" s="1"/>
  <c r="N16"/>
  <c r="U11"/>
  <c r="G137"/>
  <c r="B137" s="1"/>
  <c r="U131"/>
  <c r="W126"/>
  <c r="AJ121"/>
  <c r="C117"/>
  <c r="D112"/>
  <c r="G107"/>
  <c r="B107" s="1"/>
  <c r="H102"/>
  <c r="I97"/>
  <c r="K87"/>
  <c r="Z87" s="1"/>
  <c r="L82"/>
  <c r="AA82" s="1"/>
  <c r="H157"/>
  <c r="K146"/>
  <c r="Z146" s="1"/>
  <c r="L141"/>
  <c r="AA141" s="1"/>
  <c r="M136"/>
  <c r="AB136" s="1"/>
  <c r="N131"/>
  <c r="U126"/>
  <c r="W121"/>
  <c r="AJ116"/>
  <c r="C112"/>
  <c r="D107"/>
  <c r="G102"/>
  <c r="B102" s="1"/>
  <c r="H97"/>
  <c r="I92"/>
  <c r="K82"/>
  <c r="Z82" s="1"/>
  <c r="L77"/>
  <c r="AA77" s="1"/>
  <c r="M72"/>
  <c r="AB72" s="1"/>
  <c r="AL72" s="1"/>
  <c r="G73"/>
  <c r="B73" s="1"/>
  <c r="K62"/>
  <c r="Z62" s="1"/>
  <c r="L57"/>
  <c r="AA57" s="1"/>
  <c r="M52"/>
  <c r="AB52" s="1"/>
  <c r="AL52" s="1"/>
  <c r="N47"/>
  <c r="U42"/>
  <c r="W37"/>
  <c r="AJ32"/>
  <c r="C28"/>
  <c r="D23"/>
  <c r="G18"/>
  <c r="B18" s="1"/>
  <c r="H13"/>
  <c r="I8"/>
  <c r="U71"/>
  <c r="N66"/>
  <c r="U61"/>
  <c r="W56"/>
  <c r="AJ51"/>
  <c r="C47"/>
  <c r="D42"/>
  <c r="G37"/>
  <c r="B37" s="1"/>
  <c r="H32"/>
  <c r="I27"/>
  <c r="K17"/>
  <c r="Z17" s="1"/>
  <c r="L12"/>
  <c r="AA12" s="1"/>
  <c r="M139"/>
  <c r="AB139" s="1"/>
  <c r="L144"/>
  <c r="AA144" s="1"/>
  <c r="K149"/>
  <c r="Z149" s="1"/>
  <c r="H163"/>
  <c r="H160"/>
  <c r="G165"/>
  <c r="B165" s="1"/>
  <c r="D170"/>
  <c r="C175"/>
  <c r="AJ179"/>
  <c r="W184"/>
  <c r="U189"/>
  <c r="N194"/>
  <c r="M199"/>
  <c r="AB199" s="1"/>
  <c r="L204"/>
  <c r="AA204" s="1"/>
  <c r="K209"/>
  <c r="Z209" s="1"/>
  <c r="I219"/>
  <c r="H224"/>
  <c r="G229"/>
  <c r="B229" s="1"/>
  <c r="D235"/>
  <c r="G168"/>
  <c r="B168" s="1"/>
  <c r="D173"/>
  <c r="C178"/>
  <c r="AJ182"/>
  <c r="W187"/>
  <c r="U192"/>
  <c r="N197"/>
  <c r="M202"/>
  <c r="AB202" s="1"/>
  <c r="L207"/>
  <c r="AA207" s="1"/>
  <c r="K212"/>
  <c r="Z212" s="1"/>
  <c r="I222"/>
  <c r="H227"/>
  <c r="G232"/>
  <c r="B232" s="1"/>
  <c r="AJ235"/>
  <c r="W240"/>
  <c r="U245"/>
  <c r="N250"/>
  <c r="M255"/>
  <c r="AB255" s="1"/>
  <c r="L260"/>
  <c r="AA260" s="1"/>
  <c r="K265"/>
  <c r="Z265" s="1"/>
  <c r="G273"/>
  <c r="B273" s="1"/>
  <c r="G238"/>
  <c r="B238" s="1"/>
  <c r="D243"/>
  <c r="C248"/>
  <c r="AJ252"/>
  <c r="W257"/>
  <c r="U262"/>
  <c r="U267"/>
  <c r="K277"/>
  <c r="Z277" s="1"/>
  <c r="I287"/>
  <c r="H292"/>
  <c r="G297"/>
  <c r="B297" s="1"/>
  <c r="D302"/>
  <c r="N267"/>
  <c r="M272"/>
  <c r="AB272" s="1"/>
  <c r="L277"/>
  <c r="AA277" s="1"/>
  <c r="K282"/>
  <c r="Z282" s="1"/>
  <c r="I292"/>
  <c r="H297"/>
  <c r="G302"/>
  <c r="B302" s="1"/>
  <c r="I141"/>
  <c r="H146"/>
  <c r="G151"/>
  <c r="B151" s="1"/>
  <c r="U156"/>
  <c r="C157"/>
  <c r="AJ161"/>
  <c r="W166"/>
  <c r="U171"/>
  <c r="N176"/>
  <c r="M181"/>
  <c r="AB181" s="1"/>
  <c r="L186"/>
  <c r="AA186" s="1"/>
  <c r="K191"/>
  <c r="Z191" s="1"/>
  <c r="I201"/>
  <c r="H206"/>
  <c r="G211"/>
  <c r="B211" s="1"/>
  <c r="D216"/>
  <c r="C221"/>
  <c r="AJ225"/>
  <c r="W230"/>
  <c r="AJ164"/>
  <c r="W169"/>
  <c r="U174"/>
  <c r="N179"/>
  <c r="M184"/>
  <c r="AB184" s="1"/>
  <c r="L189"/>
  <c r="AA189" s="1"/>
  <c r="K194"/>
  <c r="Z194" s="1"/>
  <c r="I204"/>
  <c r="H209"/>
  <c r="G214"/>
  <c r="B214" s="1"/>
  <c r="D219"/>
  <c r="C224"/>
  <c r="AJ228"/>
  <c r="M234"/>
  <c r="AB234" s="1"/>
  <c r="M237"/>
  <c r="AB237" s="1"/>
  <c r="L242"/>
  <c r="AA242" s="1"/>
  <c r="K247"/>
  <c r="Z247" s="1"/>
  <c r="I257"/>
  <c r="H262"/>
  <c r="G267"/>
  <c r="B267" s="1"/>
  <c r="L276"/>
  <c r="AA276" s="1"/>
  <c r="W239"/>
  <c r="U244"/>
  <c r="N249"/>
  <c r="M254"/>
  <c r="AB254" s="1"/>
  <c r="L259"/>
  <c r="AA259" s="1"/>
  <c r="K264"/>
  <c r="Z264" s="1"/>
  <c r="G271"/>
  <c r="B271" s="1"/>
  <c r="G279"/>
  <c r="B279" s="1"/>
  <c r="D284"/>
  <c r="C289"/>
  <c r="AJ293"/>
  <c r="W298"/>
  <c r="U303"/>
  <c r="I274"/>
  <c r="H279"/>
  <c r="G284"/>
  <c r="B284" s="1"/>
  <c r="D289"/>
  <c r="C294"/>
  <c r="AJ298"/>
  <c r="W303"/>
  <c r="G129"/>
  <c r="B129" s="1"/>
  <c r="H124"/>
  <c r="AJ111"/>
  <c r="C107"/>
  <c r="K101"/>
  <c r="Z101" s="1"/>
  <c r="H136"/>
  <c r="I131"/>
  <c r="K121"/>
  <c r="Z121" s="1"/>
  <c r="L116"/>
  <c r="AA116" s="1"/>
  <c r="M111"/>
  <c r="AB111" s="1"/>
  <c r="N106"/>
  <c r="U101"/>
  <c r="W96"/>
  <c r="AJ91"/>
  <c r="C87"/>
  <c r="D82"/>
  <c r="I156"/>
  <c r="AJ150"/>
  <c r="C146"/>
  <c r="D141"/>
  <c r="G136"/>
  <c r="B136" s="1"/>
  <c r="H131"/>
  <c r="I126"/>
  <c r="K116"/>
  <c r="Z116" s="1"/>
  <c r="L111"/>
  <c r="AA111" s="1"/>
  <c r="M106"/>
  <c r="AB106" s="1"/>
  <c r="N101"/>
  <c r="U96"/>
  <c r="W91"/>
  <c r="AJ86"/>
  <c r="C82"/>
  <c r="D77"/>
  <c r="G72"/>
  <c r="B72" s="1"/>
  <c r="H72"/>
  <c r="AJ66"/>
  <c r="C62"/>
  <c r="D57"/>
  <c r="G52"/>
  <c r="B52" s="1"/>
  <c r="H47"/>
  <c r="I42"/>
  <c r="K32"/>
  <c r="Z32" s="1"/>
  <c r="L27"/>
  <c r="AA27" s="1"/>
  <c r="M22"/>
  <c r="AB22" s="1"/>
  <c r="AL22" s="1"/>
  <c r="N17"/>
  <c r="U12"/>
  <c r="G71"/>
  <c r="B71" s="1"/>
  <c r="H66"/>
  <c r="I61"/>
  <c r="K51"/>
  <c r="Z51" s="1"/>
  <c r="L46"/>
  <c r="AA46" s="1"/>
  <c r="M41"/>
  <c r="AB41" s="1"/>
  <c r="AL41" s="1"/>
  <c r="N36"/>
  <c r="U31"/>
  <c r="W26"/>
  <c r="AJ21"/>
  <c r="C17"/>
  <c r="D12"/>
  <c r="U137"/>
  <c r="D132"/>
  <c r="G127"/>
  <c r="B127" s="1"/>
  <c r="H122"/>
  <c r="I117"/>
  <c r="K107"/>
  <c r="Z107" s="1"/>
  <c r="L102"/>
  <c r="AA102" s="1"/>
  <c r="M97"/>
  <c r="AB97" s="1"/>
  <c r="N92"/>
  <c r="U87"/>
  <c r="W82"/>
  <c r="W157"/>
  <c r="N151"/>
  <c r="U146"/>
  <c r="W141"/>
  <c r="AJ136"/>
  <c r="C132"/>
  <c r="D127"/>
  <c r="G122"/>
  <c r="B122" s="1"/>
  <c r="H117"/>
  <c r="I112"/>
  <c r="K102"/>
  <c r="Z102" s="1"/>
  <c r="L97"/>
  <c r="AA97" s="1"/>
  <c r="M92"/>
  <c r="AB92" s="1"/>
  <c r="N87"/>
  <c r="U82"/>
  <c r="W77"/>
  <c r="AJ72"/>
  <c r="U73"/>
  <c r="N67"/>
  <c r="U62"/>
  <c r="W57"/>
  <c r="AJ52"/>
  <c r="C48"/>
  <c r="D43"/>
  <c r="G38"/>
  <c r="B38" s="1"/>
  <c r="H33"/>
  <c r="I28"/>
  <c r="K18"/>
  <c r="Z18" s="1"/>
  <c r="L13"/>
  <c r="AA13" s="1"/>
  <c r="M8"/>
  <c r="C67"/>
  <c r="D62"/>
  <c r="G57"/>
  <c r="B57" s="1"/>
  <c r="H52"/>
  <c r="I47"/>
  <c r="K37"/>
  <c r="Z37" s="1"/>
  <c r="L32"/>
  <c r="AA32" s="1"/>
  <c r="M27"/>
  <c r="AB27" s="1"/>
  <c r="AL27" s="1"/>
  <c r="N22"/>
  <c r="U17"/>
  <c r="V17" s="1"/>
  <c r="W12"/>
  <c r="H144"/>
  <c r="G149"/>
  <c r="B149" s="1"/>
  <c r="D154"/>
  <c r="M162"/>
  <c r="AB162" s="1"/>
  <c r="AJ159"/>
  <c r="W164"/>
  <c r="U169"/>
  <c r="N174"/>
  <c r="M179"/>
  <c r="AB179" s="1"/>
  <c r="L184"/>
  <c r="AA184" s="1"/>
  <c r="K189"/>
  <c r="Z189" s="1"/>
  <c r="I199"/>
  <c r="H204"/>
  <c r="G209"/>
  <c r="B209" s="1"/>
  <c r="D214"/>
  <c r="C219"/>
  <c r="AJ223"/>
  <c r="W228"/>
  <c r="K234"/>
  <c r="Z234" s="1"/>
  <c r="W167"/>
  <c r="U172"/>
  <c r="N177"/>
  <c r="M182"/>
  <c r="AB182" s="1"/>
  <c r="L187"/>
  <c r="AA187" s="1"/>
  <c r="K192"/>
  <c r="Z192" s="1"/>
  <c r="I202"/>
  <c r="H207"/>
  <c r="G212"/>
  <c r="B212" s="1"/>
  <c r="D217"/>
  <c r="C222"/>
  <c r="AJ226"/>
  <c r="W231"/>
  <c r="M235"/>
  <c r="AB235" s="1"/>
  <c r="L240"/>
  <c r="AA240" s="1"/>
  <c r="K245"/>
  <c r="Z245" s="1"/>
  <c r="I255"/>
  <c r="H260"/>
  <c r="G265"/>
  <c r="B265" s="1"/>
  <c r="L272"/>
  <c r="AA272" s="1"/>
  <c r="W237"/>
  <c r="U242"/>
  <c r="N247"/>
  <c r="M252"/>
  <c r="AB252" s="1"/>
  <c r="L257"/>
  <c r="AA257" s="1"/>
  <c r="K262"/>
  <c r="Z262" s="1"/>
  <c r="C277"/>
  <c r="D282"/>
  <c r="C287"/>
  <c r="AJ291"/>
  <c r="W296"/>
  <c r="U301"/>
  <c r="N306"/>
  <c r="I272"/>
  <c r="H277"/>
  <c r="G282"/>
  <c r="B282" s="1"/>
  <c r="D287"/>
  <c r="C292"/>
  <c r="AJ296"/>
  <c r="W301"/>
  <c r="U306"/>
  <c r="V306" s="1"/>
  <c r="C141"/>
  <c r="AJ145"/>
  <c r="W150"/>
  <c r="G156"/>
  <c r="B156" s="1"/>
  <c r="N156"/>
  <c r="M161"/>
  <c r="AB161" s="1"/>
  <c r="L166"/>
  <c r="AA166" s="1"/>
  <c r="K171"/>
  <c r="Z171" s="1"/>
  <c r="I181"/>
  <c r="H186"/>
  <c r="G191"/>
  <c r="B191" s="1"/>
  <c r="D196"/>
  <c r="C201"/>
  <c r="AJ205"/>
  <c r="W210"/>
  <c r="U215"/>
  <c r="N220"/>
  <c r="M225"/>
  <c r="AB225" s="1"/>
  <c r="L230"/>
  <c r="AA230" s="1"/>
  <c r="M164"/>
  <c r="AB164" s="1"/>
  <c r="L169"/>
  <c r="AA169" s="1"/>
  <c r="K174"/>
  <c r="Z174" s="1"/>
  <c r="I184"/>
  <c r="H189"/>
  <c r="G194"/>
  <c r="B194" s="1"/>
  <c r="D199"/>
  <c r="C204"/>
  <c r="AJ208"/>
  <c r="W213"/>
  <c r="U218"/>
  <c r="N223"/>
  <c r="M228"/>
  <c r="AB228" s="1"/>
  <c r="C234"/>
  <c r="I237"/>
  <c r="H242"/>
  <c r="G247"/>
  <c r="B247" s="1"/>
  <c r="D252"/>
  <c r="C257"/>
  <c r="AJ261"/>
  <c r="W266"/>
  <c r="AJ275"/>
  <c r="L239"/>
  <c r="AA239" s="1"/>
  <c r="K244"/>
  <c r="Z244" s="1"/>
  <c r="I254"/>
  <c r="H259"/>
  <c r="G264"/>
  <c r="B264" s="1"/>
  <c r="L270"/>
  <c r="AA270" s="1"/>
  <c r="W278"/>
  <c r="U283"/>
  <c r="N288"/>
  <c r="M293"/>
  <c r="AB293" s="1"/>
  <c r="L298"/>
  <c r="AA298" s="1"/>
  <c r="K303"/>
  <c r="Z303" s="1"/>
  <c r="D269"/>
  <c r="C274"/>
  <c r="AJ278"/>
  <c r="W283"/>
  <c r="U288"/>
  <c r="V288" s="1"/>
  <c r="N293"/>
  <c r="M298"/>
  <c r="AB298" s="1"/>
  <c r="L303"/>
  <c r="AA303" s="1"/>
  <c r="W136"/>
  <c r="M131"/>
  <c r="AB131" s="1"/>
  <c r="D118"/>
  <c r="U97"/>
  <c r="W92"/>
  <c r="I87"/>
  <c r="AJ156"/>
  <c r="H151"/>
  <c r="I146"/>
  <c r="K136"/>
  <c r="Z136" s="1"/>
  <c r="L131"/>
  <c r="AA131" s="1"/>
  <c r="M126"/>
  <c r="AB126" s="1"/>
  <c r="N121"/>
  <c r="U116"/>
  <c r="V116" s="1"/>
  <c r="W111"/>
  <c r="AJ106"/>
  <c r="C102"/>
  <c r="D97"/>
  <c r="G92"/>
  <c r="B92" s="1"/>
  <c r="H87"/>
  <c r="I82"/>
  <c r="K72"/>
  <c r="Z72" s="1"/>
  <c r="W72"/>
  <c r="H67"/>
  <c r="I62"/>
  <c r="K52"/>
  <c r="Z52" s="1"/>
  <c r="L47"/>
  <c r="AA47" s="1"/>
  <c r="M42"/>
  <c r="AB42" s="1"/>
  <c r="AL42" s="1"/>
  <c r="N37"/>
  <c r="U32"/>
  <c r="W27"/>
  <c r="AJ22"/>
  <c r="C18"/>
  <c r="D13"/>
  <c r="G8"/>
  <c r="B8" s="1"/>
  <c r="K71"/>
  <c r="Z71" s="1"/>
  <c r="L66"/>
  <c r="AA66" s="1"/>
  <c r="M61"/>
  <c r="AB61" s="1"/>
  <c r="AL61" s="1"/>
  <c r="N56"/>
  <c r="U51"/>
  <c r="W46"/>
  <c r="AJ41"/>
  <c r="C37"/>
  <c r="D32"/>
  <c r="G27"/>
  <c r="B27" s="1"/>
  <c r="H22"/>
  <c r="I17"/>
  <c r="K127"/>
  <c r="Z127" s="1"/>
  <c r="L122"/>
  <c r="AA122" s="1"/>
  <c r="M117"/>
  <c r="AB117" s="1"/>
  <c r="N112"/>
  <c r="U107"/>
  <c r="W102"/>
  <c r="AJ97"/>
  <c r="C93"/>
  <c r="D88"/>
  <c r="G83"/>
  <c r="B83" s="1"/>
  <c r="K158"/>
  <c r="Z158" s="1"/>
  <c r="C152"/>
  <c r="D147"/>
  <c r="G142"/>
  <c r="B142" s="1"/>
  <c r="H137"/>
  <c r="I132"/>
  <c r="K122"/>
  <c r="Z122" s="1"/>
  <c r="L117"/>
  <c r="AA117" s="1"/>
  <c r="M112"/>
  <c r="AB112" s="1"/>
  <c r="N107"/>
  <c r="U102"/>
  <c r="W97"/>
  <c r="AJ92"/>
  <c r="C88"/>
  <c r="D83"/>
  <c r="G78"/>
  <c r="B78" s="1"/>
  <c r="H73"/>
  <c r="C68"/>
  <c r="D63"/>
  <c r="G58"/>
  <c r="B58" s="1"/>
  <c r="H53"/>
  <c r="I48"/>
  <c r="K38"/>
  <c r="Z38" s="1"/>
  <c r="L33"/>
  <c r="AA33" s="1"/>
  <c r="M28"/>
  <c r="AB28" s="1"/>
  <c r="AL28" s="1"/>
  <c r="N23"/>
  <c r="U18"/>
  <c r="W13"/>
  <c r="AJ8"/>
  <c r="C73"/>
  <c r="I67"/>
  <c r="K57"/>
  <c r="Z57" s="1"/>
  <c r="L52"/>
  <c r="AA52" s="1"/>
  <c r="M47"/>
  <c r="AB47" s="1"/>
  <c r="AL47" s="1"/>
  <c r="N42"/>
  <c r="U37"/>
  <c r="V37" s="1"/>
  <c r="W32"/>
  <c r="AJ27"/>
  <c r="C23"/>
  <c r="D18"/>
  <c r="G13"/>
  <c r="B13" s="1"/>
  <c r="H8"/>
  <c r="AJ143"/>
  <c r="W148"/>
  <c r="U153"/>
  <c r="C162"/>
  <c r="M159"/>
  <c r="AB159" s="1"/>
  <c r="L164"/>
  <c r="AA164" s="1"/>
  <c r="K169"/>
  <c r="Z169" s="1"/>
  <c r="I179"/>
  <c r="H184"/>
  <c r="G189"/>
  <c r="B189" s="1"/>
  <c r="D194"/>
  <c r="C199"/>
  <c r="AJ203"/>
  <c r="W208"/>
  <c r="U213"/>
  <c r="N218"/>
  <c r="M223"/>
  <c r="AB223" s="1"/>
  <c r="L228"/>
  <c r="AA228" s="1"/>
  <c r="W233"/>
  <c r="L167"/>
  <c r="AA167" s="1"/>
  <c r="K172"/>
  <c r="Z172" s="1"/>
  <c r="I182"/>
  <c r="H187"/>
  <c r="G192"/>
  <c r="B192" s="1"/>
  <c r="D197"/>
  <c r="C202"/>
  <c r="AJ206"/>
  <c r="W211"/>
  <c r="U216"/>
  <c r="N221"/>
  <c r="M226"/>
  <c r="AB226" s="1"/>
  <c r="L231"/>
  <c r="AA231" s="1"/>
  <c r="I235"/>
  <c r="H240"/>
  <c r="G245"/>
  <c r="B245" s="1"/>
  <c r="D250"/>
  <c r="C255"/>
  <c r="AJ259"/>
  <c r="W264"/>
  <c r="AJ271"/>
  <c r="L237"/>
  <c r="AA237" s="1"/>
  <c r="K242"/>
  <c r="Z242" s="1"/>
  <c r="I252"/>
  <c r="H257"/>
  <c r="G262"/>
  <c r="B262" s="1"/>
  <c r="D267"/>
  <c r="U281"/>
  <c r="N286"/>
  <c r="M291"/>
  <c r="AB291" s="1"/>
  <c r="L296"/>
  <c r="AA296" s="1"/>
  <c r="K301"/>
  <c r="Z301" s="1"/>
  <c r="C272"/>
  <c r="AJ276"/>
  <c r="W281"/>
  <c r="U286"/>
  <c r="N291"/>
  <c r="M296"/>
  <c r="AB296" s="1"/>
  <c r="L301"/>
  <c r="AA301" s="1"/>
  <c r="K306"/>
  <c r="Z306" s="1"/>
  <c r="N140"/>
  <c r="M145"/>
  <c r="AB145" s="1"/>
  <c r="L150"/>
  <c r="AA150" s="1"/>
  <c r="L155"/>
  <c r="AA155" s="1"/>
  <c r="AC155" s="1"/>
  <c r="I161"/>
  <c r="H166"/>
  <c r="G171"/>
  <c r="B171" s="1"/>
  <c r="D176"/>
  <c r="C181"/>
  <c r="AJ185"/>
  <c r="W190"/>
  <c r="U195"/>
  <c r="N200"/>
  <c r="M205"/>
  <c r="AB205" s="1"/>
  <c r="L210"/>
  <c r="AA210" s="1"/>
  <c r="K215"/>
  <c r="Z215" s="1"/>
  <c r="I225"/>
  <c r="H230"/>
  <c r="I164"/>
  <c r="H169"/>
  <c r="G174"/>
  <c r="B174" s="1"/>
  <c r="D179"/>
  <c r="C184"/>
  <c r="AJ188"/>
  <c r="W193"/>
  <c r="U198"/>
  <c r="N203"/>
  <c r="M208"/>
  <c r="AB208" s="1"/>
  <c r="L213"/>
  <c r="AA213" s="1"/>
  <c r="K218"/>
  <c r="Z218" s="1"/>
  <c r="I228"/>
  <c r="C237"/>
  <c r="AJ241"/>
  <c r="W246"/>
  <c r="U251"/>
  <c r="N256"/>
  <c r="I127"/>
  <c r="U121"/>
  <c r="D110"/>
  <c r="L104"/>
  <c r="AA104" s="1"/>
  <c r="M99"/>
  <c r="AB99" s="1"/>
  <c r="K129"/>
  <c r="Z129" s="1"/>
  <c r="L124"/>
  <c r="AA124" s="1"/>
  <c r="M119"/>
  <c r="AB119" s="1"/>
  <c r="N114"/>
  <c r="U109"/>
  <c r="W104"/>
  <c r="AJ99"/>
  <c r="C95"/>
  <c r="D90"/>
  <c r="G85"/>
  <c r="B85" s="1"/>
  <c r="K162"/>
  <c r="Z162" s="1"/>
  <c r="C154"/>
  <c r="D149"/>
  <c r="G144"/>
  <c r="B144" s="1"/>
  <c r="H139"/>
  <c r="I134"/>
  <c r="K124"/>
  <c r="Z124" s="1"/>
  <c r="L119"/>
  <c r="AA119" s="1"/>
  <c r="M114"/>
  <c r="AB114" s="1"/>
  <c r="N109"/>
  <c r="U104"/>
  <c r="W99"/>
  <c r="AJ94"/>
  <c r="C90"/>
  <c r="D85"/>
  <c r="G80"/>
  <c r="B80" s="1"/>
  <c r="H75"/>
  <c r="C70"/>
  <c r="D65"/>
  <c r="G60"/>
  <c r="B60" s="1"/>
  <c r="H55"/>
  <c r="I50"/>
  <c r="K40"/>
  <c r="Z40" s="1"/>
  <c r="L35"/>
  <c r="AA35" s="1"/>
  <c r="M30"/>
  <c r="AB30" s="1"/>
  <c r="AL30" s="1"/>
  <c r="N25"/>
  <c r="U20"/>
  <c r="W15"/>
  <c r="AJ10"/>
  <c r="C77"/>
  <c r="I69"/>
  <c r="K59"/>
  <c r="Z59" s="1"/>
  <c r="L54"/>
  <c r="AA54" s="1"/>
  <c r="M49"/>
  <c r="AB49" s="1"/>
  <c r="AL49" s="1"/>
  <c r="N44"/>
  <c r="U39"/>
  <c r="W34"/>
  <c r="AJ29"/>
  <c r="C25"/>
  <c r="D20"/>
  <c r="G15"/>
  <c r="B15" s="1"/>
  <c r="H10"/>
  <c r="G135"/>
  <c r="B135" s="1"/>
  <c r="H130"/>
  <c r="I125"/>
  <c r="K115"/>
  <c r="Z115" s="1"/>
  <c r="L110"/>
  <c r="AA110" s="1"/>
  <c r="M105"/>
  <c r="AB105" s="1"/>
  <c r="N100"/>
  <c r="U95"/>
  <c r="W90"/>
  <c r="AJ85"/>
  <c r="C81"/>
  <c r="U154"/>
  <c r="V154" s="1"/>
  <c r="W149"/>
  <c r="AJ144"/>
  <c r="C140"/>
  <c r="D135"/>
  <c r="G130"/>
  <c r="B130" s="1"/>
  <c r="H125"/>
  <c r="I120"/>
  <c r="K110"/>
  <c r="Z110" s="1"/>
  <c r="L105"/>
  <c r="AA105" s="1"/>
  <c r="M100"/>
  <c r="AB100" s="1"/>
  <c r="N95"/>
  <c r="U90"/>
  <c r="W85"/>
  <c r="AJ80"/>
  <c r="C76"/>
  <c r="AJ79"/>
  <c r="U70"/>
  <c r="W65"/>
  <c r="AJ60"/>
  <c r="C56"/>
  <c r="D51"/>
  <c r="G46"/>
  <c r="B46" s="1"/>
  <c r="H41"/>
  <c r="I36"/>
  <c r="K26"/>
  <c r="Z26" s="1"/>
  <c r="L21"/>
  <c r="AA21" s="1"/>
  <c r="M16"/>
  <c r="AB16" s="1"/>
  <c r="AL16" s="1"/>
  <c r="N11"/>
  <c r="L78"/>
  <c r="AA78" s="1"/>
  <c r="D70"/>
  <c r="G65"/>
  <c r="B65" s="1"/>
  <c r="H60"/>
  <c r="I55"/>
  <c r="K45"/>
  <c r="Z45" s="1"/>
  <c r="L40"/>
  <c r="AA40" s="1"/>
  <c r="M35"/>
  <c r="AB35" s="1"/>
  <c r="AL35" s="1"/>
  <c r="N30"/>
  <c r="U25"/>
  <c r="V25" s="1"/>
  <c r="W20"/>
  <c r="AJ15"/>
  <c r="C11"/>
  <c r="G141"/>
  <c r="B141" s="1"/>
  <c r="D146"/>
  <c r="C151"/>
  <c r="K156"/>
  <c r="Z156" s="1"/>
  <c r="W156"/>
  <c r="U161"/>
  <c r="N166"/>
  <c r="M171"/>
  <c r="AB171" s="1"/>
  <c r="L176"/>
  <c r="AA176" s="1"/>
  <c r="K181"/>
  <c r="Z181" s="1"/>
  <c r="I191"/>
  <c r="H196"/>
  <c r="G201"/>
  <c r="B201" s="1"/>
  <c r="D206"/>
  <c r="C211"/>
  <c r="AJ215"/>
  <c r="W220"/>
  <c r="U225"/>
  <c r="N230"/>
  <c r="U164"/>
  <c r="N169"/>
  <c r="M174"/>
  <c r="AB174" s="1"/>
  <c r="L179"/>
  <c r="AA179" s="1"/>
  <c r="K184"/>
  <c r="Z184" s="1"/>
  <c r="I194"/>
  <c r="H199"/>
  <c r="G204"/>
  <c r="B204" s="1"/>
  <c r="D209"/>
  <c r="C214"/>
  <c r="AJ218"/>
  <c r="W223"/>
  <c r="U228"/>
  <c r="I234"/>
  <c r="K237"/>
  <c r="Z237" s="1"/>
  <c r="I247"/>
  <c r="H252"/>
  <c r="G257"/>
  <c r="B257" s="1"/>
  <c r="D262"/>
  <c r="C267"/>
  <c r="H276"/>
  <c r="N239"/>
  <c r="M244"/>
  <c r="AB244" s="1"/>
  <c r="L249"/>
  <c r="AA249" s="1"/>
  <c r="K254"/>
  <c r="Z254" s="1"/>
  <c r="I264"/>
  <c r="W270"/>
  <c r="C279"/>
  <c r="AJ283"/>
  <c r="W288"/>
  <c r="U293"/>
  <c r="V293" s="1"/>
  <c r="N298"/>
  <c r="M303"/>
  <c r="AB303" s="1"/>
  <c r="H269"/>
  <c r="G274"/>
  <c r="B274" s="1"/>
  <c r="D279"/>
  <c r="C284"/>
  <c r="AJ288"/>
  <c r="W293"/>
  <c r="U298"/>
  <c r="V298" s="1"/>
  <c r="N303"/>
  <c r="AJ137"/>
  <c r="W142"/>
  <c r="U147"/>
  <c r="N152"/>
  <c r="W159"/>
  <c r="L158"/>
  <c r="AA158" s="1"/>
  <c r="K163"/>
  <c r="Z163" s="1"/>
  <c r="I173"/>
  <c r="H178"/>
  <c r="G183"/>
  <c r="B183" s="1"/>
  <c r="D188"/>
  <c r="C193"/>
  <c r="AJ197"/>
  <c r="W202"/>
  <c r="U207"/>
  <c r="N212"/>
  <c r="M217"/>
  <c r="AB217" s="1"/>
  <c r="L222"/>
  <c r="AA222" s="1"/>
  <c r="AC222" s="1"/>
  <c r="K227"/>
  <c r="Z227" s="1"/>
  <c r="K166"/>
  <c r="Z166" s="1"/>
  <c r="I176"/>
  <c r="H181"/>
  <c r="G186"/>
  <c r="B186" s="1"/>
  <c r="D191"/>
  <c r="C196"/>
  <c r="AJ200"/>
  <c r="W205"/>
  <c r="U210"/>
  <c r="N215"/>
  <c r="M220"/>
  <c r="AB220" s="1"/>
  <c r="L225"/>
  <c r="AA225" s="1"/>
  <c r="K230"/>
  <c r="Z230" s="1"/>
  <c r="H234"/>
  <c r="G239"/>
  <c r="B239" s="1"/>
  <c r="D244"/>
  <c r="C249"/>
  <c r="AJ253"/>
  <c r="W258"/>
  <c r="U263"/>
  <c r="U269"/>
  <c r="V269" s="1"/>
  <c r="K236"/>
  <c r="Z236" s="1"/>
  <c r="I246"/>
  <c r="H251"/>
  <c r="G256"/>
  <c r="B256" s="1"/>
  <c r="D261"/>
  <c r="C266"/>
  <c r="H274"/>
  <c r="N280"/>
  <c r="M285"/>
  <c r="AB285" s="1"/>
  <c r="L290"/>
  <c r="AA290" s="1"/>
  <c r="K295"/>
  <c r="Z295" s="1"/>
  <c r="I305"/>
  <c r="AJ270"/>
  <c r="W275"/>
  <c r="U280"/>
  <c r="N285"/>
  <c r="M290"/>
  <c r="AB290" s="1"/>
  <c r="L295"/>
  <c r="AA295" s="1"/>
  <c r="K300"/>
  <c r="Z300" s="1"/>
  <c r="N134"/>
  <c r="G121"/>
  <c r="B121" s="1"/>
  <c r="H116"/>
  <c r="AJ95"/>
  <c r="C91"/>
  <c r="K85"/>
  <c r="Z85" s="1"/>
  <c r="D163"/>
  <c r="I154"/>
  <c r="K144"/>
  <c r="Z144" s="1"/>
  <c r="L139"/>
  <c r="AA139" s="1"/>
  <c r="M134"/>
  <c r="AB134" s="1"/>
  <c r="N129"/>
  <c r="U124"/>
  <c r="W119"/>
  <c r="AJ114"/>
  <c r="C110"/>
  <c r="D105"/>
  <c r="G100"/>
  <c r="B100" s="1"/>
  <c r="H95"/>
  <c r="I90"/>
  <c r="K80"/>
  <c r="Z80" s="1"/>
  <c r="L75"/>
  <c r="AA75" s="1"/>
  <c r="C79"/>
  <c r="I70"/>
  <c r="K60"/>
  <c r="Z60" s="1"/>
  <c r="L55"/>
  <c r="AA55" s="1"/>
  <c r="M50"/>
  <c r="AB50" s="1"/>
  <c r="AL50" s="1"/>
  <c r="N45"/>
  <c r="U40"/>
  <c r="W35"/>
  <c r="AJ30"/>
  <c r="C26"/>
  <c r="D21"/>
  <c r="G16"/>
  <c r="B16" s="1"/>
  <c r="H11"/>
  <c r="M77"/>
  <c r="AB77" s="1"/>
  <c r="M69"/>
  <c r="AB69" s="1"/>
  <c r="AL69" s="1"/>
  <c r="N64"/>
  <c r="U59"/>
  <c r="W54"/>
  <c r="AJ49"/>
  <c r="C45"/>
  <c r="D40"/>
  <c r="G35"/>
  <c r="B35" s="1"/>
  <c r="H30"/>
  <c r="I25"/>
  <c r="K15"/>
  <c r="Z15" s="1"/>
  <c r="L10"/>
  <c r="AA10" s="1"/>
  <c r="K135"/>
  <c r="Z135" s="1"/>
  <c r="L130"/>
  <c r="AA130" s="1"/>
  <c r="M125"/>
  <c r="AB125" s="1"/>
  <c r="N120"/>
  <c r="U115"/>
  <c r="W110"/>
  <c r="AJ105"/>
  <c r="C101"/>
  <c r="D96"/>
  <c r="G91"/>
  <c r="B91" s="1"/>
  <c r="H86"/>
  <c r="I81"/>
  <c r="D155"/>
  <c r="G150"/>
  <c r="B150" s="1"/>
  <c r="H145"/>
  <c r="I140"/>
  <c r="K130"/>
  <c r="Z130" s="1"/>
  <c r="L125"/>
  <c r="AA125" s="1"/>
  <c r="M120"/>
  <c r="AB120" s="1"/>
  <c r="N115"/>
  <c r="U110"/>
  <c r="W105"/>
  <c r="AJ100"/>
  <c r="C96"/>
  <c r="D91"/>
  <c r="G86"/>
  <c r="B86" s="1"/>
  <c r="H81"/>
  <c r="I76"/>
  <c r="L80"/>
  <c r="AA80" s="1"/>
  <c r="D71"/>
  <c r="G66"/>
  <c r="B66" s="1"/>
  <c r="H61"/>
  <c r="I56"/>
  <c r="K46"/>
  <c r="Z46" s="1"/>
  <c r="L41"/>
  <c r="AA41" s="1"/>
  <c r="M36"/>
  <c r="AB36" s="1"/>
  <c r="AL36" s="1"/>
  <c r="N31"/>
  <c r="U26"/>
  <c r="W21"/>
  <c r="AJ16"/>
  <c r="C12"/>
  <c r="G79"/>
  <c r="B79" s="1"/>
  <c r="K65"/>
  <c r="Z65" s="1"/>
  <c r="L60"/>
  <c r="AA60" s="1"/>
  <c r="M55"/>
  <c r="AB55" s="1"/>
  <c r="AL55" s="1"/>
  <c r="N50"/>
  <c r="U45"/>
  <c r="W40"/>
  <c r="AJ35"/>
  <c r="C31"/>
  <c r="D26"/>
  <c r="G21"/>
  <c r="B21" s="1"/>
  <c r="H16"/>
  <c r="I11"/>
  <c r="W140"/>
  <c r="U145"/>
  <c r="N150"/>
  <c r="W155"/>
  <c r="L156"/>
  <c r="AA156" s="1"/>
  <c r="K161"/>
  <c r="Z161" s="1"/>
  <c r="I171"/>
  <c r="H176"/>
  <c r="G181"/>
  <c r="B181" s="1"/>
  <c r="D186"/>
  <c r="C191"/>
  <c r="AJ195"/>
  <c r="W200"/>
  <c r="U205"/>
  <c r="N210"/>
  <c r="M215"/>
  <c r="AB215" s="1"/>
  <c r="L220"/>
  <c r="AA220" s="1"/>
  <c r="AC220" s="1"/>
  <c r="K225"/>
  <c r="Z225" s="1"/>
  <c r="K164"/>
  <c r="Z164" s="1"/>
  <c r="I174"/>
  <c r="H179"/>
  <c r="G184"/>
  <c r="B184" s="1"/>
  <c r="D189"/>
  <c r="C194"/>
  <c r="AJ198"/>
  <c r="W203"/>
  <c r="U208"/>
  <c r="N213"/>
  <c r="M218"/>
  <c r="AB218" s="1"/>
  <c r="L223"/>
  <c r="AA223" s="1"/>
  <c r="K228"/>
  <c r="Z228" s="1"/>
  <c r="N233"/>
  <c r="G237"/>
  <c r="B237" s="1"/>
  <c r="D242"/>
  <c r="C247"/>
  <c r="AJ251"/>
  <c r="W256"/>
  <c r="U261"/>
  <c r="N266"/>
  <c r="M275"/>
  <c r="AB275" s="1"/>
  <c r="I244"/>
  <c r="H249"/>
  <c r="G254"/>
  <c r="B254" s="1"/>
  <c r="D259"/>
  <c r="C264"/>
  <c r="H270"/>
  <c r="N278"/>
  <c r="M283"/>
  <c r="AB283" s="1"/>
  <c r="L288"/>
  <c r="AA288" s="1"/>
  <c r="K293"/>
  <c r="Z293" s="1"/>
  <c r="I303"/>
  <c r="AJ268"/>
  <c r="W273"/>
  <c r="U278"/>
  <c r="N283"/>
  <c r="M288"/>
  <c r="AB288" s="1"/>
  <c r="L293"/>
  <c r="AA293" s="1"/>
  <c r="K298"/>
  <c r="Z298" s="1"/>
  <c r="M137"/>
  <c r="AB137" s="1"/>
  <c r="L142"/>
  <c r="AA142" s="1"/>
  <c r="K147"/>
  <c r="Z147" s="1"/>
  <c r="H159"/>
  <c r="H158"/>
  <c r="G163"/>
  <c r="B163" s="1"/>
  <c r="D168"/>
  <c r="C173"/>
  <c r="AJ177"/>
  <c r="W182"/>
  <c r="U187"/>
  <c r="N192"/>
  <c r="M197"/>
  <c r="AB197" s="1"/>
  <c r="L202"/>
  <c r="AA202" s="1"/>
  <c r="K207"/>
  <c r="Z207" s="1"/>
  <c r="I217"/>
  <c r="H222"/>
  <c r="G227"/>
  <c r="B227" s="1"/>
  <c r="D232"/>
  <c r="G166"/>
  <c r="B166" s="1"/>
  <c r="D171"/>
  <c r="C176"/>
  <c r="AJ180"/>
  <c r="W185"/>
  <c r="U190"/>
  <c r="N195"/>
  <c r="M200"/>
  <c r="AB200" s="1"/>
  <c r="L205"/>
  <c r="AA205" s="1"/>
  <c r="K210"/>
  <c r="Z210" s="1"/>
  <c r="I220"/>
  <c r="H225"/>
  <c r="G230"/>
  <c r="B230" s="1"/>
  <c r="AJ233"/>
  <c r="W238"/>
  <c r="U243"/>
  <c r="N248"/>
  <c r="M253"/>
  <c r="AB253" s="1"/>
  <c r="L258"/>
  <c r="AA258" s="1"/>
  <c r="K263"/>
  <c r="Z263" s="1"/>
  <c r="G269"/>
  <c r="B269" s="1"/>
  <c r="G236"/>
  <c r="B236" s="1"/>
  <c r="D241"/>
  <c r="C246"/>
  <c r="AJ250"/>
  <c r="W255"/>
  <c r="U260"/>
  <c r="N265"/>
  <c r="M273"/>
  <c r="AB273" s="1"/>
  <c r="I285"/>
  <c r="H290"/>
  <c r="G295"/>
  <c r="B295" s="1"/>
  <c r="D300"/>
  <c r="C305"/>
  <c r="M270"/>
  <c r="AB270" s="1"/>
  <c r="L275"/>
  <c r="AA275" s="1"/>
  <c r="K280"/>
  <c r="Z280" s="1"/>
  <c r="I290"/>
  <c r="H295"/>
  <c r="G300"/>
  <c r="B300" s="1"/>
  <c r="D305"/>
  <c r="AJ127"/>
  <c r="C123"/>
  <c r="N110"/>
  <c r="G105"/>
  <c r="B105" s="1"/>
  <c r="H100"/>
  <c r="C135"/>
  <c r="D130"/>
  <c r="G125"/>
  <c r="B125" s="1"/>
  <c r="H120"/>
  <c r="I115"/>
  <c r="K105"/>
  <c r="Z105" s="1"/>
  <c r="L100"/>
  <c r="AA100" s="1"/>
  <c r="AC100" s="1"/>
  <c r="M95"/>
  <c r="AB95" s="1"/>
  <c r="N90"/>
  <c r="U85"/>
  <c r="W80"/>
  <c r="M154"/>
  <c r="AB154" s="1"/>
  <c r="N149"/>
  <c r="U144"/>
  <c r="W139"/>
  <c r="AJ134"/>
  <c r="C130"/>
  <c r="D125"/>
  <c r="G120"/>
  <c r="B120" s="1"/>
  <c r="H115"/>
  <c r="I110"/>
  <c r="K100"/>
  <c r="Z100" s="1"/>
  <c r="L95"/>
  <c r="AA95" s="1"/>
  <c r="M90"/>
  <c r="AB90" s="1"/>
  <c r="N85"/>
  <c r="U80"/>
  <c r="W75"/>
  <c r="M79"/>
  <c r="AB79" s="1"/>
  <c r="M70"/>
  <c r="AB70" s="1"/>
  <c r="AL70" s="1"/>
  <c r="N65"/>
  <c r="U60"/>
  <c r="W55"/>
  <c r="AJ50"/>
  <c r="C46"/>
  <c r="D41"/>
  <c r="G36"/>
  <c r="B36" s="1"/>
  <c r="H31"/>
  <c r="I26"/>
  <c r="K16"/>
  <c r="Z16" s="1"/>
  <c r="L11"/>
  <c r="AA11" s="1"/>
  <c r="H78"/>
  <c r="AJ69"/>
  <c r="C65"/>
  <c r="D60"/>
  <c r="G55"/>
  <c r="B55" s="1"/>
  <c r="H50"/>
  <c r="I45"/>
  <c r="K35"/>
  <c r="Z35" s="1"/>
  <c r="L30"/>
  <c r="AA30" s="1"/>
  <c r="M25"/>
  <c r="AB25" s="1"/>
  <c r="AL25" s="1"/>
  <c r="N20"/>
  <c r="U15"/>
  <c r="W10"/>
  <c r="U135"/>
  <c r="W130"/>
  <c r="AJ125"/>
  <c r="C121"/>
  <c r="D116"/>
  <c r="G111"/>
  <c r="B111" s="1"/>
  <c r="H106"/>
  <c r="I101"/>
  <c r="K91"/>
  <c r="Z91" s="1"/>
  <c r="L86"/>
  <c r="AA86" s="1"/>
  <c r="M81"/>
  <c r="AB81" s="1"/>
  <c r="K150"/>
  <c r="Z150" s="1"/>
  <c r="L145"/>
  <c r="AA145" s="1"/>
  <c r="M140"/>
  <c r="AB140" s="1"/>
  <c r="N135"/>
  <c r="U130"/>
  <c r="V130" s="1"/>
  <c r="W125"/>
  <c r="AJ120"/>
  <c r="C116"/>
  <c r="D111"/>
  <c r="G106"/>
  <c r="B106" s="1"/>
  <c r="H101"/>
  <c r="I96"/>
  <c r="K86"/>
  <c r="Z86" s="1"/>
  <c r="L81"/>
  <c r="AA81" s="1"/>
  <c r="AC81" s="1"/>
  <c r="M76"/>
  <c r="AB76" s="1"/>
  <c r="N71"/>
  <c r="K66"/>
  <c r="Z66" s="1"/>
  <c r="L61"/>
  <c r="AA61" s="1"/>
  <c r="AC61" s="1"/>
  <c r="M56"/>
  <c r="AB56" s="1"/>
  <c r="AL56" s="1"/>
  <c r="N51"/>
  <c r="U46"/>
  <c r="W41"/>
  <c r="AJ36"/>
  <c r="C32"/>
  <c r="D27"/>
  <c r="G22"/>
  <c r="B22" s="1"/>
  <c r="H17"/>
  <c r="I12"/>
  <c r="U79"/>
  <c r="N70"/>
  <c r="U65"/>
  <c r="W60"/>
  <c r="AJ55"/>
  <c r="C51"/>
  <c r="D46"/>
  <c r="G41"/>
  <c r="B41" s="1"/>
  <c r="H36"/>
  <c r="I31"/>
  <c r="K21"/>
  <c r="Z21" s="1"/>
  <c r="L16"/>
  <c r="AA16" s="1"/>
  <c r="M11"/>
  <c r="AB11" s="1"/>
  <c r="AL11" s="1"/>
  <c r="L140"/>
  <c r="AA140" s="1"/>
  <c r="K145"/>
  <c r="Z145" s="1"/>
  <c r="I155"/>
  <c r="H156"/>
  <c r="G161"/>
  <c r="B161" s="1"/>
  <c r="D166"/>
  <c r="C171"/>
  <c r="AJ175"/>
  <c r="W180"/>
  <c r="U185"/>
  <c r="N190"/>
  <c r="M195"/>
  <c r="AB195" s="1"/>
  <c r="L200"/>
  <c r="AA200" s="1"/>
  <c r="K205"/>
  <c r="Z205" s="1"/>
  <c r="I215"/>
  <c r="H220"/>
  <c r="G225"/>
  <c r="B225" s="1"/>
  <c r="D230"/>
  <c r="G164"/>
  <c r="B164" s="1"/>
  <c r="D169"/>
  <c r="C174"/>
  <c r="AJ178"/>
  <c r="W183"/>
  <c r="U188"/>
  <c r="N193"/>
  <c r="M198"/>
  <c r="AB198" s="1"/>
  <c r="L203"/>
  <c r="AA203" s="1"/>
  <c r="K208"/>
  <c r="Z208" s="1"/>
  <c r="I218"/>
  <c r="H223"/>
  <c r="G228"/>
  <c r="B228" s="1"/>
  <c r="D233"/>
  <c r="W236"/>
  <c r="U241"/>
  <c r="N246"/>
  <c r="M251"/>
  <c r="AB251" s="1"/>
  <c r="L256"/>
  <c r="AA256" s="1"/>
  <c r="K261"/>
  <c r="Z261" s="1"/>
  <c r="C275"/>
  <c r="D239"/>
  <c r="C244"/>
  <c r="AJ248"/>
  <c r="W253"/>
  <c r="U258"/>
  <c r="N263"/>
  <c r="M269"/>
  <c r="AB269" s="1"/>
  <c r="I283"/>
  <c r="H288"/>
  <c r="G293"/>
  <c r="B293" s="1"/>
  <c r="D298"/>
  <c r="C303"/>
  <c r="M268"/>
  <c r="AB268" s="1"/>
  <c r="L273"/>
  <c r="AA273" s="1"/>
  <c r="K278"/>
  <c r="Z278" s="1"/>
  <c r="I288"/>
  <c r="H293"/>
  <c r="G298"/>
  <c r="B298" s="1"/>
  <c r="D303"/>
  <c r="I137"/>
  <c r="H142"/>
  <c r="G147"/>
  <c r="B147" s="1"/>
  <c r="D152"/>
  <c r="M158"/>
  <c r="AB158" s="1"/>
  <c r="AJ157"/>
  <c r="W162"/>
  <c r="U167"/>
  <c r="N172"/>
  <c r="M177"/>
  <c r="AB177" s="1"/>
  <c r="L182"/>
  <c r="AA182" s="1"/>
  <c r="K187"/>
  <c r="Z187" s="1"/>
  <c r="I197"/>
  <c r="H202"/>
  <c r="G207"/>
  <c r="B207" s="1"/>
  <c r="D212"/>
  <c r="C217"/>
  <c r="AJ221"/>
  <c r="W226"/>
  <c r="U231"/>
  <c r="W165"/>
  <c r="U170"/>
  <c r="N175"/>
  <c r="M180"/>
  <c r="AB180" s="1"/>
  <c r="L185"/>
  <c r="AA185" s="1"/>
  <c r="K190"/>
  <c r="Z190" s="1"/>
  <c r="I200"/>
  <c r="H205"/>
  <c r="G210"/>
  <c r="B210" s="1"/>
  <c r="D215"/>
  <c r="C220"/>
  <c r="AJ224"/>
  <c r="W229"/>
  <c r="M233"/>
  <c r="AB233" s="1"/>
  <c r="L238"/>
  <c r="AA238" s="1"/>
  <c r="K243"/>
  <c r="Z243" s="1"/>
  <c r="I253"/>
  <c r="H258"/>
  <c r="G263"/>
  <c r="B263" s="1"/>
  <c r="L268"/>
  <c r="AA268" s="1"/>
  <c r="W235"/>
  <c r="U240"/>
  <c r="N245"/>
  <c r="M250"/>
  <c r="AB250" s="1"/>
  <c r="L255"/>
  <c r="AA255" s="1"/>
  <c r="K260"/>
  <c r="Z260" s="1"/>
  <c r="C273"/>
  <c r="D280"/>
  <c r="C285"/>
  <c r="AJ289"/>
  <c r="W294"/>
  <c r="U299"/>
  <c r="N304"/>
  <c r="I270"/>
  <c r="H275"/>
  <c r="G280"/>
  <c r="B280" s="1"/>
  <c r="D285"/>
  <c r="C290"/>
  <c r="AJ294"/>
  <c r="W299"/>
  <c r="U304"/>
  <c r="V304" s="1"/>
  <c r="I135"/>
  <c r="W116"/>
  <c r="L96"/>
  <c r="AA96" s="1"/>
  <c r="M91"/>
  <c r="AB91" s="1"/>
  <c r="D86"/>
  <c r="G81"/>
  <c r="B81" s="1"/>
  <c r="AJ154"/>
  <c r="C150"/>
  <c r="D145"/>
  <c r="G140"/>
  <c r="B140" s="1"/>
  <c r="H135"/>
  <c r="I130"/>
  <c r="K120"/>
  <c r="Z120" s="1"/>
  <c r="L115"/>
  <c r="AA115" s="1"/>
  <c r="M110"/>
  <c r="AB110" s="1"/>
  <c r="N105"/>
  <c r="U100"/>
  <c r="W95"/>
  <c r="AJ90"/>
  <c r="C86"/>
  <c r="D81"/>
  <c r="G76"/>
  <c r="B76" s="1"/>
  <c r="H80"/>
  <c r="AJ70"/>
  <c r="C66"/>
  <c r="D61"/>
  <c r="G56"/>
  <c r="B56" s="1"/>
  <c r="H51"/>
  <c r="I46"/>
  <c r="K36"/>
  <c r="Z36" s="1"/>
  <c r="L31"/>
  <c r="AA31" s="1"/>
  <c r="M26"/>
  <c r="AB26" s="1"/>
  <c r="AL26" s="1"/>
  <c r="N21"/>
  <c r="U16"/>
  <c r="V16" s="1"/>
  <c r="W11"/>
  <c r="W78"/>
  <c r="H70"/>
  <c r="I65"/>
  <c r="K55"/>
  <c r="Z55" s="1"/>
  <c r="L50"/>
  <c r="AA50" s="1"/>
  <c r="M45"/>
  <c r="AB45" s="1"/>
  <c r="AL45" s="1"/>
  <c r="N40"/>
  <c r="U35"/>
  <c r="W30"/>
  <c r="AJ25"/>
  <c r="C21"/>
  <c r="D16"/>
  <c r="G11"/>
  <c r="B11" s="1"/>
  <c r="D136"/>
  <c r="G131"/>
  <c r="B131" s="1"/>
  <c r="H126"/>
  <c r="I121"/>
  <c r="K111"/>
  <c r="Z111" s="1"/>
  <c r="L106"/>
  <c r="AA106" s="1"/>
  <c r="M101"/>
  <c r="AB101" s="1"/>
  <c r="N96"/>
  <c r="U91"/>
  <c r="W86"/>
  <c r="AJ81"/>
  <c r="C156"/>
  <c r="U150"/>
  <c r="W145"/>
  <c r="AJ140"/>
  <c r="C136"/>
  <c r="D131"/>
  <c r="G126"/>
  <c r="B126" s="1"/>
  <c r="H121"/>
  <c r="I116"/>
  <c r="K106"/>
  <c r="Z106" s="1"/>
  <c r="L101"/>
  <c r="AA101" s="1"/>
  <c r="M96"/>
  <c r="AB96" s="1"/>
  <c r="N91"/>
  <c r="U86"/>
  <c r="W81"/>
  <c r="AJ76"/>
  <c r="C72"/>
  <c r="AJ71"/>
  <c r="U66"/>
  <c r="W61"/>
  <c r="AJ56"/>
  <c r="C52"/>
  <c r="D47"/>
  <c r="G42"/>
  <c r="B42" s="1"/>
  <c r="H37"/>
  <c r="I32"/>
  <c r="K22"/>
  <c r="Z22" s="1"/>
  <c r="L17"/>
  <c r="AA17" s="1"/>
  <c r="M12"/>
  <c r="AB12" s="1"/>
  <c r="AL12" s="1"/>
  <c r="C71"/>
  <c r="D66"/>
  <c r="G61"/>
  <c r="B61" s="1"/>
  <c r="H56"/>
  <c r="I51"/>
  <c r="K41"/>
  <c r="Z41" s="1"/>
  <c r="L36"/>
  <c r="AA36" s="1"/>
  <c r="M31"/>
  <c r="AB31" s="1"/>
  <c r="AL31" s="1"/>
  <c r="N26"/>
  <c r="U21"/>
  <c r="W16"/>
  <c r="AJ11"/>
  <c r="H140"/>
  <c r="G145"/>
  <c r="B145" s="1"/>
  <c r="D150"/>
  <c r="C155"/>
  <c r="AJ155"/>
  <c r="W160"/>
  <c r="U165"/>
  <c r="N170"/>
  <c r="M175"/>
  <c r="AB175" s="1"/>
  <c r="L180"/>
  <c r="AA180" s="1"/>
  <c r="K185"/>
  <c r="Z185" s="1"/>
  <c r="I195"/>
  <c r="H200"/>
  <c r="G205"/>
  <c r="B205" s="1"/>
  <c r="D210"/>
  <c r="C215"/>
  <c r="AJ219"/>
  <c r="W224"/>
  <c r="U229"/>
  <c r="W163"/>
  <c r="U168"/>
  <c r="N173"/>
  <c r="M178"/>
  <c r="AB178" s="1"/>
  <c r="L183"/>
  <c r="AA183" s="1"/>
  <c r="K188"/>
  <c r="Z188" s="1"/>
  <c r="I198"/>
  <c r="H203"/>
  <c r="G208"/>
  <c r="B208" s="1"/>
  <c r="D213"/>
  <c r="C218"/>
  <c r="AJ222"/>
  <c r="W227"/>
  <c r="U232"/>
  <c r="L236"/>
  <c r="AA236" s="1"/>
  <c r="K241"/>
  <c r="Z241" s="1"/>
  <c r="I251"/>
  <c r="H256"/>
  <c r="G261"/>
  <c r="B261" s="1"/>
  <c r="D266"/>
  <c r="U238"/>
  <c r="N243"/>
  <c r="M248"/>
  <c r="AB248" s="1"/>
  <c r="L253"/>
  <c r="AA253" s="1"/>
  <c r="K258"/>
  <c r="Z258" s="1"/>
  <c r="C269"/>
  <c r="D278"/>
  <c r="C283"/>
  <c r="AJ287"/>
  <c r="W292"/>
  <c r="U297"/>
  <c r="N302"/>
  <c r="I268"/>
  <c r="H273"/>
  <c r="G278"/>
  <c r="B278" s="1"/>
  <c r="D283"/>
  <c r="C288"/>
  <c r="AJ292"/>
  <c r="W297"/>
  <c r="U302"/>
  <c r="V302" s="1"/>
  <c r="C137"/>
  <c r="AJ141"/>
  <c r="W146"/>
  <c r="U151"/>
  <c r="C158"/>
  <c r="M157"/>
  <c r="AB157" s="1"/>
  <c r="L162"/>
  <c r="AA162" s="1"/>
  <c r="K167"/>
  <c r="Z167" s="1"/>
  <c r="I177"/>
  <c r="H182"/>
  <c r="G187"/>
  <c r="B187" s="1"/>
  <c r="D192"/>
  <c r="C197"/>
  <c r="AJ201"/>
  <c r="W206"/>
  <c r="U211"/>
  <c r="N216"/>
  <c r="M221"/>
  <c r="AB221" s="1"/>
  <c r="L226"/>
  <c r="AA226" s="1"/>
  <c r="K231"/>
  <c r="Z231" s="1"/>
  <c r="L165"/>
  <c r="AA165" s="1"/>
  <c r="K170"/>
  <c r="Z170" s="1"/>
  <c r="I180"/>
  <c r="H185"/>
  <c r="G190"/>
  <c r="B190" s="1"/>
  <c r="D195"/>
  <c r="C200"/>
  <c r="AJ204"/>
  <c r="W209"/>
  <c r="U214"/>
  <c r="V214" s="1"/>
  <c r="N219"/>
  <c r="M224"/>
  <c r="AB224" s="1"/>
  <c r="L229"/>
  <c r="AA229" s="1"/>
  <c r="I233"/>
  <c r="H238"/>
  <c r="G243"/>
  <c r="B243" s="1"/>
  <c r="D248"/>
  <c r="C253"/>
  <c r="AJ257"/>
  <c r="I212"/>
  <c r="H217"/>
  <c r="G222"/>
  <c r="B222" s="1"/>
  <c r="D227"/>
  <c r="C232"/>
  <c r="U235"/>
  <c r="N240"/>
  <c r="M245"/>
  <c r="AB245" s="1"/>
  <c r="K255"/>
  <c r="Z255" s="1"/>
  <c r="G259"/>
  <c r="B259" s="1"/>
  <c r="D126"/>
  <c r="U113"/>
  <c r="W108"/>
  <c r="I103"/>
  <c r="G133"/>
  <c r="B133" s="1"/>
  <c r="H128"/>
  <c r="I123"/>
  <c r="K113"/>
  <c r="Z113" s="1"/>
  <c r="L108"/>
  <c r="AA108" s="1"/>
  <c r="M103"/>
  <c r="AB103" s="1"/>
  <c r="N98"/>
  <c r="U93"/>
  <c r="W88"/>
  <c r="AJ83"/>
  <c r="C160"/>
  <c r="U152"/>
  <c r="V152" s="1"/>
  <c r="W147"/>
  <c r="AJ142"/>
  <c r="C138"/>
  <c r="D133"/>
  <c r="G128"/>
  <c r="B128" s="1"/>
  <c r="H123"/>
  <c r="I118"/>
  <c r="K108"/>
  <c r="Z108" s="1"/>
  <c r="L103"/>
  <c r="AA103" s="1"/>
  <c r="M98"/>
  <c r="AB98" s="1"/>
  <c r="N93"/>
  <c r="U88"/>
  <c r="W83"/>
  <c r="AJ78"/>
  <c r="C74"/>
  <c r="AJ75"/>
  <c r="U68"/>
  <c r="W63"/>
  <c r="AJ58"/>
  <c r="C54"/>
  <c r="D49"/>
  <c r="G44"/>
  <c r="B44" s="1"/>
  <c r="H39"/>
  <c r="I34"/>
  <c r="K24"/>
  <c r="Z24" s="1"/>
  <c r="L19"/>
  <c r="AA19" s="1"/>
  <c r="M14"/>
  <c r="AB14" s="1"/>
  <c r="AL14" s="1"/>
  <c r="N9"/>
  <c r="L74"/>
  <c r="AA74" s="1"/>
  <c r="D68"/>
  <c r="G63"/>
  <c r="B63" s="1"/>
  <c r="H58"/>
  <c r="I53"/>
  <c r="K43"/>
  <c r="Z43" s="1"/>
  <c r="L38"/>
  <c r="AA38" s="1"/>
  <c r="M33"/>
  <c r="AB33" s="1"/>
  <c r="AL33" s="1"/>
  <c r="N28"/>
  <c r="U23"/>
  <c r="W18"/>
  <c r="AJ13"/>
  <c r="C9"/>
  <c r="AJ133"/>
  <c r="C129"/>
  <c r="D124"/>
  <c r="G119"/>
  <c r="B119" s="1"/>
  <c r="H114"/>
  <c r="I109"/>
  <c r="K99"/>
  <c r="Z99" s="1"/>
  <c r="L94"/>
  <c r="AA94" s="1"/>
  <c r="M89"/>
  <c r="AB89" s="1"/>
  <c r="N84"/>
  <c r="L161"/>
  <c r="AA161" s="1"/>
  <c r="L153"/>
  <c r="AA153" s="1"/>
  <c r="M148"/>
  <c r="AB148" s="1"/>
  <c r="N143"/>
  <c r="U138"/>
  <c r="W133"/>
  <c r="AJ128"/>
  <c r="C124"/>
  <c r="D119"/>
  <c r="G114"/>
  <c r="B114" s="1"/>
  <c r="H109"/>
  <c r="I104"/>
  <c r="K94"/>
  <c r="Z94" s="1"/>
  <c r="L89"/>
  <c r="AA89" s="1"/>
  <c r="M84"/>
  <c r="AB84" s="1"/>
  <c r="N79"/>
  <c r="U74"/>
  <c r="K77"/>
  <c r="Z77" s="1"/>
  <c r="L69"/>
  <c r="AA69" s="1"/>
  <c r="M64"/>
  <c r="AB64" s="1"/>
  <c r="AL64" s="1"/>
  <c r="N59"/>
  <c r="U54"/>
  <c r="W49"/>
  <c r="AJ44"/>
  <c r="C40"/>
  <c r="D35"/>
  <c r="G30"/>
  <c r="B30" s="1"/>
  <c r="H25"/>
  <c r="I20"/>
  <c r="K10"/>
  <c r="Z10" s="1"/>
  <c r="D76"/>
  <c r="W68"/>
  <c r="AJ63"/>
  <c r="C59"/>
  <c r="D54"/>
  <c r="G49"/>
  <c r="B49" s="1"/>
  <c r="H44"/>
  <c r="I39"/>
  <c r="K29"/>
  <c r="Z29" s="1"/>
  <c r="L24"/>
  <c r="AA24" s="1"/>
  <c r="M19"/>
  <c r="AB19" s="1"/>
  <c r="AL19" s="1"/>
  <c r="N14"/>
  <c r="U9"/>
  <c r="V9" s="1"/>
  <c r="I147"/>
  <c r="H152"/>
  <c r="AJ158"/>
  <c r="D158"/>
  <c r="C163"/>
  <c r="AJ167"/>
  <c r="W172"/>
  <c r="U177"/>
  <c r="N182"/>
  <c r="M187"/>
  <c r="AB187" s="1"/>
  <c r="L192"/>
  <c r="AA192" s="1"/>
  <c r="K197"/>
  <c r="Z197" s="1"/>
  <c r="I207"/>
  <c r="H212"/>
  <c r="G217"/>
  <c r="B217" s="1"/>
  <c r="D222"/>
  <c r="C227"/>
  <c r="AJ231"/>
  <c r="C166"/>
  <c r="AJ170"/>
  <c r="W175"/>
  <c r="U180"/>
  <c r="N185"/>
  <c r="M190"/>
  <c r="AB190" s="1"/>
  <c r="L195"/>
  <c r="AA195" s="1"/>
  <c r="K200"/>
  <c r="Z200" s="1"/>
  <c r="I210"/>
  <c r="H215"/>
  <c r="G220"/>
  <c r="B220" s="1"/>
  <c r="D225"/>
  <c r="C230"/>
  <c r="U233"/>
  <c r="N238"/>
  <c r="M243"/>
  <c r="AB243" s="1"/>
  <c r="L248"/>
  <c r="AA248" s="1"/>
  <c r="K253"/>
  <c r="Z253" s="1"/>
  <c r="I263"/>
  <c r="W268"/>
  <c r="C236"/>
  <c r="AJ240"/>
  <c r="W245"/>
  <c r="U250"/>
  <c r="N255"/>
  <c r="M260"/>
  <c r="AB260" s="1"/>
  <c r="L265"/>
  <c r="AA265" s="1"/>
  <c r="I273"/>
  <c r="H280"/>
  <c r="G285"/>
  <c r="B285" s="1"/>
  <c r="D290"/>
  <c r="C295"/>
  <c r="AJ299"/>
  <c r="W304"/>
  <c r="K270"/>
  <c r="Z270" s="1"/>
  <c r="I280"/>
  <c r="H285"/>
  <c r="G290"/>
  <c r="B290" s="1"/>
  <c r="D295"/>
  <c r="C300"/>
  <c r="AJ304"/>
  <c r="G139"/>
  <c r="B139" s="1"/>
  <c r="D144"/>
  <c r="C149"/>
  <c r="AJ153"/>
  <c r="I162"/>
  <c r="U159"/>
  <c r="N164"/>
  <c r="M169"/>
  <c r="AB169" s="1"/>
  <c r="L174"/>
  <c r="AA174" s="1"/>
  <c r="AC174" s="1"/>
  <c r="K179"/>
  <c r="Z179" s="1"/>
  <c r="I189"/>
  <c r="H194"/>
  <c r="G199"/>
  <c r="B199" s="1"/>
  <c r="D204"/>
  <c r="C209"/>
  <c r="AJ213"/>
  <c r="W218"/>
  <c r="U223"/>
  <c r="N228"/>
  <c r="G234"/>
  <c r="B234" s="1"/>
  <c r="N167"/>
  <c r="M172"/>
  <c r="AB172" s="1"/>
  <c r="L177"/>
  <c r="AA177" s="1"/>
  <c r="K182"/>
  <c r="Z182" s="1"/>
  <c r="I192"/>
  <c r="H197"/>
  <c r="G202"/>
  <c r="B202" s="1"/>
  <c r="D207"/>
  <c r="C212"/>
  <c r="AJ216"/>
  <c r="W221"/>
  <c r="U226"/>
  <c r="N231"/>
  <c r="K235"/>
  <c r="Z235" s="1"/>
  <c r="I245"/>
  <c r="H250"/>
  <c r="G255"/>
  <c r="B255" s="1"/>
  <c r="D260"/>
  <c r="C265"/>
  <c r="H272"/>
  <c r="N237"/>
  <c r="M242"/>
  <c r="AB242" s="1"/>
  <c r="L247"/>
  <c r="AA247" s="1"/>
  <c r="K252"/>
  <c r="Z252" s="1"/>
  <c r="I262"/>
  <c r="H267"/>
  <c r="N276"/>
  <c r="AJ281"/>
  <c r="W286"/>
  <c r="U291"/>
  <c r="V291" s="1"/>
  <c r="N296"/>
  <c r="M301"/>
  <c r="AB301" s="1"/>
  <c r="L306"/>
  <c r="AA306" s="1"/>
  <c r="G272"/>
  <c r="B272" s="1"/>
  <c r="D277"/>
  <c r="C282"/>
  <c r="AJ286"/>
  <c r="W291"/>
  <c r="U296"/>
  <c r="V296" s="1"/>
  <c r="N301"/>
  <c r="M306"/>
  <c r="AB306" s="1"/>
  <c r="K133"/>
  <c r="Z133" s="1"/>
  <c r="AJ119"/>
  <c r="C115"/>
  <c r="N94"/>
  <c r="G89"/>
  <c r="B89" s="1"/>
  <c r="H84"/>
  <c r="M160"/>
  <c r="AB160" s="1"/>
  <c r="D153"/>
  <c r="G148"/>
  <c r="B148" s="1"/>
  <c r="H143"/>
  <c r="I138"/>
  <c r="K128"/>
  <c r="Z128" s="1"/>
  <c r="L123"/>
  <c r="AA123" s="1"/>
  <c r="M118"/>
  <c r="AB118" s="1"/>
  <c r="N113"/>
  <c r="U108"/>
  <c r="W103"/>
  <c r="AJ98"/>
  <c r="C94"/>
  <c r="D89"/>
  <c r="G84"/>
  <c r="B84" s="1"/>
  <c r="H79"/>
  <c r="I74"/>
  <c r="L76"/>
  <c r="AA76" s="1"/>
  <c r="D69"/>
  <c r="G64"/>
  <c r="B64" s="1"/>
  <c r="H59"/>
  <c r="I54"/>
  <c r="K44"/>
  <c r="Z44" s="1"/>
  <c r="L39"/>
  <c r="AA39" s="1"/>
  <c r="M34"/>
  <c r="AB34" s="1"/>
  <c r="AL34" s="1"/>
  <c r="N29"/>
  <c r="U24"/>
  <c r="W19"/>
  <c r="AJ14"/>
  <c r="C10"/>
  <c r="G75"/>
  <c r="B75" s="1"/>
  <c r="K63"/>
  <c r="Z63" s="1"/>
  <c r="L58"/>
  <c r="AA58" s="1"/>
  <c r="M53"/>
  <c r="AB53" s="1"/>
  <c r="AL53" s="1"/>
  <c r="N48"/>
  <c r="U43"/>
  <c r="W38"/>
  <c r="AJ33"/>
  <c r="C29"/>
  <c r="D24"/>
  <c r="G19"/>
  <c r="B19" s="1"/>
  <c r="H14"/>
  <c r="I9"/>
  <c r="H134"/>
  <c r="I129"/>
  <c r="K119"/>
  <c r="Z119" s="1"/>
  <c r="L114"/>
  <c r="AA114" s="1"/>
  <c r="M109"/>
  <c r="AB109" s="1"/>
  <c r="N104"/>
  <c r="U99"/>
  <c r="W94"/>
  <c r="AJ89"/>
  <c r="C85"/>
  <c r="G162"/>
  <c r="B162" s="1"/>
  <c r="W153"/>
  <c r="AJ148"/>
  <c r="C144"/>
  <c r="D139"/>
  <c r="G134"/>
  <c r="B134" s="1"/>
  <c r="H129"/>
  <c r="I124"/>
  <c r="K114"/>
  <c r="Z114" s="1"/>
  <c r="L109"/>
  <c r="AA109" s="1"/>
  <c r="M104"/>
  <c r="AB104" s="1"/>
  <c r="N99"/>
  <c r="U94"/>
  <c r="V94" s="1"/>
  <c r="W89"/>
  <c r="AJ84"/>
  <c r="C80"/>
  <c r="D75"/>
  <c r="D78"/>
  <c r="W69"/>
  <c r="AJ64"/>
  <c r="C60"/>
  <c r="D55"/>
  <c r="G50"/>
  <c r="B50" s="1"/>
  <c r="H45"/>
  <c r="I40"/>
  <c r="K30"/>
  <c r="Z30" s="1"/>
  <c r="L25"/>
  <c r="AA25" s="1"/>
  <c r="M20"/>
  <c r="AB20" s="1"/>
  <c r="AL20" s="1"/>
  <c r="N15"/>
  <c r="U10"/>
  <c r="N76"/>
  <c r="G69"/>
  <c r="B69" s="1"/>
  <c r="H64"/>
  <c r="I59"/>
  <c r="K49"/>
  <c r="Z49" s="1"/>
  <c r="L44"/>
  <c r="AA44" s="1"/>
  <c r="M39"/>
  <c r="AB39" s="1"/>
  <c r="AL39" s="1"/>
  <c r="N34"/>
  <c r="U29"/>
  <c r="V29" s="1"/>
  <c r="W24"/>
  <c r="AJ19"/>
  <c r="C15"/>
  <c r="D10"/>
  <c r="D142"/>
  <c r="C147"/>
  <c r="AJ151"/>
  <c r="I158"/>
  <c r="U157"/>
  <c r="N162"/>
  <c r="M167"/>
  <c r="AB167" s="1"/>
  <c r="L172"/>
  <c r="AA172" s="1"/>
  <c r="K177"/>
  <c r="Z177" s="1"/>
  <c r="I187"/>
  <c r="H192"/>
  <c r="G197"/>
  <c r="B197" s="1"/>
  <c r="D202"/>
  <c r="C207"/>
  <c r="AJ211"/>
  <c r="W216"/>
  <c r="U221"/>
  <c r="V221" s="1"/>
  <c r="N226"/>
  <c r="M231"/>
  <c r="AB231" s="1"/>
  <c r="N165"/>
  <c r="M170"/>
  <c r="AB170" s="1"/>
  <c r="L175"/>
  <c r="AA175" s="1"/>
  <c r="K180"/>
  <c r="Z180" s="1"/>
  <c r="I190"/>
  <c r="H195"/>
  <c r="G200"/>
  <c r="B200" s="1"/>
  <c r="D205"/>
  <c r="C210"/>
  <c r="AJ214"/>
  <c r="W219"/>
  <c r="U224"/>
  <c r="N229"/>
  <c r="K233"/>
  <c r="Z233" s="1"/>
  <c r="I243"/>
  <c r="H248"/>
  <c r="G253"/>
  <c r="B253" s="1"/>
  <c r="D258"/>
  <c r="C263"/>
  <c r="H268"/>
  <c r="N235"/>
  <c r="M240"/>
  <c r="AB240" s="1"/>
  <c r="L245"/>
  <c r="AA245" s="1"/>
  <c r="AC245" s="1"/>
  <c r="K250"/>
  <c r="Z250" s="1"/>
  <c r="I260"/>
  <c r="H265"/>
  <c r="N272"/>
  <c r="AJ279"/>
  <c r="W284"/>
  <c r="U289"/>
  <c r="N294"/>
  <c r="M299"/>
  <c r="AB299" s="1"/>
  <c r="L304"/>
  <c r="AA304" s="1"/>
  <c r="G270"/>
  <c r="B270" s="1"/>
  <c r="D275"/>
  <c r="C280"/>
  <c r="AJ284"/>
  <c r="W289"/>
  <c r="U294"/>
  <c r="V294" s="1"/>
  <c r="N299"/>
  <c r="M304"/>
  <c r="AB304" s="1"/>
  <c r="W138"/>
  <c r="U143"/>
  <c r="N148"/>
  <c r="M153"/>
  <c r="AB153" s="1"/>
  <c r="N161"/>
  <c r="K159"/>
  <c r="Z159" s="1"/>
  <c r="I169"/>
  <c r="H174"/>
  <c r="G179"/>
  <c r="B179" s="1"/>
  <c r="D184"/>
  <c r="C189"/>
  <c r="AJ193"/>
  <c r="W198"/>
  <c r="U203"/>
  <c r="N208"/>
  <c r="M213"/>
  <c r="AB213" s="1"/>
  <c r="L218"/>
  <c r="AA218" s="1"/>
  <c r="K223"/>
  <c r="Z223" s="1"/>
  <c r="L233"/>
  <c r="AA233" s="1"/>
  <c r="I172"/>
  <c r="H177"/>
  <c r="G182"/>
  <c r="B182" s="1"/>
  <c r="D187"/>
  <c r="C192"/>
  <c r="AJ196"/>
  <c r="W201"/>
  <c r="U206"/>
  <c r="N211"/>
  <c r="M216"/>
  <c r="AB216" s="1"/>
  <c r="L221"/>
  <c r="AA221" s="1"/>
  <c r="K226"/>
  <c r="Z226" s="1"/>
  <c r="G235"/>
  <c r="B235" s="1"/>
  <c r="D240"/>
  <c r="C245"/>
  <c r="AJ249"/>
  <c r="W254"/>
  <c r="U259"/>
  <c r="N264"/>
  <c r="M271"/>
  <c r="AB271" s="1"/>
  <c r="I242"/>
  <c r="H247"/>
  <c r="G252"/>
  <c r="B252" s="1"/>
  <c r="D257"/>
  <c r="C262"/>
  <c r="AJ266"/>
  <c r="D276"/>
  <c r="M281"/>
  <c r="AB281" s="1"/>
  <c r="L286"/>
  <c r="AA286" s="1"/>
  <c r="K291"/>
  <c r="Z291" s="1"/>
  <c r="I301"/>
  <c r="H306"/>
  <c r="W271"/>
  <c r="U276"/>
  <c r="N281"/>
  <c r="M286"/>
  <c r="AB286" s="1"/>
  <c r="L291"/>
  <c r="AA291" s="1"/>
  <c r="K296"/>
  <c r="Z296" s="1"/>
  <c r="I306"/>
  <c r="N126"/>
  <c r="K109"/>
  <c r="Z109" s="1"/>
  <c r="AJ103"/>
  <c r="C99"/>
  <c r="U133"/>
  <c r="W128"/>
  <c r="AJ123"/>
  <c r="C119"/>
  <c r="D114"/>
  <c r="G109"/>
  <c r="B109" s="1"/>
  <c r="H104"/>
  <c r="I99"/>
  <c r="K89"/>
  <c r="Z89" s="1"/>
  <c r="L84"/>
  <c r="AA84" s="1"/>
  <c r="H161"/>
  <c r="K148"/>
  <c r="Z148" s="1"/>
  <c r="L143"/>
  <c r="AA143" s="1"/>
  <c r="M138"/>
  <c r="AB138" s="1"/>
  <c r="N133"/>
  <c r="U128"/>
  <c r="W123"/>
  <c r="AJ118"/>
  <c r="C114"/>
  <c r="D109"/>
  <c r="G104"/>
  <c r="B104" s="1"/>
  <c r="H99"/>
  <c r="I94"/>
  <c r="K84"/>
  <c r="Z84" s="1"/>
  <c r="L79"/>
  <c r="AA79" s="1"/>
  <c r="M74"/>
  <c r="AB74" s="1"/>
  <c r="G77"/>
  <c r="B77" s="1"/>
  <c r="K64"/>
  <c r="Z64" s="1"/>
  <c r="L59"/>
  <c r="AA59" s="1"/>
  <c r="M54"/>
  <c r="AB54" s="1"/>
  <c r="AL54" s="1"/>
  <c r="N49"/>
  <c r="U44"/>
  <c r="V44" s="1"/>
  <c r="W39"/>
  <c r="AJ34"/>
  <c r="C30"/>
  <c r="D25"/>
  <c r="G20"/>
  <c r="B20" s="1"/>
  <c r="H15"/>
  <c r="I10"/>
  <c r="U75"/>
  <c r="N68"/>
  <c r="U63"/>
  <c r="W58"/>
  <c r="AJ53"/>
  <c r="C49"/>
  <c r="D44"/>
  <c r="G39"/>
  <c r="B39" s="1"/>
  <c r="H34"/>
  <c r="I29"/>
  <c r="K19"/>
  <c r="Z19" s="1"/>
  <c r="L14"/>
  <c r="AA14" s="1"/>
  <c r="M9"/>
  <c r="AB9" s="1"/>
  <c r="AL9" s="1"/>
  <c r="L134"/>
  <c r="AA134" s="1"/>
  <c r="M129"/>
  <c r="AB129" s="1"/>
  <c r="N124"/>
  <c r="U119"/>
  <c r="W114"/>
  <c r="AJ109"/>
  <c r="C105"/>
  <c r="D100"/>
  <c r="G95"/>
  <c r="B95" s="1"/>
  <c r="H90"/>
  <c r="I85"/>
  <c r="U162"/>
  <c r="V162" s="1"/>
  <c r="G154"/>
  <c r="B154" s="1"/>
  <c r="H149"/>
  <c r="I144"/>
  <c r="K134"/>
  <c r="Z134" s="1"/>
  <c r="L129"/>
  <c r="AA129" s="1"/>
  <c r="M124"/>
  <c r="AB124" s="1"/>
  <c r="N119"/>
  <c r="U114"/>
  <c r="W109"/>
  <c r="AJ104"/>
  <c r="C100"/>
  <c r="D95"/>
  <c r="G90"/>
  <c r="B90" s="1"/>
  <c r="H85"/>
  <c r="I80"/>
  <c r="N78"/>
  <c r="G70"/>
  <c r="B70" s="1"/>
  <c r="H65"/>
  <c r="I60"/>
  <c r="K50"/>
  <c r="Z50" s="1"/>
  <c r="L45"/>
  <c r="AA45" s="1"/>
  <c r="M40"/>
  <c r="AB40" s="1"/>
  <c r="AL40" s="1"/>
  <c r="N35"/>
  <c r="U30"/>
  <c r="V30" s="1"/>
  <c r="W25"/>
  <c r="AJ20"/>
  <c r="C16"/>
  <c r="D11"/>
  <c r="I77"/>
  <c r="K69"/>
  <c r="Z69" s="1"/>
  <c r="L64"/>
  <c r="AA64" s="1"/>
  <c r="M59"/>
  <c r="AB59" s="1"/>
  <c r="AL59" s="1"/>
  <c r="N54"/>
  <c r="U49"/>
  <c r="W44"/>
  <c r="AJ39"/>
  <c r="C35"/>
  <c r="D30"/>
  <c r="G25"/>
  <c r="B25" s="1"/>
  <c r="H20"/>
  <c r="I15"/>
  <c r="U141"/>
  <c r="N146"/>
  <c r="M151"/>
  <c r="AB151" s="1"/>
  <c r="N157"/>
  <c r="K157"/>
  <c r="Z157" s="1"/>
  <c r="I167"/>
  <c r="H172"/>
  <c r="G177"/>
  <c r="B177" s="1"/>
  <c r="D182"/>
  <c r="C187"/>
  <c r="AJ191"/>
  <c r="W196"/>
  <c r="U201"/>
  <c r="N206"/>
  <c r="M211"/>
  <c r="AB211" s="1"/>
  <c r="L216"/>
  <c r="AA216" s="1"/>
  <c r="K221"/>
  <c r="Z221" s="1"/>
  <c r="I231"/>
  <c r="I170"/>
  <c r="H175"/>
  <c r="G180"/>
  <c r="B180" s="1"/>
  <c r="D185"/>
  <c r="C190"/>
  <c r="AJ194"/>
  <c r="W199"/>
  <c r="U204"/>
  <c r="N209"/>
  <c r="M214"/>
  <c r="AB214" s="1"/>
  <c r="L219"/>
  <c r="AA219" s="1"/>
  <c r="K224"/>
  <c r="Z224" s="1"/>
  <c r="G233"/>
  <c r="B233" s="1"/>
  <c r="D238"/>
  <c r="C243"/>
  <c r="AJ247"/>
  <c r="W252"/>
  <c r="U257"/>
  <c r="N262"/>
  <c r="M267"/>
  <c r="AB267" s="1"/>
  <c r="I240"/>
  <c r="H245"/>
  <c r="G250"/>
  <c r="B250" s="1"/>
  <c r="D255"/>
  <c r="C260"/>
  <c r="AJ264"/>
  <c r="D272"/>
  <c r="M279"/>
  <c r="AB279" s="1"/>
  <c r="L284"/>
  <c r="AA284" s="1"/>
  <c r="K289"/>
  <c r="Z289" s="1"/>
  <c r="I299"/>
  <c r="H304"/>
  <c r="W269"/>
  <c r="U274"/>
  <c r="N279"/>
  <c r="M284"/>
  <c r="AB284" s="1"/>
  <c r="L289"/>
  <c r="AA289" s="1"/>
  <c r="K294"/>
  <c r="Z294" s="1"/>
  <c r="I304"/>
  <c r="L138"/>
  <c r="AA138" s="1"/>
  <c r="K143"/>
  <c r="Z143" s="1"/>
  <c r="I153"/>
  <c r="D161"/>
  <c r="G159"/>
  <c r="B159" s="1"/>
  <c r="D164"/>
  <c r="C169"/>
  <c r="AJ173"/>
  <c r="W178"/>
  <c r="U183"/>
  <c r="N188"/>
  <c r="M193"/>
  <c r="AB193" s="1"/>
  <c r="L198"/>
  <c r="AA198" s="1"/>
  <c r="K203"/>
  <c r="Z203" s="1"/>
  <c r="I213"/>
  <c r="H218"/>
  <c r="G223"/>
  <c r="B223" s="1"/>
  <c r="D228"/>
  <c r="C233"/>
  <c r="D167"/>
  <c r="C172"/>
  <c r="AJ176"/>
  <c r="W181"/>
  <c r="U186"/>
  <c r="N191"/>
  <c r="M196"/>
  <c r="AB196" s="1"/>
  <c r="L201"/>
  <c r="AA201" s="1"/>
  <c r="K206"/>
  <c r="Z206" s="1"/>
  <c r="I216"/>
  <c r="H221"/>
  <c r="G226"/>
  <c r="B226" s="1"/>
  <c r="D231"/>
  <c r="W234"/>
  <c r="U239"/>
  <c r="N244"/>
  <c r="M249"/>
  <c r="AB249" s="1"/>
  <c r="L254"/>
  <c r="AA254" s="1"/>
  <c r="K259"/>
  <c r="Z259" s="1"/>
  <c r="C271"/>
  <c r="D237"/>
  <c r="C242"/>
  <c r="AJ246"/>
  <c r="W251"/>
  <c r="U256"/>
  <c r="V256" s="1"/>
  <c r="N261"/>
  <c r="M266"/>
  <c r="AB266" s="1"/>
  <c r="K275"/>
  <c r="Z275" s="1"/>
  <c r="I281"/>
  <c r="H286"/>
  <c r="G291"/>
  <c r="B291" s="1"/>
  <c r="D296"/>
  <c r="C301"/>
  <c r="AJ305"/>
  <c r="L271"/>
  <c r="AA271" s="1"/>
  <c r="K276"/>
  <c r="Z276" s="1"/>
  <c r="I286"/>
  <c r="H291"/>
  <c r="G296"/>
  <c r="B296" s="1"/>
  <c r="D301"/>
  <c r="C306"/>
  <c r="D134"/>
  <c r="L120"/>
  <c r="AA120" s="1"/>
  <c r="M115"/>
  <c r="AB115" s="1"/>
  <c r="I95"/>
  <c r="U89"/>
  <c r="W84"/>
  <c r="W161"/>
  <c r="N153"/>
  <c r="U148"/>
  <c r="V148" s="1"/>
  <c r="W143"/>
  <c r="AJ138"/>
  <c r="C134"/>
  <c r="D129"/>
  <c r="G124"/>
  <c r="B124" s="1"/>
  <c r="H119"/>
  <c r="I114"/>
  <c r="K104"/>
  <c r="Z104" s="1"/>
  <c r="L99"/>
  <c r="AA99" s="1"/>
  <c r="M94"/>
  <c r="AB94" s="1"/>
  <c r="N89"/>
  <c r="U84"/>
  <c r="V84" s="1"/>
  <c r="W79"/>
  <c r="AJ74"/>
  <c r="U77"/>
  <c r="N69"/>
  <c r="U64"/>
  <c r="W59"/>
  <c r="AJ54"/>
  <c r="C50"/>
  <c r="D45"/>
  <c r="G40"/>
  <c r="B40" s="1"/>
  <c r="H35"/>
  <c r="I30"/>
  <c r="K20"/>
  <c r="Z20" s="1"/>
  <c r="L15"/>
  <c r="AA15" s="1"/>
  <c r="M10"/>
  <c r="AB10" s="1"/>
  <c r="AL10" s="1"/>
  <c r="C69"/>
  <c r="D64"/>
  <c r="G59"/>
  <c r="B59" s="1"/>
  <c r="H54"/>
  <c r="I49"/>
  <c r="K39"/>
  <c r="Z39" s="1"/>
  <c r="L34"/>
  <c r="AA34" s="1"/>
  <c r="AC34" s="1"/>
  <c r="M29"/>
  <c r="AB29" s="1"/>
  <c r="AL29" s="1"/>
  <c r="N24"/>
  <c r="U19"/>
  <c r="W14"/>
  <c r="AJ9"/>
  <c r="W134"/>
  <c r="AJ129"/>
  <c r="C125"/>
  <c r="D120"/>
  <c r="G115"/>
  <c r="B115" s="1"/>
  <c r="H110"/>
  <c r="I105"/>
  <c r="K95"/>
  <c r="Z95" s="1"/>
  <c r="L90"/>
  <c r="AA90" s="1"/>
  <c r="M85"/>
  <c r="AB85" s="1"/>
  <c r="N80"/>
  <c r="K154"/>
  <c r="Z154" s="1"/>
  <c r="L149"/>
  <c r="AA149" s="1"/>
  <c r="M144"/>
  <c r="AB144" s="1"/>
  <c r="N139"/>
  <c r="U134"/>
  <c r="V134" s="1"/>
  <c r="W129"/>
  <c r="AJ124"/>
  <c r="C120"/>
  <c r="D115"/>
  <c r="G110"/>
  <c r="B110" s="1"/>
  <c r="H105"/>
  <c r="I100"/>
  <c r="K90"/>
  <c r="Z90" s="1"/>
  <c r="L85"/>
  <c r="AA85" s="1"/>
  <c r="M80"/>
  <c r="AB80" s="1"/>
  <c r="N75"/>
  <c r="I79"/>
  <c r="K70"/>
  <c r="Z70" s="1"/>
  <c r="L65"/>
  <c r="AA65" s="1"/>
  <c r="M60"/>
  <c r="AB60" s="1"/>
  <c r="AL60" s="1"/>
  <c r="N55"/>
  <c r="U50"/>
  <c r="V50" s="1"/>
  <c r="W45"/>
  <c r="AJ40"/>
  <c r="C36"/>
  <c r="D31"/>
  <c r="G26"/>
  <c r="B26" s="1"/>
  <c r="H21"/>
  <c r="I16"/>
  <c r="AJ77"/>
  <c r="U69"/>
  <c r="W64"/>
  <c r="AJ59"/>
  <c r="C55"/>
  <c r="D50"/>
  <c r="G45"/>
  <c r="B45" s="1"/>
  <c r="H40"/>
  <c r="I35"/>
  <c r="K25"/>
  <c r="Z25" s="1"/>
  <c r="L20"/>
  <c r="AA20" s="1"/>
  <c r="AC20" s="1"/>
  <c r="M15"/>
  <c r="AB15" s="1"/>
  <c r="AL15" s="1"/>
  <c r="N10"/>
  <c r="K141"/>
  <c r="Z141" s="1"/>
  <c r="I151"/>
  <c r="D157"/>
  <c r="G157"/>
  <c r="B157" s="1"/>
  <c r="D162"/>
  <c r="C167"/>
  <c r="AJ171"/>
  <c r="W176"/>
  <c r="U181"/>
  <c r="N186"/>
  <c r="M191"/>
  <c r="AB191" s="1"/>
  <c r="L196"/>
  <c r="AA196" s="1"/>
  <c r="K201"/>
  <c r="Z201" s="1"/>
  <c r="I211"/>
  <c r="H216"/>
  <c r="G221"/>
  <c r="B221" s="1"/>
  <c r="D226"/>
  <c r="C231"/>
  <c r="D165"/>
  <c r="C170"/>
  <c r="AJ174"/>
  <c r="W179"/>
  <c r="U184"/>
  <c r="N189"/>
  <c r="M194"/>
  <c r="AB194" s="1"/>
  <c r="L199"/>
  <c r="AA199" s="1"/>
  <c r="K204"/>
  <c r="Z204" s="1"/>
  <c r="I214"/>
  <c r="H219"/>
  <c r="G224"/>
  <c r="B224" s="1"/>
  <c r="D229"/>
  <c r="AJ234"/>
  <c r="U237"/>
  <c r="V237" s="1"/>
  <c r="N242"/>
  <c r="M247"/>
  <c r="AB247" s="1"/>
  <c r="L252"/>
  <c r="AA252" s="1"/>
  <c r="K257"/>
  <c r="Z257" s="1"/>
  <c r="I267"/>
  <c r="W276"/>
  <c r="C240"/>
  <c r="AJ244"/>
  <c r="W249"/>
  <c r="U254"/>
  <c r="N259"/>
  <c r="M264"/>
  <c r="AB264" s="1"/>
  <c r="K271"/>
  <c r="Z271" s="1"/>
  <c r="I279"/>
  <c r="H284"/>
  <c r="G289"/>
  <c r="B289" s="1"/>
  <c r="D294"/>
  <c r="C299"/>
  <c r="AJ303"/>
  <c r="L269"/>
  <c r="AA269" s="1"/>
  <c r="K274"/>
  <c r="Z274" s="1"/>
  <c r="I284"/>
  <c r="H289"/>
  <c r="G294"/>
  <c r="B294" s="1"/>
  <c r="D299"/>
  <c r="C304"/>
  <c r="H138"/>
  <c r="G143"/>
  <c r="B143" s="1"/>
  <c r="D148"/>
  <c r="C153"/>
  <c r="K160"/>
  <c r="Z160" s="1"/>
  <c r="W158"/>
  <c r="U163"/>
  <c r="N168"/>
  <c r="M173"/>
  <c r="AB173" s="1"/>
  <c r="L178"/>
  <c r="AA178" s="1"/>
  <c r="K183"/>
  <c r="Z183" s="1"/>
  <c r="I193"/>
  <c r="H198"/>
  <c r="G203"/>
  <c r="B203" s="1"/>
  <c r="D208"/>
  <c r="C213"/>
  <c r="AJ217"/>
  <c r="W222"/>
  <c r="U227"/>
  <c r="N232"/>
  <c r="U166"/>
  <c r="V166" s="1"/>
  <c r="N171"/>
  <c r="M176"/>
  <c r="AB176" s="1"/>
  <c r="L181"/>
  <c r="AA181" s="1"/>
  <c r="K186"/>
  <c r="Z186" s="1"/>
  <c r="I196"/>
  <c r="H201"/>
  <c r="G206"/>
  <c r="B206" s="1"/>
  <c r="D211"/>
  <c r="C216"/>
  <c r="AJ220"/>
  <c r="W225"/>
  <c r="U230"/>
  <c r="V230" s="1"/>
  <c r="L234"/>
  <c r="AA234" s="1"/>
  <c r="K239"/>
  <c r="Z239" s="1"/>
  <c r="I249"/>
  <c r="H254"/>
  <c r="U129"/>
  <c r="W124"/>
  <c r="L112"/>
  <c r="AA112" s="1"/>
  <c r="AC112" s="1"/>
  <c r="M107"/>
  <c r="AB107" s="1"/>
  <c r="D102"/>
  <c r="K137"/>
  <c r="Z137" s="1"/>
  <c r="AJ131"/>
  <c r="C127"/>
  <c r="D122"/>
  <c r="G117"/>
  <c r="B117" s="1"/>
  <c r="H112"/>
  <c r="I107"/>
  <c r="K97"/>
  <c r="Z97" s="1"/>
  <c r="L92"/>
  <c r="AA92" s="1"/>
  <c r="M87"/>
  <c r="AB87" s="1"/>
  <c r="N82"/>
  <c r="L157"/>
  <c r="AA157" s="1"/>
  <c r="L151"/>
  <c r="AA151" s="1"/>
  <c r="M146"/>
  <c r="AB146" s="1"/>
  <c r="N141"/>
  <c r="U136"/>
  <c r="W131"/>
  <c r="AJ126"/>
  <c r="C122"/>
  <c r="D117"/>
  <c r="G112"/>
  <c r="B112" s="1"/>
  <c r="H107"/>
  <c r="I102"/>
  <c r="K92"/>
  <c r="Z92" s="1"/>
  <c r="L87"/>
  <c r="AA87" s="1"/>
  <c r="M82"/>
  <c r="AB82" s="1"/>
  <c r="N77"/>
  <c r="U72"/>
  <c r="K73"/>
  <c r="Z73" s="1"/>
  <c r="L67"/>
  <c r="AA67" s="1"/>
  <c r="M62"/>
  <c r="AB62" s="1"/>
  <c r="AL62" s="1"/>
  <c r="N57"/>
  <c r="U52"/>
  <c r="W47"/>
  <c r="AJ42"/>
  <c r="C38"/>
  <c r="D33"/>
  <c r="G28"/>
  <c r="B28" s="1"/>
  <c r="H23"/>
  <c r="I18"/>
  <c r="K8"/>
  <c r="Z8" s="1"/>
  <c r="D72"/>
  <c r="W66"/>
  <c r="AJ61"/>
  <c r="C57"/>
  <c r="D52"/>
  <c r="G47"/>
  <c r="B47" s="1"/>
  <c r="H42"/>
  <c r="I37"/>
  <c r="K27"/>
  <c r="Z27" s="1"/>
  <c r="L22"/>
  <c r="AA22" s="1"/>
  <c r="M17"/>
  <c r="AB17" s="1"/>
  <c r="AL17" s="1"/>
  <c r="N12"/>
  <c r="C139"/>
  <c r="N132"/>
  <c r="U127"/>
  <c r="W122"/>
  <c r="AJ117"/>
  <c r="C113"/>
  <c r="D108"/>
  <c r="G103"/>
  <c r="B103" s="1"/>
  <c r="H98"/>
  <c r="I93"/>
  <c r="K83"/>
  <c r="Z83" s="1"/>
  <c r="D159"/>
  <c r="I152"/>
  <c r="K142"/>
  <c r="Z142" s="1"/>
  <c r="L137"/>
  <c r="AA137" s="1"/>
  <c r="M132"/>
  <c r="AB132" s="1"/>
  <c r="N127"/>
  <c r="U122"/>
  <c r="W117"/>
  <c r="AJ112"/>
  <c r="C108"/>
  <c r="D103"/>
  <c r="G98"/>
  <c r="B98" s="1"/>
  <c r="H93"/>
  <c r="I88"/>
  <c r="K78"/>
  <c r="Z78" s="1"/>
  <c r="L73"/>
  <c r="AA73" s="1"/>
  <c r="C75"/>
  <c r="I68"/>
  <c r="K58"/>
  <c r="Z58" s="1"/>
  <c r="L53"/>
  <c r="AA53" s="1"/>
  <c r="M48"/>
  <c r="AB48" s="1"/>
  <c r="AL48" s="1"/>
  <c r="N43"/>
  <c r="U38"/>
  <c r="W33"/>
  <c r="AJ28"/>
  <c r="C24"/>
  <c r="D19"/>
  <c r="G14"/>
  <c r="B14" s="1"/>
  <c r="H9"/>
  <c r="M73"/>
  <c r="AB73" s="1"/>
  <c r="M67"/>
  <c r="AB67" s="1"/>
  <c r="AL67" s="1"/>
  <c r="N62"/>
  <c r="U57"/>
  <c r="W52"/>
  <c r="AJ47"/>
  <c r="C43"/>
  <c r="D38"/>
  <c r="G33"/>
  <c r="B33" s="1"/>
  <c r="H28"/>
  <c r="I23"/>
  <c r="K13"/>
  <c r="Z13" s="1"/>
  <c r="L8"/>
  <c r="M143"/>
  <c r="AB143" s="1"/>
  <c r="L148"/>
  <c r="AA148" s="1"/>
  <c r="K153"/>
  <c r="Z153" s="1"/>
  <c r="I159"/>
  <c r="H164"/>
  <c r="G169"/>
  <c r="B169" s="1"/>
  <c r="D174"/>
  <c r="C179"/>
  <c r="AJ183"/>
  <c r="W188"/>
  <c r="U193"/>
  <c r="N198"/>
  <c r="M203"/>
  <c r="AB203" s="1"/>
  <c r="L208"/>
  <c r="AA208" s="1"/>
  <c r="K213"/>
  <c r="Z213" s="1"/>
  <c r="I223"/>
  <c r="H228"/>
  <c r="H233"/>
  <c r="H167"/>
  <c r="G172"/>
  <c r="B172" s="1"/>
  <c r="D177"/>
  <c r="C182"/>
  <c r="AJ186"/>
  <c r="W191"/>
  <c r="U196"/>
  <c r="V196" s="1"/>
  <c r="N201"/>
  <c r="M206"/>
  <c r="AB206" s="1"/>
  <c r="L211"/>
  <c r="AA211" s="1"/>
  <c r="K216"/>
  <c r="Z216" s="1"/>
  <c r="I226"/>
  <c r="H231"/>
  <c r="C235"/>
  <c r="AJ239"/>
  <c r="W244"/>
  <c r="U249"/>
  <c r="V249" s="1"/>
  <c r="N254"/>
  <c r="M259"/>
  <c r="AB259" s="1"/>
  <c r="L264"/>
  <c r="AA264" s="1"/>
  <c r="I271"/>
  <c r="H237"/>
  <c r="G242"/>
  <c r="B242" s="1"/>
  <c r="D247"/>
  <c r="C252"/>
  <c r="AJ256"/>
  <c r="W261"/>
  <c r="U266"/>
  <c r="V266" s="1"/>
  <c r="U275"/>
  <c r="K281"/>
  <c r="Z281" s="1"/>
  <c r="I291"/>
  <c r="H296"/>
  <c r="G301"/>
  <c r="B301" s="1"/>
  <c r="D306"/>
  <c r="N271"/>
  <c r="M276"/>
  <c r="AB276" s="1"/>
  <c r="L281"/>
  <c r="AA281" s="1"/>
  <c r="K286"/>
  <c r="Z286" s="1"/>
  <c r="I296"/>
  <c r="H301"/>
  <c r="G306"/>
  <c r="B306" s="1"/>
  <c r="I145"/>
  <c r="H150"/>
  <c r="G155"/>
  <c r="B155" s="1"/>
  <c r="D156"/>
  <c r="C161"/>
  <c r="AJ165"/>
  <c r="W170"/>
  <c r="U175"/>
  <c r="N180"/>
  <c r="M185"/>
  <c r="AB185" s="1"/>
  <c r="L190"/>
  <c r="AA190" s="1"/>
  <c r="AC190" s="1"/>
  <c r="K195"/>
  <c r="Z195" s="1"/>
  <c r="I205"/>
  <c r="H210"/>
  <c r="G215"/>
  <c r="B215" s="1"/>
  <c r="D220"/>
  <c r="C225"/>
  <c r="AJ229"/>
  <c r="C164"/>
  <c r="AJ168"/>
  <c r="W173"/>
  <c r="U178"/>
  <c r="N183"/>
  <c r="M188"/>
  <c r="AB188" s="1"/>
  <c r="L193"/>
  <c r="AA193" s="1"/>
  <c r="K198"/>
  <c r="Z198" s="1"/>
  <c r="I208"/>
  <c r="H213"/>
  <c r="G218"/>
  <c r="B218" s="1"/>
  <c r="D223"/>
  <c r="C228"/>
  <c r="AJ232"/>
  <c r="N236"/>
  <c r="M241"/>
  <c r="AB241" s="1"/>
  <c r="L246"/>
  <c r="AA246" s="1"/>
  <c r="K251"/>
  <c r="Z251" s="1"/>
  <c r="I261"/>
  <c r="H266"/>
  <c r="N274"/>
  <c r="AJ238"/>
  <c r="W243"/>
  <c r="U248"/>
  <c r="V248" s="1"/>
  <c r="N253"/>
  <c r="M258"/>
  <c r="AB258" s="1"/>
  <c r="L263"/>
  <c r="AA263" s="1"/>
  <c r="I269"/>
  <c r="H278"/>
  <c r="G283"/>
  <c r="B283" s="1"/>
  <c r="D288"/>
  <c r="C293"/>
  <c r="AJ297"/>
  <c r="W302"/>
  <c r="K268"/>
  <c r="Z268" s="1"/>
  <c r="I278"/>
  <c r="H283"/>
  <c r="G288"/>
  <c r="B288" s="1"/>
  <c r="D293"/>
  <c r="C298"/>
  <c r="AJ302"/>
  <c r="D138"/>
  <c r="H132"/>
  <c r="N118"/>
  <c r="K93"/>
  <c r="Z93" s="1"/>
  <c r="AJ87"/>
  <c r="C83"/>
  <c r="G158"/>
  <c r="B158" s="1"/>
  <c r="W151"/>
  <c r="AJ146"/>
  <c r="C142"/>
  <c r="D137"/>
  <c r="G132"/>
  <c r="B132" s="1"/>
  <c r="H127"/>
  <c r="I122"/>
  <c r="K112"/>
  <c r="Z112" s="1"/>
  <c r="L107"/>
  <c r="AA107" s="1"/>
  <c r="M102"/>
  <c r="AB102" s="1"/>
  <c r="N97"/>
  <c r="U92"/>
  <c r="W87"/>
  <c r="AJ82"/>
  <c r="C78"/>
  <c r="D73"/>
  <c r="D74"/>
  <c r="W67"/>
  <c r="AJ62"/>
  <c r="C58"/>
  <c r="D53"/>
  <c r="G48"/>
  <c r="B48" s="1"/>
  <c r="H43"/>
  <c r="I38"/>
  <c r="K28"/>
  <c r="Z28" s="1"/>
  <c r="L23"/>
  <c r="AA23" s="1"/>
  <c r="M18"/>
  <c r="AB18" s="1"/>
  <c r="AL18" s="1"/>
  <c r="N13"/>
  <c r="U8"/>
  <c r="N72"/>
  <c r="G67"/>
  <c r="B67" s="1"/>
  <c r="H62"/>
  <c r="I57"/>
  <c r="K47"/>
  <c r="Z47" s="1"/>
  <c r="L42"/>
  <c r="AA42" s="1"/>
  <c r="M37"/>
  <c r="AB37" s="1"/>
  <c r="AL37" s="1"/>
  <c r="N32"/>
  <c r="U27"/>
  <c r="V27" s="1"/>
  <c r="W22"/>
  <c r="AJ17"/>
  <c r="C13"/>
  <c r="D8"/>
  <c r="C133"/>
  <c r="D128"/>
  <c r="G123"/>
  <c r="B123" s="1"/>
  <c r="H118"/>
  <c r="I113"/>
  <c r="K103"/>
  <c r="Z103" s="1"/>
  <c r="L98"/>
  <c r="AA98" s="1"/>
  <c r="M93"/>
  <c r="AB93" s="1"/>
  <c r="N88"/>
  <c r="U83"/>
  <c r="N159"/>
  <c r="M152"/>
  <c r="AB152" s="1"/>
  <c r="N147"/>
  <c r="U142"/>
  <c r="W137"/>
  <c r="AJ132"/>
  <c r="C128"/>
  <c r="D123"/>
  <c r="G118"/>
  <c r="B118" s="1"/>
  <c r="H113"/>
  <c r="I108"/>
  <c r="K98"/>
  <c r="Z98" s="1"/>
  <c r="L93"/>
  <c r="AA93" s="1"/>
  <c r="M88"/>
  <c r="AB88" s="1"/>
  <c r="N83"/>
  <c r="U78"/>
  <c r="W73"/>
  <c r="M75"/>
  <c r="AB75" s="1"/>
  <c r="M68"/>
  <c r="AB68" s="1"/>
  <c r="AL68" s="1"/>
  <c r="N63"/>
  <c r="U58"/>
  <c r="W53"/>
  <c r="AJ48"/>
  <c r="C44"/>
  <c r="D39"/>
  <c r="G34"/>
  <c r="B34" s="1"/>
  <c r="H29"/>
  <c r="I24"/>
  <c r="K14"/>
  <c r="Z14" s="1"/>
  <c r="L9"/>
  <c r="AA9" s="1"/>
  <c r="H74"/>
  <c r="AJ67"/>
  <c r="C63"/>
  <c r="D58"/>
  <c r="G53"/>
  <c r="B53" s="1"/>
  <c r="H48"/>
  <c r="I43"/>
  <c r="K33"/>
  <c r="Z33" s="1"/>
  <c r="L28"/>
  <c r="AA28" s="1"/>
  <c r="M23"/>
  <c r="AB23" s="1"/>
  <c r="AL23" s="1"/>
  <c r="N18"/>
  <c r="U13"/>
  <c r="V13" s="1"/>
  <c r="W8"/>
  <c r="I143"/>
  <c r="H148"/>
  <c r="G153"/>
  <c r="B153" s="1"/>
  <c r="U160"/>
  <c r="C159"/>
  <c r="AJ163"/>
  <c r="W168"/>
  <c r="U173"/>
  <c r="V173" s="1"/>
  <c r="N178"/>
  <c r="M183"/>
  <c r="AB183" s="1"/>
  <c r="L188"/>
  <c r="AA188" s="1"/>
  <c r="K193"/>
  <c r="Z193" s="1"/>
  <c r="I203"/>
  <c r="H208"/>
  <c r="G213"/>
  <c r="B213" s="1"/>
  <c r="D218"/>
  <c r="C223"/>
  <c r="AJ227"/>
  <c r="W232"/>
  <c r="AJ166"/>
  <c r="W171"/>
  <c r="U176"/>
  <c r="N181"/>
  <c r="M186"/>
  <c r="AB186" s="1"/>
  <c r="L191"/>
  <c r="AA191" s="1"/>
  <c r="K196"/>
  <c r="Z196" s="1"/>
  <c r="I206"/>
  <c r="H211"/>
  <c r="G216"/>
  <c r="B216" s="1"/>
  <c r="D221"/>
  <c r="C226"/>
  <c r="AJ230"/>
  <c r="N234"/>
  <c r="M239"/>
  <c r="AB239" s="1"/>
  <c r="L244"/>
  <c r="AA244" s="1"/>
  <c r="K249"/>
  <c r="Z249" s="1"/>
  <c r="I259"/>
  <c r="H264"/>
  <c r="N270"/>
  <c r="AJ236"/>
  <c r="W241"/>
  <c r="U246"/>
  <c r="V246" s="1"/>
  <c r="N251"/>
  <c r="M256"/>
  <c r="AB256" s="1"/>
  <c r="L261"/>
  <c r="AA261" s="1"/>
  <c r="K266"/>
  <c r="Z266" s="1"/>
  <c r="G275"/>
  <c r="B275" s="1"/>
  <c r="G281"/>
  <c r="B281" s="1"/>
  <c r="D286"/>
  <c r="C291"/>
  <c r="AJ295"/>
  <c r="W300"/>
  <c r="U305"/>
  <c r="I276"/>
  <c r="H281"/>
  <c r="G286"/>
  <c r="B286" s="1"/>
  <c r="D291"/>
  <c r="C296"/>
  <c r="AJ300"/>
  <c r="W305"/>
  <c r="D140"/>
  <c r="C145"/>
  <c r="AJ149"/>
  <c r="W154"/>
  <c r="U155"/>
  <c r="N160"/>
  <c r="M165"/>
  <c r="AB165" s="1"/>
  <c r="L170"/>
  <c r="AA170" s="1"/>
  <c r="K175"/>
  <c r="Z175" s="1"/>
  <c r="I185"/>
  <c r="H190"/>
  <c r="G195"/>
  <c r="B195" s="1"/>
  <c r="D200"/>
  <c r="C205"/>
  <c r="AJ209"/>
  <c r="W214"/>
  <c r="U219"/>
  <c r="N224"/>
  <c r="M229"/>
  <c r="AB229" s="1"/>
  <c r="N163"/>
  <c r="M168"/>
  <c r="AB168" s="1"/>
  <c r="L173"/>
  <c r="AA173" s="1"/>
  <c r="K178"/>
  <c r="Z178" s="1"/>
  <c r="I188"/>
  <c r="H193"/>
  <c r="G198"/>
  <c r="B198" s="1"/>
  <c r="D203"/>
  <c r="C208"/>
  <c r="AJ212"/>
  <c r="W217"/>
  <c r="U222"/>
  <c r="N227"/>
  <c r="M232"/>
  <c r="AB232" s="1"/>
  <c r="I241"/>
  <c r="H246"/>
  <c r="G251"/>
  <c r="B251" s="1"/>
  <c r="D256"/>
  <c r="C261"/>
  <c r="AJ265"/>
  <c r="D274"/>
  <c r="M238"/>
  <c r="AB238" s="1"/>
  <c r="L243"/>
  <c r="AA243" s="1"/>
  <c r="AC243" s="1"/>
  <c r="K248"/>
  <c r="Z248" s="1"/>
  <c r="I258"/>
  <c r="H263"/>
  <c r="N268"/>
  <c r="AJ277"/>
  <c r="W282"/>
  <c r="U287"/>
  <c r="V287" s="1"/>
  <c r="N292"/>
  <c r="M297"/>
  <c r="AB297" s="1"/>
  <c r="L302"/>
  <c r="AA302" s="1"/>
  <c r="G268"/>
  <c r="B268" s="1"/>
  <c r="D273"/>
  <c r="C278"/>
  <c r="AJ282"/>
  <c r="W287"/>
  <c r="U292"/>
  <c r="V292" s="1"/>
  <c r="N297"/>
  <c r="M302"/>
  <c r="AB302" s="1"/>
  <c r="K125"/>
  <c r="Z125" s="1"/>
  <c r="G113"/>
  <c r="B113" s="1"/>
  <c r="H108"/>
  <c r="N102"/>
  <c r="N138"/>
  <c r="L132"/>
  <c r="AA132" s="1"/>
  <c r="M127"/>
  <c r="AB127" s="1"/>
  <c r="N122"/>
  <c r="U117"/>
  <c r="W112"/>
  <c r="AJ107"/>
  <c r="C103"/>
  <c r="D98"/>
  <c r="G93"/>
  <c r="B93" s="1"/>
  <c r="H88"/>
  <c r="I83"/>
  <c r="U158"/>
  <c r="G152"/>
  <c r="B152" s="1"/>
  <c r="H147"/>
  <c r="I142"/>
  <c r="K132"/>
  <c r="Z132" s="1"/>
  <c r="L127"/>
  <c r="AA127" s="1"/>
  <c r="M122"/>
  <c r="AB122" s="1"/>
  <c r="N117"/>
  <c r="U112"/>
  <c r="V112" s="1"/>
  <c r="W107"/>
  <c r="AJ102"/>
  <c r="C98"/>
  <c r="D93"/>
  <c r="G88"/>
  <c r="B88" s="1"/>
  <c r="H83"/>
  <c r="I78"/>
  <c r="N74"/>
  <c r="G68"/>
  <c r="B68" s="1"/>
  <c r="H63"/>
  <c r="I58"/>
  <c r="K48"/>
  <c r="Z48" s="1"/>
  <c r="L43"/>
  <c r="AA43" s="1"/>
  <c r="M38"/>
  <c r="AB38" s="1"/>
  <c r="AL38" s="1"/>
  <c r="N33"/>
  <c r="U28"/>
  <c r="V28" s="1"/>
  <c r="W23"/>
  <c r="AJ18"/>
  <c r="C14"/>
  <c r="D9"/>
  <c r="I73"/>
  <c r="K67"/>
  <c r="Z67" s="1"/>
  <c r="L62"/>
  <c r="AA62" s="1"/>
  <c r="M57"/>
  <c r="AB57" s="1"/>
  <c r="AL57" s="1"/>
  <c r="N52"/>
  <c r="U47"/>
  <c r="V47" s="1"/>
  <c r="W42"/>
  <c r="AJ37"/>
  <c r="C33"/>
  <c r="D28"/>
  <c r="G23"/>
  <c r="B23" s="1"/>
  <c r="H18"/>
  <c r="I13"/>
  <c r="I133"/>
  <c r="K123"/>
  <c r="Z123" s="1"/>
  <c r="L118"/>
  <c r="AA118" s="1"/>
  <c r="M113"/>
  <c r="AB113" s="1"/>
  <c r="N108"/>
  <c r="U103"/>
  <c r="W98"/>
  <c r="AJ93"/>
  <c r="C89"/>
  <c r="D84"/>
  <c r="I160"/>
  <c r="AJ152"/>
  <c r="C148"/>
  <c r="D143"/>
  <c r="G138"/>
  <c r="B138" s="1"/>
  <c r="H133"/>
  <c r="I128"/>
  <c r="K118"/>
  <c r="Z118" s="1"/>
  <c r="L113"/>
  <c r="AA113" s="1"/>
  <c r="M108"/>
  <c r="AB108" s="1"/>
  <c r="N103"/>
  <c r="U98"/>
  <c r="W93"/>
  <c r="AJ88"/>
  <c r="C84"/>
  <c r="D79"/>
  <c r="G74"/>
  <c r="B74" s="1"/>
  <c r="H76"/>
  <c r="AJ68"/>
  <c r="C64"/>
  <c r="D59"/>
  <c r="G54"/>
  <c r="B54" s="1"/>
  <c r="H49"/>
  <c r="I44"/>
  <c r="K34"/>
  <c r="Z34" s="1"/>
  <c r="L29"/>
  <c r="AA29" s="1"/>
  <c r="M24"/>
  <c r="AB24" s="1"/>
  <c r="AL24" s="1"/>
  <c r="N19"/>
  <c r="U14"/>
  <c r="V14" s="1"/>
  <c r="W9"/>
  <c r="W74"/>
  <c r="H68"/>
  <c r="I63"/>
  <c r="K53"/>
  <c r="Z53" s="1"/>
  <c r="L48"/>
  <c r="AA48" s="1"/>
  <c r="AC48" s="1"/>
  <c r="M43"/>
  <c r="AB43" s="1"/>
  <c r="AL43" s="1"/>
  <c r="N38"/>
  <c r="U33"/>
  <c r="V33" s="1"/>
  <c r="W28"/>
  <c r="AJ23"/>
  <c r="C19"/>
  <c r="D14"/>
  <c r="G9"/>
  <c r="B9" s="1"/>
  <c r="C143"/>
  <c r="AJ147"/>
  <c r="W152"/>
  <c r="G160"/>
  <c r="B160" s="1"/>
  <c r="N158"/>
  <c r="M163"/>
  <c r="AB163" s="1"/>
  <c r="L168"/>
  <c r="AA168" s="1"/>
  <c r="K173"/>
  <c r="Z173" s="1"/>
  <c r="I183"/>
  <c r="H188"/>
  <c r="G193"/>
  <c r="B193" s="1"/>
  <c r="D198"/>
  <c r="C203"/>
  <c r="AJ207"/>
  <c r="W212"/>
  <c r="U217"/>
  <c r="V217" s="1"/>
  <c r="N222"/>
  <c r="M227"/>
  <c r="AB227" s="1"/>
  <c r="L232"/>
  <c r="AA232" s="1"/>
  <c r="M166"/>
  <c r="AB166" s="1"/>
  <c r="L171"/>
  <c r="AA171" s="1"/>
  <c r="K176"/>
  <c r="Z176" s="1"/>
  <c r="I186"/>
  <c r="H191"/>
  <c r="G196"/>
  <c r="B196" s="1"/>
  <c r="D201"/>
  <c r="C206"/>
  <c r="AJ210"/>
  <c r="W215"/>
  <c r="U220"/>
  <c r="N225"/>
  <c r="M230"/>
  <c r="AB230" s="1"/>
  <c r="I239"/>
  <c r="H244"/>
  <c r="G249"/>
  <c r="B249" s="1"/>
  <c r="D254"/>
  <c r="C259"/>
  <c r="AJ263"/>
  <c r="D270"/>
  <c r="M236"/>
  <c r="AB236" s="1"/>
  <c r="L241"/>
  <c r="AA241" s="1"/>
  <c r="K246"/>
  <c r="Z246" s="1"/>
  <c r="I256"/>
  <c r="H261"/>
  <c r="G266"/>
  <c r="B266" s="1"/>
  <c r="L274"/>
  <c r="AA274" s="1"/>
  <c r="AC274" s="1"/>
  <c r="W280"/>
  <c r="U285"/>
  <c r="N290"/>
  <c r="M295"/>
  <c r="AB295" s="1"/>
  <c r="L300"/>
  <c r="AA300" s="1"/>
  <c r="K305"/>
  <c r="Z305" s="1"/>
  <c r="D271"/>
  <c r="C276"/>
  <c r="AJ280"/>
  <c r="W285"/>
  <c r="U290"/>
  <c r="V290" s="1"/>
  <c r="N295"/>
  <c r="M300"/>
  <c r="AB300" s="1"/>
  <c r="L305"/>
  <c r="AA305" s="1"/>
  <c r="U139"/>
  <c r="N144"/>
  <c r="M149"/>
  <c r="AB149" s="1"/>
  <c r="L154"/>
  <c r="AA154" s="1"/>
  <c r="K155"/>
  <c r="Z155" s="1"/>
  <c r="I165"/>
  <c r="H170"/>
  <c r="G175"/>
  <c r="B175" s="1"/>
  <c r="D180"/>
  <c r="C185"/>
  <c r="AJ189"/>
  <c r="W194"/>
  <c r="U199"/>
  <c r="N204"/>
  <c r="M209"/>
  <c r="AB209" s="1"/>
  <c r="L214"/>
  <c r="AA214" s="1"/>
  <c r="K219"/>
  <c r="Z219" s="1"/>
  <c r="I229"/>
  <c r="I168"/>
  <c r="H173"/>
  <c r="G178"/>
  <c r="B178" s="1"/>
  <c r="D183"/>
  <c r="C188"/>
  <c r="AJ192"/>
  <c r="W197"/>
  <c r="U202"/>
  <c r="N207"/>
  <c r="M212"/>
  <c r="AB212" s="1"/>
  <c r="L217"/>
  <c r="AA217" s="1"/>
  <c r="K222"/>
  <c r="Z222" s="1"/>
  <c r="I232"/>
  <c r="D236"/>
  <c r="C241"/>
  <c r="AJ245"/>
  <c r="W250"/>
  <c r="U255"/>
  <c r="V255" s="1"/>
  <c r="N260"/>
  <c r="M265"/>
  <c r="AB265" s="1"/>
  <c r="K273"/>
  <c r="Z273" s="1"/>
  <c r="I238"/>
  <c r="H243"/>
  <c r="G248"/>
  <c r="B248" s="1"/>
  <c r="D253"/>
  <c r="C258"/>
  <c r="AJ262"/>
  <c r="D268"/>
  <c r="M277"/>
  <c r="AB277" s="1"/>
  <c r="L282"/>
  <c r="AA282" s="1"/>
  <c r="K287"/>
  <c r="Z287" s="1"/>
  <c r="I297"/>
  <c r="H302"/>
  <c r="W267"/>
  <c r="U272"/>
  <c r="V272" s="1"/>
  <c r="N277"/>
  <c r="M282"/>
  <c r="AB282" s="1"/>
  <c r="L287"/>
  <c r="AA287" s="1"/>
  <c r="K292"/>
  <c r="Z292" s="1"/>
  <c r="I302"/>
  <c r="I139"/>
  <c r="W132"/>
  <c r="I119"/>
  <c r="D94"/>
  <c r="L88"/>
  <c r="AA88" s="1"/>
  <c r="M83"/>
  <c r="AB83" s="1"/>
  <c r="K152"/>
  <c r="Z152" s="1"/>
  <c r="L147"/>
  <c r="AA147" s="1"/>
  <c r="M142"/>
  <c r="AB142" s="1"/>
  <c r="N137"/>
  <c r="U132"/>
  <c r="W127"/>
  <c r="AJ122"/>
  <c r="C118"/>
  <c r="D113"/>
  <c r="G108"/>
  <c r="B108" s="1"/>
  <c r="H103"/>
  <c r="I98"/>
  <c r="K88"/>
  <c r="Z88" s="1"/>
  <c r="L83"/>
  <c r="AA83" s="1"/>
  <c r="M78"/>
  <c r="AB78" s="1"/>
  <c r="N73"/>
  <c r="I75"/>
  <c r="K68"/>
  <c r="Z68" s="1"/>
  <c r="L63"/>
  <c r="AA63" s="1"/>
  <c r="M58"/>
  <c r="AB58" s="1"/>
  <c r="AL58" s="1"/>
  <c r="N53"/>
  <c r="U48"/>
  <c r="V48" s="1"/>
  <c r="W43"/>
  <c r="AJ38"/>
  <c r="C34"/>
  <c r="D29"/>
  <c r="G24"/>
  <c r="B24" s="1"/>
  <c r="H19"/>
  <c r="I14"/>
  <c r="AJ73"/>
  <c r="U67"/>
  <c r="W62"/>
  <c r="AJ57"/>
  <c r="C53"/>
  <c r="D48"/>
  <c r="G43"/>
  <c r="B43" s="1"/>
  <c r="H38"/>
  <c r="I33"/>
  <c r="K23"/>
  <c r="Z23" s="1"/>
  <c r="L18"/>
  <c r="AA18" s="1"/>
  <c r="M13"/>
  <c r="AB13" s="1"/>
  <c r="AL13" s="1"/>
  <c r="N8"/>
  <c r="M133"/>
  <c r="AB133" s="1"/>
  <c r="N128"/>
  <c r="U123"/>
  <c r="W118"/>
  <c r="AJ113"/>
  <c r="C109"/>
  <c r="D104"/>
  <c r="G99"/>
  <c r="B99" s="1"/>
  <c r="H94"/>
  <c r="I89"/>
  <c r="AJ160"/>
  <c r="H153"/>
  <c r="I148"/>
  <c r="K138"/>
  <c r="Z138" s="1"/>
  <c r="L133"/>
  <c r="AA133" s="1"/>
  <c r="M128"/>
  <c r="AB128" s="1"/>
  <c r="N123"/>
  <c r="U118"/>
  <c r="V118" s="1"/>
  <c r="W113"/>
  <c r="AJ108"/>
  <c r="C104"/>
  <c r="D99"/>
  <c r="G94"/>
  <c r="B94" s="1"/>
  <c r="H89"/>
  <c r="I84"/>
  <c r="K74"/>
  <c r="Z74" s="1"/>
  <c r="W76"/>
  <c r="H69"/>
  <c r="I64"/>
  <c r="K54"/>
  <c r="Z54" s="1"/>
  <c r="L49"/>
  <c r="AA49" s="1"/>
  <c r="M44"/>
  <c r="AB44" s="1"/>
  <c r="AL44" s="1"/>
  <c r="N39"/>
  <c r="U34"/>
  <c r="V34" s="1"/>
  <c r="W29"/>
  <c r="AJ24"/>
  <c r="C20"/>
  <c r="D15"/>
  <c r="G10"/>
  <c r="B10" s="1"/>
  <c r="K75"/>
  <c r="Z75" s="1"/>
  <c r="L68"/>
  <c r="AA68" s="1"/>
  <c r="M63"/>
  <c r="AB63" s="1"/>
  <c r="AL63" s="1"/>
  <c r="N58"/>
  <c r="U53"/>
  <c r="W48"/>
  <c r="AJ43"/>
  <c r="C39"/>
  <c r="D34"/>
  <c r="G29"/>
  <c r="B29" s="1"/>
  <c r="H24"/>
  <c r="I19"/>
  <c r="K9"/>
  <c r="Z9" s="1"/>
  <c r="N142"/>
  <c r="M147"/>
  <c r="AB147" s="1"/>
  <c r="L152"/>
  <c r="AA152" s="1"/>
  <c r="L159"/>
  <c r="AA159" s="1"/>
  <c r="I163"/>
  <c r="H168"/>
  <c r="G173"/>
  <c r="B173" s="1"/>
  <c r="D178"/>
  <c r="C183"/>
  <c r="AJ187"/>
  <c r="W192"/>
  <c r="U197"/>
  <c r="V197" s="1"/>
  <c r="N202"/>
  <c r="M207"/>
  <c r="AB207" s="1"/>
  <c r="L212"/>
  <c r="AA212" s="1"/>
  <c r="K217"/>
  <c r="Z217" s="1"/>
  <c r="I227"/>
  <c r="H232"/>
  <c r="I166"/>
  <c r="H171"/>
  <c r="G176"/>
  <c r="B176" s="1"/>
  <c r="D181"/>
  <c r="C186"/>
  <c r="AJ190"/>
  <c r="W195"/>
  <c r="U200"/>
  <c r="V200" s="1"/>
  <c r="N205"/>
  <c r="M210"/>
  <c r="AB210" s="1"/>
  <c r="L215"/>
  <c r="AA215" s="1"/>
  <c r="K220"/>
  <c r="Z220" s="1"/>
  <c r="I230"/>
  <c r="D234"/>
  <c r="C239"/>
  <c r="AJ243"/>
  <c r="W248"/>
  <c r="U253"/>
  <c r="N258"/>
  <c r="M263"/>
  <c r="AB263" s="1"/>
  <c r="K269"/>
  <c r="Z269" s="1"/>
  <c r="I236"/>
  <c r="H241"/>
  <c r="G246"/>
  <c r="B246" s="1"/>
  <c r="D251"/>
  <c r="C256"/>
  <c r="AJ260"/>
  <c r="W265"/>
  <c r="AJ273"/>
  <c r="L280"/>
  <c r="AA280" s="1"/>
  <c r="K285"/>
  <c r="Z285" s="1"/>
  <c r="I295"/>
  <c r="H300"/>
  <c r="G305"/>
  <c r="B305" s="1"/>
  <c r="U270"/>
  <c r="N275"/>
  <c r="M280"/>
  <c r="AB280" s="1"/>
  <c r="L285"/>
  <c r="AA285" s="1"/>
  <c r="AC285" s="1"/>
  <c r="K290"/>
  <c r="Z290" s="1"/>
  <c r="I300"/>
  <c r="H305"/>
  <c r="K139"/>
  <c r="Z139" s="1"/>
  <c r="I149"/>
  <c r="H154"/>
  <c r="AJ162"/>
  <c r="D160"/>
  <c r="C165"/>
  <c r="AJ169"/>
  <c r="W174"/>
  <c r="U179"/>
  <c r="V179" s="1"/>
  <c r="N184"/>
  <c r="M189"/>
  <c r="AB189" s="1"/>
  <c r="L194"/>
  <c r="AA194" s="1"/>
  <c r="K199"/>
  <c r="Z199" s="1"/>
  <c r="I209"/>
  <c r="H214"/>
  <c r="G219"/>
  <c r="B219" s="1"/>
  <c r="D224"/>
  <c r="C229"/>
  <c r="U234"/>
  <c r="V234" s="1"/>
  <c r="C168"/>
  <c r="AJ172"/>
  <c r="W177"/>
  <c r="U182"/>
  <c r="V182" s="1"/>
  <c r="N187"/>
  <c r="M192"/>
  <c r="AB192" s="1"/>
  <c r="L197"/>
  <c r="AA197" s="1"/>
  <c r="K202"/>
  <c r="Z202" s="1"/>
  <c r="L250"/>
  <c r="AA250" s="1"/>
  <c r="H303"/>
  <c r="I298"/>
  <c r="K288"/>
  <c r="Z288" s="1"/>
  <c r="L283"/>
  <c r="AA283" s="1"/>
  <c r="M278"/>
  <c r="AB278" s="1"/>
  <c r="N273"/>
  <c r="U268"/>
  <c r="G303"/>
  <c r="B303" s="1"/>
  <c r="H298"/>
  <c r="I293"/>
  <c r="K283"/>
  <c r="Z283" s="1"/>
  <c r="L278"/>
  <c r="AA278" s="1"/>
  <c r="AJ269"/>
  <c r="W263"/>
  <c r="AJ258"/>
  <c r="C254"/>
  <c r="D249"/>
  <c r="G244"/>
  <c r="B244" s="1"/>
  <c r="H239"/>
  <c r="I275"/>
  <c r="L266"/>
  <c r="AA266" s="1"/>
  <c r="M261"/>
  <c r="AB261" s="1"/>
  <c r="K304"/>
  <c r="Z304" s="1"/>
  <c r="L299"/>
  <c r="AA299" s="1"/>
  <c r="M294"/>
  <c r="AB294" s="1"/>
  <c r="N289"/>
  <c r="U284"/>
  <c r="W279"/>
  <c r="AJ274"/>
  <c r="C270"/>
  <c r="K299"/>
  <c r="Z299" s="1"/>
  <c r="L294"/>
  <c r="AA294" s="1"/>
  <c r="M289"/>
  <c r="AB289" s="1"/>
  <c r="N284"/>
  <c r="U279"/>
  <c r="D265"/>
  <c r="G260"/>
  <c r="B260" s="1"/>
  <c r="H255"/>
  <c r="I250"/>
  <c r="K240"/>
  <c r="Z240" s="1"/>
  <c r="L235"/>
  <c r="AA235" s="1"/>
  <c r="AJ267"/>
  <c r="W262"/>
  <c r="N305"/>
  <c r="U300"/>
  <c r="W295"/>
  <c r="AJ290"/>
  <c r="C286"/>
  <c r="D281"/>
  <c r="G276"/>
  <c r="B276" s="1"/>
  <c r="H271"/>
  <c r="M305"/>
  <c r="AB305" s="1"/>
  <c r="N300"/>
  <c r="U295"/>
  <c r="W290"/>
  <c r="AJ285"/>
  <c r="C281"/>
  <c r="W274"/>
  <c r="I266"/>
  <c r="K256"/>
  <c r="Z256" s="1"/>
  <c r="L251"/>
  <c r="AA251" s="1"/>
  <c r="M246"/>
  <c r="AB246" s="1"/>
  <c r="N241"/>
  <c r="U236"/>
  <c r="V236" s="1"/>
  <c r="D264"/>
  <c r="AJ306"/>
  <c r="C302"/>
  <c r="D297"/>
  <c r="G292"/>
  <c r="B292" s="1"/>
  <c r="H287"/>
  <c r="I282"/>
  <c r="K272"/>
  <c r="Z272" s="1"/>
  <c r="W306"/>
  <c r="AJ301"/>
  <c r="C297"/>
  <c r="D292"/>
  <c r="G287"/>
  <c r="B287" s="1"/>
  <c r="H282"/>
  <c r="I277"/>
  <c r="L267"/>
  <c r="AA267" s="1"/>
  <c r="M262"/>
  <c r="AB262" s="1"/>
  <c r="N257"/>
  <c r="U252"/>
  <c r="V252" s="1"/>
  <c r="W247"/>
  <c r="AJ242"/>
  <c r="C238"/>
  <c r="W272"/>
  <c r="I265"/>
  <c r="I8" i="17"/>
  <c r="J8"/>
  <c r="Y8"/>
  <c r="X8"/>
  <c r="G8"/>
  <c r="W8"/>
  <c r="F8"/>
  <c r="E8"/>
  <c r="K8"/>
  <c r="V8"/>
  <c r="K9"/>
  <c r="Y9"/>
  <c r="X9"/>
  <c r="F9"/>
  <c r="G9"/>
  <c r="E9"/>
  <c r="J9"/>
  <c r="I9"/>
  <c r="V9"/>
  <c r="J10"/>
  <c r="F10"/>
  <c r="Y10"/>
  <c r="G10"/>
  <c r="I10"/>
  <c r="E10"/>
  <c r="K10"/>
  <c r="V10"/>
  <c r="X10"/>
  <c r="E11"/>
  <c r="Y11"/>
  <c r="V11"/>
  <c r="W11"/>
  <c r="I11"/>
  <c r="K11"/>
  <c r="F11"/>
  <c r="X11"/>
  <c r="G11"/>
  <c r="J11"/>
  <c r="W12"/>
  <c r="G12"/>
  <c r="V12"/>
  <c r="E12"/>
  <c r="J12"/>
  <c r="X12"/>
  <c r="F12"/>
  <c r="Y12"/>
  <c r="I12"/>
  <c r="K12"/>
  <c r="K13"/>
  <c r="J13"/>
  <c r="X13"/>
  <c r="W13"/>
  <c r="E13"/>
  <c r="I13"/>
  <c r="F13"/>
  <c r="Y13"/>
  <c r="V13"/>
  <c r="G13"/>
  <c r="V14"/>
  <c r="Y14"/>
  <c r="X14"/>
  <c r="G14"/>
  <c r="K14"/>
  <c r="F14"/>
  <c r="E14"/>
  <c r="W14"/>
  <c r="I14"/>
  <c r="X15"/>
  <c r="F15"/>
  <c r="J14"/>
  <c r="G15"/>
  <c r="J15"/>
  <c r="I15"/>
  <c r="W15"/>
  <c r="K15"/>
  <c r="E15"/>
  <c r="Y15"/>
  <c r="V15"/>
  <c r="Y16"/>
  <c r="I16"/>
  <c r="F16"/>
  <c r="G16"/>
  <c r="K16"/>
  <c r="V16"/>
  <c r="J16"/>
  <c r="E16"/>
  <c r="W16"/>
  <c r="X16"/>
  <c r="G17"/>
  <c r="F17"/>
  <c r="W17"/>
  <c r="I17"/>
  <c r="V17"/>
  <c r="E17"/>
  <c r="X17"/>
  <c r="Y17"/>
  <c r="K17"/>
  <c r="J17"/>
  <c r="K18"/>
  <c r="V18"/>
  <c r="G18"/>
  <c r="Y18"/>
  <c r="W18"/>
  <c r="F18"/>
  <c r="J18"/>
  <c r="E18"/>
  <c r="I18"/>
  <c r="X18"/>
  <c r="K19"/>
  <c r="I19"/>
  <c r="J19"/>
  <c r="V19"/>
  <c r="F19"/>
  <c r="W19"/>
  <c r="Y19"/>
  <c r="G19"/>
  <c r="E19"/>
  <c r="X19"/>
  <c r="V20"/>
  <c r="G20"/>
  <c r="F20"/>
  <c r="E20"/>
  <c r="Y20"/>
  <c r="I20"/>
  <c r="W20"/>
  <c r="J20"/>
  <c r="X20"/>
  <c r="K20"/>
  <c r="G21"/>
  <c r="J21"/>
  <c r="I21"/>
  <c r="E21"/>
  <c r="V21"/>
  <c r="W21"/>
  <c r="Y21"/>
  <c r="F21"/>
  <c r="K21"/>
  <c r="X21"/>
  <c r="Y22"/>
  <c r="F22"/>
  <c r="K22"/>
  <c r="V22"/>
  <c r="W22"/>
  <c r="E22"/>
  <c r="G22"/>
  <c r="X22"/>
  <c r="J22"/>
  <c r="I22"/>
  <c r="F23"/>
  <c r="V23"/>
  <c r="Y23"/>
  <c r="W23"/>
  <c r="I23"/>
  <c r="J23"/>
  <c r="E23"/>
  <c r="G23"/>
  <c r="X23"/>
  <c r="K23"/>
  <c r="V24"/>
  <c r="E24"/>
  <c r="I24"/>
  <c r="F24"/>
  <c r="J24"/>
  <c r="G24"/>
  <c r="W24"/>
  <c r="K24"/>
  <c r="Y24"/>
  <c r="X24"/>
  <c r="F25"/>
  <c r="G25"/>
  <c r="E25"/>
  <c r="V25"/>
  <c r="W25"/>
  <c r="X25"/>
  <c r="J25"/>
  <c r="Y25"/>
  <c r="K25"/>
  <c r="I25"/>
  <c r="F26"/>
  <c r="E26"/>
  <c r="G26"/>
  <c r="K26"/>
  <c r="W26"/>
  <c r="Y26"/>
  <c r="I26"/>
  <c r="V26"/>
  <c r="J26"/>
  <c r="X26"/>
  <c r="V27"/>
  <c r="E27"/>
  <c r="F27"/>
  <c r="G27"/>
  <c r="W27"/>
  <c r="I27"/>
  <c r="Y27"/>
  <c r="K27"/>
  <c r="X27"/>
  <c r="J27"/>
  <c r="F28"/>
  <c r="I28"/>
  <c r="K28"/>
  <c r="G28"/>
  <c r="W28"/>
  <c r="Y28"/>
  <c r="E28"/>
  <c r="V28"/>
  <c r="X28"/>
  <c r="J28"/>
  <c r="W29"/>
  <c r="G29"/>
  <c r="F29"/>
  <c r="X29"/>
  <c r="J29"/>
  <c r="V29"/>
  <c r="I29"/>
  <c r="E29"/>
  <c r="K29"/>
  <c r="Y29"/>
  <c r="V30"/>
  <c r="X30"/>
  <c r="J30"/>
  <c r="F30"/>
  <c r="I30"/>
  <c r="G30"/>
  <c r="K30"/>
  <c r="W30"/>
  <c r="Y30"/>
  <c r="E30"/>
  <c r="G31"/>
  <c r="W31"/>
  <c r="K31"/>
  <c r="V31"/>
  <c r="I31"/>
  <c r="J31"/>
  <c r="E31"/>
  <c r="F31"/>
  <c r="X31"/>
  <c r="Y31"/>
  <c r="G32"/>
  <c r="I32"/>
  <c r="J32"/>
  <c r="F32"/>
  <c r="K32"/>
  <c r="Y32"/>
  <c r="E32"/>
  <c r="V32"/>
  <c r="W32"/>
  <c r="X32"/>
  <c r="W33"/>
  <c r="J33"/>
  <c r="F33"/>
  <c r="Y33"/>
  <c r="E33"/>
  <c r="G33"/>
  <c r="I33"/>
  <c r="K33"/>
  <c r="X33"/>
  <c r="V33"/>
  <c r="Y34"/>
  <c r="E34"/>
  <c r="V34"/>
  <c r="X34"/>
  <c r="K34"/>
  <c r="G34"/>
  <c r="J34"/>
  <c r="W34"/>
  <c r="F34"/>
  <c r="I34"/>
  <c r="J35"/>
  <c r="E35"/>
  <c r="K35"/>
  <c r="I35"/>
  <c r="G35"/>
  <c r="V35"/>
  <c r="W35"/>
  <c r="Y35"/>
  <c r="F35"/>
  <c r="X35"/>
  <c r="X36"/>
  <c r="E36"/>
  <c r="V36"/>
  <c r="F36"/>
  <c r="G36"/>
  <c r="Y36"/>
  <c r="K36"/>
  <c r="W36"/>
  <c r="I36"/>
  <c r="J36"/>
  <c r="E37"/>
  <c r="X37"/>
  <c r="J37"/>
  <c r="Y37"/>
  <c r="W37"/>
  <c r="V37"/>
  <c r="F37"/>
  <c r="K37"/>
  <c r="G37"/>
  <c r="I37"/>
  <c r="V38"/>
  <c r="Y38"/>
  <c r="G38"/>
  <c r="F38"/>
  <c r="E38"/>
  <c r="I38"/>
  <c r="J38"/>
  <c r="K38"/>
  <c r="W38"/>
  <c r="X38"/>
  <c r="F39"/>
  <c r="J39"/>
  <c r="X39"/>
  <c r="K39"/>
  <c r="I39"/>
  <c r="G39"/>
  <c r="E39"/>
  <c r="W39"/>
  <c r="V39"/>
  <c r="Y39"/>
  <c r="V40"/>
  <c r="W40"/>
  <c r="K40"/>
  <c r="F40"/>
  <c r="Y40"/>
  <c r="J40"/>
  <c r="I40"/>
  <c r="X40"/>
  <c r="G40"/>
  <c r="E40"/>
  <c r="K41"/>
  <c r="F41"/>
  <c r="E41"/>
  <c r="Y41"/>
  <c r="V41"/>
  <c r="I41"/>
  <c r="G41"/>
  <c r="W41"/>
  <c r="X41"/>
  <c r="J41"/>
  <c r="F42"/>
  <c r="W42"/>
  <c r="E42"/>
  <c r="J42"/>
  <c r="X42"/>
  <c r="K42"/>
  <c r="I42"/>
  <c r="G42"/>
  <c r="V42"/>
  <c r="Y42"/>
  <c r="V43"/>
  <c r="Y43"/>
  <c r="G43"/>
  <c r="I43"/>
  <c r="W43"/>
  <c r="K43"/>
  <c r="J43"/>
  <c r="X43"/>
  <c r="F43"/>
  <c r="E43"/>
  <c r="X44"/>
  <c r="V44"/>
  <c r="Y44"/>
  <c r="I44"/>
  <c r="F44"/>
  <c r="E44"/>
  <c r="W44"/>
  <c r="G44"/>
  <c r="J44"/>
  <c r="K44"/>
  <c r="V45"/>
  <c r="W45"/>
  <c r="X45"/>
  <c r="K45"/>
  <c r="E45"/>
  <c r="G45"/>
  <c r="I45"/>
  <c r="F45"/>
  <c r="Y45"/>
  <c r="J45"/>
  <c r="V46"/>
  <c r="Y46"/>
  <c r="K46"/>
  <c r="F46"/>
  <c r="E46"/>
  <c r="I46"/>
  <c r="J46"/>
  <c r="G46"/>
  <c r="W46"/>
  <c r="X46"/>
  <c r="F47"/>
  <c r="J47"/>
  <c r="X47"/>
  <c r="K47"/>
  <c r="I47"/>
  <c r="G47"/>
  <c r="E47"/>
  <c r="W47"/>
  <c r="V47"/>
  <c r="Y47"/>
  <c r="V48"/>
  <c r="W48"/>
  <c r="K48"/>
  <c r="F48"/>
  <c r="Y48"/>
  <c r="J48"/>
  <c r="I48"/>
  <c r="X48"/>
  <c r="G48"/>
  <c r="E48"/>
  <c r="K49"/>
  <c r="F49"/>
  <c r="E49"/>
  <c r="Y49"/>
  <c r="V49"/>
  <c r="I49"/>
  <c r="G49"/>
  <c r="W49"/>
  <c r="X49"/>
  <c r="J49"/>
  <c r="F50"/>
  <c r="W50"/>
  <c r="E50"/>
  <c r="J50"/>
  <c r="X50"/>
  <c r="K50"/>
  <c r="I50"/>
  <c r="G50"/>
  <c r="V50"/>
  <c r="Y50"/>
  <c r="V51"/>
  <c r="Y51"/>
  <c r="G51"/>
  <c r="I51"/>
  <c r="W51"/>
  <c r="K51"/>
  <c r="J51"/>
  <c r="X51"/>
  <c r="F51"/>
  <c r="E51"/>
  <c r="X52"/>
  <c r="V52"/>
  <c r="Y52"/>
  <c r="I52"/>
  <c r="F52"/>
  <c r="E52"/>
  <c r="W52"/>
  <c r="G52"/>
  <c r="J52"/>
  <c r="K52"/>
  <c r="I53"/>
  <c r="F53"/>
  <c r="Y53"/>
  <c r="J53"/>
  <c r="V53"/>
  <c r="W53"/>
  <c r="X53"/>
  <c r="K53"/>
  <c r="E53"/>
  <c r="G53"/>
  <c r="K54"/>
  <c r="F54"/>
  <c r="E54"/>
  <c r="V54"/>
  <c r="Y54"/>
  <c r="X54"/>
  <c r="I54"/>
  <c r="J54"/>
  <c r="G54"/>
  <c r="W54"/>
  <c r="I55"/>
  <c r="G55"/>
  <c r="K55"/>
  <c r="V55"/>
  <c r="E55"/>
  <c r="W55"/>
  <c r="F55"/>
  <c r="J55"/>
  <c r="Y55"/>
  <c r="X55"/>
  <c r="V56"/>
  <c r="J56"/>
  <c r="W56"/>
  <c r="X56"/>
  <c r="K56"/>
  <c r="E56"/>
  <c r="G56"/>
  <c r="I56"/>
  <c r="F56"/>
  <c r="Y56"/>
  <c r="V57"/>
  <c r="G57"/>
  <c r="Y57"/>
  <c r="F57"/>
  <c r="J57"/>
  <c r="E57"/>
  <c r="W57"/>
  <c r="I57"/>
  <c r="K57"/>
  <c r="X57"/>
  <c r="V220" i="33" l="1"/>
  <c r="V155"/>
  <c r="V67"/>
  <c r="V199"/>
  <c r="V98"/>
  <c r="V176"/>
  <c r="V136"/>
  <c r="V129"/>
  <c r="AC269"/>
  <c r="AK269" s="1"/>
  <c r="V64"/>
  <c r="V239"/>
  <c r="V114"/>
  <c r="V203"/>
  <c r="V143"/>
  <c r="V250"/>
  <c r="V233"/>
  <c r="V177"/>
  <c r="V23"/>
  <c r="AC162"/>
  <c r="AK162" s="1"/>
  <c r="V66"/>
  <c r="AC121"/>
  <c r="AK121" s="1"/>
  <c r="AC172"/>
  <c r="AK172" s="1"/>
  <c r="V121"/>
  <c r="V295"/>
  <c r="V270"/>
  <c r="V132"/>
  <c r="V139"/>
  <c r="AC107"/>
  <c r="AK107" s="1"/>
  <c r="V61"/>
  <c r="V69"/>
  <c r="V49"/>
  <c r="AC273"/>
  <c r="AK273" s="1"/>
  <c r="V21"/>
  <c r="V45"/>
  <c r="AC140"/>
  <c r="AK140" s="1"/>
  <c r="AC93"/>
  <c r="AK93" s="1"/>
  <c r="O6"/>
  <c r="AE6"/>
  <c r="R6"/>
  <c r="AF6"/>
  <c r="AD6"/>
  <c r="P6"/>
  <c r="Q6"/>
  <c r="S6"/>
  <c r="AG6"/>
  <c r="AH6"/>
  <c r="T6"/>
  <c r="AI6"/>
  <c r="O7"/>
  <c r="P7"/>
  <c r="Q7"/>
  <c r="AD7"/>
  <c r="AE7"/>
  <c r="R7"/>
  <c r="AF7"/>
  <c r="S7"/>
  <c r="AG7"/>
  <c r="T7"/>
  <c r="AH7"/>
  <c r="AI7"/>
  <c r="V279"/>
  <c r="V268"/>
  <c r="V253"/>
  <c r="V285"/>
  <c r="V219"/>
  <c r="V78"/>
  <c r="V92"/>
  <c r="V175"/>
  <c r="V193"/>
  <c r="AC151"/>
  <c r="AK151" s="1"/>
  <c r="AC196"/>
  <c r="AK196" s="1"/>
  <c r="AC138"/>
  <c r="AK138" s="1"/>
  <c r="AC123"/>
  <c r="AK123" s="1"/>
  <c r="V223"/>
  <c r="AC248"/>
  <c r="AK248" s="1"/>
  <c r="V151"/>
  <c r="V86"/>
  <c r="V150"/>
  <c r="V100"/>
  <c r="V46"/>
  <c r="AC30"/>
  <c r="V60"/>
  <c r="V145"/>
  <c r="AC125"/>
  <c r="AK125" s="1"/>
  <c r="AC119"/>
  <c r="AK119" s="1"/>
  <c r="AC117"/>
  <c r="AK117" s="1"/>
  <c r="AC131"/>
  <c r="AK131" s="1"/>
  <c r="AC257"/>
  <c r="AK257" s="1"/>
  <c r="AC204"/>
  <c r="AK204" s="1"/>
  <c r="AC141"/>
  <c r="AK141" s="1"/>
  <c r="V41"/>
  <c r="AC6"/>
  <c r="AC7"/>
  <c r="AC113"/>
  <c r="AK113" s="1"/>
  <c r="AC87"/>
  <c r="AK87" s="1"/>
  <c r="AC85"/>
  <c r="AK85" s="1"/>
  <c r="AC129"/>
  <c r="AK129" s="1"/>
  <c r="AC109"/>
  <c r="AK109" s="1"/>
  <c r="AC89"/>
  <c r="AK89" s="1"/>
  <c r="AC103"/>
  <c r="AK103" s="1"/>
  <c r="AC95"/>
  <c r="AK95" s="1"/>
  <c r="AC105"/>
  <c r="AK105" s="1"/>
  <c r="V286"/>
  <c r="AC97"/>
  <c r="AK97" s="1"/>
  <c r="V282"/>
  <c r="AC251"/>
  <c r="AK251" s="1"/>
  <c r="AC235"/>
  <c r="AK235" s="1"/>
  <c r="AC266"/>
  <c r="AK266" s="1"/>
  <c r="AC159"/>
  <c r="AK159" s="1"/>
  <c r="AC18"/>
  <c r="AK18" s="1"/>
  <c r="AC83"/>
  <c r="AK83" s="1"/>
  <c r="AC287"/>
  <c r="AK287" s="1"/>
  <c r="AC214"/>
  <c r="AK214" s="1"/>
  <c r="AC154"/>
  <c r="AK154" s="1"/>
  <c r="AC118"/>
  <c r="AK118" s="1"/>
  <c r="AC244"/>
  <c r="AK244" s="1"/>
  <c r="AC191"/>
  <c r="AK191" s="1"/>
  <c r="AC188"/>
  <c r="AK188" s="1"/>
  <c r="AC9"/>
  <c r="AK9" s="1"/>
  <c r="AC281"/>
  <c r="AK281" s="1"/>
  <c r="AC22"/>
  <c r="AK22" s="1"/>
  <c r="AC92"/>
  <c r="AK92" s="1"/>
  <c r="AC252"/>
  <c r="AK252" s="1"/>
  <c r="AC199"/>
  <c r="AK199" s="1"/>
  <c r="AC90"/>
  <c r="AK90" s="1"/>
  <c r="AC254"/>
  <c r="AK254" s="1"/>
  <c r="AC201"/>
  <c r="AK201" s="1"/>
  <c r="AC198"/>
  <c r="AK198" s="1"/>
  <c r="AC216"/>
  <c r="AK216" s="1"/>
  <c r="AC64"/>
  <c r="AK64" s="1"/>
  <c r="AC45"/>
  <c r="AK45" s="1"/>
  <c r="AC134"/>
  <c r="AK134" s="1"/>
  <c r="AC14"/>
  <c r="AK14" s="1"/>
  <c r="AC79"/>
  <c r="AK79" s="1"/>
  <c r="AC233"/>
  <c r="AK233" s="1"/>
  <c r="AC218"/>
  <c r="AK218" s="1"/>
  <c r="AC114"/>
  <c r="AK114" s="1"/>
  <c r="AC195"/>
  <c r="AK195" s="1"/>
  <c r="AC253"/>
  <c r="AK253" s="1"/>
  <c r="AC36"/>
  <c r="AK36" s="1"/>
  <c r="AC268"/>
  <c r="AK268" s="1"/>
  <c r="AC86"/>
  <c r="AK86" s="1"/>
  <c r="AC205"/>
  <c r="AK205" s="1"/>
  <c r="AC202"/>
  <c r="AK202" s="1"/>
  <c r="AC223"/>
  <c r="AK223" s="1"/>
  <c r="AC130"/>
  <c r="AK130" s="1"/>
  <c r="AC139"/>
  <c r="AK139" s="1"/>
  <c r="AC225"/>
  <c r="AK225" s="1"/>
  <c r="AC179"/>
  <c r="AK179" s="1"/>
  <c r="AC21"/>
  <c r="AK21" s="1"/>
  <c r="AC150"/>
  <c r="AK150" s="1"/>
  <c r="AC228"/>
  <c r="AK228" s="1"/>
  <c r="AC164"/>
  <c r="AK164" s="1"/>
  <c r="AC66"/>
  <c r="AK66" s="1"/>
  <c r="AC184"/>
  <c r="AK184" s="1"/>
  <c r="AC32"/>
  <c r="AK32" s="1"/>
  <c r="AC111"/>
  <c r="AK111" s="1"/>
  <c r="AC116"/>
  <c r="AK116" s="1"/>
  <c r="AC280"/>
  <c r="AK280" s="1"/>
  <c r="AC147"/>
  <c r="AK147" s="1"/>
  <c r="AC282"/>
  <c r="AK282" s="1"/>
  <c r="AC305"/>
  <c r="AC261"/>
  <c r="AK261" s="1"/>
  <c r="AC23"/>
  <c r="AK23" s="1"/>
  <c r="AC149"/>
  <c r="AK149" s="1"/>
  <c r="AC15"/>
  <c r="AK15" s="1"/>
  <c r="AC59"/>
  <c r="AK59" s="1"/>
  <c r="AC143"/>
  <c r="AK143" s="1"/>
  <c r="AC44"/>
  <c r="AK44" s="1"/>
  <c r="AC58"/>
  <c r="AK58" s="1"/>
  <c r="AC265"/>
  <c r="AK265" s="1"/>
  <c r="AC192"/>
  <c r="AK192" s="1"/>
  <c r="AC24"/>
  <c r="AK24" s="1"/>
  <c r="AC153"/>
  <c r="AK153" s="1"/>
  <c r="AC94"/>
  <c r="AK94" s="1"/>
  <c r="AC38"/>
  <c r="AK38" s="1"/>
  <c r="AC74"/>
  <c r="AK74" s="1"/>
  <c r="AC108"/>
  <c r="AK108" s="1"/>
  <c r="AC17"/>
  <c r="AK17" s="1"/>
  <c r="AC31"/>
  <c r="AK31" s="1"/>
  <c r="AC96"/>
  <c r="AC258"/>
  <c r="AK258" s="1"/>
  <c r="AC142"/>
  <c r="AK142" s="1"/>
  <c r="AC60"/>
  <c r="AK60" s="1"/>
  <c r="AC10"/>
  <c r="AK10" s="1"/>
  <c r="AC55"/>
  <c r="AK55" s="1"/>
  <c r="AC75"/>
  <c r="AK75" s="1"/>
  <c r="AC249"/>
  <c r="AK249" s="1"/>
  <c r="AC176"/>
  <c r="AK176" s="1"/>
  <c r="AC35"/>
  <c r="AK35" s="1"/>
  <c r="AC124"/>
  <c r="AK124" s="1"/>
  <c r="AC213"/>
  <c r="AK213" s="1"/>
  <c r="AC210"/>
  <c r="AK210" s="1"/>
  <c r="AC301"/>
  <c r="AK301" s="1"/>
  <c r="AC296"/>
  <c r="AK296" s="1"/>
  <c r="AC231"/>
  <c r="AK231" s="1"/>
  <c r="AC167"/>
  <c r="AK167" s="1"/>
  <c r="AC33"/>
  <c r="AK33" s="1"/>
  <c r="AC122"/>
  <c r="AK122" s="1"/>
  <c r="AC47"/>
  <c r="AK47" s="1"/>
  <c r="AC298"/>
  <c r="AK298" s="1"/>
  <c r="AC239"/>
  <c r="AK239" s="1"/>
  <c r="AC240"/>
  <c r="AK240" s="1"/>
  <c r="AC187"/>
  <c r="AK187" s="1"/>
  <c r="AC13"/>
  <c r="AK13" s="1"/>
  <c r="AC259"/>
  <c r="AK259" s="1"/>
  <c r="AC242"/>
  <c r="AK242" s="1"/>
  <c r="AC189"/>
  <c r="AK189" s="1"/>
  <c r="AC186"/>
  <c r="AK186" s="1"/>
  <c r="AC260"/>
  <c r="AK260" s="1"/>
  <c r="AC207"/>
  <c r="AK207" s="1"/>
  <c r="AC144"/>
  <c r="AK144" s="1"/>
  <c r="AC12"/>
  <c r="AK12" s="1"/>
  <c r="AC57"/>
  <c r="AK57" s="1"/>
  <c r="AC77"/>
  <c r="AK77" s="1"/>
  <c r="AC262"/>
  <c r="AK262" s="1"/>
  <c r="AC209"/>
  <c r="AK209" s="1"/>
  <c r="AC206"/>
  <c r="AK206" s="1"/>
  <c r="AC146"/>
  <c r="AK146" s="1"/>
  <c r="AC297"/>
  <c r="AK297" s="1"/>
  <c r="AC292"/>
  <c r="AK292" s="1"/>
  <c r="AC227"/>
  <c r="AK227" s="1"/>
  <c r="AC163"/>
  <c r="AK163" s="1"/>
  <c r="AC224"/>
  <c r="AK224" s="1"/>
  <c r="AC160"/>
  <c r="AK160" s="1"/>
  <c r="AC37"/>
  <c r="AK37" s="1"/>
  <c r="AC72"/>
  <c r="AK72" s="1"/>
  <c r="AC128"/>
  <c r="AK128" s="1"/>
  <c r="AC267"/>
  <c r="AK267" s="1"/>
  <c r="AC294"/>
  <c r="AK294" s="1"/>
  <c r="AC299"/>
  <c r="AK299" s="1"/>
  <c r="AC278"/>
  <c r="AK278" s="1"/>
  <c r="AC283"/>
  <c r="AK283" s="1"/>
  <c r="AC250"/>
  <c r="AK250" s="1"/>
  <c r="AC197"/>
  <c r="AK197" s="1"/>
  <c r="AC194"/>
  <c r="AK194" s="1"/>
  <c r="AC215"/>
  <c r="AK215" s="1"/>
  <c r="AC212"/>
  <c r="AK212" s="1"/>
  <c r="AC152"/>
  <c r="AK152" s="1"/>
  <c r="AC68"/>
  <c r="AK68" s="1"/>
  <c r="AC49"/>
  <c r="AK49" s="1"/>
  <c r="AC133"/>
  <c r="AK133" s="1"/>
  <c r="AC88"/>
  <c r="AK88" s="1"/>
  <c r="AC217"/>
  <c r="AK217" s="1"/>
  <c r="AC241"/>
  <c r="AK241" s="1"/>
  <c r="AC171"/>
  <c r="AK171" s="1"/>
  <c r="AC232"/>
  <c r="AK232" s="1"/>
  <c r="AC168"/>
  <c r="AK168" s="1"/>
  <c r="AC29"/>
  <c r="AK29" s="1"/>
  <c r="AC62"/>
  <c r="AK62" s="1"/>
  <c r="AC127"/>
  <c r="AK127" s="1"/>
  <c r="AC132"/>
  <c r="AK132" s="1"/>
  <c r="AC173"/>
  <c r="AK173" s="1"/>
  <c r="AC170"/>
  <c r="AK170" s="1"/>
  <c r="AC28"/>
  <c r="AK28" s="1"/>
  <c r="AC98"/>
  <c r="AK98" s="1"/>
  <c r="AC42"/>
  <c r="AK42" s="1"/>
  <c r="AC193"/>
  <c r="AK193" s="1"/>
  <c r="AC264"/>
  <c r="AK264" s="1"/>
  <c r="AC211"/>
  <c r="AK211" s="1"/>
  <c r="AC208"/>
  <c r="AK208" s="1"/>
  <c r="AC148"/>
  <c r="AK148" s="1"/>
  <c r="AC53"/>
  <c r="AK53" s="1"/>
  <c r="AC137"/>
  <c r="AK137" s="1"/>
  <c r="AC157"/>
  <c r="AK157" s="1"/>
  <c r="AC234"/>
  <c r="AK234" s="1"/>
  <c r="AC181"/>
  <c r="AK181" s="1"/>
  <c r="AC178"/>
  <c r="AK178" s="1"/>
  <c r="AC65"/>
  <c r="AK65" s="1"/>
  <c r="AC99"/>
  <c r="AK99" s="1"/>
  <c r="AC120"/>
  <c r="AK120" s="1"/>
  <c r="AC271"/>
  <c r="AK271" s="1"/>
  <c r="AC219"/>
  <c r="AK219" s="1"/>
  <c r="AC84"/>
  <c r="AK84" s="1"/>
  <c r="AC291"/>
  <c r="AK291" s="1"/>
  <c r="AC221"/>
  <c r="AK221" s="1"/>
  <c r="AC175"/>
  <c r="AK175" s="1"/>
  <c r="AC25"/>
  <c r="AK25" s="1"/>
  <c r="AC76"/>
  <c r="AK76" s="1"/>
  <c r="AC177"/>
  <c r="AK177" s="1"/>
  <c r="AC69"/>
  <c r="AK69" s="1"/>
  <c r="AC161"/>
  <c r="AK161" s="1"/>
  <c r="AC226"/>
  <c r="AK226" s="1"/>
  <c r="AC180"/>
  <c r="AK180" s="1"/>
  <c r="AC101"/>
  <c r="AK101" s="1"/>
  <c r="AC106"/>
  <c r="AK106" s="1"/>
  <c r="AC50"/>
  <c r="AK50" s="1"/>
  <c r="AC255"/>
  <c r="AK255" s="1"/>
  <c r="AC182"/>
  <c r="AK182" s="1"/>
  <c r="AC200"/>
  <c r="AK200" s="1"/>
  <c r="AC16"/>
  <c r="AK16" s="1"/>
  <c r="AC145"/>
  <c r="AK145" s="1"/>
  <c r="AC275"/>
  <c r="AK275" s="1"/>
  <c r="AC293"/>
  <c r="AK293" s="1"/>
  <c r="AC156"/>
  <c r="AK156" s="1"/>
  <c r="AC41"/>
  <c r="AK41" s="1"/>
  <c r="AC237"/>
  <c r="AK237" s="1"/>
  <c r="AC52"/>
  <c r="AK52" s="1"/>
  <c r="AC272"/>
  <c r="AK272" s="1"/>
  <c r="AC46"/>
  <c r="AK46" s="1"/>
  <c r="AC63"/>
  <c r="AK63" s="1"/>
  <c r="AC300"/>
  <c r="AK300" s="1"/>
  <c r="AC43"/>
  <c r="AK43" s="1"/>
  <c r="AC302"/>
  <c r="AK302" s="1"/>
  <c r="AC263"/>
  <c r="AK263" s="1"/>
  <c r="AC246"/>
  <c r="AK246" s="1"/>
  <c r="AC73"/>
  <c r="AK73" s="1"/>
  <c r="AC67"/>
  <c r="AK67" s="1"/>
  <c r="AC289"/>
  <c r="AK289" s="1"/>
  <c r="AC284"/>
  <c r="AK284" s="1"/>
  <c r="AC286"/>
  <c r="AK286" s="1"/>
  <c r="AC304"/>
  <c r="AK304" s="1"/>
  <c r="AC39"/>
  <c r="AC306"/>
  <c r="AK306" s="1"/>
  <c r="AC247"/>
  <c r="AK247" s="1"/>
  <c r="AC19"/>
  <c r="AK19" s="1"/>
  <c r="AC229"/>
  <c r="AK229" s="1"/>
  <c r="AC165"/>
  <c r="AK165" s="1"/>
  <c r="AC236"/>
  <c r="AK236" s="1"/>
  <c r="AC183"/>
  <c r="AK183" s="1"/>
  <c r="AC115"/>
  <c r="AK115" s="1"/>
  <c r="AC238"/>
  <c r="AK238" s="1"/>
  <c r="AC185"/>
  <c r="AK185" s="1"/>
  <c r="AC256"/>
  <c r="AK256" s="1"/>
  <c r="AC203"/>
  <c r="AK203" s="1"/>
  <c r="AC11"/>
  <c r="AK11" s="1"/>
  <c r="AC288"/>
  <c r="AK288" s="1"/>
  <c r="AC80"/>
  <c r="AK80" s="1"/>
  <c r="AC295"/>
  <c r="AK295" s="1"/>
  <c r="AC290"/>
  <c r="AK290" s="1"/>
  <c r="AC158"/>
  <c r="AK158" s="1"/>
  <c r="AC40"/>
  <c r="AK40" s="1"/>
  <c r="AC78"/>
  <c r="AK78" s="1"/>
  <c r="AC110"/>
  <c r="AK110" s="1"/>
  <c r="AC54"/>
  <c r="AK54" s="1"/>
  <c r="AC104"/>
  <c r="AK104" s="1"/>
  <c r="AC303"/>
  <c r="AK303" s="1"/>
  <c r="AC270"/>
  <c r="AK270" s="1"/>
  <c r="AC169"/>
  <c r="AK169" s="1"/>
  <c r="AC230"/>
  <c r="AK230" s="1"/>
  <c r="AC166"/>
  <c r="AK166" s="1"/>
  <c r="AC102"/>
  <c r="AK102" s="1"/>
  <c r="AC27"/>
  <c r="AK27" s="1"/>
  <c r="AC276"/>
  <c r="AK276" s="1"/>
  <c r="AC277"/>
  <c r="AK277" s="1"/>
  <c r="AC82"/>
  <c r="AK82" s="1"/>
  <c r="AC26"/>
  <c r="AK26" s="1"/>
  <c r="AC91"/>
  <c r="AK91" s="1"/>
  <c r="AC279"/>
  <c r="AK279" s="1"/>
  <c r="AC56"/>
  <c r="AK56" s="1"/>
  <c r="AC126"/>
  <c r="AK126" s="1"/>
  <c r="AC136"/>
  <c r="AK136" s="1"/>
  <c r="AC70"/>
  <c r="AK70" s="1"/>
  <c r="AC51"/>
  <c r="AK51" s="1"/>
  <c r="AC71"/>
  <c r="AK71" s="1"/>
  <c r="V103"/>
  <c r="V72"/>
  <c r="AK112"/>
  <c r="V77"/>
  <c r="V186"/>
  <c r="V141"/>
  <c r="V119"/>
  <c r="V75"/>
  <c r="V99"/>
  <c r="V93"/>
  <c r="V113"/>
  <c r="V238"/>
  <c r="AK81"/>
  <c r="V85"/>
  <c r="V115"/>
  <c r="V109"/>
  <c r="AD241"/>
  <c r="O241"/>
  <c r="AE241"/>
  <c r="P241"/>
  <c r="Q241"/>
  <c r="R241"/>
  <c r="AF241"/>
  <c r="AG241"/>
  <c r="S241"/>
  <c r="T241"/>
  <c r="AH241"/>
  <c r="AI241"/>
  <c r="O300"/>
  <c r="AD300"/>
  <c r="Q300"/>
  <c r="P300"/>
  <c r="AE300"/>
  <c r="R300"/>
  <c r="AF300"/>
  <c r="S300"/>
  <c r="AG300"/>
  <c r="AH300"/>
  <c r="T300"/>
  <c r="AI300"/>
  <c r="AD275"/>
  <c r="O275"/>
  <c r="AE275"/>
  <c r="Q275"/>
  <c r="P275"/>
  <c r="R275"/>
  <c r="AF275"/>
  <c r="AG275"/>
  <c r="S275"/>
  <c r="T275"/>
  <c r="AH275"/>
  <c r="AI275"/>
  <c r="O128"/>
  <c r="AD128"/>
  <c r="Q128"/>
  <c r="AE128"/>
  <c r="P128"/>
  <c r="R128"/>
  <c r="AF128"/>
  <c r="AG128"/>
  <c r="S128"/>
  <c r="T128"/>
  <c r="AH128"/>
  <c r="AI128"/>
  <c r="O8"/>
  <c r="AD8"/>
  <c r="Q8"/>
  <c r="P8"/>
  <c r="AE8"/>
  <c r="R8"/>
  <c r="AF8"/>
  <c r="AG8"/>
  <c r="S8"/>
  <c r="T8"/>
  <c r="AH8"/>
  <c r="AI8"/>
  <c r="N5"/>
  <c r="AD73"/>
  <c r="O73"/>
  <c r="P73"/>
  <c r="Q73"/>
  <c r="AE73"/>
  <c r="R73"/>
  <c r="AF73"/>
  <c r="S73"/>
  <c r="AG73"/>
  <c r="T73"/>
  <c r="AH73"/>
  <c r="AI73"/>
  <c r="AD137"/>
  <c r="O137"/>
  <c r="P137"/>
  <c r="Q137"/>
  <c r="AE137"/>
  <c r="R137"/>
  <c r="AF137"/>
  <c r="S137"/>
  <c r="AG137"/>
  <c r="T137"/>
  <c r="AH137"/>
  <c r="AI137"/>
  <c r="AD277"/>
  <c r="O277"/>
  <c r="AE277"/>
  <c r="Q277"/>
  <c r="P277"/>
  <c r="R277"/>
  <c r="AF277"/>
  <c r="AG277"/>
  <c r="S277"/>
  <c r="T277"/>
  <c r="AH277"/>
  <c r="AI277"/>
  <c r="O204"/>
  <c r="AD204"/>
  <c r="Q204"/>
  <c r="AE204"/>
  <c r="P204"/>
  <c r="R204"/>
  <c r="AF204"/>
  <c r="AG204"/>
  <c r="S204"/>
  <c r="T204"/>
  <c r="AH204"/>
  <c r="AI204"/>
  <c r="O144"/>
  <c r="AD144"/>
  <c r="Q144"/>
  <c r="AE144"/>
  <c r="P144"/>
  <c r="R144"/>
  <c r="AF144"/>
  <c r="AG144"/>
  <c r="S144"/>
  <c r="T144"/>
  <c r="AH144"/>
  <c r="AI144"/>
  <c r="AD295"/>
  <c r="O295"/>
  <c r="AE295"/>
  <c r="Q295"/>
  <c r="P295"/>
  <c r="R295"/>
  <c r="AF295"/>
  <c r="AG295"/>
  <c r="S295"/>
  <c r="T295"/>
  <c r="AH295"/>
  <c r="AI295"/>
  <c r="O38"/>
  <c r="AD38"/>
  <c r="P38"/>
  <c r="Q38"/>
  <c r="AE38"/>
  <c r="R38"/>
  <c r="AF38"/>
  <c r="AG38"/>
  <c r="S38"/>
  <c r="AH38"/>
  <c r="T38"/>
  <c r="AI38"/>
  <c r="AD103"/>
  <c r="O103"/>
  <c r="P103"/>
  <c r="Q103"/>
  <c r="AE103"/>
  <c r="R103"/>
  <c r="AF103"/>
  <c r="S103"/>
  <c r="AG103"/>
  <c r="T103"/>
  <c r="AH103"/>
  <c r="AI103"/>
  <c r="O108"/>
  <c r="AD108"/>
  <c r="Q108"/>
  <c r="AE108"/>
  <c r="P108"/>
  <c r="R108"/>
  <c r="AF108"/>
  <c r="AG108"/>
  <c r="S108"/>
  <c r="T108"/>
  <c r="AH108"/>
  <c r="AI108"/>
  <c r="O74"/>
  <c r="AD74"/>
  <c r="Q74"/>
  <c r="AE74"/>
  <c r="P74"/>
  <c r="R74"/>
  <c r="AF74"/>
  <c r="AG74"/>
  <c r="S74"/>
  <c r="T74"/>
  <c r="AH74"/>
  <c r="AI74"/>
  <c r="O138"/>
  <c r="AD138"/>
  <c r="Q138"/>
  <c r="AE138"/>
  <c r="P138"/>
  <c r="R138"/>
  <c r="AF138"/>
  <c r="AG138"/>
  <c r="S138"/>
  <c r="T138"/>
  <c r="AH138"/>
  <c r="AI138"/>
  <c r="AD297"/>
  <c r="O297"/>
  <c r="AE297"/>
  <c r="Q297"/>
  <c r="P297"/>
  <c r="R297"/>
  <c r="AF297"/>
  <c r="AG297"/>
  <c r="S297"/>
  <c r="T297"/>
  <c r="AH297"/>
  <c r="AI297"/>
  <c r="AD251"/>
  <c r="O251"/>
  <c r="AE251"/>
  <c r="Q251"/>
  <c r="P251"/>
  <c r="R251"/>
  <c r="AF251"/>
  <c r="AG251"/>
  <c r="S251"/>
  <c r="T251"/>
  <c r="AH251"/>
  <c r="AI251"/>
  <c r="O270"/>
  <c r="AD270"/>
  <c r="Q270"/>
  <c r="P270"/>
  <c r="AE270"/>
  <c r="R270"/>
  <c r="AF270"/>
  <c r="S270"/>
  <c r="AG270"/>
  <c r="AH270"/>
  <c r="T270"/>
  <c r="AI270"/>
  <c r="O234"/>
  <c r="AD234"/>
  <c r="Q234"/>
  <c r="P234"/>
  <c r="AE234"/>
  <c r="R234"/>
  <c r="AF234"/>
  <c r="AG234"/>
  <c r="S234"/>
  <c r="AH234"/>
  <c r="T234"/>
  <c r="AI234"/>
  <c r="AD181"/>
  <c r="O181"/>
  <c r="P181"/>
  <c r="Q181"/>
  <c r="AE181"/>
  <c r="R181"/>
  <c r="AF181"/>
  <c r="AG181"/>
  <c r="S181"/>
  <c r="T181"/>
  <c r="AH181"/>
  <c r="AI181"/>
  <c r="O178"/>
  <c r="AD178"/>
  <c r="Q178"/>
  <c r="P178"/>
  <c r="AE178"/>
  <c r="R178"/>
  <c r="AF178"/>
  <c r="AG178"/>
  <c r="S178"/>
  <c r="AH178"/>
  <c r="T178"/>
  <c r="AI178"/>
  <c r="AD63"/>
  <c r="O63"/>
  <c r="Q63"/>
  <c r="AE63"/>
  <c r="P63"/>
  <c r="R63"/>
  <c r="AF63"/>
  <c r="AG63"/>
  <c r="S63"/>
  <c r="T63"/>
  <c r="AH63"/>
  <c r="AI63"/>
  <c r="O72"/>
  <c r="AD72"/>
  <c r="Q72"/>
  <c r="AE72"/>
  <c r="P72"/>
  <c r="R72"/>
  <c r="AF72"/>
  <c r="S72"/>
  <c r="AG72"/>
  <c r="T72"/>
  <c r="AH72"/>
  <c r="AI72"/>
  <c r="AD13"/>
  <c r="O13"/>
  <c r="AE13"/>
  <c r="Q13"/>
  <c r="P13"/>
  <c r="R13"/>
  <c r="AF13"/>
  <c r="AG13"/>
  <c r="S13"/>
  <c r="T13"/>
  <c r="AH13"/>
  <c r="AI13"/>
  <c r="O118"/>
  <c r="AD118"/>
  <c r="Q118"/>
  <c r="AE118"/>
  <c r="P118"/>
  <c r="R118"/>
  <c r="AF118"/>
  <c r="AG118"/>
  <c r="S118"/>
  <c r="T118"/>
  <c r="AH118"/>
  <c r="AI118"/>
  <c r="AD271"/>
  <c r="O271"/>
  <c r="AE271"/>
  <c r="Q271"/>
  <c r="P271"/>
  <c r="R271"/>
  <c r="AF271"/>
  <c r="AG271"/>
  <c r="S271"/>
  <c r="T271"/>
  <c r="AH271"/>
  <c r="AI271"/>
  <c r="O132"/>
  <c r="AD132"/>
  <c r="Q132"/>
  <c r="AE132"/>
  <c r="P132"/>
  <c r="R132"/>
  <c r="AF132"/>
  <c r="AG132"/>
  <c r="S132"/>
  <c r="T132"/>
  <c r="AH132"/>
  <c r="AI132"/>
  <c r="O12"/>
  <c r="AD12"/>
  <c r="Q12"/>
  <c r="P12"/>
  <c r="AE12"/>
  <c r="R12"/>
  <c r="AF12"/>
  <c r="AG12"/>
  <c r="S12"/>
  <c r="T12"/>
  <c r="AH12"/>
  <c r="AI12"/>
  <c r="AD77"/>
  <c r="O77"/>
  <c r="P77"/>
  <c r="Q77"/>
  <c r="AE77"/>
  <c r="R77"/>
  <c r="AF77"/>
  <c r="S77"/>
  <c r="AG77"/>
  <c r="T77"/>
  <c r="AH77"/>
  <c r="AI77"/>
  <c r="AD141"/>
  <c r="O141"/>
  <c r="P141"/>
  <c r="Q141"/>
  <c r="AE141"/>
  <c r="R141"/>
  <c r="AF141"/>
  <c r="S141"/>
  <c r="AG141"/>
  <c r="T141"/>
  <c r="AH141"/>
  <c r="AI141"/>
  <c r="O82"/>
  <c r="AD82"/>
  <c r="Q82"/>
  <c r="AE82"/>
  <c r="P82"/>
  <c r="R82"/>
  <c r="AF82"/>
  <c r="AG82"/>
  <c r="S82"/>
  <c r="T82"/>
  <c r="AH82"/>
  <c r="AI82"/>
  <c r="AD259"/>
  <c r="O259"/>
  <c r="AE259"/>
  <c r="Q259"/>
  <c r="P259"/>
  <c r="R259"/>
  <c r="AF259"/>
  <c r="AG259"/>
  <c r="S259"/>
  <c r="T259"/>
  <c r="AH259"/>
  <c r="AI259"/>
  <c r="O242"/>
  <c r="AD242"/>
  <c r="Q242"/>
  <c r="P242"/>
  <c r="AE242"/>
  <c r="R242"/>
  <c r="AF242"/>
  <c r="AG242"/>
  <c r="S242"/>
  <c r="AH242"/>
  <c r="T242"/>
  <c r="AI242"/>
  <c r="AD189"/>
  <c r="O189"/>
  <c r="P189"/>
  <c r="Q189"/>
  <c r="AE189"/>
  <c r="R189"/>
  <c r="AF189"/>
  <c r="AG189"/>
  <c r="S189"/>
  <c r="T189"/>
  <c r="AH189"/>
  <c r="AI189"/>
  <c r="O186"/>
  <c r="AD186"/>
  <c r="Q186"/>
  <c r="P186"/>
  <c r="AE186"/>
  <c r="R186"/>
  <c r="AF186"/>
  <c r="AG186"/>
  <c r="S186"/>
  <c r="AH186"/>
  <c r="T186"/>
  <c r="AI186"/>
  <c r="O10"/>
  <c r="AD10"/>
  <c r="AE10"/>
  <c r="Q10"/>
  <c r="P10"/>
  <c r="R10"/>
  <c r="AF10"/>
  <c r="S10"/>
  <c r="AG10"/>
  <c r="AH10"/>
  <c r="T10"/>
  <c r="AI10"/>
  <c r="AD75"/>
  <c r="O75"/>
  <c r="P75"/>
  <c r="Q75"/>
  <c r="AE75"/>
  <c r="R75"/>
  <c r="AF75"/>
  <c r="S75"/>
  <c r="AG75"/>
  <c r="T75"/>
  <c r="AH75"/>
  <c r="AI75"/>
  <c r="AD139"/>
  <c r="O139"/>
  <c r="P139"/>
  <c r="Q139"/>
  <c r="AE139"/>
  <c r="R139"/>
  <c r="AF139"/>
  <c r="S139"/>
  <c r="AG139"/>
  <c r="T139"/>
  <c r="AH139"/>
  <c r="AI139"/>
  <c r="O80"/>
  <c r="AD80"/>
  <c r="Q80"/>
  <c r="AE80"/>
  <c r="P80"/>
  <c r="R80"/>
  <c r="AF80"/>
  <c r="AG80"/>
  <c r="S80"/>
  <c r="T80"/>
  <c r="AH80"/>
  <c r="AI80"/>
  <c r="O24"/>
  <c r="AD24"/>
  <c r="Q24"/>
  <c r="P24"/>
  <c r="AE24"/>
  <c r="R24"/>
  <c r="AF24"/>
  <c r="AG24"/>
  <c r="S24"/>
  <c r="T24"/>
  <c r="AH24"/>
  <c r="AI24"/>
  <c r="AD69"/>
  <c r="O69"/>
  <c r="P69"/>
  <c r="Q69"/>
  <c r="AE69"/>
  <c r="R69"/>
  <c r="AF69"/>
  <c r="S69"/>
  <c r="AG69"/>
  <c r="T69"/>
  <c r="AH69"/>
  <c r="AI69"/>
  <c r="AD261"/>
  <c r="O261"/>
  <c r="AE261"/>
  <c r="Q261"/>
  <c r="P261"/>
  <c r="R261"/>
  <c r="AF261"/>
  <c r="AG261"/>
  <c r="S261"/>
  <c r="T261"/>
  <c r="AH261"/>
  <c r="AI261"/>
  <c r="O244"/>
  <c r="AD244"/>
  <c r="Q244"/>
  <c r="AE244"/>
  <c r="P244"/>
  <c r="R244"/>
  <c r="AF244"/>
  <c r="AG244"/>
  <c r="S244"/>
  <c r="T244"/>
  <c r="AH244"/>
  <c r="AI244"/>
  <c r="AD191"/>
  <c r="O191"/>
  <c r="AE191"/>
  <c r="Q191"/>
  <c r="P191"/>
  <c r="R191"/>
  <c r="AF191"/>
  <c r="S191"/>
  <c r="AG191"/>
  <c r="T191"/>
  <c r="AH191"/>
  <c r="AI191"/>
  <c r="O188"/>
  <c r="AD188"/>
  <c r="Q188"/>
  <c r="AE188"/>
  <c r="P188"/>
  <c r="R188"/>
  <c r="AF188"/>
  <c r="AG188"/>
  <c r="S188"/>
  <c r="T188"/>
  <c r="AH188"/>
  <c r="AI188"/>
  <c r="O206"/>
  <c r="AD206"/>
  <c r="Q206"/>
  <c r="P206"/>
  <c r="AE206"/>
  <c r="R206"/>
  <c r="AF206"/>
  <c r="AG206"/>
  <c r="S206"/>
  <c r="AH206"/>
  <c r="T206"/>
  <c r="AI206"/>
  <c r="AD157"/>
  <c r="O157"/>
  <c r="P157"/>
  <c r="Q157"/>
  <c r="AE157"/>
  <c r="R157"/>
  <c r="AF157"/>
  <c r="S157"/>
  <c r="AG157"/>
  <c r="T157"/>
  <c r="AH157"/>
  <c r="AI157"/>
  <c r="O146"/>
  <c r="AD146"/>
  <c r="Q146"/>
  <c r="AE146"/>
  <c r="P146"/>
  <c r="R146"/>
  <c r="AF146"/>
  <c r="AG146"/>
  <c r="S146"/>
  <c r="T146"/>
  <c r="AH146"/>
  <c r="AI146"/>
  <c r="O54"/>
  <c r="AD54"/>
  <c r="P54"/>
  <c r="Q54"/>
  <c r="AE54"/>
  <c r="R54"/>
  <c r="AF54"/>
  <c r="AG54"/>
  <c r="S54"/>
  <c r="AH54"/>
  <c r="T54"/>
  <c r="AI54"/>
  <c r="AD35"/>
  <c r="O35"/>
  <c r="Q35"/>
  <c r="AE35"/>
  <c r="P35"/>
  <c r="R35"/>
  <c r="AF35"/>
  <c r="AG35"/>
  <c r="S35"/>
  <c r="T35"/>
  <c r="AH35"/>
  <c r="AI35"/>
  <c r="AD119"/>
  <c r="O119"/>
  <c r="P119"/>
  <c r="Q119"/>
  <c r="AE119"/>
  <c r="R119"/>
  <c r="AF119"/>
  <c r="S119"/>
  <c r="AG119"/>
  <c r="T119"/>
  <c r="AH119"/>
  <c r="AI119"/>
  <c r="O124"/>
  <c r="AD124"/>
  <c r="Q124"/>
  <c r="AE124"/>
  <c r="P124"/>
  <c r="R124"/>
  <c r="AF124"/>
  <c r="AG124"/>
  <c r="S124"/>
  <c r="T124"/>
  <c r="AH124"/>
  <c r="AI124"/>
  <c r="O68"/>
  <c r="AD68"/>
  <c r="Q68"/>
  <c r="AE68"/>
  <c r="P68"/>
  <c r="R68"/>
  <c r="AF68"/>
  <c r="S68"/>
  <c r="AG68"/>
  <c r="T68"/>
  <c r="AH68"/>
  <c r="AI68"/>
  <c r="AD49"/>
  <c r="O49"/>
  <c r="P49"/>
  <c r="Q49"/>
  <c r="AE49"/>
  <c r="R49"/>
  <c r="AF49"/>
  <c r="S49"/>
  <c r="AG49"/>
  <c r="T49"/>
  <c r="AH49"/>
  <c r="AI49"/>
  <c r="AD133"/>
  <c r="O133"/>
  <c r="P133"/>
  <c r="Q133"/>
  <c r="AE133"/>
  <c r="R133"/>
  <c r="AF133"/>
  <c r="S133"/>
  <c r="AG133"/>
  <c r="T133"/>
  <c r="AH133"/>
  <c r="AI133"/>
  <c r="O126"/>
  <c r="AD126"/>
  <c r="Q126"/>
  <c r="AE126"/>
  <c r="P126"/>
  <c r="R126"/>
  <c r="AF126"/>
  <c r="AG126"/>
  <c r="S126"/>
  <c r="T126"/>
  <c r="AH126"/>
  <c r="AI126"/>
  <c r="O208"/>
  <c r="AD208"/>
  <c r="Q208"/>
  <c r="AE208"/>
  <c r="P208"/>
  <c r="R208"/>
  <c r="AF208"/>
  <c r="AG208"/>
  <c r="S208"/>
  <c r="T208"/>
  <c r="AH208"/>
  <c r="AI208"/>
  <c r="AD161"/>
  <c r="O161"/>
  <c r="P161"/>
  <c r="Q161"/>
  <c r="AE161"/>
  <c r="R161"/>
  <c r="AF161"/>
  <c r="AG161"/>
  <c r="S161"/>
  <c r="T161"/>
  <c r="AH161"/>
  <c r="AI161"/>
  <c r="O148"/>
  <c r="AD148"/>
  <c r="Q148"/>
  <c r="AE148"/>
  <c r="P148"/>
  <c r="R148"/>
  <c r="AF148"/>
  <c r="AG148"/>
  <c r="S148"/>
  <c r="T148"/>
  <c r="AH148"/>
  <c r="AI148"/>
  <c r="AD299"/>
  <c r="O299"/>
  <c r="AE299"/>
  <c r="Q299"/>
  <c r="P299"/>
  <c r="R299"/>
  <c r="AF299"/>
  <c r="AG299"/>
  <c r="S299"/>
  <c r="T299"/>
  <c r="AH299"/>
  <c r="AI299"/>
  <c r="O34"/>
  <c r="AD34"/>
  <c r="P34"/>
  <c r="Q34"/>
  <c r="AE34"/>
  <c r="R34"/>
  <c r="AF34"/>
  <c r="AG34"/>
  <c r="S34"/>
  <c r="AH34"/>
  <c r="T34"/>
  <c r="AI34"/>
  <c r="AD99"/>
  <c r="O99"/>
  <c r="P99"/>
  <c r="Q99"/>
  <c r="AE99"/>
  <c r="R99"/>
  <c r="AF99"/>
  <c r="S99"/>
  <c r="AG99"/>
  <c r="T99"/>
  <c r="AH99"/>
  <c r="AI99"/>
  <c r="O104"/>
  <c r="AD104"/>
  <c r="Q104"/>
  <c r="AE104"/>
  <c r="P104"/>
  <c r="R104"/>
  <c r="AF104"/>
  <c r="AG104"/>
  <c r="S104"/>
  <c r="T104"/>
  <c r="AH104"/>
  <c r="AI104"/>
  <c r="O48"/>
  <c r="AD48"/>
  <c r="Q48"/>
  <c r="AE48"/>
  <c r="P48"/>
  <c r="R48"/>
  <c r="AF48"/>
  <c r="S48"/>
  <c r="AG48"/>
  <c r="T48"/>
  <c r="AH48"/>
  <c r="AI48"/>
  <c r="AD113"/>
  <c r="O113"/>
  <c r="P113"/>
  <c r="Q113"/>
  <c r="AE113"/>
  <c r="R113"/>
  <c r="AF113"/>
  <c r="S113"/>
  <c r="AG113"/>
  <c r="T113"/>
  <c r="AH113"/>
  <c r="AI113"/>
  <c r="AD301"/>
  <c r="O301"/>
  <c r="AE301"/>
  <c r="Q301"/>
  <c r="P301"/>
  <c r="R301"/>
  <c r="AF301"/>
  <c r="AG301"/>
  <c r="S301"/>
  <c r="T301"/>
  <c r="AH301"/>
  <c r="AI301"/>
  <c r="AD255"/>
  <c r="O255"/>
  <c r="AE255"/>
  <c r="Q255"/>
  <c r="P255"/>
  <c r="R255"/>
  <c r="AF255"/>
  <c r="AG255"/>
  <c r="S255"/>
  <c r="T255"/>
  <c r="AH255"/>
  <c r="AI255"/>
  <c r="O238"/>
  <c r="AD238"/>
  <c r="Q238"/>
  <c r="P238"/>
  <c r="AE238"/>
  <c r="R238"/>
  <c r="AF238"/>
  <c r="AG238"/>
  <c r="S238"/>
  <c r="AH238"/>
  <c r="T238"/>
  <c r="AI238"/>
  <c r="AD185"/>
  <c r="O185"/>
  <c r="P185"/>
  <c r="Q185"/>
  <c r="AE185"/>
  <c r="R185"/>
  <c r="AF185"/>
  <c r="AG185"/>
  <c r="S185"/>
  <c r="T185"/>
  <c r="AH185"/>
  <c r="AI185"/>
  <c r="O182"/>
  <c r="AD182"/>
  <c r="Q182"/>
  <c r="P182"/>
  <c r="AE182"/>
  <c r="R182"/>
  <c r="AF182"/>
  <c r="AG182"/>
  <c r="S182"/>
  <c r="AH182"/>
  <c r="T182"/>
  <c r="AI182"/>
  <c r="O14"/>
  <c r="AD14"/>
  <c r="AE14"/>
  <c r="Q14"/>
  <c r="P14"/>
  <c r="R14"/>
  <c r="AF14"/>
  <c r="S14"/>
  <c r="AG14"/>
  <c r="AH14"/>
  <c r="T14"/>
  <c r="AI14"/>
  <c r="AD79"/>
  <c r="O79"/>
  <c r="P79"/>
  <c r="Q79"/>
  <c r="AE79"/>
  <c r="R79"/>
  <c r="AF79"/>
  <c r="S79"/>
  <c r="AG79"/>
  <c r="T79"/>
  <c r="AH79"/>
  <c r="AI79"/>
  <c r="AD143"/>
  <c r="O143"/>
  <c r="P143"/>
  <c r="Q143"/>
  <c r="AE143"/>
  <c r="R143"/>
  <c r="AF143"/>
  <c r="S143"/>
  <c r="AG143"/>
  <c r="T143"/>
  <c r="AH143"/>
  <c r="AI143"/>
  <c r="O84"/>
  <c r="AD84"/>
  <c r="Q84"/>
  <c r="AE84"/>
  <c r="P84"/>
  <c r="R84"/>
  <c r="AF84"/>
  <c r="AG84"/>
  <c r="S84"/>
  <c r="T84"/>
  <c r="AH84"/>
  <c r="AI84"/>
  <c r="O28"/>
  <c r="AD28"/>
  <c r="Q28"/>
  <c r="AE28"/>
  <c r="P28"/>
  <c r="R28"/>
  <c r="AF28"/>
  <c r="S28"/>
  <c r="AG28"/>
  <c r="T28"/>
  <c r="AH28"/>
  <c r="AI28"/>
  <c r="AD93"/>
  <c r="O93"/>
  <c r="P93"/>
  <c r="Q93"/>
  <c r="AE93"/>
  <c r="R93"/>
  <c r="AF93"/>
  <c r="S93"/>
  <c r="AG93"/>
  <c r="T93"/>
  <c r="AH93"/>
  <c r="AI93"/>
  <c r="O98"/>
  <c r="AD98"/>
  <c r="Q98"/>
  <c r="AE98"/>
  <c r="P98"/>
  <c r="R98"/>
  <c r="AF98"/>
  <c r="AG98"/>
  <c r="S98"/>
  <c r="T98"/>
  <c r="AH98"/>
  <c r="AI98"/>
  <c r="O240"/>
  <c r="AD240"/>
  <c r="Q240"/>
  <c r="AE240"/>
  <c r="P240"/>
  <c r="R240"/>
  <c r="AF240"/>
  <c r="AG240"/>
  <c r="S240"/>
  <c r="T240"/>
  <c r="AH240"/>
  <c r="AI240"/>
  <c r="O302"/>
  <c r="AD302"/>
  <c r="Q302"/>
  <c r="P302"/>
  <c r="AE302"/>
  <c r="R302"/>
  <c r="AF302"/>
  <c r="S302"/>
  <c r="AG302"/>
  <c r="AH302"/>
  <c r="T302"/>
  <c r="AI302"/>
  <c r="AD243"/>
  <c r="O243"/>
  <c r="Q243"/>
  <c r="AE243"/>
  <c r="P243"/>
  <c r="R243"/>
  <c r="AF243"/>
  <c r="S243"/>
  <c r="AG243"/>
  <c r="T243"/>
  <c r="AH243"/>
  <c r="AI243"/>
  <c r="O26"/>
  <c r="AD26"/>
  <c r="AE26"/>
  <c r="Q26"/>
  <c r="P26"/>
  <c r="R26"/>
  <c r="AF26"/>
  <c r="S26"/>
  <c r="AG26"/>
  <c r="AH26"/>
  <c r="T26"/>
  <c r="AI26"/>
  <c r="AD21"/>
  <c r="O21"/>
  <c r="AE21"/>
  <c r="Q21"/>
  <c r="P21"/>
  <c r="R21"/>
  <c r="AF21"/>
  <c r="AG21"/>
  <c r="S21"/>
  <c r="T21"/>
  <c r="AH21"/>
  <c r="AI21"/>
  <c r="O20"/>
  <c r="AD20"/>
  <c r="Q20"/>
  <c r="P20"/>
  <c r="AE20"/>
  <c r="R20"/>
  <c r="AF20"/>
  <c r="AG20"/>
  <c r="S20"/>
  <c r="T20"/>
  <c r="AH20"/>
  <c r="AI20"/>
  <c r="AD85"/>
  <c r="O85"/>
  <c r="P85"/>
  <c r="Q85"/>
  <c r="AE85"/>
  <c r="R85"/>
  <c r="AF85"/>
  <c r="S85"/>
  <c r="AG85"/>
  <c r="T85"/>
  <c r="AH85"/>
  <c r="AI85"/>
  <c r="AD149"/>
  <c r="O149"/>
  <c r="P149"/>
  <c r="Q149"/>
  <c r="AE149"/>
  <c r="R149"/>
  <c r="AF149"/>
  <c r="S149"/>
  <c r="AG149"/>
  <c r="T149"/>
  <c r="AH149"/>
  <c r="AI149"/>
  <c r="O90"/>
  <c r="AD90"/>
  <c r="Q90"/>
  <c r="AE90"/>
  <c r="P90"/>
  <c r="R90"/>
  <c r="AF90"/>
  <c r="AG90"/>
  <c r="S90"/>
  <c r="T90"/>
  <c r="AH90"/>
  <c r="AI90"/>
  <c r="O248"/>
  <c r="AD248"/>
  <c r="Q248"/>
  <c r="AE248"/>
  <c r="P248"/>
  <c r="R248"/>
  <c r="AF248"/>
  <c r="AG248"/>
  <c r="S248"/>
  <c r="T248"/>
  <c r="AH248"/>
  <c r="AI248"/>
  <c r="AD195"/>
  <c r="O195"/>
  <c r="AE195"/>
  <c r="Q195"/>
  <c r="P195"/>
  <c r="R195"/>
  <c r="AF195"/>
  <c r="S195"/>
  <c r="AG195"/>
  <c r="T195"/>
  <c r="AH195"/>
  <c r="AI195"/>
  <c r="O192"/>
  <c r="AD192"/>
  <c r="Q192"/>
  <c r="AE192"/>
  <c r="P192"/>
  <c r="R192"/>
  <c r="AF192"/>
  <c r="AG192"/>
  <c r="S192"/>
  <c r="T192"/>
  <c r="AH192"/>
  <c r="AI192"/>
  <c r="AD233"/>
  <c r="O233"/>
  <c r="P233"/>
  <c r="Q233"/>
  <c r="AE233"/>
  <c r="R233"/>
  <c r="AF233"/>
  <c r="AG233"/>
  <c r="S233"/>
  <c r="T233"/>
  <c r="AH233"/>
  <c r="AI233"/>
  <c r="AD213"/>
  <c r="O213"/>
  <c r="P213"/>
  <c r="Q213"/>
  <c r="AE213"/>
  <c r="R213"/>
  <c r="AF213"/>
  <c r="AG213"/>
  <c r="S213"/>
  <c r="T213"/>
  <c r="AH213"/>
  <c r="AI213"/>
  <c r="O50"/>
  <c r="AD50"/>
  <c r="P50"/>
  <c r="Q50"/>
  <c r="AE50"/>
  <c r="R50"/>
  <c r="AF50"/>
  <c r="AG50"/>
  <c r="S50"/>
  <c r="AH50"/>
  <c r="T50"/>
  <c r="AI50"/>
  <c r="AD115"/>
  <c r="O115"/>
  <c r="P115"/>
  <c r="Q115"/>
  <c r="AE115"/>
  <c r="R115"/>
  <c r="AF115"/>
  <c r="S115"/>
  <c r="AG115"/>
  <c r="T115"/>
  <c r="AH115"/>
  <c r="AI115"/>
  <c r="O120"/>
  <c r="AD120"/>
  <c r="Q120"/>
  <c r="AE120"/>
  <c r="P120"/>
  <c r="R120"/>
  <c r="AF120"/>
  <c r="AG120"/>
  <c r="S120"/>
  <c r="T120"/>
  <c r="AH120"/>
  <c r="AI120"/>
  <c r="O64"/>
  <c r="AD64"/>
  <c r="Q64"/>
  <c r="AE64"/>
  <c r="P64"/>
  <c r="R64"/>
  <c r="AF64"/>
  <c r="S64"/>
  <c r="AG64"/>
  <c r="T64"/>
  <c r="AH64"/>
  <c r="AI64"/>
  <c r="AD45"/>
  <c r="O45"/>
  <c r="P45"/>
  <c r="Q45"/>
  <c r="AE45"/>
  <c r="R45"/>
  <c r="AF45"/>
  <c r="S45"/>
  <c r="AG45"/>
  <c r="T45"/>
  <c r="AH45"/>
  <c r="AI45"/>
  <c r="AD129"/>
  <c r="O129"/>
  <c r="P129"/>
  <c r="Q129"/>
  <c r="AE129"/>
  <c r="R129"/>
  <c r="AF129"/>
  <c r="S129"/>
  <c r="AG129"/>
  <c r="T129"/>
  <c r="AH129"/>
  <c r="AI129"/>
  <c r="AD215"/>
  <c r="O215"/>
  <c r="AE215"/>
  <c r="Q215"/>
  <c r="P215"/>
  <c r="R215"/>
  <c r="AF215"/>
  <c r="S215"/>
  <c r="AG215"/>
  <c r="T215"/>
  <c r="AH215"/>
  <c r="AI215"/>
  <c r="O298"/>
  <c r="AD298"/>
  <c r="Q298"/>
  <c r="P298"/>
  <c r="AE298"/>
  <c r="R298"/>
  <c r="AF298"/>
  <c r="S298"/>
  <c r="AG298"/>
  <c r="AH298"/>
  <c r="T298"/>
  <c r="AI298"/>
  <c r="AD239"/>
  <c r="O239"/>
  <c r="Q239"/>
  <c r="AE239"/>
  <c r="P239"/>
  <c r="R239"/>
  <c r="AF239"/>
  <c r="S239"/>
  <c r="AG239"/>
  <c r="T239"/>
  <c r="AH239"/>
  <c r="AI239"/>
  <c r="AD169"/>
  <c r="O169"/>
  <c r="P169"/>
  <c r="Q169"/>
  <c r="AE169"/>
  <c r="R169"/>
  <c r="AF169"/>
  <c r="AG169"/>
  <c r="S169"/>
  <c r="T169"/>
  <c r="AH169"/>
  <c r="AI169"/>
  <c r="O230"/>
  <c r="AD230"/>
  <c r="Q230"/>
  <c r="P230"/>
  <c r="AE230"/>
  <c r="R230"/>
  <c r="AF230"/>
  <c r="AG230"/>
  <c r="S230"/>
  <c r="AH230"/>
  <c r="T230"/>
  <c r="AI230"/>
  <c r="O166"/>
  <c r="AD166"/>
  <c r="Q166"/>
  <c r="P166"/>
  <c r="AE166"/>
  <c r="R166"/>
  <c r="AF166"/>
  <c r="AG166"/>
  <c r="S166"/>
  <c r="AH166"/>
  <c r="T166"/>
  <c r="AI166"/>
  <c r="AD11"/>
  <c r="O11"/>
  <c r="P11"/>
  <c r="AE11"/>
  <c r="Q11"/>
  <c r="R11"/>
  <c r="AF11"/>
  <c r="AG11"/>
  <c r="S11"/>
  <c r="T11"/>
  <c r="AH11"/>
  <c r="AI11"/>
  <c r="AD25"/>
  <c r="O25"/>
  <c r="AE25"/>
  <c r="Q25"/>
  <c r="P25"/>
  <c r="R25"/>
  <c r="AF25"/>
  <c r="AG25"/>
  <c r="S25"/>
  <c r="T25"/>
  <c r="AH25"/>
  <c r="AI25"/>
  <c r="AD109"/>
  <c r="O109"/>
  <c r="P109"/>
  <c r="Q109"/>
  <c r="AE109"/>
  <c r="R109"/>
  <c r="AF109"/>
  <c r="S109"/>
  <c r="AG109"/>
  <c r="T109"/>
  <c r="AH109"/>
  <c r="AI109"/>
  <c r="O114"/>
  <c r="AD114"/>
  <c r="Q114"/>
  <c r="AE114"/>
  <c r="P114"/>
  <c r="R114"/>
  <c r="AF114"/>
  <c r="AG114"/>
  <c r="S114"/>
  <c r="T114"/>
  <c r="AH114"/>
  <c r="AI114"/>
  <c r="AD203"/>
  <c r="O203"/>
  <c r="AE203"/>
  <c r="Q203"/>
  <c r="P203"/>
  <c r="R203"/>
  <c r="AF203"/>
  <c r="S203"/>
  <c r="AG203"/>
  <c r="T203"/>
  <c r="AH203"/>
  <c r="AI203"/>
  <c r="O200"/>
  <c r="AD200"/>
  <c r="Q200"/>
  <c r="AE200"/>
  <c r="P200"/>
  <c r="R200"/>
  <c r="AF200"/>
  <c r="AG200"/>
  <c r="S200"/>
  <c r="T200"/>
  <c r="AH200"/>
  <c r="AI200"/>
  <c r="O140"/>
  <c r="AD140"/>
  <c r="Q140"/>
  <c r="AE140"/>
  <c r="P140"/>
  <c r="R140"/>
  <c r="AF140"/>
  <c r="AG140"/>
  <c r="S140"/>
  <c r="T140"/>
  <c r="AH140"/>
  <c r="AI140"/>
  <c r="AD291"/>
  <c r="O291"/>
  <c r="AE291"/>
  <c r="Q291"/>
  <c r="P291"/>
  <c r="R291"/>
  <c r="AF291"/>
  <c r="AG291"/>
  <c r="S291"/>
  <c r="T291"/>
  <c r="AH291"/>
  <c r="AI291"/>
  <c r="O286"/>
  <c r="AD286"/>
  <c r="Q286"/>
  <c r="P286"/>
  <c r="AE286"/>
  <c r="R286"/>
  <c r="AF286"/>
  <c r="S286"/>
  <c r="AG286"/>
  <c r="AH286"/>
  <c r="T286"/>
  <c r="AI286"/>
  <c r="AD221"/>
  <c r="O221"/>
  <c r="P221"/>
  <c r="Q221"/>
  <c r="AE221"/>
  <c r="R221"/>
  <c r="AF221"/>
  <c r="AG221"/>
  <c r="S221"/>
  <c r="T221"/>
  <c r="AH221"/>
  <c r="AI221"/>
  <c r="O218"/>
  <c r="AD218"/>
  <c r="Q218"/>
  <c r="P218"/>
  <c r="AE218"/>
  <c r="R218"/>
  <c r="AF218"/>
  <c r="AG218"/>
  <c r="S218"/>
  <c r="AH218"/>
  <c r="T218"/>
  <c r="AI218"/>
  <c r="AD23"/>
  <c r="O23"/>
  <c r="P23"/>
  <c r="AE23"/>
  <c r="Q23"/>
  <c r="R23"/>
  <c r="AF23"/>
  <c r="AG23"/>
  <c r="S23"/>
  <c r="T23"/>
  <c r="AH23"/>
  <c r="AI23"/>
  <c r="AD107"/>
  <c r="O107"/>
  <c r="P107"/>
  <c r="Q107"/>
  <c r="AE107"/>
  <c r="R107"/>
  <c r="AF107"/>
  <c r="S107"/>
  <c r="AG107"/>
  <c r="T107"/>
  <c r="AH107"/>
  <c r="AI107"/>
  <c r="O112"/>
  <c r="AD112"/>
  <c r="Q112"/>
  <c r="AE112"/>
  <c r="P112"/>
  <c r="R112"/>
  <c r="AF112"/>
  <c r="AG112"/>
  <c r="S112"/>
  <c r="T112"/>
  <c r="AH112"/>
  <c r="AI112"/>
  <c r="O56"/>
  <c r="AD56"/>
  <c r="Q56"/>
  <c r="AE56"/>
  <c r="P56"/>
  <c r="R56"/>
  <c r="AF56"/>
  <c r="S56"/>
  <c r="AG56"/>
  <c r="T56"/>
  <c r="AH56"/>
  <c r="AI56"/>
  <c r="AD37"/>
  <c r="O37"/>
  <c r="P37"/>
  <c r="Q37"/>
  <c r="AE37"/>
  <c r="R37"/>
  <c r="AF37"/>
  <c r="S37"/>
  <c r="AG37"/>
  <c r="T37"/>
  <c r="AH37"/>
  <c r="AI37"/>
  <c r="AD121"/>
  <c r="O121"/>
  <c r="P121"/>
  <c r="Q121"/>
  <c r="AE121"/>
  <c r="R121"/>
  <c r="AF121"/>
  <c r="S121"/>
  <c r="AG121"/>
  <c r="T121"/>
  <c r="AH121"/>
  <c r="AI121"/>
  <c r="O288"/>
  <c r="AD288"/>
  <c r="Q288"/>
  <c r="P288"/>
  <c r="AE288"/>
  <c r="R288"/>
  <c r="AF288"/>
  <c r="S288"/>
  <c r="AG288"/>
  <c r="AH288"/>
  <c r="T288"/>
  <c r="AI288"/>
  <c r="O306"/>
  <c r="AD306"/>
  <c r="Q306"/>
  <c r="P306"/>
  <c r="AE306"/>
  <c r="R306"/>
  <c r="AF306"/>
  <c r="S306"/>
  <c r="AG306"/>
  <c r="AH306"/>
  <c r="T306"/>
  <c r="AI306"/>
  <c r="AD247"/>
  <c r="O247"/>
  <c r="Q247"/>
  <c r="AE247"/>
  <c r="P247"/>
  <c r="R247"/>
  <c r="AF247"/>
  <c r="S247"/>
  <c r="AG247"/>
  <c r="T247"/>
  <c r="AH247"/>
  <c r="AI247"/>
  <c r="AD177"/>
  <c r="O177"/>
  <c r="P177"/>
  <c r="Q177"/>
  <c r="AE177"/>
  <c r="R177"/>
  <c r="AF177"/>
  <c r="AG177"/>
  <c r="S177"/>
  <c r="T177"/>
  <c r="AH177"/>
  <c r="AI177"/>
  <c r="O174"/>
  <c r="AD174"/>
  <c r="Q174"/>
  <c r="P174"/>
  <c r="AE174"/>
  <c r="R174"/>
  <c r="AF174"/>
  <c r="AG174"/>
  <c r="S174"/>
  <c r="AH174"/>
  <c r="T174"/>
  <c r="AI174"/>
  <c r="O22"/>
  <c r="AD22"/>
  <c r="AE22"/>
  <c r="Q22"/>
  <c r="P22"/>
  <c r="R22"/>
  <c r="AF22"/>
  <c r="S22"/>
  <c r="AG22"/>
  <c r="AH22"/>
  <c r="T22"/>
  <c r="AI22"/>
  <c r="AD67"/>
  <c r="O67"/>
  <c r="Q67"/>
  <c r="AE67"/>
  <c r="P67"/>
  <c r="R67"/>
  <c r="AF67"/>
  <c r="AG67"/>
  <c r="S67"/>
  <c r="T67"/>
  <c r="AH67"/>
  <c r="AI67"/>
  <c r="AD101"/>
  <c r="O101"/>
  <c r="P101"/>
  <c r="Q101"/>
  <c r="AE101"/>
  <c r="R101"/>
  <c r="AF101"/>
  <c r="S101"/>
  <c r="AG101"/>
  <c r="T101"/>
  <c r="AH101"/>
  <c r="AI101"/>
  <c r="O106"/>
  <c r="AD106"/>
  <c r="Q106"/>
  <c r="AE106"/>
  <c r="P106"/>
  <c r="R106"/>
  <c r="AF106"/>
  <c r="AG106"/>
  <c r="S106"/>
  <c r="T106"/>
  <c r="AH106"/>
  <c r="AI106"/>
  <c r="AD249"/>
  <c r="O249"/>
  <c r="AE249"/>
  <c r="P249"/>
  <c r="Q249"/>
  <c r="R249"/>
  <c r="AF249"/>
  <c r="AG249"/>
  <c r="S249"/>
  <c r="T249"/>
  <c r="AH249"/>
  <c r="AI249"/>
  <c r="AD179"/>
  <c r="O179"/>
  <c r="AE179"/>
  <c r="Q179"/>
  <c r="P179"/>
  <c r="R179"/>
  <c r="AF179"/>
  <c r="S179"/>
  <c r="AG179"/>
  <c r="T179"/>
  <c r="AH179"/>
  <c r="AI179"/>
  <c r="O176"/>
  <c r="AD176"/>
  <c r="Q176"/>
  <c r="AE176"/>
  <c r="P176"/>
  <c r="R176"/>
  <c r="AF176"/>
  <c r="AG176"/>
  <c r="S176"/>
  <c r="T176"/>
  <c r="AH176"/>
  <c r="AI176"/>
  <c r="O250"/>
  <c r="AD250"/>
  <c r="Q250"/>
  <c r="P250"/>
  <c r="AE250"/>
  <c r="R250"/>
  <c r="AF250"/>
  <c r="AG250"/>
  <c r="S250"/>
  <c r="AH250"/>
  <c r="T250"/>
  <c r="AI250"/>
  <c r="AD197"/>
  <c r="O197"/>
  <c r="P197"/>
  <c r="Q197"/>
  <c r="AE197"/>
  <c r="R197"/>
  <c r="AF197"/>
  <c r="AG197"/>
  <c r="S197"/>
  <c r="T197"/>
  <c r="AH197"/>
  <c r="AI197"/>
  <c r="O194"/>
  <c r="AD194"/>
  <c r="Q194"/>
  <c r="P194"/>
  <c r="AE194"/>
  <c r="R194"/>
  <c r="AF194"/>
  <c r="AG194"/>
  <c r="S194"/>
  <c r="AH194"/>
  <c r="T194"/>
  <c r="AI194"/>
  <c r="O66"/>
  <c r="AD66"/>
  <c r="P66"/>
  <c r="Q66"/>
  <c r="AE66"/>
  <c r="R66"/>
  <c r="AF66"/>
  <c r="AG66"/>
  <c r="S66"/>
  <c r="AH66"/>
  <c r="T66"/>
  <c r="AI66"/>
  <c r="AD47"/>
  <c r="O47"/>
  <c r="Q47"/>
  <c r="AE47"/>
  <c r="P47"/>
  <c r="R47"/>
  <c r="AF47"/>
  <c r="AG47"/>
  <c r="S47"/>
  <c r="T47"/>
  <c r="AH47"/>
  <c r="AI47"/>
  <c r="AD131"/>
  <c r="O131"/>
  <c r="P131"/>
  <c r="Q131"/>
  <c r="AE131"/>
  <c r="R131"/>
  <c r="AF131"/>
  <c r="S131"/>
  <c r="AG131"/>
  <c r="T131"/>
  <c r="AH131"/>
  <c r="AI131"/>
  <c r="AD61"/>
  <c r="O61"/>
  <c r="P61"/>
  <c r="Q61"/>
  <c r="AE61"/>
  <c r="R61"/>
  <c r="AF61"/>
  <c r="S61"/>
  <c r="AG61"/>
  <c r="T61"/>
  <c r="AH61"/>
  <c r="AI61"/>
  <c r="O252"/>
  <c r="AD252"/>
  <c r="Q252"/>
  <c r="P252"/>
  <c r="AE252"/>
  <c r="R252"/>
  <c r="AF252"/>
  <c r="S252"/>
  <c r="AG252"/>
  <c r="AH252"/>
  <c r="T252"/>
  <c r="AI252"/>
  <c r="AD199"/>
  <c r="O199"/>
  <c r="AE199"/>
  <c r="Q199"/>
  <c r="P199"/>
  <c r="R199"/>
  <c r="AF199"/>
  <c r="S199"/>
  <c r="AG199"/>
  <c r="T199"/>
  <c r="AH199"/>
  <c r="AI199"/>
  <c r="O196"/>
  <c r="AD196"/>
  <c r="Q196"/>
  <c r="AE196"/>
  <c r="P196"/>
  <c r="R196"/>
  <c r="AF196"/>
  <c r="AG196"/>
  <c r="S196"/>
  <c r="T196"/>
  <c r="AH196"/>
  <c r="AI196"/>
  <c r="O136"/>
  <c r="AD136"/>
  <c r="Q136"/>
  <c r="AE136"/>
  <c r="P136"/>
  <c r="R136"/>
  <c r="AF136"/>
  <c r="AG136"/>
  <c r="S136"/>
  <c r="T136"/>
  <c r="AH136"/>
  <c r="AI136"/>
  <c r="AD287"/>
  <c r="O287"/>
  <c r="AE287"/>
  <c r="Q287"/>
  <c r="P287"/>
  <c r="R287"/>
  <c r="AF287"/>
  <c r="AG287"/>
  <c r="S287"/>
  <c r="T287"/>
  <c r="AH287"/>
  <c r="AI287"/>
  <c r="O282"/>
  <c r="AD282"/>
  <c r="Q282"/>
  <c r="P282"/>
  <c r="AE282"/>
  <c r="R282"/>
  <c r="AF282"/>
  <c r="S282"/>
  <c r="AG282"/>
  <c r="AH282"/>
  <c r="T282"/>
  <c r="AI282"/>
  <c r="AD217"/>
  <c r="O217"/>
  <c r="P217"/>
  <c r="Q217"/>
  <c r="AE217"/>
  <c r="R217"/>
  <c r="AF217"/>
  <c r="AG217"/>
  <c r="S217"/>
  <c r="T217"/>
  <c r="AH217"/>
  <c r="AI217"/>
  <c r="O214"/>
  <c r="AD214"/>
  <c r="Q214"/>
  <c r="P214"/>
  <c r="AE214"/>
  <c r="R214"/>
  <c r="AF214"/>
  <c r="AG214"/>
  <c r="S214"/>
  <c r="AH214"/>
  <c r="T214"/>
  <c r="AI214"/>
  <c r="O154"/>
  <c r="AD154"/>
  <c r="Q154"/>
  <c r="AE154"/>
  <c r="P154"/>
  <c r="R154"/>
  <c r="AF154"/>
  <c r="AG154"/>
  <c r="S154"/>
  <c r="T154"/>
  <c r="AH154"/>
  <c r="AI154"/>
  <c r="AD27"/>
  <c r="O27"/>
  <c r="AE27"/>
  <c r="P27"/>
  <c r="Q27"/>
  <c r="R27"/>
  <c r="AF27"/>
  <c r="AG27"/>
  <c r="S27"/>
  <c r="T27"/>
  <c r="AH27"/>
  <c r="AI27"/>
  <c r="O130"/>
  <c r="AD130"/>
  <c r="Q130"/>
  <c r="AE130"/>
  <c r="P130"/>
  <c r="R130"/>
  <c r="AF130"/>
  <c r="AG130"/>
  <c r="S130"/>
  <c r="T130"/>
  <c r="AH130"/>
  <c r="AI130"/>
  <c r="V300"/>
  <c r="V284"/>
  <c r="AK285"/>
  <c r="V53"/>
  <c r="V202"/>
  <c r="AK305"/>
  <c r="AK274"/>
  <c r="AK48"/>
  <c r="V158"/>
  <c r="V117"/>
  <c r="V222"/>
  <c r="V305"/>
  <c r="V142"/>
  <c r="V83"/>
  <c r="V178"/>
  <c r="V275"/>
  <c r="V57"/>
  <c r="V38"/>
  <c r="V122"/>
  <c r="V52"/>
  <c r="V227"/>
  <c r="V163"/>
  <c r="AK20"/>
  <c r="AK34"/>
  <c r="V89"/>
  <c r="V274"/>
  <c r="V257"/>
  <c r="V204"/>
  <c r="V133"/>
  <c r="V276"/>
  <c r="V259"/>
  <c r="V206"/>
  <c r="V289"/>
  <c r="V224"/>
  <c r="V157"/>
  <c r="V10"/>
  <c r="V24"/>
  <c r="V226"/>
  <c r="V159"/>
  <c r="V54"/>
  <c r="V68"/>
  <c r="V211"/>
  <c r="V232"/>
  <c r="V168"/>
  <c r="V229"/>
  <c r="V165"/>
  <c r="V91"/>
  <c r="V35"/>
  <c r="AK96"/>
  <c r="V299"/>
  <c r="V240"/>
  <c r="V170"/>
  <c r="V231"/>
  <c r="V167"/>
  <c r="V258"/>
  <c r="V241"/>
  <c r="V188"/>
  <c r="V185"/>
  <c r="V65"/>
  <c r="V79"/>
  <c r="AK30"/>
  <c r="AK100"/>
  <c r="V260"/>
  <c r="V278"/>
  <c r="V261"/>
  <c r="V205"/>
  <c r="V26"/>
  <c r="V280"/>
  <c r="V263"/>
  <c r="V207"/>
  <c r="V147"/>
  <c r="V90"/>
  <c r="V95"/>
  <c r="V39"/>
  <c r="V251"/>
  <c r="V218"/>
  <c r="V215"/>
  <c r="V82"/>
  <c r="V146"/>
  <c r="V87"/>
  <c r="V31"/>
  <c r="V12"/>
  <c r="V303"/>
  <c r="V262"/>
  <c r="V131"/>
  <c r="V11"/>
  <c r="V76"/>
  <c r="V140"/>
  <c r="V81"/>
  <c r="V264"/>
  <c r="V265"/>
  <c r="V106"/>
  <c r="V111"/>
  <c r="V55"/>
  <c r="V36"/>
  <c r="V120"/>
  <c r="AD257"/>
  <c r="O257"/>
  <c r="AE257"/>
  <c r="Q257"/>
  <c r="P257"/>
  <c r="R257"/>
  <c r="AF257"/>
  <c r="AG257"/>
  <c r="S257"/>
  <c r="T257"/>
  <c r="AH257"/>
  <c r="AI257"/>
  <c r="AD305"/>
  <c r="O305"/>
  <c r="AE305"/>
  <c r="Q305"/>
  <c r="P305"/>
  <c r="R305"/>
  <c r="AF305"/>
  <c r="AG305"/>
  <c r="S305"/>
  <c r="T305"/>
  <c r="AH305"/>
  <c r="AI305"/>
  <c r="O284"/>
  <c r="AD284"/>
  <c r="Q284"/>
  <c r="P284"/>
  <c r="AE284"/>
  <c r="R284"/>
  <c r="AF284"/>
  <c r="S284"/>
  <c r="AG284"/>
  <c r="AH284"/>
  <c r="T284"/>
  <c r="AI284"/>
  <c r="AD289"/>
  <c r="O289"/>
  <c r="AE289"/>
  <c r="Q289"/>
  <c r="P289"/>
  <c r="R289"/>
  <c r="AF289"/>
  <c r="AG289"/>
  <c r="S289"/>
  <c r="T289"/>
  <c r="AH289"/>
  <c r="AI289"/>
  <c r="AD273"/>
  <c r="O273"/>
  <c r="AE273"/>
  <c r="Q273"/>
  <c r="P273"/>
  <c r="R273"/>
  <c r="AF273"/>
  <c r="AG273"/>
  <c r="S273"/>
  <c r="T273"/>
  <c r="AH273"/>
  <c r="AI273"/>
  <c r="AD187"/>
  <c r="O187"/>
  <c r="AE187"/>
  <c r="Q187"/>
  <c r="P187"/>
  <c r="R187"/>
  <c r="AF187"/>
  <c r="S187"/>
  <c r="AG187"/>
  <c r="T187"/>
  <c r="AH187"/>
  <c r="AI187"/>
  <c r="O184"/>
  <c r="AD184"/>
  <c r="Q184"/>
  <c r="AE184"/>
  <c r="P184"/>
  <c r="R184"/>
  <c r="AF184"/>
  <c r="AG184"/>
  <c r="S184"/>
  <c r="T184"/>
  <c r="AH184"/>
  <c r="AI184"/>
  <c r="O258"/>
  <c r="AD258"/>
  <c r="Q258"/>
  <c r="P258"/>
  <c r="AE258"/>
  <c r="R258"/>
  <c r="AF258"/>
  <c r="S258"/>
  <c r="AG258"/>
  <c r="AH258"/>
  <c r="T258"/>
  <c r="AI258"/>
  <c r="AD205"/>
  <c r="O205"/>
  <c r="P205"/>
  <c r="Q205"/>
  <c r="AE205"/>
  <c r="R205"/>
  <c r="AF205"/>
  <c r="AG205"/>
  <c r="S205"/>
  <c r="T205"/>
  <c r="AH205"/>
  <c r="AI205"/>
  <c r="O202"/>
  <c r="AD202"/>
  <c r="Q202"/>
  <c r="P202"/>
  <c r="AE202"/>
  <c r="R202"/>
  <c r="AF202"/>
  <c r="AG202"/>
  <c r="S202"/>
  <c r="AH202"/>
  <c r="T202"/>
  <c r="AI202"/>
  <c r="O142"/>
  <c r="AD142"/>
  <c r="Q142"/>
  <c r="AE142"/>
  <c r="P142"/>
  <c r="R142"/>
  <c r="AF142"/>
  <c r="AG142"/>
  <c r="S142"/>
  <c r="T142"/>
  <c r="AH142"/>
  <c r="AI142"/>
  <c r="O58"/>
  <c r="AD58"/>
  <c r="P58"/>
  <c r="Q58"/>
  <c r="AE58"/>
  <c r="R58"/>
  <c r="AF58"/>
  <c r="AG58"/>
  <c r="S58"/>
  <c r="AH58"/>
  <c r="T58"/>
  <c r="AI58"/>
  <c r="AD39"/>
  <c r="O39"/>
  <c r="Q39"/>
  <c r="AE39"/>
  <c r="P39"/>
  <c r="R39"/>
  <c r="AF39"/>
  <c r="AG39"/>
  <c r="S39"/>
  <c r="T39"/>
  <c r="AH39"/>
  <c r="AI39"/>
  <c r="AD123"/>
  <c r="O123"/>
  <c r="P123"/>
  <c r="Q123"/>
  <c r="AE123"/>
  <c r="R123"/>
  <c r="AF123"/>
  <c r="S123"/>
  <c r="AG123"/>
  <c r="T123"/>
  <c r="AH123"/>
  <c r="AI123"/>
  <c r="AD53"/>
  <c r="O53"/>
  <c r="P53"/>
  <c r="Q53"/>
  <c r="AE53"/>
  <c r="R53"/>
  <c r="AF53"/>
  <c r="S53"/>
  <c r="AG53"/>
  <c r="T53"/>
  <c r="AH53"/>
  <c r="AI53"/>
  <c r="O260"/>
  <c r="AD260"/>
  <c r="Q260"/>
  <c r="P260"/>
  <c r="AE260"/>
  <c r="R260"/>
  <c r="AF260"/>
  <c r="S260"/>
  <c r="AG260"/>
  <c r="AH260"/>
  <c r="T260"/>
  <c r="AI260"/>
  <c r="AD207"/>
  <c r="O207"/>
  <c r="AE207"/>
  <c r="Q207"/>
  <c r="P207"/>
  <c r="R207"/>
  <c r="AF207"/>
  <c r="S207"/>
  <c r="AG207"/>
  <c r="T207"/>
  <c r="AH207"/>
  <c r="AI207"/>
  <c r="O290"/>
  <c r="AD290"/>
  <c r="Q290"/>
  <c r="P290"/>
  <c r="AE290"/>
  <c r="R290"/>
  <c r="AF290"/>
  <c r="S290"/>
  <c r="AG290"/>
  <c r="AH290"/>
  <c r="T290"/>
  <c r="AI290"/>
  <c r="AD225"/>
  <c r="O225"/>
  <c r="P225"/>
  <c r="Q225"/>
  <c r="AE225"/>
  <c r="R225"/>
  <c r="AF225"/>
  <c r="AG225"/>
  <c r="S225"/>
  <c r="T225"/>
  <c r="AH225"/>
  <c r="AI225"/>
  <c r="O222"/>
  <c r="AD222"/>
  <c r="Q222"/>
  <c r="P222"/>
  <c r="AE222"/>
  <c r="R222"/>
  <c r="AF222"/>
  <c r="AG222"/>
  <c r="S222"/>
  <c r="AH222"/>
  <c r="T222"/>
  <c r="AI222"/>
  <c r="O158"/>
  <c r="AD158"/>
  <c r="Q158"/>
  <c r="AE158"/>
  <c r="P158"/>
  <c r="R158"/>
  <c r="AF158"/>
  <c r="AG158"/>
  <c r="S158"/>
  <c r="T158"/>
  <c r="AH158"/>
  <c r="AI158"/>
  <c r="AD19"/>
  <c r="O19"/>
  <c r="P19"/>
  <c r="AE19"/>
  <c r="Q19"/>
  <c r="R19"/>
  <c r="AF19"/>
  <c r="AG19"/>
  <c r="S19"/>
  <c r="T19"/>
  <c r="AH19"/>
  <c r="AI19"/>
  <c r="O52"/>
  <c r="AD52"/>
  <c r="Q52"/>
  <c r="AE52"/>
  <c r="P52"/>
  <c r="R52"/>
  <c r="AF52"/>
  <c r="S52"/>
  <c r="AG52"/>
  <c r="T52"/>
  <c r="AH52"/>
  <c r="AI52"/>
  <c r="AD33"/>
  <c r="O33"/>
  <c r="P33"/>
  <c r="Q33"/>
  <c r="AE33"/>
  <c r="R33"/>
  <c r="AF33"/>
  <c r="S33"/>
  <c r="AG33"/>
  <c r="T33"/>
  <c r="AH33"/>
  <c r="AI33"/>
  <c r="AD117"/>
  <c r="O117"/>
  <c r="P117"/>
  <c r="Q117"/>
  <c r="AE117"/>
  <c r="R117"/>
  <c r="AF117"/>
  <c r="S117"/>
  <c r="AG117"/>
  <c r="T117"/>
  <c r="AH117"/>
  <c r="AI117"/>
  <c r="O122"/>
  <c r="AD122"/>
  <c r="Q122"/>
  <c r="AE122"/>
  <c r="P122"/>
  <c r="R122"/>
  <c r="AF122"/>
  <c r="AG122"/>
  <c r="S122"/>
  <c r="T122"/>
  <c r="AH122"/>
  <c r="AI122"/>
  <c r="O102"/>
  <c r="AD102"/>
  <c r="Q102"/>
  <c r="AE102"/>
  <c r="P102"/>
  <c r="R102"/>
  <c r="AF102"/>
  <c r="AG102"/>
  <c r="S102"/>
  <c r="T102"/>
  <c r="AH102"/>
  <c r="AI102"/>
  <c r="O292"/>
  <c r="AD292"/>
  <c r="Q292"/>
  <c r="P292"/>
  <c r="AE292"/>
  <c r="R292"/>
  <c r="AF292"/>
  <c r="S292"/>
  <c r="AG292"/>
  <c r="AH292"/>
  <c r="T292"/>
  <c r="AI292"/>
  <c r="O268"/>
  <c r="AD268"/>
  <c r="Q268"/>
  <c r="P268"/>
  <c r="AE268"/>
  <c r="R268"/>
  <c r="AF268"/>
  <c r="S268"/>
  <c r="AG268"/>
  <c r="AH268"/>
  <c r="T268"/>
  <c r="AI268"/>
  <c r="AD227"/>
  <c r="O227"/>
  <c r="AE227"/>
  <c r="Q227"/>
  <c r="P227"/>
  <c r="R227"/>
  <c r="AF227"/>
  <c r="S227"/>
  <c r="AG227"/>
  <c r="T227"/>
  <c r="AH227"/>
  <c r="AI227"/>
  <c r="AD163"/>
  <c r="O163"/>
  <c r="AE163"/>
  <c r="Q163"/>
  <c r="P163"/>
  <c r="R163"/>
  <c r="AF163"/>
  <c r="S163"/>
  <c r="AG163"/>
  <c r="T163"/>
  <c r="AH163"/>
  <c r="AI163"/>
  <c r="O224"/>
  <c r="AD224"/>
  <c r="Q224"/>
  <c r="AE224"/>
  <c r="P224"/>
  <c r="R224"/>
  <c r="AF224"/>
  <c r="AG224"/>
  <c r="S224"/>
  <c r="T224"/>
  <c r="AH224"/>
  <c r="AI224"/>
  <c r="O160"/>
  <c r="AD160"/>
  <c r="Q160"/>
  <c r="AE160"/>
  <c r="P160"/>
  <c r="R160"/>
  <c r="AF160"/>
  <c r="AG160"/>
  <c r="S160"/>
  <c r="T160"/>
  <c r="AH160"/>
  <c r="AI160"/>
  <c r="O18"/>
  <c r="AD18"/>
  <c r="AE18"/>
  <c r="Q18"/>
  <c r="P18"/>
  <c r="R18"/>
  <c r="AF18"/>
  <c r="S18"/>
  <c r="AG18"/>
  <c r="AH18"/>
  <c r="T18"/>
  <c r="AI18"/>
  <c r="AD83"/>
  <c r="O83"/>
  <c r="P83"/>
  <c r="Q83"/>
  <c r="AE83"/>
  <c r="R83"/>
  <c r="AF83"/>
  <c r="S83"/>
  <c r="AG83"/>
  <c r="T83"/>
  <c r="AH83"/>
  <c r="AI83"/>
  <c r="AD147"/>
  <c r="O147"/>
  <c r="P147"/>
  <c r="Q147"/>
  <c r="AE147"/>
  <c r="R147"/>
  <c r="AF147"/>
  <c r="S147"/>
  <c r="AG147"/>
  <c r="T147"/>
  <c r="AH147"/>
  <c r="AI147"/>
  <c r="AD159"/>
  <c r="O159"/>
  <c r="P159"/>
  <c r="Q159"/>
  <c r="AE159"/>
  <c r="R159"/>
  <c r="AF159"/>
  <c r="S159"/>
  <c r="AG159"/>
  <c r="T159"/>
  <c r="AH159"/>
  <c r="AI159"/>
  <c r="O88"/>
  <c r="AD88"/>
  <c r="Q88"/>
  <c r="AE88"/>
  <c r="P88"/>
  <c r="R88"/>
  <c r="AF88"/>
  <c r="AG88"/>
  <c r="S88"/>
  <c r="T88"/>
  <c r="AH88"/>
  <c r="AI88"/>
  <c r="O32"/>
  <c r="AD32"/>
  <c r="Q32"/>
  <c r="AE32"/>
  <c r="P32"/>
  <c r="R32"/>
  <c r="AF32"/>
  <c r="S32"/>
  <c r="AG32"/>
  <c r="T32"/>
  <c r="AH32"/>
  <c r="AI32"/>
  <c r="V8"/>
  <c r="AD97"/>
  <c r="O97"/>
  <c r="P97"/>
  <c r="Q97"/>
  <c r="AE97"/>
  <c r="R97"/>
  <c r="AF97"/>
  <c r="S97"/>
  <c r="AG97"/>
  <c r="T97"/>
  <c r="AH97"/>
  <c r="AI97"/>
  <c r="AD253"/>
  <c r="O253"/>
  <c r="AE253"/>
  <c r="Q253"/>
  <c r="P253"/>
  <c r="R253"/>
  <c r="AF253"/>
  <c r="AG253"/>
  <c r="S253"/>
  <c r="T253"/>
  <c r="AH253"/>
  <c r="AI253"/>
  <c r="O274"/>
  <c r="AD274"/>
  <c r="Q274"/>
  <c r="P274"/>
  <c r="AE274"/>
  <c r="R274"/>
  <c r="AF274"/>
  <c r="S274"/>
  <c r="AG274"/>
  <c r="AH274"/>
  <c r="T274"/>
  <c r="AI274"/>
  <c r="O236"/>
  <c r="AD236"/>
  <c r="Q236"/>
  <c r="AE236"/>
  <c r="P236"/>
  <c r="R236"/>
  <c r="AF236"/>
  <c r="AG236"/>
  <c r="S236"/>
  <c r="T236"/>
  <c r="AH236"/>
  <c r="AI236"/>
  <c r="AD183"/>
  <c r="O183"/>
  <c r="AE183"/>
  <c r="Q183"/>
  <c r="P183"/>
  <c r="R183"/>
  <c r="AF183"/>
  <c r="S183"/>
  <c r="AG183"/>
  <c r="T183"/>
  <c r="AH183"/>
  <c r="AI183"/>
  <c r="O180"/>
  <c r="AD180"/>
  <c r="Q180"/>
  <c r="AE180"/>
  <c r="P180"/>
  <c r="R180"/>
  <c r="AF180"/>
  <c r="AG180"/>
  <c r="S180"/>
  <c r="T180"/>
  <c r="AH180"/>
  <c r="AI180"/>
  <c r="O254"/>
  <c r="AD254"/>
  <c r="Q254"/>
  <c r="P254"/>
  <c r="AE254"/>
  <c r="R254"/>
  <c r="AF254"/>
  <c r="S254"/>
  <c r="AG254"/>
  <c r="AH254"/>
  <c r="T254"/>
  <c r="AI254"/>
  <c r="AD201"/>
  <c r="O201"/>
  <c r="P201"/>
  <c r="Q201"/>
  <c r="AE201"/>
  <c r="R201"/>
  <c r="AF201"/>
  <c r="AG201"/>
  <c r="S201"/>
  <c r="T201"/>
  <c r="AH201"/>
  <c r="AI201"/>
  <c r="O198"/>
  <c r="AD198"/>
  <c r="Q198"/>
  <c r="P198"/>
  <c r="AE198"/>
  <c r="R198"/>
  <c r="AF198"/>
  <c r="AG198"/>
  <c r="S198"/>
  <c r="AH198"/>
  <c r="T198"/>
  <c r="AI198"/>
  <c r="AA8"/>
  <c r="L5"/>
  <c r="O62"/>
  <c r="AD62"/>
  <c r="P62"/>
  <c r="Q62"/>
  <c r="AE62"/>
  <c r="R62"/>
  <c r="AF62"/>
  <c r="AG62"/>
  <c r="S62"/>
  <c r="AH62"/>
  <c r="T62"/>
  <c r="AI62"/>
  <c r="AD43"/>
  <c r="O43"/>
  <c r="Q43"/>
  <c r="AE43"/>
  <c r="P43"/>
  <c r="R43"/>
  <c r="AF43"/>
  <c r="AG43"/>
  <c r="S43"/>
  <c r="T43"/>
  <c r="AH43"/>
  <c r="AI43"/>
  <c r="AD127"/>
  <c r="O127"/>
  <c r="P127"/>
  <c r="Q127"/>
  <c r="AE127"/>
  <c r="R127"/>
  <c r="AF127"/>
  <c r="S127"/>
  <c r="AG127"/>
  <c r="T127"/>
  <c r="AH127"/>
  <c r="AI127"/>
  <c r="AD57"/>
  <c r="O57"/>
  <c r="P57"/>
  <c r="Q57"/>
  <c r="AE57"/>
  <c r="R57"/>
  <c r="AF57"/>
  <c r="S57"/>
  <c r="AG57"/>
  <c r="T57"/>
  <c r="AH57"/>
  <c r="AI57"/>
  <c r="AD171"/>
  <c r="O171"/>
  <c r="AE171"/>
  <c r="Q171"/>
  <c r="P171"/>
  <c r="R171"/>
  <c r="AF171"/>
  <c r="S171"/>
  <c r="AG171"/>
  <c r="T171"/>
  <c r="AH171"/>
  <c r="AI171"/>
  <c r="O232"/>
  <c r="AD232"/>
  <c r="Q232"/>
  <c r="AE232"/>
  <c r="P232"/>
  <c r="R232"/>
  <c r="AF232"/>
  <c r="AG232"/>
  <c r="S232"/>
  <c r="T232"/>
  <c r="AH232"/>
  <c r="AI232"/>
  <c r="O168"/>
  <c r="AD168"/>
  <c r="Q168"/>
  <c r="AE168"/>
  <c r="P168"/>
  <c r="R168"/>
  <c r="AF168"/>
  <c r="AG168"/>
  <c r="S168"/>
  <c r="T168"/>
  <c r="AH168"/>
  <c r="AI168"/>
  <c r="AD55"/>
  <c r="O55"/>
  <c r="Q55"/>
  <c r="AE55"/>
  <c r="P55"/>
  <c r="R55"/>
  <c r="AF55"/>
  <c r="AG55"/>
  <c r="S55"/>
  <c r="T55"/>
  <c r="AH55"/>
  <c r="AI55"/>
  <c r="AD89"/>
  <c r="O89"/>
  <c r="P89"/>
  <c r="Q89"/>
  <c r="AE89"/>
  <c r="R89"/>
  <c r="AF89"/>
  <c r="S89"/>
  <c r="AG89"/>
  <c r="T89"/>
  <c r="AH89"/>
  <c r="AI89"/>
  <c r="AD153"/>
  <c r="O153"/>
  <c r="P153"/>
  <c r="Q153"/>
  <c r="AE153"/>
  <c r="R153"/>
  <c r="AF153"/>
  <c r="S153"/>
  <c r="AG153"/>
  <c r="T153"/>
  <c r="AH153"/>
  <c r="AI153"/>
  <c r="AD279"/>
  <c r="O279"/>
  <c r="AE279"/>
  <c r="Q279"/>
  <c r="P279"/>
  <c r="R279"/>
  <c r="AF279"/>
  <c r="AG279"/>
  <c r="S279"/>
  <c r="T279"/>
  <c r="AH279"/>
  <c r="AI279"/>
  <c r="O262"/>
  <c r="AD262"/>
  <c r="Q262"/>
  <c r="P262"/>
  <c r="AE262"/>
  <c r="R262"/>
  <c r="AF262"/>
  <c r="S262"/>
  <c r="AG262"/>
  <c r="AH262"/>
  <c r="T262"/>
  <c r="AI262"/>
  <c r="AD209"/>
  <c r="O209"/>
  <c r="P209"/>
  <c r="Q209"/>
  <c r="AE209"/>
  <c r="R209"/>
  <c r="AF209"/>
  <c r="AG209"/>
  <c r="S209"/>
  <c r="T209"/>
  <c r="AH209"/>
  <c r="AI209"/>
  <c r="O78"/>
  <c r="AD78"/>
  <c r="Q78"/>
  <c r="AE78"/>
  <c r="P78"/>
  <c r="R78"/>
  <c r="AF78"/>
  <c r="AG78"/>
  <c r="S78"/>
  <c r="T78"/>
  <c r="AH78"/>
  <c r="AI78"/>
  <c r="AD281"/>
  <c r="O281"/>
  <c r="AE281"/>
  <c r="Q281"/>
  <c r="P281"/>
  <c r="R281"/>
  <c r="AF281"/>
  <c r="AG281"/>
  <c r="S281"/>
  <c r="T281"/>
  <c r="AH281"/>
  <c r="AI281"/>
  <c r="O264"/>
  <c r="AD264"/>
  <c r="Q264"/>
  <c r="P264"/>
  <c r="AE264"/>
  <c r="R264"/>
  <c r="AF264"/>
  <c r="S264"/>
  <c r="AG264"/>
  <c r="AH264"/>
  <c r="T264"/>
  <c r="AI264"/>
  <c r="AD211"/>
  <c r="O211"/>
  <c r="AE211"/>
  <c r="Q211"/>
  <c r="P211"/>
  <c r="R211"/>
  <c r="AF211"/>
  <c r="S211"/>
  <c r="AG211"/>
  <c r="T211"/>
  <c r="AH211"/>
  <c r="AI211"/>
  <c r="O294"/>
  <c r="AD294"/>
  <c r="Q294"/>
  <c r="P294"/>
  <c r="AE294"/>
  <c r="R294"/>
  <c r="AF294"/>
  <c r="S294"/>
  <c r="AG294"/>
  <c r="AH294"/>
  <c r="T294"/>
  <c r="AI294"/>
  <c r="O272"/>
  <c r="AD272"/>
  <c r="Q272"/>
  <c r="P272"/>
  <c r="AE272"/>
  <c r="R272"/>
  <c r="AF272"/>
  <c r="S272"/>
  <c r="AG272"/>
  <c r="AH272"/>
  <c r="T272"/>
  <c r="AI272"/>
  <c r="AD235"/>
  <c r="O235"/>
  <c r="AE235"/>
  <c r="Q235"/>
  <c r="P235"/>
  <c r="R235"/>
  <c r="AF235"/>
  <c r="S235"/>
  <c r="AG235"/>
  <c r="T235"/>
  <c r="AH235"/>
  <c r="AI235"/>
  <c r="AD229"/>
  <c r="O229"/>
  <c r="P229"/>
  <c r="Q229"/>
  <c r="AE229"/>
  <c r="R229"/>
  <c r="AF229"/>
  <c r="AG229"/>
  <c r="S229"/>
  <c r="T229"/>
  <c r="AH229"/>
  <c r="AI229"/>
  <c r="AD165"/>
  <c r="O165"/>
  <c r="P165"/>
  <c r="Q165"/>
  <c r="AE165"/>
  <c r="R165"/>
  <c r="AF165"/>
  <c r="AG165"/>
  <c r="S165"/>
  <c r="T165"/>
  <c r="AH165"/>
  <c r="AI165"/>
  <c r="O226"/>
  <c r="AD226"/>
  <c r="Q226"/>
  <c r="P226"/>
  <c r="AE226"/>
  <c r="R226"/>
  <c r="AF226"/>
  <c r="AG226"/>
  <c r="S226"/>
  <c r="AH226"/>
  <c r="T226"/>
  <c r="AI226"/>
  <c r="O162"/>
  <c r="AD162"/>
  <c r="Q162"/>
  <c r="P162"/>
  <c r="AE162"/>
  <c r="R162"/>
  <c r="AF162"/>
  <c r="AG162"/>
  <c r="S162"/>
  <c r="AH162"/>
  <c r="T162"/>
  <c r="AI162"/>
  <c r="O76"/>
  <c r="AD76"/>
  <c r="Q76"/>
  <c r="AE76"/>
  <c r="P76"/>
  <c r="R76"/>
  <c r="AF76"/>
  <c r="AG76"/>
  <c r="S76"/>
  <c r="T76"/>
  <c r="AH76"/>
  <c r="AI76"/>
  <c r="AD15"/>
  <c r="O15"/>
  <c r="P15"/>
  <c r="AE15"/>
  <c r="Q15"/>
  <c r="R15"/>
  <c r="AF15"/>
  <c r="AG15"/>
  <c r="S15"/>
  <c r="T15"/>
  <c r="AH15"/>
  <c r="AI15"/>
  <c r="AD29"/>
  <c r="O29"/>
  <c r="P29"/>
  <c r="Q29"/>
  <c r="AE29"/>
  <c r="R29"/>
  <c r="AF29"/>
  <c r="S29"/>
  <c r="AG29"/>
  <c r="T29"/>
  <c r="AH29"/>
  <c r="AI29"/>
  <c r="O94"/>
  <c r="AD94"/>
  <c r="Q94"/>
  <c r="AE94"/>
  <c r="P94"/>
  <c r="R94"/>
  <c r="AF94"/>
  <c r="AG94"/>
  <c r="S94"/>
  <c r="T94"/>
  <c r="AH94"/>
  <c r="AI94"/>
  <c r="O296"/>
  <c r="AD296"/>
  <c r="Q296"/>
  <c r="P296"/>
  <c r="AE296"/>
  <c r="R296"/>
  <c r="AF296"/>
  <c r="S296"/>
  <c r="AG296"/>
  <c r="AH296"/>
  <c r="T296"/>
  <c r="AI296"/>
  <c r="O276"/>
  <c r="AD276"/>
  <c r="Q276"/>
  <c r="P276"/>
  <c r="AE276"/>
  <c r="R276"/>
  <c r="AF276"/>
  <c r="S276"/>
  <c r="AG276"/>
  <c r="AH276"/>
  <c r="T276"/>
  <c r="AI276"/>
  <c r="AD237"/>
  <c r="O237"/>
  <c r="P237"/>
  <c r="Q237"/>
  <c r="AE237"/>
  <c r="R237"/>
  <c r="AF237"/>
  <c r="AG237"/>
  <c r="S237"/>
  <c r="T237"/>
  <c r="AH237"/>
  <c r="AI237"/>
  <c r="AD231"/>
  <c r="O231"/>
  <c r="AE231"/>
  <c r="Q231"/>
  <c r="P231"/>
  <c r="R231"/>
  <c r="AF231"/>
  <c r="S231"/>
  <c r="AG231"/>
  <c r="T231"/>
  <c r="AH231"/>
  <c r="AI231"/>
  <c r="AD167"/>
  <c r="O167"/>
  <c r="AE167"/>
  <c r="Q167"/>
  <c r="P167"/>
  <c r="R167"/>
  <c r="AF167"/>
  <c r="S167"/>
  <c r="AG167"/>
  <c r="T167"/>
  <c r="AH167"/>
  <c r="AI167"/>
  <c r="O228"/>
  <c r="AD228"/>
  <c r="Q228"/>
  <c r="AE228"/>
  <c r="P228"/>
  <c r="R228"/>
  <c r="AF228"/>
  <c r="AG228"/>
  <c r="S228"/>
  <c r="T228"/>
  <c r="AH228"/>
  <c r="AI228"/>
  <c r="O164"/>
  <c r="AD164"/>
  <c r="Q164"/>
  <c r="AE164"/>
  <c r="P164"/>
  <c r="R164"/>
  <c r="AF164"/>
  <c r="AG164"/>
  <c r="S164"/>
  <c r="T164"/>
  <c r="AH164"/>
  <c r="AI164"/>
  <c r="AD59"/>
  <c r="O59"/>
  <c r="Q59"/>
  <c r="AE59"/>
  <c r="P59"/>
  <c r="R59"/>
  <c r="AF59"/>
  <c r="AG59"/>
  <c r="S59"/>
  <c r="T59"/>
  <c r="AH59"/>
  <c r="AI59"/>
  <c r="AD9"/>
  <c r="O9"/>
  <c r="AE9"/>
  <c r="Q9"/>
  <c r="P9"/>
  <c r="R9"/>
  <c r="AF9"/>
  <c r="AG9"/>
  <c r="S9"/>
  <c r="T9"/>
  <c r="AH9"/>
  <c r="AI9"/>
  <c r="AD219"/>
  <c r="O219"/>
  <c r="AE219"/>
  <c r="Q219"/>
  <c r="P219"/>
  <c r="R219"/>
  <c r="AF219"/>
  <c r="S219"/>
  <c r="AG219"/>
  <c r="T219"/>
  <c r="AH219"/>
  <c r="AI219"/>
  <c r="O216"/>
  <c r="AD216"/>
  <c r="Q216"/>
  <c r="AE216"/>
  <c r="P216"/>
  <c r="R216"/>
  <c r="AF216"/>
  <c r="AG216"/>
  <c r="S216"/>
  <c r="T216"/>
  <c r="AH216"/>
  <c r="AI216"/>
  <c r="AD173"/>
  <c r="O173"/>
  <c r="P173"/>
  <c r="Q173"/>
  <c r="AE173"/>
  <c r="R173"/>
  <c r="AF173"/>
  <c r="AG173"/>
  <c r="S173"/>
  <c r="T173"/>
  <c r="AH173"/>
  <c r="AI173"/>
  <c r="O170"/>
  <c r="AD170"/>
  <c r="Q170"/>
  <c r="P170"/>
  <c r="AE170"/>
  <c r="R170"/>
  <c r="AF170"/>
  <c r="AG170"/>
  <c r="S170"/>
  <c r="AH170"/>
  <c r="T170"/>
  <c r="AI170"/>
  <c r="AD91"/>
  <c r="O91"/>
  <c r="P91"/>
  <c r="Q91"/>
  <c r="AE91"/>
  <c r="R91"/>
  <c r="AF91"/>
  <c r="S91"/>
  <c r="AG91"/>
  <c r="T91"/>
  <c r="AH91"/>
  <c r="AI91"/>
  <c r="O96"/>
  <c r="AD96"/>
  <c r="Q96"/>
  <c r="AE96"/>
  <c r="P96"/>
  <c r="R96"/>
  <c r="AF96"/>
  <c r="AG96"/>
  <c r="S96"/>
  <c r="T96"/>
  <c r="AH96"/>
  <c r="AI96"/>
  <c r="O40"/>
  <c r="AD40"/>
  <c r="Q40"/>
  <c r="AE40"/>
  <c r="P40"/>
  <c r="R40"/>
  <c r="AF40"/>
  <c r="S40"/>
  <c r="AG40"/>
  <c r="T40"/>
  <c r="AH40"/>
  <c r="AI40"/>
  <c r="AD105"/>
  <c r="O105"/>
  <c r="P105"/>
  <c r="Q105"/>
  <c r="AE105"/>
  <c r="R105"/>
  <c r="AF105"/>
  <c r="S105"/>
  <c r="AG105"/>
  <c r="T105"/>
  <c r="AH105"/>
  <c r="AI105"/>
  <c r="O304"/>
  <c r="AD304"/>
  <c r="Q304"/>
  <c r="P304"/>
  <c r="AE304"/>
  <c r="R304"/>
  <c r="AF304"/>
  <c r="S304"/>
  <c r="AG304"/>
  <c r="AH304"/>
  <c r="T304"/>
  <c r="AI304"/>
  <c r="AD245"/>
  <c r="O245"/>
  <c r="AE245"/>
  <c r="P245"/>
  <c r="Q245"/>
  <c r="R245"/>
  <c r="AF245"/>
  <c r="AG245"/>
  <c r="S245"/>
  <c r="T245"/>
  <c r="AH245"/>
  <c r="AI245"/>
  <c r="AD175"/>
  <c r="O175"/>
  <c r="AE175"/>
  <c r="Q175"/>
  <c r="P175"/>
  <c r="R175"/>
  <c r="AF175"/>
  <c r="S175"/>
  <c r="AG175"/>
  <c r="T175"/>
  <c r="AH175"/>
  <c r="AI175"/>
  <c r="O172"/>
  <c r="AD172"/>
  <c r="Q172"/>
  <c r="AE172"/>
  <c r="P172"/>
  <c r="R172"/>
  <c r="AF172"/>
  <c r="AG172"/>
  <c r="S172"/>
  <c r="T172"/>
  <c r="AH172"/>
  <c r="AI172"/>
  <c r="AD263"/>
  <c r="O263"/>
  <c r="AE263"/>
  <c r="Q263"/>
  <c r="P263"/>
  <c r="R263"/>
  <c r="AF263"/>
  <c r="AG263"/>
  <c r="S263"/>
  <c r="T263"/>
  <c r="AH263"/>
  <c r="AI263"/>
  <c r="O246"/>
  <c r="AD246"/>
  <c r="Q246"/>
  <c r="P246"/>
  <c r="AE246"/>
  <c r="R246"/>
  <c r="AF246"/>
  <c r="AG246"/>
  <c r="S246"/>
  <c r="AH246"/>
  <c r="T246"/>
  <c r="AI246"/>
  <c r="AD193"/>
  <c r="O193"/>
  <c r="P193"/>
  <c r="Q193"/>
  <c r="AE193"/>
  <c r="R193"/>
  <c r="AF193"/>
  <c r="AG193"/>
  <c r="S193"/>
  <c r="T193"/>
  <c r="AH193"/>
  <c r="AI193"/>
  <c r="O190"/>
  <c r="AD190"/>
  <c r="Q190"/>
  <c r="P190"/>
  <c r="AE190"/>
  <c r="R190"/>
  <c r="AF190"/>
  <c r="AG190"/>
  <c r="S190"/>
  <c r="AH190"/>
  <c r="T190"/>
  <c r="AI190"/>
  <c r="O70"/>
  <c r="AD70"/>
  <c r="P70"/>
  <c r="Q70"/>
  <c r="AE70"/>
  <c r="R70"/>
  <c r="AF70"/>
  <c r="AG70"/>
  <c r="S70"/>
  <c r="AH70"/>
  <c r="T70"/>
  <c r="AI70"/>
  <c r="AD51"/>
  <c r="O51"/>
  <c r="Q51"/>
  <c r="AE51"/>
  <c r="P51"/>
  <c r="R51"/>
  <c r="AF51"/>
  <c r="AG51"/>
  <c r="S51"/>
  <c r="T51"/>
  <c r="AH51"/>
  <c r="AI51"/>
  <c r="AD71"/>
  <c r="O71"/>
  <c r="Q71"/>
  <c r="AE71"/>
  <c r="P71"/>
  <c r="R71"/>
  <c r="AF71"/>
  <c r="AG71"/>
  <c r="S71"/>
  <c r="T71"/>
  <c r="AH71"/>
  <c r="AI71"/>
  <c r="AD135"/>
  <c r="O135"/>
  <c r="P135"/>
  <c r="Q135"/>
  <c r="AE135"/>
  <c r="R135"/>
  <c r="AF135"/>
  <c r="S135"/>
  <c r="AG135"/>
  <c r="T135"/>
  <c r="AH135"/>
  <c r="AI135"/>
  <c r="AD65"/>
  <c r="O65"/>
  <c r="P65"/>
  <c r="Q65"/>
  <c r="AE65"/>
  <c r="R65"/>
  <c r="AF65"/>
  <c r="S65"/>
  <c r="AG65"/>
  <c r="T65"/>
  <c r="AH65"/>
  <c r="AI65"/>
  <c r="O110"/>
  <c r="AD110"/>
  <c r="Q110"/>
  <c r="AE110"/>
  <c r="P110"/>
  <c r="R110"/>
  <c r="AF110"/>
  <c r="AG110"/>
  <c r="S110"/>
  <c r="T110"/>
  <c r="AH110"/>
  <c r="AI110"/>
  <c r="AD265"/>
  <c r="O265"/>
  <c r="AE265"/>
  <c r="Q265"/>
  <c r="P265"/>
  <c r="R265"/>
  <c r="AF265"/>
  <c r="AG265"/>
  <c r="S265"/>
  <c r="T265"/>
  <c r="AH265"/>
  <c r="AI265"/>
  <c r="AD283"/>
  <c r="O283"/>
  <c r="AE283"/>
  <c r="Q283"/>
  <c r="P283"/>
  <c r="R283"/>
  <c r="AF283"/>
  <c r="AG283"/>
  <c r="S283"/>
  <c r="T283"/>
  <c r="AH283"/>
  <c r="AI283"/>
  <c r="O278"/>
  <c r="AD278"/>
  <c r="Q278"/>
  <c r="P278"/>
  <c r="AE278"/>
  <c r="R278"/>
  <c r="AF278"/>
  <c r="S278"/>
  <c r="AG278"/>
  <c r="AH278"/>
  <c r="T278"/>
  <c r="AI278"/>
  <c r="O266"/>
  <c r="AD266"/>
  <c r="Q266"/>
  <c r="P266"/>
  <c r="AE266"/>
  <c r="R266"/>
  <c r="AF266"/>
  <c r="S266"/>
  <c r="AG266"/>
  <c r="AH266"/>
  <c r="T266"/>
  <c r="AI266"/>
  <c r="O210"/>
  <c r="AD210"/>
  <c r="Q210"/>
  <c r="P210"/>
  <c r="AE210"/>
  <c r="R210"/>
  <c r="AF210"/>
  <c r="AG210"/>
  <c r="S210"/>
  <c r="AH210"/>
  <c r="T210"/>
  <c r="AI210"/>
  <c r="O150"/>
  <c r="AD150"/>
  <c r="Q150"/>
  <c r="AE150"/>
  <c r="P150"/>
  <c r="R150"/>
  <c r="AF150"/>
  <c r="AG150"/>
  <c r="S150"/>
  <c r="T150"/>
  <c r="AH150"/>
  <c r="AI150"/>
  <c r="AD31"/>
  <c r="O31"/>
  <c r="Q31"/>
  <c r="AE31"/>
  <c r="P31"/>
  <c r="R31"/>
  <c r="AF31"/>
  <c r="AG31"/>
  <c r="S31"/>
  <c r="T31"/>
  <c r="AH31"/>
  <c r="AI31"/>
  <c r="O134"/>
  <c r="AD134"/>
  <c r="Q134"/>
  <c r="AE134"/>
  <c r="P134"/>
  <c r="R134"/>
  <c r="AF134"/>
  <c r="AG134"/>
  <c r="S134"/>
  <c r="T134"/>
  <c r="AH134"/>
  <c r="AI134"/>
  <c r="AD285"/>
  <c r="O285"/>
  <c r="AE285"/>
  <c r="Q285"/>
  <c r="P285"/>
  <c r="R285"/>
  <c r="AF285"/>
  <c r="AG285"/>
  <c r="S285"/>
  <c r="T285"/>
  <c r="AH285"/>
  <c r="AI285"/>
  <c r="O280"/>
  <c r="AD280"/>
  <c r="Q280"/>
  <c r="P280"/>
  <c r="AE280"/>
  <c r="R280"/>
  <c r="AF280"/>
  <c r="S280"/>
  <c r="AG280"/>
  <c r="AH280"/>
  <c r="T280"/>
  <c r="AI280"/>
  <c r="O212"/>
  <c r="AD212"/>
  <c r="Q212"/>
  <c r="AE212"/>
  <c r="P212"/>
  <c r="R212"/>
  <c r="AF212"/>
  <c r="AG212"/>
  <c r="S212"/>
  <c r="T212"/>
  <c r="AH212"/>
  <c r="AI212"/>
  <c r="O152"/>
  <c r="AD152"/>
  <c r="Q152"/>
  <c r="AE152"/>
  <c r="P152"/>
  <c r="R152"/>
  <c r="AF152"/>
  <c r="AG152"/>
  <c r="S152"/>
  <c r="T152"/>
  <c r="AH152"/>
  <c r="AI152"/>
  <c r="AD303"/>
  <c r="O303"/>
  <c r="AE303"/>
  <c r="Q303"/>
  <c r="P303"/>
  <c r="R303"/>
  <c r="AF303"/>
  <c r="AG303"/>
  <c r="S303"/>
  <c r="T303"/>
  <c r="AH303"/>
  <c r="AI303"/>
  <c r="O30"/>
  <c r="AD30"/>
  <c r="P30"/>
  <c r="Q30"/>
  <c r="AE30"/>
  <c r="R30"/>
  <c r="AF30"/>
  <c r="AG30"/>
  <c r="S30"/>
  <c r="AH30"/>
  <c r="T30"/>
  <c r="AI30"/>
  <c r="AD95"/>
  <c r="O95"/>
  <c r="P95"/>
  <c r="Q95"/>
  <c r="AE95"/>
  <c r="R95"/>
  <c r="AF95"/>
  <c r="S95"/>
  <c r="AG95"/>
  <c r="T95"/>
  <c r="AH95"/>
  <c r="AI95"/>
  <c r="O100"/>
  <c r="AD100"/>
  <c r="Q100"/>
  <c r="AE100"/>
  <c r="P100"/>
  <c r="R100"/>
  <c r="AF100"/>
  <c r="AG100"/>
  <c r="S100"/>
  <c r="T100"/>
  <c r="AH100"/>
  <c r="AI100"/>
  <c r="O44"/>
  <c r="AD44"/>
  <c r="Q44"/>
  <c r="AE44"/>
  <c r="P44"/>
  <c r="R44"/>
  <c r="AF44"/>
  <c r="S44"/>
  <c r="AG44"/>
  <c r="T44"/>
  <c r="AH44"/>
  <c r="AI44"/>
  <c r="O256"/>
  <c r="AD256"/>
  <c r="Q256"/>
  <c r="P256"/>
  <c r="AE256"/>
  <c r="R256"/>
  <c r="AF256"/>
  <c r="S256"/>
  <c r="AG256"/>
  <c r="AH256"/>
  <c r="T256"/>
  <c r="AI256"/>
  <c r="O42"/>
  <c r="AD42"/>
  <c r="P42"/>
  <c r="Q42"/>
  <c r="AE42"/>
  <c r="R42"/>
  <c r="AF42"/>
  <c r="AG42"/>
  <c r="S42"/>
  <c r="AH42"/>
  <c r="T42"/>
  <c r="AI42"/>
  <c r="AD293"/>
  <c r="O293"/>
  <c r="AE293"/>
  <c r="Q293"/>
  <c r="P293"/>
  <c r="R293"/>
  <c r="AF293"/>
  <c r="AG293"/>
  <c r="S293"/>
  <c r="T293"/>
  <c r="AH293"/>
  <c r="AI293"/>
  <c r="AD223"/>
  <c r="O223"/>
  <c r="AE223"/>
  <c r="Q223"/>
  <c r="P223"/>
  <c r="R223"/>
  <c r="AF223"/>
  <c r="S223"/>
  <c r="AG223"/>
  <c r="T223"/>
  <c r="AH223"/>
  <c r="AI223"/>
  <c r="O220"/>
  <c r="AD220"/>
  <c r="Q220"/>
  <c r="AE220"/>
  <c r="P220"/>
  <c r="R220"/>
  <c r="AF220"/>
  <c r="AG220"/>
  <c r="S220"/>
  <c r="T220"/>
  <c r="AH220"/>
  <c r="AI220"/>
  <c r="O156"/>
  <c r="AD156"/>
  <c r="Q156"/>
  <c r="AE156"/>
  <c r="P156"/>
  <c r="R156"/>
  <c r="AF156"/>
  <c r="AG156"/>
  <c r="S156"/>
  <c r="T156"/>
  <c r="AH156"/>
  <c r="AI156"/>
  <c r="AB8"/>
  <c r="M5"/>
  <c r="AD87"/>
  <c r="O87"/>
  <c r="P87"/>
  <c r="Q87"/>
  <c r="AE87"/>
  <c r="R87"/>
  <c r="AF87"/>
  <c r="S87"/>
  <c r="AG87"/>
  <c r="T87"/>
  <c r="AH87"/>
  <c r="AI87"/>
  <c r="AD151"/>
  <c r="O151"/>
  <c r="P151"/>
  <c r="Q151"/>
  <c r="AE151"/>
  <c r="R151"/>
  <c r="AF151"/>
  <c r="S151"/>
  <c r="AG151"/>
  <c r="T151"/>
  <c r="AH151"/>
  <c r="AI151"/>
  <c r="O92"/>
  <c r="AD92"/>
  <c r="Q92"/>
  <c r="AE92"/>
  <c r="P92"/>
  <c r="R92"/>
  <c r="AF92"/>
  <c r="AG92"/>
  <c r="S92"/>
  <c r="T92"/>
  <c r="AH92"/>
  <c r="AI92"/>
  <c r="O36"/>
  <c r="AD36"/>
  <c r="Q36"/>
  <c r="AE36"/>
  <c r="P36"/>
  <c r="R36"/>
  <c r="AF36"/>
  <c r="S36"/>
  <c r="AG36"/>
  <c r="T36"/>
  <c r="AH36"/>
  <c r="AI36"/>
  <c r="AD17"/>
  <c r="O17"/>
  <c r="AE17"/>
  <c r="Q17"/>
  <c r="P17"/>
  <c r="R17"/>
  <c r="AF17"/>
  <c r="AG17"/>
  <c r="S17"/>
  <c r="T17"/>
  <c r="AH17"/>
  <c r="AI17"/>
  <c r="AD267"/>
  <c r="O267"/>
  <c r="AE267"/>
  <c r="Q267"/>
  <c r="P267"/>
  <c r="R267"/>
  <c r="AF267"/>
  <c r="AG267"/>
  <c r="S267"/>
  <c r="T267"/>
  <c r="AH267"/>
  <c r="AI267"/>
  <c r="O16"/>
  <c r="AD16"/>
  <c r="Q16"/>
  <c r="P16"/>
  <c r="AE16"/>
  <c r="R16"/>
  <c r="AF16"/>
  <c r="AG16"/>
  <c r="S16"/>
  <c r="T16"/>
  <c r="AH16"/>
  <c r="AI16"/>
  <c r="AD81"/>
  <c r="O81"/>
  <c r="P81"/>
  <c r="Q81"/>
  <c r="AE81"/>
  <c r="R81"/>
  <c r="AF81"/>
  <c r="S81"/>
  <c r="AG81"/>
  <c r="T81"/>
  <c r="AH81"/>
  <c r="AI81"/>
  <c r="AD145"/>
  <c r="O145"/>
  <c r="P145"/>
  <c r="Q145"/>
  <c r="AE145"/>
  <c r="R145"/>
  <c r="AF145"/>
  <c r="S145"/>
  <c r="AG145"/>
  <c r="T145"/>
  <c r="AH145"/>
  <c r="AI145"/>
  <c r="AD155"/>
  <c r="O155"/>
  <c r="P155"/>
  <c r="Q155"/>
  <c r="AE155"/>
  <c r="R155"/>
  <c r="AF155"/>
  <c r="S155"/>
  <c r="AG155"/>
  <c r="T155"/>
  <c r="AH155"/>
  <c r="AI155"/>
  <c r="O86"/>
  <c r="AD86"/>
  <c r="Q86"/>
  <c r="AE86"/>
  <c r="P86"/>
  <c r="R86"/>
  <c r="AF86"/>
  <c r="AG86"/>
  <c r="S86"/>
  <c r="T86"/>
  <c r="AH86"/>
  <c r="AI86"/>
  <c r="AD269"/>
  <c r="O269"/>
  <c r="AE269"/>
  <c r="Q269"/>
  <c r="P269"/>
  <c r="R269"/>
  <c r="AF269"/>
  <c r="AG269"/>
  <c r="S269"/>
  <c r="T269"/>
  <c r="AH269"/>
  <c r="AI269"/>
  <c r="O46"/>
  <c r="AD46"/>
  <c r="P46"/>
  <c r="Q46"/>
  <c r="AE46"/>
  <c r="R46"/>
  <c r="AF46"/>
  <c r="AG46"/>
  <c r="S46"/>
  <c r="AH46"/>
  <c r="T46"/>
  <c r="AI46"/>
  <c r="AD111"/>
  <c r="O111"/>
  <c r="P111"/>
  <c r="Q111"/>
  <c r="AE111"/>
  <c r="R111"/>
  <c r="AF111"/>
  <c r="S111"/>
  <c r="AG111"/>
  <c r="T111"/>
  <c r="AH111"/>
  <c r="AI111"/>
  <c r="O116"/>
  <c r="AD116"/>
  <c r="Q116"/>
  <c r="AE116"/>
  <c r="P116"/>
  <c r="R116"/>
  <c r="AF116"/>
  <c r="AG116"/>
  <c r="S116"/>
  <c r="T116"/>
  <c r="AH116"/>
  <c r="AI116"/>
  <c r="O60"/>
  <c r="AD60"/>
  <c r="Q60"/>
  <c r="AE60"/>
  <c r="P60"/>
  <c r="R60"/>
  <c r="AF60"/>
  <c r="S60"/>
  <c r="AG60"/>
  <c r="T60"/>
  <c r="AH60"/>
  <c r="AI60"/>
  <c r="AD41"/>
  <c r="O41"/>
  <c r="P41"/>
  <c r="Q41"/>
  <c r="AE41"/>
  <c r="R41"/>
  <c r="AF41"/>
  <c r="S41"/>
  <c r="AG41"/>
  <c r="T41"/>
  <c r="AH41"/>
  <c r="AI41"/>
  <c r="AD125"/>
  <c r="O125"/>
  <c r="P125"/>
  <c r="Q125"/>
  <c r="AE125"/>
  <c r="R125"/>
  <c r="AF125"/>
  <c r="S125"/>
  <c r="AG125"/>
  <c r="T125"/>
  <c r="AH125"/>
  <c r="AI125"/>
  <c r="V123"/>
  <c r="AK243"/>
  <c r="V160"/>
  <c r="V58"/>
  <c r="AK190"/>
  <c r="V127"/>
  <c r="V254"/>
  <c r="V184"/>
  <c r="V181"/>
  <c r="V19"/>
  <c r="V183"/>
  <c r="V201"/>
  <c r="V63"/>
  <c r="V128"/>
  <c r="AK245"/>
  <c r="V43"/>
  <c r="AK39"/>
  <c r="V108"/>
  <c r="AK174"/>
  <c r="V180"/>
  <c r="V74"/>
  <c r="V138"/>
  <c r="V88"/>
  <c r="V235"/>
  <c r="V297"/>
  <c r="AK61"/>
  <c r="V135"/>
  <c r="V15"/>
  <c r="V80"/>
  <c r="V144"/>
  <c r="V243"/>
  <c r="V190"/>
  <c r="V187"/>
  <c r="V208"/>
  <c r="AK220"/>
  <c r="V110"/>
  <c r="V59"/>
  <c r="V40"/>
  <c r="V124"/>
  <c r="V210"/>
  <c r="AK222"/>
  <c r="V228"/>
  <c r="V164"/>
  <c r="V225"/>
  <c r="V161"/>
  <c r="V70"/>
  <c r="V20"/>
  <c r="V104"/>
  <c r="V198"/>
  <c r="V195"/>
  <c r="AK155"/>
  <c r="V281"/>
  <c r="V216"/>
  <c r="V213"/>
  <c r="V153"/>
  <c r="V18"/>
  <c r="V102"/>
  <c r="V107"/>
  <c r="V51"/>
  <c r="V32"/>
  <c r="V97"/>
  <c r="V283"/>
  <c r="V301"/>
  <c r="V242"/>
  <c r="V172"/>
  <c r="V169"/>
  <c r="V62"/>
  <c r="V73"/>
  <c r="V137"/>
  <c r="V96"/>
  <c r="V101"/>
  <c r="V244"/>
  <c r="V174"/>
  <c r="V171"/>
  <c r="V156"/>
  <c r="V267"/>
  <c r="V245"/>
  <c r="V192"/>
  <c r="V189"/>
  <c r="V71"/>
  <c r="V42"/>
  <c r="V126"/>
  <c r="V56"/>
  <c r="V271"/>
  <c r="V247"/>
  <c r="V194"/>
  <c r="V191"/>
  <c r="V277"/>
  <c r="V273"/>
  <c r="V212"/>
  <c r="V209"/>
  <c r="V149"/>
  <c r="V22"/>
  <c r="AK135"/>
  <c r="V125"/>
  <c r="V105"/>
  <c r="S57" i="17"/>
  <c r="R57"/>
  <c r="L57"/>
  <c r="T57"/>
  <c r="Q57"/>
  <c r="N57"/>
  <c r="O57"/>
  <c r="P57"/>
  <c r="M57"/>
  <c r="T52"/>
  <c r="S52"/>
  <c r="Q52"/>
  <c r="R52"/>
  <c r="L52"/>
  <c r="M52"/>
  <c r="N52"/>
  <c r="O52"/>
  <c r="P52"/>
  <c r="S51"/>
  <c r="N51"/>
  <c r="M51"/>
  <c r="L51"/>
  <c r="T51"/>
  <c r="R51"/>
  <c r="Q51"/>
  <c r="P51"/>
  <c r="O51"/>
  <c r="T46"/>
  <c r="M46"/>
  <c r="L46"/>
  <c r="S46"/>
  <c r="N46"/>
  <c r="Q46"/>
  <c r="P46"/>
  <c r="O46"/>
  <c r="R46"/>
  <c r="T44"/>
  <c r="S44"/>
  <c r="Q44"/>
  <c r="R44"/>
  <c r="L44"/>
  <c r="M44"/>
  <c r="N44"/>
  <c r="O44"/>
  <c r="P44"/>
  <c r="S43"/>
  <c r="N43"/>
  <c r="M43"/>
  <c r="L43"/>
  <c r="T43"/>
  <c r="R43"/>
  <c r="Q43"/>
  <c r="P43"/>
  <c r="O43"/>
  <c r="T38"/>
  <c r="O38"/>
  <c r="P38"/>
  <c r="S38"/>
  <c r="R38"/>
  <c r="Q38"/>
  <c r="L38"/>
  <c r="M38"/>
  <c r="N38"/>
  <c r="N37"/>
  <c r="Q37"/>
  <c r="P37"/>
  <c r="S37"/>
  <c r="L37"/>
  <c r="M37"/>
  <c r="R37"/>
  <c r="O37"/>
  <c r="T37"/>
  <c r="S35"/>
  <c r="L35"/>
  <c r="R35"/>
  <c r="M35"/>
  <c r="N35"/>
  <c r="O35"/>
  <c r="T35"/>
  <c r="Q35"/>
  <c r="P35"/>
  <c r="T34"/>
  <c r="L34"/>
  <c r="S34"/>
  <c r="Q34"/>
  <c r="R34"/>
  <c r="O34"/>
  <c r="P34"/>
  <c r="M34"/>
  <c r="N34"/>
  <c r="O32"/>
  <c r="L32"/>
  <c r="Q32"/>
  <c r="T32"/>
  <c r="R32"/>
  <c r="M32"/>
  <c r="P32"/>
  <c r="S32"/>
  <c r="N32"/>
  <c r="S30"/>
  <c r="Q30"/>
  <c r="R30"/>
  <c r="O30"/>
  <c r="P30"/>
  <c r="M30"/>
  <c r="N30"/>
  <c r="T30"/>
  <c r="L30"/>
  <c r="S29"/>
  <c r="R29"/>
  <c r="Q29"/>
  <c r="P29"/>
  <c r="O29"/>
  <c r="N29"/>
  <c r="M29"/>
  <c r="L29"/>
  <c r="T29"/>
  <c r="S26"/>
  <c r="Q26"/>
  <c r="R26"/>
  <c r="O26"/>
  <c r="P26"/>
  <c r="M26"/>
  <c r="N26"/>
  <c r="T26"/>
  <c r="L26"/>
  <c r="S25"/>
  <c r="R25"/>
  <c r="Q25"/>
  <c r="P25"/>
  <c r="O25"/>
  <c r="N25"/>
  <c r="M25"/>
  <c r="L25"/>
  <c r="T25"/>
  <c r="M24"/>
  <c r="L24"/>
  <c r="S24"/>
  <c r="O24"/>
  <c r="R24"/>
  <c r="Q24"/>
  <c r="P24"/>
  <c r="T24"/>
  <c r="N24"/>
  <c r="S22"/>
  <c r="Q22"/>
  <c r="R22"/>
  <c r="O22"/>
  <c r="P22"/>
  <c r="M22"/>
  <c r="N22"/>
  <c r="T22"/>
  <c r="L22"/>
  <c r="S19"/>
  <c r="R19"/>
  <c r="L19"/>
  <c r="T19"/>
  <c r="Q19"/>
  <c r="N19"/>
  <c r="O19"/>
  <c r="P19"/>
  <c r="M19"/>
  <c r="S18"/>
  <c r="Q18"/>
  <c r="R18"/>
  <c r="O18"/>
  <c r="P18"/>
  <c r="M18"/>
  <c r="N18"/>
  <c r="T18"/>
  <c r="L18"/>
  <c r="M16"/>
  <c r="L16"/>
  <c r="S16"/>
  <c r="O16"/>
  <c r="R16"/>
  <c r="Q16"/>
  <c r="P16"/>
  <c r="T16"/>
  <c r="N16"/>
  <c r="M12"/>
  <c r="L12"/>
  <c r="S12"/>
  <c r="O12"/>
  <c r="R12"/>
  <c r="Q12"/>
  <c r="P12"/>
  <c r="T12"/>
  <c r="N12"/>
  <c r="N9"/>
  <c r="O9"/>
  <c r="L9"/>
  <c r="T9"/>
  <c r="Q9"/>
  <c r="R9"/>
  <c r="S9"/>
  <c r="P9"/>
  <c r="M9"/>
  <c r="T56"/>
  <c r="S56"/>
  <c r="Q56"/>
  <c r="R56"/>
  <c r="L56"/>
  <c r="M56"/>
  <c r="N56"/>
  <c r="O56"/>
  <c r="P56"/>
  <c r="S55"/>
  <c r="N55"/>
  <c r="M55"/>
  <c r="L55"/>
  <c r="T55"/>
  <c r="R55"/>
  <c r="Q55"/>
  <c r="P55"/>
  <c r="O55"/>
  <c r="T54"/>
  <c r="M54"/>
  <c r="L54"/>
  <c r="S54"/>
  <c r="N54"/>
  <c r="Q54"/>
  <c r="P54"/>
  <c r="O54"/>
  <c r="R54"/>
  <c r="S53"/>
  <c r="N53"/>
  <c r="O53"/>
  <c r="P53"/>
  <c r="M53"/>
  <c r="R53"/>
  <c r="L53"/>
  <c r="T53"/>
  <c r="Q53"/>
  <c r="T50"/>
  <c r="M50"/>
  <c r="L50"/>
  <c r="S50"/>
  <c r="N50"/>
  <c r="Q50"/>
  <c r="P50"/>
  <c r="O50"/>
  <c r="R50"/>
  <c r="S49"/>
  <c r="N49"/>
  <c r="O49"/>
  <c r="P49"/>
  <c r="M49"/>
  <c r="R49"/>
  <c r="L49"/>
  <c r="T49"/>
  <c r="Q49"/>
  <c r="T48"/>
  <c r="S48"/>
  <c r="Q48"/>
  <c r="R48"/>
  <c r="L48"/>
  <c r="M48"/>
  <c r="N48"/>
  <c r="O48"/>
  <c r="P48"/>
  <c r="S47"/>
  <c r="N47"/>
  <c r="M47"/>
  <c r="L47"/>
  <c r="T47"/>
  <c r="R47"/>
  <c r="Q47"/>
  <c r="P47"/>
  <c r="O47"/>
  <c r="S45"/>
  <c r="N45"/>
  <c r="O45"/>
  <c r="P45"/>
  <c r="M45"/>
  <c r="R45"/>
  <c r="L45"/>
  <c r="T45"/>
  <c r="Q45"/>
  <c r="T42"/>
  <c r="M42"/>
  <c r="L42"/>
  <c r="S42"/>
  <c r="N42"/>
  <c r="Q42"/>
  <c r="P42"/>
  <c r="O42"/>
  <c r="R42"/>
  <c r="S41"/>
  <c r="N41"/>
  <c r="O41"/>
  <c r="P41"/>
  <c r="M41"/>
  <c r="R41"/>
  <c r="L41"/>
  <c r="T41"/>
  <c r="Q41"/>
  <c r="T40"/>
  <c r="S40"/>
  <c r="Q40"/>
  <c r="R40"/>
  <c r="L40"/>
  <c r="M40"/>
  <c r="N40"/>
  <c r="O40"/>
  <c r="P40"/>
  <c r="S39"/>
  <c r="N39"/>
  <c r="M39"/>
  <c r="L39"/>
  <c r="T39"/>
  <c r="R39"/>
  <c r="Q39"/>
  <c r="P39"/>
  <c r="O39"/>
  <c r="Q36"/>
  <c r="M36"/>
  <c r="P36"/>
  <c r="T36"/>
  <c r="R36"/>
  <c r="S36"/>
  <c r="L36"/>
  <c r="O36"/>
  <c r="N36"/>
  <c r="N33"/>
  <c r="R33"/>
  <c r="M33"/>
  <c r="S33"/>
  <c r="L33"/>
  <c r="Q33"/>
  <c r="P33"/>
  <c r="O33"/>
  <c r="T33"/>
  <c r="S31"/>
  <c r="P31"/>
  <c r="Q31"/>
  <c r="L31"/>
  <c r="N31"/>
  <c r="O31"/>
  <c r="R31"/>
  <c r="M31"/>
  <c r="T31"/>
  <c r="M28"/>
  <c r="L28"/>
  <c r="S28"/>
  <c r="O28"/>
  <c r="R28"/>
  <c r="Q28"/>
  <c r="P28"/>
  <c r="T28"/>
  <c r="N28"/>
  <c r="S27"/>
  <c r="R27"/>
  <c r="L27"/>
  <c r="T27"/>
  <c r="Q27"/>
  <c r="N27"/>
  <c r="O27"/>
  <c r="P27"/>
  <c r="M27"/>
  <c r="S23"/>
  <c r="R23"/>
  <c r="L23"/>
  <c r="T23"/>
  <c r="Q23"/>
  <c r="N23"/>
  <c r="O23"/>
  <c r="P23"/>
  <c r="M23"/>
  <c r="S21"/>
  <c r="R21"/>
  <c r="Q21"/>
  <c r="P21"/>
  <c r="O21"/>
  <c r="N21"/>
  <c r="M21"/>
  <c r="L21"/>
  <c r="T21"/>
  <c r="M20"/>
  <c r="L20"/>
  <c r="S20"/>
  <c r="O20"/>
  <c r="R20"/>
  <c r="Q20"/>
  <c r="P20"/>
  <c r="T20"/>
  <c r="N20"/>
  <c r="S17"/>
  <c r="R17"/>
  <c r="Q17"/>
  <c r="P17"/>
  <c r="O17"/>
  <c r="N17"/>
  <c r="M17"/>
  <c r="L17"/>
  <c r="T17"/>
  <c r="S15"/>
  <c r="R15"/>
  <c r="L15"/>
  <c r="T15"/>
  <c r="Q15"/>
  <c r="N15"/>
  <c r="O15"/>
  <c r="P15"/>
  <c r="M15"/>
  <c r="S14"/>
  <c r="Q14"/>
  <c r="R14"/>
  <c r="O14"/>
  <c r="P14"/>
  <c r="M14"/>
  <c r="N14"/>
  <c r="T14"/>
  <c r="L14"/>
  <c r="S13"/>
  <c r="R13"/>
  <c r="Q13"/>
  <c r="P13"/>
  <c r="O13"/>
  <c r="N13"/>
  <c r="M13"/>
  <c r="L13"/>
  <c r="T13"/>
  <c r="S11"/>
  <c r="R11"/>
  <c r="L11"/>
  <c r="T11"/>
  <c r="Q11"/>
  <c r="N11"/>
  <c r="O11"/>
  <c r="P11"/>
  <c r="M11"/>
  <c r="S10"/>
  <c r="P10"/>
  <c r="M10"/>
  <c r="N10"/>
  <c r="O10"/>
  <c r="L10"/>
  <c r="T10"/>
  <c r="Q10"/>
  <c r="R10"/>
  <c r="T8"/>
  <c r="M8"/>
  <c r="Q8"/>
  <c r="N8"/>
  <c r="R8"/>
  <c r="S8"/>
  <c r="O8"/>
  <c r="L8"/>
  <c r="P8"/>
  <c r="B32"/>
  <c r="B15"/>
  <c r="B23"/>
  <c r="B53"/>
  <c r="B28"/>
  <c r="B8"/>
  <c r="B29"/>
  <c r="B27"/>
  <c r="B49"/>
  <c r="B51"/>
  <c r="B21"/>
  <c r="B16"/>
  <c r="B43"/>
  <c r="B24"/>
  <c r="B45"/>
  <c r="B56"/>
  <c r="B54"/>
  <c r="B44"/>
  <c r="B47"/>
  <c r="B11"/>
  <c r="B20"/>
  <c r="B57"/>
  <c r="B41"/>
  <c r="B55"/>
  <c r="B35"/>
  <c r="B46"/>
  <c r="B50"/>
  <c r="B40"/>
  <c r="B38"/>
  <c r="B19"/>
  <c r="B26"/>
  <c r="B33"/>
  <c r="B42"/>
  <c r="B12"/>
  <c r="B48"/>
  <c r="B37"/>
  <c r="B10"/>
  <c r="B36"/>
  <c r="B9"/>
  <c r="B18"/>
  <c r="B14"/>
  <c r="B39"/>
  <c r="B22"/>
  <c r="B31"/>
  <c r="B17"/>
  <c r="B30"/>
  <c r="B25"/>
  <c r="B52"/>
  <c r="B13"/>
  <c r="B34"/>
  <c r="U17" l="1"/>
  <c r="D17" s="1"/>
  <c r="AC8" i="33"/>
  <c r="U31" i="17"/>
  <c r="D31" s="1"/>
  <c r="U19"/>
  <c r="D19" s="1"/>
  <c r="AL8" i="33"/>
  <c r="AB5"/>
  <c r="U8" i="17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U42"/>
  <c r="D42" s="1"/>
  <c r="U46"/>
  <c r="D46" s="1"/>
  <c r="U35"/>
  <c r="D35" s="1"/>
  <c r="U41"/>
  <c r="D41" s="1"/>
  <c r="U45"/>
  <c r="D45" s="1"/>
  <c r="Q58"/>
  <c r="N58"/>
  <c r="O58"/>
  <c r="T58"/>
  <c r="R58"/>
  <c r="U32"/>
  <c r="D32" s="1"/>
  <c r="AK8" i="33" l="1"/>
  <c r="AC5"/>
  <c r="D8" i="17"/>
  <c r="W58"/>
  <c r="U58"/>
  <c r="V58"/>
  <c r="F11" i="25" l="1"/>
  <c r="F9"/>
  <c r="F14"/>
  <c r="F18"/>
  <c r="AM14" i="1" l="1"/>
  <c r="AM13"/>
  <c r="AM17"/>
  <c r="AM19"/>
  <c r="AM63"/>
  <c r="AM21"/>
  <c r="AM23"/>
  <c r="AM25"/>
  <c r="AM27"/>
  <c r="AM29"/>
  <c r="AM31"/>
  <c r="AM33"/>
  <c r="AM35"/>
  <c r="AM37"/>
  <c r="AM39"/>
  <c r="AM41"/>
  <c r="AM43"/>
  <c r="AM45"/>
  <c r="AM47"/>
  <c r="AM49"/>
  <c r="AM51"/>
  <c r="AM53"/>
  <c r="AM55"/>
  <c r="AM57"/>
  <c r="AM59"/>
  <c r="AM61"/>
  <c r="AM65"/>
  <c r="AM67"/>
  <c r="AM69"/>
  <c r="AM71"/>
  <c r="AM73"/>
  <c r="AM75"/>
  <c r="AM77"/>
  <c r="AM79"/>
  <c r="AM78"/>
  <c r="AM15"/>
  <c r="AM16"/>
  <c r="AM18"/>
  <c r="AM64"/>
  <c r="AM20"/>
  <c r="AM22"/>
  <c r="AM24"/>
  <c r="AM26"/>
  <c r="AM28"/>
  <c r="AM30"/>
  <c r="AM32"/>
  <c r="AM34"/>
  <c r="AM36"/>
  <c r="AM38"/>
  <c r="AM40"/>
  <c r="AM42"/>
  <c r="AM44"/>
  <c r="AM46"/>
  <c r="AM48"/>
  <c r="AM50"/>
  <c r="AM52"/>
  <c r="AM54"/>
  <c r="AM56"/>
  <c r="AM58"/>
  <c r="AM60"/>
  <c r="AM62"/>
  <c r="AM66"/>
  <c r="AM68"/>
  <c r="AM70"/>
  <c r="AM72"/>
  <c r="AM74"/>
  <c r="AM76"/>
  <c r="U7" i="33" l="1"/>
  <c r="V7" s="1"/>
  <c r="AJ7"/>
  <c r="AK7" s="1"/>
  <c r="AJ6"/>
  <c r="U6"/>
  <c r="AN14" i="1"/>
  <c r="AN13"/>
  <c r="AN17"/>
  <c r="AN19"/>
  <c r="AN63"/>
  <c r="AN21"/>
  <c r="AN23"/>
  <c r="AN25"/>
  <c r="AN27"/>
  <c r="AN29"/>
  <c r="AN31"/>
  <c r="AN33"/>
  <c r="AN35"/>
  <c r="AN37"/>
  <c r="AN39"/>
  <c r="AN41"/>
  <c r="AN43"/>
  <c r="AN45"/>
  <c r="AN47"/>
  <c r="AN49"/>
  <c r="AN51"/>
  <c r="AN53"/>
  <c r="AN55"/>
  <c r="AN57"/>
  <c r="AN59"/>
  <c r="AN61"/>
  <c r="AN65"/>
  <c r="AN67"/>
  <c r="AN69"/>
  <c r="AN71"/>
  <c r="AN73"/>
  <c r="AN75"/>
  <c r="AN77"/>
  <c r="AN79"/>
  <c r="AN15"/>
  <c r="AN16"/>
  <c r="AN18"/>
  <c r="AN64"/>
  <c r="AN20"/>
  <c r="AN22"/>
  <c r="AN24"/>
  <c r="AN26"/>
  <c r="AN28"/>
  <c r="AN30"/>
  <c r="AN32"/>
  <c r="AN34"/>
  <c r="AN36"/>
  <c r="AN38"/>
  <c r="AN40"/>
  <c r="AN42"/>
  <c r="AN44"/>
  <c r="AN46"/>
  <c r="AN48"/>
  <c r="AN50"/>
  <c r="AN52"/>
  <c r="AN54"/>
  <c r="AN56"/>
  <c r="AN58"/>
  <c r="AN60"/>
  <c r="AN62"/>
  <c r="AN66"/>
  <c r="AN68"/>
  <c r="AN70"/>
  <c r="AN72"/>
  <c r="AN74"/>
  <c r="AN76"/>
  <c r="AN78"/>
  <c r="CM74"/>
  <c r="BQ74"/>
  <c r="DA74"/>
  <c r="AO74"/>
  <c r="BV74"/>
  <c r="CM70"/>
  <c r="AO70"/>
  <c r="AQ70" s="1"/>
  <c r="DA70"/>
  <c r="BV70"/>
  <c r="BV66"/>
  <c r="DA66"/>
  <c r="BQ66"/>
  <c r="AO66"/>
  <c r="CM66"/>
  <c r="BV60"/>
  <c r="DA60"/>
  <c r="BQ60"/>
  <c r="CM60"/>
  <c r="AO60"/>
  <c r="Q17" i="25"/>
  <c r="CM56" i="1"/>
  <c r="Q18" i="25"/>
  <c r="V18" s="1"/>
  <c r="DA56" i="1"/>
  <c r="BV56"/>
  <c r="BQ56"/>
  <c r="AO56"/>
  <c r="BV52"/>
  <c r="DA52"/>
  <c r="BQ52"/>
  <c r="AO52"/>
  <c r="CM52"/>
  <c r="BV48"/>
  <c r="DA48"/>
  <c r="AO48"/>
  <c r="AQ48" s="1"/>
  <c r="CM48"/>
  <c r="CM44"/>
  <c r="BQ44"/>
  <c r="BV44"/>
  <c r="AO44"/>
  <c r="DA44"/>
  <c r="CM40"/>
  <c r="AO40"/>
  <c r="AQ40" s="1"/>
  <c r="BV40"/>
  <c r="DA40"/>
  <c r="BV36"/>
  <c r="BQ36"/>
  <c r="AO36"/>
  <c r="CM36"/>
  <c r="DA36"/>
  <c r="BV32"/>
  <c r="BQ32"/>
  <c r="AO32"/>
  <c r="CM32"/>
  <c r="DA32"/>
  <c r="BV28"/>
  <c r="DA28"/>
  <c r="CM28"/>
  <c r="AO28"/>
  <c r="AQ28" s="1"/>
  <c r="BV24"/>
  <c r="DA24"/>
  <c r="AO24"/>
  <c r="CM24"/>
  <c r="BQ24"/>
  <c r="BV20"/>
  <c r="DA20"/>
  <c r="BQ20"/>
  <c r="CM20"/>
  <c r="AO20"/>
  <c r="BV18"/>
  <c r="CM18"/>
  <c r="BQ18"/>
  <c r="DA18"/>
  <c r="AO18"/>
  <c r="Q85" i="25"/>
  <c r="V85" s="1"/>
  <c r="Q79"/>
  <c r="V79" s="1"/>
  <c r="DA15" i="1"/>
  <c r="Q81" i="25"/>
  <c r="V81" s="1"/>
  <c r="Q78"/>
  <c r="Q87"/>
  <c r="V87" s="1"/>
  <c r="Q84"/>
  <c r="V84" s="1"/>
  <c r="Q80"/>
  <c r="V80" s="1"/>
  <c r="CM15" i="1"/>
  <c r="AO15"/>
  <c r="AQ15" s="1"/>
  <c r="BV15"/>
  <c r="Q82" i="25"/>
  <c r="V82" s="1"/>
  <c r="Q83"/>
  <c r="V83" s="1"/>
  <c r="Q86"/>
  <c r="V86" s="1"/>
  <c r="CM79" i="1"/>
  <c r="AO79"/>
  <c r="AQ79" s="1"/>
  <c r="BV79"/>
  <c r="DA79"/>
  <c r="CM75"/>
  <c r="AO75"/>
  <c r="AQ75" s="1"/>
  <c r="DA75"/>
  <c r="BV75"/>
  <c r="BV71"/>
  <c r="DA71"/>
  <c r="BQ71"/>
  <c r="AO71"/>
  <c r="CM71"/>
  <c r="CM67"/>
  <c r="AO67"/>
  <c r="BV67"/>
  <c r="BQ67"/>
  <c r="DA67"/>
  <c r="BV61"/>
  <c r="DA61"/>
  <c r="CM61"/>
  <c r="AO61"/>
  <c r="AQ61" s="1"/>
  <c r="BV57"/>
  <c r="AO57"/>
  <c r="BQ57"/>
  <c r="DA57"/>
  <c r="CM57"/>
  <c r="CM53"/>
  <c r="AO53"/>
  <c r="BV53"/>
  <c r="BQ53"/>
  <c r="DA53"/>
  <c r="BV49"/>
  <c r="Q9" i="25"/>
  <c r="V9" s="1"/>
  <c r="Q11"/>
  <c r="V11" s="1"/>
  <c r="CM49" i="1"/>
  <c r="AO49"/>
  <c r="Q12" i="25"/>
  <c r="Q8"/>
  <c r="BQ49" i="1"/>
  <c r="Q10" i="25"/>
  <c r="DA49" i="1"/>
  <c r="BV45"/>
  <c r="DA45"/>
  <c r="BQ45"/>
  <c r="CM45"/>
  <c r="AO45"/>
  <c r="BV41"/>
  <c r="DA41"/>
  <c r="BQ41"/>
  <c r="CM41"/>
  <c r="AO41"/>
  <c r="CM37"/>
  <c r="DA37"/>
  <c r="BQ37"/>
  <c r="BV37"/>
  <c r="AO37"/>
  <c r="CM33"/>
  <c r="AO33"/>
  <c r="BV33"/>
  <c r="DA33"/>
  <c r="BQ33"/>
  <c r="CM29"/>
  <c r="AO29"/>
  <c r="BV29"/>
  <c r="DA29"/>
  <c r="BQ29"/>
  <c r="BV25"/>
  <c r="CM25"/>
  <c r="BQ25"/>
  <c r="DA25"/>
  <c r="AO25"/>
  <c r="BV21"/>
  <c r="CM21"/>
  <c r="BQ21"/>
  <c r="DA21"/>
  <c r="AO21"/>
  <c r="DA19"/>
  <c r="CM19"/>
  <c r="AO19"/>
  <c r="AQ19" s="1"/>
  <c r="BV19"/>
  <c r="DA13"/>
  <c r="CM13"/>
  <c r="AO13"/>
  <c r="BQ13"/>
  <c r="BV13"/>
  <c r="BV76"/>
  <c r="DA76"/>
  <c r="BQ76"/>
  <c r="BQ77" s="1"/>
  <c r="AO76"/>
  <c r="CM76"/>
  <c r="CM72"/>
  <c r="AO72"/>
  <c r="BV72"/>
  <c r="BQ72"/>
  <c r="DA72"/>
  <c r="BV68"/>
  <c r="DA68"/>
  <c r="BQ68"/>
  <c r="CM68"/>
  <c r="AO68"/>
  <c r="CM62"/>
  <c r="AO62"/>
  <c r="DA62"/>
  <c r="BQ62"/>
  <c r="BV62"/>
  <c r="BV58"/>
  <c r="DA58"/>
  <c r="AO58"/>
  <c r="AQ58" s="1"/>
  <c r="CM58"/>
  <c r="Q16" i="25"/>
  <c r="DA54" i="1"/>
  <c r="BQ54"/>
  <c r="CM54"/>
  <c r="BV54"/>
  <c r="AO54"/>
  <c r="CM50"/>
  <c r="AO50"/>
  <c r="DA50"/>
  <c r="BV50"/>
  <c r="BQ50"/>
  <c r="CM46"/>
  <c r="BQ46"/>
  <c r="DA46"/>
  <c r="BV46"/>
  <c r="AO46"/>
  <c r="CM42"/>
  <c r="AO42"/>
  <c r="DA42"/>
  <c r="BV42"/>
  <c r="BQ42"/>
  <c r="BV38"/>
  <c r="DA38"/>
  <c r="BQ38"/>
  <c r="AO38"/>
  <c r="CM38"/>
  <c r="CM34"/>
  <c r="AO34"/>
  <c r="BV34"/>
  <c r="BQ34"/>
  <c r="DA34"/>
  <c r="BV30"/>
  <c r="DA30"/>
  <c r="BQ30"/>
  <c r="CM30"/>
  <c r="AO30"/>
  <c r="BV26"/>
  <c r="DA26"/>
  <c r="AO26"/>
  <c r="CM26"/>
  <c r="BQ26"/>
  <c r="BV22"/>
  <c r="DA22"/>
  <c r="AO22"/>
  <c r="CM22"/>
  <c r="BQ22"/>
  <c r="CM64"/>
  <c r="BQ64"/>
  <c r="DA64"/>
  <c r="BV64"/>
  <c r="AO64"/>
  <c r="BV16"/>
  <c r="CM16"/>
  <c r="BQ16"/>
  <c r="DA16"/>
  <c r="AO16"/>
  <c r="CM78"/>
  <c r="AO78"/>
  <c r="BV78"/>
  <c r="BQ78"/>
  <c r="BQ79" s="1"/>
  <c r="DA78"/>
  <c r="BV77"/>
  <c r="DA77"/>
  <c r="AO77"/>
  <c r="AQ77" s="1"/>
  <c r="CM77"/>
  <c r="BV73"/>
  <c r="DA73"/>
  <c r="AO73"/>
  <c r="CM73"/>
  <c r="BQ73"/>
  <c r="CM69"/>
  <c r="AO69"/>
  <c r="DA69"/>
  <c r="BQ69"/>
  <c r="BV69"/>
  <c r="CM65"/>
  <c r="AO65"/>
  <c r="AQ65" s="1"/>
  <c r="DA65"/>
  <c r="BV65"/>
  <c r="CM59"/>
  <c r="AO59"/>
  <c r="BV59"/>
  <c r="BQ59"/>
  <c r="BQ61" s="1"/>
  <c r="DA59"/>
  <c r="BV55"/>
  <c r="DA55"/>
  <c r="AO55"/>
  <c r="BQ55"/>
  <c r="CM55"/>
  <c r="Q13" i="25"/>
  <c r="Q14"/>
  <c r="V14" s="1"/>
  <c r="DA51" i="1"/>
  <c r="AO51"/>
  <c r="Q15" i="25"/>
  <c r="V15" s="1"/>
  <c r="BQ51" i="1"/>
  <c r="BV51"/>
  <c r="CM51"/>
  <c r="BV47"/>
  <c r="DA47"/>
  <c r="BQ47"/>
  <c r="AO47"/>
  <c r="CM47"/>
  <c r="BV43"/>
  <c r="DA43"/>
  <c r="AO43"/>
  <c r="BQ43"/>
  <c r="CM43"/>
  <c r="CM39"/>
  <c r="DA39"/>
  <c r="BV39"/>
  <c r="AO39"/>
  <c r="BQ39"/>
  <c r="CM35"/>
  <c r="AO35"/>
  <c r="AQ35" s="1"/>
  <c r="BV35"/>
  <c r="DA35"/>
  <c r="CM31"/>
  <c r="AO31"/>
  <c r="BV31"/>
  <c r="DA31"/>
  <c r="BQ31"/>
  <c r="BV27"/>
  <c r="BQ27"/>
  <c r="CM27"/>
  <c r="AO27"/>
  <c r="DA27"/>
  <c r="BV23"/>
  <c r="CM23"/>
  <c r="BQ23"/>
  <c r="DA23"/>
  <c r="AO23"/>
  <c r="DA63"/>
  <c r="BQ63"/>
  <c r="CM63"/>
  <c r="AO63"/>
  <c r="BV63"/>
  <c r="BV17"/>
  <c r="DA17"/>
  <c r="AO17"/>
  <c r="CM17"/>
  <c r="BQ17"/>
  <c r="BV14"/>
  <c r="AO14"/>
  <c r="CM14"/>
  <c r="BQ14"/>
  <c r="DA14"/>
  <c r="V10" i="25" l="1"/>
  <c r="F10"/>
  <c r="V12"/>
  <c r="F12"/>
  <c r="V6" i="33"/>
  <c r="U5"/>
  <c r="V5" s="1"/>
  <c r="AJ5"/>
  <c r="AK5" s="1"/>
  <c r="AK6"/>
  <c r="V13" i="25"/>
  <c r="F13"/>
  <c r="AQ69" i="1"/>
  <c r="BP69"/>
  <c r="BR69" s="1"/>
  <c r="BP73"/>
  <c r="BR73" s="1"/>
  <c r="AQ73"/>
  <c r="BP78"/>
  <c r="AQ78"/>
  <c r="BP22"/>
  <c r="BR22" s="1"/>
  <c r="AQ22"/>
  <c r="AQ34"/>
  <c r="BP34"/>
  <c r="BR34" s="1"/>
  <c r="BP42"/>
  <c r="BR42" s="1"/>
  <c r="AQ42"/>
  <c r="AQ50"/>
  <c r="BP50"/>
  <c r="BR50" s="1"/>
  <c r="AQ76"/>
  <c r="BP76"/>
  <c r="AX14"/>
  <c r="AX13"/>
  <c r="AX17"/>
  <c r="AX19"/>
  <c r="AX64"/>
  <c r="AX21"/>
  <c r="AX23"/>
  <c r="AX25"/>
  <c r="AX27"/>
  <c r="AX29"/>
  <c r="AX31"/>
  <c r="AX33"/>
  <c r="AX35"/>
  <c r="AX37"/>
  <c r="AX39"/>
  <c r="AX41"/>
  <c r="AX43"/>
  <c r="AX45"/>
  <c r="AX47"/>
  <c r="AX49"/>
  <c r="AX51"/>
  <c r="AX53"/>
  <c r="AX55"/>
  <c r="AX57"/>
  <c r="AX59"/>
  <c r="AX61"/>
  <c r="AX65"/>
  <c r="AX67"/>
  <c r="AX69"/>
  <c r="AX71"/>
  <c r="AX73"/>
  <c r="AX75"/>
  <c r="AX77"/>
  <c r="AX79"/>
  <c r="AX15"/>
  <c r="AX16"/>
  <c r="AX18"/>
  <c r="AX20"/>
  <c r="AX63"/>
  <c r="AX22"/>
  <c r="AX24"/>
  <c r="AX26"/>
  <c r="AX28"/>
  <c r="AX30"/>
  <c r="AX32"/>
  <c r="AX34"/>
  <c r="AX36"/>
  <c r="AX38"/>
  <c r="AX40"/>
  <c r="AX42"/>
  <c r="AX44"/>
  <c r="AX46"/>
  <c r="AX48"/>
  <c r="AX50"/>
  <c r="AX52"/>
  <c r="AX54"/>
  <c r="AX56"/>
  <c r="AX58"/>
  <c r="AX60"/>
  <c r="AX62"/>
  <c r="AX66"/>
  <c r="AX68"/>
  <c r="AX70"/>
  <c r="AX72"/>
  <c r="AX74"/>
  <c r="AX76"/>
  <c r="AX78"/>
  <c r="AQ14"/>
  <c r="BP14"/>
  <c r="BR14" s="1"/>
  <c r="AQ17"/>
  <c r="BP17"/>
  <c r="BR17" s="1"/>
  <c r="BP63"/>
  <c r="BR63" s="1"/>
  <c r="AQ63"/>
  <c r="BP23"/>
  <c r="BR23" s="1"/>
  <c r="AQ23"/>
  <c r="BP27"/>
  <c r="BR27" s="1"/>
  <c r="AQ27"/>
  <c r="AQ39"/>
  <c r="BP39"/>
  <c r="BR39" s="1"/>
  <c r="BP43"/>
  <c r="BR43" s="1"/>
  <c r="AQ43"/>
  <c r="BP47"/>
  <c r="BR47" s="1"/>
  <c r="AQ47"/>
  <c r="AQ51"/>
  <c r="BP51"/>
  <c r="BR51" s="1"/>
  <c r="AQ55"/>
  <c r="BP55"/>
  <c r="BR55" s="1"/>
  <c r="BP59"/>
  <c r="AQ59"/>
  <c r="AQ64"/>
  <c r="BP64"/>
  <c r="BR64" s="1"/>
  <c r="BP26"/>
  <c r="BR26" s="1"/>
  <c r="AQ26"/>
  <c r="AQ38"/>
  <c r="BP38"/>
  <c r="BR38" s="1"/>
  <c r="V16" i="25"/>
  <c r="F16"/>
  <c r="BQ65" i="1"/>
  <c r="AQ62"/>
  <c r="BP62"/>
  <c r="AQ68"/>
  <c r="BP68"/>
  <c r="BR68" s="1"/>
  <c r="BP72"/>
  <c r="BR72" s="1"/>
  <c r="AQ72"/>
  <c r="BQ15"/>
  <c r="BP21"/>
  <c r="BR21" s="1"/>
  <c r="AQ21"/>
  <c r="BQ35"/>
  <c r="AQ33"/>
  <c r="BP33"/>
  <c r="BR33" s="1"/>
  <c r="AQ37"/>
  <c r="BP37"/>
  <c r="BR37" s="1"/>
  <c r="BP45"/>
  <c r="BR45" s="1"/>
  <c r="AQ45"/>
  <c r="V8" i="25"/>
  <c r="F8"/>
  <c r="AQ49" i="1"/>
  <c r="BP49"/>
  <c r="AQ53"/>
  <c r="BP53"/>
  <c r="BR53" s="1"/>
  <c r="AQ67"/>
  <c r="BP67"/>
  <c r="BR67" s="1"/>
  <c r="BQ75"/>
  <c r="F78" i="25"/>
  <c r="V78"/>
  <c r="BP20" i="1"/>
  <c r="AQ20"/>
  <c r="BQ28"/>
  <c r="AQ32"/>
  <c r="BP32"/>
  <c r="BR32" s="1"/>
  <c r="BQ40"/>
  <c r="AQ52"/>
  <c r="BP52"/>
  <c r="BR52" s="1"/>
  <c r="AQ56"/>
  <c r="BP56"/>
  <c r="BR56" s="1"/>
  <c r="V17" i="25"/>
  <c r="F17"/>
  <c r="BQ70" i="1"/>
  <c r="BP74"/>
  <c r="BR74" s="1"/>
  <c r="AQ74"/>
  <c r="AQ31"/>
  <c r="BP31"/>
  <c r="BR31" s="1"/>
  <c r="AQ16"/>
  <c r="BP16"/>
  <c r="BR16" s="1"/>
  <c r="BQ19"/>
  <c r="AQ30"/>
  <c r="BP30"/>
  <c r="BR30" s="1"/>
  <c r="BP46"/>
  <c r="BR46" s="1"/>
  <c r="AQ46"/>
  <c r="AQ54"/>
  <c r="BP54"/>
  <c r="BR54" s="1"/>
  <c r="AQ13"/>
  <c r="BP13"/>
  <c r="BR13" s="1"/>
  <c r="BP25"/>
  <c r="BR25" s="1"/>
  <c r="AQ25"/>
  <c r="AQ29"/>
  <c r="BP29"/>
  <c r="BP41"/>
  <c r="AQ41"/>
  <c r="BQ48"/>
  <c r="BQ58"/>
  <c r="AQ57"/>
  <c r="BP57"/>
  <c r="BR57" s="1"/>
  <c r="BP71"/>
  <c r="AQ71"/>
  <c r="AQ18"/>
  <c r="BP18"/>
  <c r="BR18" s="1"/>
  <c r="BP24"/>
  <c r="BR24" s="1"/>
  <c r="AQ24"/>
  <c r="AQ36"/>
  <c r="BP36"/>
  <c r="BP44"/>
  <c r="BR44" s="1"/>
  <c r="AQ44"/>
  <c r="BP60"/>
  <c r="BR60" s="1"/>
  <c r="AQ60"/>
  <c r="AQ66"/>
  <c r="BP66"/>
  <c r="BP40" l="1"/>
  <c r="AZ15"/>
  <c r="AZ16"/>
  <c r="DH16" s="1"/>
  <c r="AZ18"/>
  <c r="DH18" s="1"/>
  <c r="AZ64"/>
  <c r="DH64" s="1"/>
  <c r="AZ20"/>
  <c r="AZ22"/>
  <c r="AZ24"/>
  <c r="AZ26"/>
  <c r="AZ28"/>
  <c r="AZ30"/>
  <c r="AZ32"/>
  <c r="AZ34"/>
  <c r="AZ36"/>
  <c r="AZ38"/>
  <c r="AZ40"/>
  <c r="AZ42"/>
  <c r="AZ44"/>
  <c r="DH44" s="1"/>
  <c r="AZ46"/>
  <c r="AZ48"/>
  <c r="AZ50"/>
  <c r="AZ52"/>
  <c r="AZ54"/>
  <c r="AZ56"/>
  <c r="AZ58"/>
  <c r="AZ60"/>
  <c r="AZ62"/>
  <c r="DH62" s="1"/>
  <c r="AZ66"/>
  <c r="DH66" s="1"/>
  <c r="AZ68"/>
  <c r="DH68" s="1"/>
  <c r="AZ70"/>
  <c r="AZ72"/>
  <c r="AZ74"/>
  <c r="AZ76"/>
  <c r="DH76" s="1"/>
  <c r="AZ14"/>
  <c r="AZ13"/>
  <c r="AZ17"/>
  <c r="DH17" s="1"/>
  <c r="AZ19"/>
  <c r="AZ63"/>
  <c r="DH63" s="1"/>
  <c r="AZ21"/>
  <c r="AZ23"/>
  <c r="AZ25"/>
  <c r="AZ27"/>
  <c r="AZ29"/>
  <c r="AZ31"/>
  <c r="AZ33"/>
  <c r="AZ35"/>
  <c r="AZ37"/>
  <c r="AZ39"/>
  <c r="DH39" s="1"/>
  <c r="AZ41"/>
  <c r="AZ43"/>
  <c r="AZ45"/>
  <c r="DH45" s="1"/>
  <c r="AZ47"/>
  <c r="AZ49"/>
  <c r="AZ51"/>
  <c r="AZ53"/>
  <c r="AZ55"/>
  <c r="AZ57"/>
  <c r="AZ59"/>
  <c r="AZ61"/>
  <c r="AZ65"/>
  <c r="AZ67"/>
  <c r="DH67" s="1"/>
  <c r="AZ69"/>
  <c r="DH69" s="1"/>
  <c r="AZ71"/>
  <c r="AZ73"/>
  <c r="AZ75"/>
  <c r="AZ77"/>
  <c r="AZ79"/>
  <c r="AZ78"/>
  <c r="BR71"/>
  <c r="BP75"/>
  <c r="BR41"/>
  <c r="BP48"/>
  <c r="BR48" s="1"/>
  <c r="BR40"/>
  <c r="BR75"/>
  <c r="EC77"/>
  <c r="EC73"/>
  <c r="EC69"/>
  <c r="EC63"/>
  <c r="EC59"/>
  <c r="EC55"/>
  <c r="EC51"/>
  <c r="EC47"/>
  <c r="EC43"/>
  <c r="EC39"/>
  <c r="EC35"/>
  <c r="EC31"/>
  <c r="EC27"/>
  <c r="EC23"/>
  <c r="EC21"/>
  <c r="EC17"/>
  <c r="EC80"/>
  <c r="EC76"/>
  <c r="EC72"/>
  <c r="EC68"/>
  <c r="EC62"/>
  <c r="EC58"/>
  <c r="EC54"/>
  <c r="EC50"/>
  <c r="EC46"/>
  <c r="EC42"/>
  <c r="EC38"/>
  <c r="EC34"/>
  <c r="EC30"/>
  <c r="EC26"/>
  <c r="EC22"/>
  <c r="EC20"/>
  <c r="EC14"/>
  <c r="EC13"/>
  <c r="BR76"/>
  <c r="BP77"/>
  <c r="BR77" s="1"/>
  <c r="BR66"/>
  <c r="BP70"/>
  <c r="BR70" s="1"/>
  <c r="BR29"/>
  <c r="BP35"/>
  <c r="BR35" s="1"/>
  <c r="BP15"/>
  <c r="BR15" s="1"/>
  <c r="BP19"/>
  <c r="BR19" s="1"/>
  <c r="BR36"/>
  <c r="BR20"/>
  <c r="BP28"/>
  <c r="BR28" s="1"/>
  <c r="BR49"/>
  <c r="BP58"/>
  <c r="BR58" s="1"/>
  <c r="Q88" i="25"/>
  <c r="V88" s="1"/>
  <c r="BQ11" i="1"/>
  <c r="BR62"/>
  <c r="BP65"/>
  <c r="BR65" s="1"/>
  <c r="BR59"/>
  <c r="BP61"/>
  <c r="BR61" s="1"/>
  <c r="EC79"/>
  <c r="EC75"/>
  <c r="EC71"/>
  <c r="EC67"/>
  <c r="EC61"/>
  <c r="EC57"/>
  <c r="EC53"/>
  <c r="EC49"/>
  <c r="EC45"/>
  <c r="EC41"/>
  <c r="EC37"/>
  <c r="EC33"/>
  <c r="EC29"/>
  <c r="EC25"/>
  <c r="EC64"/>
  <c r="EC19"/>
  <c r="EC16"/>
  <c r="EC78"/>
  <c r="EC74"/>
  <c r="EC70"/>
  <c r="EC66"/>
  <c r="EC60"/>
  <c r="EC56"/>
  <c r="EC52"/>
  <c r="EC48"/>
  <c r="EC44"/>
  <c r="EC40"/>
  <c r="EC36"/>
  <c r="EC32"/>
  <c r="EC28"/>
  <c r="EC24"/>
  <c r="EC65"/>
  <c r="EC18"/>
  <c r="EC15"/>
  <c r="BR78"/>
  <c r="BP79"/>
  <c r="BR79" s="1"/>
  <c r="AA72" l="1"/>
  <c r="AA14"/>
  <c r="AA64"/>
  <c r="AA27"/>
  <c r="AA35"/>
  <c r="AA43"/>
  <c r="AA51"/>
  <c r="AA59"/>
  <c r="AA69"/>
  <c r="AA77"/>
  <c r="AA18"/>
  <c r="AA24"/>
  <c r="AA32"/>
  <c r="AA40"/>
  <c r="AA48"/>
  <c r="AA56"/>
  <c r="AA66"/>
  <c r="AA74"/>
  <c r="AA19"/>
  <c r="AA25"/>
  <c r="AA33"/>
  <c r="AA41"/>
  <c r="AA49"/>
  <c r="AA57"/>
  <c r="AA67"/>
  <c r="AA75"/>
  <c r="AA16"/>
  <c r="AA22"/>
  <c r="AA30"/>
  <c r="AA38"/>
  <c r="AA46"/>
  <c r="AA54"/>
  <c r="AA62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128"/>
  <c r="AA129"/>
  <c r="AA130"/>
  <c r="AA131"/>
  <c r="AA132"/>
  <c r="AA133"/>
  <c r="AA134"/>
  <c r="AA135"/>
  <c r="AA136"/>
  <c r="AA137"/>
  <c r="AA138"/>
  <c r="AA139"/>
  <c r="AA140"/>
  <c r="AA141"/>
  <c r="AA142"/>
  <c r="AA143"/>
  <c r="AA144"/>
  <c r="AA145"/>
  <c r="AA146"/>
  <c r="AA147"/>
  <c r="AA148"/>
  <c r="AA149"/>
  <c r="AA150"/>
  <c r="AA151"/>
  <c r="AA152"/>
  <c r="AA153"/>
  <c r="AA154"/>
  <c r="AA155"/>
  <c r="AA156"/>
  <c r="AA157"/>
  <c r="AA158"/>
  <c r="AA159"/>
  <c r="AA160"/>
  <c r="AA161"/>
  <c r="AA162"/>
  <c r="AA163"/>
  <c r="AA164"/>
  <c r="AA165"/>
  <c r="AA166"/>
  <c r="AA167"/>
  <c r="AA168"/>
  <c r="AA169"/>
  <c r="AA170"/>
  <c r="AA171"/>
  <c r="AA172"/>
  <c r="AA173"/>
  <c r="AA174"/>
  <c r="AA175"/>
  <c r="AA176"/>
  <c r="AA177"/>
  <c r="AA178"/>
  <c r="AA179"/>
  <c r="AA180"/>
  <c r="AA181"/>
  <c r="AA182"/>
  <c r="AA183"/>
  <c r="AA184"/>
  <c r="AA185"/>
  <c r="AA186"/>
  <c r="AA187"/>
  <c r="AA188"/>
  <c r="AA189"/>
  <c r="AA190"/>
  <c r="AA191"/>
  <c r="AA192"/>
  <c r="AA193"/>
  <c r="AA194"/>
  <c r="AA195"/>
  <c r="AA196"/>
  <c r="AA197"/>
  <c r="AA198"/>
  <c r="AA199"/>
  <c r="AA200"/>
  <c r="AA201"/>
  <c r="AA202"/>
  <c r="AA203"/>
  <c r="AA204"/>
  <c r="AA205"/>
  <c r="AA206"/>
  <c r="AA207"/>
  <c r="AA208"/>
  <c r="AA209"/>
  <c r="AA210"/>
  <c r="AA211"/>
  <c r="AA212"/>
  <c r="AA213"/>
  <c r="AA214"/>
  <c r="AA215"/>
  <c r="AA216"/>
  <c r="AA217"/>
  <c r="AA218"/>
  <c r="AA219"/>
  <c r="AA220"/>
  <c r="AA221"/>
  <c r="AA222"/>
  <c r="AA223"/>
  <c r="AA224"/>
  <c r="AA225"/>
  <c r="AA226"/>
  <c r="AA227"/>
  <c r="AA228"/>
  <c r="AA229"/>
  <c r="AA230"/>
  <c r="AA231"/>
  <c r="AA232"/>
  <c r="AA233"/>
  <c r="AA234"/>
  <c r="AA235"/>
  <c r="AA236"/>
  <c r="AA237"/>
  <c r="AA238"/>
  <c r="AA239"/>
  <c r="AA240"/>
  <c r="AA241"/>
  <c r="AA242"/>
  <c r="AA243"/>
  <c r="AA244"/>
  <c r="AA245"/>
  <c r="AA246"/>
  <c r="AA247"/>
  <c r="AA248"/>
  <c r="AA249"/>
  <c r="AA250"/>
  <c r="AA251"/>
  <c r="AA252"/>
  <c r="AA253"/>
  <c r="AA254"/>
  <c r="AA255"/>
  <c r="AA256"/>
  <c r="AA257"/>
  <c r="AA258"/>
  <c r="AA259"/>
  <c r="AA260"/>
  <c r="AA261"/>
  <c r="AA262"/>
  <c r="AA263"/>
  <c r="AA264"/>
  <c r="AA265"/>
  <c r="AA266"/>
  <c r="AA267"/>
  <c r="AA268"/>
  <c r="AA269"/>
  <c r="AA270"/>
  <c r="AA271"/>
  <c r="AA272"/>
  <c r="AA273"/>
  <c r="AA274"/>
  <c r="AA275"/>
  <c r="AA276"/>
  <c r="AA277"/>
  <c r="AA278"/>
  <c r="AA279"/>
  <c r="AA280"/>
  <c r="AA281"/>
  <c r="AA282"/>
  <c r="AA283"/>
  <c r="AA284"/>
  <c r="AA285"/>
  <c r="AA286"/>
  <c r="AA287"/>
  <c r="AA288"/>
  <c r="AA289"/>
  <c r="AA290"/>
  <c r="AA291"/>
  <c r="AA292"/>
  <c r="AA293"/>
  <c r="AA294"/>
  <c r="AA295"/>
  <c r="AA296"/>
  <c r="AA297"/>
  <c r="AA298"/>
  <c r="AA299"/>
  <c r="AA300"/>
  <c r="AA301"/>
  <c r="AA302"/>
  <c r="AA17"/>
  <c r="AA23"/>
  <c r="AA31"/>
  <c r="AA39"/>
  <c r="AA47"/>
  <c r="AA55"/>
  <c r="AA65"/>
  <c r="AA73"/>
  <c r="AA15"/>
  <c r="AA63"/>
  <c r="AA28"/>
  <c r="AA36"/>
  <c r="AA44"/>
  <c r="AA52"/>
  <c r="AA60"/>
  <c r="AA70"/>
  <c r="AA78"/>
  <c r="AA21"/>
  <c r="AA29"/>
  <c r="AA37"/>
  <c r="AA45"/>
  <c r="AA53"/>
  <c r="AA61"/>
  <c r="AA71"/>
  <c r="AA79"/>
  <c r="AA20"/>
  <c r="AA26"/>
  <c r="AA34"/>
  <c r="AA42"/>
  <c r="AA50"/>
  <c r="AA58"/>
  <c r="AA68"/>
  <c r="AA76"/>
  <c r="BP11"/>
  <c r="BR11" s="1"/>
  <c r="AA13"/>
  <c r="DH78"/>
  <c r="DP78"/>
  <c r="DP73"/>
  <c r="DH73"/>
  <c r="DP59"/>
  <c r="DH59"/>
  <c r="DH55"/>
  <c r="DP55"/>
  <c r="DH51"/>
  <c r="DP51"/>
  <c r="DP47"/>
  <c r="DH47"/>
  <c r="DP43"/>
  <c r="DH43"/>
  <c r="DH31"/>
  <c r="DP31"/>
  <c r="DP27"/>
  <c r="DH27"/>
  <c r="DP23"/>
  <c r="DH23"/>
  <c r="DP14"/>
  <c r="DH14"/>
  <c r="DH74"/>
  <c r="DP74"/>
  <c r="DP60"/>
  <c r="DH60"/>
  <c r="DP56"/>
  <c r="DH56"/>
  <c r="DH52"/>
  <c r="DP52"/>
  <c r="DP36"/>
  <c r="DH36"/>
  <c r="DP32"/>
  <c r="DH32"/>
  <c r="DP24"/>
  <c r="DH24"/>
  <c r="DP20"/>
  <c r="DH20"/>
  <c r="DP71"/>
  <c r="DH71"/>
  <c r="DH57"/>
  <c r="DP57"/>
  <c r="DH53"/>
  <c r="DP53"/>
  <c r="DP49"/>
  <c r="DH49"/>
  <c r="DP41"/>
  <c r="DH41"/>
  <c r="DH37"/>
  <c r="DP37"/>
  <c r="DH33"/>
  <c r="DP33"/>
  <c r="DH29"/>
  <c r="DP29"/>
  <c r="DH25"/>
  <c r="DP25"/>
  <c r="DP21"/>
  <c r="DH21"/>
  <c r="DP13"/>
  <c r="DH13"/>
  <c r="DH72"/>
  <c r="DP72"/>
  <c r="DP54"/>
  <c r="DH54"/>
  <c r="DH50"/>
  <c r="DP50"/>
  <c r="DP46"/>
  <c r="DH46"/>
  <c r="DP42"/>
  <c r="DH42"/>
  <c r="DP38"/>
  <c r="DH38"/>
  <c r="DP34"/>
  <c r="DH34"/>
  <c r="DP30"/>
  <c r="DH30"/>
  <c r="DP26"/>
  <c r="DH26"/>
  <c r="DP22"/>
  <c r="DH22"/>
</calcChain>
</file>

<file path=xl/comments1.xml><?xml version="1.0" encoding="utf-8"?>
<comments xmlns="http://schemas.openxmlformats.org/spreadsheetml/2006/main">
  <authors>
    <author>CLARK SONG</author>
    <author>rxk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V13" authorId="1">
      <text>
        <r>
          <rPr>
            <b/>
            <sz val="9"/>
            <color indexed="81"/>
            <rFont val="Tahoma"/>
            <family val="2"/>
          </rPr>
          <t xml:space="preserve">rxk:
</t>
        </r>
        <r>
          <rPr>
            <b/>
            <sz val="9"/>
            <color indexed="81"/>
            <rFont val="돋움"/>
            <family val="3"/>
            <charset val="129"/>
          </rPr>
          <t>스웻밴드</t>
        </r>
        <r>
          <rPr>
            <b/>
            <sz val="9"/>
            <color indexed="81"/>
            <rFont val="Tahoma"/>
            <family val="2"/>
          </rPr>
          <t xml:space="preserve">  Air </t>
        </r>
        <r>
          <rPr>
            <b/>
            <sz val="9"/>
            <color indexed="81"/>
            <rFont val="돋움"/>
            <family val="3"/>
            <charset val="129"/>
          </rPr>
          <t>메시로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변경하면서</t>
        </r>
        <r>
          <rPr>
            <b/>
            <sz val="9"/>
            <color indexed="81"/>
            <rFont val="Tahoma"/>
            <family val="2"/>
          </rPr>
          <t xml:space="preserve"> $ 0.1 </t>
        </r>
        <r>
          <rPr>
            <b/>
            <sz val="9"/>
            <color indexed="81"/>
            <rFont val="돋움"/>
            <family val="3"/>
            <charset val="129"/>
          </rPr>
          <t>인상됨</t>
        </r>
      </text>
    </comment>
    <comment ref="BB13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BB14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DJ16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4/17 </t>
        </r>
        <r>
          <rPr>
            <sz val="9"/>
            <color indexed="81"/>
            <rFont val="돋움"/>
            <family val="3"/>
            <charset val="129"/>
          </rPr>
          <t xml:space="preserve">발송
</t>
        </r>
      </text>
    </comment>
    <comment ref="DS16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17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18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J20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4/17 </t>
        </r>
        <r>
          <rPr>
            <sz val="9"/>
            <color indexed="81"/>
            <rFont val="돋움"/>
            <family val="3"/>
            <charset val="129"/>
          </rPr>
          <t xml:space="preserve">발송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<sst xmlns="http://schemas.openxmlformats.org/spreadsheetml/2006/main" count="15034" uniqueCount="11303">
  <si>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</si>
  <si>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</si>
  <si>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</si>
  <si>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</si>
  <si>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</si>
  <si>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</si>
  <si>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</si>
  <si>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</si>
  <si>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</si>
  <si>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</si>
  <si>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</si>
  <si>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</si>
  <si>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</si>
  <si>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</si>
  <si>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</si>
  <si>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</si>
  <si>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</si>
  <si>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</si>
  <si>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</si>
  <si>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</si>
  <si>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</si>
  <si>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</si>
  <si>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</si>
  <si>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</si>
  <si>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</si>
  <si>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</si>
  <si>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</si>
  <si>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</si>
  <si>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</si>
  <si>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</si>
  <si>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</si>
  <si>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</si>
  <si>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</si>
  <si>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</si>
  <si>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</si>
  <si>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</si>
  <si>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</si>
  <si>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</si>
  <si>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</si>
  <si>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</si>
  <si>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</si>
  <si>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</si>
  <si>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</si>
  <si>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</si>
  <si>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</si>
  <si>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</si>
  <si>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</si>
  <si>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</si>
  <si>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</si>
  <si>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</si>
  <si>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</si>
  <si>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</si>
  <si>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</si>
  <si>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</si>
  <si>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</si>
  <si>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</si>
  <si>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</si>
  <si>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</si>
  <si>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</si>
  <si>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</si>
  <si>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</si>
  <si>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</si>
  <si>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</si>
  <si>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</si>
  <si>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</si>
  <si>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</si>
  <si>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</si>
  <si>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</si>
  <si>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</si>
  <si>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</si>
  <si>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</si>
  <si>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</si>
  <si>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</si>
  <si>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</si>
  <si>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</si>
  <si>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</si>
  <si>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</si>
  <si>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</si>
  <si>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</si>
  <si>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</si>
  <si>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</si>
  <si>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</si>
  <si>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</si>
  <si>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</si>
  <si>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</si>
  <si>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</si>
  <si>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</si>
  <si>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</si>
  <si>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</si>
  <si>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</si>
  <si>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</si>
  <si>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</si>
  <si>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</si>
  <si>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</si>
  <si>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</si>
  <si>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</si>
  <si>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</si>
  <si>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</si>
  <si>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</si>
  <si>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</si>
  <si>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</si>
  <si>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</si>
  <si>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</si>
  <si>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</si>
  <si>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</si>
  <si>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</si>
  <si>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</si>
  <si>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</si>
  <si>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</si>
  <si>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</si>
  <si>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</si>
  <si>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</si>
  <si>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</si>
  <si>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</si>
  <si>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</si>
  <si>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</si>
  <si>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</si>
  <si>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</si>
  <si>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</si>
  <si>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</si>
  <si>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</si>
  <si>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</si>
  <si>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</si>
  <si>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</si>
  <si>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</si>
  <si>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</si>
  <si>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</si>
  <si>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</si>
  <si>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</si>
  <si>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</si>
  <si>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</si>
  <si>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</si>
  <si>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</si>
  <si>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</si>
  <si>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</si>
  <si>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</si>
  <si>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</si>
  <si>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</si>
  <si>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</si>
  <si>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</si>
  <si>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</si>
  <si>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</si>
  <si>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</si>
  <si>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</si>
  <si>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</si>
  <si>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</si>
  <si>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</si>
  <si>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</si>
  <si>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</si>
  <si>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</si>
  <si>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</si>
  <si>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</si>
  <si>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</si>
  <si>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</si>
  <si>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</si>
  <si>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</si>
  <si>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</si>
  <si>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</si>
  <si>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</si>
  <si>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</si>
  <si>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</si>
  <si>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</si>
  <si>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</si>
  <si>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</si>
  <si>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</si>
  <si>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</si>
  <si>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</si>
  <si>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</si>
  <si>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</si>
  <si>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</si>
  <si>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</si>
  <si>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</si>
  <si>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</si>
  <si>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</si>
  <si>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</si>
  <si>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</si>
  <si>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</si>
  <si>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</si>
  <si>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</si>
  <si>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</si>
  <si>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</si>
  <si>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</si>
  <si>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</si>
  <si>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</si>
  <si>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</si>
  <si>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</si>
  <si>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</si>
  <si>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</si>
  <si>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</si>
  <si>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</si>
  <si>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</si>
  <si>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</si>
  <si>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</si>
  <si>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</si>
  <si>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</si>
  <si>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</si>
  <si>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</si>
  <si>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</si>
  <si>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</si>
  <si>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</si>
  <si>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</si>
  <si>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</si>
  <si>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</si>
  <si>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</si>
  <si>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</si>
  <si>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</si>
  <si>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</si>
  <si>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</si>
  <si>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</si>
  <si>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</si>
  <si>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</si>
  <si>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</si>
  <si>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</si>
  <si>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</si>
  <si>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</si>
  <si>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</si>
  <si>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</si>
  <si>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</si>
  <si>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</si>
  <si>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</si>
  <si>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</si>
  <si>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</si>
  <si>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</si>
  <si>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</si>
  <si>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</si>
  <si>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</si>
  <si>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</si>
  <si>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</si>
  <si>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</si>
  <si>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</si>
  <si>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</si>
  <si>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</si>
  <si>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</si>
  <si>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</si>
  <si>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</si>
  <si>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</si>
  <si>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</si>
  <si>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</si>
  <si>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</si>
  <si>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</si>
  <si>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</si>
  <si>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</si>
  <si>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</si>
  <si>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</si>
  <si>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</si>
  <si>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</si>
  <si>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</si>
  <si>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</si>
  <si>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</si>
  <si>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</si>
  <si>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</si>
  <si>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</si>
  <si>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</si>
  <si>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</si>
  <si>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</si>
  <si>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</si>
  <si>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</si>
  <si>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</si>
  <si>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</si>
  <si>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</si>
  <si>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</si>
  <si>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</si>
  <si>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</si>
  <si>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</si>
  <si>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</si>
  <si>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</si>
  <si>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</si>
  <si>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</si>
  <si>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</si>
  <si>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</si>
  <si>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</si>
  <si>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</si>
  <si>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</si>
  <si>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</si>
  <si>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</si>
  <si>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</si>
  <si>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</si>
  <si>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</si>
  <si>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</si>
  <si>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</si>
  <si>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</si>
  <si>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</si>
  <si>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</si>
  <si>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</si>
  <si>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</si>
  <si>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</si>
  <si>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</si>
  <si>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</si>
  <si>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</si>
  <si>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</si>
  <si>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</si>
  <si>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</si>
  <si>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</si>
  <si>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</si>
  <si>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</si>
  <si>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</si>
  <si>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</si>
  <si>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</si>
  <si>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</si>
  <si>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</si>
  <si>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</si>
  <si>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</si>
  <si>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</si>
  <si>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</si>
  <si>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</si>
  <si>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</si>
  <si>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</si>
  <si>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</si>
  <si>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</si>
  <si>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</si>
  <si>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</si>
  <si>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</si>
  <si>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</si>
  <si>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</si>
  <si>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</si>
  <si>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</si>
  <si>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</si>
  <si>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</si>
  <si>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</si>
  <si>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</si>
  <si>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</si>
  <si>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</si>
  <si>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</si>
  <si>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</si>
  <si>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</si>
  <si>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</si>
  <si>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</si>
  <si>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</si>
  <si>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</si>
  <si>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</si>
  <si>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</si>
  <si>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</si>
  <si>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</si>
  <si>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</si>
  <si>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</si>
  <si>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</si>
  <si>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</si>
  <si>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</si>
  <si>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</si>
  <si>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</si>
  <si>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</si>
  <si>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</si>
  <si>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</si>
  <si>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</si>
  <si>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</si>
  <si>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</si>
  <si>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</si>
  <si>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</si>
  <si>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</si>
  <si>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</si>
  <si>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</si>
  <si>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</si>
  <si>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</si>
  <si>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</si>
  <si>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</si>
  <si>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</si>
  <si>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</si>
  <si>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</si>
  <si>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</si>
  <si>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</si>
  <si>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</si>
  <si>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</si>
  <si>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</si>
  <si>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</si>
  <si>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</si>
  <si>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</si>
  <si>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</si>
  <si>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</si>
  <si>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</si>
  <si>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</si>
  <si>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</si>
  <si>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</si>
  <si>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</si>
  <si>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</si>
  <si>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</si>
  <si>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</si>
  <si>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</si>
  <si>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</si>
  <si>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</si>
  <si>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</si>
  <si>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</si>
  <si>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</si>
  <si>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</si>
  <si>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</si>
  <si>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</si>
  <si>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</si>
  <si>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</si>
  <si>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</si>
  <si>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</si>
  <si>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</si>
  <si>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</si>
  <si>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</si>
  <si>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</si>
  <si>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</si>
  <si>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</si>
  <si>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</si>
  <si>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</si>
  <si>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</si>
  <si>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</si>
  <si>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</si>
  <si>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</si>
  <si>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</si>
  <si>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</si>
  <si>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</si>
  <si>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</si>
  <si>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</si>
  <si>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</si>
  <si>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</si>
  <si>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</si>
  <si>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</si>
  <si>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</si>
  <si>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</si>
  <si>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</si>
  <si>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</si>
  <si>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</si>
  <si>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</si>
  <si>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</si>
  <si>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</si>
  <si>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</si>
  <si>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</si>
  <si>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</si>
  <si>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</si>
  <si>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</si>
  <si>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</si>
  <si>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</si>
  <si>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</si>
  <si>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</si>
  <si>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</si>
  <si>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</si>
  <si>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</si>
  <si>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</si>
  <si>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</si>
  <si>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</si>
  <si>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</si>
  <si>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</si>
  <si>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</si>
  <si>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</si>
  <si>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</si>
  <si>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</si>
  <si>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</si>
  <si>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</si>
  <si>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</si>
  <si>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</si>
  <si>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</si>
  <si>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</si>
  <si>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</si>
  <si>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</si>
  <si>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</si>
  <si>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</si>
  <si>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</si>
  <si>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</si>
  <si>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</si>
  <si>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</si>
  <si>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</si>
  <si>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</si>
  <si>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</si>
  <si>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</si>
  <si>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</si>
  <si>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</si>
  <si>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</si>
  <si>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</si>
  <si>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</si>
  <si>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</si>
  <si>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</si>
  <si>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</si>
  <si>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</si>
  <si>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</si>
  <si>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</si>
  <si>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</si>
  <si>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</si>
  <si>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</si>
  <si>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</si>
  <si>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</si>
  <si>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</si>
  <si>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</si>
  <si>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</si>
  <si>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</si>
  <si>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</si>
  <si>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</si>
  <si>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</si>
  <si>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</si>
  <si>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</si>
  <si>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</si>
  <si>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</si>
  <si>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</si>
  <si>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</si>
  <si>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</si>
  <si>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</si>
  <si>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</si>
  <si>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</si>
  <si>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</si>
  <si>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</si>
  <si>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</si>
  <si>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</si>
  <si>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</si>
  <si>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</si>
  <si>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</si>
  <si>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</si>
  <si>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</si>
  <si>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</si>
  <si>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</si>
  <si>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</si>
  <si>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</si>
  <si>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</si>
  <si>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</si>
  <si>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</si>
  <si>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</si>
  <si>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</si>
  <si>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</si>
  <si>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</si>
  <si>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</si>
  <si>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</si>
  <si>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</si>
  <si>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</si>
  <si>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</si>
  <si>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</si>
  <si>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</si>
  <si>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</si>
  <si>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</si>
  <si>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</si>
  <si>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</si>
  <si>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</si>
  <si>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</si>
  <si>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</si>
  <si>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</si>
  <si>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</si>
  <si>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</si>
  <si>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</si>
  <si>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</si>
  <si>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</si>
  <si>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</si>
  <si>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</si>
  <si>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</si>
  <si>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</si>
  <si>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</si>
  <si>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</si>
  <si>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</si>
  <si>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</si>
  <si>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</si>
  <si>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요약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</si>
  <si>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</si>
  <si>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</si>
  <si>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</si>
  <si>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</si>
  <si>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</si>
  <si>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</si>
  <si>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</si>
  <si>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</si>
  <si>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</si>
  <si>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</si>
  <si>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</si>
  <si>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</si>
  <si>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</si>
  <si>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</si>
  <si>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</si>
  <si>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</si>
  <si>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</si>
  <si>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</si>
  <si>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</si>
  <si>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</si>
  <si>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</si>
  <si>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</si>
  <si>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</si>
  <si>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</si>
  <si>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</si>
  <si>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</si>
  <si>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</si>
  <si>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</si>
  <si>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</si>
  <si>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</si>
  <si>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</si>
  <si>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</si>
  <si>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</si>
  <si>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</si>
  <si>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</si>
  <si>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</si>
  <si>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</si>
  <si>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</si>
  <si>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</si>
  <si>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</si>
  <si>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</si>
  <si>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</si>
  <si>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</si>
  <si>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</si>
  <si>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</si>
  <si>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</si>
  <si>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</si>
  <si>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</si>
  <si>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</si>
  <si>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</si>
  <si>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</si>
  <si>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</si>
  <si>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</si>
  <si>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</si>
  <si>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</si>
  <si>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</si>
  <si>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</si>
  <si>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</si>
  <si>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</si>
  <si>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</si>
  <si>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</si>
  <si>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</si>
  <si>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</si>
  <si>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</si>
  <si>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</si>
  <si>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</si>
  <si>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</si>
  <si>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</si>
  <si>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</si>
  <si>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</si>
  <si>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</si>
  <si>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</si>
  <si>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</si>
  <si>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</si>
  <si>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</si>
  <si>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</si>
  <si>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</si>
  <si>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</si>
  <si>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</si>
  <si>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</si>
  <si>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</si>
  <si>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</si>
  <si>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</si>
  <si>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</si>
  <si>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</si>
  <si>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</si>
  <si>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</si>
  <si>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</si>
  <si>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</si>
  <si>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</si>
  <si>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</si>
  <si>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</si>
  <si>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</si>
  <si>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</si>
  <si>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</si>
  <si>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</si>
  <si>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</si>
  <si>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</si>
  <si>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</si>
  <si>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</si>
  <si>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</si>
  <si>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</si>
  <si>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</si>
  <si>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</si>
  <si>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</si>
  <si>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</si>
  <si>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</si>
  <si>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</si>
  <si>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</si>
  <si>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</si>
  <si>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</si>
  <si>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</si>
  <si>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</si>
  <si>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</si>
  <si>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</si>
  <si>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</si>
  <si>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</si>
  <si>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</si>
  <si>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</si>
  <si>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</si>
  <si>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</si>
  <si>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</si>
  <si>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</si>
  <si>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</si>
  <si>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</si>
  <si>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</si>
  <si>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</si>
  <si>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</si>
  <si>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</si>
  <si>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</si>
  <si>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</si>
  <si>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</si>
  <si>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</si>
  <si>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</si>
  <si>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</si>
  <si>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</si>
  <si>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</si>
  <si>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</si>
  <si>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</si>
  <si>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</si>
  <si>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</si>
  <si>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</si>
  <si>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</si>
  <si>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</si>
  <si>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</si>
  <si>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</si>
  <si>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</si>
  <si>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</si>
  <si>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</si>
  <si>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</si>
  <si>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</si>
  <si>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</si>
  <si>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</si>
  <si>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</si>
  <si>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</si>
  <si>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</si>
  <si>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</si>
  <si>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</si>
  <si>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</si>
  <si>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</si>
  <si>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</si>
  <si>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</si>
  <si>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</si>
  <si>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</si>
  <si>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</si>
  <si>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</si>
  <si>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</si>
  <si>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</si>
  <si>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</si>
  <si>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</si>
  <si>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</si>
  <si>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</si>
  <si>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</si>
  <si>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</si>
  <si>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</si>
  <si>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</si>
  <si>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</si>
  <si>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</si>
  <si>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</si>
  <si>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</si>
  <si>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</si>
  <si>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</si>
  <si>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</si>
  <si>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</si>
  <si>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</si>
  <si>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</si>
  <si>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</si>
  <si>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</si>
  <si>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</si>
  <si>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</si>
  <si>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</si>
  <si>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</si>
  <si>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</si>
  <si>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</si>
  <si>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</si>
  <si>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</si>
  <si>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</si>
  <si>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</si>
  <si>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</si>
  <si>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</si>
  <si>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</si>
  <si>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</si>
  <si>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</si>
  <si>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</si>
  <si>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</si>
  <si>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</si>
  <si>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</si>
  <si>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</si>
  <si>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</si>
  <si>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</si>
  <si>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</si>
  <si>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</si>
  <si>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</si>
  <si>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</si>
  <si>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</si>
  <si>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</si>
  <si>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</si>
  <si>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</si>
  <si>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</si>
  <si>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</si>
  <si>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</si>
  <si>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</si>
  <si>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</si>
  <si>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</si>
  <si>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</si>
  <si>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</si>
  <si>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</si>
  <si>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</si>
  <si>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</si>
  <si>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</si>
  <si>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</si>
  <si>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</si>
  <si>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</si>
  <si>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</si>
  <si>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</si>
  <si>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</si>
  <si>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</si>
  <si>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</si>
  <si>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</si>
  <si>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</si>
  <si>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</si>
  <si>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</si>
  <si>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</si>
  <si>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</si>
  <si>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</si>
  <si>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</si>
  <si>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</si>
  <si>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</si>
  <si>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</si>
  <si>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</si>
  <si>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</si>
  <si>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</si>
  <si>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</si>
  <si>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</si>
  <si>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</si>
  <si>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</si>
  <si>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</si>
  <si>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</si>
  <si>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</si>
  <si>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</si>
  <si>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</si>
  <si>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</si>
  <si>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</si>
  <si>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</si>
  <si>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</si>
  <si>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</si>
  <si>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</si>
  <si>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</si>
  <si>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</si>
  <si>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</si>
  <si>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</si>
  <si>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</si>
  <si>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</si>
  <si>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</si>
  <si>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</si>
  <si>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</si>
  <si>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</si>
  <si>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</si>
  <si>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</si>
  <si>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</si>
  <si>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</si>
  <si>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</si>
  <si>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</si>
  <si>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</si>
  <si>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</si>
  <si>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</si>
  <si>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</si>
  <si>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</si>
  <si>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</si>
  <si>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</si>
  <si>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</si>
  <si>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</si>
  <si>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</si>
  <si>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</si>
  <si>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</si>
  <si>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</si>
  <si>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</si>
  <si>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</si>
  <si>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</si>
  <si>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</si>
  <si>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</si>
  <si>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</si>
  <si>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</si>
  <si>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</si>
  <si>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</si>
  <si>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</si>
  <si>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</si>
  <si>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</si>
  <si>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</si>
  <si>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</si>
  <si>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</si>
  <si>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</si>
  <si>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</si>
  <si>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</si>
  <si>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</si>
  <si>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</si>
  <si>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</si>
  <si>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</si>
  <si>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</si>
  <si>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</si>
  <si>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</si>
  <si>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</si>
  <si>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</si>
  <si>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</si>
  <si>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</si>
  <si>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</si>
  <si>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</si>
  <si>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</si>
  <si>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</si>
  <si>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</si>
  <si>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</si>
  <si>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</si>
  <si>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</si>
  <si>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</si>
  <si>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</si>
  <si>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</si>
  <si>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</si>
  <si>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</si>
  <si>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</si>
  <si>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</si>
  <si>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</si>
  <si>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</si>
  <si>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</si>
  <si>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</si>
  <si>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</si>
  <si>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</si>
  <si>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</si>
  <si>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</si>
  <si>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</si>
  <si>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</si>
  <si>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</si>
  <si>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</si>
  <si>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</si>
  <si>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</si>
  <si>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</si>
  <si>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</si>
  <si>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</si>
  <si>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</si>
  <si>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</si>
  <si>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</si>
  <si>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</si>
  <si>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</si>
  <si>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</si>
  <si>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</si>
  <si>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</si>
  <si>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</si>
  <si>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</si>
  <si>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</si>
  <si>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</si>
  <si>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</si>
  <si>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</si>
  <si>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</si>
  <si>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</si>
  <si>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</si>
  <si>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</si>
  <si>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</si>
  <si>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</si>
  <si>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</si>
  <si>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</si>
  <si>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</si>
  <si>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</si>
  <si>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</si>
  <si>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</si>
  <si>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</si>
  <si>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</si>
  <si>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</si>
  <si>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</si>
  <si>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</si>
  <si>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</si>
  <si>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</si>
  <si>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</si>
  <si>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</si>
  <si>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</si>
  <si>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</si>
  <si>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</si>
  <si>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</si>
  <si>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</si>
  <si>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</si>
  <si>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</si>
  <si>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</si>
  <si>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</si>
  <si>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</si>
  <si>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</si>
  <si>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</si>
  <si>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</si>
  <si>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</si>
  <si>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</si>
  <si>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</si>
  <si>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</si>
  <si>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</si>
  <si>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</si>
  <si>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</si>
  <si>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</si>
  <si>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</si>
  <si>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</si>
  <si>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</si>
  <si>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</si>
  <si>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</si>
  <si>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</si>
  <si>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</si>
  <si>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</si>
  <si>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</si>
  <si>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</si>
  <si>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</si>
  <si>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</si>
  <si>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</si>
  <si>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</si>
  <si>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</si>
  <si>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</si>
  <si>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</si>
  <si>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</si>
  <si>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</si>
  <si>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</si>
  <si>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</si>
  <si>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</si>
  <si>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</si>
  <si>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</si>
  <si>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</si>
  <si>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</si>
  <si>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</si>
  <si>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</si>
  <si>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</si>
  <si>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</si>
  <si>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</si>
  <si>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</si>
  <si>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</si>
  <si>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</si>
  <si>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</si>
  <si>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</si>
  <si>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</si>
  <si>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</si>
  <si>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</si>
  <si>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</si>
  <si>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</si>
  <si>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</si>
  <si>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</si>
  <si>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</si>
  <si>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</si>
  <si>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</si>
  <si>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</si>
  <si>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</si>
  <si>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</si>
  <si>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</si>
  <si>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</si>
  <si>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</si>
  <si>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</si>
  <si>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</si>
  <si>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</si>
  <si>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</si>
  <si>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</si>
  <si>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</si>
  <si>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</si>
  <si>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</si>
  <si>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</si>
  <si>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</si>
  <si>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</si>
  <si>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</si>
  <si>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</si>
  <si>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</si>
  <si>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</si>
  <si>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</si>
  <si>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</si>
  <si>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</si>
  <si>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</si>
  <si>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</si>
  <si>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</si>
  <si>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</si>
  <si>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</si>
  <si>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</si>
  <si>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</si>
  <si>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</si>
  <si>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</si>
  <si>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</si>
  <si>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</si>
  <si>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</si>
  <si>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</si>
  <si>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</si>
  <si>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</si>
  <si>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</si>
  <si>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</si>
  <si>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</si>
  <si>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</si>
  <si>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</si>
  <si>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</si>
  <si>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</si>
  <si>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</si>
  <si>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</si>
  <si>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</si>
  <si>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</si>
  <si>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</si>
  <si>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</si>
  <si>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</si>
  <si>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</si>
  <si>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</si>
  <si>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</si>
  <si>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</si>
  <si>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</si>
  <si>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</si>
  <si>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</si>
  <si>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</si>
  <si>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</si>
  <si>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</si>
  <si>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</si>
  <si>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</si>
  <si>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</si>
  <si>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</si>
  <si>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</si>
  <si>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</si>
  <si>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</si>
  <si>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</si>
  <si>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</si>
  <si>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</si>
  <si>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</si>
  <si>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</si>
  <si>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</si>
  <si>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</si>
  <si>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</si>
  <si>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</si>
  <si>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</si>
  <si>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</si>
  <si>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</si>
  <si>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</si>
  <si>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</si>
  <si>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</si>
  <si>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</si>
  <si>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</si>
  <si>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</si>
  <si>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</si>
  <si>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</si>
  <si>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</si>
  <si>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</si>
  <si>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</si>
  <si>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</si>
  <si>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</si>
  <si>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</si>
  <si>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</si>
  <si>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</si>
  <si>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</si>
  <si>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</si>
  <si>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</si>
  <si>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</si>
  <si>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</si>
  <si>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</si>
  <si>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</si>
  <si>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</si>
  <si>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</si>
  <si>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</si>
  <si>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</si>
  <si>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</si>
  <si>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</si>
  <si>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</si>
  <si>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</si>
  <si>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</si>
  <si>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</si>
  <si>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</si>
  <si>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</si>
  <si>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</si>
  <si>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</si>
  <si>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</si>
  <si>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</si>
  <si>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</si>
  <si>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</si>
  <si>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</si>
  <si>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</si>
  <si>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</si>
  <si>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</si>
  <si>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</si>
  <si>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</si>
  <si>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</si>
  <si>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</si>
  <si>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</si>
  <si>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</si>
  <si>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</si>
  <si>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</si>
  <si>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</si>
  <si>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</si>
  <si>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</si>
  <si>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</si>
  <si>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</si>
  <si>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</si>
  <si>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</si>
  <si>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</si>
  <si>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</si>
  <si>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</si>
  <si>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</si>
  <si>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</si>
  <si>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</si>
  <si>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</si>
  <si>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</si>
  <si>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</si>
  <si>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</si>
  <si>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</si>
  <si>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</si>
  <si>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</si>
  <si>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</si>
  <si>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</si>
  <si>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</si>
  <si>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</si>
  <si>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</si>
  <si>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</si>
  <si>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</si>
  <si>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</si>
  <si>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</si>
  <si>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</si>
  <si>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</si>
  <si>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</si>
  <si>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</si>
  <si>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</si>
  <si>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</si>
  <si>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</si>
  <si>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</si>
  <si>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</si>
  <si>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</si>
  <si>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</si>
  <si>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</si>
  <si>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</si>
  <si>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</si>
  <si>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</si>
  <si>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</si>
  <si>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</si>
  <si>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</si>
  <si>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</si>
  <si>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</si>
  <si>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</si>
  <si>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</si>
  <si>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</si>
  <si>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</si>
  <si>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</si>
  <si>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</si>
  <si>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</si>
  <si>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</si>
  <si>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</si>
  <si>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</si>
  <si>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</si>
  <si>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</si>
  <si>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</si>
  <si>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</si>
  <si>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</si>
  <si>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</si>
  <si>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</si>
  <si>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</si>
  <si>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</si>
  <si>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</si>
  <si>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</si>
  <si>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</si>
  <si>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</si>
  <si>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</si>
  <si>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</si>
  <si>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</si>
  <si>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</si>
  <si>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</si>
  <si>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</si>
  <si>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</si>
  <si>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</si>
  <si>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</si>
  <si>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</si>
  <si>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</si>
  <si>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</si>
  <si>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</si>
  <si>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</si>
  <si>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</si>
  <si>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</si>
  <si>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</si>
  <si>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</si>
  <si>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</si>
  <si>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</si>
  <si>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</si>
  <si>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</si>
  <si>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</si>
  <si>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</si>
  <si>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</si>
  <si>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</si>
  <si>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</si>
  <si>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</si>
  <si>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</si>
  <si>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</si>
  <si>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</si>
  <si>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</si>
  <si>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</si>
  <si>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</si>
  <si>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</si>
  <si>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</si>
  <si>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</si>
  <si>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</si>
  <si>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</si>
  <si>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</si>
  <si>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</si>
  <si>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</si>
  <si>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</si>
  <si>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</si>
  <si>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</si>
  <si>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</si>
  <si>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</si>
  <si>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</si>
  <si>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</si>
  <si>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</si>
  <si>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</si>
  <si>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</si>
  <si>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</si>
  <si>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</si>
  <si>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</si>
  <si>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</si>
  <si>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</si>
  <si>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</si>
  <si>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</si>
  <si>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</si>
  <si>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</si>
  <si>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</si>
  <si>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</si>
  <si>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</si>
  <si>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</si>
  <si>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</si>
  <si>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</si>
  <si>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</si>
  <si>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</si>
  <si>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</si>
  <si>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</si>
  <si>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</si>
  <si>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</si>
  <si>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</si>
  <si>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</si>
  <si>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</si>
  <si>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</si>
  <si>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</si>
  <si>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</si>
  <si>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</si>
  <si>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</si>
  <si>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</si>
  <si>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</si>
  <si>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</si>
  <si>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</si>
  <si>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</si>
  <si>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</si>
  <si>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</si>
  <si>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</si>
  <si>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</si>
  <si>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</si>
  <si>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</si>
  <si>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</si>
  <si>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</si>
  <si>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</si>
  <si>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</si>
  <si>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</si>
  <si>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</si>
  <si>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</si>
  <si>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</si>
  <si>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</si>
  <si>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</si>
  <si>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</si>
  <si>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</si>
  <si>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</si>
  <si>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</si>
  <si>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</si>
  <si>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</si>
  <si>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</si>
  <si>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</si>
  <si>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</si>
  <si>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</si>
  <si>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</si>
  <si>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</si>
  <si>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</si>
  <si>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</si>
  <si>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</si>
  <si>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</si>
  <si>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</si>
  <si>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</si>
  <si>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</si>
  <si>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</si>
  <si>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</si>
  <si>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</si>
  <si>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</si>
  <si>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</si>
  <si>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</si>
  <si>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</si>
  <si>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</si>
  <si>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</si>
  <si>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</si>
  <si>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</si>
  <si>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</si>
  <si>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</si>
  <si>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</si>
  <si>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</si>
  <si>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</si>
  <si>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</si>
  <si>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</si>
  <si>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</si>
  <si>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</si>
  <si>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</si>
  <si>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</si>
  <si>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</si>
  <si>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</si>
  <si>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</si>
  <si>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</si>
  <si>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MU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</si>
  <si>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</si>
  <si>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</si>
  <si>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</si>
  <si>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</si>
  <si>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</si>
  <si>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</si>
  <si>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</si>
  <si>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</si>
  <si>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</si>
  <si>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</si>
  <si>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가격 결정</t>
    <phoneticPr fontId="6" type="noConversion"/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</si>
  <si>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</si>
  <si>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</si>
  <si>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</si>
  <si>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</si>
  <si>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</si>
  <si>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</si>
  <si>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</si>
  <si>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</si>
  <si>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</si>
  <si>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</si>
  <si>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</si>
  <si>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</si>
  <si>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</si>
  <si>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</si>
  <si>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</si>
  <si>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</si>
  <si>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</si>
  <si>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</si>
  <si>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</si>
  <si>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</si>
  <si>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</si>
  <si>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</si>
  <si>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</si>
  <si>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</si>
  <si>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</si>
  <si>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</si>
  <si>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</si>
  <si>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</si>
  <si>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</si>
  <si>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</si>
  <si>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</si>
  <si>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</si>
  <si>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</si>
  <si>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</si>
  <si>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</si>
  <si>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</si>
  <si>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</si>
  <si>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</si>
  <si>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</si>
  <si>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</si>
  <si>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</si>
  <si>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</si>
  <si>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</si>
  <si>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</si>
  <si>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</si>
  <si>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</si>
  <si>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</si>
  <si>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</si>
  <si>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</si>
  <si>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</si>
  <si>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</si>
  <si>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</si>
  <si>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</si>
  <si>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</si>
  <si>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</si>
  <si>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</si>
  <si>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</si>
  <si>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</si>
  <si>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</si>
  <si>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</si>
  <si>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</si>
  <si>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</si>
  <si>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</si>
  <si>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</si>
  <si>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</si>
  <si>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</si>
  <si>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</si>
  <si>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</si>
  <si>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</si>
  <si>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</si>
  <si>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</si>
  <si>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</si>
  <si>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</si>
  <si>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</si>
  <si>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</si>
  <si>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</si>
  <si>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</si>
  <si>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</si>
  <si>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</si>
  <si>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</si>
  <si>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</si>
  <si>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</si>
  <si>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</si>
  <si>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</si>
  <si>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</si>
  <si>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</si>
  <si>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</si>
  <si>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</si>
  <si>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</si>
  <si>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</si>
  <si>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</si>
  <si>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</si>
  <si>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</si>
  <si>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</si>
  <si>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</si>
  <si>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</si>
  <si>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</si>
  <si>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</si>
  <si>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</si>
  <si>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</si>
  <si>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</si>
  <si>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</si>
  <si>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</si>
  <si>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</si>
  <si>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</si>
  <si>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</si>
  <si>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</si>
  <si>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</si>
  <si>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</si>
  <si>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</si>
  <si>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</si>
  <si>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</si>
  <si>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</si>
  <si>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</si>
  <si>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</si>
  <si>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</si>
  <si>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</si>
  <si>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</si>
  <si>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</si>
  <si>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</si>
  <si>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</si>
  <si>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</si>
  <si>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</si>
  <si>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</si>
  <si>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</si>
  <si>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</si>
  <si>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</si>
  <si>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</si>
  <si>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</si>
  <si>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</si>
  <si>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</si>
  <si>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</si>
  <si>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</si>
  <si>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</si>
  <si>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</si>
  <si>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</si>
  <si>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</si>
  <si>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</si>
  <si>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</si>
  <si>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</si>
  <si>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</si>
  <si>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</si>
  <si>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</si>
  <si>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</si>
  <si>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</si>
  <si>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</si>
  <si>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</si>
  <si>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</si>
  <si>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</si>
  <si>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</si>
  <si>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</si>
  <si>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</si>
  <si>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</si>
  <si>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</si>
  <si>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</si>
  <si>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</si>
  <si>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</si>
  <si>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</si>
  <si>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</si>
  <si>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</si>
  <si>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</si>
  <si>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</si>
  <si>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</si>
  <si>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</si>
  <si>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</si>
  <si>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</si>
  <si>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</si>
  <si>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</si>
  <si>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</si>
  <si>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</si>
  <si>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</si>
  <si>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</si>
  <si>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</si>
  <si>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</si>
  <si>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</si>
  <si>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</si>
  <si>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</si>
  <si>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</si>
  <si>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</si>
  <si>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</si>
  <si>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</si>
  <si>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</si>
  <si>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</si>
  <si>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</si>
  <si>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</si>
  <si>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</si>
  <si>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</si>
  <si>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</si>
  <si>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</si>
  <si>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</si>
  <si>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</si>
  <si>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</si>
  <si>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</si>
  <si>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</si>
  <si>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</si>
  <si>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</si>
  <si>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</si>
  <si>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</si>
  <si>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</si>
  <si>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</si>
  <si>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</si>
  <si>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</si>
  <si>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</si>
  <si>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</si>
  <si>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</si>
  <si>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</si>
  <si>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</si>
  <si>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</si>
  <si>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</si>
  <si>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</si>
  <si>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</si>
  <si>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</si>
  <si>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</si>
  <si>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</si>
  <si>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</si>
  <si>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</si>
  <si>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</si>
  <si>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</si>
  <si>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</si>
  <si>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비고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</si>
  <si>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</si>
  <si>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</si>
  <si>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</si>
  <si>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</si>
  <si>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</si>
  <si>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</si>
  <si>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</si>
  <si>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</si>
  <si>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</si>
  <si>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</si>
  <si>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</si>
  <si>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</si>
  <si>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</si>
  <si>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</si>
  <si>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</si>
  <si>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</si>
  <si>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</si>
  <si>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</si>
  <si>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</si>
  <si>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</si>
  <si>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</si>
  <si>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</si>
  <si>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</si>
  <si>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</si>
  <si>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</si>
  <si>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</si>
  <si>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</si>
  <si>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</si>
  <si>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PO 발송일</t>
    <phoneticPr fontId="6" type="noConversion"/>
  </si>
  <si>
    <t>메인작지 발송일</t>
    <phoneticPr fontId="6" type="noConversion"/>
  </si>
  <si>
    <t>INSPECTION일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</si>
  <si>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</si>
  <si>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</si>
  <si>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</si>
  <si>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</si>
  <si>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</si>
  <si>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</si>
  <si>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</si>
  <si>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</si>
  <si>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</si>
  <si>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</si>
  <si>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</si>
  <si>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</si>
  <si>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</si>
  <si>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</si>
  <si>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</si>
  <si>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</si>
  <si>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</si>
  <si>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</si>
  <si>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</si>
  <si>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</si>
  <si>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</si>
  <si>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</si>
  <si>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</si>
  <si>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</si>
  <si>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</si>
  <si>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</si>
  <si>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</si>
  <si>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</si>
  <si>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</si>
  <si>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</si>
  <si>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</si>
  <si>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</si>
  <si>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</si>
  <si>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</si>
  <si>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</si>
  <si>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</si>
  <si>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</si>
  <si>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</si>
  <si>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</si>
  <si>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</si>
  <si>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</si>
  <si>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</si>
  <si>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</si>
  <si>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</si>
  <si>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</si>
  <si>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</si>
  <si>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</si>
  <si>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</si>
  <si>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</si>
  <si>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</si>
  <si>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</si>
  <si>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</si>
  <si>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</si>
  <si>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</si>
  <si>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</si>
  <si>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</si>
  <si>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</si>
  <si>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</si>
  <si>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</si>
  <si>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</si>
  <si>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</si>
  <si>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</si>
  <si>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</si>
  <si>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</si>
  <si>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</si>
  <si>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</si>
  <si>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</si>
  <si>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</si>
  <si>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</si>
  <si>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</si>
  <si>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</si>
  <si>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</si>
  <si>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</si>
  <si>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</si>
  <si>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</si>
  <si>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</si>
  <si>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</si>
  <si>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</si>
  <si>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</si>
  <si>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</si>
  <si>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품번색상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</si>
  <si>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</si>
  <si>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</si>
  <si>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</si>
  <si>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</si>
  <si>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</si>
  <si>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</si>
  <si>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</si>
  <si>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</si>
  <si>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</si>
  <si>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</si>
  <si>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</si>
  <si>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</si>
  <si>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</si>
  <si>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</si>
  <si>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</si>
  <si>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</si>
  <si>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</si>
  <si>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</si>
  <si>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</si>
  <si>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</si>
  <si>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</si>
  <si>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</si>
  <si>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</si>
  <si>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</si>
  <si>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</si>
  <si>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</si>
  <si>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</si>
  <si>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</si>
  <si>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</si>
  <si>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</si>
  <si>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</si>
  <si>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</si>
  <si>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</si>
  <si>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</si>
  <si>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</si>
  <si>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</si>
  <si>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</si>
  <si>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</si>
  <si>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</si>
  <si>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</si>
  <si>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</si>
  <si>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</si>
  <si>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</si>
  <si>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</si>
  <si>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</si>
  <si>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</si>
  <si>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</si>
  <si>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</si>
  <si>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</si>
  <si>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</si>
  <si>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</si>
  <si>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</si>
  <si>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</si>
  <si>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</si>
  <si>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</si>
  <si>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</si>
  <si>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</si>
  <si>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</si>
  <si>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</si>
  <si>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</si>
  <si>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</si>
  <si>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</si>
  <si>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</si>
  <si>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</si>
  <si>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</si>
  <si>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</si>
  <si>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</si>
  <si>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</si>
  <si>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</si>
  <si>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</si>
  <si>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</si>
  <si>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</si>
  <si>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</si>
  <si>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</si>
  <si>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</si>
  <si>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</si>
  <si>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</si>
  <si>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</si>
  <si>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</si>
  <si>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</si>
  <si>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</si>
  <si>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</si>
  <si>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</si>
  <si>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</si>
  <si>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</si>
  <si>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</si>
  <si>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</si>
  <si>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</si>
  <si>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</si>
  <si>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</si>
  <si>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</si>
  <si>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</si>
  <si>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</si>
  <si>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</si>
  <si>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</si>
  <si>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</si>
  <si>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</si>
  <si>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</si>
  <si>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</si>
  <si>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</si>
  <si>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</si>
  <si>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</si>
  <si>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</si>
  <si>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</si>
  <si>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</si>
  <si>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</si>
  <si>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</si>
  <si>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</si>
  <si>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</si>
  <si>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기획현황 (조현정)</t>
    <phoneticPr fontId="6" type="noConversion"/>
  </si>
  <si>
    <t>**PRODUCTION SCHEDULE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</si>
  <si>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</si>
  <si>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</si>
  <si>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건별계약서 작성(원가, 납기)</t>
    <phoneticPr fontId="6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</si>
  <si>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</si>
  <si>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</si>
  <si>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</si>
  <si>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</si>
  <si>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</si>
  <si>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</si>
  <si>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</si>
  <si>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</si>
  <si>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</si>
  <si>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입고 
완료여부</t>
    <phoneticPr fontId="6" type="noConversion"/>
  </si>
  <si>
    <t>'없음'표기</t>
    <phoneticPr fontId="103" type="noConversion"/>
  </si>
  <si>
    <t>'없음'표기</t>
    <phoneticPr fontId="103" type="noConversion"/>
  </si>
  <si>
    <t>최종일표기</t>
    <phoneticPr fontId="103" type="noConversion"/>
  </si>
  <si>
    <t>품번수계산</t>
    <phoneticPr fontId="103" type="noConversion"/>
  </si>
  <si>
    <t>품번</t>
    <phoneticPr fontId="103" type="noConversion"/>
  </si>
  <si>
    <t>품번색상/발주일</t>
    <phoneticPr fontId="103" type="noConversion"/>
  </si>
  <si>
    <t>품번색상사이즈</t>
    <phoneticPr fontId="103" type="noConversion"/>
  </si>
  <si>
    <t>코오롱</t>
  </si>
  <si>
    <t>국내</t>
  </si>
  <si>
    <t>환율</t>
    <phoneticPr fontId="150" type="noConversion"/>
  </si>
  <si>
    <t>관세</t>
    <phoneticPr fontId="150" type="noConversion"/>
  </si>
  <si>
    <t>제비용</t>
    <phoneticPr fontId="150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</si>
  <si>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</si>
  <si>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</si>
  <si>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</si>
  <si>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</si>
  <si>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0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</si>
  <si>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</si>
  <si>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</si>
  <si>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</si>
  <si>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</si>
  <si>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-14SS-PLK-성진-02</t>
    </r>
    <phoneticPr fontId="6" type="noConversion"/>
  </si>
  <si>
    <t>YONGSANG</t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</si>
  <si>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</si>
  <si>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</si>
  <si>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</si>
  <si>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</si>
  <si>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</si>
  <si>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</si>
  <si>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</si>
  <si>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</si>
  <si>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</si>
  <si>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</si>
  <si>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</si>
  <si>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/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</si>
  <si>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</si>
  <si>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</si>
  <si>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2. 원자재 업체, 결제금액, 계좌정보</t>
    <phoneticPr fontId="6" type="noConversion"/>
  </si>
  <si>
    <t>결제계좌 정보</t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</si>
  <si>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</si>
  <si>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</si>
  <si>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</si>
  <si>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 xml:space="preserve"> - 원자재 구매 정보</t>
    <phoneticPr fontId="6" type="noConversion"/>
  </si>
  <si>
    <t>햇츠온 MD 조현정 대리</t>
    <phoneticPr fontId="6" type="noConversion"/>
  </si>
  <si>
    <t>ELK</t>
  </si>
  <si>
    <t>자율안전인증번호</t>
    <phoneticPr fontId="6" type="noConversion"/>
  </si>
  <si>
    <t>ELKMIF0908BK</t>
  </si>
  <si>
    <t>RXK-KIDS-14SS-ELK-FOREMOST-08</t>
    <phoneticPr fontId="6" type="noConversion"/>
  </si>
  <si>
    <t>조현정</t>
    <phoneticPr fontId="6" type="noConversion"/>
  </si>
  <si>
    <t>ELSLPM028GDFRE</t>
  </si>
  <si>
    <t>METAL LOGO PATCH</t>
  </si>
  <si>
    <t>GOLD</t>
  </si>
  <si>
    <t>ONE SIZE</t>
  </si>
  <si>
    <t>KRW</t>
    <phoneticPr fontId="6" type="noConversion"/>
  </si>
  <si>
    <t>FFT</t>
  </si>
  <si>
    <t>FLAT FITTY</t>
  </si>
  <si>
    <t>STREET</t>
  </si>
  <si>
    <t>모자</t>
    <phoneticPr fontId="6" type="noConversion"/>
  </si>
  <si>
    <t>IN</t>
    <phoneticPr fontId="6" type="noConversion"/>
  </si>
  <si>
    <t>0</t>
    <phoneticPr fontId="103" type="noConversion"/>
  </si>
  <si>
    <t>5</t>
    <phoneticPr fontId="103" type="noConversion"/>
  </si>
  <si>
    <t>ELK</t>
    <phoneticPr fontId="153" type="noConversion"/>
  </si>
  <si>
    <t>TP</t>
    <phoneticPr fontId="153" type="noConversion"/>
  </si>
  <si>
    <t>K</t>
    <phoneticPr fontId="153" type="noConversion"/>
  </si>
  <si>
    <t>13FW ELS 
22_WIRE_MIT_KIDS</t>
  </si>
  <si>
    <t>MINT</t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</si>
  <si>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</si>
  <si>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</si>
  <si>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</si>
  <si>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</si>
  <si>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TP</t>
    <phoneticPr fontId="153" type="noConversion"/>
  </si>
  <si>
    <t>K</t>
    <phoneticPr fontId="153" type="noConversion"/>
  </si>
  <si>
    <t>13FW ELS 07_TROOPER_NV_KIDS</t>
  </si>
  <si>
    <t>NAVY</t>
  </si>
  <si>
    <t>M</t>
    <phoneticPr fontId="153" type="noConversion"/>
  </si>
  <si>
    <t>CN</t>
    <phoneticPr fontId="153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</si>
  <si>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5.43  (FOB 최종네고 전)</t>
    </r>
    <phoneticPr fontId="6" type="noConversion"/>
  </si>
  <si>
    <t>ZEPHYR HATS</t>
  </si>
  <si>
    <t>의류외</t>
    <phoneticPr fontId="6" type="noConversion"/>
  </si>
  <si>
    <t>ELK</t>
    <phoneticPr fontId="153" type="noConversion"/>
  </si>
  <si>
    <t>SN</t>
    <phoneticPr fontId="153" type="noConversion"/>
  </si>
  <si>
    <t>K</t>
    <phoneticPr fontId="153" type="noConversion"/>
  </si>
  <si>
    <t>14FW ELS_06_SNAP_RD_KIDS</t>
  </si>
  <si>
    <t>RED</t>
    <phoneticPr fontId="153" type="noConversion"/>
  </si>
  <si>
    <t>XSS</t>
    <phoneticPr fontId="153" type="noConversion"/>
  </si>
  <si>
    <t>성진</t>
    <phoneticPr fontId="153" type="noConversion"/>
  </si>
  <si>
    <t>M</t>
    <phoneticPr fontId="153" type="noConversion"/>
  </si>
  <si>
    <t>CN</t>
    <phoneticPr fontId="153" type="noConversion"/>
  </si>
  <si>
    <t>OSM</t>
    <phoneticPr fontId="153" type="noConversion"/>
  </si>
  <si>
    <t>OML</t>
    <phoneticPr fontId="153" type="noConversion"/>
  </si>
  <si>
    <t>BA</t>
    <phoneticPr fontId="153" type="noConversion"/>
  </si>
  <si>
    <t>14FW ELS_53_SNAP_GR_KIDS</t>
    <phoneticPr fontId="153" type="noConversion"/>
  </si>
  <si>
    <t>GREEN</t>
    <phoneticPr fontId="153" type="noConversion"/>
  </si>
  <si>
    <t>동일모자</t>
    <phoneticPr fontId="153" type="noConversion"/>
  </si>
  <si>
    <t>14FW ELS_52_SNAP_RD_KIDS</t>
    <phoneticPr fontId="153" type="noConversion"/>
  </si>
  <si>
    <t>14FW ELS_52_SNAP_PK_KIDS</t>
    <phoneticPr fontId="153" type="noConversion"/>
  </si>
  <si>
    <t>PINK</t>
    <phoneticPr fontId="153" type="noConversion"/>
  </si>
  <si>
    <t>ER</t>
    <phoneticPr fontId="153" type="noConversion"/>
  </si>
  <si>
    <t>K</t>
    <phoneticPr fontId="153" type="noConversion"/>
  </si>
  <si>
    <t>14FW ELS_02_SNAP_GR_KIDS</t>
    <phoneticPr fontId="153" type="noConversion"/>
  </si>
  <si>
    <t>GREEN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</si>
  <si>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</si>
  <si>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</si>
  <si>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</si>
  <si>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</si>
  <si>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</si>
  <si>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</si>
  <si>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</si>
  <si>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ELS_02_SNAP_GR_KIDS</t>
    <phoneticPr fontId="153" type="noConversion"/>
  </si>
  <si>
    <t>GREEN</t>
    <phoneticPr fontId="153" type="noConversion"/>
  </si>
  <si>
    <t>OML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</si>
  <si>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</si>
  <si>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</si>
  <si>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</si>
  <si>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</si>
  <si>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</si>
  <si>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</si>
  <si>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ELS_01_SNAP_RD_KIDS</t>
    <phoneticPr fontId="153" type="noConversion"/>
  </si>
  <si>
    <t>RED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</si>
  <si>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</si>
  <si>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</si>
  <si>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</si>
  <si>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</si>
  <si>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</si>
  <si>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</si>
  <si>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</si>
  <si>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ELS_01_SNAP_RD_KIDS</t>
    <phoneticPr fontId="153" type="noConversion"/>
  </si>
  <si>
    <t>RED</t>
    <phoneticPr fontId="153" type="noConversion"/>
  </si>
  <si>
    <t>OML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</si>
  <si>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</si>
  <si>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</si>
  <si>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</si>
  <si>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</si>
  <si>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</si>
  <si>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</si>
  <si>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ELS_05_SNAP_PK_KIDS</t>
    <phoneticPr fontId="153" type="noConversion"/>
  </si>
  <si>
    <t>PINK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</si>
  <si>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</si>
  <si>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</si>
  <si>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</si>
  <si>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</si>
  <si>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</si>
  <si>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</si>
  <si>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</si>
  <si>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ELS_05_SNAP_PK_KIDS</t>
    <phoneticPr fontId="153" type="noConversion"/>
  </si>
  <si>
    <t>PINK</t>
    <phoneticPr fontId="153" type="noConversion"/>
  </si>
  <si>
    <t>OML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</si>
  <si>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</si>
  <si>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</si>
  <si>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</si>
  <si>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14FW ELS 37_TROOPER_MT_KIDS</t>
  </si>
  <si>
    <t>14FW ELS 37_TROOPER_OR_KIDS</t>
  </si>
  <si>
    <t>ELK</t>
    <phoneticPr fontId="153" type="noConversion"/>
  </si>
  <si>
    <t>ER</t>
    <phoneticPr fontId="153" type="noConversion"/>
  </si>
  <si>
    <t>K</t>
    <phoneticPr fontId="153" type="noConversion"/>
  </si>
  <si>
    <t>14FW ELS 39_TROOPER_OR_KIDS</t>
    <phoneticPr fontId="153" type="noConversion"/>
  </si>
  <si>
    <t>ORANGE</t>
    <phoneticPr fontId="153" type="noConversion"/>
  </si>
  <si>
    <t>XSS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</si>
  <si>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</si>
  <si>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</si>
  <si>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</si>
  <si>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</si>
  <si>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</si>
  <si>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</si>
  <si>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 39_TROOPER_OR_KIDS</t>
    <phoneticPr fontId="153" type="noConversion"/>
  </si>
  <si>
    <t>ORANGE</t>
    <phoneticPr fontId="153" type="noConversion"/>
  </si>
  <si>
    <t>OSM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</si>
  <si>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</si>
  <si>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</si>
  <si>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</si>
  <si>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</si>
  <si>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</si>
  <si>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</si>
  <si>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 39_TROOPER_OR_KIDS</t>
    <phoneticPr fontId="153" type="noConversion"/>
  </si>
  <si>
    <t>ORANGE</t>
    <phoneticPr fontId="153" type="noConversion"/>
  </si>
  <si>
    <t>OML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</si>
  <si>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</si>
  <si>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</si>
  <si>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</si>
  <si>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</si>
  <si>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TP</t>
    <phoneticPr fontId="153" type="noConversion"/>
  </si>
  <si>
    <t>K</t>
    <phoneticPr fontId="153" type="noConversion"/>
  </si>
  <si>
    <t>14FW ELS_48_TROOPER_BK_KIDS</t>
    <phoneticPr fontId="153" type="noConversion"/>
  </si>
  <si>
    <t>BLACK</t>
    <phoneticPr fontId="153" type="noConversion"/>
  </si>
  <si>
    <t>FRE</t>
    <phoneticPr fontId="153" type="noConversion"/>
  </si>
  <si>
    <t>ELK</t>
    <phoneticPr fontId="153" type="noConversion"/>
  </si>
  <si>
    <t>TP</t>
    <phoneticPr fontId="153" type="noConversion"/>
  </si>
  <si>
    <t>14FW ELS 40_TROOPER_RD_KIDS</t>
    <phoneticPr fontId="153" type="noConversion"/>
  </si>
  <si>
    <t>RED</t>
    <phoneticPr fontId="153" type="noConversion"/>
  </si>
  <si>
    <t>FRE</t>
    <phoneticPr fontId="153" type="noConversion"/>
  </si>
  <si>
    <t>ED</t>
    <phoneticPr fontId="153" type="noConversion"/>
  </si>
  <si>
    <t>14FW ELS_32_SKI GLOBE_YE_KIDS</t>
    <phoneticPr fontId="153" type="noConversion"/>
  </si>
  <si>
    <t>YELLOW</t>
    <phoneticPr fontId="153" type="noConversion"/>
  </si>
  <si>
    <t>OSM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</si>
  <si>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</si>
  <si>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</si>
  <si>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</si>
  <si>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</si>
  <si>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ED</t>
    <phoneticPr fontId="153" type="noConversion"/>
  </si>
  <si>
    <t>K</t>
    <phoneticPr fontId="153" type="noConversion"/>
  </si>
  <si>
    <t>14FW ELS_32_SKI GLOBE_YE_KIDS</t>
    <phoneticPr fontId="153" type="noConversion"/>
  </si>
  <si>
    <t>YELLOW</t>
    <phoneticPr fontId="153" type="noConversion"/>
  </si>
  <si>
    <t>OML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</si>
  <si>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</si>
  <si>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</si>
  <si>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</si>
  <si>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</si>
  <si>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ED</t>
    <phoneticPr fontId="153" type="noConversion"/>
  </si>
  <si>
    <t>K</t>
    <phoneticPr fontId="153" type="noConversion"/>
  </si>
  <si>
    <t>14FW ELS_33_SKI GLOBE_BK_KIDS</t>
    <phoneticPr fontId="153" type="noConversion"/>
  </si>
  <si>
    <t>BLACK</t>
    <phoneticPr fontId="153" type="noConversion"/>
  </si>
  <si>
    <t>OSM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</si>
  <si>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</si>
  <si>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</si>
  <si>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</si>
  <si>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</si>
  <si>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ED</t>
    <phoneticPr fontId="153" type="noConversion"/>
  </si>
  <si>
    <t>K</t>
    <phoneticPr fontId="153" type="noConversion"/>
  </si>
  <si>
    <t>14FW ELS_33_SKI GLOBE_BK_KIDS</t>
    <phoneticPr fontId="153" type="noConversion"/>
  </si>
  <si>
    <t>BLACK</t>
    <phoneticPr fontId="153" type="noConversion"/>
  </si>
  <si>
    <t>OML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</si>
  <si>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</si>
  <si>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</si>
  <si>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</si>
  <si>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</si>
  <si>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ED</t>
    <phoneticPr fontId="153" type="noConversion"/>
  </si>
  <si>
    <t>K</t>
    <phoneticPr fontId="153" type="noConversion"/>
  </si>
  <si>
    <t>14FW ELS_72_SKI GLOBE_PK_KIDS</t>
    <phoneticPr fontId="153" type="noConversion"/>
  </si>
  <si>
    <t>PINK</t>
    <phoneticPr fontId="153" type="noConversion"/>
  </si>
  <si>
    <t>OSM</t>
    <phoneticPr fontId="153" type="noConversion"/>
  </si>
  <si>
    <t>PINK</t>
    <phoneticPr fontId="153" type="noConversion"/>
  </si>
  <si>
    <t>OML</t>
    <phoneticPr fontId="153" type="noConversion"/>
  </si>
  <si>
    <t>FOREMOST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</si>
  <si>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</si>
  <si>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</si>
  <si>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</si>
  <si>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BA</t>
    <phoneticPr fontId="153" type="noConversion"/>
  </si>
  <si>
    <t>14FW ELS_47_SNAP_PP_KIDS</t>
    <phoneticPr fontId="153" type="noConversion"/>
  </si>
  <si>
    <t>PURPLE</t>
    <phoneticPr fontId="153" type="noConversion"/>
  </si>
  <si>
    <t>동일모자</t>
    <phoneticPr fontId="153" type="noConversion"/>
  </si>
  <si>
    <t>PURPLE</t>
    <phoneticPr fontId="153" type="noConversion"/>
  </si>
  <si>
    <t>ER</t>
    <phoneticPr fontId="153" type="noConversion"/>
  </si>
  <si>
    <t>14FW ELS_45_SNAP_RD_KIDS</t>
    <phoneticPr fontId="153" type="noConversion"/>
  </si>
  <si>
    <t>RED</t>
    <phoneticPr fontId="153" type="noConversion"/>
  </si>
  <si>
    <t>XSS</t>
    <phoneticPr fontId="153" type="noConversion"/>
  </si>
  <si>
    <t>동일모자</t>
    <phoneticPr fontId="153" type="noConversion"/>
  </si>
  <si>
    <t>ER</t>
    <phoneticPr fontId="153" type="noConversion"/>
  </si>
  <si>
    <t>K</t>
    <phoneticPr fontId="153" type="noConversion"/>
  </si>
  <si>
    <t>14FW ELS_45_SNAP_RD_KIDS</t>
    <phoneticPr fontId="153" type="noConversion"/>
  </si>
  <si>
    <t>RED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</si>
  <si>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</si>
  <si>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</si>
  <si>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</si>
  <si>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</si>
  <si>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</si>
  <si>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</si>
  <si>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</si>
  <si>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ELS_45_SNAP_RD_KIDS</t>
    <phoneticPr fontId="153" type="noConversion"/>
  </si>
  <si>
    <t>RED</t>
    <phoneticPr fontId="153" type="noConversion"/>
  </si>
  <si>
    <t>OML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</si>
  <si>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</si>
  <si>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</si>
  <si>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</si>
  <si>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</si>
  <si>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</si>
  <si>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14FW ELS 41_SNAP_BL_KIDS</t>
    <phoneticPr fontId="153" type="noConversion"/>
  </si>
  <si>
    <t>BLUE</t>
    <phoneticPr fontId="153" type="noConversion"/>
  </si>
  <si>
    <t>OSM</t>
    <phoneticPr fontId="153" type="noConversion"/>
  </si>
  <si>
    <t>동일모자</t>
    <phoneticPr fontId="153" type="noConversion"/>
  </si>
  <si>
    <t>ER</t>
    <phoneticPr fontId="153" type="noConversion"/>
  </si>
  <si>
    <t>K</t>
    <phoneticPr fontId="153" type="noConversion"/>
  </si>
  <si>
    <t>14FW ELS 41_SNAP_BL_KIDS</t>
    <phoneticPr fontId="153" type="noConversion"/>
  </si>
  <si>
    <t>BLUE</t>
    <phoneticPr fontId="153" type="noConversion"/>
  </si>
  <si>
    <t>OML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</si>
  <si>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</si>
  <si>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</si>
  <si>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</si>
  <si>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</si>
  <si>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</si>
  <si>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K</t>
    <phoneticPr fontId="153" type="noConversion"/>
  </si>
  <si>
    <t>14FW ELS 42_SNAP_GY_KIDS</t>
    <phoneticPr fontId="153" type="noConversion"/>
  </si>
  <si>
    <t>GREY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</si>
  <si>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</si>
  <si>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</si>
  <si>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</si>
  <si>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</si>
  <si>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ELK</t>
    <phoneticPr fontId="153" type="noConversion"/>
  </si>
  <si>
    <t>ER</t>
    <phoneticPr fontId="153" type="noConversion"/>
  </si>
  <si>
    <t>14FW ELS 42_SNAP_GY_KIDS</t>
    <phoneticPr fontId="153" type="noConversion"/>
  </si>
  <si>
    <t>GREY</t>
    <phoneticPr fontId="153" type="noConversion"/>
  </si>
  <si>
    <t>동일모자</t>
    <phoneticPr fontId="153" type="noConversion"/>
  </si>
  <si>
    <t>MINT</t>
    <phoneticPr fontId="153" type="noConversion"/>
  </si>
  <si>
    <t>ORANGE</t>
    <phoneticPr fontId="153" type="noConversion"/>
  </si>
  <si>
    <t>FRE</t>
    <phoneticPr fontId="153" type="noConversion"/>
  </si>
  <si>
    <t>14FW ELS BACKPACK_05_BL_TOD</t>
  </si>
  <si>
    <t>OSS</t>
    <phoneticPr fontId="153" type="noConversion"/>
  </si>
  <si>
    <t>ELK</t>
    <phoneticPr fontId="153" type="noConversion"/>
  </si>
  <si>
    <t>BA</t>
    <phoneticPr fontId="153" type="noConversion"/>
  </si>
  <si>
    <t>K</t>
    <phoneticPr fontId="153" type="noConversion"/>
  </si>
  <si>
    <t>13FW ELS 36_SNAP_BK_KIDS</t>
  </si>
  <si>
    <t>BLACK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</si>
  <si>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</si>
  <si>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</si>
  <si>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</si>
  <si>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</si>
  <si>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OML</t>
    <phoneticPr fontId="153" type="noConversion"/>
  </si>
  <si>
    <t>13FW ELS 36_SNAP_RD_KIDS</t>
  </si>
  <si>
    <t>RED</t>
    <phoneticPr fontId="153" type="noConversion"/>
  </si>
  <si>
    <t>ELK</t>
    <phoneticPr fontId="153" type="noConversion"/>
  </si>
  <si>
    <t>BA</t>
    <phoneticPr fontId="153" type="noConversion"/>
  </si>
  <si>
    <t>K</t>
    <phoneticPr fontId="153" type="noConversion"/>
  </si>
  <si>
    <t>14FW ELS_61_SNAP_GY_KIDS</t>
    <phoneticPr fontId="153" type="noConversion"/>
  </si>
  <si>
    <t>GREY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</si>
  <si>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</si>
  <si>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</si>
  <si>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</si>
  <si>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</si>
  <si>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OML</t>
    <phoneticPr fontId="153" type="noConversion"/>
  </si>
  <si>
    <t>ER</t>
    <phoneticPr fontId="153" type="noConversion"/>
  </si>
  <si>
    <t>14FW ELS_62_CURVED PK_KIDS</t>
    <phoneticPr fontId="153" type="noConversion"/>
  </si>
  <si>
    <t>PINK</t>
    <phoneticPr fontId="153" type="noConversion"/>
  </si>
  <si>
    <t>BP</t>
    <phoneticPr fontId="153" type="noConversion"/>
  </si>
  <si>
    <t>바이칼</t>
    <phoneticPr fontId="153" type="noConversion"/>
  </si>
  <si>
    <t>14FW ELS BACKPACK_05_PK_TOD</t>
    <phoneticPr fontId="153" type="noConversion"/>
  </si>
  <si>
    <t>PINK</t>
    <phoneticPr fontId="153" type="noConversion"/>
  </si>
  <si>
    <t>14FW ELS BACKPACK_04_PP_KIDS</t>
    <phoneticPr fontId="153" type="noConversion"/>
  </si>
  <si>
    <t>PURPLE</t>
    <phoneticPr fontId="153" type="noConversion"/>
  </si>
  <si>
    <t>OMM</t>
    <phoneticPr fontId="153" type="noConversion"/>
  </si>
  <si>
    <t>바이칼</t>
  </si>
  <si>
    <t>성진</t>
  </si>
  <si>
    <t>2014.05.16 택발주 (바원테크)</t>
    <phoneticPr fontId="103" type="noConversion"/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</si>
  <si>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</si>
  <si>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</si>
  <si>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</si>
  <si>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</si>
  <si>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</si>
  <si>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</si>
  <si>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</si>
  <si>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</si>
  <si>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</si>
  <si>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</si>
  <si>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</si>
  <si>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</si>
  <si>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</si>
  <si>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</si>
  <si>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</si>
  <si>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</si>
  <si>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</si>
  <si>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</si>
  <si>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</si>
  <si>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</si>
  <si>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</si>
  <si>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</si>
  <si>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없음</t>
    <phoneticPr fontId="103" type="noConversion"/>
  </si>
  <si>
    <t>없음</t>
    <phoneticPr fontId="103" type="noConversion"/>
  </si>
  <si>
    <r>
      <t>하기와 같이</t>
    </r>
    <r>
      <rPr>
        <b/>
        <sz val="10"/>
        <color rgb="FFFF0000"/>
        <rFont val="맑은 고딕"/>
        <family val="3"/>
        <charset val="129"/>
        <scheme val="minor"/>
      </rPr>
      <t xml:space="preserve"> RXK-KIDS-14FW-ELK-FOREMOST-10 </t>
    </r>
    <r>
      <rPr>
        <sz val="10"/>
        <rFont val="맑은 고딕"/>
        <family val="3"/>
        <charset val="129"/>
        <scheme val="minor"/>
      </rPr>
      <t>원자재구매 비용을 상신하오니 재가 바랍니다.</t>
    </r>
    <phoneticPr fontId="6" type="noConversion"/>
  </si>
  <si>
    <t xml:space="preserve">확정 </t>
    <phoneticPr fontId="103" type="noConversion"/>
  </si>
  <si>
    <t>ITEM (2자리)</t>
    <phoneticPr fontId="6" type="noConversion"/>
  </si>
  <si>
    <t>YEAR (2자리)</t>
    <phoneticPr fontId="6" type="noConversion"/>
  </si>
  <si>
    <t>SEASON (1자리)</t>
    <phoneticPr fontId="6" type="noConversion"/>
  </si>
  <si>
    <t>SIZE (3자리)</t>
    <phoneticPr fontId="6" type="noConversion"/>
  </si>
  <si>
    <t>0</t>
    <phoneticPr fontId="6" type="noConversion"/>
  </si>
  <si>
    <t>SS</t>
    <phoneticPr fontId="6" type="noConversion"/>
  </si>
  <si>
    <t>인도네시아</t>
    <phoneticPr fontId="6" type="noConversion"/>
  </si>
  <si>
    <t>3</t>
    <phoneticPr fontId="6" type="noConversion"/>
  </si>
  <si>
    <t>BG</t>
    <phoneticPr fontId="6" type="noConversion"/>
  </si>
  <si>
    <t>독일</t>
    <phoneticPr fontId="6" type="noConversion"/>
  </si>
  <si>
    <t>AT</t>
    <phoneticPr fontId="6" type="noConversion"/>
  </si>
  <si>
    <t>ACC</t>
    <phoneticPr fontId="6" type="noConversion"/>
  </si>
  <si>
    <t>03M</t>
    <phoneticPr fontId="6" type="noConversion"/>
  </si>
  <si>
    <t>ZZ</t>
    <phoneticPr fontId="6" type="noConversion"/>
  </si>
  <si>
    <t>EUGENIA KIM</t>
    <phoneticPr fontId="6" type="noConversion"/>
  </si>
  <si>
    <t>H.COUSTIC</t>
    <phoneticPr fontId="6" type="noConversion"/>
  </si>
  <si>
    <t>NOK</t>
    <phoneticPr fontId="6" type="noConversion"/>
  </si>
  <si>
    <t>SUPER MASSIVE BOUND KIDS</t>
    <phoneticPr fontId="6" type="noConversion"/>
  </si>
  <si>
    <t>폴리에스터 100%</t>
    <phoneticPr fontId="103" type="noConversion"/>
  </si>
  <si>
    <t>레더본</t>
  </si>
  <si>
    <t>2274-7641</t>
  </si>
  <si>
    <t>STREET</t>
    <phoneticPr fontId="6" type="noConversion"/>
  </si>
  <si>
    <t>F-CAP</t>
    <phoneticPr fontId="6" type="noConversion"/>
  </si>
  <si>
    <t>SPORTS</t>
    <phoneticPr fontId="6" type="noConversion"/>
  </si>
  <si>
    <t>AKU</t>
    <phoneticPr fontId="6" type="noConversion"/>
  </si>
  <si>
    <t>B</t>
    <phoneticPr fontId="6" type="noConversion"/>
  </si>
  <si>
    <t>NHL</t>
    <phoneticPr fontId="6" type="noConversion"/>
  </si>
  <si>
    <t>JRC</t>
    <phoneticPr fontId="6" type="noConversion"/>
  </si>
  <si>
    <t>JOYRICH</t>
    <phoneticPr fontId="6" type="noConversion"/>
  </si>
  <si>
    <t>BRH</t>
    <phoneticPr fontId="6" type="noConversion"/>
  </si>
  <si>
    <t>ZEP</t>
    <phoneticPr fontId="6" type="noConversion"/>
  </si>
  <si>
    <t>ZEPHYR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</si>
  <si>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</si>
  <si>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</si>
  <si>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</si>
  <si>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HATS ON</t>
    <phoneticPr fontId="6" type="noConversion"/>
  </si>
  <si>
    <t>KRH</t>
    <phoneticPr fontId="6" type="noConversion"/>
  </si>
  <si>
    <t>F-HAT</t>
    <phoneticPr fontId="6" type="noConversion"/>
  </si>
  <si>
    <t>BRL</t>
    <phoneticPr fontId="6" type="noConversion"/>
  </si>
  <si>
    <t>BRONER HATS</t>
    <phoneticPr fontId="6" type="noConversion"/>
  </si>
  <si>
    <t>CODELLO</t>
    <phoneticPr fontId="6" type="noConversion"/>
  </si>
  <si>
    <t>OVERSEA BUYING (LUI MARCHE)</t>
    <phoneticPr fontId="6" type="noConversion"/>
  </si>
  <si>
    <t>SBG</t>
    <phoneticPr fontId="6" type="noConversion"/>
  </si>
  <si>
    <t>GREVI</t>
    <phoneticPr fontId="6" type="noConversion"/>
  </si>
  <si>
    <t>PLK</t>
    <phoneticPr fontId="6" type="noConversion"/>
  </si>
  <si>
    <t>PLAYBOY KIDS</t>
    <phoneticPr fontId="6" type="noConversion"/>
  </si>
  <si>
    <t>PNY</t>
    <phoneticPr fontId="6" type="noConversion"/>
  </si>
  <si>
    <t>PNK</t>
    <phoneticPr fontId="6" type="noConversion"/>
  </si>
  <si>
    <t>JILL BY JILL STUART</t>
    <phoneticPr fontId="6" type="noConversion"/>
  </si>
  <si>
    <t>JILL BY JILL STUART KIDS</t>
    <phoneticPr fontId="6" type="noConversion"/>
  </si>
  <si>
    <t>JILL STUART</t>
    <phoneticPr fontId="6" type="noConversion"/>
  </si>
  <si>
    <t>JIL HATSON</t>
    <phoneticPr fontId="6" type="noConversion"/>
  </si>
  <si>
    <t>ELK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</si>
  <si>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</si>
  <si>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</si>
  <si>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</si>
  <si>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</si>
  <si>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</si>
  <si>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</si>
  <si>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</si>
  <si>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</si>
  <si>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BMD HATSON</t>
    <phoneticPr fontId="6" type="noConversion"/>
  </si>
  <si>
    <t>M</t>
    <phoneticPr fontId="6" type="noConversion"/>
  </si>
  <si>
    <t>SMK</t>
    <phoneticPr fontId="6" type="noConversion"/>
  </si>
  <si>
    <t>VBL</t>
    <phoneticPr fontId="6" type="noConversion"/>
  </si>
  <si>
    <t>VBK</t>
    <phoneticPr fontId="6" type="noConversion"/>
  </si>
  <si>
    <t>VITAL BLUE KIDS</t>
    <phoneticPr fontId="6" type="noConversion"/>
  </si>
  <si>
    <t>WTK</t>
    <phoneticPr fontId="6" type="noConversion"/>
  </si>
  <si>
    <t>WITAILOR KIDS</t>
    <phoneticPr fontId="6" type="noConversion"/>
  </si>
  <si>
    <t>BRO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</si>
  <si>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</si>
  <si>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</si>
  <si>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</si>
  <si>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JOK</t>
    <phoneticPr fontId="6" type="noConversion"/>
  </si>
  <si>
    <t>JOIE BETE KIDS</t>
    <phoneticPr fontId="6" type="noConversion"/>
  </si>
  <si>
    <t>NAA</t>
    <phoneticPr fontId="6" type="noConversion"/>
  </si>
  <si>
    <t>ADEEN</t>
    <phoneticPr fontId="6" type="noConversion"/>
  </si>
  <si>
    <t>URB</t>
    <phoneticPr fontId="6" type="noConversion"/>
  </si>
  <si>
    <t>URBAN SWAGGER KIDS</t>
    <phoneticPr fontId="6" type="noConversion"/>
  </si>
  <si>
    <t>URH</t>
    <phoneticPr fontId="6" type="noConversion"/>
  </si>
  <si>
    <t>YGK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</si>
  <si>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</si>
  <si>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</si>
  <si>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</si>
  <si>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MR.REAL GOOD MAN_KIDS</t>
    <phoneticPr fontId="6" type="noConversion"/>
  </si>
  <si>
    <t>SBK</t>
    <phoneticPr fontId="6" type="noConversion"/>
  </si>
  <si>
    <t>BEL</t>
    <phoneticPr fontId="6" type="noConversion"/>
  </si>
  <si>
    <t>BELLOPOLLY</t>
    <phoneticPr fontId="6" type="noConversion"/>
  </si>
  <si>
    <t>없음</t>
    <phoneticPr fontId="103" type="noConversion"/>
  </si>
  <si>
    <t>확정</t>
    <phoneticPr fontId="103" type="noConversion"/>
  </si>
  <si>
    <t>겉감 1: 면 75%, 폴리에스터 25%/겉감 2 :폴리에스터 65%, 아크릴 35%</t>
    <phoneticPr fontId="103" type="noConversion"/>
  </si>
  <si>
    <t>겉감 1 :  폴리에스터 100% /겉감 2 :  아크릴 80%,  폴리에스터 20%</t>
    <phoneticPr fontId="103" type="noConversion"/>
  </si>
  <si>
    <t>면 70% , 폴리에스터 30%</t>
    <phoneticPr fontId="103" type="noConversion"/>
  </si>
  <si>
    <t>폴리에스터 85 % , 아크릴 15%</t>
    <phoneticPr fontId="103" type="noConversion"/>
  </si>
  <si>
    <t>울 40%, 폴리에스터 40%, 아크릴 20%</t>
    <phoneticPr fontId="103" type="noConversion"/>
  </si>
  <si>
    <t>폴리에스터 100%</t>
    <phoneticPr fontId="103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</si>
  <si>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</si>
  <si>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</si>
  <si>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</si>
  <si>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</si>
  <si>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</si>
  <si>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</si>
  <si>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</si>
  <si>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</si>
  <si>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</si>
  <si>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</si>
  <si>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</si>
  <si>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</si>
  <si>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</si>
  <si>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</si>
  <si>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</si>
  <si>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</si>
  <si>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</si>
  <si>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</si>
  <si>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</si>
  <si>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</si>
  <si>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</si>
  <si>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</si>
  <si>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</si>
  <si>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</si>
  <si>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</si>
  <si>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</si>
  <si>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</si>
  <si>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</si>
  <si>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</si>
  <si>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</si>
  <si>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</si>
  <si>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</si>
  <si>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</si>
  <si>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</si>
  <si>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</si>
  <si>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</si>
  <si>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</si>
  <si>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</si>
  <si>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</si>
  <si>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</si>
  <si>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</si>
  <si>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</si>
  <si>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</si>
  <si>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</si>
  <si>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2014.06.25 택발주</t>
    <phoneticPr fontId="103" type="noConversion"/>
  </si>
  <si>
    <t>비고</t>
  </si>
  <si>
    <t>선급금            송금일</t>
    <phoneticPr fontId="6" type="noConversion"/>
  </si>
  <si>
    <t>잔금            송금일</t>
    <phoneticPr fontId="6" type="noConversion"/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</si>
  <si>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</si>
  <si>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</si>
  <si>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</si>
  <si>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</si>
  <si>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</si>
  <si>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</si>
  <si>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</si>
  <si>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</si>
  <si>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</si>
  <si>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</si>
  <si>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</si>
  <si>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2014.06.30 택발주 (바원테크)</t>
    <phoneticPr fontId="103" type="noConversion"/>
  </si>
  <si>
    <t>ELK</t>
    <phoneticPr fontId="153" type="noConversion"/>
  </si>
  <si>
    <t>SB</t>
    <phoneticPr fontId="153" type="noConversion"/>
  </si>
  <si>
    <t>K</t>
    <phoneticPr fontId="153" type="noConversion"/>
  </si>
  <si>
    <t>13FW ELStinko SHOEBAG_01_BK_KIDS</t>
    <phoneticPr fontId="153" type="noConversion"/>
  </si>
  <si>
    <t>BLACK</t>
    <phoneticPr fontId="153" type="noConversion"/>
  </si>
  <si>
    <t>FRE</t>
    <phoneticPr fontId="153" type="noConversion"/>
  </si>
  <si>
    <t>바이칼</t>
    <phoneticPr fontId="153" type="noConversion"/>
  </si>
  <si>
    <t>M</t>
    <phoneticPr fontId="153" type="noConversion"/>
  </si>
  <si>
    <t>CN</t>
    <phoneticPr fontId="153" type="noConversion"/>
  </si>
  <si>
    <t>K</t>
    <phoneticPr fontId="153" type="noConversion"/>
  </si>
  <si>
    <t>겉감 1: 울 50%, 폴리에스터 30%, 아크릴 20% / 겉감 2:  아크릴 100%</t>
    <phoneticPr fontId="103" type="noConversion"/>
  </si>
  <si>
    <t xml:space="preserve">겉감 1:  울40%, 폴리에스터 60%  /겉감 2: 아크릴 100% </t>
    <phoneticPr fontId="103" type="noConversion"/>
  </si>
  <si>
    <t xml:space="preserve">겉감 1:  울40%, 폴리에스터 60%/겉감 2:  아크릴 100% </t>
    <phoneticPr fontId="103" type="noConversion"/>
  </si>
  <si>
    <t xml:space="preserve">겉감 1:  울40%, 폴리에스터 60%/겉감 2:  아크릴 100% </t>
    <phoneticPr fontId="103" type="noConversion"/>
  </si>
  <si>
    <t>겉감 1: 울 50%, 폴리에스터 30%, 아크릴 20% /겉감 2:  아크릴 100%</t>
    <phoneticPr fontId="103" type="noConversion"/>
  </si>
  <si>
    <t>겉감 1:  울40%, 폴리에스터 60%/겉감 2: 아크릴 100%</t>
    <phoneticPr fontId="103" type="noConversion"/>
  </si>
  <si>
    <t>겉감 1:  폴리에스터 100%/겉감 2 : 면 100%</t>
    <phoneticPr fontId="103" type="noConversion"/>
  </si>
  <si>
    <t>겉감 1: 아크릴 100%/겉감 2: 면 100%</t>
    <phoneticPr fontId="103" type="noConversion"/>
  </si>
  <si>
    <t>겉감 1: 울 40%, 폴리에스터 60%/겉감2 : 폴리에스터 95%, 나일론 5%</t>
    <phoneticPr fontId="103" type="noConversion"/>
  </si>
  <si>
    <t>겉감 1: 면 80%, 폴리에스터 20%/겉감 2: 아크릴 80%, 폴리에스터 20%</t>
    <phoneticPr fontId="103" type="noConversion"/>
  </si>
  <si>
    <t>면100%</t>
    <phoneticPr fontId="103" type="noConversion"/>
  </si>
  <si>
    <t>겉감 : 폴리에스터 100%/안감 : 아크릴 80%, 폴리에스터 20%</t>
    <phoneticPr fontId="103" type="noConversion"/>
  </si>
  <si>
    <t>겉감 1: 면 100%/겉감 2: 울 40%, 폴리에스터 60%</t>
    <phoneticPr fontId="103" type="noConversion"/>
  </si>
  <si>
    <t>겉감 1: 울 40%, 폴리에스터 60% / 겉감2 : 폴리에스터 80%, 아크릴 20%</t>
    <phoneticPr fontId="103" type="noConversion"/>
  </si>
  <si>
    <t>면15%, 폴리에스터 85%</t>
    <phoneticPr fontId="103" type="noConversion"/>
  </si>
  <si>
    <t>폴리에스터 100%</t>
    <phoneticPr fontId="103" type="noConversion"/>
  </si>
  <si>
    <t>BG</t>
    <phoneticPr fontId="153" type="noConversion"/>
  </si>
  <si>
    <t>2014.07.03 택발주 (바원테크)</t>
    <phoneticPr fontId="103" type="noConversion"/>
  </si>
  <si>
    <t>2014.07.03 택발주 (바원테크)</t>
    <phoneticPr fontId="103" type="noConversion"/>
  </si>
  <si>
    <t>ELK</t>
    <phoneticPr fontId="153" type="noConversion"/>
  </si>
  <si>
    <t>BP</t>
    <phoneticPr fontId="153" type="noConversion"/>
  </si>
  <si>
    <t>K</t>
    <phoneticPr fontId="153" type="noConversion"/>
  </si>
  <si>
    <t>14FW ELS BACKPACK_07_BK_KIDS</t>
  </si>
  <si>
    <t>BLACK</t>
    <phoneticPr fontId="153" type="noConversion"/>
  </si>
  <si>
    <t>OMM</t>
    <phoneticPr fontId="153" type="noConversion"/>
  </si>
  <si>
    <t>바이칼</t>
    <phoneticPr fontId="153" type="noConversion"/>
  </si>
  <si>
    <t>M</t>
    <phoneticPr fontId="153" type="noConversion"/>
  </si>
  <si>
    <t>CN</t>
    <phoneticPr fontId="153" type="noConversion"/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</si>
  <si>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</si>
  <si>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</si>
  <si>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</si>
  <si>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</si>
  <si>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</si>
  <si>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</si>
  <si>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</si>
  <si>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</si>
  <si>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</si>
  <si>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</si>
  <si>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</si>
  <si>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없음</t>
    <phoneticPr fontId="103" type="noConversion"/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</si>
  <si>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</si>
  <si>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</si>
  <si>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</si>
  <si>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</si>
  <si>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</si>
  <si>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</si>
  <si>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</si>
  <si>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</si>
  <si>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</si>
  <si>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</si>
  <si>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</si>
  <si>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</si>
  <si>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</si>
  <si>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</si>
  <si>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</si>
  <si>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</si>
  <si>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</si>
  <si>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</si>
  <si>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</si>
  <si>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</si>
  <si>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</si>
  <si>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</si>
  <si>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</si>
  <si>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</si>
  <si>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</si>
  <si>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</si>
  <si>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</si>
  <si>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</si>
  <si>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</si>
  <si>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</si>
  <si>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</si>
  <si>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</si>
  <si>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</si>
  <si>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</si>
  <si>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</si>
  <si>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</si>
  <si>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</si>
  <si>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</si>
  <si>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</si>
  <si>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</si>
  <si>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</si>
  <si>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</si>
  <si>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</si>
  <si>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</si>
  <si>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</si>
  <si>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</si>
  <si>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</si>
  <si>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</si>
  <si>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</si>
  <si>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</si>
  <si>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</si>
  <si>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</si>
  <si>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</si>
  <si>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</si>
  <si>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</si>
  <si>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</si>
  <si>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</si>
  <si>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</si>
  <si>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</si>
  <si>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</si>
  <si>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</si>
  <si>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</si>
  <si>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</si>
  <si>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</si>
  <si>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</si>
  <si>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</si>
  <si>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확정</t>
    <phoneticPr fontId="103" type="noConversion"/>
  </si>
  <si>
    <t>확정</t>
    <phoneticPr fontId="103" type="noConversion"/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</si>
  <si>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</si>
  <si>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</si>
  <si>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</si>
  <si>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</si>
  <si>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</si>
  <si>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</si>
  <si>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</si>
  <si>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</si>
  <si>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</si>
  <si>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</si>
  <si>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</si>
  <si>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</si>
  <si>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</si>
  <si>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</si>
  <si>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</si>
  <si>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</si>
  <si>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</si>
  <si>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</si>
  <si>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</si>
  <si>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</si>
  <si>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</si>
  <si>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</si>
  <si>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2014.07.31 택발주 (바원테크)</t>
    <phoneticPr fontId="103" type="noConversion"/>
  </si>
  <si>
    <t>BRAND (3자리)</t>
    <phoneticPr fontId="6" type="noConversion"/>
  </si>
  <si>
    <t>STNO (3자리)</t>
    <phoneticPr fontId="6" type="noConversion"/>
  </si>
  <si>
    <t>COLOR (2자리)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</si>
  <si>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</si>
  <si>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</si>
  <si>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</si>
  <si>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</si>
  <si>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</si>
  <si>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</si>
  <si>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</si>
  <si>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</si>
  <si>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</si>
  <si>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TYPE</t>
    <phoneticPr fontId="6" type="noConversion"/>
  </si>
  <si>
    <t>XXS</t>
    <phoneticPr fontId="6" type="noConversion"/>
  </si>
  <si>
    <t>KBO</t>
    <phoneticPr fontId="6" type="noConversion"/>
  </si>
  <si>
    <t>FW</t>
    <phoneticPr fontId="6" type="noConversion"/>
  </si>
  <si>
    <t>방글라데시</t>
    <phoneticPr fontId="6" type="noConversion"/>
  </si>
  <si>
    <t>DE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</si>
  <si>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</si>
  <si>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</si>
  <si>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</si>
  <si>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</si>
  <si>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</si>
  <si>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</si>
  <si>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</si>
  <si>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</si>
  <si>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</si>
  <si>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</si>
  <si>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</si>
  <si>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</si>
  <si>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</si>
  <si>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</si>
  <si>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</si>
  <si>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</si>
  <si>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</si>
  <si>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</si>
  <si>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</si>
  <si>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</si>
  <si>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</si>
  <si>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</si>
  <si>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</si>
  <si>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</si>
  <si>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</si>
  <si>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</si>
  <si>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MLB</t>
    <phoneticPr fontId="6" type="noConversion"/>
  </si>
  <si>
    <t>2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</si>
  <si>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</si>
  <si>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</si>
  <si>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</si>
  <si>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</si>
  <si>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</si>
  <si>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</si>
  <si>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</si>
  <si>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</si>
  <si>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</si>
  <si>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</si>
  <si>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</si>
  <si>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</si>
  <si>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3M</t>
    <phoneticPr fontId="6" type="noConversion"/>
  </si>
  <si>
    <t>5</t>
    <phoneticPr fontId="6" type="noConversion"/>
  </si>
  <si>
    <t>3M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</si>
  <si>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</si>
  <si>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</si>
  <si>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</si>
  <si>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</si>
  <si>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</si>
  <si>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</si>
  <si>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</si>
  <si>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</si>
  <si>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5</t>
    <phoneticPr fontId="6" type="noConversion"/>
  </si>
  <si>
    <t>MLB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</si>
  <si>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</si>
  <si>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</si>
  <si>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</si>
  <si>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</si>
  <si>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</si>
  <si>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</si>
  <si>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</si>
  <si>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</si>
  <si>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</si>
  <si>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</si>
  <si>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</si>
  <si>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</si>
  <si>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</si>
  <si>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</si>
  <si>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</si>
  <si>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</si>
  <si>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</si>
  <si>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</si>
  <si>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</si>
  <si>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PT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</si>
  <si>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</si>
  <si>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</si>
  <si>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</si>
  <si>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</si>
  <si>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</si>
  <si>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</si>
  <si>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STREET</t>
    <phoneticPr fontId="6" type="noConversion"/>
  </si>
  <si>
    <t>BB</t>
    <phoneticPr fontId="6" type="noConversion"/>
  </si>
  <si>
    <t>BIB (턱받이)</t>
    <phoneticPr fontId="6" type="noConversion"/>
  </si>
  <si>
    <t>BB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</si>
  <si>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</si>
  <si>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</si>
  <si>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</si>
  <si>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</si>
  <si>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</si>
  <si>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</si>
  <si>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</si>
  <si>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</si>
  <si>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</si>
  <si>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</si>
  <si>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</si>
  <si>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</si>
  <si>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</si>
  <si>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</si>
  <si>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</si>
  <si>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</si>
  <si>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의류외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</si>
  <si>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</si>
  <si>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</si>
  <si>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</si>
  <si>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</si>
  <si>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</si>
  <si>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STREET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</si>
  <si>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</si>
  <si>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</si>
  <si>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</si>
  <si>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GOORIN BROTHERS</t>
    <phoneticPr fontId="6" type="noConversion"/>
  </si>
  <si>
    <t>F-HAT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</si>
  <si>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</si>
  <si>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</si>
  <si>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</si>
  <si>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</si>
  <si>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</si>
  <si>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</si>
  <si>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</si>
  <si>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TWH</t>
    <phoneticPr fontId="6" type="noConversion"/>
  </si>
  <si>
    <t>TWI HATSON</t>
    <phoneticPr fontId="6" type="noConversion"/>
  </si>
  <si>
    <t>AKURTZ</t>
    <phoneticPr fontId="6" type="noConversion"/>
  </si>
  <si>
    <t>BEARHEAD</t>
    <phoneticPr fontId="6" type="noConversion"/>
  </si>
  <si>
    <t>AMN</t>
    <phoneticPr fontId="6" type="noConversion"/>
  </si>
  <si>
    <t>ZEL</t>
    <phoneticPr fontId="6" type="noConversion"/>
  </si>
  <si>
    <t>KURIHARA</t>
    <phoneticPr fontId="6" type="noConversion"/>
  </si>
  <si>
    <t>CDL</t>
    <phoneticPr fontId="6" type="noConversion"/>
  </si>
  <si>
    <t>OBY</t>
    <phoneticPr fontId="6" type="noConversion"/>
  </si>
  <si>
    <t>SEEBERGER</t>
    <phoneticPr fontId="6" type="noConversion"/>
  </si>
  <si>
    <t>EGN</t>
    <phoneticPr fontId="6" type="noConversion"/>
  </si>
  <si>
    <t>GRV</t>
    <phoneticPr fontId="6" type="noConversion"/>
  </si>
  <si>
    <t>PLH</t>
    <phoneticPr fontId="6" type="noConversion"/>
  </si>
  <si>
    <t>PLA HATSON</t>
    <phoneticPr fontId="6" type="noConversion"/>
  </si>
  <si>
    <t>PLAY NEWYORK</t>
    <phoneticPr fontId="6" type="noConversion"/>
  </si>
  <si>
    <t>PLAY NEWYORK KIDS</t>
    <phoneticPr fontId="6" type="noConversion"/>
  </si>
  <si>
    <t>JIK</t>
    <phoneticPr fontId="6" type="noConversion"/>
  </si>
  <si>
    <t>JIT</t>
    <phoneticPr fontId="6" type="noConversion"/>
  </si>
  <si>
    <t>JIH</t>
    <phoneticPr fontId="6" type="noConversion"/>
  </si>
  <si>
    <t>ELSTINKO KIDS</t>
    <phoneticPr fontId="6" type="noConversion"/>
  </si>
  <si>
    <t>BMH</t>
    <phoneticPr fontId="6" type="noConversion"/>
  </si>
  <si>
    <t>HCU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</si>
  <si>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</si>
  <si>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</si>
  <si>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</si>
  <si>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</si>
  <si>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</si>
  <si>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</si>
  <si>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</si>
  <si>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</si>
  <si>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</si>
  <si>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</si>
  <si>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</si>
  <si>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</si>
  <si>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</si>
  <si>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</si>
  <si>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</si>
  <si>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</si>
  <si>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VITAL BLUE</t>
    <phoneticPr fontId="6" type="noConversion"/>
  </si>
  <si>
    <t>VBH</t>
    <phoneticPr fontId="6" type="noConversion"/>
  </si>
  <si>
    <t>VBL HATSON</t>
    <phoneticPr fontId="6" type="noConversion"/>
  </si>
  <si>
    <t>WTH</t>
    <phoneticPr fontId="6" type="noConversion"/>
  </si>
  <si>
    <t>WTR HATSON</t>
    <phoneticPr fontId="6" type="noConversion"/>
  </si>
  <si>
    <t>BROWN SQURE</t>
    <phoneticPr fontId="6" type="noConversion"/>
  </si>
  <si>
    <t>JOIE BETE</t>
    <phoneticPr fontId="6" type="noConversion"/>
  </si>
  <si>
    <t>JOH</t>
    <phoneticPr fontId="6" type="noConversion"/>
  </si>
  <si>
    <t>JOI HATSON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</si>
  <si>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</si>
  <si>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</si>
  <si>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</si>
  <si>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</si>
  <si>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</si>
  <si>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URBAN SWAGGER</t>
    <phoneticPr fontId="6" type="noConversion"/>
  </si>
  <si>
    <t>URK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</si>
  <si>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</si>
  <si>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</si>
  <si>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</si>
  <si>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 FAMILY KIDS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</si>
  <si>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</si>
  <si>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</si>
  <si>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</si>
  <si>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</si>
  <si>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</si>
  <si>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</si>
  <si>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</si>
  <si>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</si>
  <si>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</si>
  <si>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</si>
  <si>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</si>
  <si>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</si>
  <si>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SBR</t>
    <phoneticPr fontId="6" type="noConversion"/>
  </si>
  <si>
    <t>SMITH BRIDGE</t>
    <phoneticPr fontId="6" type="noConversion"/>
  </si>
  <si>
    <t>SMITH BRIDGE_KIDS</t>
    <phoneticPr fontId="6" type="noConversion"/>
  </si>
  <si>
    <t>BLL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</si>
  <si>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</si>
  <si>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</si>
  <si>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</si>
  <si>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</si>
  <si>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C</t>
    <phoneticPr fontId="6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</si>
  <si>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</si>
  <si>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</si>
  <si>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</si>
  <si>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</si>
  <si>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</si>
  <si>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</si>
  <si>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</si>
  <si>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</si>
  <si>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</si>
  <si>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</si>
  <si>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</si>
  <si>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</si>
  <si>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</si>
  <si>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</si>
  <si>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</si>
  <si>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</si>
  <si>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</si>
  <si>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</si>
  <si>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</si>
  <si>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</si>
  <si>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</si>
  <si>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</si>
  <si>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</si>
  <si>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</si>
  <si>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</si>
  <si>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</si>
  <si>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</si>
  <si>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</si>
  <si>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</si>
  <si>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</si>
  <si>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</si>
  <si>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</si>
  <si>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</si>
  <si>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</si>
  <si>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</si>
  <si>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</si>
  <si>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</si>
  <si>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</si>
  <si>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</si>
  <si>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</si>
  <si>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</si>
  <si>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</si>
  <si>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</si>
  <si>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</si>
  <si>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</si>
  <si>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</si>
  <si>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</si>
  <si>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</si>
  <si>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</si>
  <si>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</si>
  <si>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</si>
  <si>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</si>
  <si>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</si>
  <si>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</si>
  <si>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</si>
  <si>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</si>
  <si>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</si>
  <si>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</si>
  <si>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</si>
  <si>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</si>
  <si>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</si>
  <si>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</si>
  <si>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</si>
  <si>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</si>
  <si>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</si>
  <si>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</si>
  <si>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</si>
  <si>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</si>
  <si>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</si>
  <si>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</si>
  <si>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</si>
  <si>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</si>
  <si>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</si>
  <si>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</si>
  <si>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</si>
  <si>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</si>
  <si>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</si>
  <si>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</si>
  <si>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</si>
  <si>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</si>
  <si>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</si>
  <si>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</si>
  <si>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</si>
  <si>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</si>
  <si>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</si>
  <si>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</si>
  <si>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</si>
  <si>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</si>
  <si>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</si>
  <si>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</si>
  <si>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</si>
  <si>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</si>
  <si>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</si>
  <si>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</si>
  <si>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</si>
  <si>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</si>
  <si>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</si>
  <si>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</si>
  <si>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</si>
  <si>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</si>
  <si>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</si>
  <si>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</si>
  <si>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</si>
  <si>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</si>
  <si>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</si>
  <si>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</si>
  <si>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</si>
  <si>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</si>
  <si>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</si>
  <si>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</si>
  <si>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</si>
  <si>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</si>
  <si>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</si>
  <si>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</si>
  <si>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</si>
  <si>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</si>
  <si>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</si>
  <si>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</si>
  <si>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</si>
  <si>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</si>
  <si>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</si>
  <si>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</si>
  <si>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</si>
  <si>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</si>
  <si>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</si>
  <si>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</si>
  <si>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</si>
  <si>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</si>
  <si>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</si>
  <si>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</si>
  <si>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</si>
  <si>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</si>
  <si>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</si>
  <si>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</si>
  <si>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</si>
  <si>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</si>
  <si>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</si>
  <si>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</si>
  <si>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</si>
  <si>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</si>
  <si>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</si>
  <si>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</si>
  <si>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</si>
  <si>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</si>
  <si>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</si>
  <si>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</si>
  <si>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</si>
  <si>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</si>
  <si>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</si>
  <si>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</si>
  <si>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</si>
  <si>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</si>
  <si>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</si>
  <si>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</si>
  <si>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</si>
  <si>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</si>
  <si>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</si>
  <si>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</si>
  <si>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</si>
  <si>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</si>
  <si>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</si>
  <si>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</si>
  <si>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</si>
  <si>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</si>
  <si>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</si>
  <si>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</si>
  <si>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</si>
  <si>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</si>
  <si>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</si>
  <si>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</si>
  <si>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</si>
  <si>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</si>
  <si>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</si>
  <si>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</si>
  <si>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</si>
  <si>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</si>
  <si>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</si>
  <si>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</si>
  <si>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</si>
  <si>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</si>
  <si>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</si>
  <si>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</si>
  <si>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</si>
  <si>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</si>
  <si>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</si>
  <si>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</si>
  <si>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</si>
  <si>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</si>
  <si>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</si>
  <si>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</si>
  <si>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</si>
  <si>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</si>
  <si>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</si>
  <si>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</si>
  <si>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</si>
  <si>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</si>
  <si>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</si>
  <si>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</si>
  <si>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</si>
  <si>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</si>
  <si>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</si>
  <si>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</si>
  <si>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</si>
  <si>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</si>
  <si>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</si>
  <si>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</si>
  <si>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</si>
  <si>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</si>
  <si>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</si>
  <si>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</si>
  <si>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</si>
  <si>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</si>
  <si>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</si>
  <si>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</si>
  <si>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</si>
  <si>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</si>
  <si>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</si>
  <si>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</si>
  <si>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</si>
  <si>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</si>
  <si>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</si>
  <si>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</si>
  <si>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</si>
  <si>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</si>
  <si>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</si>
  <si>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</si>
  <si>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</si>
  <si>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</si>
  <si>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</si>
  <si>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</si>
  <si>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</si>
  <si>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</si>
  <si>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</si>
  <si>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</si>
  <si>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</si>
  <si>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</si>
  <si>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</si>
  <si>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</si>
  <si>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</si>
  <si>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</si>
  <si>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</si>
  <si>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</si>
  <si>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</si>
  <si>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</si>
  <si>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</si>
  <si>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</si>
  <si>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</si>
  <si>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</si>
  <si>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</si>
  <si>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</si>
  <si>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</si>
  <si>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</si>
  <si>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</si>
  <si>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</si>
  <si>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</si>
  <si>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</si>
  <si>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</si>
  <si>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</si>
  <si>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</si>
  <si>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</si>
  <si>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</si>
  <si>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</si>
  <si>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</si>
  <si>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</si>
  <si>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2014.07.03 택발주 (바원테크)/ 2014.08.08 재발주 -판매가오류원인</t>
    <phoneticPr fontId="103" type="noConversion"/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</si>
  <si>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</si>
  <si>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</si>
  <si>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</si>
  <si>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</si>
  <si>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</si>
  <si>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</si>
  <si>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</si>
  <si>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</si>
  <si>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</si>
  <si>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</si>
  <si>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</si>
  <si>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</si>
  <si>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</si>
  <si>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</si>
  <si>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</si>
  <si>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</si>
  <si>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</si>
  <si>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</si>
  <si>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</si>
  <si>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</si>
  <si>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</si>
  <si>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</si>
  <si>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</si>
  <si>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</si>
  <si>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</si>
  <si>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</si>
  <si>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</si>
  <si>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</si>
  <si>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</si>
  <si>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</si>
  <si>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</si>
  <si>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</si>
  <si>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</si>
  <si>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</si>
  <si>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</si>
  <si>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</si>
  <si>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</si>
  <si>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</si>
  <si>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</si>
  <si>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</si>
  <si>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</si>
  <si>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</si>
  <si>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</si>
  <si>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</si>
  <si>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</si>
  <si>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</si>
  <si>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</si>
  <si>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</si>
  <si>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</si>
  <si>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</si>
  <si>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</si>
  <si>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</si>
  <si>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</si>
  <si>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</si>
  <si>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</si>
  <si>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</si>
  <si>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</si>
  <si>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</si>
  <si>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</si>
  <si>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</si>
  <si>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</si>
  <si>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</si>
  <si>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</si>
  <si>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</si>
  <si>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</si>
  <si>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</si>
  <si>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</si>
  <si>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</si>
  <si>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</si>
  <si>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</si>
  <si>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</si>
  <si>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</si>
  <si>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</si>
  <si>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</si>
  <si>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</si>
  <si>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</si>
  <si>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</si>
  <si>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</si>
  <si>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</si>
  <si>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</si>
  <si>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</si>
  <si>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</si>
  <si>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</si>
  <si>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</si>
  <si>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</si>
  <si>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</si>
  <si>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</si>
  <si>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</si>
  <si>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</si>
  <si>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</si>
  <si>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</si>
  <si>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</si>
  <si>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</si>
  <si>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</si>
  <si>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</si>
  <si>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</si>
  <si>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</si>
  <si>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</si>
  <si>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</si>
  <si>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</si>
  <si>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</si>
  <si>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</si>
  <si>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</si>
  <si>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</si>
  <si>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</si>
  <si>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</si>
  <si>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</si>
  <si>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</si>
  <si>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</si>
  <si>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</si>
  <si>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</si>
  <si>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</si>
  <si>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</si>
  <si>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</si>
  <si>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</si>
  <si>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</si>
  <si>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</si>
  <si>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</si>
  <si>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</si>
  <si>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</si>
  <si>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</si>
  <si>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</si>
  <si>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</si>
  <si>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</si>
  <si>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</si>
  <si>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</si>
  <si>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</si>
  <si>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</si>
  <si>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</si>
  <si>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</si>
  <si>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</si>
  <si>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</si>
  <si>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</si>
  <si>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</si>
  <si>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</si>
  <si>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</si>
  <si>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</si>
  <si>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</si>
  <si>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</si>
  <si>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</si>
  <si>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</si>
  <si>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</si>
  <si>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</si>
  <si>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</si>
  <si>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</si>
  <si>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</si>
  <si>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</si>
  <si>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</si>
  <si>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</si>
  <si>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</si>
  <si>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</si>
  <si>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</si>
  <si>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</si>
  <si>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</si>
  <si>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</si>
  <si>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</si>
  <si>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</si>
  <si>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</si>
  <si>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</si>
  <si>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</si>
  <si>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</si>
  <si>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</si>
  <si>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</si>
  <si>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</si>
  <si>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</si>
  <si>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</si>
  <si>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</si>
  <si>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</si>
  <si>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</si>
  <si>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</si>
  <si>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</si>
  <si>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</si>
  <si>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</si>
  <si>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</si>
  <si>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</si>
  <si>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</si>
  <si>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</si>
  <si>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</si>
  <si>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</si>
  <si>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</si>
  <si>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</si>
  <si>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</si>
  <si>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</si>
  <si>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</si>
  <si>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</si>
  <si>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</si>
  <si>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</si>
  <si>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</si>
  <si>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</si>
  <si>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</si>
  <si>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</si>
  <si>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</si>
  <si>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</si>
  <si>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</si>
  <si>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</si>
  <si>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</si>
  <si>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</si>
  <si>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</si>
  <si>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</si>
  <si>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</si>
  <si>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</si>
  <si>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</si>
  <si>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</si>
  <si>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</si>
  <si>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</si>
  <si>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</si>
  <si>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</si>
  <si>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</si>
  <si>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</si>
  <si>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</si>
  <si>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</si>
  <si>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</si>
  <si>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</si>
  <si>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</si>
  <si>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</si>
  <si>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</si>
  <si>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</si>
  <si>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</si>
  <si>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</si>
  <si>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</si>
  <si>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</si>
  <si>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</si>
  <si>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</si>
  <si>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</si>
  <si>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</si>
  <si>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</si>
  <si>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</si>
  <si>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</si>
  <si>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</si>
  <si>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</si>
  <si>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</si>
  <si>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</si>
  <si>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</si>
  <si>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</si>
  <si>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</si>
  <si>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</si>
  <si>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</si>
  <si>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</si>
  <si>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</si>
  <si>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</si>
  <si>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</si>
  <si>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</si>
  <si>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</si>
  <si>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</si>
  <si>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</si>
  <si>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</si>
  <si>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</si>
  <si>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</si>
  <si>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</si>
  <si>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</si>
  <si>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</si>
  <si>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</si>
  <si>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</si>
  <si>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</si>
  <si>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</si>
  <si>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</si>
  <si>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</si>
  <si>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</si>
  <si>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</si>
  <si>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</si>
  <si>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</si>
  <si>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</si>
  <si>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</si>
  <si>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</si>
  <si>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</si>
  <si>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</si>
  <si>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</si>
  <si>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</si>
  <si>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</si>
  <si>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</si>
  <si>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</si>
  <si>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</si>
  <si>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</si>
  <si>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</si>
  <si>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</si>
  <si>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</si>
  <si>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</si>
  <si>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</si>
  <si>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</si>
  <si>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</si>
  <si>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</si>
  <si>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</si>
  <si>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</si>
  <si>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</si>
  <si>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</si>
  <si>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</si>
  <si>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</si>
  <si>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</si>
  <si>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</si>
  <si>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</si>
  <si>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</si>
  <si>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</si>
  <si>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</si>
  <si>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</si>
  <si>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</si>
  <si>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</si>
  <si>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</si>
  <si>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</si>
  <si>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</si>
  <si>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</si>
  <si>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</si>
  <si>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</si>
  <si>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</si>
  <si>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</si>
  <si>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</si>
  <si>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</si>
  <si>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</si>
  <si>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</si>
  <si>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</si>
  <si>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</si>
  <si>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</si>
  <si>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</si>
  <si>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</si>
  <si>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</si>
  <si>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</si>
  <si>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</si>
  <si>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</si>
  <si>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</si>
  <si>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</si>
  <si>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</si>
  <si>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</si>
  <si>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</si>
  <si>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</si>
  <si>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</si>
  <si>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</si>
  <si>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</si>
  <si>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</si>
  <si>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</si>
  <si>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</si>
  <si>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</si>
  <si>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</si>
  <si>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</si>
  <si>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</si>
  <si>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</si>
  <si>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</si>
  <si>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</si>
  <si>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</si>
  <si>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</si>
  <si>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</si>
  <si>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</si>
  <si>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</si>
  <si>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</si>
  <si>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</si>
  <si>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</si>
  <si>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</si>
  <si>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</si>
  <si>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</si>
  <si>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</si>
  <si>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</si>
  <si>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</si>
  <si>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</si>
  <si>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</si>
  <si>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</si>
  <si>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</si>
  <si>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</si>
  <si>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</si>
  <si>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</si>
  <si>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</si>
  <si>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</si>
  <si>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</si>
  <si>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</si>
  <si>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</si>
  <si>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</si>
  <si>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</si>
  <si>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</si>
  <si>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</si>
  <si>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</si>
  <si>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</si>
  <si>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</si>
  <si>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</si>
  <si>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</si>
  <si>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</si>
  <si>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</si>
  <si>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</si>
  <si>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</si>
  <si>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</si>
  <si>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</si>
  <si>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</si>
  <si>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</si>
  <si>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</si>
  <si>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</si>
  <si>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</si>
  <si>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</si>
  <si>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</si>
  <si>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</si>
  <si>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</si>
  <si>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</si>
  <si>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</si>
  <si>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</si>
  <si>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</si>
  <si>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</si>
  <si>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</si>
  <si>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</si>
  <si>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</si>
  <si>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</si>
  <si>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</si>
  <si>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</si>
  <si>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</si>
  <si>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</si>
  <si>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</si>
  <si>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</si>
  <si>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</si>
  <si>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</si>
  <si>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</si>
  <si>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</si>
  <si>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</si>
  <si>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</si>
  <si>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</si>
  <si>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</si>
  <si>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</si>
  <si>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</si>
  <si>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</si>
  <si>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</si>
  <si>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</si>
  <si>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</si>
  <si>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</si>
  <si>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</si>
  <si>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</si>
  <si>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</si>
  <si>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</si>
  <si>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</si>
  <si>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</si>
  <si>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</si>
  <si>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</si>
  <si>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</si>
  <si>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</si>
  <si>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</si>
  <si>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</si>
  <si>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</si>
  <si>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</si>
  <si>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</si>
  <si>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</si>
  <si>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</si>
  <si>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</si>
  <si>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</si>
  <si>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</si>
  <si>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</si>
  <si>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</si>
  <si>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</si>
  <si>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</si>
  <si>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</si>
  <si>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</si>
  <si>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</si>
  <si>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</si>
  <si>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</si>
  <si>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</si>
  <si>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</si>
  <si>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</si>
  <si>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</si>
  <si>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</si>
  <si>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</si>
  <si>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</si>
  <si>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</si>
  <si>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</si>
  <si>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</si>
  <si>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</si>
  <si>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</si>
  <si>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</si>
  <si>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</si>
  <si>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</si>
  <si>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</si>
  <si>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</si>
  <si>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</si>
  <si>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</si>
  <si>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</si>
  <si>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</si>
  <si>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</si>
  <si>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</si>
  <si>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</si>
  <si>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</si>
  <si>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</si>
  <si>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</si>
  <si>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</si>
  <si>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</si>
  <si>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</si>
  <si>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</si>
  <si>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</si>
  <si>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</si>
  <si>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</si>
  <si>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</si>
  <si>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</si>
  <si>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</si>
  <si>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</si>
  <si>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</si>
  <si>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</si>
  <si>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</si>
  <si>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</si>
  <si>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</si>
  <si>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</si>
  <si>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</si>
  <si>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</si>
  <si>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</si>
  <si>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</si>
  <si>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</si>
  <si>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</si>
  <si>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</si>
  <si>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</si>
  <si>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</si>
  <si>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</si>
  <si>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</si>
  <si>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</si>
  <si>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</si>
  <si>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</si>
  <si>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</si>
  <si>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</si>
  <si>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</si>
  <si>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</si>
  <si>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</si>
  <si>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</si>
  <si>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</si>
  <si>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</si>
  <si>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</si>
  <si>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</si>
  <si>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</si>
  <si>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</si>
  <si>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</si>
  <si>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</si>
  <si>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</si>
  <si>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</si>
  <si>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</si>
  <si>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</si>
  <si>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</si>
  <si>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</si>
  <si>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</si>
  <si>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</si>
  <si>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</si>
  <si>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</si>
  <si>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</si>
  <si>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</si>
  <si>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</si>
  <si>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</si>
  <si>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</si>
  <si>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</si>
  <si>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</si>
  <si>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</si>
  <si>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</si>
  <si>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</si>
  <si>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</si>
  <si>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</si>
  <si>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</si>
  <si>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</si>
  <si>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</si>
  <si>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</si>
  <si>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</si>
  <si>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</si>
  <si>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</si>
  <si>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</si>
  <si>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</si>
  <si>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</si>
  <si>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</si>
  <si>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</si>
  <si>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</si>
  <si>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</si>
  <si>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</si>
  <si>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</si>
  <si>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</si>
  <si>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</si>
  <si>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</si>
  <si>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</si>
  <si>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</si>
  <si>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</si>
  <si>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</si>
  <si>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</si>
  <si>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</si>
  <si>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</si>
  <si>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</si>
  <si>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</si>
  <si>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</si>
  <si>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</si>
  <si>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</si>
  <si>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</si>
  <si>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</si>
  <si>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</si>
  <si>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</si>
  <si>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</si>
  <si>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</si>
  <si>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</si>
  <si>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</si>
  <si>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</si>
  <si>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</si>
  <si>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</si>
  <si>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</si>
  <si>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</si>
  <si>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</si>
  <si>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</si>
  <si>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</si>
  <si>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</si>
  <si>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</si>
  <si>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</si>
  <si>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</si>
  <si>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</si>
  <si>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</si>
  <si>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</si>
  <si>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</si>
  <si>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</si>
  <si>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</si>
  <si>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</si>
  <si>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</si>
  <si>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</si>
  <si>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</si>
  <si>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</si>
  <si>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</si>
  <si>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</si>
  <si>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</si>
  <si>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</si>
  <si>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</si>
  <si>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</si>
  <si>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</si>
  <si>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</si>
  <si>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</si>
  <si>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</si>
  <si>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</si>
  <si>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</si>
  <si>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</si>
  <si>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</si>
  <si>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</si>
  <si>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</si>
  <si>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</si>
  <si>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</si>
  <si>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</si>
  <si>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</si>
  <si>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</si>
  <si>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</si>
  <si>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</si>
  <si>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</si>
  <si>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</si>
  <si>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</si>
  <si>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</si>
  <si>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</si>
  <si>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</si>
  <si>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</si>
  <si>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</si>
  <si>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</si>
  <si>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</si>
  <si>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</si>
  <si>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</si>
  <si>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</si>
  <si>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</si>
  <si>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</si>
  <si>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</si>
  <si>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</si>
  <si>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</si>
  <si>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</si>
  <si>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</si>
  <si>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</si>
  <si>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</si>
  <si>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</si>
  <si>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</si>
  <si>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</si>
  <si>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</si>
  <si>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</si>
  <si>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</si>
  <si>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</si>
  <si>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</si>
  <si>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</si>
  <si>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</si>
  <si>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</si>
  <si>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</si>
  <si>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</si>
  <si>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</si>
  <si>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</si>
  <si>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</si>
  <si>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</si>
  <si>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</si>
  <si>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</si>
  <si>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</si>
  <si>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</si>
  <si>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</si>
  <si>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</si>
  <si>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</si>
  <si>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</si>
  <si>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</si>
  <si>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</si>
  <si>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</si>
  <si>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</si>
  <si>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</si>
  <si>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</si>
  <si>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</si>
  <si>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</si>
  <si>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</si>
  <si>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</si>
  <si>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</si>
  <si>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</si>
  <si>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</si>
  <si>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</si>
  <si>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</si>
  <si>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</si>
  <si>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</si>
  <si>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</si>
  <si>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</si>
  <si>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</si>
  <si>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</si>
  <si>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</si>
  <si>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</si>
  <si>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</si>
  <si>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</si>
  <si>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</si>
  <si>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</si>
  <si>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</si>
  <si>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</si>
  <si>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</si>
  <si>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</si>
  <si>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</si>
  <si>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</si>
  <si>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</si>
  <si>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</si>
  <si>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</si>
  <si>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</si>
  <si>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</si>
  <si>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</si>
  <si>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</si>
  <si>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</si>
  <si>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</si>
  <si>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</si>
  <si>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</si>
  <si>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</si>
  <si>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</si>
  <si>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</si>
  <si>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</si>
  <si>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</si>
  <si>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</si>
  <si>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</si>
  <si>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</si>
  <si>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</si>
  <si>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</si>
  <si>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</si>
  <si>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</si>
  <si>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</si>
  <si>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</si>
  <si>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</si>
  <si>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</si>
  <si>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</si>
  <si>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</si>
  <si>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</si>
  <si>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</si>
  <si>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</si>
  <si>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</si>
  <si>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</si>
  <si>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</si>
  <si>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</si>
  <si>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</si>
  <si>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</si>
  <si>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</si>
  <si>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</si>
  <si>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</si>
  <si>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</si>
  <si>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</si>
  <si>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</si>
  <si>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</si>
  <si>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</si>
  <si>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</si>
  <si>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</si>
  <si>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</si>
  <si>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</si>
  <si>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</si>
  <si>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</si>
  <si>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</si>
  <si>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</si>
  <si>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</si>
  <si>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</si>
  <si>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</si>
  <si>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</si>
  <si>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</si>
  <si>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</si>
  <si>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</si>
  <si>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</si>
  <si>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</si>
  <si>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</si>
  <si>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</si>
  <si>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</si>
  <si>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</si>
  <si>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</si>
  <si>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</si>
  <si>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</si>
  <si>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</si>
  <si>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</si>
  <si>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</si>
  <si>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</si>
  <si>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</si>
  <si>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</si>
  <si>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</si>
  <si>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</si>
  <si>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</si>
  <si>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</si>
  <si>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</si>
  <si>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</si>
  <si>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</si>
  <si>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</si>
  <si>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</si>
  <si>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</si>
  <si>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</si>
  <si>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</si>
  <si>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</si>
  <si>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</si>
  <si>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</si>
  <si>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</si>
  <si>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</si>
  <si>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</si>
  <si>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</si>
  <si>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</si>
  <si>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</si>
  <si>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</si>
  <si>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</si>
  <si>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</si>
  <si>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</si>
  <si>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</si>
  <si>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</si>
  <si>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</si>
  <si>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</si>
  <si>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</si>
  <si>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</si>
  <si>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</si>
  <si>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</si>
  <si>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</si>
  <si>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</si>
  <si>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</si>
  <si>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</si>
  <si>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</si>
  <si>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</si>
  <si>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</si>
  <si>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</si>
  <si>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</si>
  <si>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</si>
  <si>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</si>
  <si>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</si>
  <si>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</si>
  <si>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</si>
  <si>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</si>
  <si>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</si>
  <si>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</si>
  <si>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</si>
  <si>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</si>
  <si>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</si>
  <si>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</si>
  <si>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</si>
  <si>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</si>
  <si>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</si>
  <si>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</si>
  <si>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</si>
  <si>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</si>
  <si>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</si>
  <si>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</si>
  <si>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</si>
  <si>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</si>
  <si>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</si>
  <si>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</si>
  <si>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</si>
  <si>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</si>
  <si>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</si>
  <si>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</si>
  <si>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</si>
  <si>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</si>
  <si>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</si>
  <si>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</si>
  <si>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</si>
  <si>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</si>
  <si>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</si>
  <si>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</si>
  <si>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</si>
  <si>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</si>
  <si>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</si>
  <si>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</si>
  <si>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</si>
  <si>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</si>
  <si>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</si>
  <si>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</si>
  <si>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</si>
  <si>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</si>
  <si>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</si>
  <si>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</si>
  <si>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</si>
  <si>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</si>
  <si>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</si>
  <si>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</si>
  <si>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</si>
  <si>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</si>
  <si>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</si>
  <si>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</si>
  <si>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</si>
  <si>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</si>
  <si>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</si>
  <si>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</si>
  <si>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</si>
  <si>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</si>
  <si>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</si>
  <si>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</si>
  <si>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</si>
  <si>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</si>
  <si>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</si>
  <si>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</si>
  <si>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</si>
  <si>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</si>
  <si>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</si>
  <si>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</si>
  <si>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</si>
  <si>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</si>
  <si>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</si>
  <si>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</si>
  <si>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</si>
  <si>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</si>
  <si>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</si>
  <si>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</si>
  <si>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</si>
  <si>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</si>
  <si>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</si>
  <si>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</si>
  <si>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</si>
  <si>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</si>
  <si>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</si>
  <si>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</si>
  <si>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</si>
  <si>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</si>
  <si>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</si>
  <si>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</si>
  <si>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</si>
  <si>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</si>
  <si>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</si>
  <si>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</si>
  <si>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</si>
  <si>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</si>
  <si>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</si>
  <si>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</si>
  <si>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</si>
  <si>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</si>
  <si>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</si>
  <si>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</si>
  <si>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</si>
  <si>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</si>
  <si>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</si>
  <si>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</si>
  <si>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</si>
  <si>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</si>
  <si>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</si>
  <si>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</si>
  <si>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</si>
  <si>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</si>
  <si>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</si>
  <si>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</si>
  <si>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</si>
  <si>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</si>
  <si>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</si>
  <si>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</si>
  <si>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</si>
  <si>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</si>
  <si>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</si>
  <si>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</si>
  <si>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</si>
  <si>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</si>
  <si>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</si>
  <si>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</si>
  <si>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</si>
  <si>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</si>
  <si>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</si>
  <si>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</si>
  <si>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</si>
  <si>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</si>
  <si>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</si>
  <si>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</si>
  <si>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</si>
  <si>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</si>
  <si>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</si>
  <si>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</si>
  <si>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</si>
  <si>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</si>
  <si>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</si>
  <si>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</si>
  <si>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</si>
  <si>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</si>
  <si>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</si>
  <si>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</si>
  <si>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</si>
  <si>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</si>
  <si>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</si>
  <si>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</si>
  <si>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</si>
  <si>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</si>
  <si>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</si>
  <si>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</si>
  <si>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</si>
  <si>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</si>
  <si>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</si>
  <si>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</si>
  <si>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</si>
  <si>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</si>
  <si>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</si>
  <si>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</si>
  <si>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</si>
  <si>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</si>
  <si>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</si>
  <si>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</si>
  <si>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</si>
  <si>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</si>
  <si>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</si>
  <si>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</si>
  <si>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</si>
  <si>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</si>
  <si>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</si>
  <si>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</si>
  <si>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</si>
  <si>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</si>
  <si>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</si>
  <si>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</si>
  <si>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</si>
  <si>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</si>
  <si>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</si>
  <si>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</si>
  <si>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</si>
  <si>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</si>
  <si>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</si>
  <si>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</si>
  <si>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</si>
  <si>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</si>
  <si>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</si>
  <si>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</si>
  <si>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</si>
  <si>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</si>
  <si>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</si>
  <si>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</si>
  <si>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</si>
  <si>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</si>
  <si>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</si>
  <si>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</si>
  <si>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</si>
  <si>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</si>
  <si>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</si>
  <si>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</si>
  <si>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</si>
  <si>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</si>
  <si>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</si>
  <si>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</si>
  <si>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</si>
  <si>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</si>
  <si>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</si>
  <si>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</si>
  <si>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</si>
  <si>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</si>
  <si>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</si>
  <si>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</si>
  <si>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</si>
  <si>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</si>
  <si>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</si>
  <si>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</si>
  <si>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</si>
  <si>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</si>
  <si>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</si>
  <si>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</si>
  <si>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</si>
  <si>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</si>
  <si>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</si>
  <si>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</si>
  <si>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</si>
  <si>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</si>
  <si>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</si>
  <si>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</si>
  <si>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</si>
  <si>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</si>
  <si>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</si>
  <si>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</si>
  <si>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</si>
  <si>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</si>
  <si>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</si>
  <si>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</si>
  <si>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</si>
  <si>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</si>
  <si>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</si>
  <si>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</si>
  <si>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</si>
  <si>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</si>
  <si>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</si>
  <si>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</si>
  <si>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</si>
  <si>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</si>
  <si>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</si>
  <si>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</si>
  <si>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</si>
  <si>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</si>
  <si>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</si>
  <si>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</si>
  <si>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</si>
  <si>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</si>
  <si>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</si>
  <si>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</si>
  <si>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</si>
  <si>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</si>
  <si>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</si>
  <si>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</si>
  <si>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</si>
  <si>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</si>
  <si>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</si>
  <si>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</si>
  <si>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</si>
  <si>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</si>
  <si>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</si>
  <si>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</si>
  <si>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</si>
  <si>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</si>
  <si>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</si>
  <si>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</si>
  <si>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</si>
  <si>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</si>
  <si>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</si>
  <si>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</si>
  <si>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</si>
  <si>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</si>
  <si>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</si>
  <si>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</si>
  <si>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</si>
  <si>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</si>
  <si>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</si>
  <si>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</si>
  <si>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</si>
  <si>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</si>
  <si>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</si>
  <si>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</si>
  <si>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</si>
  <si>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</si>
  <si>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</si>
  <si>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</si>
  <si>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</si>
  <si>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</si>
  <si>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</si>
  <si>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</si>
  <si>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</si>
  <si>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</si>
  <si>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</si>
  <si>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</si>
  <si>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</si>
  <si>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</si>
  <si>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</si>
  <si>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</si>
  <si>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</si>
  <si>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</si>
  <si>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</si>
  <si>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</si>
  <si>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</si>
  <si>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</si>
  <si>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</si>
  <si>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</si>
  <si>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</si>
  <si>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</si>
  <si>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</si>
  <si>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</si>
  <si>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</si>
  <si>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</si>
  <si>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</si>
  <si>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</si>
  <si>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</si>
  <si>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</si>
  <si>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</si>
  <si>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</si>
  <si>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</si>
  <si>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</si>
  <si>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</si>
  <si>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</si>
  <si>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</si>
  <si>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</si>
  <si>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</si>
  <si>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</si>
  <si>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</si>
  <si>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</si>
  <si>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</si>
  <si>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</si>
  <si>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</si>
  <si>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</si>
  <si>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</si>
  <si>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</si>
  <si>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</si>
  <si>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</si>
  <si>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</si>
  <si>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</si>
  <si>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</si>
  <si>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</si>
  <si>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</si>
  <si>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</si>
  <si>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</si>
  <si>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</si>
  <si>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</si>
  <si>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</si>
  <si>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</si>
  <si>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</si>
  <si>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</si>
  <si>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</si>
  <si>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</si>
  <si>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</si>
  <si>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</si>
  <si>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</si>
  <si>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</si>
  <si>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</si>
  <si>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</si>
  <si>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</si>
  <si>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</si>
  <si>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</si>
  <si>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</si>
  <si>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</si>
  <si>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</si>
  <si>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</si>
  <si>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</si>
  <si>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</si>
  <si>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</si>
  <si>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</si>
  <si>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</si>
  <si>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</si>
  <si>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</si>
  <si>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</si>
  <si>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</si>
  <si>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</si>
  <si>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</si>
  <si>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</si>
  <si>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</si>
  <si>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</si>
  <si>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</si>
  <si>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</si>
  <si>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</si>
  <si>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</si>
  <si>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</si>
  <si>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</si>
  <si>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</si>
  <si>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</si>
  <si>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</si>
  <si>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</si>
  <si>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</si>
  <si>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</si>
  <si>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</si>
  <si>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</si>
  <si>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</si>
  <si>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</si>
  <si>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</si>
  <si>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</si>
  <si>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</si>
  <si>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</si>
  <si>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</si>
  <si>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</si>
  <si>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</si>
  <si>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</si>
  <si>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</si>
  <si>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</si>
  <si>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</si>
  <si>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</si>
  <si>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</si>
  <si>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</si>
  <si>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</si>
  <si>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</si>
  <si>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</si>
  <si>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</si>
  <si>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</si>
  <si>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</si>
  <si>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</si>
  <si>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</si>
  <si>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</si>
  <si>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</si>
  <si>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</si>
  <si>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</si>
  <si>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</si>
  <si>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</si>
  <si>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</si>
  <si>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</si>
  <si>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</si>
  <si>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</si>
  <si>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</si>
  <si>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</si>
  <si>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</si>
  <si>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</si>
  <si>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</si>
  <si>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</si>
  <si>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</si>
  <si>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</si>
  <si>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</si>
  <si>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</si>
  <si>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</si>
  <si>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</si>
  <si>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</si>
  <si>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</si>
  <si>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</si>
  <si>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</si>
  <si>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</si>
  <si>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</si>
  <si>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</si>
  <si>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</si>
  <si>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</si>
  <si>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</si>
  <si>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</si>
  <si>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</si>
  <si>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</si>
  <si>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</si>
  <si>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</si>
  <si>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</si>
  <si>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</si>
  <si>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</si>
  <si>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</si>
  <si>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</si>
  <si>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</si>
  <si>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</si>
  <si>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</si>
  <si>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</si>
  <si>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</si>
  <si>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</si>
  <si>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</si>
  <si>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</si>
  <si>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</si>
  <si>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</si>
  <si>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</si>
  <si>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</si>
  <si>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</si>
  <si>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</si>
  <si>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</si>
  <si>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</si>
  <si>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</si>
  <si>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</si>
  <si>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</si>
  <si>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</si>
  <si>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</si>
  <si>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</si>
  <si>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</si>
  <si>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</si>
  <si>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</si>
  <si>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</si>
  <si>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</si>
  <si>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</si>
  <si>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</si>
  <si>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</si>
  <si>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</si>
  <si>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</si>
  <si>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</si>
  <si>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</si>
  <si>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</si>
  <si>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</si>
  <si>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</si>
  <si>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</si>
  <si>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</si>
  <si>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</si>
  <si>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</si>
  <si>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</si>
  <si>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</si>
  <si>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</si>
  <si>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</si>
  <si>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</si>
  <si>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</si>
  <si>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</si>
  <si>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</si>
  <si>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</si>
  <si>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</si>
  <si>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</si>
  <si>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</si>
  <si>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</si>
  <si>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</si>
  <si>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</si>
  <si>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</si>
  <si>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</si>
  <si>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</si>
  <si>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</si>
  <si>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</si>
  <si>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</si>
  <si>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</si>
  <si>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</si>
  <si>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</si>
  <si>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</si>
  <si>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</si>
  <si>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</si>
  <si>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</si>
  <si>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</si>
  <si>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</si>
  <si>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</si>
  <si>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</si>
  <si>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</si>
  <si>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</si>
  <si>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</si>
  <si>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</si>
  <si>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</si>
  <si>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</si>
  <si>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</si>
  <si>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</si>
  <si>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</si>
  <si>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</si>
  <si>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</si>
  <si>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</si>
  <si>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</si>
  <si>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</si>
  <si>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</si>
  <si>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</si>
  <si>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</si>
  <si>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</si>
  <si>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</si>
  <si>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</si>
  <si>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</si>
  <si>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</si>
  <si>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</si>
  <si>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</si>
  <si>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</si>
  <si>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</si>
  <si>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</si>
  <si>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</si>
  <si>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</si>
  <si>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</si>
  <si>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</si>
  <si>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</si>
  <si>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</si>
  <si>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</si>
  <si>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790/827</t>
    <phoneticPr fontId="103" type="noConversion"/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</si>
  <si>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</si>
  <si>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</si>
  <si>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</si>
  <si>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</si>
  <si>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</si>
  <si>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</si>
  <si>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</si>
  <si>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</si>
  <si>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</si>
  <si>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</si>
  <si>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</si>
  <si>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</si>
  <si>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</si>
  <si>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</si>
  <si>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</si>
  <si>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</si>
  <si>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</si>
  <si>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</si>
  <si>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</si>
  <si>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</si>
  <si>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</si>
  <si>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</si>
  <si>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</si>
  <si>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</si>
  <si>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</si>
  <si>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</si>
  <si>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</si>
  <si>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</si>
  <si>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</si>
  <si>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</si>
  <si>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</si>
  <si>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</si>
  <si>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</si>
  <si>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</si>
  <si>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</si>
  <si>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</si>
  <si>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</si>
  <si>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</si>
  <si>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</si>
  <si>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</si>
  <si>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</si>
  <si>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</si>
  <si>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</si>
  <si>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</si>
  <si>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</si>
  <si>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</si>
  <si>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</si>
  <si>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</si>
  <si>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</si>
  <si>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</si>
  <si>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</si>
  <si>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</si>
  <si>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</si>
  <si>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</si>
  <si>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</si>
  <si>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</si>
  <si>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</si>
  <si>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</si>
  <si>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</si>
  <si>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</si>
  <si>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</si>
  <si>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</si>
  <si>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</si>
  <si>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</si>
  <si>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</si>
  <si>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</si>
  <si>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</si>
  <si>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</si>
  <si>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</si>
  <si>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</si>
  <si>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</si>
  <si>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</si>
  <si>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</si>
  <si>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</si>
  <si>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</si>
  <si>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</si>
  <si>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</si>
  <si>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</si>
  <si>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</si>
  <si>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</si>
  <si>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</si>
  <si>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</si>
  <si>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</si>
  <si>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</si>
  <si>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</si>
  <si>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</si>
  <si>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</si>
  <si>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</si>
  <si>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</si>
  <si>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</si>
  <si>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</si>
  <si>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</si>
  <si>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</si>
  <si>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</si>
  <si>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</si>
  <si>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</si>
  <si>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</si>
  <si>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</si>
  <si>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</si>
  <si>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</si>
  <si>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</si>
  <si>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</si>
  <si>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</si>
  <si>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</si>
  <si>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</si>
  <si>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</si>
  <si>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</si>
  <si>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</si>
  <si>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</si>
  <si>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</si>
  <si>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</si>
  <si>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</si>
  <si>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</si>
  <si>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</si>
  <si>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</si>
  <si>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</si>
  <si>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</si>
  <si>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</si>
  <si>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</si>
  <si>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</si>
  <si>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</si>
  <si>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</si>
  <si>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</si>
  <si>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</si>
  <si>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</si>
  <si>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</si>
  <si>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</si>
  <si>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</si>
  <si>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</si>
  <si>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</si>
  <si>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</si>
  <si>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</si>
  <si>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</si>
  <si>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</si>
  <si>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</si>
  <si>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</si>
  <si>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</si>
  <si>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</si>
  <si>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</si>
  <si>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</si>
  <si>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</si>
  <si>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</si>
  <si>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</si>
  <si>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</si>
  <si>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</si>
  <si>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</si>
  <si>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</si>
  <si>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</si>
  <si>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</si>
  <si>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</si>
  <si>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</si>
  <si>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</si>
  <si>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</si>
  <si>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</si>
  <si>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</si>
  <si>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</si>
  <si>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</si>
  <si>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</si>
  <si>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</si>
  <si>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</si>
  <si>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</si>
  <si>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</si>
  <si>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</si>
  <si>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</si>
  <si>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</si>
  <si>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</si>
  <si>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</si>
  <si>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</si>
  <si>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</si>
  <si>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</si>
  <si>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</si>
  <si>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</si>
  <si>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</si>
  <si>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</si>
  <si>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</si>
  <si>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</si>
  <si>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</si>
  <si>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</si>
  <si>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</si>
  <si>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</si>
  <si>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</si>
  <si>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</si>
  <si>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</si>
  <si>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</si>
  <si>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</si>
  <si>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</si>
  <si>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</si>
  <si>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</si>
  <si>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</si>
  <si>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</si>
  <si>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</si>
  <si>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</si>
  <si>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</si>
  <si>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</si>
  <si>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</si>
  <si>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</si>
  <si>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</si>
  <si>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</si>
  <si>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</si>
  <si>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</si>
  <si>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</si>
  <si>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</si>
  <si>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</si>
  <si>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</si>
  <si>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</si>
  <si>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</si>
  <si>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</si>
  <si>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</si>
  <si>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</si>
  <si>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</si>
  <si>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</si>
  <si>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</si>
  <si>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</si>
  <si>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</si>
  <si>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</si>
  <si>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</si>
  <si>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</si>
  <si>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</si>
  <si>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</si>
  <si>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</si>
  <si>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790/882</t>
    <phoneticPr fontId="103" type="noConversion"/>
  </si>
  <si>
    <t>790/827/882</t>
    <phoneticPr fontId="103" type="noConversion"/>
  </si>
  <si>
    <t>811/884</t>
    <phoneticPr fontId="103" type="noConversion"/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</si>
  <si>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</si>
  <si>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</si>
  <si>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</si>
  <si>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</si>
  <si>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</si>
  <si>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</si>
  <si>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</si>
  <si>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</si>
  <si>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</si>
  <si>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</si>
  <si>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</si>
  <si>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</si>
  <si>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</si>
  <si>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</si>
  <si>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</si>
  <si>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</si>
  <si>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</si>
  <si>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</si>
  <si>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</si>
  <si>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</si>
  <si>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</si>
  <si>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</si>
  <si>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</si>
  <si>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</si>
  <si>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</si>
  <si>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</si>
  <si>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</si>
  <si>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</si>
  <si>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</si>
  <si>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</si>
  <si>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</si>
  <si>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</si>
  <si>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</si>
  <si>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</si>
  <si>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</si>
  <si>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</si>
  <si>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</si>
  <si>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</si>
  <si>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</si>
  <si>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</si>
  <si>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</si>
  <si>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</si>
  <si>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</si>
  <si>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</si>
  <si>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</si>
  <si>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</si>
  <si>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</si>
  <si>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</si>
  <si>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</si>
  <si>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</si>
  <si>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</si>
  <si>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</si>
  <si>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</si>
  <si>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</si>
  <si>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</si>
  <si>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</si>
  <si>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</si>
  <si>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</si>
  <si>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</si>
  <si>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</si>
  <si>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</si>
  <si>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</si>
  <si>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</si>
  <si>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</si>
  <si>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</si>
  <si>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</si>
  <si>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</si>
  <si>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</si>
  <si>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</si>
  <si>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</si>
  <si>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</si>
  <si>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</si>
  <si>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</si>
  <si>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</si>
  <si>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</si>
  <si>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</si>
  <si>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</si>
  <si>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</si>
  <si>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</si>
  <si>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</si>
  <si>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</si>
  <si>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</si>
  <si>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</si>
  <si>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</si>
  <si>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</si>
  <si>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</si>
  <si>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</si>
  <si>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</si>
  <si>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</si>
  <si>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</si>
  <si>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</si>
  <si>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</si>
  <si>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</si>
  <si>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</si>
  <si>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</si>
  <si>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</si>
  <si>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</si>
  <si>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</si>
  <si>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</si>
  <si>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</si>
  <si>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</si>
  <si>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</si>
  <si>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</si>
  <si>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</si>
  <si>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</si>
  <si>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</si>
  <si>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</si>
  <si>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</si>
  <si>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</si>
  <si>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</si>
  <si>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</si>
  <si>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</si>
  <si>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</si>
  <si>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</si>
  <si>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</si>
  <si>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</si>
  <si>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</si>
  <si>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</si>
  <si>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</si>
  <si>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</si>
  <si>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</si>
  <si>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</si>
  <si>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</si>
  <si>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</si>
  <si>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</si>
  <si>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</si>
  <si>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</si>
  <si>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</si>
  <si>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</si>
  <si>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</si>
  <si>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</si>
  <si>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</si>
  <si>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</si>
  <si>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</si>
  <si>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</si>
  <si>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</si>
  <si>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</si>
  <si>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</si>
  <si>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</si>
  <si>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</si>
  <si>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</si>
  <si>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</si>
  <si>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</si>
  <si>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</si>
  <si>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</si>
  <si>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</si>
  <si>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</si>
  <si>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</si>
  <si>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</si>
  <si>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</si>
  <si>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</si>
  <si>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</si>
  <si>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</si>
  <si>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</si>
  <si>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</si>
  <si>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</si>
  <si>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</si>
  <si>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</si>
  <si>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</si>
  <si>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</si>
  <si>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</si>
  <si>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</si>
  <si>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</si>
  <si>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</si>
  <si>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</si>
  <si>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</si>
  <si>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</si>
  <si>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</si>
  <si>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</si>
  <si>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</si>
  <si>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</si>
  <si>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</si>
  <si>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</si>
  <si>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</si>
  <si>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</si>
  <si>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</si>
  <si>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</si>
  <si>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</si>
  <si>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</si>
  <si>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</si>
  <si>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</si>
  <si>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</si>
  <si>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</si>
  <si>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</si>
  <si>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</si>
  <si>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</si>
  <si>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</si>
  <si>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</si>
  <si>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</si>
  <si>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</si>
  <si>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</si>
  <si>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</si>
  <si>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</si>
  <si>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</si>
  <si>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</si>
  <si>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</si>
  <si>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</si>
  <si>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</si>
  <si>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</si>
  <si>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</si>
  <si>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</si>
  <si>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</si>
  <si>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</si>
  <si>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</si>
  <si>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</si>
  <si>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</si>
  <si>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</si>
  <si>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</si>
  <si>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</si>
  <si>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</si>
  <si>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</si>
  <si>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</si>
  <si>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</si>
  <si>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</si>
  <si>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</si>
  <si>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</si>
  <si>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</si>
  <si>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</si>
  <si>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</si>
  <si>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</si>
  <si>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</si>
  <si>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</si>
  <si>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</si>
  <si>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</si>
  <si>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</si>
  <si>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</si>
  <si>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</si>
  <si>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</si>
  <si>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</si>
  <si>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</si>
  <si>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</si>
  <si>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</si>
  <si>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</si>
  <si>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</si>
  <si>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</si>
  <si>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</si>
  <si>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</si>
  <si>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</si>
  <si>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</si>
  <si>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</si>
  <si>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</si>
  <si>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</si>
  <si>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</si>
  <si>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</si>
  <si>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</si>
  <si>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</si>
  <si>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</si>
  <si>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</si>
  <si>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</si>
  <si>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</si>
  <si>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</si>
  <si>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</si>
  <si>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</si>
  <si>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</si>
  <si>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</si>
  <si>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</si>
  <si>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</si>
  <si>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</si>
  <si>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</si>
  <si>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</si>
  <si>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</si>
  <si>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</si>
  <si>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</si>
  <si>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</si>
  <si>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</si>
  <si>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</si>
  <si>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</si>
  <si>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</si>
  <si>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</si>
  <si>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</si>
  <si>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</si>
  <si>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</si>
  <si>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</si>
  <si>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</si>
  <si>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</si>
  <si>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</si>
  <si>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</si>
  <si>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</si>
  <si>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</si>
  <si>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</si>
  <si>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</si>
  <si>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</si>
  <si>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</si>
  <si>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</si>
  <si>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</si>
  <si>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</si>
  <si>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</si>
  <si>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</si>
  <si>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</si>
  <si>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</si>
  <si>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</si>
  <si>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</si>
  <si>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</si>
  <si>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</si>
  <si>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</si>
  <si>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</si>
  <si>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</si>
  <si>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</si>
  <si>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</si>
  <si>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</si>
  <si>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</si>
  <si>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</si>
  <si>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</si>
  <si>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</si>
  <si>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</si>
  <si>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</si>
  <si>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</si>
  <si>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</si>
  <si>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</si>
  <si>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</si>
  <si>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</si>
  <si>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</si>
  <si>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</si>
  <si>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</si>
  <si>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</si>
  <si>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</si>
  <si>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</si>
  <si>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</si>
  <si>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</si>
  <si>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</si>
  <si>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</si>
  <si>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</si>
  <si>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</si>
  <si>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</si>
  <si>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</si>
  <si>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</si>
  <si>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</si>
  <si>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</si>
  <si>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</si>
  <si>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</si>
  <si>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</si>
  <si>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</si>
  <si>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</si>
  <si>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</si>
  <si>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</si>
  <si>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</si>
  <si>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</si>
  <si>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</si>
  <si>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</si>
  <si>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</si>
  <si>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</si>
  <si>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</si>
  <si>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</si>
  <si>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</si>
  <si>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</si>
  <si>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</si>
  <si>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</si>
  <si>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</si>
  <si>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</si>
  <si>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</si>
  <si>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</si>
  <si>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</si>
  <si>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</si>
  <si>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</si>
  <si>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</si>
  <si>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</si>
  <si>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</si>
  <si>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</si>
  <si>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</si>
  <si>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</si>
  <si>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</si>
  <si>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</si>
  <si>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</si>
  <si>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</si>
  <si>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</si>
  <si>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</si>
  <si>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</si>
  <si>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</si>
  <si>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</si>
  <si>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</si>
  <si>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</si>
  <si>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</si>
  <si>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</si>
  <si>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</si>
  <si>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</si>
  <si>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</si>
  <si>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</si>
  <si>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</si>
  <si>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</si>
  <si>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</si>
  <si>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</si>
  <si>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</si>
  <si>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</si>
  <si>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</si>
  <si>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</si>
  <si>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</si>
  <si>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</si>
  <si>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</si>
  <si>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</si>
  <si>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</si>
  <si>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</si>
  <si>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</si>
  <si>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</si>
  <si>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</si>
  <si>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</si>
  <si>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</si>
  <si>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</si>
  <si>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</si>
  <si>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</si>
  <si>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</si>
  <si>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</si>
  <si>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</si>
  <si>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</si>
  <si>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</si>
  <si>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</si>
  <si>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</si>
  <si>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</si>
  <si>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</si>
  <si>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</si>
  <si>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</si>
  <si>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</si>
  <si>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</si>
  <si>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</si>
  <si>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</si>
  <si>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</si>
  <si>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</si>
  <si>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</si>
  <si>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</si>
  <si>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</si>
  <si>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</si>
  <si>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</si>
  <si>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</si>
  <si>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</si>
  <si>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</si>
  <si>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</si>
  <si>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</si>
  <si>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</si>
  <si>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</si>
  <si>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</si>
  <si>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</si>
  <si>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</si>
  <si>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</si>
  <si>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</si>
  <si>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</si>
  <si>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</si>
  <si>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</si>
  <si>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</si>
  <si>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</si>
  <si>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</si>
  <si>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</si>
  <si>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</si>
  <si>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</si>
  <si>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</si>
  <si>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</si>
  <si>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</si>
  <si>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</si>
  <si>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</si>
  <si>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</si>
  <si>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</si>
  <si>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</si>
  <si>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</si>
  <si>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</si>
  <si>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</si>
  <si>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</si>
  <si>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</si>
  <si>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</si>
  <si>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</si>
  <si>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</si>
  <si>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</si>
  <si>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</si>
  <si>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</si>
  <si>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</si>
  <si>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</si>
  <si>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</si>
  <si>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</si>
  <si>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</si>
  <si>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</si>
  <si>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</si>
  <si>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</si>
  <si>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</si>
  <si>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</si>
  <si>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</si>
  <si>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</si>
  <si>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</si>
  <si>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</si>
  <si>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</si>
  <si>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</si>
  <si>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</si>
  <si>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</si>
  <si>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</si>
  <si>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</si>
  <si>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</si>
  <si>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</si>
  <si>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</si>
  <si>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</si>
  <si>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</si>
  <si>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</si>
  <si>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</si>
  <si>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</si>
  <si>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</si>
  <si>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</si>
  <si>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</si>
  <si>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</si>
  <si>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</si>
  <si>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</si>
  <si>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</si>
  <si>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</si>
  <si>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</si>
  <si>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</si>
  <si>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</si>
  <si>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</si>
  <si>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</si>
  <si>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</si>
  <si>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</si>
  <si>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</si>
  <si>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</si>
  <si>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</si>
  <si>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</si>
  <si>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</si>
  <si>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</si>
  <si>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</si>
  <si>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</si>
  <si>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</si>
  <si>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</si>
  <si>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</si>
  <si>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</si>
  <si>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</si>
  <si>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</si>
  <si>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</si>
  <si>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</si>
  <si>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</si>
  <si>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</si>
  <si>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</si>
  <si>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</si>
  <si>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</si>
  <si>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</si>
  <si>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</si>
  <si>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</si>
  <si>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</si>
  <si>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</si>
  <si>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</si>
  <si>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</si>
  <si>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</si>
  <si>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</si>
  <si>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</si>
  <si>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</si>
  <si>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</si>
  <si>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</si>
  <si>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</si>
  <si>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</si>
  <si>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</si>
  <si>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</si>
  <si>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</si>
  <si>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</si>
  <si>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</si>
  <si>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</si>
  <si>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</si>
  <si>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</si>
  <si>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</si>
  <si>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</si>
  <si>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</si>
  <si>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</si>
  <si>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</si>
  <si>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</si>
  <si>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</si>
  <si>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</si>
  <si>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</si>
  <si>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</si>
  <si>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</si>
  <si>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</si>
  <si>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</si>
  <si>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</si>
  <si>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</si>
  <si>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</si>
  <si>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</si>
  <si>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</si>
  <si>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</si>
  <si>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</si>
  <si>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</si>
  <si>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</si>
  <si>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</si>
  <si>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</si>
  <si>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</si>
  <si>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</si>
  <si>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</si>
  <si>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</si>
  <si>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</si>
  <si>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</si>
  <si>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</si>
  <si>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</si>
  <si>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</si>
  <si>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</si>
  <si>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</si>
  <si>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</si>
  <si>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</si>
  <si>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</si>
  <si>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</si>
  <si>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</si>
  <si>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</si>
  <si>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</si>
  <si>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</si>
  <si>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</si>
  <si>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</si>
  <si>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</si>
  <si>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</si>
  <si>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</si>
  <si>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</si>
  <si>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</si>
  <si>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</si>
  <si>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</si>
  <si>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</si>
  <si>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</si>
  <si>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</si>
  <si>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</si>
  <si>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</si>
  <si>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</si>
  <si>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</si>
  <si>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</si>
  <si>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</si>
  <si>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</si>
  <si>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</si>
  <si>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</si>
  <si>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</si>
  <si>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</si>
  <si>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</si>
  <si>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</si>
  <si>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</si>
  <si>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</si>
  <si>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</si>
  <si>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</si>
  <si>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</si>
  <si>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</si>
  <si>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</si>
  <si>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</si>
  <si>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</si>
  <si>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</si>
  <si>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</si>
  <si>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</si>
  <si>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</si>
  <si>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</si>
  <si>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</si>
  <si>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</si>
  <si>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</si>
  <si>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</si>
  <si>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</si>
  <si>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</si>
  <si>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</si>
  <si>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</si>
  <si>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</si>
  <si>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</si>
  <si>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</si>
  <si>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</si>
  <si>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</si>
  <si>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</si>
  <si>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</si>
  <si>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</si>
  <si>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</si>
  <si>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</si>
  <si>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</si>
  <si>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</si>
  <si>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</si>
  <si>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</si>
  <si>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</si>
  <si>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</si>
  <si>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</si>
  <si>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</si>
  <si>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</si>
  <si>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</si>
  <si>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</si>
  <si>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</si>
  <si>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</si>
  <si>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</si>
  <si>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</si>
  <si>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</si>
  <si>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</si>
  <si>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</si>
  <si>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</si>
  <si>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</si>
  <si>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</si>
  <si>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</si>
  <si>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</si>
  <si>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</si>
  <si>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</si>
  <si>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</si>
  <si>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</si>
  <si>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</si>
  <si>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</si>
  <si>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</si>
  <si>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</si>
  <si>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</si>
  <si>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</si>
  <si>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</si>
  <si>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</si>
  <si>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</si>
  <si>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</si>
  <si>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</si>
  <si>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</si>
  <si>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</si>
  <si>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</si>
  <si>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</si>
  <si>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</si>
  <si>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</si>
  <si>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</si>
  <si>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</si>
  <si>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</si>
  <si>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</si>
  <si>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</si>
  <si>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</si>
  <si>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</si>
  <si>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</si>
  <si>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</si>
  <si>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</si>
  <si>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</si>
  <si>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</si>
  <si>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</si>
  <si>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</si>
  <si>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</si>
  <si>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</si>
  <si>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</si>
  <si>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</si>
  <si>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</si>
  <si>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</si>
  <si>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</si>
  <si>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</si>
  <si>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</si>
  <si>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</si>
  <si>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</si>
  <si>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</si>
  <si>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</si>
  <si>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</si>
  <si>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</si>
  <si>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</si>
  <si>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</si>
  <si>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</si>
  <si>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</si>
  <si>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</si>
  <si>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</si>
  <si>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</si>
  <si>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</si>
  <si>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</si>
  <si>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</si>
  <si>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</si>
  <si>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</si>
  <si>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</si>
  <si>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</si>
  <si>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</si>
  <si>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</si>
  <si>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</si>
  <si>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</si>
  <si>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</si>
  <si>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</si>
  <si>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</si>
  <si>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</si>
  <si>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</si>
  <si>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</si>
  <si>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</si>
  <si>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</si>
  <si>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</si>
  <si>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</si>
  <si>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</si>
  <si>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</si>
  <si>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</si>
  <si>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</si>
  <si>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</si>
  <si>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</si>
  <si>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</si>
  <si>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</si>
  <si>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</si>
  <si>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</si>
  <si>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</si>
  <si>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</si>
  <si>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</si>
  <si>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</si>
  <si>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</si>
  <si>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</si>
  <si>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</si>
  <si>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</si>
  <si>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</si>
  <si>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</si>
  <si>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</si>
  <si>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</si>
  <si>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</si>
  <si>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</si>
  <si>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</si>
  <si>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</si>
  <si>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</si>
  <si>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</si>
  <si>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</si>
  <si>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</si>
  <si>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</si>
  <si>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</si>
  <si>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</si>
  <si>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</si>
  <si>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</si>
  <si>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</si>
  <si>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</si>
  <si>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</si>
  <si>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</si>
  <si>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</si>
  <si>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</si>
  <si>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</si>
  <si>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</si>
  <si>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811/929</t>
    <phoneticPr fontId="103" type="noConversion"/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</si>
  <si>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</si>
  <si>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</si>
  <si>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</si>
  <si>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</si>
  <si>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</si>
  <si>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</si>
  <si>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</si>
  <si>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</si>
  <si>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</si>
  <si>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</si>
  <si>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</si>
  <si>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</si>
  <si>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</si>
  <si>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</si>
  <si>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</si>
  <si>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</si>
  <si>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</si>
  <si>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</si>
  <si>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</si>
  <si>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</si>
  <si>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</si>
  <si>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</si>
  <si>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</si>
  <si>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</si>
  <si>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</si>
  <si>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</si>
  <si>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</si>
  <si>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</si>
  <si>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</si>
  <si>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</si>
  <si>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</si>
  <si>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</si>
  <si>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</si>
  <si>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</si>
  <si>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</si>
  <si>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</si>
  <si>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</si>
  <si>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</si>
  <si>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</si>
  <si>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</si>
  <si>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</si>
  <si>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</si>
  <si>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</si>
  <si>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</si>
  <si>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</si>
  <si>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</si>
  <si>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</si>
  <si>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</si>
  <si>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</si>
  <si>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</si>
  <si>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</si>
  <si>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</si>
  <si>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</si>
  <si>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</si>
  <si>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</si>
  <si>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</si>
  <si>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</si>
  <si>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</si>
  <si>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</si>
  <si>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</si>
  <si>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</si>
  <si>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</si>
  <si>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</si>
  <si>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</si>
  <si>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</si>
  <si>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</si>
  <si>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</si>
  <si>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</si>
  <si>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</si>
  <si>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</si>
  <si>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</si>
  <si>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</si>
  <si>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</si>
  <si>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</si>
  <si>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</si>
  <si>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</si>
  <si>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</si>
  <si>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</si>
  <si>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</si>
  <si>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</si>
  <si>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</si>
  <si>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</si>
  <si>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</si>
  <si>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</si>
  <si>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</si>
  <si>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</si>
  <si>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</si>
  <si>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</si>
  <si>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</si>
  <si>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</si>
  <si>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</si>
  <si>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</si>
  <si>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</si>
  <si>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</si>
  <si>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</si>
  <si>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</si>
  <si>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</si>
  <si>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</si>
  <si>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</si>
  <si>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</si>
  <si>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</si>
  <si>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</si>
  <si>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</si>
  <si>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</si>
  <si>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</si>
  <si>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</si>
  <si>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</si>
  <si>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</si>
  <si>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</si>
  <si>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</si>
  <si>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</si>
  <si>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</si>
  <si>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</si>
  <si>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</si>
  <si>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</si>
  <si>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</si>
  <si>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</si>
  <si>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</si>
  <si>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</si>
  <si>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</si>
  <si>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</si>
  <si>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</si>
  <si>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</si>
  <si>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</si>
  <si>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</si>
  <si>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</si>
  <si>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</si>
  <si>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</si>
  <si>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</si>
  <si>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</si>
  <si>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</si>
  <si>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</si>
  <si>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</si>
  <si>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</si>
  <si>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</si>
  <si>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</si>
  <si>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</si>
  <si>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</si>
  <si>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</si>
  <si>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</si>
  <si>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</si>
  <si>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</si>
  <si>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</si>
  <si>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</si>
  <si>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</si>
  <si>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</si>
  <si>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</si>
  <si>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</si>
  <si>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</si>
  <si>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</si>
  <si>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</si>
  <si>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</si>
  <si>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</si>
  <si>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</si>
  <si>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</si>
  <si>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</si>
  <si>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</si>
  <si>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</si>
  <si>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</si>
  <si>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</si>
  <si>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</si>
  <si>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</si>
  <si>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</si>
  <si>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</si>
  <si>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</si>
  <si>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</si>
  <si>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</si>
  <si>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</si>
  <si>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</si>
  <si>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</si>
  <si>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</si>
  <si>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</si>
  <si>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</si>
  <si>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</si>
  <si>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</si>
  <si>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</si>
  <si>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</si>
  <si>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</si>
  <si>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</si>
  <si>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</si>
  <si>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</si>
  <si>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</si>
  <si>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</si>
  <si>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</si>
  <si>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</si>
  <si>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</si>
  <si>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</si>
  <si>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</si>
  <si>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</si>
  <si>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</si>
  <si>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</si>
  <si>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</si>
  <si>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</si>
  <si>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</si>
  <si>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</si>
  <si>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</si>
  <si>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</si>
  <si>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</si>
  <si>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</si>
  <si>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</si>
  <si>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</si>
  <si>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</si>
  <si>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</si>
  <si>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</si>
  <si>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</si>
  <si>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</si>
  <si>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</si>
  <si>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</si>
  <si>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</si>
  <si>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</si>
  <si>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</si>
  <si>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</si>
  <si>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</si>
  <si>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</si>
  <si>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</si>
  <si>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</si>
  <si>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</si>
  <si>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</si>
  <si>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</si>
  <si>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</si>
  <si>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</si>
  <si>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</si>
  <si>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</si>
  <si>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</si>
  <si>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</si>
  <si>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</si>
  <si>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</si>
  <si>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</si>
  <si>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</si>
  <si>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</si>
  <si>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</si>
  <si>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</si>
  <si>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</si>
  <si>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</si>
  <si>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</si>
  <si>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</si>
  <si>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</si>
  <si>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</si>
  <si>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</si>
  <si>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</si>
  <si>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</si>
  <si>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</si>
  <si>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</si>
  <si>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</si>
  <si>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</si>
  <si>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</si>
  <si>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</si>
  <si>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</si>
  <si>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</si>
  <si>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</si>
  <si>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</si>
  <si>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</si>
  <si>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</si>
  <si>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</si>
  <si>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</si>
  <si>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</si>
  <si>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</si>
  <si>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</si>
  <si>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</si>
  <si>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</si>
  <si>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</si>
  <si>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</si>
  <si>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</si>
  <si>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</si>
  <si>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</si>
  <si>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</si>
  <si>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</si>
  <si>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</si>
  <si>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</si>
  <si>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</si>
  <si>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</si>
  <si>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</si>
  <si>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</si>
  <si>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</si>
  <si>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</si>
  <si>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</si>
  <si>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</si>
  <si>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</si>
  <si>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</si>
  <si>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</si>
  <si>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</si>
  <si>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</si>
  <si>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</si>
  <si>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</si>
  <si>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</si>
  <si>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</si>
  <si>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</si>
  <si>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</si>
  <si>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</si>
  <si>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</si>
  <si>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</si>
  <si>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</si>
  <si>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</si>
  <si>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</si>
  <si>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</si>
  <si>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</si>
  <si>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</si>
  <si>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</si>
  <si>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</si>
  <si>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</si>
  <si>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</si>
  <si>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</si>
  <si>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</si>
  <si>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</si>
  <si>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</si>
  <si>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</si>
  <si>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</si>
  <si>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</si>
  <si>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</si>
  <si>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</si>
  <si>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</si>
  <si>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</si>
  <si>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</si>
  <si>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</si>
  <si>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</si>
  <si>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</si>
  <si>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</si>
  <si>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</si>
  <si>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</si>
  <si>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</si>
  <si>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</si>
  <si>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</si>
  <si>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</si>
  <si>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</si>
  <si>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</si>
  <si>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</si>
  <si>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</si>
  <si>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</si>
  <si>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</si>
  <si>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</si>
  <si>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</si>
  <si>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</si>
  <si>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</si>
  <si>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</si>
  <si>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</si>
  <si>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</si>
  <si>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</si>
  <si>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</si>
  <si>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</si>
  <si>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</si>
  <si>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</si>
  <si>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</si>
  <si>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</si>
  <si>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</si>
  <si>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</si>
  <si>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</si>
  <si>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</si>
  <si>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</si>
  <si>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</si>
  <si>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</si>
  <si>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</si>
  <si>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</si>
  <si>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</si>
  <si>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</si>
  <si>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</si>
  <si>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</si>
  <si>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</si>
  <si>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</si>
  <si>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</si>
  <si>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</si>
  <si>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</si>
  <si>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</si>
  <si>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</si>
  <si>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</si>
  <si>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</si>
  <si>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</si>
  <si>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</si>
  <si>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</si>
  <si>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</si>
  <si>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</si>
  <si>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</si>
  <si>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</si>
  <si>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</si>
  <si>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</si>
  <si>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</si>
  <si>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</si>
  <si>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</si>
  <si>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</si>
  <si>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</si>
  <si>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</si>
  <si>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</si>
  <si>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</si>
  <si>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</si>
  <si>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</si>
  <si>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</si>
  <si>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</si>
  <si>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</si>
  <si>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</si>
  <si>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</si>
  <si>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</si>
  <si>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</si>
  <si>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</si>
  <si>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</si>
  <si>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</si>
  <si>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</si>
  <si>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</si>
  <si>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</si>
  <si>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</si>
  <si>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</si>
  <si>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</si>
  <si>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</si>
  <si>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</si>
  <si>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</si>
  <si>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</si>
  <si>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</si>
  <si>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</si>
  <si>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</si>
  <si>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</si>
  <si>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</si>
  <si>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</si>
  <si>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</si>
  <si>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</si>
  <si>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</si>
  <si>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</si>
  <si>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</si>
  <si>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</si>
  <si>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</si>
  <si>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</si>
  <si>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</si>
  <si>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</si>
  <si>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</si>
  <si>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</si>
  <si>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</si>
  <si>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</si>
  <si>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</si>
  <si>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</si>
  <si>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</si>
  <si>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</si>
  <si>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</si>
  <si>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</si>
  <si>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</si>
  <si>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</si>
  <si>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</si>
  <si>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</si>
  <si>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</si>
  <si>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</si>
  <si>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</si>
  <si>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</si>
  <si>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</si>
  <si>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</si>
  <si>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</si>
  <si>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</si>
  <si>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</si>
  <si>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</si>
  <si>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</si>
  <si>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</si>
  <si>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</si>
  <si>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</si>
  <si>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</si>
  <si>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</si>
  <si>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</si>
  <si>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</si>
  <si>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</si>
  <si>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</si>
  <si>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</si>
  <si>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</si>
  <si>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</si>
  <si>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</si>
  <si>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</si>
  <si>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</si>
  <si>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</si>
  <si>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</si>
  <si>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</si>
  <si>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</si>
  <si>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</si>
  <si>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</si>
  <si>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</si>
  <si>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</si>
  <si>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</si>
  <si>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</si>
  <si>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</si>
  <si>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</si>
  <si>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</si>
  <si>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</si>
  <si>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</si>
  <si>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</si>
  <si>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</si>
  <si>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</si>
  <si>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</si>
  <si>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</si>
  <si>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</si>
  <si>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</si>
  <si>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</si>
  <si>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</si>
  <si>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</si>
  <si>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</si>
  <si>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</si>
  <si>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</si>
  <si>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</si>
  <si>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</si>
  <si>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</si>
  <si>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</si>
  <si>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</si>
  <si>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</si>
  <si>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</si>
  <si>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</si>
  <si>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</si>
  <si>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</si>
  <si>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</si>
  <si>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</si>
  <si>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</si>
  <si>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</si>
  <si>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</si>
  <si>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</si>
  <si>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</si>
  <si>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</si>
  <si>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790/882/972</t>
    <phoneticPr fontId="103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</si>
  <si>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</si>
  <si>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</si>
  <si>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</si>
  <si>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</si>
  <si>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</si>
  <si>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</si>
  <si>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</si>
  <si>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</si>
  <si>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</si>
  <si>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</si>
  <si>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</si>
  <si>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</si>
  <si>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</si>
  <si>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</si>
  <si>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</si>
  <si>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</si>
  <si>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</si>
  <si>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</si>
  <si>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</si>
  <si>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</si>
  <si>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</si>
  <si>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</si>
  <si>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</si>
  <si>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</si>
  <si>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</si>
  <si>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</si>
  <si>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</si>
  <si>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</si>
  <si>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</si>
  <si>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</si>
  <si>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</si>
  <si>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</si>
  <si>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</si>
  <si>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</si>
  <si>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</si>
  <si>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</si>
  <si>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</si>
  <si>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</si>
  <si>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</si>
  <si>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</si>
  <si>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</si>
  <si>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</si>
  <si>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</si>
  <si>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</si>
  <si>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</si>
  <si>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</si>
  <si>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</si>
  <si>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</si>
  <si>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</si>
  <si>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</si>
  <si>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</si>
  <si>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</si>
  <si>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</si>
  <si>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</si>
  <si>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</si>
  <si>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</si>
  <si>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</si>
  <si>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</si>
  <si>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</si>
  <si>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</si>
  <si>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</si>
  <si>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</si>
  <si>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</si>
  <si>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</si>
  <si>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</si>
  <si>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</si>
  <si>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</si>
  <si>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</si>
  <si>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</si>
  <si>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</si>
  <si>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</si>
  <si>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</si>
  <si>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</si>
  <si>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</si>
  <si>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</si>
  <si>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</si>
  <si>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</si>
  <si>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</si>
  <si>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</si>
  <si>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</si>
  <si>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</si>
  <si>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</si>
  <si>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</si>
  <si>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</si>
  <si>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</si>
  <si>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</si>
  <si>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</si>
  <si>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</si>
  <si>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</si>
  <si>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</si>
  <si>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</si>
  <si>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</si>
  <si>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</si>
  <si>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</si>
  <si>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</si>
  <si>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</si>
  <si>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</si>
  <si>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</si>
  <si>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</si>
  <si>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</si>
  <si>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</si>
  <si>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</si>
  <si>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</si>
  <si>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</si>
  <si>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</si>
  <si>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</si>
  <si>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</si>
  <si>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</si>
  <si>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</si>
  <si>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</si>
  <si>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</si>
  <si>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</si>
  <si>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</si>
  <si>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</si>
  <si>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</si>
  <si>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</si>
  <si>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</si>
  <si>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</si>
  <si>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</si>
  <si>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</si>
  <si>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</si>
  <si>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</si>
  <si>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</si>
  <si>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</si>
  <si>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</si>
  <si>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</si>
  <si>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</si>
  <si>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</si>
  <si>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</si>
  <si>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</si>
  <si>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</si>
  <si>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</si>
  <si>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</si>
  <si>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</si>
  <si>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</si>
  <si>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</si>
  <si>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</si>
  <si>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</si>
  <si>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</si>
  <si>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</si>
  <si>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</si>
  <si>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</si>
  <si>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</si>
  <si>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</si>
  <si>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</si>
  <si>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</si>
  <si>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</si>
  <si>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</si>
  <si>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</si>
  <si>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</si>
  <si>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</si>
  <si>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</si>
  <si>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</si>
  <si>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</si>
  <si>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</si>
  <si>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</si>
  <si>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</si>
  <si>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</si>
  <si>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</si>
  <si>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</si>
  <si>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</si>
  <si>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</si>
  <si>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</si>
  <si>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</si>
  <si>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</si>
  <si>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</si>
  <si>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</si>
  <si>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</si>
  <si>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</si>
  <si>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</si>
  <si>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</si>
  <si>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</si>
  <si>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</si>
  <si>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</si>
  <si>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</si>
  <si>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</si>
  <si>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</si>
  <si>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</si>
  <si>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</si>
  <si>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</si>
  <si>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</si>
  <si>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</si>
  <si>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</si>
  <si>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</si>
  <si>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</si>
  <si>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</si>
  <si>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</si>
  <si>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</si>
  <si>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</si>
  <si>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</si>
  <si>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</si>
  <si>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</si>
  <si>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</si>
  <si>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</si>
  <si>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</si>
  <si>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</si>
  <si>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</si>
  <si>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</si>
  <si>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</si>
  <si>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</si>
  <si>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</si>
  <si>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</si>
  <si>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</si>
  <si>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</si>
  <si>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</si>
  <si>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</si>
  <si>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</si>
  <si>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</si>
  <si>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</si>
  <si>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</si>
  <si>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</si>
  <si>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</si>
  <si>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</si>
  <si>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</si>
  <si>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</si>
  <si>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</si>
  <si>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</si>
  <si>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</si>
  <si>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</si>
  <si>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</si>
  <si>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</si>
  <si>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</si>
  <si>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</si>
  <si>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</si>
  <si>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</si>
  <si>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</si>
  <si>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</si>
  <si>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</si>
  <si>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</si>
  <si>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</si>
  <si>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</si>
  <si>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</si>
  <si>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</si>
  <si>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</si>
  <si>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</si>
  <si>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</si>
  <si>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</si>
  <si>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</si>
  <si>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</si>
  <si>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</si>
  <si>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</si>
  <si>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</si>
  <si>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</si>
  <si>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</si>
  <si>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</si>
  <si>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</si>
  <si>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</si>
  <si>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</si>
  <si>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</si>
  <si>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</si>
  <si>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</si>
  <si>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</si>
  <si>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</si>
  <si>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</si>
  <si>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</si>
  <si>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</si>
  <si>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</si>
  <si>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</si>
  <si>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</si>
  <si>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</si>
  <si>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</si>
  <si>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</si>
  <si>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</si>
  <si>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</si>
  <si>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</si>
  <si>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</si>
  <si>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</si>
  <si>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</si>
  <si>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</si>
  <si>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</si>
  <si>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</si>
  <si>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</si>
  <si>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</si>
  <si>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</si>
  <si>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</si>
  <si>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</si>
  <si>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</si>
  <si>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</si>
  <si>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</si>
  <si>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</si>
  <si>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</si>
  <si>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</si>
  <si>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</si>
  <si>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</si>
  <si>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</si>
  <si>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</si>
  <si>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</si>
  <si>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</si>
  <si>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</si>
  <si>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</si>
  <si>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</si>
  <si>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</si>
  <si>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</si>
  <si>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</si>
  <si>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</si>
  <si>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</si>
  <si>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</si>
  <si>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</si>
  <si>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</si>
  <si>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</si>
  <si>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</si>
  <si>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</si>
  <si>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</si>
  <si>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</si>
  <si>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</si>
  <si>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</si>
  <si>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</si>
  <si>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</si>
  <si>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</si>
  <si>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</si>
  <si>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</si>
  <si>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</si>
  <si>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</si>
  <si>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</si>
  <si>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</si>
  <si>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</si>
  <si>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</si>
  <si>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</si>
  <si>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</si>
  <si>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</si>
  <si>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</si>
  <si>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</si>
  <si>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</si>
  <si>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</si>
  <si>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</si>
  <si>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</si>
  <si>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</si>
  <si>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</si>
  <si>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</si>
  <si>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</si>
  <si>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</si>
  <si>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</si>
  <si>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</si>
  <si>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</si>
  <si>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</si>
  <si>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</si>
  <si>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</si>
  <si>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</si>
  <si>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</si>
  <si>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</si>
  <si>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</si>
  <si>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</si>
  <si>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</si>
  <si>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</si>
  <si>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</si>
  <si>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</si>
  <si>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</si>
  <si>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</si>
  <si>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</si>
  <si>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</si>
  <si>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</si>
  <si>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</si>
  <si>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</si>
  <si>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</si>
  <si>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</si>
  <si>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</si>
  <si>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</si>
  <si>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</si>
  <si>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</si>
  <si>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</si>
  <si>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</si>
  <si>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</si>
  <si>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</si>
  <si>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</si>
  <si>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</si>
  <si>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</si>
  <si>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</si>
  <si>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</si>
  <si>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</si>
  <si>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</si>
  <si>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</si>
  <si>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</si>
  <si>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</si>
  <si>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</si>
  <si>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</si>
  <si>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</si>
  <si>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</si>
  <si>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</si>
  <si>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</si>
  <si>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</si>
  <si>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</si>
  <si>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</si>
  <si>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</si>
  <si>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</si>
  <si>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</si>
  <si>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</si>
  <si>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</si>
  <si>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</si>
  <si>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</si>
  <si>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</si>
  <si>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</si>
  <si>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</si>
  <si>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</si>
  <si>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</si>
  <si>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</si>
  <si>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</si>
  <si>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</si>
  <si>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</si>
  <si>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</si>
  <si>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</si>
  <si>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</si>
  <si>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</si>
  <si>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</si>
  <si>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</si>
  <si>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</si>
  <si>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</si>
  <si>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</si>
  <si>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</si>
  <si>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</si>
  <si>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</si>
  <si>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</si>
  <si>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</si>
  <si>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</si>
  <si>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</si>
  <si>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</si>
  <si>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</si>
  <si>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</si>
  <si>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</si>
  <si>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</si>
  <si>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</si>
  <si>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</si>
  <si>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</si>
  <si>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</si>
  <si>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</si>
  <si>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</si>
  <si>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</si>
  <si>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</si>
  <si>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</si>
  <si>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</si>
  <si>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</si>
  <si>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</si>
  <si>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</si>
  <si>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</si>
  <si>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</si>
  <si>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</si>
  <si>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</si>
  <si>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</si>
  <si>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</si>
  <si>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</si>
  <si>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</si>
  <si>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</si>
  <si>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</si>
  <si>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</si>
  <si>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</si>
  <si>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</si>
  <si>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</si>
  <si>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</si>
  <si>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</si>
  <si>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</si>
  <si>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</si>
  <si>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</si>
  <si>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</si>
  <si>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</si>
  <si>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</si>
  <si>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</si>
  <si>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</si>
  <si>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</si>
  <si>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</si>
  <si>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</si>
  <si>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</si>
  <si>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</si>
  <si>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</si>
  <si>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</si>
  <si>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</si>
  <si>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</si>
  <si>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</si>
  <si>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</si>
  <si>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</si>
  <si>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</si>
  <si>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</si>
  <si>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</si>
  <si>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</si>
  <si>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</si>
  <si>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</si>
  <si>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</si>
  <si>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</si>
  <si>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</si>
  <si>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</si>
  <si>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</si>
  <si>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</si>
  <si>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</si>
  <si>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</si>
  <si>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</si>
  <si>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</si>
  <si>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</si>
  <si>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</si>
  <si>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</si>
  <si>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</si>
  <si>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</si>
  <si>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</si>
  <si>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</si>
  <si>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</si>
  <si>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</si>
  <si>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</si>
  <si>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</si>
  <si>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</si>
  <si>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</si>
  <si>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</si>
  <si>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</si>
  <si>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</si>
  <si>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</si>
  <si>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</si>
  <si>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</si>
  <si>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</si>
  <si>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</si>
  <si>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</si>
  <si>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</si>
  <si>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</si>
  <si>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</si>
  <si>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</si>
  <si>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</si>
  <si>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</si>
  <si>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</si>
  <si>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</si>
  <si>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</si>
  <si>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</si>
  <si>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</si>
  <si>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</si>
  <si>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</si>
  <si>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</si>
  <si>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</si>
  <si>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</si>
  <si>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</si>
  <si>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</si>
  <si>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</si>
  <si>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</si>
  <si>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</si>
  <si>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</si>
  <si>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</si>
  <si>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</si>
  <si>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</si>
  <si>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</si>
  <si>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</si>
  <si>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</si>
  <si>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</si>
  <si>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</si>
  <si>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</si>
  <si>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</si>
  <si>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</si>
  <si>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</si>
  <si>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</si>
  <si>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</si>
  <si>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</si>
  <si>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</si>
  <si>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</si>
  <si>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</si>
  <si>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</si>
  <si>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</si>
  <si>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</si>
  <si>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</si>
  <si>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</si>
  <si>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</si>
  <si>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</si>
  <si>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</si>
  <si>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</si>
  <si>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</si>
  <si>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</si>
  <si>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</si>
  <si>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</si>
  <si>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</si>
  <si>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</si>
  <si>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</si>
  <si>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</si>
  <si>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</si>
  <si>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</si>
  <si>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</si>
  <si>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</si>
  <si>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</si>
  <si>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</si>
  <si>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</si>
  <si>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</si>
  <si>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</si>
  <si>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</si>
  <si>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</si>
  <si>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</si>
  <si>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</si>
  <si>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</si>
  <si>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</si>
  <si>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</si>
  <si>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</si>
  <si>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</si>
  <si>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</si>
  <si>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</si>
  <si>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</si>
  <si>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</si>
  <si>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</si>
  <si>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</si>
  <si>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</si>
  <si>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</si>
  <si>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</si>
  <si>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</si>
  <si>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</si>
  <si>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</si>
  <si>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</si>
  <si>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</si>
  <si>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</si>
  <si>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</si>
  <si>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</si>
  <si>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</si>
  <si>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</si>
  <si>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</si>
  <si>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</si>
  <si>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</si>
  <si>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</si>
  <si>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</si>
  <si>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</si>
  <si>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</si>
  <si>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</si>
  <si>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</si>
  <si>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</si>
  <si>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</si>
  <si>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</si>
  <si>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</si>
  <si>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</si>
  <si>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</si>
  <si>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</si>
  <si>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</si>
  <si>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</si>
  <si>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</si>
  <si>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</si>
  <si>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</si>
  <si>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</si>
  <si>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</si>
  <si>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</si>
  <si>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</si>
  <si>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</si>
  <si>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</si>
  <si>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</si>
  <si>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</si>
  <si>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</si>
  <si>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</si>
  <si>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</si>
  <si>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</si>
  <si>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</si>
  <si>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</si>
  <si>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</si>
  <si>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</si>
  <si>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</si>
  <si>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</si>
  <si>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</si>
  <si>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</si>
  <si>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</si>
  <si>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</si>
  <si>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</si>
  <si>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</si>
  <si>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</si>
  <si>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</si>
  <si>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</si>
  <si>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</si>
  <si>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</si>
  <si>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</si>
  <si>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</si>
  <si>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</si>
  <si>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</si>
  <si>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</si>
  <si>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</si>
  <si>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</si>
  <si>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</si>
  <si>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</si>
  <si>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</si>
  <si>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</si>
  <si>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</si>
  <si>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</si>
  <si>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</si>
  <si>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</si>
  <si>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</si>
  <si>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</si>
  <si>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</si>
  <si>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</si>
  <si>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</si>
  <si>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</si>
  <si>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</si>
  <si>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</si>
  <si>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</si>
  <si>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</si>
  <si>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</si>
  <si>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</si>
  <si>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</si>
  <si>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</si>
  <si>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</si>
  <si>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</si>
  <si>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</si>
  <si>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</si>
  <si>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</si>
  <si>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</si>
  <si>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</si>
  <si>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</si>
  <si>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</si>
  <si>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</si>
  <si>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</si>
  <si>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</si>
  <si>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</si>
  <si>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</si>
  <si>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</si>
  <si>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</si>
  <si>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</si>
  <si>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</si>
  <si>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</si>
  <si>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</si>
  <si>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</si>
  <si>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</si>
  <si>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</si>
  <si>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</si>
  <si>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</si>
  <si>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</si>
  <si>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</si>
  <si>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</si>
  <si>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</si>
  <si>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</si>
  <si>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</si>
  <si>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</si>
  <si>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</si>
  <si>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</si>
  <si>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</si>
  <si>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</si>
  <si>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</si>
  <si>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</si>
  <si>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</si>
  <si>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</si>
  <si>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</si>
  <si>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</si>
  <si>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</si>
  <si>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</si>
  <si>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</si>
  <si>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</si>
  <si>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</si>
  <si>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</si>
  <si>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</si>
  <si>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</si>
  <si>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</si>
  <si>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</si>
  <si>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</si>
  <si>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</si>
  <si>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</si>
  <si>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</si>
  <si>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</si>
  <si>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</si>
  <si>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</si>
  <si>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</si>
  <si>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</si>
  <si>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</si>
  <si>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</si>
  <si>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</si>
  <si>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</si>
  <si>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</si>
  <si>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</si>
  <si>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</si>
  <si>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</si>
  <si>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</si>
  <si>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</si>
  <si>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</si>
  <si>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</si>
  <si>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</si>
  <si>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</si>
  <si>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</si>
  <si>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</si>
  <si>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</si>
  <si>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</si>
  <si>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</si>
  <si>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</si>
  <si>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</si>
  <si>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</si>
  <si>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</si>
  <si>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</si>
  <si>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</si>
  <si>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</si>
  <si>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</si>
  <si>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</si>
  <si>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</si>
  <si>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</si>
  <si>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</si>
  <si>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</si>
  <si>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</si>
  <si>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</si>
  <si>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</si>
  <si>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</si>
  <si>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</si>
  <si>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</si>
  <si>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</si>
  <si>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</si>
  <si>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</si>
  <si>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</si>
  <si>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</si>
  <si>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</si>
  <si>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</si>
  <si>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</si>
  <si>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</si>
  <si>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</si>
  <si>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</si>
  <si>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</si>
  <si>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</si>
  <si>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</si>
  <si>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</si>
  <si>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</si>
  <si>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</si>
  <si>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</si>
  <si>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</si>
  <si>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</si>
  <si>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</si>
  <si>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</si>
  <si>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</si>
  <si>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</si>
  <si>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</si>
  <si>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</si>
  <si>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</si>
  <si>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</si>
  <si>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</si>
  <si>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</si>
  <si>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</si>
  <si>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</si>
  <si>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</si>
  <si>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</si>
  <si>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</si>
  <si>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</si>
  <si>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</si>
  <si>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</si>
  <si>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</si>
  <si>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</si>
  <si>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</si>
  <si>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</si>
  <si>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</si>
  <si>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</si>
  <si>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</si>
  <si>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</si>
  <si>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</si>
  <si>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</si>
  <si>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</si>
  <si>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</si>
  <si>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</si>
  <si>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</si>
  <si>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</si>
  <si>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</si>
  <si>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</si>
  <si>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</si>
  <si>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</si>
  <si>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</si>
  <si>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</si>
  <si>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</si>
  <si>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</si>
  <si>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</si>
  <si>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</si>
  <si>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</si>
  <si>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</si>
  <si>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</si>
  <si>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</si>
  <si>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</si>
  <si>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</si>
  <si>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</si>
  <si>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</si>
  <si>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</si>
  <si>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</si>
  <si>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</si>
  <si>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</si>
  <si>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</si>
  <si>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</si>
  <si>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</si>
  <si>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</si>
  <si>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</si>
  <si>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</si>
  <si>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</si>
  <si>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</si>
  <si>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</si>
  <si>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</si>
  <si>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</si>
  <si>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</si>
  <si>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</si>
  <si>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</si>
  <si>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</si>
  <si>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</si>
  <si>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</si>
  <si>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</si>
  <si>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</si>
  <si>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</si>
  <si>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</si>
  <si>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</si>
  <si>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</si>
  <si>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</si>
  <si>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</si>
  <si>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</si>
  <si>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</si>
  <si>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</si>
  <si>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</si>
  <si>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</si>
  <si>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</si>
  <si>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</si>
  <si>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</si>
  <si>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</si>
  <si>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</si>
  <si>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</si>
  <si>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</si>
  <si>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</si>
  <si>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</si>
  <si>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</si>
  <si>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</si>
  <si>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</si>
  <si>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</si>
  <si>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</si>
  <si>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</si>
  <si>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</si>
  <si>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</si>
  <si>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</si>
  <si>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</si>
  <si>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</si>
  <si>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</si>
  <si>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</si>
  <si>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</si>
  <si>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</si>
  <si>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</si>
  <si>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</si>
  <si>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</si>
  <si>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</si>
  <si>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</si>
  <si>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</si>
  <si>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</si>
  <si>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</si>
  <si>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</si>
  <si>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</si>
  <si>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</si>
  <si>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</si>
  <si>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</si>
  <si>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</si>
  <si>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</si>
  <si>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</si>
  <si>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</si>
  <si>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</si>
  <si>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</si>
  <si>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</si>
  <si>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</si>
  <si>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</si>
  <si>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</si>
  <si>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</si>
  <si>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</si>
  <si>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</si>
  <si>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</si>
  <si>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</si>
  <si>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</si>
  <si>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</si>
  <si>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</si>
  <si>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</si>
  <si>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</si>
  <si>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</si>
  <si>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</si>
  <si>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</si>
  <si>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</si>
  <si>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</si>
  <si>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</si>
  <si>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</si>
  <si>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</si>
  <si>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</si>
  <si>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</si>
  <si>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</si>
  <si>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</si>
  <si>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</si>
  <si>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</si>
  <si>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</si>
  <si>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</si>
  <si>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</si>
  <si>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</si>
  <si>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</si>
  <si>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</si>
  <si>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</si>
  <si>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</si>
  <si>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</si>
  <si>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</si>
  <si>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</si>
  <si>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</si>
  <si>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</si>
  <si>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</si>
  <si>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</si>
  <si>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</si>
  <si>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</si>
  <si>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</si>
  <si>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</si>
  <si>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</si>
  <si>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</si>
  <si>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</si>
  <si>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</si>
  <si>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</si>
  <si>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</si>
  <si>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</si>
  <si>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</si>
  <si>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</si>
  <si>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</si>
  <si>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</si>
  <si>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</si>
  <si>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</si>
  <si>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</si>
  <si>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</si>
  <si>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</si>
  <si>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</si>
  <si>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</si>
  <si>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</si>
  <si>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</si>
  <si>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</si>
  <si>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</si>
  <si>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</si>
  <si>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</si>
  <si>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</si>
  <si>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</si>
  <si>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</si>
  <si>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</si>
  <si>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</si>
  <si>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</si>
  <si>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</si>
  <si>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</si>
  <si>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</si>
  <si>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</si>
  <si>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</si>
  <si>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</si>
  <si>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</si>
  <si>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</si>
  <si>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</si>
  <si>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</si>
  <si>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</si>
  <si>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</si>
  <si>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</si>
  <si>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</si>
  <si>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</si>
  <si>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</si>
  <si>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</si>
  <si>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</si>
  <si>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</si>
  <si>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</si>
  <si>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</si>
  <si>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</si>
  <si>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</si>
  <si>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</si>
  <si>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</si>
  <si>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</si>
  <si>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</si>
  <si>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</si>
  <si>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</si>
  <si>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</si>
  <si>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</si>
  <si>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</si>
  <si>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</si>
  <si>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</si>
  <si>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</si>
  <si>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</si>
  <si>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</si>
  <si>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</si>
  <si>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</si>
  <si>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</si>
  <si>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</si>
  <si>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</si>
  <si>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</si>
  <si>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</si>
  <si>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</si>
  <si>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</si>
  <si>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</si>
  <si>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</si>
  <si>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</si>
  <si>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</si>
  <si>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</si>
  <si>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</si>
  <si>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</si>
  <si>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</si>
  <si>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</si>
  <si>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</si>
  <si>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</si>
  <si>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</si>
  <si>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</si>
  <si>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</si>
  <si>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</si>
  <si>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</si>
  <si>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</si>
  <si>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</si>
  <si>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</si>
  <si>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</si>
  <si>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</si>
  <si>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</si>
  <si>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</si>
  <si>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</si>
  <si>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</si>
  <si>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</si>
  <si>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</si>
  <si>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</si>
  <si>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</si>
  <si>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</si>
  <si>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</si>
  <si>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</si>
  <si>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</si>
  <si>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</si>
  <si>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</si>
  <si>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</si>
  <si>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</si>
  <si>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</si>
  <si>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</si>
  <si>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</si>
  <si>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</si>
  <si>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</si>
  <si>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</si>
  <si>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</si>
  <si>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</si>
  <si>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</si>
  <si>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</si>
  <si>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</si>
  <si>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</si>
  <si>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</si>
  <si>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</si>
  <si>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</si>
  <si>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</si>
  <si>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</si>
  <si>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</si>
  <si>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</si>
  <si>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</si>
  <si>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</si>
  <si>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</si>
  <si>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</si>
  <si>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</si>
  <si>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</si>
  <si>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</si>
  <si>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</si>
  <si>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</si>
  <si>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</si>
  <si>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</si>
  <si>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</si>
  <si>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</si>
  <si>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</si>
  <si>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</si>
  <si>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</si>
  <si>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</si>
  <si>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</si>
  <si>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</si>
  <si>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</si>
  <si>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</si>
  <si>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</si>
  <si>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</si>
  <si>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</si>
  <si>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</si>
  <si>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</si>
  <si>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</si>
  <si>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</si>
  <si>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</si>
  <si>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</si>
  <si>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</si>
  <si>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</si>
  <si>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</si>
  <si>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</si>
  <si>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</si>
  <si>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</si>
  <si>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</si>
  <si>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</si>
  <si>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</si>
  <si>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</si>
  <si>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</si>
  <si>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</si>
  <si>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</si>
  <si>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</si>
  <si>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</si>
  <si>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</si>
  <si>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</si>
  <si>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</si>
  <si>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</si>
  <si>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</si>
  <si>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</si>
  <si>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</si>
  <si>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</si>
  <si>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</si>
  <si>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</si>
  <si>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</si>
  <si>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</si>
  <si>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</si>
  <si>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</si>
  <si>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</si>
  <si>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</si>
  <si>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</si>
  <si>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</si>
  <si>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</si>
  <si>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</si>
  <si>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</si>
  <si>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</si>
  <si>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</si>
  <si>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</si>
  <si>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</si>
  <si>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</si>
  <si>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</si>
  <si>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</si>
  <si>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</si>
  <si>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</si>
  <si>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</si>
  <si>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</si>
  <si>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</si>
  <si>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</si>
  <si>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</si>
  <si>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</si>
  <si>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</si>
  <si>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</si>
  <si>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</si>
  <si>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</si>
  <si>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</si>
  <si>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</si>
  <si>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</si>
  <si>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</si>
  <si>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</si>
  <si>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</si>
  <si>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</si>
  <si>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</si>
  <si>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</si>
  <si>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</si>
  <si>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</si>
  <si>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</si>
  <si>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</si>
  <si>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</si>
  <si>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</si>
  <si>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</si>
  <si>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</si>
  <si>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</si>
  <si>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</si>
  <si>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</si>
  <si>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</si>
  <si>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</si>
  <si>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</si>
  <si>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</si>
  <si>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</si>
  <si>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</si>
  <si>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</si>
  <si>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</si>
  <si>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</si>
  <si>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</si>
  <si>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</si>
  <si>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</si>
  <si>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</si>
  <si>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</si>
  <si>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</si>
  <si>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</si>
  <si>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</si>
  <si>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</si>
  <si>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</si>
  <si>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</si>
  <si>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</si>
  <si>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</si>
  <si>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</si>
  <si>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</si>
  <si>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</si>
  <si>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</si>
  <si>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</si>
  <si>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</si>
  <si>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</si>
  <si>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</si>
  <si>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</si>
  <si>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</si>
  <si>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</si>
  <si>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</si>
  <si>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</si>
  <si>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</si>
  <si>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</si>
  <si>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</si>
  <si>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</si>
  <si>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</si>
  <si>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</si>
  <si>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</si>
  <si>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</si>
  <si>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</si>
  <si>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</si>
  <si>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</si>
  <si>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</si>
  <si>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</si>
  <si>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</si>
  <si>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</si>
  <si>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</si>
  <si>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</si>
  <si>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</si>
  <si>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</si>
  <si>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</si>
  <si>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</si>
  <si>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</si>
  <si>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</si>
  <si>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</si>
  <si>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</si>
  <si>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</si>
  <si>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</si>
  <si>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</si>
  <si>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</si>
  <si>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</si>
  <si>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</si>
  <si>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</si>
  <si>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</si>
  <si>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</si>
  <si>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</si>
  <si>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</si>
  <si>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</si>
  <si>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</si>
  <si>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</si>
  <si>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</si>
  <si>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</si>
  <si>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</si>
  <si>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</si>
  <si>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</si>
  <si>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</si>
  <si>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</si>
  <si>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</si>
  <si>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</si>
  <si>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</si>
  <si>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</si>
  <si>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</si>
  <si>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</si>
  <si>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</si>
  <si>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</si>
  <si>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</si>
  <si>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</si>
  <si>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</si>
  <si>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</si>
  <si>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</si>
  <si>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</si>
  <si>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</si>
  <si>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</si>
  <si>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</si>
  <si>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</si>
  <si>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</si>
  <si>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</si>
  <si>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</si>
  <si>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</si>
  <si>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</si>
  <si>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</si>
  <si>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</si>
  <si>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</si>
  <si>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</si>
  <si>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</si>
  <si>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</si>
  <si>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</si>
  <si>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</si>
  <si>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</si>
  <si>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</si>
  <si>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</si>
  <si>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</si>
  <si>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</si>
  <si>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</si>
  <si>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</si>
  <si>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</si>
  <si>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</si>
  <si>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</si>
  <si>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</si>
  <si>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</si>
  <si>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</si>
  <si>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</si>
  <si>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</si>
  <si>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</si>
  <si>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</si>
  <si>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</si>
  <si>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</si>
  <si>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</si>
  <si>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</si>
  <si>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</si>
  <si>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</si>
  <si>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</si>
  <si>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</si>
  <si>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</si>
  <si>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</si>
  <si>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</si>
  <si>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</si>
  <si>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</si>
  <si>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</si>
  <si>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</si>
  <si>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</si>
  <si>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</si>
  <si>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</si>
  <si>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</si>
  <si>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</si>
  <si>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</si>
  <si>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</si>
  <si>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</si>
  <si>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</si>
  <si>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</si>
  <si>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</si>
  <si>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</si>
  <si>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</si>
  <si>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</si>
  <si>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</si>
  <si>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</si>
  <si>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</si>
  <si>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</si>
  <si>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</si>
  <si>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</si>
  <si>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</si>
  <si>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</si>
  <si>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</si>
  <si>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</si>
  <si>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</si>
  <si>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</si>
  <si>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</si>
  <si>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</si>
  <si>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</si>
  <si>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</si>
  <si>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</si>
  <si>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</si>
  <si>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</si>
  <si>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</si>
  <si>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</si>
  <si>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</si>
  <si>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</si>
  <si>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</si>
  <si>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</si>
  <si>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</si>
  <si>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</si>
  <si>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</si>
  <si>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</si>
  <si>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</si>
  <si>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</si>
  <si>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</si>
  <si>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</si>
  <si>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</si>
  <si>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</si>
  <si>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</si>
  <si>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</si>
  <si>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</si>
  <si>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</si>
  <si>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</si>
  <si>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</si>
  <si>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</si>
  <si>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</si>
  <si>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</si>
  <si>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</si>
  <si>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</si>
  <si>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</si>
  <si>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</si>
  <si>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</si>
  <si>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</si>
  <si>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</si>
  <si>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</si>
  <si>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</si>
  <si>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</si>
  <si>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</si>
  <si>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</si>
  <si>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</si>
  <si>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</si>
  <si>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</si>
  <si>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</si>
  <si>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</si>
  <si>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</si>
  <si>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</si>
  <si>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</si>
  <si>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</si>
  <si>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</si>
  <si>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</si>
  <si>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</si>
  <si>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</si>
  <si>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</si>
  <si>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</si>
  <si>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</si>
  <si>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</si>
  <si>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</si>
  <si>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</si>
  <si>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</si>
  <si>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</si>
  <si>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</si>
  <si>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</si>
  <si>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</si>
  <si>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</si>
  <si>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</si>
  <si>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</si>
  <si>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</si>
  <si>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</si>
  <si>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</si>
  <si>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</si>
  <si>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</si>
  <si>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</si>
  <si>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</si>
  <si>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</si>
  <si>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</si>
  <si>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</si>
  <si>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</si>
  <si>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</si>
  <si>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</si>
  <si>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</si>
  <si>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</si>
  <si>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</si>
  <si>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</si>
  <si>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</si>
  <si>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</si>
  <si>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</si>
  <si>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</si>
  <si>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</si>
  <si>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</si>
  <si>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</si>
  <si>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</si>
  <si>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</si>
  <si>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</si>
  <si>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</si>
  <si>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</si>
  <si>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</si>
  <si>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</si>
  <si>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</si>
  <si>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</si>
  <si>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</si>
  <si>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</si>
  <si>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</si>
  <si>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</si>
  <si>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</si>
  <si>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</si>
  <si>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</si>
  <si>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</si>
  <si>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</si>
  <si>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</si>
  <si>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</si>
  <si>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</si>
  <si>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</si>
  <si>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</si>
  <si>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</si>
  <si>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</si>
  <si>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</si>
  <si>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</si>
  <si>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</si>
  <si>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</si>
  <si>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</si>
  <si>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</si>
  <si>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</si>
  <si>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</si>
  <si>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</si>
  <si>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</si>
  <si>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</si>
  <si>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</si>
  <si>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</si>
  <si>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</si>
  <si>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</si>
  <si>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</si>
  <si>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</si>
  <si>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</si>
  <si>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</si>
  <si>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</si>
  <si>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</si>
  <si>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</si>
  <si>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</si>
  <si>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</si>
  <si>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</si>
  <si>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</si>
  <si>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</si>
  <si>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</si>
  <si>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</si>
  <si>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</si>
  <si>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</si>
  <si>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</si>
  <si>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</si>
  <si>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</si>
  <si>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</si>
  <si>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</si>
  <si>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</si>
  <si>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</si>
  <si>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</si>
  <si>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</si>
  <si>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</si>
  <si>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</si>
  <si>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</si>
  <si>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</si>
  <si>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</si>
  <si>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</si>
  <si>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</si>
  <si>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</si>
  <si>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</si>
  <si>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</si>
  <si>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</si>
  <si>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</si>
  <si>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</si>
  <si>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</si>
  <si>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</si>
  <si>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</si>
  <si>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</si>
  <si>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</si>
  <si>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</si>
  <si>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</si>
  <si>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</si>
  <si>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</si>
  <si>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</si>
  <si>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</si>
  <si>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</si>
  <si>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</si>
  <si>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</si>
  <si>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</si>
  <si>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</si>
  <si>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</si>
  <si>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</si>
  <si>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</si>
  <si>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</si>
  <si>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</si>
  <si>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</si>
  <si>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</si>
  <si>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</si>
  <si>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</si>
  <si>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</si>
  <si>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</si>
  <si>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</si>
  <si>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</si>
  <si>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</si>
  <si>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</si>
  <si>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</si>
  <si>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</si>
  <si>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</si>
  <si>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</si>
  <si>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</si>
  <si>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</si>
  <si>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</si>
  <si>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</si>
  <si>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</si>
  <si>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</si>
  <si>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</si>
  <si>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</si>
  <si>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</si>
  <si>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</si>
  <si>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</si>
  <si>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</si>
  <si>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</si>
  <si>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</si>
  <si>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</si>
  <si>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</si>
  <si>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</si>
  <si>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</si>
  <si>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</si>
  <si>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</si>
  <si>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</si>
  <si>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</si>
  <si>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</si>
  <si>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</si>
  <si>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</si>
  <si>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</si>
  <si>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</si>
  <si>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</si>
  <si>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</si>
  <si>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</si>
  <si>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</si>
  <si>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</si>
  <si>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</si>
  <si>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</si>
  <si>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</si>
  <si>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</si>
  <si>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</si>
  <si>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</si>
  <si>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</si>
  <si>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</si>
  <si>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</si>
  <si>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</si>
  <si>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</si>
  <si>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</si>
  <si>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</si>
  <si>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</si>
  <si>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</si>
  <si>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</si>
  <si>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</si>
  <si>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</si>
  <si>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</si>
  <si>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</si>
  <si>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</si>
  <si>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</si>
  <si>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</si>
  <si>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</si>
  <si>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</si>
  <si>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</si>
  <si>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</si>
  <si>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</si>
  <si>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</si>
  <si>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</si>
  <si>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</si>
  <si>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</si>
  <si>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</si>
  <si>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</si>
  <si>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</si>
  <si>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</si>
  <si>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</si>
  <si>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</si>
  <si>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</si>
  <si>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</si>
  <si>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</si>
  <si>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</si>
  <si>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</si>
  <si>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</si>
  <si>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</si>
  <si>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</si>
  <si>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</si>
  <si>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</si>
  <si>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</si>
  <si>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</si>
  <si>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</si>
  <si>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</si>
  <si>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</si>
  <si>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</si>
  <si>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</si>
  <si>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</si>
  <si>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</si>
  <si>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</si>
  <si>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</si>
  <si>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</si>
  <si>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</si>
  <si>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</si>
  <si>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</si>
  <si>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</si>
  <si>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</si>
  <si>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</si>
  <si>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</si>
  <si>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</si>
  <si>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</si>
  <si>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</si>
  <si>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</si>
  <si>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</si>
  <si>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</si>
  <si>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</si>
  <si>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</si>
  <si>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</si>
  <si>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</si>
  <si>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</si>
  <si>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</si>
  <si>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</si>
  <si>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</si>
  <si>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</si>
  <si>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</si>
  <si>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</si>
  <si>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</si>
  <si>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</si>
  <si>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</si>
  <si>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</si>
  <si>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</si>
  <si>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</si>
  <si>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</si>
  <si>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</si>
  <si>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</si>
  <si>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</si>
  <si>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</si>
  <si>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</si>
  <si>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</si>
  <si>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</si>
  <si>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</si>
  <si>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</si>
  <si>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</si>
  <si>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</si>
  <si>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</si>
  <si>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</si>
  <si>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</si>
  <si>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</si>
  <si>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</si>
  <si>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</si>
  <si>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</si>
  <si>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</si>
  <si>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</si>
  <si>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</si>
  <si>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</si>
  <si>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</si>
  <si>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</si>
  <si>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</si>
  <si>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</si>
  <si>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</si>
  <si>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</si>
  <si>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</si>
  <si>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</si>
  <si>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</si>
  <si>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</si>
  <si>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</si>
  <si>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</si>
  <si>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</si>
  <si>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</si>
  <si>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</si>
  <si>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</si>
  <si>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</si>
  <si>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</si>
  <si>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</si>
  <si>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</si>
  <si>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</si>
  <si>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</si>
  <si>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</si>
  <si>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</si>
  <si>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</si>
  <si>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</si>
  <si>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</si>
  <si>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</si>
  <si>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</si>
  <si>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</si>
  <si>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</si>
  <si>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</si>
  <si>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</si>
  <si>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</si>
  <si>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</si>
  <si>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</si>
  <si>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</si>
  <si>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</si>
  <si>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</si>
  <si>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</si>
  <si>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</si>
  <si>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</si>
  <si>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</si>
  <si>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</si>
  <si>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</si>
  <si>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</si>
  <si>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</si>
  <si>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</si>
  <si>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</si>
  <si>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</si>
  <si>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</si>
  <si>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</si>
  <si>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</si>
  <si>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</si>
  <si>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</si>
  <si>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</si>
  <si>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</si>
  <si>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</si>
  <si>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</si>
  <si>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</si>
  <si>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</si>
  <si>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</si>
  <si>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</si>
  <si>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</si>
  <si>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</si>
  <si>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</si>
  <si>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</si>
  <si>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</si>
  <si>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</si>
  <si>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</si>
  <si>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</si>
  <si>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</si>
  <si>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</si>
  <si>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</si>
  <si>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</si>
  <si>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</si>
  <si>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</si>
  <si>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</si>
  <si>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</si>
  <si>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</si>
  <si>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</si>
  <si>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</si>
  <si>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</si>
  <si>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</si>
  <si>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</si>
  <si>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</si>
  <si>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</si>
  <si>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</si>
  <si>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</si>
  <si>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</si>
  <si>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</si>
  <si>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</si>
  <si>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</si>
  <si>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</si>
  <si>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</si>
  <si>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</si>
  <si>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</si>
  <si>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</si>
  <si>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</si>
  <si>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</si>
  <si>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</si>
  <si>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</si>
  <si>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</si>
  <si>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</si>
  <si>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</si>
  <si>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</si>
  <si>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</si>
  <si>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</si>
  <si>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</si>
  <si>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</si>
  <si>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</si>
  <si>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</si>
  <si>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</si>
  <si>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</si>
  <si>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</si>
  <si>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</si>
  <si>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</si>
  <si>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</si>
  <si>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</si>
  <si>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</si>
  <si>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</si>
  <si>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</si>
  <si>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</si>
  <si>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</si>
  <si>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</si>
  <si>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</si>
  <si>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</si>
  <si>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</si>
  <si>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</si>
  <si>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ELK-동일모자-141</t>
  </si>
  <si>
    <t>ELK-동일모자-142</t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</si>
  <si>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</si>
  <si>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</si>
  <si>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</si>
  <si>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</si>
  <si>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</si>
  <si>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</si>
  <si>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</si>
  <si>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</si>
  <si>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</si>
  <si>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</si>
  <si>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</si>
  <si>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</si>
  <si>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</si>
  <si>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</si>
  <si>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</si>
  <si>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</si>
  <si>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</si>
  <si>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</si>
  <si>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</si>
  <si>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</si>
  <si>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</si>
  <si>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</si>
  <si>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</si>
  <si>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</si>
  <si>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</si>
  <si>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</si>
  <si>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</si>
  <si>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</si>
  <si>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</si>
  <si>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</si>
  <si>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</si>
  <si>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</si>
  <si>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</si>
  <si>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</si>
  <si>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</si>
  <si>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</si>
  <si>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</si>
  <si>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</si>
  <si>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</si>
  <si>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</si>
  <si>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</si>
  <si>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</si>
  <si>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</si>
  <si>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</si>
  <si>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</si>
  <si>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</si>
  <si>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</si>
  <si>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</si>
  <si>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</si>
  <si>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</si>
  <si>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</si>
  <si>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</si>
  <si>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</si>
  <si>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</si>
  <si>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</si>
  <si>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</si>
  <si>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</si>
  <si>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</si>
  <si>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</si>
  <si>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</si>
  <si>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</si>
  <si>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</si>
  <si>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</si>
  <si>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</si>
  <si>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</si>
  <si>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</si>
  <si>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</si>
  <si>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</si>
  <si>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</si>
  <si>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</si>
  <si>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</si>
  <si>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</si>
  <si>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</si>
  <si>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</si>
  <si>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</si>
  <si>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</si>
  <si>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</si>
  <si>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</si>
  <si>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</si>
  <si>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</si>
  <si>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</si>
  <si>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</si>
  <si>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</si>
  <si>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</si>
  <si>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</si>
  <si>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</si>
  <si>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</si>
  <si>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</si>
  <si>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</si>
  <si>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</si>
  <si>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</si>
  <si>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</si>
  <si>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</si>
  <si>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</si>
  <si>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</si>
  <si>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</si>
  <si>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</si>
  <si>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</si>
  <si>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</si>
  <si>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</si>
  <si>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</si>
  <si>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</si>
  <si>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</si>
  <si>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</si>
  <si>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</si>
  <si>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</si>
  <si>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</si>
  <si>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</si>
  <si>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</si>
  <si>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</si>
  <si>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</si>
  <si>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</si>
  <si>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</si>
  <si>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</si>
  <si>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</si>
  <si>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</si>
  <si>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</si>
  <si>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</si>
  <si>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</si>
  <si>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</si>
  <si>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</si>
  <si>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</si>
  <si>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</si>
  <si>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</si>
  <si>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</si>
  <si>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</si>
  <si>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</si>
  <si>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</si>
  <si>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</si>
  <si>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</si>
  <si>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</si>
  <si>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</si>
  <si>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</si>
  <si>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</si>
  <si>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</si>
  <si>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</si>
  <si>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</si>
  <si>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</si>
  <si>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</si>
  <si>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</si>
  <si>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</si>
  <si>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</si>
  <si>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</si>
  <si>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</si>
  <si>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</si>
  <si>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</si>
  <si>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</si>
  <si>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</si>
  <si>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</si>
  <si>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</si>
  <si>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</si>
  <si>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</si>
  <si>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</si>
  <si>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</si>
  <si>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</si>
  <si>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</si>
  <si>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</si>
  <si>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</si>
  <si>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</si>
  <si>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</si>
  <si>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</si>
  <si>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</si>
  <si>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</si>
  <si>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</si>
  <si>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</si>
  <si>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</si>
  <si>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</si>
  <si>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</si>
  <si>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</si>
  <si>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</si>
  <si>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</si>
  <si>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</si>
  <si>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</si>
  <si>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</si>
  <si>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</si>
  <si>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</si>
  <si>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</si>
  <si>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</si>
  <si>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</si>
  <si>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</si>
  <si>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</si>
  <si>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</si>
  <si>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</si>
  <si>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</si>
  <si>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</si>
  <si>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</si>
  <si>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</si>
  <si>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</si>
  <si>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</si>
  <si>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</si>
  <si>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</si>
  <si>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</si>
  <si>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</si>
  <si>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</si>
  <si>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</si>
  <si>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</si>
  <si>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</si>
  <si>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</si>
  <si>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</si>
  <si>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</si>
  <si>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</si>
  <si>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</si>
  <si>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</si>
  <si>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</si>
  <si>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</si>
  <si>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</si>
  <si>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</si>
  <si>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</si>
  <si>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</si>
  <si>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ELK</t>
    <phoneticPr fontId="153" type="noConversion"/>
  </si>
  <si>
    <t>ER</t>
    <phoneticPr fontId="153" type="noConversion"/>
  </si>
  <si>
    <t>K</t>
    <phoneticPr fontId="153" type="noConversion"/>
  </si>
  <si>
    <t>14FW ELS_02_SNAP_GR_KIDS</t>
    <phoneticPr fontId="153" type="noConversion"/>
  </si>
  <si>
    <t>GREEN</t>
    <phoneticPr fontId="153" type="noConversion"/>
  </si>
  <si>
    <t>OSM</t>
    <phoneticPr fontId="153" type="noConversion"/>
  </si>
  <si>
    <t>동일모자</t>
    <phoneticPr fontId="153" type="noConversion"/>
  </si>
  <si>
    <t>M</t>
    <phoneticPr fontId="153" type="noConversion"/>
  </si>
  <si>
    <t>CN</t>
    <phoneticPr fontId="153" type="noConversion"/>
  </si>
  <si>
    <t>OML</t>
    <phoneticPr fontId="153" type="noConversion"/>
  </si>
  <si>
    <t>14FW ELS_01_SNAP_RD_KIDS</t>
    <phoneticPr fontId="153" type="noConversion"/>
  </si>
  <si>
    <t>RED</t>
    <phoneticPr fontId="153" type="noConversion"/>
  </si>
  <si>
    <t>RXK-KIDS-14FW-ELK-동일모자-29</t>
    <phoneticPr fontId="6" type="noConversion"/>
  </si>
  <si>
    <t>14FW ELS_02_SNAP_GR_KIDS</t>
  </si>
  <si>
    <t>ELKERF5511GR</t>
  </si>
  <si>
    <t>#2</t>
    <phoneticPr fontId="150" type="noConversion"/>
  </si>
  <si>
    <t>NO. 180 Green</t>
    <phoneticPr fontId="150" type="noConversion"/>
  </si>
  <si>
    <t>GR</t>
    <phoneticPr fontId="150" type="noConversion"/>
  </si>
  <si>
    <t>아크릴 100%</t>
    <phoneticPr fontId="150" type="noConversion"/>
  </si>
  <si>
    <t>행운사</t>
    <phoneticPr fontId="150" type="noConversion"/>
  </si>
  <si>
    <t>2278-2918</t>
    <phoneticPr fontId="150" type="noConversion"/>
  </si>
  <si>
    <t>동대문 종합시장 A동 3층 3054호</t>
    <phoneticPr fontId="150" type="noConversion"/>
  </si>
  <si>
    <t>#5</t>
    <phoneticPr fontId="150" type="noConversion"/>
  </si>
  <si>
    <t>인터록 PU</t>
    <phoneticPr fontId="150" type="noConversion"/>
  </si>
  <si>
    <t>WHITE</t>
    <phoneticPr fontId="150" type="noConversion"/>
  </si>
  <si>
    <t>폴리우레탄 100%</t>
    <phoneticPr fontId="150" type="noConversion"/>
  </si>
  <si>
    <t>레더본</t>
    <phoneticPr fontId="150" type="noConversion"/>
  </si>
  <si>
    <t>2274-7641</t>
    <phoneticPr fontId="6" type="noConversion"/>
  </si>
  <si>
    <t>동대문 종합시장 B동 4034호</t>
    <phoneticPr fontId="6" type="noConversion"/>
  </si>
  <si>
    <t>14FW ELS_01_SNAP_RD_KIDS</t>
  </si>
  <si>
    <t>ELKERF5512RE</t>
  </si>
  <si>
    <t>60-9 RED</t>
    <phoneticPr fontId="150" type="noConversion"/>
  </si>
  <si>
    <t>RD</t>
    <phoneticPr fontId="150" type="noConversion"/>
  </si>
  <si>
    <t>#7</t>
    <phoneticPr fontId="150" type="noConversion"/>
  </si>
  <si>
    <t>행운사</t>
  </si>
  <si>
    <t>2278-2918</t>
  </si>
  <si>
    <t>겉감 1: 울 50%, 폴리에스터 30%, 아크릴 20% /겉감 2:  아크릴 100%</t>
    <phoneticPr fontId="103" type="noConversion"/>
  </si>
  <si>
    <t>겉감 1:  울40%, 폴리에스터 60%/겉감 2: 아크릴 100%</t>
    <phoneticPr fontId="103" type="noConversion"/>
  </si>
  <si>
    <t>약칭(기획현황)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</si>
  <si>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</si>
  <si>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</si>
  <si>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</si>
  <si>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</si>
  <si>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</si>
  <si>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</si>
  <si>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</si>
  <si>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</si>
  <si>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</si>
  <si>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</si>
  <si>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</si>
  <si>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</si>
  <si>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</si>
  <si>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</si>
  <si>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</si>
  <si>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국내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</si>
  <si>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</si>
  <si>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</si>
  <si>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</si>
  <si>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</si>
  <si>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국내</t>
    <phoneticPr fontId="6" type="noConversion"/>
  </si>
  <si>
    <t>사입</t>
    <phoneticPr fontId="6" type="noConversion"/>
  </si>
  <si>
    <t>거래중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</si>
  <si>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</si>
  <si>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</si>
  <si>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</si>
  <si>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거래중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</si>
  <si>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</si>
  <si>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</si>
  <si>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</si>
  <si>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국내</t>
    <phoneticPr fontId="6" type="noConversion"/>
  </si>
  <si>
    <t>사입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</si>
  <si>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</si>
  <si>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</si>
  <si>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</si>
  <si>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</si>
  <si>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</si>
  <si>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</si>
  <si>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</si>
  <si>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</si>
  <si>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</si>
  <si>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</si>
  <si>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</si>
  <si>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</si>
  <si>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</si>
  <si>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</si>
  <si>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</si>
  <si>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</si>
  <si>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</si>
  <si>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</si>
  <si>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</si>
  <si>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</si>
  <si>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</si>
  <si>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</si>
  <si>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</si>
  <si>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</si>
  <si>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</si>
  <si>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</si>
  <si>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</si>
  <si>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</si>
  <si>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</si>
  <si>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</si>
  <si>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</si>
  <si>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</si>
  <si>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</si>
  <si>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</si>
  <si>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</si>
  <si>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</si>
  <si>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KURIHARA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</si>
  <si>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</si>
  <si>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</si>
  <si>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</si>
  <si>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</si>
  <si>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</si>
  <si>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</si>
  <si>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</si>
  <si>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</si>
  <si>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</si>
  <si>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</si>
  <si>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</si>
  <si>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</si>
  <si>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</si>
  <si>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</si>
  <si>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</si>
  <si>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</si>
  <si>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</si>
  <si>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</si>
  <si>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</si>
  <si>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</si>
  <si>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</si>
  <si>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</si>
  <si>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</si>
  <si>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</si>
  <si>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</si>
  <si>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</si>
  <si>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</si>
  <si>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</si>
  <si>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</si>
  <si>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</si>
  <si>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</si>
  <si>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</si>
  <si>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</si>
  <si>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</si>
  <si>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</si>
  <si>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</si>
  <si>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</si>
  <si>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</si>
  <si>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</si>
  <si>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</si>
  <si>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</si>
  <si>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</si>
  <si>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</si>
  <si>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</si>
  <si>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</si>
  <si>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</si>
  <si>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</si>
  <si>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</si>
  <si>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</si>
  <si>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</si>
  <si>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</si>
  <si>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</si>
  <si>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</si>
  <si>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</si>
  <si>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</si>
  <si>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</si>
  <si>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</si>
  <si>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</si>
  <si>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</si>
  <si>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</si>
  <si>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</si>
  <si>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</si>
  <si>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</si>
  <si>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</si>
  <si>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</si>
  <si>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</si>
  <si>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</si>
  <si>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</si>
  <si>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</si>
  <si>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</si>
  <si>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</si>
  <si>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</si>
  <si>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</si>
  <si>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</si>
  <si>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</si>
  <si>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</si>
  <si>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</si>
  <si>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</si>
  <si>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</si>
  <si>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</si>
  <si>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</si>
  <si>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</si>
  <si>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</si>
  <si>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</si>
  <si>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</si>
  <si>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</si>
  <si>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</si>
  <si>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</si>
  <si>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</si>
  <si>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</si>
  <si>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</si>
  <si>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</si>
  <si>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</si>
  <si>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</si>
  <si>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</si>
  <si>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</si>
  <si>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</si>
  <si>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</si>
  <si>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</si>
  <si>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</si>
  <si>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</si>
  <si>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</si>
  <si>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</si>
  <si>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</si>
  <si>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</si>
  <si>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</si>
  <si>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</si>
  <si>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</si>
  <si>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</si>
  <si>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</si>
  <si>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</si>
  <si>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</si>
  <si>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</si>
  <si>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</si>
  <si>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</si>
  <si>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</si>
  <si>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</si>
  <si>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</si>
  <si>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</si>
  <si>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</si>
  <si>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</si>
  <si>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</si>
  <si>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</si>
  <si>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</si>
  <si>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</si>
  <si>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</si>
  <si>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</si>
  <si>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</si>
  <si>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</si>
  <si>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</si>
  <si>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</si>
  <si>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</si>
  <si>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</si>
  <si>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</si>
  <si>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</si>
  <si>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</si>
  <si>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</si>
  <si>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</si>
  <si>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</si>
  <si>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</si>
  <si>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</si>
  <si>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</si>
  <si>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</si>
  <si>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</si>
  <si>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</si>
  <si>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</si>
  <si>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</si>
  <si>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</si>
  <si>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</si>
  <si>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</si>
  <si>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</si>
  <si>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</si>
  <si>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</si>
  <si>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</si>
  <si>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</si>
  <si>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</si>
  <si>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</si>
  <si>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</si>
  <si>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</si>
  <si>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</si>
  <si>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</si>
  <si>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</si>
  <si>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</si>
  <si>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</si>
  <si>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</si>
  <si>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</si>
  <si>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</si>
  <si>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</si>
  <si>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</si>
  <si>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</si>
  <si>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</si>
  <si>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</si>
  <si>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</si>
  <si>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</si>
  <si>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</si>
  <si>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</si>
  <si>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</si>
  <si>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</si>
  <si>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</si>
  <si>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</si>
  <si>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</si>
  <si>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</si>
  <si>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</si>
  <si>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</si>
  <si>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</si>
  <si>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</si>
  <si>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</si>
  <si>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</si>
  <si>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</si>
  <si>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</si>
  <si>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</si>
  <si>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</si>
  <si>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</si>
  <si>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</si>
  <si>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</si>
  <si>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</si>
  <si>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</si>
  <si>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</si>
  <si>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</si>
  <si>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</si>
  <si>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</si>
  <si>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</si>
  <si>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</si>
  <si>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</si>
  <si>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</si>
  <si>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</si>
  <si>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</si>
  <si>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</si>
  <si>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</si>
  <si>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</si>
  <si>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</si>
  <si>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</si>
  <si>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</si>
  <si>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</si>
  <si>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</si>
  <si>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</si>
  <si>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</si>
  <si>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</si>
  <si>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</si>
  <si>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</si>
  <si>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2014.11.25 택발주 (바원테크)</t>
    <phoneticPr fontId="103" type="noConversion"/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</si>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</sst>
</file>

<file path=xl/styles.xml><?xml version="1.0" encoding="utf-8"?>
<styleSheet xmlns="http://schemas.openxmlformats.org/spreadsheetml/2006/main">
  <numFmts count="2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8" formatCode="_-* #,##0.0_-;\-* #,##0.0_-;_-* &quot;-&quot;?_-;_-@_-"/>
    <numFmt numFmtId="199" formatCode="mm&quot;월&quot;\ dd&quot;일&quot;"/>
    <numFmt numFmtId="200" formatCode="0_ "/>
  </numFmts>
  <fonts count="16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10"/>
      <color rgb="FF0000CC"/>
      <name val="돋움체"/>
      <family val="3"/>
      <charset val="129"/>
    </font>
    <font>
      <sz val="10"/>
      <color theme="1"/>
      <name val="돋움체"/>
      <family val="3"/>
      <charset val="129"/>
    </font>
    <font>
      <sz val="10"/>
      <name val="굴림체"/>
      <family val="3"/>
      <charset val="129"/>
    </font>
    <font>
      <sz val="8"/>
      <name val="돋움체"/>
      <family val="3"/>
      <charset val="129"/>
    </font>
    <font>
      <sz val="9"/>
      <name val="돋움체"/>
      <family val="3"/>
      <charset val="129"/>
    </font>
    <font>
      <sz val="10"/>
      <color rgb="FF3333FF"/>
      <name val="돋움체"/>
      <family val="3"/>
      <charset val="129"/>
    </font>
    <font>
      <sz val="10"/>
      <color indexed="30"/>
      <name val="돋움체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267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double">
        <color theme="1"/>
      </right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double">
        <color indexed="64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24" fillId="14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4" applyNumberFormat="0" applyAlignment="0" applyProtection="0"/>
    <xf numFmtId="0" fontId="73" fillId="7" borderId="144" applyNumberFormat="0" applyAlignment="0" applyProtection="0"/>
    <xf numFmtId="0" fontId="36" fillId="9" borderId="145" applyNumberFormat="0" applyFont="0" applyAlignment="0" applyProtection="0"/>
    <xf numFmtId="0" fontId="76" fillId="14" borderId="148" applyNumberFormat="0" applyAlignment="0" applyProtection="0"/>
    <xf numFmtId="0" fontId="78" fillId="0" borderId="146" applyNumberFormat="0" applyFill="0" applyAlignment="0" applyProtection="0"/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4" applyNumberFormat="0" applyAlignment="0" applyProtection="0"/>
    <xf numFmtId="0" fontId="73" fillId="7" borderId="144" applyNumberFormat="0" applyAlignment="0" applyProtection="0"/>
    <xf numFmtId="0" fontId="36" fillId="9" borderId="145" applyNumberFormat="0" applyFont="0" applyAlignment="0" applyProtection="0"/>
    <xf numFmtId="0" fontId="76" fillId="14" borderId="148" applyNumberFormat="0" applyAlignment="0" applyProtection="0"/>
    <xf numFmtId="0" fontId="78" fillId="0" borderId="146" applyNumberFormat="0" applyFill="0" applyAlignment="0" applyProtection="0"/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8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8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0" fontId="46" fillId="8" borderId="168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5" fillId="7" borderId="168" applyNumberFormat="0" applyAlignment="0" applyProtection="0">
      <alignment vertical="center"/>
    </xf>
    <xf numFmtId="0" fontId="53" fillId="9" borderId="169" applyNumberFormat="0" applyFont="0" applyAlignment="0" applyProtection="0">
      <alignment vertical="center"/>
    </xf>
    <xf numFmtId="0" fontId="53" fillId="9" borderId="169" applyNumberFormat="0" applyFont="0" applyAlignment="0" applyProtection="0">
      <alignment vertical="center"/>
    </xf>
    <xf numFmtId="0" fontId="53" fillId="9" borderId="169" applyNumberFormat="0" applyFont="0" applyAlignment="0" applyProtection="0">
      <alignment vertical="center"/>
    </xf>
    <xf numFmtId="0" fontId="53" fillId="9" borderId="169" applyNumberFormat="0" applyFont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6" fillId="0" borderId="170" applyNumberFormat="0" applyFill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58" fillId="8" borderId="171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68" applyNumberFormat="0" applyAlignment="0" applyProtection="0"/>
    <xf numFmtId="0" fontId="73" fillId="7" borderId="168" applyNumberFormat="0" applyAlignment="0" applyProtection="0"/>
    <xf numFmtId="0" fontId="36" fillId="9" borderId="169" applyNumberFormat="0" applyFont="0" applyAlignment="0" applyProtection="0"/>
    <xf numFmtId="0" fontId="76" fillId="14" borderId="171" applyNumberFormat="0" applyAlignment="0" applyProtection="0"/>
    <xf numFmtId="0" fontId="78" fillId="0" borderId="172" applyNumberFormat="0" applyFill="0" applyAlignment="0" applyProtection="0"/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  <xf numFmtId="0" fontId="83" fillId="9" borderId="169" applyNumberFormat="0" applyFont="0" applyAlignment="0" applyProtection="0">
      <alignment vertical="center"/>
    </xf>
  </cellStyleXfs>
  <cellXfs count="1537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0" xfId="0" applyFont="1" applyFill="1" applyBorder="1" applyAlignment="1">
      <alignment horizontal="center" vertical="center" wrapText="1"/>
    </xf>
    <xf numFmtId="0" fontId="30" fillId="0" borderId="66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5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0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2" xfId="0" applyNumberFormat="1" applyFont="1" applyFill="1" applyBorder="1" applyAlignment="1">
      <alignment horizontal="center" vertical="center"/>
    </xf>
    <xf numFmtId="0" fontId="121" fillId="0" borderId="102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38" xfId="0" applyNumberFormat="1" applyFont="1" applyFill="1" applyBorder="1" applyAlignment="1">
      <alignment horizontal="center" vertical="center"/>
    </xf>
    <xf numFmtId="0" fontId="121" fillId="0" borderId="136" xfId="0" applyNumberFormat="1" applyFont="1" applyFill="1" applyBorder="1" applyAlignment="1">
      <alignment horizontal="center" vertical="center" wrapText="1"/>
    </xf>
    <xf numFmtId="0" fontId="121" fillId="0" borderId="134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195" fontId="121" fillId="0" borderId="138" xfId="0" applyNumberFormat="1" applyFont="1" applyFill="1" applyBorder="1" applyAlignment="1">
      <alignment horizontal="center" vertical="center"/>
    </xf>
    <xf numFmtId="194" fontId="121" fillId="0" borderId="136" xfId="0" applyNumberFormat="1" applyFont="1" applyFill="1" applyBorder="1" applyAlignment="1">
      <alignment horizontal="center" vertical="center"/>
    </xf>
    <xf numFmtId="195" fontId="121" fillId="0" borderId="134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38" xfId="0" applyNumberFormat="1" applyFont="1" applyFill="1" applyBorder="1" applyAlignment="1">
      <alignment horizontal="center" vertical="center"/>
    </xf>
    <xf numFmtId="176" fontId="125" fillId="0" borderId="136" xfId="0" applyNumberFormat="1" applyFont="1" applyFill="1" applyBorder="1" applyAlignment="1">
      <alignment horizontal="center" vertical="center"/>
    </xf>
    <xf numFmtId="176" fontId="121" fillId="0" borderId="134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0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39" xfId="0" applyNumberFormat="1" applyFont="1" applyFill="1" applyBorder="1" applyAlignment="1">
      <alignment horizontal="center" vertical="center" wrapText="1"/>
    </xf>
    <xf numFmtId="194" fontId="121" fillId="0" borderId="141" xfId="0" applyNumberFormat="1" applyFont="1" applyFill="1" applyBorder="1" applyAlignment="1">
      <alignment horizontal="center" vertical="center"/>
    </xf>
    <xf numFmtId="194" fontId="121" fillId="0" borderId="142" xfId="0" applyNumberFormat="1" applyFont="1" applyFill="1" applyBorder="1" applyAlignment="1">
      <alignment horizontal="center" vertical="center"/>
    </xf>
    <xf numFmtId="194" fontId="122" fillId="43" borderId="139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2" xfId="2103" applyFont="1" applyFill="1" applyBorder="1" applyAlignment="1">
      <alignment horizontal="center" vertical="center" wrapText="1"/>
    </xf>
    <xf numFmtId="0" fontId="127" fillId="42" borderId="100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2" fillId="0" borderId="0" xfId="0" applyFont="1">
      <alignment vertical="center"/>
    </xf>
    <xf numFmtId="41" fontId="133" fillId="0" borderId="0" xfId="2103" applyFont="1">
      <alignment vertical="center"/>
    </xf>
    <xf numFmtId="0" fontId="132" fillId="46" borderId="72" xfId="0" applyFont="1" applyFill="1" applyBorder="1" applyAlignment="1">
      <alignment horizontal="center" vertical="center"/>
    </xf>
    <xf numFmtId="0" fontId="131" fillId="42" borderId="0" xfId="0" applyFont="1" applyFill="1" applyAlignment="1">
      <alignment horizontal="center" vertical="center" wrapText="1"/>
    </xf>
    <xf numFmtId="0" fontId="131" fillId="0" borderId="0" xfId="0" applyFont="1" applyFill="1" applyAlignment="1">
      <alignment horizontal="center" vertical="center" wrapText="1"/>
    </xf>
    <xf numFmtId="0" fontId="131" fillId="0" borderId="51" xfId="0" applyFont="1" applyBorder="1" applyAlignment="1">
      <alignment vertical="center" wrapText="1"/>
    </xf>
    <xf numFmtId="0" fontId="131" fillId="0" borderId="0" xfId="0" applyFont="1" applyBorder="1" applyAlignment="1">
      <alignment vertical="center" wrapText="1"/>
    </xf>
    <xf numFmtId="0" fontId="131" fillId="0" borderId="0" xfId="0" applyFont="1" applyAlignment="1">
      <alignment vertical="center" wrapText="1"/>
    </xf>
    <xf numFmtId="0" fontId="131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4" fillId="48" borderId="58" xfId="0" applyFont="1" applyFill="1" applyBorder="1" applyAlignment="1">
      <alignment horizontal="center" vertical="center" wrapText="1"/>
    </xf>
    <xf numFmtId="184" fontId="134" fillId="48" borderId="17" xfId="0" applyNumberFormat="1" applyFont="1" applyFill="1" applyBorder="1" applyAlignment="1">
      <alignment horizontal="center" vertical="center" wrapText="1"/>
    </xf>
    <xf numFmtId="0" fontId="134" fillId="48" borderId="56" xfId="0" applyFont="1" applyFill="1" applyBorder="1" applyAlignment="1">
      <alignment horizontal="center" vertical="center" wrapText="1"/>
    </xf>
    <xf numFmtId="0" fontId="134" fillId="46" borderId="72" xfId="0" applyFont="1" applyFill="1" applyBorder="1" applyAlignment="1">
      <alignment horizontal="center" vertical="center" wrapText="1"/>
    </xf>
    <xf numFmtId="41" fontId="127" fillId="48" borderId="72" xfId="2103" applyFont="1" applyFill="1" applyBorder="1" applyAlignment="1">
      <alignment horizontal="center" vertical="center" wrapText="1"/>
    </xf>
    <xf numFmtId="0" fontId="127" fillId="45" borderId="100" xfId="0" applyFont="1" applyFill="1" applyBorder="1" applyAlignment="1">
      <alignment horizontal="center" vertical="center" wrapText="1"/>
    </xf>
    <xf numFmtId="0" fontId="135" fillId="0" borderId="0" xfId="0" applyFont="1" applyFill="1" applyAlignment="1">
      <alignment horizontal="center" vertical="center" wrapText="1"/>
    </xf>
    <xf numFmtId="0" fontId="134" fillId="42" borderId="58" xfId="0" applyFont="1" applyFill="1" applyBorder="1" applyAlignment="1">
      <alignment horizontal="center" vertical="center" wrapText="1"/>
    </xf>
    <xf numFmtId="184" fontId="134" fillId="42" borderId="17" xfId="0" applyNumberFormat="1" applyFont="1" applyFill="1" applyBorder="1" applyAlignment="1">
      <alignment horizontal="center" vertical="center" wrapText="1"/>
    </xf>
    <xf numFmtId="0" fontId="134" fillId="42" borderId="72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2" fillId="0" borderId="58" xfId="0" applyFont="1" applyBorder="1" applyAlignment="1">
      <alignment vertical="center" wrapText="1"/>
    </xf>
    <xf numFmtId="0" fontId="132" fillId="0" borderId="17" xfId="0" applyFont="1" applyBorder="1" applyAlignment="1">
      <alignment vertical="center" wrapText="1"/>
    </xf>
    <xf numFmtId="41" fontId="133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2" fillId="0" borderId="56" xfId="0" applyFont="1" applyBorder="1" applyAlignment="1">
      <alignment vertical="center" wrapText="1"/>
    </xf>
    <xf numFmtId="0" fontId="30" fillId="0" borderId="0" xfId="0" applyFont="1" applyFill="1" applyBorder="1">
      <alignment vertical="center"/>
    </xf>
    <xf numFmtId="176" fontId="30" fillId="0" borderId="0" xfId="0" applyNumberFormat="1" applyFont="1" applyAlignment="1">
      <alignment horizontal="center" vertical="center"/>
    </xf>
    <xf numFmtId="3" fontId="30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Fill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3" fontId="30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1" xfId="0" applyNumberFormat="1" applyFont="1" applyFill="1" applyBorder="1" applyAlignment="1">
      <alignment horizontal="center" vertical="center"/>
    </xf>
    <xf numFmtId="0" fontId="121" fillId="0" borderId="135" xfId="0" applyNumberFormat="1" applyFont="1" applyFill="1" applyBorder="1" applyAlignment="1">
      <alignment horizontal="center" vertical="center" wrapText="1"/>
    </xf>
    <xf numFmtId="0" fontId="121" fillId="0" borderId="149" xfId="0" applyNumberFormat="1" applyFont="1" applyFill="1" applyBorder="1" applyAlignment="1">
      <alignment horizontal="center" vertical="center" wrapText="1"/>
    </xf>
    <xf numFmtId="0" fontId="121" fillId="0" borderId="149" xfId="0" applyFont="1" applyFill="1" applyBorder="1">
      <alignment vertical="center"/>
    </xf>
    <xf numFmtId="0" fontId="121" fillId="0" borderId="150" xfId="0" applyNumberFormat="1" applyFont="1" applyFill="1" applyBorder="1" applyAlignment="1">
      <alignment horizontal="center" vertical="center"/>
    </xf>
    <xf numFmtId="194" fontId="121" fillId="0" borderId="135" xfId="0" applyNumberFormat="1" applyFont="1" applyFill="1" applyBorder="1" applyAlignment="1">
      <alignment horizontal="center" vertical="center"/>
    </xf>
    <xf numFmtId="194" fontId="121" fillId="0" borderId="149" xfId="0" applyNumberFormat="1" applyFont="1" applyFill="1" applyBorder="1" applyAlignment="1">
      <alignment horizontal="center" vertical="center"/>
    </xf>
    <xf numFmtId="4" fontId="121" fillId="0" borderId="97" xfId="0" applyNumberFormat="1" applyFont="1" applyFill="1" applyBorder="1" applyAlignment="1">
      <alignment horizontal="center" vertical="center"/>
    </xf>
    <xf numFmtId="194" fontId="121" fillId="0" borderId="140" xfId="0" applyNumberFormat="1" applyFont="1" applyFill="1" applyBorder="1" applyAlignment="1">
      <alignment horizontal="center" vertical="center"/>
    </xf>
    <xf numFmtId="195" fontId="121" fillId="0" borderId="150" xfId="0" applyNumberFormat="1" applyFont="1" applyFill="1" applyBorder="1" applyAlignment="1">
      <alignment horizontal="center" vertical="center"/>
    </xf>
    <xf numFmtId="176" fontId="125" fillId="0" borderId="135" xfId="0" applyNumberFormat="1" applyFont="1" applyFill="1" applyBorder="1" applyAlignment="1">
      <alignment horizontal="center" vertical="center"/>
    </xf>
    <xf numFmtId="176" fontId="121" fillId="0" borderId="150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53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57" xfId="0" applyNumberFormat="1" applyFont="1" applyFill="1" applyBorder="1" applyAlignment="1">
      <alignment horizontal="center" vertical="center"/>
    </xf>
    <xf numFmtId="49" fontId="27" fillId="51" borderId="158" xfId="0" applyNumberFormat="1" applyFont="1" applyFill="1" applyBorder="1" applyAlignment="1">
      <alignment horizontal="center" vertical="center"/>
    </xf>
    <xf numFmtId="49" fontId="26" fillId="51" borderId="157" xfId="0" applyNumberFormat="1" applyFont="1" applyFill="1" applyBorder="1" applyAlignment="1">
      <alignment horizontal="left" vertical="center"/>
    </xf>
    <xf numFmtId="0" fontId="26" fillId="51" borderId="157" xfId="0" applyNumberFormat="1" applyFont="1" applyFill="1" applyBorder="1" applyAlignment="1">
      <alignment horizontal="center" vertical="center"/>
    </xf>
    <xf numFmtId="0" fontId="30" fillId="51" borderId="157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59" xfId="0" applyNumberFormat="1" applyFont="1" applyFill="1" applyBorder="1" applyAlignment="1">
      <alignment horizontal="center" vertical="center"/>
    </xf>
    <xf numFmtId="49" fontId="27" fillId="53" borderId="160" xfId="0" applyNumberFormat="1" applyFont="1" applyFill="1" applyBorder="1" applyAlignment="1">
      <alignment horizontal="center" vertical="center"/>
    </xf>
    <xf numFmtId="49" fontId="26" fillId="53" borderId="159" xfId="0" applyNumberFormat="1" applyFont="1" applyFill="1" applyBorder="1" applyAlignment="1">
      <alignment horizontal="left" vertical="center"/>
    </xf>
    <xf numFmtId="0" fontId="26" fillId="53" borderId="159" xfId="0" applyNumberFormat="1" applyFont="1" applyFill="1" applyBorder="1" applyAlignment="1">
      <alignment horizontal="center" vertical="center"/>
    </xf>
    <xf numFmtId="0" fontId="30" fillId="53" borderId="159" xfId="0" applyNumberFormat="1" applyFont="1" applyFill="1" applyBorder="1" applyAlignment="1">
      <alignment horizontal="center" vertical="center"/>
    </xf>
    <xf numFmtId="0" fontId="137" fillId="42" borderId="0" xfId="0" applyFont="1" applyFill="1" applyAlignment="1">
      <alignment horizontal="center" vertical="center" wrapText="1"/>
    </xf>
    <xf numFmtId="176" fontId="137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54" xfId="0" applyFont="1" applyFill="1" applyBorder="1" applyAlignment="1">
      <alignment horizontal="center" vertical="center"/>
    </xf>
    <xf numFmtId="0" fontId="132" fillId="46" borderId="154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2" fillId="0" borderId="0" xfId="0" applyFont="1" applyFill="1">
      <alignment vertical="center"/>
    </xf>
    <xf numFmtId="0" fontId="131" fillId="42" borderId="0" xfId="0" applyFont="1" applyFill="1" applyAlignment="1">
      <alignment horizontal="center" vertical="center"/>
    </xf>
    <xf numFmtId="0" fontId="131" fillId="0" borderId="0" xfId="0" applyFont="1" applyFill="1" applyAlignment="1">
      <alignment horizontal="center" vertical="center"/>
    </xf>
    <xf numFmtId="0" fontId="115" fillId="48" borderId="161" xfId="0" applyFont="1" applyFill="1" applyBorder="1" applyAlignment="1">
      <alignment horizontal="center" vertical="center" wrapText="1"/>
    </xf>
    <xf numFmtId="0" fontId="117" fillId="48" borderId="164" xfId="0" applyFont="1" applyFill="1" applyBorder="1" applyAlignment="1">
      <alignment horizontal="center" vertical="center"/>
    </xf>
    <xf numFmtId="0" fontId="115" fillId="48" borderId="155" xfId="0" applyFont="1" applyFill="1" applyBorder="1" applyAlignment="1">
      <alignment horizontal="center" vertical="center" wrapText="1"/>
    </xf>
    <xf numFmtId="0" fontId="117" fillId="48" borderId="165" xfId="0" applyFont="1" applyFill="1" applyBorder="1" applyAlignment="1">
      <alignment horizontal="center" vertical="center"/>
    </xf>
    <xf numFmtId="0" fontId="117" fillId="48" borderId="154" xfId="0" applyFont="1" applyFill="1" applyBorder="1" applyAlignment="1">
      <alignment horizontal="center" vertical="center"/>
    </xf>
    <xf numFmtId="0" fontId="117" fillId="48" borderId="166" xfId="0" applyFont="1" applyFill="1" applyBorder="1" applyAlignment="1">
      <alignment horizontal="center" vertical="center"/>
    </xf>
    <xf numFmtId="194" fontId="117" fillId="48" borderId="155" xfId="2103" applyNumberFormat="1" applyFont="1" applyFill="1" applyBorder="1" applyAlignment="1">
      <alignment horizontal="center" vertical="center"/>
    </xf>
    <xf numFmtId="42" fontId="117" fillId="48" borderId="167" xfId="2859" applyFont="1" applyFill="1" applyBorder="1" applyAlignment="1">
      <alignment horizontal="center" vertical="center"/>
    </xf>
    <xf numFmtId="0" fontId="127" fillId="49" borderId="161" xfId="0" applyFont="1" applyFill="1" applyBorder="1" applyAlignment="1">
      <alignment horizontal="center" vertical="center" wrapText="1"/>
    </xf>
    <xf numFmtId="0" fontId="131" fillId="49" borderId="164" xfId="0" applyFont="1" applyFill="1" applyBorder="1" applyAlignment="1">
      <alignment horizontal="center" vertical="center"/>
    </xf>
    <xf numFmtId="0" fontId="127" fillId="49" borderId="155" xfId="0" applyFont="1" applyFill="1" applyBorder="1" applyAlignment="1">
      <alignment horizontal="center" vertical="center" wrapText="1"/>
    </xf>
    <xf numFmtId="0" fontId="131" fillId="49" borderId="165" xfId="0" applyFont="1" applyFill="1" applyBorder="1" applyAlignment="1">
      <alignment horizontal="center" vertical="center"/>
    </xf>
    <xf numFmtId="0" fontId="131" fillId="49" borderId="154" xfId="0" applyFont="1" applyFill="1" applyBorder="1" applyAlignment="1">
      <alignment horizontal="center" vertical="center"/>
    </xf>
    <xf numFmtId="0" fontId="131" fillId="49" borderId="166" xfId="0" applyFont="1" applyFill="1" applyBorder="1" applyAlignment="1">
      <alignment horizontal="center" vertical="center"/>
    </xf>
    <xf numFmtId="0" fontId="128" fillId="49" borderId="102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61" xfId="0" applyFont="1" applyFill="1" applyBorder="1" applyAlignment="1">
      <alignment horizontal="center" vertical="center" wrapText="1"/>
    </xf>
    <xf numFmtId="0" fontId="127" fillId="42" borderId="164" xfId="0" applyFont="1" applyFill="1" applyBorder="1" applyAlignment="1">
      <alignment horizontal="center" vertical="center" wrapText="1"/>
    </xf>
    <xf numFmtId="0" fontId="127" fillId="42" borderId="155" xfId="0" applyFont="1" applyFill="1" applyBorder="1" applyAlignment="1">
      <alignment horizontal="center" vertical="center" wrapText="1"/>
    </xf>
    <xf numFmtId="0" fontId="127" fillId="42" borderId="165" xfId="0" applyFont="1" applyFill="1" applyBorder="1" applyAlignment="1">
      <alignment horizontal="center" vertical="center" wrapText="1"/>
    </xf>
    <xf numFmtId="0" fontId="127" fillId="42" borderId="154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8" fillId="42" borderId="161" xfId="0" applyFont="1" applyFill="1" applyBorder="1" applyAlignment="1">
      <alignment horizontal="center" vertical="center" wrapText="1"/>
    </xf>
    <xf numFmtId="42" fontId="131" fillId="42" borderId="0" xfId="2859" applyFont="1" applyFill="1" applyBorder="1" applyAlignment="1">
      <alignment horizontal="center" vertical="center" wrapText="1"/>
    </xf>
    <xf numFmtId="176" fontId="131" fillId="42" borderId="0" xfId="0" applyNumberFormat="1" applyFont="1" applyFill="1" applyAlignment="1">
      <alignment horizontal="center" vertical="center" wrapText="1"/>
    </xf>
    <xf numFmtId="0" fontId="131" fillId="0" borderId="164" xfId="0" applyFont="1" applyBorder="1" applyAlignment="1">
      <alignment horizontal="center" vertical="center" wrapText="1"/>
    </xf>
    <xf numFmtId="0" fontId="136" fillId="0" borderId="155" xfId="0" applyFont="1" applyBorder="1" applyAlignment="1">
      <alignment horizontal="center" vertical="center" wrapText="1"/>
    </xf>
    <xf numFmtId="0" fontId="131" fillId="40" borderId="165" xfId="0" applyFont="1" applyFill="1" applyBorder="1" applyAlignment="1">
      <alignment horizontal="center" vertical="center" wrapText="1"/>
    </xf>
    <xf numFmtId="0" fontId="131" fillId="40" borderId="154" xfId="0" applyFont="1" applyFill="1" applyBorder="1" applyAlignment="1">
      <alignment horizontal="center" vertical="center" wrapText="1"/>
    </xf>
    <xf numFmtId="0" fontId="131" fillId="40" borderId="166" xfId="0" applyFont="1" applyFill="1" applyBorder="1" applyAlignment="1">
      <alignment horizontal="center" vertical="center" wrapText="1"/>
    </xf>
    <xf numFmtId="0" fontId="128" fillId="0" borderId="161" xfId="0" applyFont="1" applyBorder="1" applyAlignment="1">
      <alignment vertical="center" wrapText="1"/>
    </xf>
    <xf numFmtId="0" fontId="131" fillId="0" borderId="0" xfId="0" applyFont="1" applyBorder="1" applyAlignment="1">
      <alignment horizontal="center" vertical="center" wrapText="1"/>
    </xf>
    <xf numFmtId="0" fontId="131" fillId="0" borderId="0" xfId="0" applyFont="1" applyFill="1" applyBorder="1" applyAlignment="1">
      <alignment horizontal="center" vertical="center" wrapText="1"/>
    </xf>
    <xf numFmtId="194" fontId="131" fillId="0" borderId="0" xfId="2103" applyNumberFormat="1" applyFont="1" applyBorder="1" applyAlignment="1">
      <alignment horizontal="center" vertical="center" wrapText="1"/>
    </xf>
    <xf numFmtId="42" fontId="131" fillId="0" borderId="0" xfId="2859" applyFont="1" applyBorder="1" applyAlignment="1">
      <alignment vertical="center" wrapText="1"/>
    </xf>
    <xf numFmtId="0" fontId="131" fillId="0" borderId="0" xfId="0" applyFont="1" applyFill="1" applyBorder="1" applyAlignment="1">
      <alignment vertical="center" wrapText="1"/>
    </xf>
    <xf numFmtId="41" fontId="131" fillId="0" borderId="0" xfId="2103" applyFont="1" applyBorder="1" applyAlignment="1">
      <alignment vertical="center" wrapText="1"/>
    </xf>
    <xf numFmtId="43" fontId="131" fillId="0" borderId="0" xfId="0" applyNumberFormat="1" applyFont="1" applyFill="1" applyBorder="1" applyAlignment="1">
      <alignment vertical="center" wrapText="1"/>
    </xf>
    <xf numFmtId="0" fontId="131" fillId="0" borderId="155" xfId="0" applyFont="1" applyBorder="1" applyAlignment="1">
      <alignment horizontal="center" vertical="center" wrapText="1"/>
    </xf>
    <xf numFmtId="0" fontId="131" fillId="0" borderId="0" xfId="0" applyFont="1" applyAlignment="1">
      <alignment horizontal="center" vertical="center"/>
    </xf>
    <xf numFmtId="42" fontId="131" fillId="0" borderId="0" xfId="2859" applyFont="1" applyBorder="1" applyAlignment="1">
      <alignment horizontal="center" vertical="center"/>
    </xf>
    <xf numFmtId="0" fontId="131" fillId="0" borderId="0" xfId="0" applyFont="1">
      <alignment vertical="center"/>
    </xf>
    <xf numFmtId="194" fontId="131" fillId="0" borderId="0" xfId="2103" applyNumberFormat="1" applyFont="1" applyAlignment="1">
      <alignment horizontal="center" vertical="center"/>
    </xf>
    <xf numFmtId="0" fontId="112" fillId="0" borderId="164" xfId="0" applyFont="1" applyBorder="1" applyAlignment="1">
      <alignment vertical="center" wrapText="1"/>
    </xf>
    <xf numFmtId="0" fontId="112" fillId="0" borderId="154" xfId="0" applyFont="1" applyBorder="1" applyAlignment="1">
      <alignment vertical="center" wrapText="1"/>
    </xf>
    <xf numFmtId="43" fontId="112" fillId="40" borderId="163" xfId="0" applyNumberFormat="1" applyFont="1" applyFill="1" applyBorder="1" applyAlignment="1">
      <alignment vertical="center" wrapText="1"/>
    </xf>
    <xf numFmtId="176" fontId="114" fillId="0" borderId="154" xfId="0" applyNumberFormat="1" applyFont="1" applyFill="1" applyBorder="1" applyAlignment="1">
      <alignment horizontal="center" vertical="center"/>
    </xf>
    <xf numFmtId="42" fontId="131" fillId="40" borderId="174" xfId="2859" applyFont="1" applyFill="1" applyBorder="1" applyAlignment="1">
      <alignment horizontal="center" vertical="center" wrapText="1"/>
    </xf>
    <xf numFmtId="41" fontId="131" fillId="0" borderId="155" xfId="2103" applyFont="1" applyBorder="1" applyAlignment="1">
      <alignment horizontal="center" vertical="center" wrapText="1"/>
    </xf>
    <xf numFmtId="41" fontId="131" fillId="40" borderId="165" xfId="2103" applyFont="1" applyFill="1" applyBorder="1" applyAlignment="1">
      <alignment horizontal="center" vertical="center" wrapText="1"/>
    </xf>
    <xf numFmtId="41" fontId="131" fillId="49" borderId="155" xfId="2103" applyFont="1" applyFill="1" applyBorder="1" applyAlignment="1">
      <alignment horizontal="center" vertical="center"/>
    </xf>
    <xf numFmtId="41" fontId="131" fillId="49" borderId="165" xfId="2103" applyFont="1" applyFill="1" applyBorder="1" applyAlignment="1">
      <alignment horizontal="center" vertical="center"/>
    </xf>
    <xf numFmtId="199" fontId="114" fillId="0" borderId="154" xfId="0" applyNumberFormat="1" applyFont="1" applyBorder="1" applyAlignment="1">
      <alignment horizontal="center" vertical="center"/>
    </xf>
    <xf numFmtId="194" fontId="131" fillId="49" borderId="174" xfId="2103" applyNumberFormat="1" applyFont="1" applyFill="1" applyBorder="1" applyAlignment="1">
      <alignment horizontal="center" vertical="center"/>
    </xf>
    <xf numFmtId="191" fontId="131" fillId="49" borderId="175" xfId="2103" applyNumberFormat="1" applyFont="1" applyFill="1" applyBorder="1" applyAlignment="1">
      <alignment horizontal="center" vertical="center"/>
    </xf>
    <xf numFmtId="194" fontId="127" fillId="42" borderId="174" xfId="2103" applyNumberFormat="1" applyFont="1" applyFill="1" applyBorder="1" applyAlignment="1">
      <alignment horizontal="center" vertical="center" wrapText="1"/>
    </xf>
    <xf numFmtId="191" fontId="127" fillId="42" borderId="175" xfId="2103" applyNumberFormat="1" applyFont="1" applyFill="1" applyBorder="1" applyAlignment="1">
      <alignment horizontal="center" vertical="center" wrapText="1"/>
    </xf>
    <xf numFmtId="41" fontId="127" fillId="42" borderId="155" xfId="2103" applyFont="1" applyFill="1" applyBorder="1" applyAlignment="1">
      <alignment horizontal="center" vertical="center" wrapText="1"/>
    </xf>
    <xf numFmtId="41" fontId="127" fillId="42" borderId="165" xfId="2103" applyFont="1" applyFill="1" applyBorder="1" applyAlignment="1">
      <alignment horizontal="center" vertical="center" wrapText="1"/>
    </xf>
    <xf numFmtId="191" fontId="127" fillId="42" borderId="167" xfId="2103" applyNumberFormat="1" applyFont="1" applyFill="1" applyBorder="1" applyAlignment="1">
      <alignment horizontal="center" vertical="center" wrapText="1"/>
    </xf>
    <xf numFmtId="191" fontId="131" fillId="40" borderId="175" xfId="2103" applyNumberFormat="1" applyFont="1" applyFill="1" applyBorder="1" applyAlignment="1">
      <alignment horizontal="center" vertical="center" wrapText="1"/>
    </xf>
    <xf numFmtId="191" fontId="131" fillId="40" borderId="167" xfId="2103" applyNumberFormat="1" applyFont="1" applyFill="1" applyBorder="1" applyAlignment="1">
      <alignment vertical="center" wrapText="1"/>
    </xf>
    <xf numFmtId="41" fontId="131" fillId="0" borderId="0" xfId="2103" applyFont="1" applyAlignment="1">
      <alignment horizontal="center" vertical="center"/>
    </xf>
    <xf numFmtId="41" fontId="131" fillId="0" borderId="0" xfId="2103" applyFont="1">
      <alignment vertical="center"/>
    </xf>
    <xf numFmtId="176" fontId="131" fillId="0" borderId="178" xfId="0" applyNumberFormat="1" applyFont="1" applyFill="1" applyBorder="1" applyAlignment="1">
      <alignment horizontal="center" vertical="center" wrapText="1"/>
    </xf>
    <xf numFmtId="0" fontId="5" fillId="33" borderId="15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54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38" fillId="0" borderId="154" xfId="0" applyFont="1" applyBorder="1">
      <alignment vertical="center"/>
    </xf>
    <xf numFmtId="0" fontId="131" fillId="0" borderId="163" xfId="0" applyFont="1" applyBorder="1" applyAlignment="1">
      <alignment horizontal="center" vertical="center" wrapText="1"/>
    </xf>
    <xf numFmtId="0" fontId="131" fillId="0" borderId="178" xfId="0" applyFont="1" applyFill="1" applyBorder="1" applyAlignment="1">
      <alignment horizontal="center" vertical="center"/>
    </xf>
    <xf numFmtId="41" fontId="131" fillId="40" borderId="167" xfId="2103" applyFont="1" applyFill="1" applyBorder="1" applyAlignment="1">
      <alignment vertical="center" wrapText="1"/>
    </xf>
    <xf numFmtId="41" fontId="131" fillId="49" borderId="167" xfId="2103" applyFont="1" applyFill="1" applyBorder="1" applyAlignment="1">
      <alignment horizontal="center" vertical="center"/>
    </xf>
    <xf numFmtId="0" fontId="132" fillId="0" borderId="180" xfId="0" applyFont="1" applyFill="1" applyBorder="1" applyAlignment="1">
      <alignment vertical="center" wrapText="1"/>
    </xf>
    <xf numFmtId="0" fontId="112" fillId="0" borderId="154" xfId="0" applyFont="1" applyFill="1" applyBorder="1" applyAlignment="1">
      <alignment horizontal="center" vertical="center" wrapText="1"/>
    </xf>
    <xf numFmtId="0" fontId="113" fillId="0" borderId="164" xfId="0" applyFont="1" applyFill="1" applyBorder="1" applyAlignment="1">
      <alignment vertical="center" wrapText="1"/>
    </xf>
    <xf numFmtId="0" fontId="132" fillId="0" borderId="164" xfId="0" applyFont="1" applyFill="1" applyBorder="1" applyAlignment="1">
      <alignment vertical="center" wrapText="1"/>
    </xf>
    <xf numFmtId="41" fontId="133" fillId="0" borderId="156" xfId="2103" applyFont="1" applyFill="1" applyBorder="1" applyAlignment="1">
      <alignment vertical="center" wrapText="1"/>
    </xf>
    <xf numFmtId="0" fontId="132" fillId="0" borderId="183" xfId="0" applyFont="1" applyFill="1" applyBorder="1" applyAlignment="1">
      <alignment vertical="center" wrapText="1"/>
    </xf>
    <xf numFmtId="0" fontId="132" fillId="0" borderId="182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horizontal="center" vertical="center" wrapText="1"/>
    </xf>
    <xf numFmtId="0" fontId="112" fillId="0" borderId="50" xfId="0" applyFont="1" applyFill="1" applyBorder="1" applyAlignment="1">
      <alignment horizontal="center" vertical="center" wrapText="1"/>
    </xf>
    <xf numFmtId="0" fontId="112" fillId="0" borderId="56" xfId="0" applyFont="1" applyFill="1" applyBorder="1" applyAlignment="1">
      <alignment horizontal="center" vertical="center" wrapText="1"/>
    </xf>
    <xf numFmtId="0" fontId="113" fillId="0" borderId="58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vertical="center" wrapText="1"/>
    </xf>
    <xf numFmtId="194" fontId="112" fillId="0" borderId="17" xfId="2103" applyNumberFormat="1" applyFont="1" applyFill="1" applyBorder="1" applyAlignment="1">
      <alignment horizontal="center" vertical="center" wrapText="1"/>
    </xf>
    <xf numFmtId="42" fontId="112" fillId="0" borderId="56" xfId="2859" applyFont="1" applyFill="1" applyBorder="1" applyAlignment="1">
      <alignment vertical="center" wrapText="1"/>
    </xf>
    <xf numFmtId="0" fontId="132" fillId="0" borderId="58" xfId="0" applyFont="1" applyFill="1" applyBorder="1" applyAlignment="1">
      <alignment vertical="center" wrapText="1"/>
    </xf>
    <xf numFmtId="41" fontId="133" fillId="0" borderId="72" xfId="2103" applyFont="1" applyFill="1" applyBorder="1" applyAlignment="1">
      <alignment vertical="center" wrapText="1"/>
    </xf>
    <xf numFmtId="0" fontId="132" fillId="0" borderId="17" xfId="0" applyFont="1" applyFill="1" applyBorder="1" applyAlignment="1">
      <alignment vertical="center" wrapText="1"/>
    </xf>
    <xf numFmtId="0" fontId="132" fillId="0" borderId="56" xfId="0" applyFont="1" applyFill="1" applyBorder="1" applyAlignment="1">
      <alignment vertical="center" wrapText="1"/>
    </xf>
    <xf numFmtId="0" fontId="138" fillId="0" borderId="184" xfId="0" applyFont="1" applyBorder="1">
      <alignment vertical="center"/>
    </xf>
    <xf numFmtId="0" fontId="30" fillId="0" borderId="186" xfId="0" applyFont="1" applyBorder="1">
      <alignment vertical="center"/>
    </xf>
    <xf numFmtId="0" fontId="131" fillId="0" borderId="187" xfId="0" applyFont="1" applyBorder="1" applyAlignment="1">
      <alignment horizontal="center" vertical="center" wrapText="1"/>
    </xf>
    <xf numFmtId="0" fontId="138" fillId="0" borderId="185" xfId="0" applyFont="1" applyBorder="1">
      <alignment vertical="center"/>
    </xf>
    <xf numFmtId="0" fontId="131" fillId="0" borderId="185" xfId="0" applyFont="1" applyBorder="1" applyAlignment="1">
      <alignment horizontal="center" vertical="center" wrapText="1"/>
    </xf>
    <xf numFmtId="0" fontId="132" fillId="0" borderId="173" xfId="0" applyFont="1" applyFill="1" applyBorder="1" applyAlignment="1">
      <alignment vertical="center" wrapText="1"/>
    </xf>
    <xf numFmtId="0" fontId="134" fillId="42" borderId="183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52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2" fillId="0" borderId="184" xfId="0" applyFont="1" applyFill="1" applyBorder="1" applyAlignment="1">
      <alignment horizontal="center" vertical="center" wrapText="1"/>
    </xf>
    <xf numFmtId="0" fontId="115" fillId="42" borderId="188" xfId="0" applyFont="1" applyFill="1" applyBorder="1" applyAlignment="1">
      <alignment horizontal="center" vertical="center" wrapText="1"/>
    </xf>
    <xf numFmtId="0" fontId="127" fillId="42" borderId="189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14" fillId="0" borderId="154" xfId="0" applyFont="1" applyBorder="1" applyAlignment="1">
      <alignment vertical="center" wrapText="1"/>
    </xf>
    <xf numFmtId="0" fontId="114" fillId="0" borderId="180" xfId="0" applyFont="1" applyBorder="1" applyAlignment="1">
      <alignment vertical="center" wrapText="1"/>
    </xf>
    <xf numFmtId="0" fontId="114" fillId="0" borderId="180" xfId="0" applyFont="1" applyFill="1" applyBorder="1" applyAlignment="1">
      <alignment vertical="center" wrapText="1"/>
    </xf>
    <xf numFmtId="0" fontId="113" fillId="0" borderId="190" xfId="0" applyFont="1" applyFill="1" applyBorder="1" applyAlignment="1">
      <alignment horizontal="center" vertical="center" wrapText="1"/>
    </xf>
    <xf numFmtId="194" fontId="113" fillId="0" borderId="154" xfId="2103" applyNumberFormat="1" applyFont="1" applyFill="1" applyBorder="1" applyAlignment="1">
      <alignment horizontal="center" vertical="center" wrapText="1"/>
    </xf>
    <xf numFmtId="0" fontId="113" fillId="0" borderId="154" xfId="0" applyFont="1" applyFill="1" applyBorder="1" applyAlignment="1">
      <alignment vertical="center" wrapText="1"/>
    </xf>
    <xf numFmtId="42" fontId="113" fillId="0" borderId="167" xfId="2859" applyFont="1" applyFill="1" applyBorder="1" applyAlignment="1">
      <alignment vertical="center" wrapText="1"/>
    </xf>
    <xf numFmtId="0" fontId="117" fillId="0" borderId="190" xfId="0" applyFont="1" applyFill="1" applyBorder="1" applyAlignment="1">
      <alignment horizontal="center" vertical="center" wrapText="1"/>
    </xf>
    <xf numFmtId="0" fontId="117" fillId="0" borderId="154" xfId="0" applyFont="1" applyFill="1" applyBorder="1" applyAlignment="1">
      <alignment vertical="center" wrapText="1"/>
    </xf>
    <xf numFmtId="194" fontId="117" fillId="0" borderId="154" xfId="2103" applyNumberFormat="1" applyFont="1" applyFill="1" applyBorder="1" applyAlignment="1">
      <alignment horizontal="center" vertical="center" wrapText="1"/>
    </xf>
    <xf numFmtId="42" fontId="117" fillId="0" borderId="167" xfId="2859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194" fontId="117" fillId="0" borderId="17" xfId="2103" applyNumberFormat="1" applyFont="1" applyFill="1" applyBorder="1" applyAlignment="1">
      <alignment horizontal="center" vertical="center" wrapText="1"/>
    </xf>
    <xf numFmtId="42" fontId="117" fillId="0" borderId="56" xfId="2859" applyFont="1" applyFill="1" applyBorder="1" applyAlignment="1">
      <alignment vertical="center" wrapText="1"/>
    </xf>
    <xf numFmtId="0" fontId="30" fillId="0" borderId="96" xfId="0" applyFont="1" applyBorder="1">
      <alignment vertical="center"/>
    </xf>
    <xf numFmtId="0" fontId="30" fillId="0" borderId="181" xfId="0" applyFont="1" applyBorder="1">
      <alignment vertical="center"/>
    </xf>
    <xf numFmtId="0" fontId="112" fillId="0" borderId="192" xfId="0" applyFont="1" applyBorder="1" applyAlignment="1">
      <alignment vertical="center" wrapText="1"/>
    </xf>
    <xf numFmtId="0" fontId="112" fillId="0" borderId="192" xfId="0" applyFont="1" applyBorder="1" applyAlignment="1">
      <alignment horizontal="center" wrapText="1"/>
    </xf>
    <xf numFmtId="3" fontId="121" fillId="38" borderId="193" xfId="0" applyNumberFormat="1" applyFont="1" applyFill="1" applyBorder="1" applyAlignment="1">
      <alignment horizontal="center" vertical="center" wrapText="1"/>
    </xf>
    <xf numFmtId="3" fontId="121" fillId="0" borderId="193" xfId="0" applyNumberFormat="1" applyFont="1" applyFill="1" applyBorder="1" applyAlignment="1">
      <alignment horizontal="center" vertical="center"/>
    </xf>
    <xf numFmtId="3" fontId="122" fillId="38" borderId="193" xfId="0" applyNumberFormat="1" applyFont="1" applyFill="1" applyBorder="1" applyAlignment="1">
      <alignment horizontal="center" vertical="center"/>
    </xf>
    <xf numFmtId="0" fontId="121" fillId="38" borderId="192" xfId="0" applyNumberFormat="1" applyFont="1" applyFill="1" applyBorder="1" applyAlignment="1">
      <alignment horizontal="center" vertical="center" wrapText="1"/>
    </xf>
    <xf numFmtId="41" fontId="121" fillId="0" borderId="192" xfId="2103" applyFont="1" applyBorder="1" applyAlignment="1">
      <alignment horizontal="center" vertical="center"/>
    </xf>
    <xf numFmtId="41" fontId="122" fillId="38" borderId="192" xfId="2103" applyFont="1" applyFill="1" applyBorder="1">
      <alignment vertical="center"/>
    </xf>
    <xf numFmtId="41" fontId="121" fillId="38" borderId="192" xfId="2103" applyFont="1" applyFill="1" applyBorder="1" applyAlignment="1">
      <alignment horizontal="center" vertical="center"/>
    </xf>
    <xf numFmtId="0" fontId="113" fillId="0" borderId="199" xfId="0" applyFont="1" applyFill="1" applyBorder="1" applyAlignment="1">
      <alignment horizontal="center" vertical="center" wrapText="1"/>
    </xf>
    <xf numFmtId="0" fontId="113" fillId="0" borderId="200" xfId="0" applyFont="1" applyFill="1" applyBorder="1" applyAlignment="1">
      <alignment horizontal="center" vertical="center" wrapText="1"/>
    </xf>
    <xf numFmtId="0" fontId="113" fillId="0" borderId="196" xfId="0" applyFont="1" applyFill="1" applyBorder="1" applyAlignment="1">
      <alignment horizontal="center" vertical="center" wrapText="1"/>
    </xf>
    <xf numFmtId="194" fontId="113" fillId="0" borderId="196" xfId="2103" applyNumberFormat="1" applyFont="1" applyFill="1" applyBorder="1" applyAlignment="1">
      <alignment horizontal="center" vertical="center" wrapText="1"/>
    </xf>
    <xf numFmtId="42" fontId="114" fillId="0" borderId="199" xfId="2859" applyFont="1" applyFill="1" applyBorder="1" applyAlignment="1">
      <alignment horizontal="center" vertical="center" wrapText="1"/>
    </xf>
    <xf numFmtId="0" fontId="114" fillId="0" borderId="197" xfId="0" applyFont="1" applyBorder="1" applyAlignment="1">
      <alignment vertical="center" wrapText="1"/>
    </xf>
    <xf numFmtId="0" fontId="114" fillId="0" borderId="196" xfId="0" applyFont="1" applyFill="1" applyBorder="1" applyAlignment="1">
      <alignment horizontal="center" vertical="center" wrapText="1"/>
    </xf>
    <xf numFmtId="0" fontId="140" fillId="0" borderId="198" xfId="0" applyFont="1" applyFill="1" applyBorder="1" applyAlignment="1">
      <alignment horizontal="center" vertical="center" wrapText="1"/>
    </xf>
    <xf numFmtId="0" fontId="133" fillId="0" borderId="200" xfId="0" applyFont="1" applyFill="1" applyBorder="1" applyAlignment="1">
      <alignment horizontal="center" vertical="center" wrapText="1"/>
    </xf>
    <xf numFmtId="0" fontId="133" fillId="0" borderId="196" xfId="0" applyFont="1" applyFill="1" applyBorder="1" applyAlignment="1">
      <alignment horizontal="center" vertical="center" wrapText="1"/>
    </xf>
    <xf numFmtId="0" fontId="133" fillId="0" borderId="199" xfId="0" applyFont="1" applyFill="1" applyBorder="1" applyAlignment="1">
      <alignment horizontal="center" vertical="center" wrapText="1"/>
    </xf>
    <xf numFmtId="41" fontId="141" fillId="0" borderId="200" xfId="2103" applyFont="1" applyFill="1" applyBorder="1" applyAlignment="1">
      <alignment vertical="center" wrapText="1"/>
    </xf>
    <xf numFmtId="0" fontId="133" fillId="0" borderId="197" xfId="0" applyFont="1" applyFill="1" applyBorder="1" applyAlignment="1">
      <alignment horizontal="center" vertical="center" wrapText="1"/>
    </xf>
    <xf numFmtId="42" fontId="113" fillId="0" borderId="199" xfId="2859" applyFont="1" applyFill="1" applyBorder="1" applyAlignment="1">
      <alignment horizontal="center" vertical="center" wrapText="1"/>
    </xf>
    <xf numFmtId="0" fontId="140" fillId="0" borderId="196" xfId="0" applyFont="1" applyFill="1" applyBorder="1" applyAlignment="1">
      <alignment horizontal="center" vertical="center" wrapText="1"/>
    </xf>
    <xf numFmtId="0" fontId="113" fillId="0" borderId="197" xfId="0" applyFont="1" applyFill="1" applyBorder="1" applyAlignment="1">
      <alignment horizontal="center" vertical="center" wrapText="1"/>
    </xf>
    <xf numFmtId="41" fontId="133" fillId="0" borderId="200" xfId="2103" applyFont="1" applyFill="1" applyBorder="1" applyAlignment="1">
      <alignment vertical="center" wrapText="1"/>
    </xf>
    <xf numFmtId="0" fontId="113" fillId="0" borderId="196" xfId="0" applyFont="1" applyFill="1" applyBorder="1" applyAlignment="1">
      <alignment vertical="center" wrapText="1"/>
    </xf>
    <xf numFmtId="42" fontId="113" fillId="0" borderId="199" xfId="2859" applyFont="1" applyFill="1" applyBorder="1" applyAlignment="1">
      <alignment vertical="center" wrapText="1"/>
    </xf>
    <xf numFmtId="0" fontId="112" fillId="0" borderId="197" xfId="0" applyFont="1" applyBorder="1" applyAlignment="1">
      <alignment vertical="center" wrapText="1"/>
    </xf>
    <xf numFmtId="0" fontId="112" fillId="0" borderId="196" xfId="0" applyFont="1" applyFill="1" applyBorder="1" applyAlignment="1">
      <alignment horizontal="center"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1" xfId="0" applyNumberFormat="1" applyFont="1" applyFill="1" applyBorder="1" applyAlignment="1">
      <alignment horizontal="center" vertical="center" wrapTex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51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51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52" xfId="2462" applyNumberFormat="1" applyFont="1" applyFill="1" applyBorder="1" applyAlignment="1">
      <alignment horizontal="center" vertical="center" wrapText="1"/>
    </xf>
    <xf numFmtId="192" fontId="128" fillId="47" borderId="151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2" xfId="2462" applyFont="1" applyFill="1" applyBorder="1" applyAlignment="1">
      <alignment horizontal="left" vertical="center"/>
    </xf>
    <xf numFmtId="0" fontId="128" fillId="56" borderId="123" xfId="2462" applyFont="1" applyFill="1" applyBorder="1">
      <alignment vertical="center"/>
    </xf>
    <xf numFmtId="0" fontId="128" fillId="56" borderId="123" xfId="2462" applyFont="1" applyFill="1" applyBorder="1" applyAlignment="1">
      <alignment horizontal="center" vertical="center"/>
    </xf>
    <xf numFmtId="4" fontId="128" fillId="56" borderId="124" xfId="2462" applyNumberFormat="1" applyFont="1" applyFill="1" applyBorder="1" applyAlignment="1">
      <alignment horizontal="center" vertical="center"/>
    </xf>
    <xf numFmtId="0" fontId="128" fillId="56" borderId="122" xfId="2462" applyFont="1" applyFill="1" applyBorder="1" applyAlignment="1">
      <alignment horizontal="center" vertical="center"/>
    </xf>
    <xf numFmtId="0" fontId="128" fillId="56" borderId="124" xfId="2462" applyFont="1" applyFill="1" applyBorder="1" applyAlignment="1">
      <alignment horizontal="center" vertical="center"/>
    </xf>
    <xf numFmtId="4" fontId="128" fillId="56" borderId="125" xfId="2462" applyNumberFormat="1" applyFont="1" applyFill="1" applyBorder="1" applyAlignment="1">
      <alignment horizontal="center" vertical="center"/>
    </xf>
    <xf numFmtId="192" fontId="128" fillId="56" borderId="122" xfId="2462" applyNumberFormat="1" applyFont="1" applyFill="1" applyBorder="1" applyAlignment="1">
      <alignment horizontal="center" vertical="center"/>
    </xf>
    <xf numFmtId="9" fontId="128" fillId="56" borderId="123" xfId="979" applyFont="1" applyFill="1" applyBorder="1" applyAlignment="1">
      <alignment horizontal="center" vertical="center"/>
    </xf>
    <xf numFmtId="192" fontId="128" fillId="56" borderId="123" xfId="2104" applyNumberFormat="1" applyFont="1" applyFill="1" applyBorder="1" applyAlignment="1">
      <alignment horizontal="center" vertical="center"/>
    </xf>
    <xf numFmtId="192" fontId="128" fillId="56" borderId="123" xfId="2462" applyNumberFormat="1" applyFont="1" applyFill="1" applyBorder="1" applyAlignment="1">
      <alignment horizontal="center" vertical="center"/>
    </xf>
    <xf numFmtId="9" fontId="128" fillId="56" borderId="124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51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51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52" xfId="2462" applyNumberFormat="1" applyFont="1" applyFill="1" applyBorder="1" applyAlignment="1">
      <alignment horizontal="center" vertical="center"/>
    </xf>
    <xf numFmtId="192" fontId="128" fillId="56" borderId="151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51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51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52" xfId="2462" applyNumberFormat="1" applyFont="1" applyFill="1" applyBorder="1" applyAlignment="1">
      <alignment horizontal="center" vertical="center"/>
    </xf>
    <xf numFmtId="192" fontId="128" fillId="0" borderId="151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2" fillId="56" borderId="151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9" fontId="142" fillId="0" borderId="0" xfId="979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5" fillId="50" borderId="0" xfId="2462" applyFont="1" applyFill="1" applyBorder="1">
      <alignment vertical="center"/>
    </xf>
    <xf numFmtId="0" fontId="128" fillId="0" borderId="122" xfId="2462" applyFont="1" applyFill="1" applyBorder="1" applyAlignment="1">
      <alignment horizontal="left" vertical="center"/>
    </xf>
    <xf numFmtId="0" fontId="128" fillId="0" borderId="123" xfId="2462" applyFont="1" applyFill="1" applyBorder="1" applyAlignment="1">
      <alignment horizontal="center" vertical="center"/>
    </xf>
    <xf numFmtId="4" fontId="128" fillId="0" borderId="124" xfId="2462" applyNumberFormat="1" applyFont="1" applyFill="1" applyBorder="1" applyAlignment="1">
      <alignment horizontal="center" vertical="center"/>
    </xf>
    <xf numFmtId="0" fontId="128" fillId="0" borderId="122" xfId="2462" applyFont="1" applyBorder="1" applyAlignment="1">
      <alignment horizontal="center" vertical="center"/>
    </xf>
    <xf numFmtId="0" fontId="128" fillId="0" borderId="123" xfId="2462" applyFont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4" fontId="128" fillId="0" borderId="125" xfId="2462" applyNumberFormat="1" applyFont="1" applyFill="1" applyBorder="1" applyAlignment="1">
      <alignment horizontal="center" vertical="center"/>
    </xf>
    <xf numFmtId="192" fontId="128" fillId="0" borderId="122" xfId="2462" applyNumberFormat="1" applyFont="1" applyBorder="1" applyAlignment="1">
      <alignment horizontal="center" vertical="center"/>
    </xf>
    <xf numFmtId="9" fontId="128" fillId="0" borderId="123" xfId="979" applyFont="1" applyBorder="1" applyAlignment="1">
      <alignment horizontal="center" vertical="center"/>
    </xf>
    <xf numFmtId="192" fontId="128" fillId="0" borderId="123" xfId="2104" applyNumberFormat="1" applyFont="1" applyBorder="1" applyAlignment="1">
      <alignment horizontal="center" vertical="center"/>
    </xf>
    <xf numFmtId="192" fontId="128" fillId="0" borderId="123" xfId="2462" applyNumberFormat="1" applyFont="1" applyBorder="1" applyAlignment="1">
      <alignment horizontal="center" vertical="center"/>
    </xf>
    <xf numFmtId="9" fontId="128" fillId="0" borderId="124" xfId="979" applyFont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0" fontId="128" fillId="47" borderId="151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51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52" xfId="2462" applyNumberFormat="1" applyFont="1" applyFill="1" applyBorder="1" applyAlignment="1">
      <alignment horizontal="center" vertical="center"/>
    </xf>
    <xf numFmtId="192" fontId="128" fillId="47" borderId="151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51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51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52" xfId="2462" applyNumberFormat="1" applyFont="1" applyFill="1" applyBorder="1" applyAlignment="1">
      <alignment horizontal="center" vertical="center"/>
    </xf>
    <xf numFmtId="192" fontId="128" fillId="52" borderId="151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51" xfId="2462" applyFont="1" applyFill="1" applyBorder="1" applyAlignment="1">
      <alignment horizontal="left" vertical="center"/>
    </xf>
    <xf numFmtId="0" fontId="128" fillId="56" borderId="151" xfId="2462" applyFont="1" applyFill="1" applyBorder="1" applyAlignment="1">
      <alignment horizontal="left" vertical="center" wrapText="1"/>
    </xf>
    <xf numFmtId="0" fontId="128" fillId="52" borderId="126" xfId="2462" applyFont="1" applyFill="1" applyBorder="1" applyAlignment="1">
      <alignment horizontal="left" vertical="center"/>
    </xf>
    <xf numFmtId="0" fontId="128" fillId="52" borderId="127" xfId="2462" applyFont="1" applyFill="1" applyBorder="1" applyAlignment="1">
      <alignment horizontal="left" vertical="center"/>
    </xf>
    <xf numFmtId="0" fontId="128" fillId="52" borderId="127" xfId="2462" applyFont="1" applyFill="1" applyBorder="1" applyAlignment="1">
      <alignment horizontal="center" vertical="center"/>
    </xf>
    <xf numFmtId="4" fontId="128" fillId="52" borderId="128" xfId="2462" applyNumberFormat="1" applyFont="1" applyFill="1" applyBorder="1" applyAlignment="1">
      <alignment horizontal="center" vertical="center"/>
    </xf>
    <xf numFmtId="0" fontId="128" fillId="52" borderId="126" xfId="2462" applyFont="1" applyFill="1" applyBorder="1" applyAlignment="1">
      <alignment horizontal="center" vertical="center"/>
    </xf>
    <xf numFmtId="0" fontId="128" fillId="52" borderId="128" xfId="2462" applyFont="1" applyFill="1" applyBorder="1" applyAlignment="1">
      <alignment horizontal="center" vertical="center"/>
    </xf>
    <xf numFmtId="192" fontId="128" fillId="52" borderId="126" xfId="2462" applyNumberFormat="1" applyFont="1" applyFill="1" applyBorder="1" applyAlignment="1">
      <alignment horizontal="center" vertical="center"/>
    </xf>
    <xf numFmtId="9" fontId="128" fillId="52" borderId="127" xfId="979" applyFont="1" applyFill="1" applyBorder="1" applyAlignment="1">
      <alignment horizontal="center" vertical="center"/>
    </xf>
    <xf numFmtId="192" fontId="128" fillId="52" borderId="127" xfId="2104" applyNumberFormat="1" applyFont="1" applyFill="1" applyBorder="1" applyAlignment="1">
      <alignment horizontal="center" vertical="center"/>
    </xf>
    <xf numFmtId="192" fontId="128" fillId="52" borderId="127" xfId="2462" applyNumberFormat="1" applyFont="1" applyFill="1" applyBorder="1" applyAlignment="1">
      <alignment horizontal="center" vertical="center"/>
    </xf>
    <xf numFmtId="9" fontId="128" fillId="52" borderId="128" xfId="979" applyFont="1" applyFill="1" applyBorder="1" applyAlignment="1">
      <alignment horizontal="center" vertical="center"/>
    </xf>
    <xf numFmtId="0" fontId="128" fillId="0" borderId="123" xfId="2462" applyFont="1" applyFill="1" applyBorder="1" applyAlignment="1">
      <alignment horizontal="left" vertical="center"/>
    </xf>
    <xf numFmtId="192" fontId="144" fillId="56" borderId="151" xfId="2462" applyNumberFormat="1" applyFont="1" applyFill="1" applyBorder="1" applyAlignment="1">
      <alignment horizontal="center" vertical="center"/>
    </xf>
    <xf numFmtId="9" fontId="144" fillId="56" borderId="0" xfId="979" applyFont="1" applyFill="1" applyBorder="1" applyAlignment="1">
      <alignment horizontal="center" vertical="center"/>
    </xf>
    <xf numFmtId="192" fontId="144" fillId="56" borderId="0" xfId="2104" applyNumberFormat="1" applyFont="1" applyFill="1" applyBorder="1" applyAlignment="1">
      <alignment horizontal="center" vertical="center"/>
    </xf>
    <xf numFmtId="192" fontId="144" fillId="56" borderId="0" xfId="2462" applyNumberFormat="1" applyFont="1" applyFill="1" applyBorder="1" applyAlignment="1">
      <alignment horizontal="center" vertical="center"/>
    </xf>
    <xf numFmtId="9" fontId="144" fillId="56" borderId="54" xfId="979" applyFont="1" applyFill="1" applyBorder="1" applyAlignment="1">
      <alignment horizontal="center" vertical="center"/>
    </xf>
    <xf numFmtId="9" fontId="144" fillId="0" borderId="0" xfId="979" applyFont="1" applyFill="1" applyBorder="1" applyAlignment="1">
      <alignment horizontal="center" vertical="center"/>
    </xf>
    <xf numFmtId="0" fontId="144" fillId="0" borderId="0" xfId="2462" applyFont="1">
      <alignment vertical="center"/>
    </xf>
    <xf numFmtId="0" fontId="128" fillId="0" borderId="151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3" fillId="0" borderId="152" xfId="2462" applyNumberFormat="1" applyFont="1" applyFill="1" applyBorder="1" applyAlignment="1">
      <alignment horizontal="center" vertical="center"/>
    </xf>
    <xf numFmtId="0" fontId="128" fillId="0" borderId="151" xfId="2462" applyFont="1" applyFill="1" applyBorder="1">
      <alignment vertical="center"/>
    </xf>
    <xf numFmtId="4" fontId="143" fillId="47" borderId="152" xfId="2462" applyNumberFormat="1" applyFont="1" applyFill="1" applyBorder="1" applyAlignment="1">
      <alignment horizontal="center" vertical="center"/>
    </xf>
    <xf numFmtId="192" fontId="145" fillId="47" borderId="151" xfId="2462" applyNumberFormat="1" applyFont="1" applyFill="1" applyBorder="1" applyAlignment="1">
      <alignment horizontal="center" vertical="center"/>
    </xf>
    <xf numFmtId="192" fontId="129" fillId="47" borderId="151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51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51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52" xfId="0" applyNumberFormat="1" applyFont="1" applyFill="1" applyBorder="1" applyAlignment="1">
      <alignment horizontal="center" vertical="center"/>
    </xf>
    <xf numFmtId="192" fontId="128" fillId="52" borderId="151" xfId="0" applyNumberFormat="1" applyFont="1" applyFill="1" applyBorder="1" applyAlignment="1">
      <alignment horizontal="center" vertical="center"/>
    </xf>
    <xf numFmtId="192" fontId="129" fillId="52" borderId="151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7" xfId="2462" applyFont="1" applyFill="1" applyBorder="1">
      <alignment vertical="center"/>
    </xf>
    <xf numFmtId="4" fontId="128" fillId="52" borderId="129" xfId="2462" applyNumberFormat="1" applyFont="1" applyFill="1" applyBorder="1" applyAlignment="1">
      <alignment horizontal="center" vertical="center"/>
    </xf>
    <xf numFmtId="192" fontId="145" fillId="52" borderId="126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5" fillId="50" borderId="151" xfId="2462" applyNumberFormat="1" applyFont="1" applyFill="1" applyBorder="1" applyAlignment="1">
      <alignment horizontal="center" vertical="center"/>
    </xf>
    <xf numFmtId="0" fontId="137" fillId="0" borderId="0" xfId="2462" applyFont="1">
      <alignment vertical="center"/>
    </xf>
    <xf numFmtId="9" fontId="137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51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51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51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51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52" xfId="0" applyNumberFormat="1" applyFont="1" applyFill="1" applyBorder="1" applyAlignment="1">
      <alignment horizontal="center" vertical="center"/>
    </xf>
    <xf numFmtId="192" fontId="128" fillId="47" borderId="151" xfId="0" applyNumberFormat="1" applyFont="1" applyFill="1" applyBorder="1" applyAlignment="1">
      <alignment horizontal="center" vertical="center"/>
    </xf>
    <xf numFmtId="192" fontId="129" fillId="47" borderId="151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0" xfId="2462" applyFont="1" applyFill="1" applyBorder="1" applyAlignment="1">
      <alignment horizontal="left" vertical="center"/>
    </xf>
    <xf numFmtId="0" fontId="128" fillId="0" borderId="131" xfId="2462" applyFont="1" applyFill="1" applyBorder="1" applyAlignment="1">
      <alignment horizontal="left" vertical="center"/>
    </xf>
    <xf numFmtId="0" fontId="128" fillId="0" borderId="131" xfId="2462" applyFont="1" applyFill="1" applyBorder="1" applyAlignment="1">
      <alignment horizontal="center" vertical="center"/>
    </xf>
    <xf numFmtId="4" fontId="128" fillId="0" borderId="132" xfId="2462" applyNumberFormat="1" applyFont="1" applyFill="1" applyBorder="1" applyAlignment="1">
      <alignment horizontal="center" vertical="center"/>
    </xf>
    <xf numFmtId="0" fontId="128" fillId="0" borderId="130" xfId="2462" applyFont="1" applyBorder="1" applyAlignment="1">
      <alignment horizontal="center" vertical="center"/>
    </xf>
    <xf numFmtId="0" fontId="128" fillId="0" borderId="131" xfId="2462" applyFont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4" fontId="128" fillId="0" borderId="133" xfId="2462" applyNumberFormat="1" applyFont="1" applyFill="1" applyBorder="1" applyAlignment="1">
      <alignment horizontal="center" vertical="center"/>
    </xf>
    <xf numFmtId="192" fontId="128" fillId="0" borderId="130" xfId="2462" applyNumberFormat="1" applyFont="1" applyBorder="1" applyAlignment="1">
      <alignment horizontal="center" vertical="center"/>
    </xf>
    <xf numFmtId="9" fontId="128" fillId="0" borderId="131" xfId="979" applyFont="1" applyBorder="1" applyAlignment="1">
      <alignment horizontal="center" vertical="center"/>
    </xf>
    <xf numFmtId="192" fontId="128" fillId="0" borderId="131" xfId="2104" applyNumberFormat="1" applyFont="1" applyBorder="1" applyAlignment="1">
      <alignment horizontal="center" vertical="center"/>
    </xf>
    <xf numFmtId="192" fontId="128" fillId="0" borderId="131" xfId="2462" applyNumberFormat="1" applyFont="1" applyBorder="1" applyAlignment="1">
      <alignment horizontal="center" vertical="center"/>
    </xf>
    <xf numFmtId="9" fontId="128" fillId="0" borderId="132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2" xfId="0" applyNumberFormat="1" applyFont="1" applyFill="1" applyBorder="1" applyAlignment="1">
      <alignment horizontal="center" vertical="center"/>
    </xf>
    <xf numFmtId="0" fontId="107" fillId="27" borderId="192" xfId="2730" applyFont="1" applyFill="1" applyBorder="1" applyAlignment="1" applyProtection="1">
      <alignment horizontal="center" vertical="center" wrapText="1"/>
    </xf>
    <xf numFmtId="4" fontId="30" fillId="27" borderId="192" xfId="0" applyNumberFormat="1" applyFont="1" applyFill="1" applyBorder="1" applyAlignment="1">
      <alignment horizontal="center" vertical="center" wrapText="1"/>
    </xf>
    <xf numFmtId="4" fontId="30" fillId="0" borderId="192" xfId="0" applyNumberFormat="1" applyFont="1" applyBorder="1" applyAlignment="1">
      <alignment horizontal="center" vertical="center"/>
    </xf>
    <xf numFmtId="4" fontId="30" fillId="0" borderId="192" xfId="0" applyNumberFormat="1" applyFont="1" applyBorder="1" applyAlignment="1">
      <alignment horizontal="center" vertical="center" wrapText="1"/>
    </xf>
    <xf numFmtId="178" fontId="30" fillId="0" borderId="192" xfId="0" applyNumberFormat="1" applyFont="1" applyBorder="1" applyAlignment="1">
      <alignment horizontal="center" vertical="center" wrapText="1"/>
    </xf>
    <xf numFmtId="0" fontId="30" fillId="0" borderId="23" xfId="0" applyFont="1" applyBorder="1">
      <alignment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49" fontId="96" fillId="51" borderId="0" xfId="0" applyNumberFormat="1" applyFont="1" applyFill="1" applyBorder="1" applyAlignment="1">
      <alignment horizontal="center" vertical="center"/>
    </xf>
    <xf numFmtId="192" fontId="137" fillId="56" borderId="151" xfId="2462" applyNumberFormat="1" applyFont="1" applyFill="1" applyBorder="1" applyAlignment="1">
      <alignment horizontal="center" vertical="center"/>
    </xf>
    <xf numFmtId="9" fontId="137" fillId="56" borderId="0" xfId="979" applyFont="1" applyFill="1" applyBorder="1" applyAlignment="1">
      <alignment horizontal="center" vertical="center"/>
    </xf>
    <xf numFmtId="192" fontId="137" fillId="56" borderId="0" xfId="2104" applyNumberFormat="1" applyFont="1" applyFill="1" applyBorder="1" applyAlignment="1">
      <alignment horizontal="center" vertical="center"/>
    </xf>
    <xf numFmtId="192" fontId="137" fillId="56" borderId="0" xfId="2462" applyNumberFormat="1" applyFont="1" applyFill="1" applyBorder="1" applyAlignment="1">
      <alignment horizontal="center" vertical="center"/>
    </xf>
    <xf numFmtId="9" fontId="137" fillId="56" borderId="54" xfId="979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left" vertical="center"/>
    </xf>
    <xf numFmtId="0" fontId="128" fillId="56" borderId="127" xfId="2462" applyFont="1" applyFill="1" applyBorder="1" applyAlignment="1">
      <alignment horizontal="left" vertical="center"/>
    </xf>
    <xf numFmtId="0" fontId="128" fillId="56" borderId="127" xfId="2462" applyFont="1" applyFill="1" applyBorder="1" applyAlignment="1">
      <alignment horizontal="center" vertical="center"/>
    </xf>
    <xf numFmtId="4" fontId="128" fillId="56" borderId="128" xfId="2462" applyNumberFormat="1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center" vertical="center"/>
    </xf>
    <xf numFmtId="4" fontId="128" fillId="56" borderId="129" xfId="2462" applyNumberFormat="1" applyFont="1" applyFill="1" applyBorder="1" applyAlignment="1">
      <alignment horizontal="center" vertical="center"/>
    </xf>
    <xf numFmtId="192" fontId="128" fillId="56" borderId="126" xfId="2462" applyNumberFormat="1" applyFont="1" applyFill="1" applyBorder="1" applyAlignment="1">
      <alignment horizontal="center" vertical="center"/>
    </xf>
    <xf numFmtId="9" fontId="128" fillId="56" borderId="127" xfId="979" applyFont="1" applyFill="1" applyBorder="1" applyAlignment="1">
      <alignment horizontal="center" vertical="center"/>
    </xf>
    <xf numFmtId="192" fontId="128" fillId="56" borderId="127" xfId="2104" applyNumberFormat="1" applyFont="1" applyFill="1" applyBorder="1" applyAlignment="1">
      <alignment horizontal="center" vertical="center"/>
    </xf>
    <xf numFmtId="192" fontId="128" fillId="56" borderId="127" xfId="2462" applyNumberFormat="1" applyFont="1" applyFill="1" applyBorder="1" applyAlignment="1">
      <alignment horizontal="center" vertical="center"/>
    </xf>
    <xf numFmtId="9" fontId="128" fillId="56" borderId="128" xfId="979" applyFont="1" applyFill="1" applyBorder="1" applyAlignment="1">
      <alignment horizontal="center" vertical="center"/>
    </xf>
    <xf numFmtId="4" fontId="128" fillId="56" borderId="152" xfId="0" applyNumberFormat="1" applyFont="1" applyFill="1" applyBorder="1" applyAlignment="1">
      <alignment horizontal="center" vertical="center"/>
    </xf>
    <xf numFmtId="192" fontId="128" fillId="56" borderId="151" xfId="0" applyNumberFormat="1" applyFont="1" applyFill="1" applyBorder="1" applyAlignment="1">
      <alignment horizontal="center" vertical="center"/>
    </xf>
    <xf numFmtId="192" fontId="137" fillId="0" borderId="122" xfId="2462" applyNumberFormat="1" applyFont="1" applyBorder="1" applyAlignment="1">
      <alignment horizontal="center" vertical="center"/>
    </xf>
    <xf numFmtId="9" fontId="137" fillId="0" borderId="123" xfId="979" applyFont="1" applyBorder="1" applyAlignment="1">
      <alignment horizontal="center" vertical="center"/>
    </xf>
    <xf numFmtId="192" fontId="137" fillId="0" borderId="123" xfId="2104" applyNumberFormat="1" applyFont="1" applyBorder="1" applyAlignment="1">
      <alignment horizontal="center" vertical="center"/>
    </xf>
    <xf numFmtId="192" fontId="137" fillId="0" borderId="123" xfId="2462" applyNumberFormat="1" applyFont="1" applyBorder="1" applyAlignment="1">
      <alignment horizontal="center" vertical="center"/>
    </xf>
    <xf numFmtId="9" fontId="137" fillId="0" borderId="124" xfId="979" applyFont="1" applyBorder="1" applyAlignment="1">
      <alignment horizontal="center" vertical="center"/>
    </xf>
    <xf numFmtId="192" fontId="137" fillId="0" borderId="151" xfId="2462" applyNumberFormat="1" applyFont="1" applyBorder="1" applyAlignment="1">
      <alignment horizontal="center" vertical="center"/>
    </xf>
    <xf numFmtId="9" fontId="137" fillId="0" borderId="0" xfId="979" applyFont="1" applyBorder="1" applyAlignment="1">
      <alignment horizontal="center" vertical="center"/>
    </xf>
    <xf numFmtId="192" fontId="137" fillId="0" borderId="0" xfId="2104" applyNumberFormat="1" applyFont="1" applyBorder="1" applyAlignment="1">
      <alignment horizontal="center" vertical="center"/>
    </xf>
    <xf numFmtId="192" fontId="137" fillId="0" borderId="0" xfId="2462" applyNumberFormat="1" applyFont="1" applyBorder="1" applyAlignment="1">
      <alignment horizontal="center" vertical="center"/>
    </xf>
    <xf numFmtId="9" fontId="137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6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0" fontId="128" fillId="0" borderId="0" xfId="0" quotePrefix="1" applyFont="1">
      <alignment vertical="center"/>
    </xf>
    <xf numFmtId="0" fontId="128" fillId="0" borderId="212" xfId="0" applyFont="1" applyFill="1" applyBorder="1" applyAlignment="1">
      <alignment horizontal="center" vertical="center"/>
    </xf>
    <xf numFmtId="0" fontId="139" fillId="0" borderId="178" xfId="0" applyFont="1" applyFill="1" applyBorder="1" applyAlignment="1">
      <alignment horizontal="center" vertical="center" wrapText="1"/>
    </xf>
    <xf numFmtId="0" fontId="128" fillId="59" borderId="192" xfId="0" applyFont="1" applyFill="1" applyBorder="1" applyAlignment="1">
      <alignment horizontal="center" vertical="center"/>
    </xf>
    <xf numFmtId="176" fontId="114" fillId="0" borderId="154" xfId="0" applyNumberFormat="1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15" xfId="0" applyNumberFormat="1" applyFont="1" applyFill="1" applyBorder="1" applyAlignment="1">
      <alignment horizontal="center" vertical="center"/>
    </xf>
    <xf numFmtId="3" fontId="5" fillId="27" borderId="216" xfId="0" applyNumberFormat="1" applyFont="1" applyFill="1" applyBorder="1" applyAlignment="1">
      <alignment horizontal="center" vertical="center"/>
    </xf>
    <xf numFmtId="4" fontId="5" fillId="27" borderId="215" xfId="0" applyNumberFormat="1" applyFont="1" applyFill="1" applyBorder="1" applyAlignment="1">
      <alignment horizontal="center" vertical="center"/>
    </xf>
    <xf numFmtId="3" fontId="5" fillId="27" borderId="217" xfId="0" applyNumberFormat="1" applyFont="1" applyFill="1" applyBorder="1" applyAlignment="1">
      <alignment horizontal="center" vertical="center"/>
    </xf>
    <xf numFmtId="3" fontId="5" fillId="27" borderId="218" xfId="0" applyNumberFormat="1" applyFont="1" applyFill="1" applyBorder="1" applyAlignment="1">
      <alignment horizontal="center" vertical="center"/>
    </xf>
    <xf numFmtId="179" fontId="5" fillId="27" borderId="216" xfId="0" applyNumberFormat="1" applyFont="1" applyFill="1" applyBorder="1" applyAlignment="1">
      <alignment horizontal="center" vertical="center"/>
    </xf>
    <xf numFmtId="179" fontId="5" fillId="27" borderId="215" xfId="0" applyNumberFormat="1" applyFont="1" applyFill="1" applyBorder="1" applyAlignment="1">
      <alignment horizontal="center" vertical="center"/>
    </xf>
    <xf numFmtId="179" fontId="5" fillId="27" borderId="213" xfId="0" applyNumberFormat="1" applyFont="1" applyFill="1" applyBorder="1" applyAlignment="1">
      <alignment horizontal="center" vertical="center"/>
    </xf>
    <xf numFmtId="3" fontId="5" fillId="27" borderId="220" xfId="0" applyNumberFormat="1" applyFont="1" applyFill="1" applyBorder="1" applyAlignment="1">
      <alignment horizontal="center" vertical="center"/>
    </xf>
    <xf numFmtId="0" fontId="107" fillId="27" borderId="215" xfId="2730" applyFont="1" applyFill="1" applyBorder="1" applyAlignment="1" applyProtection="1">
      <alignment horizontal="center" vertical="center" wrapText="1"/>
    </xf>
    <xf numFmtId="4" fontId="30" fillId="27" borderId="215" xfId="0" applyNumberFormat="1" applyFont="1" applyFill="1" applyBorder="1" applyAlignment="1">
      <alignment horizontal="center" vertical="center" wrapText="1"/>
    </xf>
    <xf numFmtId="0" fontId="5" fillId="31" borderId="216" xfId="0" applyFont="1" applyFill="1" applyBorder="1" applyAlignment="1">
      <alignment horizontal="center" vertical="center"/>
    </xf>
    <xf numFmtId="0" fontId="5" fillId="31" borderId="215" xfId="0" applyFont="1" applyFill="1" applyBorder="1" applyAlignment="1">
      <alignment horizontal="center" vertical="center"/>
    </xf>
    <xf numFmtId="3" fontId="5" fillId="31" borderId="217" xfId="0" applyNumberFormat="1" applyFont="1" applyFill="1" applyBorder="1" applyAlignment="1">
      <alignment horizontal="center" vertical="center" wrapText="1"/>
    </xf>
    <xf numFmtId="3" fontId="5" fillId="31" borderId="218" xfId="0" applyNumberFormat="1" applyFont="1" applyFill="1" applyBorder="1" applyAlignment="1">
      <alignment horizontal="right" vertical="center"/>
    </xf>
    <xf numFmtId="3" fontId="5" fillId="31" borderId="216" xfId="0" applyNumberFormat="1" applyFont="1" applyFill="1" applyBorder="1" applyAlignment="1">
      <alignment horizontal="right" vertical="center"/>
    </xf>
    <xf numFmtId="4" fontId="5" fillId="31" borderId="215" xfId="0" applyNumberFormat="1" applyFont="1" applyFill="1" applyBorder="1" applyAlignment="1">
      <alignment horizontal="right" vertical="center"/>
    </xf>
    <xf numFmtId="177" fontId="5" fillId="31" borderId="217" xfId="0" applyNumberFormat="1" applyFont="1" applyFill="1" applyBorder="1" applyAlignment="1">
      <alignment horizontal="center" vertical="center"/>
    </xf>
    <xf numFmtId="180" fontId="5" fillId="31" borderId="218" xfId="0" applyNumberFormat="1" applyFont="1" applyFill="1" applyBorder="1" applyAlignment="1">
      <alignment horizontal="center" vertical="center"/>
    </xf>
    <xf numFmtId="179" fontId="5" fillId="31" borderId="216" xfId="0" applyNumberFormat="1" applyFont="1" applyFill="1" applyBorder="1" applyAlignment="1">
      <alignment horizontal="center" vertical="center"/>
    </xf>
    <xf numFmtId="179" fontId="5" fillId="31" borderId="215" xfId="0" applyNumberFormat="1" applyFont="1" applyFill="1" applyBorder="1" applyAlignment="1">
      <alignment horizontal="center" vertical="center"/>
    </xf>
    <xf numFmtId="179" fontId="5" fillId="31" borderId="213" xfId="0" applyNumberFormat="1" applyFont="1" applyFill="1" applyBorder="1" applyAlignment="1">
      <alignment horizontal="center" vertical="center"/>
    </xf>
    <xf numFmtId="180" fontId="5" fillId="31" borderId="220" xfId="0" applyNumberFormat="1" applyFont="1" applyFill="1" applyBorder="1" applyAlignment="1">
      <alignment horizontal="center" vertical="center"/>
    </xf>
    <xf numFmtId="4" fontId="5" fillId="31" borderId="218" xfId="0" applyNumberFormat="1" applyFont="1" applyFill="1" applyBorder="1" applyAlignment="1">
      <alignment horizontal="center" vertical="center"/>
    </xf>
    <xf numFmtId="177" fontId="5" fillId="31" borderId="217" xfId="0" applyNumberFormat="1" applyFont="1" applyFill="1" applyBorder="1" applyAlignment="1">
      <alignment horizontal="right" vertical="center"/>
    </xf>
    <xf numFmtId="4" fontId="30" fillId="0" borderId="215" xfId="0" applyNumberFormat="1" applyFont="1" applyBorder="1" applyAlignment="1">
      <alignment horizontal="center" vertical="center"/>
    </xf>
    <xf numFmtId="4" fontId="30" fillId="0" borderId="215" xfId="0" applyNumberFormat="1" applyFont="1" applyBorder="1" applyAlignment="1">
      <alignment horizontal="center" vertical="center" wrapText="1"/>
    </xf>
    <xf numFmtId="178" fontId="30" fillId="0" borderId="215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216" xfId="0" applyFont="1" applyFill="1" applyBorder="1">
      <alignment vertical="center"/>
    </xf>
    <xf numFmtId="0" fontId="30" fillId="0" borderId="215" xfId="0" applyFont="1" applyBorder="1" applyAlignment="1">
      <alignment horizontal="center" vertical="center"/>
    </xf>
    <xf numFmtId="3" fontId="30" fillId="0" borderId="217" xfId="0" applyNumberFormat="1" applyFont="1" applyBorder="1" applyAlignment="1">
      <alignment horizontal="center" vertical="center" wrapText="1"/>
    </xf>
    <xf numFmtId="3" fontId="30" fillId="0" borderId="218" xfId="0" applyNumberFormat="1" applyFont="1" applyFill="1" applyBorder="1">
      <alignment vertical="center"/>
    </xf>
    <xf numFmtId="3" fontId="30" fillId="0" borderId="216" xfId="0" applyNumberFormat="1" applyFont="1" applyBorder="1">
      <alignment vertical="center"/>
    </xf>
    <xf numFmtId="4" fontId="30" fillId="0" borderId="215" xfId="0" applyNumberFormat="1" applyFont="1" applyBorder="1">
      <alignment vertical="center"/>
    </xf>
    <xf numFmtId="3" fontId="30" fillId="0" borderId="217" xfId="0" applyNumberFormat="1" applyFont="1" applyFill="1" applyBorder="1">
      <alignment vertical="center"/>
    </xf>
    <xf numFmtId="3" fontId="30" fillId="38" borderId="218" xfId="0" applyNumberFormat="1" applyFont="1" applyFill="1" applyBorder="1">
      <alignment vertical="center"/>
    </xf>
    <xf numFmtId="3" fontId="30" fillId="58" borderId="216" xfId="0" applyNumberFormat="1" applyFont="1" applyFill="1" applyBorder="1">
      <alignment vertical="center"/>
    </xf>
    <xf numFmtId="3" fontId="30" fillId="58" borderId="215" xfId="0" applyNumberFormat="1" applyFont="1" applyFill="1" applyBorder="1">
      <alignment vertical="center"/>
    </xf>
    <xf numFmtId="3" fontId="30" fillId="58" borderId="213" xfId="0" applyNumberFormat="1" applyFont="1" applyFill="1" applyBorder="1">
      <alignment vertical="center"/>
    </xf>
    <xf numFmtId="3" fontId="30" fillId="38" borderId="220" xfId="0" applyNumberFormat="1" applyFont="1" applyFill="1" applyBorder="1">
      <alignment vertical="center"/>
    </xf>
    <xf numFmtId="4" fontId="30" fillId="0" borderId="218" xfId="0" applyNumberFormat="1" applyFont="1" applyBorder="1">
      <alignment vertical="center"/>
    </xf>
    <xf numFmtId="4" fontId="30" fillId="0" borderId="218" xfId="0" applyNumberFormat="1" applyFont="1" applyBorder="1" applyAlignment="1">
      <alignment horizontal="center" vertical="center"/>
    </xf>
    <xf numFmtId="3" fontId="30" fillId="34" borderId="218" xfId="0" applyNumberFormat="1" applyFont="1" applyFill="1" applyBorder="1">
      <alignment vertical="center"/>
    </xf>
    <xf numFmtId="3" fontId="30" fillId="0" borderId="215" xfId="0" applyNumberFormat="1" applyFont="1" applyBorder="1">
      <alignment vertical="center"/>
    </xf>
    <xf numFmtId="3" fontId="30" fillId="0" borderId="213" xfId="0" applyNumberFormat="1" applyFont="1" applyBorder="1">
      <alignment vertical="center"/>
    </xf>
    <xf numFmtId="3" fontId="30" fillId="34" borderId="220" xfId="0" applyNumberFormat="1" applyFont="1" applyFill="1" applyBorder="1">
      <alignment vertical="center"/>
    </xf>
    <xf numFmtId="3" fontId="30" fillId="0" borderId="218" xfId="0" applyNumberFormat="1" applyFont="1" applyBorder="1">
      <alignment vertical="center"/>
    </xf>
    <xf numFmtId="4" fontId="30" fillId="52" borderId="218" xfId="0" applyNumberFormat="1" applyFont="1" applyFill="1" applyBorder="1">
      <alignment vertical="center"/>
    </xf>
    <xf numFmtId="0" fontId="30" fillId="0" borderId="216" xfId="0" applyFont="1" applyFill="1" applyBorder="1" applyAlignment="1">
      <alignment horizontal="center" vertical="center"/>
    </xf>
    <xf numFmtId="3" fontId="30" fillId="0" borderId="217" xfId="0" applyNumberFormat="1" applyFont="1" applyBorder="1">
      <alignment vertical="center"/>
    </xf>
    <xf numFmtId="0" fontId="30" fillId="0" borderId="216" xfId="0" applyFont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30" fillId="60" borderId="22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6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0" fontId="128" fillId="0" borderId="221" xfId="0" applyFont="1" applyBorder="1">
      <alignment vertical="center"/>
    </xf>
    <xf numFmtId="194" fontId="30" fillId="0" borderId="19" xfId="0" applyNumberFormat="1" applyFont="1" applyFill="1" applyBorder="1" applyAlignment="1">
      <alignment horizontal="center" vertical="center"/>
    </xf>
    <xf numFmtId="0" fontId="128" fillId="42" borderId="151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51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52" xfId="2462" applyNumberFormat="1" applyFont="1" applyFill="1" applyBorder="1" applyAlignment="1">
      <alignment horizontal="center" vertical="center"/>
    </xf>
    <xf numFmtId="192" fontId="128" fillId="42" borderId="151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2" xfId="2462" applyFont="1" applyFill="1" applyBorder="1" applyAlignment="1">
      <alignment horizontal="left" vertical="center"/>
    </xf>
    <xf numFmtId="0" fontId="128" fillId="42" borderId="123" xfId="2462" applyFont="1" applyFill="1" applyBorder="1">
      <alignment vertical="center"/>
    </xf>
    <xf numFmtId="0" fontId="128" fillId="42" borderId="123" xfId="2462" applyFont="1" applyFill="1" applyBorder="1" applyAlignment="1">
      <alignment horizontal="center" vertical="center"/>
    </xf>
    <xf numFmtId="4" fontId="128" fillId="42" borderId="124" xfId="2462" applyNumberFormat="1" applyFont="1" applyFill="1" applyBorder="1" applyAlignment="1">
      <alignment horizontal="center" vertical="center"/>
    </xf>
    <xf numFmtId="0" fontId="128" fillId="42" borderId="122" xfId="2462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center" vertical="center"/>
    </xf>
    <xf numFmtId="4" fontId="128" fillId="42" borderId="125" xfId="2462" applyNumberFormat="1" applyFont="1" applyFill="1" applyBorder="1" applyAlignment="1">
      <alignment horizontal="center" vertical="center"/>
    </xf>
    <xf numFmtId="192" fontId="128" fillId="42" borderId="122" xfId="2462" applyNumberFormat="1" applyFont="1" applyFill="1" applyBorder="1" applyAlignment="1">
      <alignment horizontal="center" vertical="center"/>
    </xf>
    <xf numFmtId="9" fontId="128" fillId="42" borderId="123" xfId="979" applyFont="1" applyFill="1" applyBorder="1" applyAlignment="1">
      <alignment horizontal="center" vertical="center"/>
    </xf>
    <xf numFmtId="192" fontId="128" fillId="42" borderId="123" xfId="2104" applyNumberFormat="1" applyFont="1" applyFill="1" applyBorder="1" applyAlignment="1">
      <alignment horizontal="center" vertical="center"/>
    </xf>
    <xf numFmtId="192" fontId="128" fillId="42" borderId="123" xfId="2462" applyNumberFormat="1" applyFont="1" applyFill="1" applyBorder="1" applyAlignment="1">
      <alignment horizontal="center" vertical="center"/>
    </xf>
    <xf numFmtId="9" fontId="128" fillId="42" borderId="124" xfId="979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left" vertical="center"/>
    </xf>
    <xf numFmtId="0" fontId="128" fillId="42" borderId="127" xfId="2462" applyFont="1" applyFill="1" applyBorder="1" applyAlignment="1">
      <alignment horizontal="left" vertical="center"/>
    </xf>
    <xf numFmtId="0" fontId="128" fillId="42" borderId="127" xfId="2462" applyFont="1" applyFill="1" applyBorder="1" applyAlignment="1">
      <alignment horizontal="center" vertical="center"/>
    </xf>
    <xf numFmtId="4" fontId="128" fillId="42" borderId="128" xfId="2462" applyNumberFormat="1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center" vertical="center"/>
    </xf>
    <xf numFmtId="4" fontId="143" fillId="42" borderId="129" xfId="2462" applyNumberFormat="1" applyFont="1" applyFill="1" applyBorder="1" applyAlignment="1">
      <alignment horizontal="center" vertical="center"/>
    </xf>
    <xf numFmtId="192" fontId="128" fillId="42" borderId="126" xfId="2462" applyNumberFormat="1" applyFont="1" applyFill="1" applyBorder="1" applyAlignment="1">
      <alignment horizontal="center" vertical="center"/>
    </xf>
    <xf numFmtId="9" fontId="128" fillId="42" borderId="127" xfId="979" applyFont="1" applyFill="1" applyBorder="1" applyAlignment="1">
      <alignment horizontal="center" vertical="center"/>
    </xf>
    <xf numFmtId="192" fontId="128" fillId="42" borderId="127" xfId="2104" applyNumberFormat="1" applyFont="1" applyFill="1" applyBorder="1" applyAlignment="1">
      <alignment horizontal="center" vertical="center"/>
    </xf>
    <xf numFmtId="192" fontId="128" fillId="42" borderId="127" xfId="2462" applyNumberFormat="1" applyFont="1" applyFill="1" applyBorder="1" applyAlignment="1">
      <alignment horizontal="center" vertical="center"/>
    </xf>
    <xf numFmtId="9" fontId="128" fillId="42" borderId="128" xfId="979" applyFont="1" applyFill="1" applyBorder="1" applyAlignment="1">
      <alignment horizontal="center" vertical="center"/>
    </xf>
    <xf numFmtId="192" fontId="129" fillId="0" borderId="151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49" fontId="154" fillId="51" borderId="0" xfId="0" applyNumberFormat="1" applyFont="1" applyFill="1" applyBorder="1" applyAlignment="1">
      <alignment horizontal="center" vertical="center"/>
    </xf>
    <xf numFmtId="49" fontId="155" fillId="51" borderId="15" xfId="0" applyNumberFormat="1" applyFont="1" applyFill="1" applyBorder="1" applyAlignment="1">
      <alignment horizontal="center" vertical="center"/>
    </xf>
    <xf numFmtId="49" fontId="154" fillId="51" borderId="0" xfId="0" applyNumberFormat="1" applyFont="1" applyFill="1" applyBorder="1" applyAlignment="1">
      <alignment horizontal="left" vertical="center"/>
    </xf>
    <xf numFmtId="0" fontId="154" fillId="51" borderId="0" xfId="0" applyNumberFormat="1" applyFont="1" applyFill="1" applyBorder="1" applyAlignment="1">
      <alignment horizontal="center" vertical="center"/>
    </xf>
    <xf numFmtId="0" fontId="156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176" fontId="30" fillId="0" borderId="222" xfId="0" applyNumberFormat="1" applyFont="1" applyFill="1" applyBorder="1" applyAlignment="1">
      <alignment horizontal="center" vertical="center" wrapText="1"/>
    </xf>
    <xf numFmtId="176" fontId="30" fillId="0" borderId="222" xfId="0" applyNumberFormat="1" applyFont="1" applyFill="1" applyBorder="1" applyAlignment="1">
      <alignment horizontal="center" vertical="center" wrapText="1" shrinkToFit="1"/>
    </xf>
    <xf numFmtId="4" fontId="98" fillId="0" borderId="19" xfId="0" applyNumberFormat="1" applyFont="1" applyFill="1" applyBorder="1" applyAlignment="1">
      <alignment horizontal="right" vertical="center"/>
    </xf>
    <xf numFmtId="0" fontId="139" fillId="0" borderId="224" xfId="0" applyFont="1" applyFill="1" applyBorder="1" applyAlignment="1">
      <alignment horizontal="center" vertical="center" wrapText="1"/>
    </xf>
    <xf numFmtId="0" fontId="30" fillId="0" borderId="225" xfId="0" applyFont="1" applyBorder="1">
      <alignment vertical="center"/>
    </xf>
    <xf numFmtId="176" fontId="125" fillId="0" borderId="226" xfId="0" applyNumberFormat="1" applyFont="1" applyFill="1" applyBorder="1" applyAlignment="1">
      <alignment horizontal="center" vertical="center"/>
    </xf>
    <xf numFmtId="0" fontId="30" fillId="0" borderId="227" xfId="0" applyNumberFormat="1" applyFont="1" applyFill="1" applyBorder="1" applyAlignment="1">
      <alignment horizontal="center" vertical="center" wrapText="1"/>
    </xf>
    <xf numFmtId="176" fontId="30" fillId="0" borderId="228" xfId="0" applyNumberFormat="1" applyFont="1" applyFill="1" applyBorder="1" applyAlignment="1">
      <alignment horizontal="center" vertical="center" wrapText="1"/>
    </xf>
    <xf numFmtId="176" fontId="30" fillId="0" borderId="228" xfId="0" applyNumberFormat="1" applyFont="1" applyFill="1" applyBorder="1" applyAlignment="1">
      <alignment horizontal="center" vertical="center" wrapText="1" shrinkToFit="1"/>
    </xf>
    <xf numFmtId="200" fontId="30" fillId="0" borderId="228" xfId="0" applyNumberFormat="1" applyFont="1" applyFill="1" applyBorder="1" applyAlignment="1">
      <alignment horizontal="center" vertical="center" wrapText="1"/>
    </xf>
    <xf numFmtId="176" fontId="30" fillId="0" borderId="229" xfId="0" applyNumberFormat="1" applyFont="1" applyFill="1" applyBorder="1" applyAlignment="1">
      <alignment horizontal="center" vertical="center" wrapText="1"/>
    </xf>
    <xf numFmtId="0" fontId="30" fillId="0" borderId="231" xfId="0" applyFont="1" applyBorder="1">
      <alignment vertical="center"/>
    </xf>
    <xf numFmtId="0" fontId="158" fillId="0" borderId="232" xfId="0" applyFont="1" applyFill="1" applyBorder="1" applyAlignment="1">
      <alignment horizontal="center" vertical="center" wrapText="1"/>
    </xf>
    <xf numFmtId="0" fontId="131" fillId="0" borderId="233" xfId="0" applyFont="1" applyFill="1" applyBorder="1" applyAlignment="1">
      <alignment horizontal="center" vertical="center" wrapText="1"/>
    </xf>
    <xf numFmtId="0" fontId="131" fillId="0" borderId="231" xfId="0" applyFont="1" applyFill="1" applyBorder="1" applyAlignment="1">
      <alignment horizontal="center" vertical="center" wrapText="1"/>
    </xf>
    <xf numFmtId="0" fontId="131" fillId="0" borderId="230" xfId="0" applyFont="1" applyFill="1" applyBorder="1" applyAlignment="1">
      <alignment horizontal="center" vertical="center" wrapText="1"/>
    </xf>
    <xf numFmtId="194" fontId="131" fillId="0" borderId="230" xfId="2103" applyNumberFormat="1" applyFont="1" applyFill="1" applyBorder="1" applyAlignment="1">
      <alignment horizontal="center" vertical="center" wrapText="1"/>
    </xf>
    <xf numFmtId="0" fontId="131" fillId="0" borderId="230" xfId="0" applyFont="1" applyFill="1" applyBorder="1" applyAlignment="1">
      <alignment vertical="center" wrapText="1"/>
    </xf>
    <xf numFmtId="42" fontId="131" fillId="0" borderId="234" xfId="2859" applyFont="1" applyFill="1" applyBorder="1" applyAlignment="1">
      <alignment vertical="center" wrapText="1"/>
    </xf>
    <xf numFmtId="0" fontId="131" fillId="0" borderId="235" xfId="0" applyFont="1" applyFill="1" applyBorder="1" applyAlignment="1">
      <alignment horizontal="center" vertical="center" wrapText="1"/>
    </xf>
    <xf numFmtId="41" fontId="131" fillId="0" borderId="236" xfId="2103" applyFont="1" applyFill="1" applyBorder="1" applyAlignment="1">
      <alignment vertical="center" wrapText="1"/>
    </xf>
    <xf numFmtId="0" fontId="157" fillId="0" borderId="230" xfId="0" applyFont="1" applyFill="1" applyBorder="1" applyAlignment="1">
      <alignment horizontal="center" vertical="center" wrapText="1"/>
    </xf>
    <xf numFmtId="0" fontId="131" fillId="0" borderId="231" xfId="0" applyFont="1" applyFill="1" applyBorder="1" applyAlignment="1">
      <alignment vertical="center" wrapText="1"/>
    </xf>
    <xf numFmtId="0" fontId="129" fillId="0" borderId="235" xfId="0" applyFont="1" applyFill="1" applyBorder="1" applyAlignment="1">
      <alignment horizontal="center" vertical="center" wrapText="1"/>
    </xf>
    <xf numFmtId="194" fontId="131" fillId="0" borderId="230" xfId="2103" applyNumberFormat="1" applyFont="1" applyBorder="1" applyAlignment="1">
      <alignment horizontal="center" vertical="center" wrapText="1"/>
    </xf>
    <xf numFmtId="0" fontId="131" fillId="0" borderId="230" xfId="0" applyFont="1" applyBorder="1" applyAlignment="1">
      <alignment vertical="center" wrapText="1"/>
    </xf>
    <xf numFmtId="0" fontId="131" fillId="0" borderId="232" xfId="0" applyFont="1" applyFill="1" applyBorder="1" applyAlignment="1">
      <alignment vertical="center" wrapText="1"/>
    </xf>
    <xf numFmtId="41" fontId="131" fillId="0" borderId="237" xfId="2103" applyFont="1" applyFill="1" applyBorder="1" applyAlignment="1">
      <alignment vertical="center" wrapText="1"/>
    </xf>
    <xf numFmtId="176" fontId="30" fillId="0" borderId="238" xfId="0" applyNumberFormat="1" applyFont="1" applyFill="1" applyBorder="1" applyAlignment="1">
      <alignment horizontal="center" vertical="center"/>
    </xf>
    <xf numFmtId="194" fontId="98" fillId="0" borderId="19" xfId="0" applyNumberFormat="1" applyFont="1" applyFill="1" applyBorder="1" applyAlignment="1">
      <alignment horizontal="center" vertical="center"/>
    </xf>
    <xf numFmtId="194" fontId="159" fillId="0" borderId="19" xfId="0" applyNumberFormat="1" applyFont="1" applyFill="1" applyBorder="1" applyAlignment="1">
      <alignment horizontal="center" vertical="center"/>
    </xf>
    <xf numFmtId="0" fontId="30" fillId="59" borderId="240" xfId="0" applyFont="1" applyFill="1" applyBorder="1" applyAlignment="1">
      <alignment horizontal="center" vertical="center"/>
    </xf>
    <xf numFmtId="0" fontId="30" fillId="59" borderId="241" xfId="0" applyFont="1" applyFill="1" applyBorder="1" applyAlignment="1">
      <alignment horizontal="center" vertical="center"/>
    </xf>
    <xf numFmtId="0" fontId="30" fillId="59" borderId="242" xfId="0" applyFont="1" applyFill="1" applyBorder="1" applyAlignment="1">
      <alignment horizontal="center" vertical="center"/>
    </xf>
    <xf numFmtId="176" fontId="5" fillId="33" borderId="121" xfId="0" applyNumberFormat="1" applyFont="1" applyFill="1" applyBorder="1" applyAlignment="1">
      <alignment horizontal="center" vertical="center" wrapText="1"/>
    </xf>
    <xf numFmtId="176" fontId="30" fillId="0" borderId="239" xfId="0" applyNumberFormat="1" applyFont="1" applyFill="1" applyBorder="1" applyAlignment="1">
      <alignment horizontal="center" vertical="center"/>
    </xf>
    <xf numFmtId="0" fontId="30" fillId="0" borderId="239" xfId="0" applyNumberFormat="1" applyFont="1" applyFill="1" applyBorder="1" applyAlignment="1">
      <alignment horizontal="center" vertical="center"/>
    </xf>
    <xf numFmtId="0" fontId="30" fillId="0" borderId="243" xfId="0" applyNumberFormat="1" applyFont="1" applyFill="1" applyBorder="1" applyAlignment="1">
      <alignment horizontal="center" vertical="center" wrapText="1"/>
    </xf>
    <xf numFmtId="182" fontId="160" fillId="0" borderId="23" xfId="0" applyNumberFormat="1" applyFont="1" applyFill="1" applyBorder="1" applyAlignment="1">
      <alignment horizontal="center" vertical="center" wrapText="1"/>
    </xf>
    <xf numFmtId="182" fontId="161" fillId="0" borderId="23" xfId="0" applyNumberFormat="1" applyFont="1" applyFill="1" applyBorder="1" applyAlignment="1">
      <alignment horizontal="center" vertical="center" wrapText="1"/>
    </xf>
    <xf numFmtId="0" fontId="30" fillId="0" borderId="29" xfId="0" applyNumberFormat="1" applyFont="1" applyFill="1" applyBorder="1" applyAlignment="1">
      <alignment horizontal="center" vertical="center" wrapText="1"/>
    </xf>
    <xf numFmtId="0" fontId="30" fillId="0" borderId="23" xfId="0" applyFont="1" applyFill="1" applyBorder="1">
      <alignment vertical="center"/>
    </xf>
    <xf numFmtId="176" fontId="30" fillId="0" borderId="238" xfId="0" applyNumberFormat="1" applyFont="1" applyFill="1" applyBorder="1" applyAlignment="1">
      <alignment horizontal="center" vertical="center" wrapText="1"/>
    </xf>
    <xf numFmtId="176" fontId="30" fillId="0" borderId="238" xfId="0" applyNumberFormat="1" applyFont="1" applyFill="1" applyBorder="1" applyAlignment="1">
      <alignment horizontal="center" vertical="center" wrapText="1" shrinkToFit="1"/>
    </xf>
    <xf numFmtId="0" fontId="26" fillId="27" borderId="0" xfId="0" applyFont="1" applyFill="1" applyAlignment="1">
      <alignment horizontal="center" vertical="center"/>
    </xf>
    <xf numFmtId="0" fontId="30" fillId="0" borderId="28" xfId="0" applyFont="1" applyFill="1" applyBorder="1" applyAlignment="1">
      <alignment horizontal="center" vertical="center" wrapText="1"/>
    </xf>
    <xf numFmtId="176" fontId="162" fillId="0" borderId="19" xfId="0" applyNumberFormat="1" applyFont="1" applyFill="1" applyBorder="1" applyAlignment="1">
      <alignment horizontal="center" vertical="center"/>
    </xf>
    <xf numFmtId="0" fontId="30" fillId="0" borderId="239" xfId="0" applyFont="1" applyBorder="1">
      <alignment vertical="center"/>
    </xf>
    <xf numFmtId="0" fontId="163" fillId="0" borderId="239" xfId="0" applyNumberFormat="1" applyFont="1" applyFill="1" applyBorder="1" applyAlignment="1">
      <alignment horizontal="center" vertical="center" wrapText="1"/>
    </xf>
    <xf numFmtId="0" fontId="131" fillId="0" borderId="246" xfId="0" applyFont="1" applyFill="1" applyBorder="1" applyAlignment="1">
      <alignment horizontal="center" vertical="center" wrapText="1"/>
    </xf>
    <xf numFmtId="0" fontId="131" fillId="0" borderId="247" xfId="0" applyFont="1" applyFill="1" applyBorder="1" applyAlignment="1">
      <alignment horizontal="center" vertical="center" wrapText="1"/>
    </xf>
    <xf numFmtId="0" fontId="131" fillId="0" borderId="239" xfId="0" applyFont="1" applyFill="1" applyBorder="1" applyAlignment="1">
      <alignment horizontal="center" vertical="center" wrapText="1"/>
    </xf>
    <xf numFmtId="194" fontId="131" fillId="0" borderId="239" xfId="2103" applyNumberFormat="1" applyFont="1" applyFill="1" applyBorder="1" applyAlignment="1">
      <alignment horizontal="center" vertical="center" wrapText="1"/>
    </xf>
    <xf numFmtId="0" fontId="131" fillId="0" borderId="239" xfId="0" applyFont="1" applyFill="1" applyBorder="1" applyAlignment="1">
      <alignment vertical="center" wrapText="1"/>
    </xf>
    <xf numFmtId="42" fontId="131" fillId="0" borderId="248" xfId="2859" applyFont="1" applyFill="1" applyBorder="1" applyAlignment="1">
      <alignment vertical="center" wrapText="1"/>
    </xf>
    <xf numFmtId="0" fontId="131" fillId="0" borderId="249" xfId="0" applyFont="1" applyFill="1" applyBorder="1" applyAlignment="1">
      <alignment horizontal="center" vertical="center" wrapText="1"/>
    </xf>
    <xf numFmtId="41" fontId="131" fillId="0" borderId="245" xfId="2103" applyFont="1" applyFill="1" applyBorder="1" applyAlignment="1">
      <alignment vertical="center" wrapText="1"/>
    </xf>
    <xf numFmtId="0" fontId="131" fillId="0" borderId="247" xfId="0" applyFont="1" applyFill="1" applyBorder="1" applyAlignment="1">
      <alignment vertical="center" wrapText="1"/>
    </xf>
    <xf numFmtId="194" fontId="131" fillId="0" borderId="239" xfId="2103" applyNumberFormat="1" applyFont="1" applyBorder="1" applyAlignment="1">
      <alignment horizontal="center" vertical="center" wrapText="1"/>
    </xf>
    <xf numFmtId="0" fontId="131" fillId="0" borderId="239" xfId="0" applyFont="1" applyBorder="1" applyAlignment="1">
      <alignment vertical="center" wrapText="1"/>
    </xf>
    <xf numFmtId="0" fontId="131" fillId="0" borderId="244" xfId="0" applyFont="1" applyFill="1" applyBorder="1" applyAlignment="1">
      <alignment vertical="center" wrapText="1"/>
    </xf>
    <xf numFmtId="41" fontId="131" fillId="0" borderId="250" xfId="2103" applyFont="1" applyFill="1" applyBorder="1" applyAlignment="1">
      <alignment vertical="center" wrapText="1"/>
    </xf>
    <xf numFmtId="17" fontId="131" fillId="0" borderId="247" xfId="0" quotePrefix="1" applyNumberFormat="1" applyFont="1" applyFill="1" applyBorder="1" applyAlignment="1">
      <alignment horizontal="center" vertical="center" wrapText="1"/>
    </xf>
    <xf numFmtId="0" fontId="128" fillId="0" borderId="251" xfId="0" applyFont="1" applyBorder="1">
      <alignment vertical="center"/>
    </xf>
    <xf numFmtId="0" fontId="128" fillId="0" borderId="252" xfId="0" applyFont="1" applyBorder="1">
      <alignment vertical="center"/>
    </xf>
    <xf numFmtId="0" fontId="128" fillId="0" borderId="251" xfId="0" pivotButton="1" applyFont="1" applyBorder="1">
      <alignment vertical="center"/>
    </xf>
    <xf numFmtId="0" fontId="128" fillId="0" borderId="253" xfId="0" applyFont="1" applyBorder="1">
      <alignment vertical="center"/>
    </xf>
    <xf numFmtId="3" fontId="128" fillId="0" borderId="239" xfId="0" applyNumberFormat="1" applyFont="1" applyBorder="1">
      <alignment vertical="center"/>
    </xf>
    <xf numFmtId="0" fontId="128" fillId="0" borderId="239" xfId="0" applyFont="1" applyBorder="1">
      <alignment vertical="center"/>
    </xf>
    <xf numFmtId="0" fontId="128" fillId="59" borderId="239" xfId="0" applyFont="1" applyFill="1" applyBorder="1" applyAlignment="1">
      <alignment horizontal="center" vertical="center"/>
    </xf>
    <xf numFmtId="0" fontId="128" fillId="59" borderId="239" xfId="0" applyFont="1" applyFill="1" applyBorder="1">
      <alignment vertical="center"/>
    </xf>
    <xf numFmtId="3" fontId="128" fillId="59" borderId="239" xfId="0" applyNumberFormat="1" applyFont="1" applyFill="1" applyBorder="1">
      <alignment vertical="center"/>
    </xf>
    <xf numFmtId="0" fontId="26" fillId="0" borderId="254" xfId="0" applyFont="1" applyBorder="1">
      <alignment vertical="center"/>
    </xf>
    <xf numFmtId="0" fontId="26" fillId="0" borderId="255" xfId="0" applyFont="1" applyBorder="1">
      <alignment vertical="center"/>
    </xf>
    <xf numFmtId="0" fontId="26" fillId="0" borderId="254" xfId="0" pivotButton="1" applyFont="1" applyBorder="1">
      <alignment vertical="center"/>
    </xf>
    <xf numFmtId="0" fontId="26" fillId="0" borderId="256" xfId="0" applyFont="1" applyBorder="1">
      <alignment vertical="center"/>
    </xf>
    <xf numFmtId="0" fontId="30" fillId="0" borderId="254" xfId="0" applyFont="1" applyBorder="1">
      <alignment vertical="center"/>
    </xf>
    <xf numFmtId="0" fontId="30" fillId="0" borderId="254" xfId="0" pivotButton="1" applyFont="1" applyBorder="1">
      <alignment vertical="center"/>
    </xf>
    <xf numFmtId="0" fontId="30" fillId="0" borderId="257" xfId="0" applyFont="1" applyBorder="1">
      <alignment vertical="center"/>
    </xf>
    <xf numFmtId="0" fontId="30" fillId="0" borderId="258" xfId="0" applyFont="1" applyBorder="1">
      <alignment vertical="center"/>
    </xf>
    <xf numFmtId="14" fontId="30" fillId="0" borderId="254" xfId="0" applyNumberFormat="1" applyFont="1" applyBorder="1">
      <alignment vertical="center"/>
    </xf>
    <xf numFmtId="3" fontId="30" fillId="0" borderId="254" xfId="0" applyNumberFormat="1" applyFont="1" applyBorder="1">
      <alignment vertical="center"/>
    </xf>
    <xf numFmtId="3" fontId="30" fillId="0" borderId="257" xfId="0" applyNumberFormat="1" applyFont="1" applyBorder="1">
      <alignment vertical="center"/>
    </xf>
    <xf numFmtId="177" fontId="30" fillId="0" borderId="257" xfId="0" applyNumberFormat="1" applyFont="1" applyBorder="1">
      <alignment vertical="center"/>
    </xf>
    <xf numFmtId="177" fontId="30" fillId="0" borderId="258" xfId="0" applyNumberFormat="1" applyFont="1" applyBorder="1">
      <alignment vertical="center"/>
    </xf>
    <xf numFmtId="0" fontId="30" fillId="31" borderId="259" xfId="0" applyFont="1" applyFill="1" applyBorder="1">
      <alignment vertical="center"/>
    </xf>
    <xf numFmtId="0" fontId="30" fillId="31" borderId="260" xfId="0" applyFont="1" applyFill="1" applyBorder="1">
      <alignment vertical="center"/>
    </xf>
    <xf numFmtId="3" fontId="30" fillId="31" borderId="259" xfId="0" applyNumberFormat="1" applyFont="1" applyFill="1" applyBorder="1">
      <alignment vertical="center"/>
    </xf>
    <xf numFmtId="3" fontId="30" fillId="31" borderId="261" xfId="0" applyNumberFormat="1" applyFont="1" applyFill="1" applyBorder="1">
      <alignment vertical="center"/>
    </xf>
    <xf numFmtId="177" fontId="30" fillId="31" borderId="261" xfId="0" applyNumberFormat="1" applyFont="1" applyFill="1" applyBorder="1">
      <alignment vertical="center"/>
    </xf>
    <xf numFmtId="177" fontId="30" fillId="31" borderId="262" xfId="0" applyNumberFormat="1" applyFont="1" applyFill="1" applyBorder="1">
      <alignment vertical="center"/>
    </xf>
    <xf numFmtId="3" fontId="30" fillId="0" borderId="257" xfId="0" applyNumberFormat="1" applyFont="1" applyFill="1" applyBorder="1">
      <alignment vertical="center"/>
    </xf>
    <xf numFmtId="0" fontId="30" fillId="0" borderId="257" xfId="0" applyFont="1" applyFill="1" applyBorder="1">
      <alignment vertical="center"/>
    </xf>
    <xf numFmtId="3" fontId="30" fillId="0" borderId="254" xfId="0" applyNumberFormat="1" applyFont="1" applyFill="1" applyBorder="1">
      <alignment vertical="center"/>
    </xf>
    <xf numFmtId="177" fontId="30" fillId="0" borderId="257" xfId="0" applyNumberFormat="1" applyFont="1" applyFill="1" applyBorder="1">
      <alignment vertical="center"/>
    </xf>
    <xf numFmtId="177" fontId="30" fillId="0" borderId="258" xfId="0" applyNumberFormat="1" applyFont="1" applyFill="1" applyBorder="1">
      <alignment vertical="center"/>
    </xf>
    <xf numFmtId="0" fontId="26" fillId="0" borderId="255" xfId="0" applyFont="1" applyFill="1" applyBorder="1">
      <alignment vertical="center"/>
    </xf>
    <xf numFmtId="0" fontId="128" fillId="38" borderId="0" xfId="2462" applyFont="1" applyFill="1" applyBorder="1">
      <alignment vertical="center"/>
    </xf>
    <xf numFmtId="0" fontId="128" fillId="48" borderId="263" xfId="2462" applyFont="1" applyFill="1" applyBorder="1" applyAlignment="1">
      <alignment horizontal="center" vertical="center"/>
    </xf>
    <xf numFmtId="193" fontId="128" fillId="0" borderId="263" xfId="2104" applyNumberFormat="1" applyFont="1" applyBorder="1" applyAlignment="1">
      <alignment vertical="center"/>
    </xf>
    <xf numFmtId="0" fontId="30" fillId="0" borderId="266" xfId="0" applyNumberFormat="1" applyFont="1" applyFill="1" applyBorder="1" applyAlignment="1">
      <alignment horizontal="center" vertical="center" wrapText="1"/>
    </xf>
    <xf numFmtId="3" fontId="30" fillId="62" borderId="23" xfId="0" applyNumberFormat="1" applyFont="1" applyFill="1" applyBorder="1" applyAlignment="1">
      <alignment horizontal="right" vertical="center"/>
    </xf>
    <xf numFmtId="176" fontId="30" fillId="31" borderId="118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61" borderId="119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176" fontId="30" fillId="27" borderId="210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5" fillId="31" borderId="116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27" borderId="117" xfId="0" applyNumberFormat="1" applyFont="1" applyFill="1" applyBorder="1" applyAlignment="1">
      <alignment horizontal="center" vertical="center" wrapText="1"/>
    </xf>
    <xf numFmtId="0" fontId="30" fillId="27" borderId="119" xfId="0" applyNumberFormat="1" applyFont="1" applyFill="1" applyBorder="1" applyAlignment="1">
      <alignment horizontal="center" vertical="center" wrapText="1"/>
    </xf>
    <xf numFmtId="0" fontId="30" fillId="27" borderId="143" xfId="0" applyFont="1" applyFill="1" applyBorder="1" applyAlignment="1">
      <alignment horizontal="center" vertical="center" wrapText="1"/>
    </xf>
    <xf numFmtId="0" fontId="30" fillId="27" borderId="152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79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202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31" borderId="179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82" fontId="30" fillId="31" borderId="201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0" xfId="0" applyNumberFormat="1" applyFont="1" applyFill="1" applyBorder="1" applyAlignment="1">
      <alignment horizontal="center" vertical="center" wrapText="1"/>
    </xf>
    <xf numFmtId="0" fontId="30" fillId="31" borderId="201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0" fontId="30" fillId="27" borderId="202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3" fontId="30" fillId="27" borderId="97" xfId="0" applyNumberFormat="1" applyFont="1" applyFill="1" applyBorder="1" applyAlignment="1">
      <alignment horizontal="center" vertical="center" wrapText="1"/>
    </xf>
    <xf numFmtId="3" fontId="30" fillId="27" borderId="208" xfId="0" applyNumberFormat="1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201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05" xfId="0" applyNumberFormat="1" applyFont="1" applyFill="1" applyBorder="1" applyAlignment="1">
      <alignment horizontal="center" vertical="center" wrapText="1"/>
    </xf>
    <xf numFmtId="182" fontId="30" fillId="31" borderId="206" xfId="0" applyNumberFormat="1" applyFont="1" applyFill="1" applyBorder="1" applyAlignment="1">
      <alignment horizontal="center" vertical="center" wrapText="1"/>
    </xf>
    <xf numFmtId="182" fontId="30" fillId="31" borderId="207" xfId="0" applyNumberFormat="1" applyFont="1" applyFill="1" applyBorder="1" applyAlignment="1">
      <alignment horizontal="center" vertical="center" wrapText="1"/>
    </xf>
    <xf numFmtId="3" fontId="30" fillId="27" borderId="203" xfId="0" applyNumberFormat="1" applyFont="1" applyFill="1" applyBorder="1" applyAlignment="1">
      <alignment horizontal="center" vertical="center" wrapText="1"/>
    </xf>
    <xf numFmtId="3" fontId="30" fillId="27" borderId="114" xfId="0" applyNumberFormat="1" applyFont="1" applyFill="1" applyBorder="1" applyAlignment="1">
      <alignment horizontal="center" vertical="center" wrapText="1"/>
    </xf>
    <xf numFmtId="3" fontId="30" fillId="27" borderId="204" xfId="0" applyNumberFormat="1" applyFont="1" applyFill="1" applyBorder="1" applyAlignment="1">
      <alignment horizontal="center" vertical="center" wrapText="1"/>
    </xf>
    <xf numFmtId="0" fontId="31" fillId="31" borderId="201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0" fontId="152" fillId="50" borderId="214" xfId="0" applyNumberFormat="1" applyFont="1" applyFill="1" applyBorder="1" applyAlignment="1">
      <alignment horizontal="center" vertical="center" wrapText="1"/>
    </xf>
    <xf numFmtId="3" fontId="30" fillId="27" borderId="143" xfId="0" applyNumberFormat="1" applyFont="1" applyFill="1" applyBorder="1" applyAlignment="1">
      <alignment horizontal="center" vertical="center" wrapText="1"/>
    </xf>
    <xf numFmtId="3" fontId="30" fillId="27" borderId="152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89" xfId="0" applyNumberFormat="1" applyFont="1" applyFill="1" applyBorder="1" applyAlignment="1">
      <alignment horizontal="center" vertical="center" wrapText="1"/>
    </xf>
    <xf numFmtId="3" fontId="100" fillId="27" borderId="207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1" xfId="0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4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3" fontId="30" fillId="57" borderId="192" xfId="0" applyNumberFormat="1" applyFont="1" applyFill="1" applyBorder="1" applyAlignment="1">
      <alignment horizontal="center" vertical="center"/>
    </xf>
    <xf numFmtId="178" fontId="30" fillId="0" borderId="192" xfId="0" applyNumberFormat="1" applyFont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3" fontId="86" fillId="27" borderId="89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1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209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0" fillId="27" borderId="75" xfId="0" applyNumberFormat="1" applyFont="1" applyFill="1" applyBorder="1" applyAlignment="1">
      <alignment horizontal="center" vertical="center" wrapText="1"/>
    </xf>
    <xf numFmtId="0" fontId="130" fillId="27" borderId="53" xfId="0" applyNumberFormat="1" applyFont="1" applyFill="1" applyBorder="1" applyAlignment="1">
      <alignment horizontal="center" vertical="center" wrapText="1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34" fillId="0" borderId="198" xfId="0" applyNumberFormat="1" applyFont="1" applyFill="1" applyBorder="1" applyAlignment="1">
      <alignment horizontal="center" vertical="center"/>
    </xf>
    <xf numFmtId="0" fontId="134" fillId="0" borderId="211" xfId="0" applyNumberFormat="1" applyFont="1" applyFill="1" applyBorder="1" applyAlignment="1">
      <alignment horizontal="center" vertical="center"/>
    </xf>
    <xf numFmtId="0" fontId="134" fillId="0" borderId="200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" fontId="5" fillId="27" borderId="218" xfId="0" applyNumberFormat="1" applyFont="1" applyFill="1" applyBorder="1" applyAlignment="1">
      <alignment horizontal="center" vertical="center"/>
    </xf>
    <xf numFmtId="3" fontId="30" fillId="57" borderId="215" xfId="0" applyNumberFormat="1" applyFont="1" applyFill="1" applyBorder="1" applyAlignment="1">
      <alignment horizontal="center" vertical="center"/>
    </xf>
    <xf numFmtId="178" fontId="30" fillId="0" borderId="215" xfId="0" applyNumberFormat="1" applyFont="1" applyBorder="1" applyAlignment="1">
      <alignment horizontal="center" vertical="center" wrapText="1"/>
    </xf>
    <xf numFmtId="3" fontId="5" fillId="27" borderId="216" xfId="0" applyNumberFormat="1" applyFont="1" applyFill="1" applyBorder="1" applyAlignment="1">
      <alignment horizontal="center" vertical="center"/>
    </xf>
    <xf numFmtId="3" fontId="5" fillId="27" borderId="215" xfId="0" applyNumberFormat="1" applyFont="1" applyFill="1" applyBorder="1" applyAlignment="1">
      <alignment horizontal="center" vertical="center"/>
    </xf>
    <xf numFmtId="3" fontId="5" fillId="27" borderId="213" xfId="0" applyNumberFormat="1" applyFont="1" applyFill="1" applyBorder="1" applyAlignment="1">
      <alignment horizontal="center" vertical="center"/>
    </xf>
    <xf numFmtId="3" fontId="5" fillId="27" borderId="217" xfId="0" applyNumberFormat="1" applyFont="1" applyFill="1" applyBorder="1" applyAlignment="1">
      <alignment horizontal="center" vertical="center"/>
    </xf>
    <xf numFmtId="4" fontId="5" fillId="27" borderId="101" xfId="0" applyNumberFormat="1" applyFont="1" applyFill="1" applyBorder="1" applyAlignment="1">
      <alignment horizontal="center" vertical="center" wrapText="1"/>
    </xf>
    <xf numFmtId="4" fontId="5" fillId="27" borderId="102" xfId="0" applyNumberFormat="1" applyFont="1" applyFill="1" applyBorder="1" applyAlignment="1">
      <alignment horizontal="center" vertical="center"/>
    </xf>
    <xf numFmtId="3" fontId="5" fillId="27" borderId="219" xfId="0" applyNumberFormat="1" applyFont="1" applyFill="1" applyBorder="1" applyAlignment="1">
      <alignment horizontal="center" vertical="center"/>
    </xf>
    <xf numFmtId="3" fontId="5" fillId="27" borderId="211" xfId="0" applyNumberFormat="1" applyFont="1" applyFill="1" applyBorder="1" applyAlignment="1">
      <alignment horizontal="center" vertical="center"/>
    </xf>
    <xf numFmtId="3" fontId="5" fillId="27" borderId="190" xfId="0" applyNumberFormat="1" applyFont="1" applyFill="1" applyBorder="1" applyAlignment="1">
      <alignment horizontal="center" vertical="center"/>
    </xf>
    <xf numFmtId="0" fontId="5" fillId="27" borderId="216" xfId="0" applyFont="1" applyFill="1" applyBorder="1" applyAlignment="1">
      <alignment horizontal="center" vertical="center"/>
    </xf>
    <xf numFmtId="0" fontId="5" fillId="27" borderId="215" xfId="0" applyFont="1" applyFill="1" applyBorder="1" applyAlignment="1">
      <alignment horizontal="center" vertical="center"/>
    </xf>
    <xf numFmtId="3" fontId="5" fillId="27" borderId="217" xfId="0" applyNumberFormat="1" applyFont="1" applyFill="1" applyBorder="1" applyAlignment="1">
      <alignment horizontal="center" vertical="center" wrapText="1"/>
    </xf>
    <xf numFmtId="3" fontId="5" fillId="27" borderId="218" xfId="0" applyNumberFormat="1" applyFont="1" applyFill="1" applyBorder="1" applyAlignment="1">
      <alignment horizontal="center" vertical="center"/>
    </xf>
    <xf numFmtId="0" fontId="121" fillId="43" borderId="53" xfId="0" applyNumberFormat="1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98" xfId="0" applyNumberFormat="1" applyFont="1" applyFill="1" applyBorder="1" applyAlignment="1">
      <alignment horizontal="center" vertical="center"/>
    </xf>
    <xf numFmtId="176" fontId="114" fillId="0" borderId="211" xfId="0" applyNumberFormat="1" applyFont="1" applyFill="1" applyBorder="1" applyAlignment="1">
      <alignment horizontal="center" vertical="center"/>
    </xf>
    <xf numFmtId="176" fontId="114" fillId="0" borderId="200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176" fontId="114" fillId="0" borderId="223" xfId="0" applyNumberFormat="1" applyFont="1" applyFill="1" applyBorder="1" applyAlignment="1">
      <alignment horizontal="center" vertical="center"/>
    </xf>
    <xf numFmtId="0" fontId="133" fillId="0" borderId="17" xfId="0" applyFont="1" applyFill="1" applyBorder="1" applyAlignment="1">
      <alignment horizontal="center" vertical="center"/>
    </xf>
    <xf numFmtId="0" fontId="131" fillId="48" borderId="99" xfId="0" applyFont="1" applyFill="1" applyBorder="1" applyAlignment="1">
      <alignment horizontal="center" vertical="center" wrapText="1"/>
    </xf>
    <xf numFmtId="0" fontId="131" fillId="48" borderId="76" xfId="0" applyFont="1" applyFill="1" applyBorder="1" applyAlignment="1">
      <alignment horizontal="center" vertical="center" wrapText="1"/>
    </xf>
    <xf numFmtId="0" fontId="131" fillId="48" borderId="100" xfId="0" applyFont="1" applyFill="1" applyBorder="1" applyAlignment="1">
      <alignment horizontal="center" vertical="center" wrapText="1"/>
    </xf>
    <xf numFmtId="0" fontId="127" fillId="48" borderId="135" xfId="0" applyFont="1" applyFill="1" applyBorder="1" applyAlignment="1">
      <alignment horizontal="center" vertical="center" wrapText="1"/>
    </xf>
    <xf numFmtId="0" fontId="127" fillId="48" borderId="136" xfId="0" applyFont="1" applyFill="1" applyBorder="1" applyAlignment="1">
      <alignment horizontal="center" vertical="center" wrapText="1"/>
    </xf>
    <xf numFmtId="0" fontId="127" fillId="48" borderId="149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49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4" fillId="48" borderId="99" xfId="0" applyFont="1" applyFill="1" applyBorder="1" applyAlignment="1">
      <alignment horizontal="center" vertical="center" wrapText="1"/>
    </xf>
    <xf numFmtId="0" fontId="134" fillId="48" borderId="76" xfId="0" applyFont="1" applyFill="1" applyBorder="1" applyAlignment="1">
      <alignment horizontal="center" vertical="center" wrapText="1"/>
    </xf>
    <xf numFmtId="0" fontId="134" fillId="48" borderId="100" xfId="0" applyFont="1" applyFill="1" applyBorder="1" applyAlignment="1">
      <alignment horizontal="center" vertical="center" wrapText="1"/>
    </xf>
    <xf numFmtId="0" fontId="127" fillId="43" borderId="150" xfId="0" applyFont="1" applyFill="1" applyBorder="1" applyAlignment="1">
      <alignment horizontal="center" vertical="center" wrapText="1"/>
    </xf>
    <xf numFmtId="0" fontId="127" fillId="43" borderId="134" xfId="0" applyFont="1" applyFill="1" applyBorder="1" applyAlignment="1">
      <alignment horizontal="center" vertical="center" wrapText="1"/>
    </xf>
    <xf numFmtId="0" fontId="121" fillId="38" borderId="195" xfId="0" applyNumberFormat="1" applyFont="1" applyFill="1" applyBorder="1" applyAlignment="1">
      <alignment horizontal="center" vertical="center" wrapText="1"/>
    </xf>
    <xf numFmtId="0" fontId="121" fillId="38" borderId="191" xfId="0" applyNumberFormat="1" applyFont="1" applyFill="1" applyBorder="1" applyAlignment="1">
      <alignment horizontal="center" vertical="center" wrapText="1"/>
    </xf>
    <xf numFmtId="0" fontId="121" fillId="38" borderId="194" xfId="0" applyNumberFormat="1" applyFont="1" applyFill="1" applyBorder="1" applyAlignment="1">
      <alignment horizontal="center" vertical="center" wrapText="1"/>
    </xf>
    <xf numFmtId="0" fontId="121" fillId="43" borderId="149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1" xfId="0" applyNumberFormat="1" applyFont="1" applyFill="1" applyBorder="1" applyAlignment="1">
      <alignment horizontal="center" vertical="center" wrapText="1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35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0" fontId="121" fillId="43" borderId="150" xfId="0" applyNumberFormat="1" applyFont="1" applyFill="1" applyBorder="1" applyAlignment="1">
      <alignment horizontal="center" vertical="center" wrapText="1"/>
    </xf>
    <xf numFmtId="0" fontId="121" fillId="43" borderId="134" xfId="0" applyNumberFormat="1" applyFont="1" applyFill="1" applyBorder="1" applyAlignment="1">
      <alignment horizontal="center" vertical="center" wrapText="1"/>
    </xf>
    <xf numFmtId="194" fontId="121" fillId="43" borderId="135" xfId="0" applyNumberFormat="1" applyFont="1" applyFill="1" applyBorder="1" applyAlignment="1">
      <alignment horizontal="center" vertical="center" wrapText="1"/>
    </xf>
    <xf numFmtId="194" fontId="121" fillId="43" borderId="136" xfId="0" applyNumberFormat="1" applyFont="1" applyFill="1" applyBorder="1" applyAlignment="1">
      <alignment horizontal="center" vertical="center" wrapText="1"/>
    </xf>
    <xf numFmtId="176" fontId="121" fillId="43" borderId="99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6" xfId="0" applyNumberFormat="1" applyFont="1" applyFill="1" applyBorder="1" applyAlignment="1">
      <alignment horizontal="center" vertical="center" wrapText="1"/>
    </xf>
    <xf numFmtId="0" fontId="121" fillId="43" borderId="72" xfId="0" applyNumberFormat="1" applyFont="1" applyFill="1" applyBorder="1" applyAlignment="1">
      <alignment horizontal="center" vertical="center" wrapText="1"/>
    </xf>
    <xf numFmtId="194" fontId="121" fillId="43" borderId="149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50" xfId="0" applyNumberFormat="1" applyFont="1" applyFill="1" applyBorder="1" applyAlignment="1">
      <alignment horizontal="center" vertical="center" wrapText="1"/>
    </xf>
    <xf numFmtId="195" fontId="121" fillId="43" borderId="134" xfId="0" applyNumberFormat="1" applyFont="1" applyFill="1" applyBorder="1" applyAlignment="1">
      <alignment horizontal="center" vertical="center" wrapText="1"/>
    </xf>
    <xf numFmtId="176" fontId="114" fillId="0" borderId="154" xfId="0" applyNumberFormat="1" applyFont="1" applyFill="1" applyBorder="1" applyAlignment="1">
      <alignment horizontal="center" vertical="center"/>
    </xf>
    <xf numFmtId="0" fontId="133" fillId="0" borderId="155" xfId="0" applyFont="1" applyFill="1" applyBorder="1" applyAlignment="1">
      <alignment horizontal="center" vertical="center"/>
    </xf>
    <xf numFmtId="0" fontId="133" fillId="0" borderId="174" xfId="0" applyFont="1" applyFill="1" applyBorder="1" applyAlignment="1">
      <alignment horizontal="center" vertical="center"/>
    </xf>
    <xf numFmtId="176" fontId="114" fillId="0" borderId="155" xfId="0" applyNumberFormat="1" applyFont="1" applyFill="1" applyBorder="1" applyAlignment="1">
      <alignment horizontal="center" vertical="center"/>
    </xf>
    <xf numFmtId="176" fontId="114" fillId="0" borderId="174" xfId="0" applyNumberFormat="1" applyFont="1" applyFill="1" applyBorder="1" applyAlignment="1">
      <alignment horizontal="center" vertical="center"/>
    </xf>
    <xf numFmtId="0" fontId="115" fillId="48" borderId="162" xfId="0" applyFont="1" applyFill="1" applyBorder="1" applyAlignment="1">
      <alignment horizontal="center" vertical="center" wrapText="1"/>
    </xf>
    <xf numFmtId="0" fontId="115" fillId="48" borderId="175" xfId="0" applyFont="1" applyFill="1" applyBorder="1" applyAlignment="1">
      <alignment horizontal="center" vertical="center" wrapText="1"/>
    </xf>
    <xf numFmtId="0" fontId="115" fillId="48" borderId="163" xfId="0" applyFont="1" applyFill="1" applyBorder="1" applyAlignment="1">
      <alignment horizontal="center" vertical="center" wrapText="1"/>
    </xf>
    <xf numFmtId="0" fontId="134" fillId="48" borderId="176" xfId="0" applyFont="1" applyFill="1" applyBorder="1" applyAlignment="1">
      <alignment horizontal="center" vertical="center"/>
    </xf>
    <xf numFmtId="0" fontId="134" fillId="48" borderId="102" xfId="0" applyFont="1" applyFill="1" applyBorder="1" applyAlignment="1">
      <alignment horizontal="center" vertical="center"/>
    </xf>
    <xf numFmtId="194" fontId="117" fillId="48" borderId="177" xfId="2103" applyNumberFormat="1" applyFont="1" applyFill="1" applyBorder="1" applyAlignment="1">
      <alignment horizontal="center" vertical="center"/>
    </xf>
    <xf numFmtId="194" fontId="117" fillId="48" borderId="174" xfId="2103" applyNumberFormat="1" applyFont="1" applyFill="1" applyBorder="1" applyAlignment="1">
      <alignment horizontal="center" vertical="center"/>
    </xf>
    <xf numFmtId="0" fontId="128" fillId="48" borderId="149" xfId="2462" applyFont="1" applyFill="1" applyBorder="1" applyAlignment="1">
      <alignment horizontal="center" vertical="center"/>
    </xf>
    <xf numFmtId="0" fontId="128" fillId="48" borderId="152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64" xfId="2462" applyFont="1" applyFill="1" applyBorder="1" applyAlignment="1">
      <alignment horizontal="center" vertical="center"/>
    </xf>
    <xf numFmtId="0" fontId="128" fillId="48" borderId="265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103" xfId="0" applyFont="1" applyFill="1" applyBorder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35" borderId="111" xfId="0" applyFont="1" applyFill="1" applyBorder="1" applyAlignment="1">
      <alignment horizontal="center" vertical="center" wrapText="1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10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3333FF"/>
      <color rgb="FFCC00FF"/>
      <color rgb="FF99CC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jpeg"/><Relationship Id="rId2" Type="http://schemas.openxmlformats.org/officeDocument/2006/relationships/image" Target="../media/image5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136070</xdr:rowOff>
    </xdr:from>
    <xdr:to>
      <xdr:col>10</xdr:col>
      <xdr:colOff>648856</xdr:colOff>
      <xdr:row>12</xdr:row>
      <xdr:rowOff>525300</xdr:rowOff>
    </xdr:to>
    <xdr:pic>
      <xdr:nvPicPr>
        <xdr:cNvPr id="2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374695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176891</xdr:colOff>
      <xdr:row>13</xdr:row>
      <xdr:rowOff>122463</xdr:rowOff>
    </xdr:from>
    <xdr:to>
      <xdr:col>10</xdr:col>
      <xdr:colOff>608961</xdr:colOff>
      <xdr:row>13</xdr:row>
      <xdr:rowOff>528863</xdr:rowOff>
    </xdr:to>
    <xdr:pic>
      <xdr:nvPicPr>
        <xdr:cNvPr id="3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5027838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108856</xdr:colOff>
      <xdr:row>15</xdr:row>
      <xdr:rowOff>108856</xdr:rowOff>
    </xdr:from>
    <xdr:to>
      <xdr:col>10</xdr:col>
      <xdr:colOff>648856</xdr:colOff>
      <xdr:row>15</xdr:row>
      <xdr:rowOff>560999</xdr:rowOff>
    </xdr:to>
    <xdr:pic>
      <xdr:nvPicPr>
        <xdr:cNvPr id="4" name="그림 3" descr="006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72355981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</xdr:row>
      <xdr:rowOff>108856</xdr:rowOff>
    </xdr:from>
    <xdr:to>
      <xdr:col>10</xdr:col>
      <xdr:colOff>648856</xdr:colOff>
      <xdr:row>16</xdr:row>
      <xdr:rowOff>560999</xdr:rowOff>
    </xdr:to>
    <xdr:pic>
      <xdr:nvPicPr>
        <xdr:cNvPr id="5" name="그림 4" descr="006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73022731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17</xdr:row>
      <xdr:rowOff>108856</xdr:rowOff>
    </xdr:from>
    <xdr:to>
      <xdr:col>10</xdr:col>
      <xdr:colOff>648856</xdr:colOff>
      <xdr:row>17</xdr:row>
      <xdr:rowOff>560999</xdr:rowOff>
    </xdr:to>
    <xdr:pic>
      <xdr:nvPicPr>
        <xdr:cNvPr id="6" name="그림 5" descr="006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73689481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24</xdr:row>
      <xdr:rowOff>108856</xdr:rowOff>
    </xdr:from>
    <xdr:to>
      <xdr:col>10</xdr:col>
      <xdr:colOff>648856</xdr:colOff>
      <xdr:row>24</xdr:row>
      <xdr:rowOff>568456</xdr:rowOff>
    </xdr:to>
    <xdr:pic>
      <xdr:nvPicPr>
        <xdr:cNvPr id="1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8356731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25</xdr:row>
      <xdr:rowOff>108856</xdr:rowOff>
    </xdr:from>
    <xdr:to>
      <xdr:col>10</xdr:col>
      <xdr:colOff>648856</xdr:colOff>
      <xdr:row>25</xdr:row>
      <xdr:rowOff>568456</xdr:rowOff>
    </xdr:to>
    <xdr:pic>
      <xdr:nvPicPr>
        <xdr:cNvPr id="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9023481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26</xdr:row>
      <xdr:rowOff>108856</xdr:rowOff>
    </xdr:from>
    <xdr:to>
      <xdr:col>10</xdr:col>
      <xdr:colOff>648856</xdr:colOff>
      <xdr:row>26</xdr:row>
      <xdr:rowOff>568456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9690231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28</xdr:row>
      <xdr:rowOff>68035</xdr:rowOff>
    </xdr:from>
    <xdr:to>
      <xdr:col>10</xdr:col>
      <xdr:colOff>662463</xdr:colOff>
      <xdr:row>28</xdr:row>
      <xdr:rowOff>603553</xdr:rowOff>
    </xdr:to>
    <xdr:pic>
      <xdr:nvPicPr>
        <xdr:cNvPr id="15" name="그림 14" descr="00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32588" y="80982910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29</xdr:row>
      <xdr:rowOff>68035</xdr:rowOff>
    </xdr:from>
    <xdr:to>
      <xdr:col>10</xdr:col>
      <xdr:colOff>662463</xdr:colOff>
      <xdr:row>29</xdr:row>
      <xdr:rowOff>603553</xdr:rowOff>
    </xdr:to>
    <xdr:pic>
      <xdr:nvPicPr>
        <xdr:cNvPr id="16" name="그림 15" descr="00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32588" y="81649660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30</xdr:row>
      <xdr:rowOff>68035</xdr:rowOff>
    </xdr:from>
    <xdr:to>
      <xdr:col>10</xdr:col>
      <xdr:colOff>662463</xdr:colOff>
      <xdr:row>30</xdr:row>
      <xdr:rowOff>598959</xdr:rowOff>
    </xdr:to>
    <xdr:pic>
      <xdr:nvPicPr>
        <xdr:cNvPr id="17" name="그림 16" descr="001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32588" y="82316410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31</xdr:row>
      <xdr:rowOff>68035</xdr:rowOff>
    </xdr:from>
    <xdr:to>
      <xdr:col>10</xdr:col>
      <xdr:colOff>662463</xdr:colOff>
      <xdr:row>31</xdr:row>
      <xdr:rowOff>598959</xdr:rowOff>
    </xdr:to>
    <xdr:pic>
      <xdr:nvPicPr>
        <xdr:cNvPr id="18" name="그림 17" descr="001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32588" y="82983160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32</xdr:row>
      <xdr:rowOff>122463</xdr:rowOff>
    </xdr:from>
    <xdr:to>
      <xdr:col>10</xdr:col>
      <xdr:colOff>662463</xdr:colOff>
      <xdr:row>32</xdr:row>
      <xdr:rowOff>551165</xdr:rowOff>
    </xdr:to>
    <xdr:pic>
      <xdr:nvPicPr>
        <xdr:cNvPr id="19" name="그림 18" descr="005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32588" y="83704338"/>
          <a:ext cx="540000" cy="428702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33</xdr:row>
      <xdr:rowOff>122463</xdr:rowOff>
    </xdr:from>
    <xdr:to>
      <xdr:col>10</xdr:col>
      <xdr:colOff>662463</xdr:colOff>
      <xdr:row>33</xdr:row>
      <xdr:rowOff>551165</xdr:rowOff>
    </xdr:to>
    <xdr:pic>
      <xdr:nvPicPr>
        <xdr:cNvPr id="20" name="그림 19" descr="005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32588" y="84371088"/>
          <a:ext cx="540000" cy="428702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58</xdr:row>
      <xdr:rowOff>68035</xdr:rowOff>
    </xdr:from>
    <xdr:to>
      <xdr:col>10</xdr:col>
      <xdr:colOff>598557</xdr:colOff>
      <xdr:row>58</xdr:row>
      <xdr:rowOff>608035</xdr:rowOff>
    </xdr:to>
    <xdr:pic>
      <xdr:nvPicPr>
        <xdr:cNvPr id="24" name="그림 23" descr="37 MT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09" y="306344410"/>
          <a:ext cx="435273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59</xdr:row>
      <xdr:rowOff>68035</xdr:rowOff>
    </xdr:from>
    <xdr:to>
      <xdr:col>10</xdr:col>
      <xdr:colOff>575355</xdr:colOff>
      <xdr:row>59</xdr:row>
      <xdr:rowOff>608035</xdr:rowOff>
    </xdr:to>
    <xdr:pic>
      <xdr:nvPicPr>
        <xdr:cNvPr id="25" name="그림 24" descr="37 OR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014230" y="307011160"/>
          <a:ext cx="371250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40</xdr:row>
      <xdr:rowOff>68035</xdr:rowOff>
    </xdr:from>
    <xdr:to>
      <xdr:col>10</xdr:col>
      <xdr:colOff>591393</xdr:colOff>
      <xdr:row>40</xdr:row>
      <xdr:rowOff>608035</xdr:rowOff>
    </xdr:to>
    <xdr:pic>
      <xdr:nvPicPr>
        <xdr:cNvPr id="26" name="그림 25" descr="4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014230" y="294342910"/>
          <a:ext cx="387288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35</xdr:row>
      <xdr:rowOff>81642</xdr:rowOff>
    </xdr:from>
    <xdr:to>
      <xdr:col>10</xdr:col>
      <xdr:colOff>658991</xdr:colOff>
      <xdr:row>35</xdr:row>
      <xdr:rowOff>585642</xdr:rowOff>
    </xdr:to>
    <xdr:pic>
      <xdr:nvPicPr>
        <xdr:cNvPr id="2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46196" y="291022767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136071</xdr:colOff>
      <xdr:row>36</xdr:row>
      <xdr:rowOff>81642</xdr:rowOff>
    </xdr:from>
    <xdr:to>
      <xdr:col>10</xdr:col>
      <xdr:colOff>658991</xdr:colOff>
      <xdr:row>36</xdr:row>
      <xdr:rowOff>585642</xdr:rowOff>
    </xdr:to>
    <xdr:pic>
      <xdr:nvPicPr>
        <xdr:cNvPr id="2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46196" y="291689517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136071</xdr:colOff>
      <xdr:row>37</xdr:row>
      <xdr:rowOff>81642</xdr:rowOff>
    </xdr:from>
    <xdr:to>
      <xdr:col>10</xdr:col>
      <xdr:colOff>658991</xdr:colOff>
      <xdr:row>37</xdr:row>
      <xdr:rowOff>585642</xdr:rowOff>
    </xdr:to>
    <xdr:pic>
      <xdr:nvPicPr>
        <xdr:cNvPr id="2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46196" y="292356267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204106</xdr:colOff>
      <xdr:row>38</xdr:row>
      <xdr:rowOff>81642</xdr:rowOff>
    </xdr:from>
    <xdr:to>
      <xdr:col>10</xdr:col>
      <xdr:colOff>576156</xdr:colOff>
      <xdr:row>38</xdr:row>
      <xdr:rowOff>585642</xdr:rowOff>
    </xdr:to>
    <xdr:pic>
      <xdr:nvPicPr>
        <xdr:cNvPr id="3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014231" y="293023017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41</xdr:row>
      <xdr:rowOff>122464</xdr:rowOff>
    </xdr:from>
    <xdr:to>
      <xdr:col>10</xdr:col>
      <xdr:colOff>662463</xdr:colOff>
      <xdr:row>41</xdr:row>
      <xdr:rowOff>557141</xdr:rowOff>
    </xdr:to>
    <xdr:pic>
      <xdr:nvPicPr>
        <xdr:cNvPr id="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32588" y="295064089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42</xdr:row>
      <xdr:rowOff>122464</xdr:rowOff>
    </xdr:from>
    <xdr:to>
      <xdr:col>10</xdr:col>
      <xdr:colOff>662463</xdr:colOff>
      <xdr:row>42</xdr:row>
      <xdr:rowOff>557141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32588" y="295730839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43</xdr:row>
      <xdr:rowOff>122464</xdr:rowOff>
    </xdr:from>
    <xdr:to>
      <xdr:col>10</xdr:col>
      <xdr:colOff>662463</xdr:colOff>
      <xdr:row>43</xdr:row>
      <xdr:rowOff>608029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932588" y="296397589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44</xdr:row>
      <xdr:rowOff>122464</xdr:rowOff>
    </xdr:from>
    <xdr:to>
      <xdr:col>10</xdr:col>
      <xdr:colOff>662463</xdr:colOff>
      <xdr:row>44</xdr:row>
      <xdr:rowOff>608029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932588" y="297064339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45</xdr:row>
      <xdr:rowOff>122464</xdr:rowOff>
    </xdr:from>
    <xdr:to>
      <xdr:col>10</xdr:col>
      <xdr:colOff>662463</xdr:colOff>
      <xdr:row>45</xdr:row>
      <xdr:rowOff>525319</xdr:rowOff>
    </xdr:to>
    <xdr:pic>
      <xdr:nvPicPr>
        <xdr:cNvPr id="3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32588" y="297731089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46</xdr:row>
      <xdr:rowOff>122464</xdr:rowOff>
    </xdr:from>
    <xdr:to>
      <xdr:col>10</xdr:col>
      <xdr:colOff>662463</xdr:colOff>
      <xdr:row>46</xdr:row>
      <xdr:rowOff>525319</xdr:rowOff>
    </xdr:to>
    <xdr:pic>
      <xdr:nvPicPr>
        <xdr:cNvPr id="3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32588" y="298397839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163286</xdr:colOff>
      <xdr:row>48</xdr:row>
      <xdr:rowOff>95249</xdr:rowOff>
    </xdr:from>
    <xdr:to>
      <xdr:col>10</xdr:col>
      <xdr:colOff>631019</xdr:colOff>
      <xdr:row>48</xdr:row>
      <xdr:rowOff>599249</xdr:rowOff>
    </xdr:to>
    <xdr:pic>
      <xdr:nvPicPr>
        <xdr:cNvPr id="3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73411" y="299704124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163286</xdr:colOff>
      <xdr:row>49</xdr:row>
      <xdr:rowOff>95249</xdr:rowOff>
    </xdr:from>
    <xdr:to>
      <xdr:col>10</xdr:col>
      <xdr:colOff>631019</xdr:colOff>
      <xdr:row>49</xdr:row>
      <xdr:rowOff>599249</xdr:rowOff>
    </xdr:to>
    <xdr:pic>
      <xdr:nvPicPr>
        <xdr:cNvPr id="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73411" y="300370874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50</xdr:row>
      <xdr:rowOff>108855</xdr:rowOff>
    </xdr:from>
    <xdr:to>
      <xdr:col>10</xdr:col>
      <xdr:colOff>635250</xdr:colOff>
      <xdr:row>50</xdr:row>
      <xdr:rowOff>546957</xdr:rowOff>
    </xdr:to>
    <xdr:pic>
      <xdr:nvPicPr>
        <xdr:cNvPr id="3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05375" y="301051230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51</xdr:row>
      <xdr:rowOff>108855</xdr:rowOff>
    </xdr:from>
    <xdr:to>
      <xdr:col>10</xdr:col>
      <xdr:colOff>635250</xdr:colOff>
      <xdr:row>51</xdr:row>
      <xdr:rowOff>546957</xdr:rowOff>
    </xdr:to>
    <xdr:pic>
      <xdr:nvPicPr>
        <xdr:cNvPr id="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05375" y="301717980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52</xdr:row>
      <xdr:rowOff>108855</xdr:rowOff>
    </xdr:from>
    <xdr:to>
      <xdr:col>10</xdr:col>
      <xdr:colOff>635250</xdr:colOff>
      <xdr:row>52</xdr:row>
      <xdr:rowOff>546957</xdr:rowOff>
    </xdr:to>
    <xdr:pic>
      <xdr:nvPicPr>
        <xdr:cNvPr id="4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05375" y="302384730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53</xdr:row>
      <xdr:rowOff>81641</xdr:rowOff>
    </xdr:from>
    <xdr:to>
      <xdr:col>10</xdr:col>
      <xdr:colOff>638888</xdr:colOff>
      <xdr:row>53</xdr:row>
      <xdr:rowOff>585641</xdr:rowOff>
    </xdr:to>
    <xdr:pic>
      <xdr:nvPicPr>
        <xdr:cNvPr id="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4932588" y="303024266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54</xdr:row>
      <xdr:rowOff>81641</xdr:rowOff>
    </xdr:from>
    <xdr:to>
      <xdr:col>10</xdr:col>
      <xdr:colOff>638888</xdr:colOff>
      <xdr:row>54</xdr:row>
      <xdr:rowOff>585641</xdr:rowOff>
    </xdr:to>
    <xdr:pic>
      <xdr:nvPicPr>
        <xdr:cNvPr id="4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4932588" y="303691016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55</xdr:row>
      <xdr:rowOff>108857</xdr:rowOff>
    </xdr:from>
    <xdr:to>
      <xdr:col>10</xdr:col>
      <xdr:colOff>635249</xdr:colOff>
      <xdr:row>55</xdr:row>
      <xdr:rowOff>535974</xdr:rowOff>
    </xdr:to>
    <xdr:pic>
      <xdr:nvPicPr>
        <xdr:cNvPr id="4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05374" y="304384982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56</xdr:row>
      <xdr:rowOff>108857</xdr:rowOff>
    </xdr:from>
    <xdr:to>
      <xdr:col>10</xdr:col>
      <xdr:colOff>635249</xdr:colOff>
      <xdr:row>56</xdr:row>
      <xdr:rowOff>535974</xdr:rowOff>
    </xdr:to>
    <xdr:pic>
      <xdr:nvPicPr>
        <xdr:cNvPr id="4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05374" y="305051732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85725</xdr:colOff>
      <xdr:row>19</xdr:row>
      <xdr:rowOff>47625</xdr:rowOff>
    </xdr:from>
    <xdr:to>
      <xdr:col>10</xdr:col>
      <xdr:colOff>695325</xdr:colOff>
      <xdr:row>19</xdr:row>
      <xdr:rowOff>589105</xdr:rowOff>
    </xdr:to>
    <xdr:pic>
      <xdr:nvPicPr>
        <xdr:cNvPr id="47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00025" y="11753850"/>
          <a:ext cx="609600" cy="541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85725</xdr:colOff>
      <xdr:row>20</xdr:row>
      <xdr:rowOff>47625</xdr:rowOff>
    </xdr:from>
    <xdr:to>
      <xdr:col>10</xdr:col>
      <xdr:colOff>695325</xdr:colOff>
      <xdr:row>20</xdr:row>
      <xdr:rowOff>589105</xdr:rowOff>
    </xdr:to>
    <xdr:pic>
      <xdr:nvPicPr>
        <xdr:cNvPr id="48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324350" y="7084219"/>
          <a:ext cx="609600" cy="541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21</xdr:row>
      <xdr:rowOff>47625</xdr:rowOff>
    </xdr:from>
    <xdr:to>
      <xdr:col>10</xdr:col>
      <xdr:colOff>709137</xdr:colOff>
      <xdr:row>21</xdr:row>
      <xdr:rowOff>603250</xdr:rowOff>
    </xdr:to>
    <xdr:pic>
      <xdr:nvPicPr>
        <xdr:cNvPr id="49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333875" y="8417719"/>
          <a:ext cx="613887" cy="55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22</xdr:row>
      <xdr:rowOff>47625</xdr:rowOff>
    </xdr:from>
    <xdr:to>
      <xdr:col>10</xdr:col>
      <xdr:colOff>709137</xdr:colOff>
      <xdr:row>22</xdr:row>
      <xdr:rowOff>603250</xdr:rowOff>
    </xdr:to>
    <xdr:pic>
      <xdr:nvPicPr>
        <xdr:cNvPr id="5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333875" y="8417719"/>
          <a:ext cx="613887" cy="55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23</xdr:row>
      <xdr:rowOff>47625</xdr:rowOff>
    </xdr:from>
    <xdr:to>
      <xdr:col>10</xdr:col>
      <xdr:colOff>709137</xdr:colOff>
      <xdr:row>23</xdr:row>
      <xdr:rowOff>603250</xdr:rowOff>
    </xdr:to>
    <xdr:pic>
      <xdr:nvPicPr>
        <xdr:cNvPr id="5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333875" y="8417719"/>
          <a:ext cx="613887" cy="55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118042</xdr:colOff>
      <xdr:row>65</xdr:row>
      <xdr:rowOff>165780</xdr:rowOff>
    </xdr:from>
    <xdr:to>
      <xdr:col>10</xdr:col>
      <xdr:colOff>658042</xdr:colOff>
      <xdr:row>65</xdr:row>
      <xdr:rowOff>535780</xdr:rowOff>
    </xdr:to>
    <xdr:pic>
      <xdr:nvPicPr>
        <xdr:cNvPr id="52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/>
        <a:srcRect/>
        <a:stretch>
          <a:fillRect/>
        </a:stretch>
      </xdr:blipFill>
      <xdr:spPr bwMode="auto">
        <a:xfrm>
          <a:off x="4928167" y="451126905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118042</xdr:colOff>
      <xdr:row>66</xdr:row>
      <xdr:rowOff>165780</xdr:rowOff>
    </xdr:from>
    <xdr:to>
      <xdr:col>10</xdr:col>
      <xdr:colOff>658042</xdr:colOff>
      <xdr:row>66</xdr:row>
      <xdr:rowOff>535780</xdr:rowOff>
    </xdr:to>
    <xdr:pic>
      <xdr:nvPicPr>
        <xdr:cNvPr id="53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/>
        <a:srcRect/>
        <a:stretch>
          <a:fillRect/>
        </a:stretch>
      </xdr:blipFill>
      <xdr:spPr bwMode="auto">
        <a:xfrm>
          <a:off x="4928167" y="451793655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116228</xdr:colOff>
      <xdr:row>67</xdr:row>
      <xdr:rowOff>142674</xdr:rowOff>
    </xdr:from>
    <xdr:to>
      <xdr:col>10</xdr:col>
      <xdr:colOff>656228</xdr:colOff>
      <xdr:row>67</xdr:row>
      <xdr:rowOff>531286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" cstate="email"/>
        <a:srcRect/>
        <a:stretch>
          <a:fillRect/>
        </a:stretch>
      </xdr:blipFill>
      <xdr:spPr bwMode="auto">
        <a:xfrm>
          <a:off x="4926353" y="452437299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116229</xdr:colOff>
      <xdr:row>68</xdr:row>
      <xdr:rowOff>136753</xdr:rowOff>
    </xdr:from>
    <xdr:to>
      <xdr:col>10</xdr:col>
      <xdr:colOff>656229</xdr:colOff>
      <xdr:row>68</xdr:row>
      <xdr:rowOff>525365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" cstate="email"/>
        <a:srcRect/>
        <a:stretch>
          <a:fillRect/>
        </a:stretch>
      </xdr:blipFill>
      <xdr:spPr bwMode="auto">
        <a:xfrm>
          <a:off x="4926354" y="453098128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70</xdr:row>
      <xdr:rowOff>108857</xdr:rowOff>
    </xdr:from>
    <xdr:to>
      <xdr:col>10</xdr:col>
      <xdr:colOff>635249</xdr:colOff>
      <xdr:row>70</xdr:row>
      <xdr:rowOff>574374</xdr:rowOff>
    </xdr:to>
    <xdr:pic>
      <xdr:nvPicPr>
        <xdr:cNvPr id="56" name="그림 55" descr="tyu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05374" y="454403732"/>
          <a:ext cx="540000" cy="46551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71</xdr:row>
      <xdr:rowOff>108857</xdr:rowOff>
    </xdr:from>
    <xdr:to>
      <xdr:col>10</xdr:col>
      <xdr:colOff>635249</xdr:colOff>
      <xdr:row>71</xdr:row>
      <xdr:rowOff>574374</xdr:rowOff>
    </xdr:to>
    <xdr:pic>
      <xdr:nvPicPr>
        <xdr:cNvPr id="57" name="그림 56" descr="tyu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05374" y="455070482"/>
          <a:ext cx="540000" cy="465517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72</xdr:row>
      <xdr:rowOff>108856</xdr:rowOff>
    </xdr:from>
    <xdr:to>
      <xdr:col>10</xdr:col>
      <xdr:colOff>662463</xdr:colOff>
      <xdr:row>72</xdr:row>
      <xdr:rowOff>568856</xdr:rowOff>
    </xdr:to>
    <xdr:pic>
      <xdr:nvPicPr>
        <xdr:cNvPr id="58" name="그림 57" descr="try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32588" y="455737231"/>
          <a:ext cx="540000" cy="46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73</xdr:row>
      <xdr:rowOff>108856</xdr:rowOff>
    </xdr:from>
    <xdr:to>
      <xdr:col>10</xdr:col>
      <xdr:colOff>662463</xdr:colOff>
      <xdr:row>73</xdr:row>
      <xdr:rowOff>568856</xdr:rowOff>
    </xdr:to>
    <xdr:pic>
      <xdr:nvPicPr>
        <xdr:cNvPr id="59" name="그림 58" descr="try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32588" y="456403981"/>
          <a:ext cx="540000" cy="46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61</xdr:row>
      <xdr:rowOff>68035</xdr:rowOff>
    </xdr:from>
    <xdr:to>
      <xdr:col>10</xdr:col>
      <xdr:colOff>617012</xdr:colOff>
      <xdr:row>61</xdr:row>
      <xdr:rowOff>608035</xdr:rowOff>
    </xdr:to>
    <xdr:pic>
      <xdr:nvPicPr>
        <xdr:cNvPr id="60" name="그림 59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73409" y="353016910"/>
          <a:ext cx="453728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62</xdr:row>
      <xdr:rowOff>54428</xdr:rowOff>
    </xdr:from>
    <xdr:to>
      <xdr:col>10</xdr:col>
      <xdr:colOff>639558</xdr:colOff>
      <xdr:row>62</xdr:row>
      <xdr:rowOff>594428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73409" y="353670053"/>
          <a:ext cx="476274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63</xdr:row>
      <xdr:rowOff>54428</xdr:rowOff>
    </xdr:from>
    <xdr:to>
      <xdr:col>10</xdr:col>
      <xdr:colOff>564735</xdr:colOff>
      <xdr:row>63</xdr:row>
      <xdr:rowOff>594428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014230" y="354336803"/>
          <a:ext cx="360630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75</xdr:row>
      <xdr:rowOff>68035</xdr:rowOff>
    </xdr:from>
    <xdr:to>
      <xdr:col>10</xdr:col>
      <xdr:colOff>605581</xdr:colOff>
      <xdr:row>75</xdr:row>
      <xdr:rowOff>572035</xdr:rowOff>
    </xdr:to>
    <xdr:pic>
      <xdr:nvPicPr>
        <xdr:cNvPr id="63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29" cstate="email"/>
        <a:srcRect/>
        <a:stretch>
          <a:fillRect/>
        </a:stretch>
      </xdr:blipFill>
      <xdr:spPr bwMode="auto">
        <a:xfrm>
          <a:off x="4987016" y="481699660"/>
          <a:ext cx="428690" cy="504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190498</xdr:colOff>
      <xdr:row>77</xdr:row>
      <xdr:rowOff>54428</xdr:rowOff>
    </xdr:from>
    <xdr:to>
      <xdr:col>10</xdr:col>
      <xdr:colOff>568772</xdr:colOff>
      <xdr:row>77</xdr:row>
      <xdr:rowOff>594428</xdr:rowOff>
    </xdr:to>
    <xdr:pic>
      <xdr:nvPicPr>
        <xdr:cNvPr id="64" name="그림 63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00623" y="483019553"/>
          <a:ext cx="378274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79</xdr:row>
      <xdr:rowOff>68035</xdr:rowOff>
    </xdr:from>
    <xdr:to>
      <xdr:col>10</xdr:col>
      <xdr:colOff>662463</xdr:colOff>
      <xdr:row>79</xdr:row>
      <xdr:rowOff>603553</xdr:rowOff>
    </xdr:to>
    <xdr:pic>
      <xdr:nvPicPr>
        <xdr:cNvPr id="65" name="그림 64" descr="002.JPG"/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34422910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80</xdr:row>
      <xdr:rowOff>68035</xdr:rowOff>
    </xdr:from>
    <xdr:to>
      <xdr:col>10</xdr:col>
      <xdr:colOff>662463</xdr:colOff>
      <xdr:row>80</xdr:row>
      <xdr:rowOff>603553</xdr:rowOff>
    </xdr:to>
    <xdr:pic>
      <xdr:nvPicPr>
        <xdr:cNvPr id="66" name="그림 65" descr="002.JPG"/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35089660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81</xdr:row>
      <xdr:rowOff>68035</xdr:rowOff>
    </xdr:from>
    <xdr:to>
      <xdr:col>10</xdr:col>
      <xdr:colOff>662463</xdr:colOff>
      <xdr:row>81</xdr:row>
      <xdr:rowOff>598959</xdr:rowOff>
    </xdr:to>
    <xdr:pic>
      <xdr:nvPicPr>
        <xdr:cNvPr id="67" name="그림 66" descr="001.JPG"/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35756410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82</xdr:row>
      <xdr:rowOff>68035</xdr:rowOff>
    </xdr:from>
    <xdr:to>
      <xdr:col>10</xdr:col>
      <xdr:colOff>662463</xdr:colOff>
      <xdr:row>82</xdr:row>
      <xdr:rowOff>598959</xdr:rowOff>
    </xdr:to>
    <xdr:pic>
      <xdr:nvPicPr>
        <xdr:cNvPr id="68" name="그림 67" descr="001.JPG"/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36423160"/>
          <a:ext cx="540000" cy="530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9</xdr:row>
      <xdr:rowOff>190500</xdr:rowOff>
    </xdr:from>
    <xdr:to>
      <xdr:col>11</xdr:col>
      <xdr:colOff>847725</xdr:colOff>
      <xdr:row>9</xdr:row>
      <xdr:rowOff>1038225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3105150"/>
          <a:ext cx="790575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57150</xdr:colOff>
      <xdr:row>10</xdr:row>
      <xdr:rowOff>190500</xdr:rowOff>
    </xdr:from>
    <xdr:to>
      <xdr:col>11</xdr:col>
      <xdr:colOff>847725</xdr:colOff>
      <xdr:row>10</xdr:row>
      <xdr:rowOff>1038225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4333875"/>
          <a:ext cx="790575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57150</xdr:colOff>
      <xdr:row>11</xdr:row>
      <xdr:rowOff>190500</xdr:rowOff>
    </xdr:from>
    <xdr:to>
      <xdr:col>11</xdr:col>
      <xdr:colOff>847725</xdr:colOff>
      <xdr:row>11</xdr:row>
      <xdr:rowOff>1038225</xdr:rowOff>
    </xdr:to>
    <xdr:pic>
      <xdr:nvPicPr>
        <xdr:cNvPr id="1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5562600"/>
          <a:ext cx="790575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8</xdr:row>
      <xdr:rowOff>171450</xdr:rowOff>
    </xdr:from>
    <xdr:to>
      <xdr:col>11</xdr:col>
      <xdr:colOff>895350</xdr:colOff>
      <xdr:row>8</xdr:row>
      <xdr:rowOff>1009650</xdr:rowOff>
    </xdr:to>
    <xdr:pic>
      <xdr:nvPicPr>
        <xdr:cNvPr id="19" name="그림 13" descr="0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" y="2076450"/>
          <a:ext cx="8477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11</xdr:row>
      <xdr:rowOff>247650</xdr:rowOff>
    </xdr:from>
    <xdr:to>
      <xdr:col>11</xdr:col>
      <xdr:colOff>895350</xdr:colOff>
      <xdr:row>11</xdr:row>
      <xdr:rowOff>1076325</xdr:rowOff>
    </xdr:to>
    <xdr:pic>
      <xdr:nvPicPr>
        <xdr:cNvPr id="20" name="그림 14" descr="00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8600" y="5838825"/>
          <a:ext cx="8477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9</xdr:row>
      <xdr:rowOff>171450</xdr:rowOff>
    </xdr:from>
    <xdr:to>
      <xdr:col>11</xdr:col>
      <xdr:colOff>895350</xdr:colOff>
      <xdr:row>9</xdr:row>
      <xdr:rowOff>1009650</xdr:rowOff>
    </xdr:to>
    <xdr:pic>
      <xdr:nvPicPr>
        <xdr:cNvPr id="21" name="그림 16" descr="0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" y="3305175"/>
          <a:ext cx="8477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10</xdr:row>
      <xdr:rowOff>247650</xdr:rowOff>
    </xdr:from>
    <xdr:to>
      <xdr:col>11</xdr:col>
      <xdr:colOff>895350</xdr:colOff>
      <xdr:row>10</xdr:row>
      <xdr:rowOff>1076325</xdr:rowOff>
    </xdr:to>
    <xdr:pic>
      <xdr:nvPicPr>
        <xdr:cNvPr id="22" name="그림 19" descr="00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8600" y="4610100"/>
          <a:ext cx="8477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10</xdr:row>
      <xdr:rowOff>406400</xdr:rowOff>
    </xdr:from>
    <xdr:to>
      <xdr:col>10</xdr:col>
      <xdr:colOff>876300</xdr:colOff>
      <xdr:row>10</xdr:row>
      <xdr:rowOff>685800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38800" y="2667000"/>
          <a:ext cx="7620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&#50896;&#51088;&#51116;%20&#44144;&#47000;&#52376;%20&#51221;&#483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원자재업체정보"/>
    </sheetNames>
    <sheetDataSet>
      <sheetData sheetId="0" refreshError="1">
        <row r="1">
          <cell r="B1" t="str">
            <v>전화번호</v>
          </cell>
          <cell r="C1" t="str">
            <v>업체명</v>
          </cell>
          <cell r="D1" t="str">
            <v>전화번호</v>
          </cell>
          <cell r="E1" t="str">
            <v>주소</v>
          </cell>
          <cell r="F1" t="str">
            <v>은행</v>
          </cell>
          <cell r="G1" t="str">
            <v>예금주</v>
          </cell>
          <cell r="H1" t="str">
            <v>계좌번호</v>
          </cell>
          <cell r="I1" t="str">
            <v>은행 총 정보</v>
          </cell>
        </row>
        <row r="2">
          <cell r="B2" t="str">
            <v>2278-4328</v>
          </cell>
          <cell r="C2" t="str">
            <v>A-COM</v>
          </cell>
          <cell r="D2" t="str">
            <v>2278-4328</v>
          </cell>
          <cell r="E2" t="str">
            <v>동대문 종합시장 D동 3073호</v>
          </cell>
          <cell r="F2" t="str">
            <v>기업</v>
          </cell>
          <cell r="G2" t="str">
            <v>오맹순</v>
          </cell>
          <cell r="H2" t="str">
            <v>022-081695-04-016</v>
          </cell>
          <cell r="I2" t="str">
            <v>기업-오맹순-022-081695-04-016</v>
          </cell>
        </row>
        <row r="3">
          <cell r="B3" t="str">
            <v>2273-4758</v>
          </cell>
          <cell r="C3" t="str">
            <v>ALINE</v>
          </cell>
          <cell r="D3" t="str">
            <v>2273-4758</v>
          </cell>
          <cell r="E3" t="str">
            <v>동대문 C동 3342호</v>
          </cell>
          <cell r="F3">
            <v>0</v>
          </cell>
          <cell r="G3">
            <v>0</v>
          </cell>
          <cell r="I3" t="str">
            <v>--</v>
          </cell>
        </row>
        <row r="4">
          <cell r="B4" t="str">
            <v>2268-4048</v>
          </cell>
          <cell r="C4" t="str">
            <v>COLA</v>
          </cell>
          <cell r="D4" t="str">
            <v>2268-4048</v>
          </cell>
          <cell r="E4" t="str">
            <v>동대문 B동 4048호</v>
          </cell>
          <cell r="F4" t="str">
            <v>우리</v>
          </cell>
          <cell r="G4" t="str">
            <v>김기연</v>
          </cell>
          <cell r="H4">
            <v>0</v>
          </cell>
          <cell r="I4">
            <v>0</v>
          </cell>
        </row>
        <row r="5">
          <cell r="B5" t="str">
            <v>2278-9355</v>
          </cell>
          <cell r="C5" t="str">
            <v>DH TEXTILE</v>
          </cell>
          <cell r="D5" t="str">
            <v>2278-9355</v>
          </cell>
          <cell r="E5" t="str">
            <v>동대문 D동 3층 49호</v>
          </cell>
          <cell r="F5" t="str">
            <v>새마을금고</v>
          </cell>
          <cell r="G5" t="str">
            <v>지나</v>
          </cell>
          <cell r="H5" t="str">
            <v>9003-2137-0814-1</v>
          </cell>
          <cell r="I5" t="str">
            <v>새마을금고-지나-9003-2137-0814-1</v>
          </cell>
        </row>
        <row r="6">
          <cell r="B6" t="str">
            <v>2273-4192</v>
          </cell>
          <cell r="C6" t="str">
            <v>EVE</v>
          </cell>
          <cell r="D6" t="str">
            <v>2273-4192</v>
          </cell>
          <cell r="E6" t="str">
            <v>동대문 종합시장 A동 3093호</v>
          </cell>
          <cell r="F6" t="str">
            <v>기업</v>
          </cell>
          <cell r="G6" t="str">
            <v>이경훈</v>
          </cell>
          <cell r="H6" t="str">
            <v>022-065505-01-021</v>
          </cell>
          <cell r="I6" t="str">
            <v>기업-이경훈-022-065505-01-021</v>
          </cell>
        </row>
        <row r="7">
          <cell r="B7" t="str">
            <v>2263-5170</v>
          </cell>
          <cell r="C7" t="str">
            <v>FELL PLUS</v>
          </cell>
          <cell r="D7" t="str">
            <v>2263-5170</v>
          </cell>
          <cell r="E7" t="str">
            <v>동대문 종합시장 C동 2068호</v>
          </cell>
          <cell r="F7" t="str">
            <v>신한</v>
          </cell>
          <cell r="G7" t="str">
            <v>필플러스</v>
          </cell>
          <cell r="H7" t="str">
            <v>216-05-007690</v>
          </cell>
          <cell r="I7" t="str">
            <v>신한-필플러스-216-05-007690</v>
          </cell>
        </row>
        <row r="8">
          <cell r="B8" t="str">
            <v>2263-9488</v>
          </cell>
          <cell r="C8" t="str">
            <v>I&amp;G</v>
          </cell>
          <cell r="D8" t="str">
            <v>2263-9488</v>
          </cell>
          <cell r="E8" t="str">
            <v>동대문 종합시장 D동 3096호</v>
          </cell>
          <cell r="F8" t="str">
            <v>신한</v>
          </cell>
          <cell r="G8" t="str">
            <v>최용호</v>
          </cell>
          <cell r="H8" t="str">
            <v>110-157-040144</v>
          </cell>
          <cell r="I8" t="str">
            <v>신한-최용호-110-157-040144</v>
          </cell>
        </row>
        <row r="9">
          <cell r="B9" t="str">
            <v>2263-9483</v>
          </cell>
          <cell r="C9" t="str">
            <v>I&amp;G</v>
          </cell>
          <cell r="D9" t="str">
            <v>2263-9483</v>
          </cell>
          <cell r="E9" t="str">
            <v>D동 3층 96호</v>
          </cell>
          <cell r="F9" t="str">
            <v>신한</v>
          </cell>
          <cell r="G9" t="str">
            <v>아이엔지패브릭</v>
          </cell>
          <cell r="H9" t="str">
            <v>140-010-102246</v>
          </cell>
          <cell r="I9" t="str">
            <v>신한-아이엔지패브릭-140-010-102246</v>
          </cell>
        </row>
        <row r="10">
          <cell r="B10" t="str">
            <v>2272-4207</v>
          </cell>
          <cell r="C10" t="str">
            <v>J Four</v>
          </cell>
          <cell r="D10" t="str">
            <v>2272-4207</v>
          </cell>
          <cell r="E10" t="str">
            <v>동대문 D동3층75호</v>
          </cell>
          <cell r="F10" t="str">
            <v>신한</v>
          </cell>
          <cell r="G10" t="str">
            <v>제이포</v>
          </cell>
          <cell r="H10" t="str">
            <v>216-11-005382</v>
          </cell>
          <cell r="I10" t="str">
            <v>신한-제이포-216-11-005382</v>
          </cell>
        </row>
        <row r="11">
          <cell r="B11" t="str">
            <v>2263-9535</v>
          </cell>
          <cell r="C11" t="str">
            <v>J&amp;K</v>
          </cell>
          <cell r="D11" t="str">
            <v>2263-9535</v>
          </cell>
          <cell r="E11" t="str">
            <v>B동4103호</v>
          </cell>
          <cell r="F11" t="str">
            <v>기업</v>
          </cell>
          <cell r="G11" t="str">
            <v>김진숙</v>
          </cell>
          <cell r="H11" t="str">
            <v>427-072-756-01015</v>
          </cell>
          <cell r="I11" t="str">
            <v>기업-김진숙-427-072-756-01015</v>
          </cell>
        </row>
        <row r="12">
          <cell r="B12" t="str">
            <v>2278-3488</v>
          </cell>
          <cell r="C12" t="str">
            <v>J&amp;준이</v>
          </cell>
          <cell r="D12" t="str">
            <v>2278-3488</v>
          </cell>
          <cell r="E12" t="str">
            <v>동대문 B동 4130호</v>
          </cell>
          <cell r="F12" t="str">
            <v>기업</v>
          </cell>
          <cell r="G12" t="str">
            <v>김선녀</v>
          </cell>
          <cell r="H12" t="str">
            <v>215-057101-02-015</v>
          </cell>
          <cell r="I12" t="str">
            <v>기업-김선녀-215-057101-02-015</v>
          </cell>
        </row>
        <row r="13">
          <cell r="B13" t="str">
            <v>2238-8180</v>
          </cell>
          <cell r="C13" t="str">
            <v>JS 텍스</v>
          </cell>
          <cell r="D13" t="str">
            <v>2238-8180</v>
          </cell>
          <cell r="E13" t="str">
            <v>동대문 종합시장 D동 3176호</v>
          </cell>
          <cell r="F13" t="str">
            <v>JS 텍스</v>
          </cell>
          <cell r="G13" t="str">
            <v>RLDJQ</v>
          </cell>
          <cell r="H13" t="str">
            <v>022-085387-01-019</v>
          </cell>
          <cell r="I13" t="str">
            <v>JS 텍스-RLDJQ-022-085387-01-019</v>
          </cell>
        </row>
        <row r="14">
          <cell r="B14" t="str">
            <v>2269-9843</v>
          </cell>
          <cell r="C14" t="str">
            <v>MGS</v>
          </cell>
          <cell r="D14" t="str">
            <v>2269-9843</v>
          </cell>
          <cell r="E14" t="str">
            <v>동대문 종합시장 A동 4045-12호</v>
          </cell>
          <cell r="F14" t="str">
            <v>외환</v>
          </cell>
          <cell r="G14" t="str">
            <v>이영희</v>
          </cell>
          <cell r="H14" t="str">
            <v>620-179013448</v>
          </cell>
          <cell r="I14" t="str">
            <v>외환-이영희-620-179013448</v>
          </cell>
        </row>
        <row r="15">
          <cell r="B15" t="str">
            <v>2274-1886</v>
          </cell>
          <cell r="C15" t="str">
            <v>MK</v>
          </cell>
          <cell r="D15" t="str">
            <v>2274-1886</v>
          </cell>
          <cell r="E15" t="str">
            <v>C동 4032호</v>
          </cell>
          <cell r="F15" t="str">
            <v>기업</v>
          </cell>
          <cell r="G15" t="str">
            <v>이종식</v>
          </cell>
          <cell r="H15" t="str">
            <v>011-275-1886</v>
          </cell>
          <cell r="I15" t="str">
            <v>기업-이종식-011-275-1886</v>
          </cell>
        </row>
        <row r="16">
          <cell r="B16" t="str">
            <v>2266-4525</v>
          </cell>
          <cell r="C16" t="str">
            <v>MOMO</v>
          </cell>
          <cell r="D16" t="str">
            <v>2266-4525</v>
          </cell>
          <cell r="E16" t="str">
            <v>동대문 종합시장 D동 3064호</v>
          </cell>
          <cell r="F16">
            <v>0</v>
          </cell>
          <cell r="G16">
            <v>0</v>
          </cell>
          <cell r="I16" t="str">
            <v>--</v>
          </cell>
        </row>
        <row r="17">
          <cell r="B17" t="str">
            <v>2285-3934</v>
          </cell>
          <cell r="C17" t="str">
            <v>NICE</v>
          </cell>
          <cell r="D17" t="str">
            <v>2285-3934</v>
          </cell>
          <cell r="E17" t="str">
            <v>동대문 종합시장 A동 3154호</v>
          </cell>
          <cell r="F17" t="str">
            <v>신한</v>
          </cell>
          <cell r="G17" t="str">
            <v>성수연</v>
          </cell>
          <cell r="H17" t="str">
            <v>100-023-250174</v>
          </cell>
          <cell r="I17" t="str">
            <v>신한-성수연-100-023-250174</v>
          </cell>
        </row>
        <row r="18">
          <cell r="B18" t="str">
            <v>2277-1715</v>
          </cell>
          <cell r="C18" t="str">
            <v>OTTO</v>
          </cell>
          <cell r="D18" t="str">
            <v>2277-1715</v>
          </cell>
          <cell r="E18" t="str">
            <v>동대문 B-4072</v>
          </cell>
          <cell r="F18" t="str">
            <v>우리</v>
          </cell>
          <cell r="G18" t="str">
            <v>우리은행-정순태(063-109709-02-002)</v>
          </cell>
          <cell r="I18" t="str">
            <v>--</v>
          </cell>
        </row>
        <row r="19">
          <cell r="B19" t="str">
            <v>2273-1661</v>
          </cell>
          <cell r="C19" t="str">
            <v>Q TEXTILE</v>
          </cell>
          <cell r="D19" t="str">
            <v>2273-1661</v>
          </cell>
          <cell r="E19" t="str">
            <v>동대문 종합시장 C동 3246호</v>
          </cell>
          <cell r="F19" t="str">
            <v>우리</v>
          </cell>
          <cell r="G19" t="str">
            <v>남윤창</v>
          </cell>
          <cell r="H19" t="str">
            <v>1005-201-640389</v>
          </cell>
          <cell r="I19" t="str">
            <v>우리-남윤창-1005-201-640389</v>
          </cell>
        </row>
        <row r="20">
          <cell r="B20" t="str">
            <v>2263-1461</v>
          </cell>
          <cell r="C20" t="str">
            <v>SAT</v>
          </cell>
          <cell r="D20" t="str">
            <v>2263-1461</v>
          </cell>
          <cell r="E20" t="str">
            <v>동대문 C동 3352-3호</v>
          </cell>
          <cell r="F20" t="str">
            <v>국민</v>
          </cell>
          <cell r="G20" t="str">
            <v>박수송</v>
          </cell>
          <cell r="H20" t="str">
            <v>007-21-0821-373</v>
          </cell>
          <cell r="I20" t="str">
            <v>국민-박수송-007-21-0821-373</v>
          </cell>
        </row>
        <row r="21">
          <cell r="B21" t="str">
            <v>2275-1978</v>
          </cell>
          <cell r="C21" t="str">
            <v>SK TEX</v>
          </cell>
          <cell r="D21" t="str">
            <v>2275-1978</v>
          </cell>
          <cell r="E21" t="str">
            <v>동대문 D동 3층 151호</v>
          </cell>
          <cell r="G21">
            <v>0</v>
          </cell>
          <cell r="H21">
            <v>0</v>
          </cell>
          <cell r="I21" t="str">
            <v>--</v>
          </cell>
        </row>
        <row r="22">
          <cell r="B22" t="str">
            <v>2285-3091</v>
          </cell>
          <cell r="C22" t="str">
            <v>T.O.P TEXTILE</v>
          </cell>
          <cell r="D22" t="str">
            <v>2285-3091</v>
          </cell>
          <cell r="E22" t="str">
            <v>동대문종합시장 D동 3층 90호</v>
          </cell>
          <cell r="F22" t="str">
            <v>우리</v>
          </cell>
          <cell r="G22" t="str">
            <v>김명옥</v>
          </cell>
          <cell r="H22" t="str">
            <v>1002-580-047966</v>
          </cell>
          <cell r="I22" t="str">
            <v>우리-김명옥-1002-580-047966</v>
          </cell>
        </row>
        <row r="23">
          <cell r="B23" t="str">
            <v>2285-6338</v>
          </cell>
          <cell r="C23" t="str">
            <v>TOWSOME</v>
          </cell>
          <cell r="D23" t="str">
            <v>2285-6338</v>
          </cell>
          <cell r="E23" t="str">
            <v>동대문 D동3층66호</v>
          </cell>
          <cell r="F23" t="str">
            <v>하나</v>
          </cell>
          <cell r="G23" t="str">
            <v>리보니아</v>
          </cell>
          <cell r="H23">
            <v>0</v>
          </cell>
          <cell r="I23" t="str">
            <v>--</v>
          </cell>
        </row>
        <row r="24">
          <cell r="B24" t="str">
            <v>2273-4473</v>
          </cell>
          <cell r="C24" t="str">
            <v>가치리본</v>
          </cell>
          <cell r="D24" t="str">
            <v>2273-4473</v>
          </cell>
          <cell r="E24" t="str">
            <v>B-5085</v>
          </cell>
          <cell r="F24" t="str">
            <v>외환</v>
          </cell>
          <cell r="G24" t="str">
            <v>경안</v>
          </cell>
          <cell r="I24" t="str">
            <v>--</v>
          </cell>
        </row>
        <row r="25">
          <cell r="B25" t="str">
            <v>2265-2219</v>
          </cell>
          <cell r="C25" t="str">
            <v>경기직물</v>
          </cell>
          <cell r="D25" t="str">
            <v>2265-2219</v>
          </cell>
          <cell r="E25" t="str">
            <v>동대문 B동 3182호</v>
          </cell>
          <cell r="F25" t="str">
            <v>기업</v>
          </cell>
          <cell r="G25" t="str">
            <v>기업은행-장영임(022-065131-01-014)</v>
          </cell>
        </row>
        <row r="26">
          <cell r="B26" t="str">
            <v>2267-9982</v>
          </cell>
          <cell r="C26" t="str">
            <v>경민사</v>
          </cell>
          <cell r="D26" t="str">
            <v>2267-9982</v>
          </cell>
          <cell r="E26" t="str">
            <v>동대문 B동 4056호</v>
          </cell>
          <cell r="F26" t="str">
            <v>기업</v>
          </cell>
          <cell r="G26" t="str">
            <v>이준기</v>
          </cell>
          <cell r="H26" t="str">
            <v>022-061360-01-016</v>
          </cell>
          <cell r="I26" t="str">
            <v>기업-이준기-022-061360-01-016</v>
          </cell>
        </row>
        <row r="27">
          <cell r="B27" t="str">
            <v>2275-1021</v>
          </cell>
          <cell r="C27" t="str">
            <v>경아트</v>
          </cell>
          <cell r="D27" t="str">
            <v>2275-1021</v>
          </cell>
          <cell r="E27" t="str">
            <v>A-5190</v>
          </cell>
          <cell r="F27" t="str">
            <v>기업</v>
          </cell>
          <cell r="G27" t="str">
            <v>송영석</v>
          </cell>
          <cell r="H27" t="str">
            <v>022-060241-04-015</v>
          </cell>
          <cell r="I27" t="str">
            <v>기업-송영석-022-060241-04-015</v>
          </cell>
        </row>
        <row r="28">
          <cell r="B28" t="str">
            <v>2274-6755</v>
          </cell>
          <cell r="C28" t="str">
            <v>경안</v>
          </cell>
          <cell r="D28" t="str">
            <v>2274-6755</v>
          </cell>
          <cell r="E28" t="str">
            <v>동대문 종합시장 3동 3334호</v>
          </cell>
          <cell r="F28" t="str">
            <v>외환</v>
          </cell>
          <cell r="G28" t="str">
            <v>경안</v>
          </cell>
          <cell r="H28" t="str">
            <v>630-005567-751</v>
          </cell>
          <cell r="I28" t="str">
            <v>외환-경안-630-005567-751</v>
          </cell>
        </row>
        <row r="29">
          <cell r="B29" t="str">
            <v>2265-1897</v>
          </cell>
          <cell r="C29" t="str">
            <v>경진상회</v>
          </cell>
          <cell r="D29" t="str">
            <v>2265-1897</v>
          </cell>
          <cell r="E29" t="str">
            <v>동대문 종합시장 B동 1층 1505호</v>
          </cell>
          <cell r="F29" t="str">
            <v>하나</v>
          </cell>
          <cell r="G29" t="str">
            <v>광진</v>
          </cell>
          <cell r="I29" t="str">
            <v>--</v>
          </cell>
        </row>
        <row r="30">
          <cell r="B30" t="str">
            <v>2269-7414</v>
          </cell>
          <cell r="C30" t="str">
            <v>경진텍스</v>
          </cell>
          <cell r="D30" t="str">
            <v>2269-7414</v>
          </cell>
          <cell r="E30" t="str">
            <v>동대문 종합시장 D동 2565호</v>
          </cell>
          <cell r="F30" t="str">
            <v>기업</v>
          </cell>
          <cell r="G30" t="str">
            <v>구자협</v>
          </cell>
          <cell r="H30">
            <v>0</v>
          </cell>
          <cell r="I30">
            <v>0</v>
          </cell>
        </row>
        <row r="31">
          <cell r="B31" t="str">
            <v>2272-0520</v>
          </cell>
          <cell r="C31" t="str">
            <v>고려</v>
          </cell>
          <cell r="D31" t="str">
            <v>2272-0520</v>
          </cell>
          <cell r="E31" t="str">
            <v>동대문 D동 3016호</v>
          </cell>
          <cell r="F31" t="str">
            <v>새마을금고</v>
          </cell>
          <cell r="G31" t="str">
            <v>김종선</v>
          </cell>
          <cell r="H31">
            <v>0</v>
          </cell>
          <cell r="I31" t="str">
            <v>--</v>
          </cell>
        </row>
        <row r="32">
          <cell r="B32" t="str">
            <v>2265-3463</v>
          </cell>
          <cell r="C32" t="str">
            <v>공안</v>
          </cell>
          <cell r="D32" t="str">
            <v>2265-3463</v>
          </cell>
          <cell r="E32" t="str">
            <v>동대문 종합시장 B동 1층 1502호</v>
          </cell>
          <cell r="F32" t="str">
            <v>국민</v>
          </cell>
          <cell r="G32" t="str">
            <v>㈜데코</v>
          </cell>
          <cell r="H32">
            <v>0</v>
          </cell>
          <cell r="I32" t="str">
            <v>--</v>
          </cell>
        </row>
        <row r="33">
          <cell r="B33" t="str">
            <v>2266-8545</v>
          </cell>
          <cell r="C33" t="str">
            <v>광진</v>
          </cell>
          <cell r="D33" t="str">
            <v>2266-8545</v>
          </cell>
          <cell r="E33" t="str">
            <v>경기도 남양주시 일패동 818-1</v>
          </cell>
          <cell r="F33" t="str">
            <v>하나</v>
          </cell>
          <cell r="G33" t="str">
            <v>광진</v>
          </cell>
          <cell r="H33" t="str">
            <v>280-910002-36504</v>
          </cell>
          <cell r="I33" t="str">
            <v>하나-광진-280-910002-36504</v>
          </cell>
        </row>
        <row r="34">
          <cell r="B34" t="str">
            <v>2269-9249</v>
          </cell>
          <cell r="C34" t="str">
            <v>구박사</v>
          </cell>
          <cell r="D34" t="str">
            <v>2269-9249</v>
          </cell>
          <cell r="E34" t="str">
            <v>동대문 D동 3층 73호</v>
          </cell>
          <cell r="F34" t="str">
            <v>기업</v>
          </cell>
          <cell r="G34" t="str">
            <v>구자협</v>
          </cell>
          <cell r="H34" t="str">
            <v>022-047013-01-027</v>
          </cell>
          <cell r="I34" t="str">
            <v>기업-구자협-022-047013-01-027</v>
          </cell>
        </row>
        <row r="35">
          <cell r="B35" t="str">
            <v>2264-6318</v>
          </cell>
          <cell r="C35" t="str">
            <v>굿모닝섬유</v>
          </cell>
          <cell r="D35" t="str">
            <v>2264-6318</v>
          </cell>
          <cell r="E35" t="str">
            <v>동대문 종합시장 A동4049호</v>
          </cell>
          <cell r="F35" t="str">
            <v>새마을금고</v>
          </cell>
          <cell r="G35" t="str">
            <v>김종선</v>
          </cell>
          <cell r="H35" t="str">
            <v>0137-10-002567-1</v>
          </cell>
          <cell r="I35" t="str">
            <v>새마을금고-김종선-0137-10-002567-1</v>
          </cell>
        </row>
        <row r="36">
          <cell r="B36" t="str">
            <v>2272-9181</v>
          </cell>
          <cell r="C36" t="str">
            <v>그린마당</v>
          </cell>
          <cell r="D36" t="str">
            <v>2272-9181</v>
          </cell>
          <cell r="E36" t="str">
            <v>동대문 종합시장 A동 5층 121~2호</v>
          </cell>
          <cell r="F36" t="str">
            <v>국민</v>
          </cell>
          <cell r="G36" t="str">
            <v>정차경</v>
          </cell>
          <cell r="H36" t="str">
            <v>841-21-0007-550</v>
          </cell>
          <cell r="I36" t="str">
            <v>국민-정차경-841-21-0007-550</v>
          </cell>
        </row>
        <row r="37">
          <cell r="B37" t="str">
            <v>2265-0033</v>
          </cell>
          <cell r="C37" t="str">
            <v>그림</v>
          </cell>
          <cell r="D37" t="str">
            <v>2265-0033</v>
          </cell>
          <cell r="E37" t="str">
            <v>동대문 A동 3055호</v>
          </cell>
          <cell r="F37" t="str">
            <v>외환</v>
          </cell>
          <cell r="G37" t="str">
            <v>조수정</v>
          </cell>
          <cell r="H37" t="str">
            <v>620-208289-746</v>
          </cell>
          <cell r="I37" t="str">
            <v>외환-조수정-620-208289-746</v>
          </cell>
        </row>
        <row r="38">
          <cell r="B38" t="str">
            <v>2263-5675</v>
          </cell>
          <cell r="C38" t="str">
            <v>금비</v>
          </cell>
          <cell r="D38" t="str">
            <v>2263-5675</v>
          </cell>
          <cell r="E38" t="str">
            <v>동대문 D동 3124호</v>
          </cell>
          <cell r="F38" t="str">
            <v>신한</v>
          </cell>
          <cell r="G38" t="str">
            <v>금비</v>
          </cell>
          <cell r="H38" t="str">
            <v>110-337-190310</v>
          </cell>
          <cell r="I38" t="str">
            <v>신한-금비-110-337-190310</v>
          </cell>
        </row>
        <row r="39">
          <cell r="B39" t="str">
            <v>2265-6025</v>
          </cell>
          <cell r="C39" t="str">
            <v>금산</v>
          </cell>
          <cell r="D39" t="str">
            <v>2265-6025</v>
          </cell>
          <cell r="E39" t="str">
            <v>A-4135</v>
          </cell>
          <cell r="F39" t="str">
            <v>기업</v>
          </cell>
          <cell r="G39" t="str">
            <v>김성중</v>
          </cell>
          <cell r="H39" t="str">
            <v>022-081679-04-015</v>
          </cell>
          <cell r="I39" t="str">
            <v>기업-김성중-022-081679-04-015</v>
          </cell>
        </row>
        <row r="40">
          <cell r="B40" t="str">
            <v>2265-7677</v>
          </cell>
          <cell r="C40" t="str">
            <v>금호섬유</v>
          </cell>
          <cell r="D40" t="str">
            <v>2265-7677</v>
          </cell>
          <cell r="E40" t="str">
            <v>동대문 C동4018호</v>
          </cell>
          <cell r="G40">
            <v>0</v>
          </cell>
          <cell r="I40" t="str">
            <v>--</v>
          </cell>
        </row>
        <row r="41">
          <cell r="B41" t="str">
            <v>2264-3116</v>
          </cell>
          <cell r="C41" t="str">
            <v>기리나텍스</v>
          </cell>
          <cell r="D41" t="str">
            <v>2264-3116</v>
          </cell>
          <cell r="E41" t="str">
            <v>동대문 A동 3116호</v>
          </cell>
          <cell r="F41" t="str">
            <v>중소기업</v>
          </cell>
          <cell r="G41" t="str">
            <v>왕규종</v>
          </cell>
          <cell r="I41" t="str">
            <v>--</v>
          </cell>
        </row>
        <row r="42">
          <cell r="B42" t="str">
            <v>2263-9801</v>
          </cell>
          <cell r="C42" t="str">
            <v>꿈 IN</v>
          </cell>
          <cell r="D42" t="str">
            <v>2263-9801</v>
          </cell>
          <cell r="E42" t="str">
            <v>B-4164</v>
          </cell>
          <cell r="F42" t="str">
            <v>하나은행</v>
          </cell>
          <cell r="G42" t="str">
            <v>고경필</v>
          </cell>
          <cell r="H42" t="str">
            <v>267-910101-24507</v>
          </cell>
          <cell r="I42" t="str">
            <v>하나은행-고경필-267-910101-24507</v>
          </cell>
        </row>
        <row r="43">
          <cell r="B43" t="str">
            <v>2277-7983</v>
          </cell>
          <cell r="C43" t="str">
            <v xml:space="preserve">나경레이스 </v>
          </cell>
          <cell r="D43" t="str">
            <v>2277-7983</v>
          </cell>
          <cell r="E43" t="str">
            <v>동대문 종합시장 B동 2472호</v>
          </cell>
          <cell r="F43" t="str">
            <v>우리</v>
          </cell>
          <cell r="G43" t="str">
            <v>우리은행-정순태(063-109709-02-002)</v>
          </cell>
          <cell r="I43">
            <v>0</v>
          </cell>
        </row>
        <row r="44">
          <cell r="B44" t="str">
            <v>2277-8039</v>
          </cell>
          <cell r="C44" t="str">
            <v>나르샤</v>
          </cell>
          <cell r="D44" t="str">
            <v>2277-8039</v>
          </cell>
          <cell r="E44" t="str">
            <v>동대문 종합시장 A동 5층 92호</v>
          </cell>
          <cell r="F44" t="str">
            <v>기업은행</v>
          </cell>
          <cell r="G44" t="str">
            <v>이승훈</v>
          </cell>
          <cell r="H44">
            <v>0</v>
          </cell>
          <cell r="I44" t="str">
            <v>--</v>
          </cell>
        </row>
        <row r="45">
          <cell r="B45" t="str">
            <v>2268-9115</v>
          </cell>
          <cell r="C45" t="str">
            <v>나림</v>
          </cell>
          <cell r="D45" t="str">
            <v>2268-9115</v>
          </cell>
          <cell r="E45" t="str">
            <v>동대문 B동 3층 175호</v>
          </cell>
          <cell r="F45" t="str">
            <v>중소기업</v>
          </cell>
          <cell r="G45" t="str">
            <v>왕규종</v>
          </cell>
          <cell r="H45" t="str">
            <v>022-039502-01-020</v>
          </cell>
          <cell r="I45" t="str">
            <v>중소기업-왕규종-022-039502-01-020</v>
          </cell>
        </row>
        <row r="46">
          <cell r="B46" t="str">
            <v>2266-9944</v>
          </cell>
          <cell r="C46" t="str">
            <v>나무랑구름</v>
          </cell>
          <cell r="D46" t="str">
            <v>2266-9944</v>
          </cell>
          <cell r="E46" t="str">
            <v>A-5002</v>
          </cell>
          <cell r="F46" t="str">
            <v>우리</v>
          </cell>
          <cell r="G46" t="str">
            <v>김희남</v>
          </cell>
          <cell r="H46" t="str">
            <v>1002-545-546090</v>
          </cell>
          <cell r="I46" t="str">
            <v>우리-김희남-1002-545-546090</v>
          </cell>
        </row>
        <row r="47">
          <cell r="B47" t="str">
            <v>2277-8940</v>
          </cell>
          <cell r="C47" t="str">
            <v>나연</v>
          </cell>
          <cell r="D47" t="str">
            <v>2277-8940</v>
          </cell>
          <cell r="E47" t="str">
            <v>동대문 C-3283</v>
          </cell>
          <cell r="F47" t="str">
            <v>기업</v>
          </cell>
          <cell r="G47" t="str">
            <v>이경해</v>
          </cell>
          <cell r="H47" t="str">
            <v>022-057666-04-023</v>
          </cell>
          <cell r="I47" t="str">
            <v>기업-이경해-022-057666-04-023</v>
          </cell>
        </row>
        <row r="48">
          <cell r="B48" t="str">
            <v>2278-2390</v>
          </cell>
          <cell r="C48" t="str">
            <v>남경</v>
          </cell>
          <cell r="D48" t="str">
            <v>2278-2390</v>
          </cell>
          <cell r="E48" t="str">
            <v>동대문 A동 3층 3167호</v>
          </cell>
          <cell r="F48" t="str">
            <v>기업은행</v>
          </cell>
          <cell r="G48" t="str">
            <v>이승훈</v>
          </cell>
          <cell r="H48" t="str">
            <v>2268-2390-02</v>
          </cell>
          <cell r="I48" t="str">
            <v>기업은행-이승훈-2268-2390-02</v>
          </cell>
        </row>
        <row r="49">
          <cell r="B49" t="str">
            <v>2263-9960</v>
          </cell>
          <cell r="C49" t="str">
            <v>남성</v>
          </cell>
          <cell r="D49" t="str">
            <v>2263-9960</v>
          </cell>
          <cell r="E49" t="str">
            <v>동대문 종합시장 A동 3층 3102호</v>
          </cell>
          <cell r="F49" t="str">
            <v>우리</v>
          </cell>
          <cell r="G49" t="str">
            <v>이상형</v>
          </cell>
          <cell r="H49">
            <v>0</v>
          </cell>
          <cell r="I49" t="str">
            <v>--</v>
          </cell>
        </row>
        <row r="50">
          <cell r="B50" t="str">
            <v>2277-6363</v>
          </cell>
          <cell r="C50" t="str">
            <v>네이트</v>
          </cell>
          <cell r="D50" t="str">
            <v>2277-6363</v>
          </cell>
          <cell r="E50" t="str">
            <v>C동 3291호</v>
          </cell>
          <cell r="F50" t="str">
            <v>기업</v>
          </cell>
          <cell r="G50" t="str">
            <v>네이트최금옥</v>
          </cell>
          <cell r="H50" t="str">
            <v>02-6363-2277</v>
          </cell>
          <cell r="I50" t="str">
            <v>기업-네이트최금옥-02-6363-2277</v>
          </cell>
        </row>
        <row r="51">
          <cell r="B51" t="str">
            <v>2263-4040</v>
          </cell>
          <cell r="C51" t="str">
            <v>니드21</v>
          </cell>
          <cell r="D51" t="str">
            <v>2263-4040</v>
          </cell>
          <cell r="E51" t="str">
            <v>동대문 종합시장 B동 3227호</v>
          </cell>
          <cell r="F51" t="str">
            <v>국민</v>
          </cell>
          <cell r="G51" t="str">
            <v>이동구</v>
          </cell>
          <cell r="H51" t="str">
            <v>29960101060583</v>
          </cell>
          <cell r="I51" t="str">
            <v>국민-이동구-29960101060583</v>
          </cell>
        </row>
        <row r="52">
          <cell r="B52" t="str">
            <v>2278-1873</v>
          </cell>
          <cell r="C52" t="str">
            <v>다보텍스</v>
          </cell>
          <cell r="D52" t="str">
            <v>2278-1873</v>
          </cell>
          <cell r="E52" t="str">
            <v>동대문 종합시장 D동 3층 3125호</v>
          </cell>
          <cell r="F52" t="str">
            <v>기업</v>
          </cell>
          <cell r="G52" t="str">
            <v>신학철</v>
          </cell>
          <cell r="H52" t="str">
            <v>022-048103-04-019</v>
          </cell>
          <cell r="I52" t="str">
            <v>기업-신학철-022-048103-04-019</v>
          </cell>
        </row>
        <row r="53">
          <cell r="B53" t="str">
            <v>2266-0973</v>
          </cell>
          <cell r="C53" t="str">
            <v>다우리</v>
          </cell>
          <cell r="D53" t="str">
            <v>2266-0973</v>
          </cell>
          <cell r="E53" t="str">
            <v>동대문 종합시장 A동 3176호</v>
          </cell>
          <cell r="F53" t="str">
            <v>우리</v>
          </cell>
          <cell r="G53" t="str">
            <v>이상형</v>
          </cell>
          <cell r="H53" t="str">
            <v>1002-429-194658</v>
          </cell>
          <cell r="I53" t="str">
            <v>우리-이상형-1002-429-194658</v>
          </cell>
        </row>
        <row r="54">
          <cell r="B54" t="str">
            <v>2265-8517</v>
          </cell>
          <cell r="C54" t="str">
            <v>대광</v>
          </cell>
          <cell r="D54" t="str">
            <v>2265-8517</v>
          </cell>
          <cell r="E54" t="str">
            <v>동대문 종합시장 C동 4층 4052호</v>
          </cell>
          <cell r="F54" t="str">
            <v>우리은행</v>
          </cell>
          <cell r="G54" t="str">
            <v>박인철</v>
          </cell>
          <cell r="H54">
            <v>0</v>
          </cell>
          <cell r="I54" t="str">
            <v>--</v>
          </cell>
        </row>
        <row r="55">
          <cell r="B55" t="str">
            <v>2269-5516</v>
          </cell>
          <cell r="C55" t="str">
            <v>대도상사</v>
          </cell>
          <cell r="D55" t="str">
            <v>2269-5516</v>
          </cell>
          <cell r="E55" t="str">
            <v>동대문 종합시장 C동 1065호</v>
          </cell>
          <cell r="F55" t="str">
            <v>국민</v>
          </cell>
          <cell r="G55" t="str">
            <v>양현한</v>
          </cell>
          <cell r="H55">
            <v>0</v>
          </cell>
          <cell r="I55" t="str">
            <v>--</v>
          </cell>
        </row>
        <row r="56">
          <cell r="B56" t="str">
            <v>2272-0185</v>
          </cell>
          <cell r="C56" t="str">
            <v>대동</v>
          </cell>
          <cell r="D56" t="str">
            <v>2272-0185</v>
          </cell>
          <cell r="E56" t="str">
            <v>D-3028</v>
          </cell>
          <cell r="F56" t="str">
            <v>새마을금고</v>
          </cell>
          <cell r="G56" t="str">
            <v>이황희</v>
          </cell>
          <cell r="H56" t="str">
            <v>9004-0023-0595-8</v>
          </cell>
          <cell r="I56" t="str">
            <v>새마을금고-이황희-9004-0023-0595-8</v>
          </cell>
        </row>
        <row r="57">
          <cell r="B57" t="str">
            <v>2272-1820</v>
          </cell>
          <cell r="C57" t="str">
            <v>대령상사</v>
          </cell>
          <cell r="D57" t="str">
            <v>2272-1820</v>
          </cell>
          <cell r="E57" t="str">
            <v>동대문 종합시장 B동 4127호</v>
          </cell>
          <cell r="F57" t="str">
            <v>새마을금고</v>
          </cell>
          <cell r="G57" t="str">
            <v>서승우</v>
          </cell>
          <cell r="H57">
            <v>0</v>
          </cell>
          <cell r="I57" t="str">
            <v>--</v>
          </cell>
        </row>
        <row r="58">
          <cell r="B58" t="str">
            <v>2279-5784</v>
          </cell>
          <cell r="C58" t="str">
            <v>대룡</v>
          </cell>
          <cell r="D58" t="str">
            <v>2279-5784</v>
          </cell>
          <cell r="E58" t="str">
            <v>동대문 A동 4066호</v>
          </cell>
          <cell r="F58" t="str">
            <v>온라인신한은행</v>
          </cell>
          <cell r="G58" t="str">
            <v>조상범</v>
          </cell>
          <cell r="H58">
            <v>0</v>
          </cell>
          <cell r="I58">
            <v>0</v>
          </cell>
        </row>
        <row r="59">
          <cell r="B59" t="str">
            <v>2268-7556</v>
          </cell>
          <cell r="C59" t="str">
            <v>대성</v>
          </cell>
          <cell r="D59" t="str">
            <v>2268-7556</v>
          </cell>
          <cell r="E59" t="str">
            <v>동대문 종합시장 C동 1034호</v>
          </cell>
          <cell r="F59" t="str">
            <v>우리은행</v>
          </cell>
          <cell r="G59" t="str">
            <v>장기석</v>
          </cell>
          <cell r="H59">
            <v>0</v>
          </cell>
          <cell r="I59" t="str">
            <v>--</v>
          </cell>
        </row>
        <row r="60">
          <cell r="B60" t="str">
            <v>2278-8784</v>
          </cell>
          <cell r="C60" t="str">
            <v>대성리본</v>
          </cell>
          <cell r="D60" t="str">
            <v>2278-8784</v>
          </cell>
          <cell r="E60" t="str">
            <v>동대문 종합시장 C동 1343호</v>
          </cell>
          <cell r="F60" t="str">
            <v>기업</v>
          </cell>
          <cell r="G60" t="str">
            <v>기업은행-장영임(022-065131-01-014)</v>
          </cell>
          <cell r="H60" t="str">
            <v>216-12-056703</v>
          </cell>
          <cell r="I60" t="str">
            <v>온라인신한은행-조상범-216-12-056703</v>
          </cell>
        </row>
        <row r="61">
          <cell r="B61" t="str">
            <v>2263-3430</v>
          </cell>
          <cell r="C61" t="str">
            <v>대승텍스타일</v>
          </cell>
          <cell r="D61" t="str">
            <v>2263-3430</v>
          </cell>
          <cell r="E61" t="str">
            <v>동대문 종합시장 D동 2704호</v>
          </cell>
          <cell r="F61" t="str">
            <v>온라인신한은행</v>
          </cell>
          <cell r="G61" t="str">
            <v>조상범</v>
          </cell>
          <cell r="H61" t="str">
            <v>216-12-056703</v>
          </cell>
          <cell r="I61" t="str">
            <v>온라인신한은행-조상범-216-12-056703</v>
          </cell>
        </row>
        <row r="62">
          <cell r="B62" t="str">
            <v>2275-7467</v>
          </cell>
          <cell r="C62" t="str">
            <v>대아텍스타일</v>
          </cell>
          <cell r="D62" t="str">
            <v>2275-7467</v>
          </cell>
          <cell r="E62" t="str">
            <v>동대문 A동 4198호</v>
          </cell>
          <cell r="F62" t="str">
            <v>우리</v>
          </cell>
          <cell r="G62" t="str">
            <v>조인행</v>
          </cell>
          <cell r="H62" t="str">
            <v>301-2237-6465-81</v>
          </cell>
          <cell r="I62" t="str">
            <v>농협-대양상사-301-2237-6465-81</v>
          </cell>
        </row>
        <row r="63">
          <cell r="B63" t="str">
            <v>2237-6465</v>
          </cell>
          <cell r="C63" t="str">
            <v>대양상사</v>
          </cell>
          <cell r="D63" t="str">
            <v>2237-6465</v>
          </cell>
          <cell r="E63" t="str">
            <v xml:space="preserve">숭인동 영광빌딩 1층 </v>
          </cell>
          <cell r="F63" t="str">
            <v>농협</v>
          </cell>
          <cell r="G63" t="str">
            <v>대양상사</v>
          </cell>
          <cell r="H63" t="str">
            <v>301-2237-6465-81</v>
          </cell>
          <cell r="I63" t="str">
            <v>--</v>
          </cell>
        </row>
        <row r="64">
          <cell r="B64" t="str">
            <v>2278-8597</v>
          </cell>
          <cell r="C64" t="str">
            <v>대양직물</v>
          </cell>
          <cell r="D64" t="str">
            <v>2278-8597</v>
          </cell>
          <cell r="E64" t="str">
            <v>동대문 종합시장 C동 3층 3273호</v>
          </cell>
          <cell r="F64" t="str">
            <v>우리</v>
          </cell>
          <cell r="G64" t="str">
            <v>박상진</v>
          </cell>
          <cell r="H64" t="str">
            <v>100-024-918484</v>
          </cell>
          <cell r="I64" t="str">
            <v>신한-황명선-100-024-918484</v>
          </cell>
        </row>
        <row r="65">
          <cell r="B65" t="str">
            <v>2278-8579</v>
          </cell>
          <cell r="C65" t="str">
            <v>대양직물</v>
          </cell>
          <cell r="D65" t="str">
            <v>2278-8579</v>
          </cell>
          <cell r="E65" t="str">
            <v>C-3273</v>
          </cell>
          <cell r="F65" t="str">
            <v>신한</v>
          </cell>
          <cell r="G65" t="str">
            <v>황명선</v>
          </cell>
          <cell r="H65" t="str">
            <v>620-168268-382</v>
          </cell>
          <cell r="I65" t="str">
            <v>외환-이재형-620-168268-382</v>
          </cell>
        </row>
        <row r="66">
          <cell r="B66" t="str">
            <v>2278-6176</v>
          </cell>
          <cell r="C66" t="str">
            <v>대영&amp;카이</v>
          </cell>
          <cell r="D66" t="str">
            <v>2278-6176</v>
          </cell>
          <cell r="E66" t="str">
            <v>동대문 종합시장 A동 3099호</v>
          </cell>
          <cell r="F66" t="str">
            <v>외환</v>
          </cell>
          <cell r="G66" t="str">
            <v>이재형</v>
          </cell>
          <cell r="H66" t="str">
            <v>620-168268-382</v>
          </cell>
          <cell r="I66" t="str">
            <v>--</v>
          </cell>
        </row>
        <row r="67">
          <cell r="B67" t="str">
            <v>2273-0162</v>
          </cell>
          <cell r="C67" t="str">
            <v>대우</v>
          </cell>
          <cell r="D67" t="str">
            <v>2273-0162</v>
          </cell>
          <cell r="E67" t="str">
            <v>동대문 종합시장 B동 3층 3217호</v>
          </cell>
          <cell r="F67" t="str">
            <v>기업</v>
          </cell>
          <cell r="G67" t="str">
            <v>대원상사 김석상</v>
          </cell>
          <cell r="H67" t="str">
            <v>1005-001-289359</v>
          </cell>
          <cell r="I67" t="str">
            <v>우리-박상진-1005-001-289359</v>
          </cell>
        </row>
        <row r="68">
          <cell r="B68" t="str">
            <v>2279-7275</v>
          </cell>
          <cell r="C68" t="str">
            <v>대우 TEX</v>
          </cell>
          <cell r="D68" t="str">
            <v>2279-7275</v>
          </cell>
          <cell r="E68" t="str">
            <v>동대문 종합시장 A동 3층 3013호</v>
          </cell>
          <cell r="F68" t="str">
            <v>우리</v>
          </cell>
          <cell r="G68" t="str">
            <v>박상진</v>
          </cell>
          <cell r="H68" t="str">
            <v>1005-701-191701</v>
          </cell>
          <cell r="I68" t="str">
            <v>우리은행(사업용)-박현석-1005-701-191701</v>
          </cell>
        </row>
        <row r="69">
          <cell r="B69" t="str">
            <v>2272-4085</v>
          </cell>
          <cell r="C69" t="str">
            <v>대우상사</v>
          </cell>
          <cell r="D69" t="str">
            <v>2272-4085</v>
          </cell>
          <cell r="E69" t="str">
            <v>동대문 종합시장 B동 3층 3253호</v>
          </cell>
          <cell r="F69" t="str">
            <v>우리은행(사업용)</v>
          </cell>
          <cell r="G69" t="str">
            <v>박현석</v>
          </cell>
          <cell r="H69" t="str">
            <v>1005-701-191701</v>
          </cell>
          <cell r="I69" t="str">
            <v>--</v>
          </cell>
        </row>
        <row r="70">
          <cell r="B70" t="str">
            <v>2271-0355</v>
          </cell>
          <cell r="C70" t="str">
            <v>대원</v>
          </cell>
          <cell r="D70" t="str">
            <v>2271-0355</v>
          </cell>
          <cell r="E70" t="str">
            <v>동대문 종합시장 B동 4층 4161호</v>
          </cell>
          <cell r="F70" t="str">
            <v>우리은행</v>
          </cell>
          <cell r="G70" t="str">
            <v>박춘식</v>
          </cell>
          <cell r="H70" t="str">
            <v>022-071832-04-019</v>
          </cell>
          <cell r="I70" t="str">
            <v>기업-대원상사 김석상-022-071832-04-019</v>
          </cell>
        </row>
        <row r="71">
          <cell r="B71" t="str">
            <v>2272-7505</v>
          </cell>
          <cell r="C71" t="str">
            <v>대원상사</v>
          </cell>
          <cell r="D71" t="str">
            <v>2272-7505</v>
          </cell>
          <cell r="E71" t="str">
            <v>동대문 대광빌딩 별관 1층</v>
          </cell>
          <cell r="F71" t="str">
            <v>기업</v>
          </cell>
          <cell r="G71" t="str">
            <v>대원상사 김석상</v>
          </cell>
          <cell r="H71" t="str">
            <v>110-068-221038</v>
          </cell>
          <cell r="I71" t="str">
            <v>신한-이기현-110-068-221038</v>
          </cell>
        </row>
        <row r="72">
          <cell r="B72" t="str">
            <v>2273-6261</v>
          </cell>
          <cell r="C72" t="str">
            <v>대원직물</v>
          </cell>
          <cell r="D72" t="str">
            <v>2273-6261</v>
          </cell>
          <cell r="E72" t="str">
            <v>A동 3층 3039호</v>
          </cell>
          <cell r="F72" t="str">
            <v>신한</v>
          </cell>
          <cell r="G72" t="str">
            <v>이기현</v>
          </cell>
          <cell r="H72" t="str">
            <v>063-305486-13-001</v>
          </cell>
          <cell r="I72" t="str">
            <v>우리-이수환-063-305486-13-001</v>
          </cell>
        </row>
        <row r="73">
          <cell r="B73" t="str">
            <v>2274-7063</v>
          </cell>
          <cell r="C73" t="str">
            <v>대원텍스타일</v>
          </cell>
          <cell r="D73" t="str">
            <v>2274-7063</v>
          </cell>
          <cell r="E73" t="str">
            <v>A-4175</v>
          </cell>
          <cell r="F73" t="str">
            <v>우리</v>
          </cell>
          <cell r="G73" t="str">
            <v>이수환</v>
          </cell>
          <cell r="H73" t="str">
            <v>003-042002-03-015</v>
          </cell>
          <cell r="I73" t="str">
            <v>기업-대주텍스-003-042002-03-015</v>
          </cell>
        </row>
        <row r="74">
          <cell r="B74" t="str">
            <v>2277-1090</v>
          </cell>
          <cell r="C74" t="str">
            <v>대주TEX</v>
          </cell>
          <cell r="D74" t="str">
            <v>2277-1090</v>
          </cell>
          <cell r="E74" t="str">
            <v>동대문 B동 3198호</v>
          </cell>
          <cell r="F74" t="str">
            <v>기업</v>
          </cell>
          <cell r="G74" t="str">
            <v>대주텍스</v>
          </cell>
          <cell r="H74" t="str">
            <v>022-082405-01-016</v>
          </cell>
          <cell r="I74" t="str">
            <v>기업-㈜대풍/김홍기-022-082405-01-016</v>
          </cell>
        </row>
        <row r="75">
          <cell r="B75" t="str">
            <v>2266-9449</v>
          </cell>
          <cell r="C75" t="str">
            <v>대풍</v>
          </cell>
          <cell r="D75" t="str">
            <v>2266-9449</v>
          </cell>
          <cell r="E75" t="str">
            <v>동대문 종합시장 A동 3064호</v>
          </cell>
          <cell r="F75" t="str">
            <v>기업</v>
          </cell>
          <cell r="G75" t="str">
            <v>㈜대풍/김홍기</v>
          </cell>
          <cell r="H75" t="str">
            <v>9002-1486-9825-7</v>
          </cell>
          <cell r="I75" t="str">
            <v>새마을금고-전영대-9002-1486-9825-7</v>
          </cell>
        </row>
        <row r="76">
          <cell r="B76" t="str">
            <v>2268-7749</v>
          </cell>
          <cell r="C76" t="str">
            <v>대현</v>
          </cell>
          <cell r="D76" t="str">
            <v>2268-7749</v>
          </cell>
          <cell r="E76" t="str">
            <v>A-3059</v>
          </cell>
          <cell r="F76" t="str">
            <v>새마을금고</v>
          </cell>
          <cell r="G76" t="str">
            <v>전영대</v>
          </cell>
          <cell r="H76" t="str">
            <v>9002-1486-9825-7</v>
          </cell>
          <cell r="I76" t="str">
            <v>--</v>
          </cell>
        </row>
        <row r="77">
          <cell r="B77" t="str">
            <v>2273-7928</v>
          </cell>
          <cell r="C77" t="str">
            <v>대현상사</v>
          </cell>
          <cell r="D77" t="str">
            <v>2273-7928</v>
          </cell>
          <cell r="E77" t="str">
            <v>서울 중구 주교동 43-12</v>
          </cell>
          <cell r="F77" t="str">
            <v>기업</v>
          </cell>
          <cell r="G77" t="str">
            <v>기업은행-박옥봉(022-007441-03-019)</v>
          </cell>
          <cell r="H77" t="str">
            <v>067-18-47690-7</v>
          </cell>
          <cell r="I77" t="str">
            <v>외환-박재문-067-18-47690-7</v>
          </cell>
        </row>
        <row r="78">
          <cell r="B78" t="str">
            <v>2267-6696</v>
          </cell>
          <cell r="C78" t="str">
            <v>대호</v>
          </cell>
          <cell r="D78" t="str">
            <v>2267-6696</v>
          </cell>
          <cell r="E78" t="str">
            <v>동대문 종합시장 A동 3061호</v>
          </cell>
          <cell r="F78" t="str">
            <v>외환</v>
          </cell>
          <cell r="G78" t="str">
            <v>박재문</v>
          </cell>
          <cell r="H78" t="str">
            <v>067-18-47690-7</v>
          </cell>
          <cell r="I78" t="str">
            <v>--</v>
          </cell>
        </row>
        <row r="79">
          <cell r="B79" t="str">
            <v>2264-6305</v>
          </cell>
          <cell r="C79" t="str">
            <v>데님코리아</v>
          </cell>
          <cell r="D79" t="str">
            <v>2264-6305</v>
          </cell>
          <cell r="E79" t="str">
            <v>동대문 A동3012호</v>
          </cell>
          <cell r="F79" t="str">
            <v>외환</v>
          </cell>
          <cell r="G79" t="str">
            <v>김완섭</v>
          </cell>
          <cell r="H79" t="str">
            <v>016737-04-002803</v>
          </cell>
          <cell r="I79" t="str">
            <v>국민-㈜데코-016737-04-002803</v>
          </cell>
        </row>
        <row r="80">
          <cell r="B80" t="str">
            <v>2265-6548</v>
          </cell>
          <cell r="C80" t="str">
            <v>데코</v>
          </cell>
          <cell r="D80" t="str">
            <v>2265-6548</v>
          </cell>
          <cell r="E80" t="str">
            <v>동대문 종합시장 B동 3층 3208호</v>
          </cell>
          <cell r="F80" t="str">
            <v>국민</v>
          </cell>
          <cell r="G80" t="str">
            <v>㈜데코</v>
          </cell>
          <cell r="H80" t="str">
            <v>022-043008-04-012</v>
          </cell>
          <cell r="I80" t="str">
            <v>기업-도우직물 제금모-022-043008-04-012</v>
          </cell>
        </row>
        <row r="81">
          <cell r="B81" t="str">
            <v>2269-0631</v>
          </cell>
          <cell r="C81" t="str">
            <v>도우</v>
          </cell>
          <cell r="D81" t="str">
            <v>2269-0631</v>
          </cell>
          <cell r="E81" t="str">
            <v>동대문 종합시장 D동 3층 54,63호</v>
          </cell>
          <cell r="F81" t="str">
            <v>기업</v>
          </cell>
          <cell r="G81" t="str">
            <v>도우직물 제금모</v>
          </cell>
          <cell r="H81" t="str">
            <v>620-170387-851</v>
          </cell>
          <cell r="I81" t="str">
            <v>외환-김완섭-620-170387-851</v>
          </cell>
        </row>
        <row r="82">
          <cell r="B82" t="str">
            <v>2264-3074</v>
          </cell>
          <cell r="C82" t="str">
            <v>도원</v>
          </cell>
          <cell r="D82" t="str">
            <v>2264-3074</v>
          </cell>
          <cell r="E82" t="str">
            <v>A동3111호</v>
          </cell>
          <cell r="F82" t="str">
            <v>외환</v>
          </cell>
          <cell r="G82" t="str">
            <v>김완섭</v>
          </cell>
          <cell r="H82" t="str">
            <v>620-170387-851</v>
          </cell>
          <cell r="I82" t="str">
            <v>--</v>
          </cell>
        </row>
        <row r="83">
          <cell r="B83" t="str">
            <v>2275-4594</v>
          </cell>
          <cell r="C83" t="str">
            <v>동덕직물</v>
          </cell>
          <cell r="D83" t="str">
            <v>2275-4594</v>
          </cell>
          <cell r="E83" t="str">
            <v>동대문 종합시장 B동 3078,79호</v>
          </cell>
          <cell r="F83" t="str">
            <v>기업</v>
          </cell>
          <cell r="G83" t="str">
            <v>정재기</v>
          </cell>
          <cell r="H83" t="str">
            <v>02-2263-1637</v>
          </cell>
          <cell r="I83" t="str">
            <v>기업-동방섬유 이영진-02-2263-1637</v>
          </cell>
        </row>
        <row r="84">
          <cell r="B84" t="str">
            <v>2263-1637</v>
          </cell>
          <cell r="C84" t="str">
            <v>동방</v>
          </cell>
          <cell r="D84" t="str">
            <v>2263-1637</v>
          </cell>
          <cell r="E84" t="str">
            <v>A-4100</v>
          </cell>
          <cell r="F84" t="str">
            <v>기업</v>
          </cell>
          <cell r="G84" t="str">
            <v>동방섬유 이영진</v>
          </cell>
          <cell r="H84" t="str">
            <v>796601-04-053575</v>
          </cell>
          <cell r="I84" t="str">
            <v>국민-임헌택-796601-04-053575</v>
          </cell>
        </row>
        <row r="85">
          <cell r="B85" t="str">
            <v>2237-6978</v>
          </cell>
          <cell r="C85" t="str">
            <v>동부피혁</v>
          </cell>
          <cell r="D85" t="str">
            <v>2237-6978</v>
          </cell>
          <cell r="E85" t="str">
            <v>신당1동 204-1 B1 17호</v>
          </cell>
          <cell r="F85" t="str">
            <v>국민</v>
          </cell>
          <cell r="G85" t="str">
            <v>임헌택</v>
          </cell>
          <cell r="H85" t="str">
            <v>011-226-6268</v>
          </cell>
          <cell r="I85" t="str">
            <v>기업-김종완-011-226-6268</v>
          </cell>
        </row>
        <row r="86">
          <cell r="B86" t="str">
            <v>2278-6220</v>
          </cell>
          <cell r="C86" t="str">
            <v>동서</v>
          </cell>
          <cell r="D86" t="str">
            <v>2278-6220</v>
          </cell>
          <cell r="E86" t="str">
            <v>동대문 종합시장 A동 3030호</v>
          </cell>
          <cell r="F86" t="str">
            <v>기업</v>
          </cell>
          <cell r="G86" t="str">
            <v>김종완</v>
          </cell>
          <cell r="H86" t="str">
            <v>011-226-6268</v>
          </cell>
          <cell r="I86" t="str">
            <v>기업-김종완-011-226-6268</v>
          </cell>
        </row>
        <row r="87">
          <cell r="B87" t="str">
            <v>2268-2581</v>
          </cell>
          <cell r="C87" t="str">
            <v>동양상사</v>
          </cell>
          <cell r="D87" t="str">
            <v>2268-2581</v>
          </cell>
          <cell r="E87" t="str">
            <v>동대문종합시장 B동 1504호</v>
          </cell>
          <cell r="F87">
            <v>0</v>
          </cell>
          <cell r="G87">
            <v>0</v>
          </cell>
          <cell r="H87" t="str">
            <v>022-073855-02-019</v>
          </cell>
          <cell r="I87" t="str">
            <v>기업-하태준-022-073855-02-019</v>
          </cell>
        </row>
        <row r="88">
          <cell r="B88" t="str">
            <v>2266-1980</v>
          </cell>
          <cell r="C88" t="str">
            <v>동진</v>
          </cell>
          <cell r="D88" t="str">
            <v>2266-1980</v>
          </cell>
          <cell r="E88" t="str">
            <v>A-3161</v>
          </cell>
          <cell r="F88" t="str">
            <v>기업</v>
          </cell>
          <cell r="G88" t="str">
            <v>하태준</v>
          </cell>
          <cell r="H88" t="str">
            <v>022-077612-01-014</v>
          </cell>
          <cell r="I88" t="str">
            <v>기업-조정숙-022-077612-01-014</v>
          </cell>
        </row>
        <row r="89">
          <cell r="B89" t="str">
            <v>2272-4198</v>
          </cell>
          <cell r="C89" t="str">
            <v>동화직물</v>
          </cell>
          <cell r="D89" t="str">
            <v>2272-4198</v>
          </cell>
          <cell r="E89" t="str">
            <v>동대문 종합시장 C동 3층 3325호</v>
          </cell>
          <cell r="F89" t="str">
            <v>기업</v>
          </cell>
          <cell r="G89" t="str">
            <v>조정숙</v>
          </cell>
          <cell r="H89" t="str">
            <v>1005-701-335367</v>
          </cell>
          <cell r="I89" t="str">
            <v>우리-양원종-1005-701-335367</v>
          </cell>
        </row>
        <row r="90">
          <cell r="B90" t="str">
            <v>2277-2735</v>
          </cell>
          <cell r="C90" t="str">
            <v>두두 TEX</v>
          </cell>
          <cell r="D90" t="str">
            <v>2277-2735</v>
          </cell>
          <cell r="E90" t="str">
            <v>동대문 A동 3184호</v>
          </cell>
          <cell r="F90" t="str">
            <v>우리</v>
          </cell>
          <cell r="G90" t="str">
            <v>양원종</v>
          </cell>
          <cell r="H90" t="str">
            <v>022-014010-03-019</v>
          </cell>
          <cell r="I90" t="str">
            <v>기업-정민세-022-014010-03-019</v>
          </cell>
        </row>
        <row r="91">
          <cell r="B91" t="str">
            <v>2268-6184</v>
          </cell>
          <cell r="C91" t="str">
            <v>두손패브릭</v>
          </cell>
          <cell r="D91" t="str">
            <v>2268-6184</v>
          </cell>
          <cell r="E91" t="str">
            <v>동대문 종합시장 B동 3층 3138-1호</v>
          </cell>
          <cell r="F91" t="str">
            <v>기업</v>
          </cell>
          <cell r="G91" t="str">
            <v>정민세</v>
          </cell>
          <cell r="H91">
            <v>0</v>
          </cell>
          <cell r="I91" t="str">
            <v>--</v>
          </cell>
        </row>
        <row r="92">
          <cell r="B92" t="str">
            <v>2273-3413</v>
          </cell>
          <cell r="C92" t="str">
            <v>두원상사</v>
          </cell>
          <cell r="D92" t="str">
            <v>2273-3413</v>
          </cell>
          <cell r="E92" t="str">
            <v>동대문 B동 1503호</v>
          </cell>
          <cell r="F92">
            <v>0</v>
          </cell>
          <cell r="G92">
            <v>0</v>
          </cell>
          <cell r="H92" t="str">
            <v>500302-01-244246</v>
          </cell>
          <cell r="I92" t="str">
            <v>국민-이종민-500302-01-244246</v>
          </cell>
        </row>
        <row r="93">
          <cell r="B93" t="str">
            <v>2268-1944</v>
          </cell>
          <cell r="C93" t="str">
            <v>디투텍스타일</v>
          </cell>
          <cell r="D93" t="str">
            <v>2268-1944</v>
          </cell>
          <cell r="E93" t="str">
            <v>동대문 종합시장 D동 3085호</v>
          </cell>
          <cell r="F93" t="str">
            <v>국민</v>
          </cell>
          <cell r="G93" t="str">
            <v>이종민</v>
          </cell>
          <cell r="H93" t="str">
            <v>1005-002-174890</v>
          </cell>
          <cell r="I93" t="str">
            <v>우리-따따텍스타일-1005-002-174890</v>
          </cell>
        </row>
        <row r="94">
          <cell r="B94" t="str">
            <v>2272-0033</v>
          </cell>
          <cell r="C94" t="str">
            <v>따따텍스타일</v>
          </cell>
          <cell r="D94" t="str">
            <v>2272-0033</v>
          </cell>
          <cell r="E94" t="str">
            <v>A-4154</v>
          </cell>
          <cell r="F94" t="str">
            <v>우리</v>
          </cell>
          <cell r="G94" t="str">
            <v>따따텍스타일</v>
          </cell>
          <cell r="H94" t="str">
            <v>1005-002-174890</v>
          </cell>
          <cell r="I94" t="str">
            <v>--</v>
          </cell>
        </row>
        <row r="95">
          <cell r="B95" t="str">
            <v>2275-4909</v>
          </cell>
          <cell r="C95" t="str">
            <v>라인원드</v>
          </cell>
          <cell r="D95" t="str">
            <v>2275-4909</v>
          </cell>
          <cell r="E95" t="str">
            <v>B동1542호</v>
          </cell>
          <cell r="F95" t="str">
            <v>신한</v>
          </cell>
          <cell r="G95" t="str">
            <v>이새직물</v>
          </cell>
          <cell r="H95" t="str">
            <v>022-078508-01-012</v>
          </cell>
          <cell r="I95" t="str">
            <v>중소기업-손경민-022-078508-01-012</v>
          </cell>
        </row>
        <row r="96">
          <cell r="B96" t="str">
            <v>2274-7641</v>
          </cell>
          <cell r="C96" t="str">
            <v>레더본</v>
          </cell>
          <cell r="D96" t="str">
            <v>2274-7641</v>
          </cell>
          <cell r="E96" t="str">
            <v>동대문 B동 4034</v>
          </cell>
          <cell r="F96" t="str">
            <v>중소기업</v>
          </cell>
          <cell r="G96" t="str">
            <v>손경민</v>
          </cell>
          <cell r="H96" t="str">
            <v>063-291911-02-001</v>
          </cell>
          <cell r="I96" t="str">
            <v>우리은행-곽영임-063-291911-02-001</v>
          </cell>
        </row>
        <row r="97">
          <cell r="B97" t="str">
            <v>2266-4500</v>
          </cell>
          <cell r="C97" t="str">
            <v>로즈비즈</v>
          </cell>
          <cell r="D97" t="str">
            <v>2266-4500</v>
          </cell>
          <cell r="E97" t="str">
            <v>동대문 B동 5070~71호</v>
          </cell>
          <cell r="F97" t="str">
            <v>우리은행</v>
          </cell>
          <cell r="G97" t="str">
            <v>곽영임</v>
          </cell>
          <cell r="H97" t="str">
            <v>063-291911-02-001</v>
          </cell>
          <cell r="I97" t="str">
            <v>--</v>
          </cell>
        </row>
        <row r="98">
          <cell r="B98" t="str">
            <v>2277-8925</v>
          </cell>
          <cell r="C98" t="str">
            <v>마니텍스</v>
          </cell>
          <cell r="D98" t="str">
            <v>2277-8925</v>
          </cell>
          <cell r="E98" t="str">
            <v>A동4233호</v>
          </cell>
          <cell r="F98" t="str">
            <v>신한</v>
          </cell>
          <cell r="G98" t="str">
            <v>이승희</v>
          </cell>
          <cell r="H98" t="str">
            <v>022-048714-02-013</v>
          </cell>
          <cell r="I98" t="str">
            <v>기업-권영희-022-048714-02-013</v>
          </cell>
        </row>
        <row r="99">
          <cell r="B99" t="str">
            <v>2272-2335</v>
          </cell>
          <cell r="C99" t="str">
            <v>만능직물</v>
          </cell>
          <cell r="D99" t="str">
            <v>2272-2335</v>
          </cell>
          <cell r="E99" t="str">
            <v>동대문 A동 3027호</v>
          </cell>
          <cell r="F99" t="str">
            <v>기업</v>
          </cell>
          <cell r="G99" t="str">
            <v>권영희</v>
          </cell>
          <cell r="H99" t="str">
            <v>022-080485-01-013</v>
          </cell>
          <cell r="I99" t="str">
            <v>기업-정유봉-022-080485-01-013</v>
          </cell>
        </row>
        <row r="100">
          <cell r="B100" t="str">
            <v>2263-3008</v>
          </cell>
          <cell r="C100" t="str">
            <v>메이블</v>
          </cell>
          <cell r="D100" t="str">
            <v>2263-3008</v>
          </cell>
          <cell r="E100" t="str">
            <v>A-3162</v>
          </cell>
          <cell r="F100" t="str">
            <v>기업</v>
          </cell>
          <cell r="G100" t="str">
            <v>정유봉</v>
          </cell>
          <cell r="H100" t="str">
            <v>1005-201-222787</v>
          </cell>
          <cell r="I100" t="str">
            <v>우리-메인텍스타일-1005-201-222787</v>
          </cell>
        </row>
        <row r="101">
          <cell r="B101" t="str">
            <v>2266-3351</v>
          </cell>
          <cell r="C101" t="str">
            <v>메인텍스타일</v>
          </cell>
          <cell r="D101" t="str">
            <v>2266-3351</v>
          </cell>
          <cell r="E101" t="str">
            <v>동대문 종합시장 A동 4075호</v>
          </cell>
          <cell r="F101" t="str">
            <v>우리</v>
          </cell>
          <cell r="G101" t="str">
            <v>메인텍스타일</v>
          </cell>
          <cell r="H101" t="str">
            <v>0137-09-001659-2</v>
          </cell>
          <cell r="I101" t="str">
            <v>새마을금고-조성미-0137-09-001659-2</v>
          </cell>
        </row>
        <row r="102">
          <cell r="B102" t="str">
            <v>2269-0616</v>
          </cell>
          <cell r="C102" t="str">
            <v>명진</v>
          </cell>
          <cell r="D102" t="str">
            <v>2269-0616</v>
          </cell>
          <cell r="E102" t="str">
            <v>동대문 B동3206-4호</v>
          </cell>
          <cell r="F102" t="str">
            <v>새마을금고</v>
          </cell>
          <cell r="G102" t="str">
            <v>조성미</v>
          </cell>
          <cell r="H102" t="str">
            <v>022-085296-01-010</v>
          </cell>
          <cell r="I102" t="str">
            <v>기업-모은직물-022-085296-01-010</v>
          </cell>
        </row>
        <row r="103">
          <cell r="B103" t="str">
            <v>2268-3889</v>
          </cell>
          <cell r="C103" t="str">
            <v>모은직물</v>
          </cell>
          <cell r="D103" t="str">
            <v>2268-3889</v>
          </cell>
          <cell r="E103" t="str">
            <v>동대문 종합시장 D동 2804호</v>
          </cell>
          <cell r="F103" t="str">
            <v>기업</v>
          </cell>
          <cell r="G103" t="str">
            <v>모은직물</v>
          </cell>
          <cell r="H103" t="str">
            <v>022-085296-01-010</v>
          </cell>
          <cell r="I103" t="str">
            <v>--</v>
          </cell>
        </row>
        <row r="104">
          <cell r="B104" t="str">
            <v>2266-7655</v>
          </cell>
          <cell r="C104" t="str">
            <v>모현</v>
          </cell>
          <cell r="D104" t="str">
            <v>2266-7655</v>
          </cell>
          <cell r="E104" t="str">
            <v>동대문 종합시장 A동 3층 3067호</v>
          </cell>
          <cell r="F104" t="str">
            <v>기업</v>
          </cell>
          <cell r="G104" t="str">
            <v>모은직물</v>
          </cell>
          <cell r="H104">
            <v>0</v>
          </cell>
          <cell r="I104" t="str">
            <v>--</v>
          </cell>
        </row>
        <row r="105">
          <cell r="B105" t="str">
            <v>2265-8885</v>
          </cell>
          <cell r="C105" t="str">
            <v>무트실크</v>
          </cell>
          <cell r="D105" t="str">
            <v>2265-8885</v>
          </cell>
          <cell r="E105" t="str">
            <v>동대문 C동4033호</v>
          </cell>
          <cell r="F105" t="str">
            <v>우리은행</v>
          </cell>
          <cell r="G105" t="str">
            <v>조병율</v>
          </cell>
          <cell r="H105" t="str">
            <v>022-043153-02-022</v>
          </cell>
          <cell r="I105" t="str">
            <v>기업-무한상사-022-043153-02-022</v>
          </cell>
        </row>
        <row r="106">
          <cell r="B106" t="str">
            <v>2265-4606</v>
          </cell>
          <cell r="C106" t="str">
            <v>무한텍스</v>
          </cell>
          <cell r="D106" t="str">
            <v>2265-4606</v>
          </cell>
          <cell r="E106" t="str">
            <v>동대문 C동 3320호</v>
          </cell>
          <cell r="F106" t="str">
            <v>기업</v>
          </cell>
          <cell r="G106" t="str">
            <v>무한상사</v>
          </cell>
          <cell r="H106" t="str">
            <v>022-043153-02-022</v>
          </cell>
          <cell r="I106" t="str">
            <v>--</v>
          </cell>
        </row>
        <row r="107">
          <cell r="B107" t="str">
            <v>2276-0120</v>
          </cell>
          <cell r="C107" t="str">
            <v>미림직물</v>
          </cell>
          <cell r="D107" t="str">
            <v>2276-0120</v>
          </cell>
          <cell r="E107" t="str">
            <v>동대문 종합시장 A동4159호</v>
          </cell>
          <cell r="F107" t="str">
            <v>기업</v>
          </cell>
          <cell r="G107" t="str">
            <v>무한상사</v>
          </cell>
          <cell r="H107">
            <v>0</v>
          </cell>
          <cell r="I107" t="str">
            <v>--</v>
          </cell>
        </row>
        <row r="108">
          <cell r="B108" t="str">
            <v>2273-8953</v>
          </cell>
          <cell r="C108" t="str">
            <v>미소텍스</v>
          </cell>
          <cell r="D108" t="str">
            <v>2273-8953</v>
          </cell>
          <cell r="E108" t="str">
            <v>동대문 C동 4122호</v>
          </cell>
          <cell r="F108" t="str">
            <v>외환</v>
          </cell>
          <cell r="G108" t="str">
            <v>조보현</v>
          </cell>
          <cell r="H108" t="str">
            <v>1005-501-181801</v>
          </cell>
          <cell r="I108" t="str">
            <v>우리은행-조병율-1005-501-181801</v>
          </cell>
        </row>
        <row r="109">
          <cell r="B109" t="str">
            <v>2273-3471</v>
          </cell>
          <cell r="C109" t="str">
            <v>민우텍스</v>
          </cell>
          <cell r="D109" t="str">
            <v>2273-3471</v>
          </cell>
          <cell r="E109" t="str">
            <v>D-2562</v>
          </cell>
          <cell r="F109" t="str">
            <v>우리은행</v>
          </cell>
          <cell r="G109" t="str">
            <v>조병율</v>
          </cell>
          <cell r="H109" t="str">
            <v>007-25-0021-096</v>
          </cell>
          <cell r="I109" t="str">
            <v>국민-박진동-007-25-0021-096</v>
          </cell>
        </row>
        <row r="110">
          <cell r="B110" t="str">
            <v>2275-6370</v>
          </cell>
          <cell r="C110" t="str">
            <v>반야</v>
          </cell>
          <cell r="D110" t="str">
            <v>2275-6370</v>
          </cell>
          <cell r="E110" t="str">
            <v>A-4186</v>
          </cell>
          <cell r="F110" t="str">
            <v>국민</v>
          </cell>
          <cell r="G110" t="str">
            <v>박진동</v>
          </cell>
          <cell r="H110" t="str">
            <v>007-25-0021-096</v>
          </cell>
          <cell r="I110" t="str">
            <v>--</v>
          </cell>
        </row>
        <row r="111">
          <cell r="B111" t="str">
            <v>2275-3864</v>
          </cell>
          <cell r="C111" t="str">
            <v>방주</v>
          </cell>
          <cell r="D111" t="str">
            <v>2275-3864</v>
          </cell>
          <cell r="E111" t="str">
            <v>동대문 종합시장 C동 1층 1074호</v>
          </cell>
          <cell r="F111" t="str">
            <v>국민</v>
          </cell>
          <cell r="G111" t="str">
            <v>박진동</v>
          </cell>
          <cell r="H111" t="str">
            <v>620-214987-706</v>
          </cell>
          <cell r="I111" t="str">
            <v>외환-조보현-620-214987-706</v>
          </cell>
        </row>
        <row r="112">
          <cell r="B112" t="str">
            <v>2273-7718</v>
          </cell>
          <cell r="C112" t="str">
            <v>백상직물</v>
          </cell>
          <cell r="D112" t="str">
            <v>2273-7718</v>
          </cell>
          <cell r="E112" t="str">
            <v>동대문 종합시장 C동 4109호</v>
          </cell>
          <cell r="F112" t="str">
            <v>외환</v>
          </cell>
          <cell r="G112" t="str">
            <v>조보현</v>
          </cell>
          <cell r="H112" t="str">
            <v>620-214987-706</v>
          </cell>
          <cell r="I112" t="str">
            <v>--</v>
          </cell>
        </row>
        <row r="113">
          <cell r="B113" t="str">
            <v>2265-9490</v>
          </cell>
          <cell r="C113" t="str">
            <v>범선</v>
          </cell>
          <cell r="D113" t="str">
            <v>2265-9490</v>
          </cell>
          <cell r="E113" t="str">
            <v>동대문 종합시장 C동 3층 3346호</v>
          </cell>
          <cell r="F113" t="str">
            <v>기업은행</v>
          </cell>
          <cell r="G113" t="str">
            <v>이만호</v>
          </cell>
          <cell r="H113" t="str">
            <v>022-075524-04-018</v>
          </cell>
          <cell r="I113" t="str">
            <v>기업-보광-022-075524-04-018</v>
          </cell>
        </row>
        <row r="114">
          <cell r="B114" t="str">
            <v>2273-0306</v>
          </cell>
          <cell r="C114" t="str">
            <v>보광</v>
          </cell>
          <cell r="D114" t="str">
            <v>2273-0306</v>
          </cell>
          <cell r="E114" t="str">
            <v>동대문 종합시장 D동 3층 89호</v>
          </cell>
          <cell r="F114" t="str">
            <v>기업</v>
          </cell>
          <cell r="G114" t="str">
            <v>보광</v>
          </cell>
          <cell r="H114" t="str">
            <v>022-059149-01-019</v>
          </cell>
          <cell r="I114" t="str">
            <v>기업-김점숙-022-059149-01-019</v>
          </cell>
        </row>
        <row r="115">
          <cell r="B115" t="str">
            <v>2266-8847</v>
          </cell>
          <cell r="C115" t="str">
            <v>보라</v>
          </cell>
          <cell r="D115" t="str">
            <v>2266-8847</v>
          </cell>
          <cell r="E115" t="str">
            <v>동대문 종합시장 D동 2600호</v>
          </cell>
          <cell r="F115" t="str">
            <v>기업</v>
          </cell>
          <cell r="G115" t="str">
            <v>김점숙</v>
          </cell>
          <cell r="H115" t="str">
            <v>110-220-187538</v>
          </cell>
          <cell r="I115" t="str">
            <v>신한-보라섬유-110-220-187538</v>
          </cell>
        </row>
        <row r="116">
          <cell r="B116" t="str">
            <v>2273-6173</v>
          </cell>
          <cell r="C116" t="str">
            <v>보라섬유</v>
          </cell>
          <cell r="D116" t="str">
            <v>2273-6173</v>
          </cell>
          <cell r="E116" t="str">
            <v>동대문 조압시장 A-4013</v>
          </cell>
          <cell r="F116" t="str">
            <v>신한</v>
          </cell>
          <cell r="G116" t="str">
            <v>보라섬유</v>
          </cell>
          <cell r="H116" t="str">
            <v>269-910001-43104</v>
          </cell>
          <cell r="I116" t="str">
            <v>하나-리보니아-269-910001-43104</v>
          </cell>
        </row>
        <row r="117">
          <cell r="B117" t="str">
            <v>2273-6456</v>
          </cell>
          <cell r="C117" t="str">
            <v>보리니아</v>
          </cell>
          <cell r="D117" t="str">
            <v>2273-6456</v>
          </cell>
          <cell r="E117" t="str">
            <v>동대문 종합시장 B동 1층 1350~4호</v>
          </cell>
          <cell r="F117" t="str">
            <v>하나</v>
          </cell>
          <cell r="G117" t="str">
            <v>리보니아</v>
          </cell>
          <cell r="H117" t="str">
            <v>269-910001-43104</v>
          </cell>
          <cell r="I117" t="str">
            <v>--</v>
          </cell>
        </row>
        <row r="118">
          <cell r="B118" t="str">
            <v>2275-3470</v>
          </cell>
          <cell r="C118" t="str">
            <v>보배</v>
          </cell>
          <cell r="D118" t="str">
            <v>2275-3470</v>
          </cell>
          <cell r="E118" t="str">
            <v>B-4125</v>
          </cell>
          <cell r="F118" t="str">
            <v>하나</v>
          </cell>
          <cell r="G118" t="str">
            <v>리보니아</v>
          </cell>
          <cell r="H118" t="str">
            <v>063-091330-12-103</v>
          </cell>
          <cell r="I118" t="str">
            <v>우리-백정숙-063-091330-12-103</v>
          </cell>
        </row>
        <row r="119">
          <cell r="B119" t="str">
            <v>2268-9257</v>
          </cell>
          <cell r="C119" t="str">
            <v>보성텍스</v>
          </cell>
          <cell r="D119" t="str">
            <v>2268-9257</v>
          </cell>
          <cell r="E119" t="str">
            <v>동대문 종합시장 C동 3층 3274호</v>
          </cell>
          <cell r="F119" t="str">
            <v>우리</v>
          </cell>
          <cell r="G119" t="str">
            <v>백정숙</v>
          </cell>
          <cell r="H119" t="str">
            <v>100-028-714746</v>
          </cell>
          <cell r="I119" t="str">
            <v>신한-이영숙-100-028-714746</v>
          </cell>
        </row>
        <row r="120">
          <cell r="B120" t="str">
            <v>2275-0424</v>
          </cell>
          <cell r="C120" t="str">
            <v>보스텍스타일</v>
          </cell>
          <cell r="D120" t="str">
            <v>2275-0424</v>
          </cell>
          <cell r="E120" t="str">
            <v>A동4076호</v>
          </cell>
          <cell r="F120" t="str">
            <v>신한</v>
          </cell>
          <cell r="G120" t="str">
            <v>이영숙</v>
          </cell>
          <cell r="H120" t="str">
            <v>022-051878-01-012</v>
          </cell>
          <cell r="I120" t="str">
            <v>기업-전영호-022-051878-01-012</v>
          </cell>
        </row>
        <row r="121">
          <cell r="B121" t="str">
            <v>2275-4938</v>
          </cell>
          <cell r="C121" t="str">
            <v>보영사</v>
          </cell>
          <cell r="D121" t="str">
            <v>2275-4938</v>
          </cell>
          <cell r="E121" t="str">
            <v>동대문 B동 3026호</v>
          </cell>
          <cell r="F121" t="str">
            <v>기업</v>
          </cell>
          <cell r="G121" t="str">
            <v>전영호</v>
          </cell>
          <cell r="H121" t="str">
            <v>022-085135-04-018</v>
          </cell>
          <cell r="I121" t="str">
            <v>기업-㈜ 보은텍스-022-085135-04-018</v>
          </cell>
        </row>
        <row r="122">
          <cell r="B122" t="str">
            <v>2272-7342</v>
          </cell>
          <cell r="C122" t="str">
            <v>보은</v>
          </cell>
          <cell r="D122" t="str">
            <v>2272-7342</v>
          </cell>
          <cell r="E122" t="str">
            <v>동대문 D동3층162호</v>
          </cell>
          <cell r="F122" t="str">
            <v>기업</v>
          </cell>
          <cell r="G122" t="str">
            <v>㈜ 보은텍스</v>
          </cell>
          <cell r="H122" t="str">
            <v>022-085135-04-018</v>
          </cell>
          <cell r="I122" t="str">
            <v>기업-㈜ 보은텍스-022-085135-04-018</v>
          </cell>
        </row>
        <row r="123">
          <cell r="B123" t="str">
            <v>2272-2657</v>
          </cell>
          <cell r="C123" t="str">
            <v>본텍스타일</v>
          </cell>
          <cell r="D123" t="str">
            <v>2272-2657</v>
          </cell>
          <cell r="E123" t="str">
            <v>동대문 C동 4003호</v>
          </cell>
          <cell r="F123" t="str">
            <v>기업</v>
          </cell>
          <cell r="G123" t="str">
            <v>신승호</v>
          </cell>
          <cell r="H123" t="str">
            <v>500-301-01-037599</v>
          </cell>
          <cell r="I123" t="str">
            <v>국민-김태봉-500-301-01-037599</v>
          </cell>
        </row>
        <row r="124">
          <cell r="B124" t="str">
            <v>2274-2864</v>
          </cell>
          <cell r="C124" t="str">
            <v>봉텍스</v>
          </cell>
          <cell r="D124" t="str">
            <v>2274-2864</v>
          </cell>
          <cell r="E124" t="str">
            <v>동대문 A동 3091호</v>
          </cell>
          <cell r="F124" t="str">
            <v>국민</v>
          </cell>
          <cell r="G124" t="str">
            <v>김태봉</v>
          </cell>
          <cell r="H124" t="str">
            <v>267-910076-19107</v>
          </cell>
          <cell r="I124" t="str">
            <v>하나-부광(정이진)-267-910076-19107</v>
          </cell>
        </row>
        <row r="125">
          <cell r="B125" t="str">
            <v>2271-2194</v>
          </cell>
          <cell r="C125" t="str">
            <v>부광상사</v>
          </cell>
          <cell r="D125" t="str">
            <v>2271-2194</v>
          </cell>
          <cell r="E125" t="str">
            <v>동대문종합시장 C동 4102호</v>
          </cell>
          <cell r="F125" t="str">
            <v>하나</v>
          </cell>
          <cell r="G125" t="str">
            <v>부광(정이진)</v>
          </cell>
          <cell r="H125" t="str">
            <v>9002-1529-9177-8</v>
          </cell>
          <cell r="I125" t="str">
            <v>새마을금고-블루에프엔씨-9002-1529-9177-8</v>
          </cell>
        </row>
        <row r="126">
          <cell r="B126" t="str">
            <v>2279-0801</v>
          </cell>
          <cell r="C126" t="str">
            <v>블루</v>
          </cell>
          <cell r="D126" t="str">
            <v>2279-0801</v>
          </cell>
          <cell r="E126" t="str">
            <v>동대문 종합시장 A동 4층 4113호</v>
          </cell>
          <cell r="F126" t="str">
            <v>새마을금고</v>
          </cell>
          <cell r="G126" t="str">
            <v>블루에프엔씨</v>
          </cell>
          <cell r="H126" t="str">
            <v>630-006918-725</v>
          </cell>
          <cell r="I126" t="str">
            <v>외환-이승훈-630-006918-725</v>
          </cell>
        </row>
        <row r="127">
          <cell r="B127" t="str">
            <v>2279-3321</v>
          </cell>
          <cell r="C127" t="str">
            <v>블루기획</v>
          </cell>
          <cell r="D127" t="str">
            <v>2279-3321</v>
          </cell>
          <cell r="E127" t="str">
            <v>동대문 종합시장 C동 1층 1070호</v>
          </cell>
          <cell r="F127" t="str">
            <v>외환</v>
          </cell>
          <cell r="G127" t="str">
            <v>이승훈</v>
          </cell>
          <cell r="H127" t="str">
            <v>022-059560-01-014</v>
          </cell>
          <cell r="I127" t="str">
            <v>기업-비전금속-022-059560-01-014</v>
          </cell>
        </row>
        <row r="128">
          <cell r="B128" t="str">
            <v>2285-3161</v>
          </cell>
          <cell r="C128" t="str">
            <v>비젼금속</v>
          </cell>
          <cell r="D128" t="str">
            <v>2285-3161</v>
          </cell>
          <cell r="E128" t="str">
            <v>B-1층 합건7호</v>
          </cell>
          <cell r="F128" t="str">
            <v>기업</v>
          </cell>
          <cell r="G128" t="str">
            <v>비전금속</v>
          </cell>
          <cell r="H128" t="str">
            <v>1005-302-009921</v>
          </cell>
          <cell r="I128" t="str">
            <v>우리은행-박인철-1005-302-009921</v>
          </cell>
        </row>
        <row r="129">
          <cell r="B129" t="str">
            <v>2273-3199</v>
          </cell>
          <cell r="C129" t="str">
            <v>비젼텍스타일</v>
          </cell>
          <cell r="D129" t="str">
            <v>2273-3199</v>
          </cell>
          <cell r="E129" t="str">
            <v>동대문 종합시장 D동 2층 2559호</v>
          </cell>
          <cell r="F129" t="str">
            <v>우리은행</v>
          </cell>
          <cell r="G129" t="str">
            <v>박인철</v>
          </cell>
          <cell r="H129" t="str">
            <v>034502-04-099173</v>
          </cell>
          <cell r="I129" t="str">
            <v>국민-양현한-034502-04-099173</v>
          </cell>
        </row>
        <row r="130">
          <cell r="B130" t="str">
            <v>2261-2171</v>
          </cell>
          <cell r="C130" t="str">
            <v>빈슨</v>
          </cell>
          <cell r="D130" t="str">
            <v>2261-2171</v>
          </cell>
          <cell r="E130" t="str">
            <v>동대문 D동3층231-1호</v>
          </cell>
          <cell r="F130" t="str">
            <v>국민</v>
          </cell>
          <cell r="G130" t="str">
            <v>양현한</v>
          </cell>
          <cell r="H130" t="str">
            <v>9002-1478-9815-5</v>
          </cell>
          <cell r="I130" t="str">
            <v>새마을금고-최욱범-9002-1478-9815-5</v>
          </cell>
        </row>
        <row r="131">
          <cell r="B131" t="str">
            <v>2267-6716</v>
          </cell>
          <cell r="C131" t="str">
            <v>빈텍스타일2층</v>
          </cell>
          <cell r="D131" t="str">
            <v>2267-6716</v>
          </cell>
          <cell r="E131" t="str">
            <v>동대문 D동2723호</v>
          </cell>
          <cell r="F131" t="str">
            <v>새마을금고</v>
          </cell>
          <cell r="G131" t="str">
            <v>최욱범</v>
          </cell>
          <cell r="H131" t="str">
            <v>9002-1346-0399-4</v>
          </cell>
          <cell r="I131" t="str">
            <v>새마을금고-서승우-9002-1346-0399-4</v>
          </cell>
        </row>
        <row r="132">
          <cell r="B132" t="str">
            <v>2285-6716</v>
          </cell>
          <cell r="C132" t="str">
            <v>빈텍스타일3층</v>
          </cell>
          <cell r="D132" t="str">
            <v>2285-6716</v>
          </cell>
          <cell r="E132" t="str">
            <v>동대문 D동3층40호</v>
          </cell>
          <cell r="F132" t="str">
            <v>새마을금고</v>
          </cell>
          <cell r="G132" t="str">
            <v>서승우</v>
          </cell>
          <cell r="H132" t="str">
            <v>1005-102-115906</v>
          </cell>
          <cell r="I132" t="str">
            <v>우리-㈜허브텍스-1005-102-115906</v>
          </cell>
        </row>
        <row r="133">
          <cell r="B133" t="str">
            <v>2278-8550</v>
          </cell>
          <cell r="C133" t="str">
            <v>삼동</v>
          </cell>
          <cell r="D133" t="str">
            <v>2278-8550</v>
          </cell>
          <cell r="E133" t="str">
            <v>동대문 종합시장 C동 3층 3304~5호</v>
          </cell>
          <cell r="F133" t="str">
            <v>우리</v>
          </cell>
          <cell r="G133" t="str">
            <v>㈜허브텍스</v>
          </cell>
          <cell r="H133" t="str">
            <v>1002-740-545510</v>
          </cell>
          <cell r="I133" t="str">
            <v>우리-인효정-1002-740-545510</v>
          </cell>
        </row>
        <row r="134">
          <cell r="B134" t="str">
            <v>2279-4994</v>
          </cell>
          <cell r="C134" t="str">
            <v>삼라</v>
          </cell>
          <cell r="D134" t="str">
            <v>2279-4994</v>
          </cell>
          <cell r="E134" t="str">
            <v>동대문 종합시장 C동 3240호</v>
          </cell>
          <cell r="F134" t="str">
            <v>우리</v>
          </cell>
          <cell r="G134" t="str">
            <v>인효정</v>
          </cell>
          <cell r="H134" t="str">
            <v>022-000717-04-029</v>
          </cell>
          <cell r="I134" t="str">
            <v>기업-김근선-022-000717-04-029</v>
          </cell>
        </row>
        <row r="135">
          <cell r="B135" t="str">
            <v>2265-2575</v>
          </cell>
          <cell r="C135" t="str">
            <v>삼성섬유</v>
          </cell>
          <cell r="D135" t="str">
            <v>2265-2575</v>
          </cell>
          <cell r="E135" t="str">
            <v>D-2561</v>
          </cell>
          <cell r="F135" t="str">
            <v>기업</v>
          </cell>
          <cell r="G135" t="str">
            <v>김근선</v>
          </cell>
          <cell r="H135" t="str">
            <v>1005-180-222-066</v>
          </cell>
          <cell r="I135" t="str">
            <v>우리-위상환-1005-180-222-066</v>
          </cell>
        </row>
        <row r="136">
          <cell r="B136" t="str">
            <v>2268-2066</v>
          </cell>
          <cell r="C136" t="str">
            <v>삼성직물</v>
          </cell>
          <cell r="D136" t="str">
            <v>2268-2066</v>
          </cell>
          <cell r="E136" t="str">
            <v>동대문 종합시장 A동 3층 3165호</v>
          </cell>
          <cell r="F136" t="str">
            <v>우리</v>
          </cell>
          <cell r="G136" t="str">
            <v>위상환</v>
          </cell>
          <cell r="H136" t="str">
            <v>102-277128-02-001</v>
          </cell>
          <cell r="I136" t="str">
            <v>우리-남세현-102-277128-02-001</v>
          </cell>
        </row>
        <row r="137">
          <cell r="B137" t="str">
            <v>2275-0985</v>
          </cell>
          <cell r="C137" t="str">
            <v>삼손</v>
          </cell>
          <cell r="D137" t="str">
            <v>2275-0985</v>
          </cell>
          <cell r="E137" t="str">
            <v>동대문 종합시장 C동4022호</v>
          </cell>
          <cell r="F137" t="str">
            <v>우리</v>
          </cell>
          <cell r="G137" t="str">
            <v>남세현</v>
          </cell>
          <cell r="H137" t="str">
            <v>1002-038-011526</v>
          </cell>
          <cell r="I137" t="str">
            <v>우리은행-장기석-1002-038-011526</v>
          </cell>
        </row>
        <row r="138">
          <cell r="B138" t="str">
            <v>2265-4179</v>
          </cell>
          <cell r="C138" t="str">
            <v>삼진</v>
          </cell>
          <cell r="D138" t="str">
            <v>2265-4179</v>
          </cell>
          <cell r="E138" t="str">
            <v>동대문 B동 4193호</v>
          </cell>
          <cell r="F138" t="str">
            <v>우리은행</v>
          </cell>
          <cell r="G138" t="str">
            <v>장기석</v>
          </cell>
          <cell r="H138">
            <v>0</v>
          </cell>
          <cell r="I138" t="str">
            <v>--</v>
          </cell>
        </row>
        <row r="139">
          <cell r="B139" t="str">
            <v>2264-6492</v>
          </cell>
          <cell r="C139" t="str">
            <v>삼창 ENT</v>
          </cell>
          <cell r="D139" t="str">
            <v>2264-6492</v>
          </cell>
          <cell r="E139" t="str">
            <v>동대문 B동 4167호</v>
          </cell>
          <cell r="F139" t="str">
            <v>기업</v>
          </cell>
          <cell r="G139" t="str">
            <v>김점숙</v>
          </cell>
          <cell r="H139" t="str">
            <v>022-002354-03-032</v>
          </cell>
          <cell r="I139" t="str">
            <v>기업-김영배-022-002354-03-032</v>
          </cell>
        </row>
        <row r="140">
          <cell r="B140" t="str">
            <v>2268-1455</v>
          </cell>
          <cell r="C140" t="str">
            <v>삼화상사</v>
          </cell>
          <cell r="D140" t="str">
            <v>2268-1455</v>
          </cell>
          <cell r="E140" t="str">
            <v>동대문 종합시장 B동 4층 4140호</v>
          </cell>
          <cell r="F140" t="str">
            <v>기업</v>
          </cell>
          <cell r="G140" t="str">
            <v>김영배</v>
          </cell>
          <cell r="H140" t="str">
            <v>022-002354-03-032</v>
          </cell>
          <cell r="I140" t="str">
            <v>--</v>
          </cell>
        </row>
        <row r="141">
          <cell r="B141" t="str">
            <v>2277-7076</v>
          </cell>
          <cell r="C141" t="str">
            <v>상암</v>
          </cell>
          <cell r="D141" t="str">
            <v>2277-7076</v>
          </cell>
          <cell r="E141" t="str">
            <v>동대문 D동 3층 87호</v>
          </cell>
          <cell r="F141" t="str">
            <v>기업</v>
          </cell>
          <cell r="G141" t="str">
            <v>김태한</v>
          </cell>
          <cell r="H141">
            <v>0</v>
          </cell>
          <cell r="I141" t="str">
            <v>--</v>
          </cell>
        </row>
        <row r="142">
          <cell r="B142" t="str">
            <v>2271-2956</v>
          </cell>
          <cell r="C142" t="str">
            <v>샛별상사</v>
          </cell>
          <cell r="D142" t="str">
            <v>2271-2956</v>
          </cell>
          <cell r="E142" t="str">
            <v>서울시 종로구 종로6가 381-1 B/D 11호</v>
          </cell>
          <cell r="F142" t="str">
            <v>새마을금고</v>
          </cell>
          <cell r="G142" t="str">
            <v>세올인터내셔날</v>
          </cell>
          <cell r="H142" t="str">
            <v>1005-801-647606</v>
          </cell>
          <cell r="I142" t="str">
            <v>우리-조인행-1005-801-647606</v>
          </cell>
        </row>
        <row r="143">
          <cell r="B143" t="str">
            <v>2278-5603</v>
          </cell>
          <cell r="C143" t="str">
            <v>서경</v>
          </cell>
          <cell r="D143" t="str">
            <v>2278-5603</v>
          </cell>
          <cell r="E143" t="str">
            <v>동대문 종합시장 B동 3층 3164호</v>
          </cell>
          <cell r="F143" t="str">
            <v>우리</v>
          </cell>
          <cell r="G143" t="str">
            <v>조인행</v>
          </cell>
          <cell r="H143" t="str">
            <v>022-012879-02-013</v>
          </cell>
          <cell r="I143" t="str">
            <v>기업-최중선-022-012879-02-013</v>
          </cell>
        </row>
        <row r="144">
          <cell r="B144" t="str">
            <v>2263-6823</v>
          </cell>
          <cell r="C144" t="str">
            <v>서령상사</v>
          </cell>
          <cell r="D144" t="str">
            <v>2263-6823</v>
          </cell>
          <cell r="E144" t="str">
            <v>동대문 종합시장 D동 3층 3112호</v>
          </cell>
          <cell r="F144" t="str">
            <v>기업</v>
          </cell>
          <cell r="G144" t="str">
            <v>최중선</v>
          </cell>
          <cell r="H144" t="str">
            <v>022-012879-02-013</v>
          </cell>
          <cell r="I144" t="str">
            <v>--</v>
          </cell>
        </row>
        <row r="145">
          <cell r="B145" t="str">
            <v>2278-7898</v>
          </cell>
          <cell r="C145" t="str">
            <v>서영텍스</v>
          </cell>
          <cell r="D145" t="str">
            <v>2278-7898</v>
          </cell>
          <cell r="E145" t="str">
            <v>동대문 종합시장 A동 4층 4191호</v>
          </cell>
          <cell r="F145" t="str">
            <v>기업</v>
          </cell>
          <cell r="G145" t="str">
            <v>최중선</v>
          </cell>
          <cell r="H145">
            <v>0</v>
          </cell>
          <cell r="I145" t="str">
            <v>--</v>
          </cell>
        </row>
        <row r="146">
          <cell r="B146" t="str">
            <v>2275-5162</v>
          </cell>
          <cell r="C146" t="str">
            <v>서울직물</v>
          </cell>
          <cell r="D146" t="str">
            <v>2275-5162</v>
          </cell>
          <cell r="E146" t="str">
            <v>동대문 종합시장 A동 3층</v>
          </cell>
          <cell r="F146" t="str">
            <v>우리</v>
          </cell>
          <cell r="G146" t="str">
            <v>이정숙</v>
          </cell>
          <cell r="H146" t="str">
            <v>299601-01-060497</v>
          </cell>
          <cell r="I146" t="str">
            <v>국민-김일철-299601-01-060497</v>
          </cell>
        </row>
        <row r="147">
          <cell r="B147" t="str">
            <v>2267-8512</v>
          </cell>
          <cell r="C147" t="str">
            <v>성근</v>
          </cell>
          <cell r="D147" t="str">
            <v>2267-8512</v>
          </cell>
          <cell r="E147" t="str">
            <v>동대문 종합시장C동 3층3327호</v>
          </cell>
          <cell r="F147" t="str">
            <v>국민</v>
          </cell>
          <cell r="G147" t="str">
            <v>김일철</v>
          </cell>
          <cell r="H147" t="str">
            <v>299601-01-060497</v>
          </cell>
          <cell r="I147" t="str">
            <v>--</v>
          </cell>
        </row>
        <row r="148">
          <cell r="B148" t="str">
            <v>467-0132</v>
          </cell>
          <cell r="C148" t="str">
            <v>성신</v>
          </cell>
          <cell r="D148" t="str">
            <v>467-0132</v>
          </cell>
          <cell r="E148" t="str">
            <v>성수동 315-70번지범창빌딩 1층</v>
          </cell>
          <cell r="F148" t="str">
            <v>외환</v>
          </cell>
          <cell r="G148" t="str">
            <v>경안</v>
          </cell>
          <cell r="H148" t="str">
            <v>9003-2085-9518-8</v>
          </cell>
          <cell r="I148" t="str">
            <v>새마을금고-이용수-9003-2085-9518-8</v>
          </cell>
        </row>
        <row r="149">
          <cell r="B149" t="str">
            <v>2263-0966</v>
          </cell>
          <cell r="C149" t="str">
            <v>성아</v>
          </cell>
          <cell r="D149" t="str">
            <v>2263-0966</v>
          </cell>
          <cell r="E149" t="str">
            <v>동대문 종합시장 B동 3층</v>
          </cell>
          <cell r="F149" t="str">
            <v>새마을금고</v>
          </cell>
          <cell r="G149" t="str">
            <v>이용수</v>
          </cell>
          <cell r="H149" t="str">
            <v>9003-2085-9518-8</v>
          </cell>
          <cell r="I149" t="str">
            <v>새마을금고-이용수-9003-2085-9518-8</v>
          </cell>
        </row>
        <row r="150">
          <cell r="B150" t="str">
            <v>2267-5639</v>
          </cell>
          <cell r="C150" t="str">
            <v>성우</v>
          </cell>
          <cell r="D150" t="str">
            <v>2267-5639</v>
          </cell>
          <cell r="E150" t="str">
            <v>동대문 종합시장 A동 3195호</v>
          </cell>
          <cell r="F150" t="str">
            <v>기업</v>
          </cell>
          <cell r="G150" t="str">
            <v>기업은행-이유림(022-068349-01-011)</v>
          </cell>
          <cell r="H150" t="str">
            <v>630-005365-276</v>
          </cell>
          <cell r="I150" t="str">
            <v>외환-최봉진-630-005365-276</v>
          </cell>
        </row>
        <row r="151">
          <cell r="B151" t="str">
            <v>2285-0392</v>
          </cell>
          <cell r="C151" t="str">
            <v>성우</v>
          </cell>
          <cell r="D151" t="str">
            <v>2285-0392</v>
          </cell>
          <cell r="E151" t="str">
            <v>B-4077</v>
          </cell>
          <cell r="F151" t="str">
            <v>외환</v>
          </cell>
          <cell r="G151" t="str">
            <v>최봉진</v>
          </cell>
          <cell r="H151" t="str">
            <v>630-005365-276</v>
          </cell>
          <cell r="I151" t="str">
            <v>--</v>
          </cell>
        </row>
        <row r="152">
          <cell r="B152" t="str">
            <v>2273-8171</v>
          </cell>
          <cell r="C152" t="str">
            <v>성우</v>
          </cell>
          <cell r="D152" t="str">
            <v>2273-8171</v>
          </cell>
          <cell r="E152" t="str">
            <v>A-4185</v>
          </cell>
          <cell r="F152" t="str">
            <v>우리</v>
          </cell>
          <cell r="G152" t="str">
            <v>정민영</v>
          </cell>
          <cell r="H152" t="str">
            <v>022-043951-01-025</v>
          </cell>
          <cell r="I152" t="str">
            <v>기업-김진태-022-043951-01-025</v>
          </cell>
        </row>
        <row r="153">
          <cell r="B153" t="str">
            <v>2272-0253</v>
          </cell>
          <cell r="C153" t="str">
            <v>성우직물</v>
          </cell>
          <cell r="D153" t="str">
            <v>2272-0253</v>
          </cell>
          <cell r="E153" t="str">
            <v>A동3042호</v>
          </cell>
          <cell r="F153" t="str">
            <v>기업</v>
          </cell>
          <cell r="G153" t="str">
            <v>김진태</v>
          </cell>
          <cell r="H153" t="str">
            <v>022-043951-01-025</v>
          </cell>
          <cell r="I153" t="str">
            <v>--</v>
          </cell>
        </row>
        <row r="154">
          <cell r="B154" t="str">
            <v>2263-4910</v>
          </cell>
          <cell r="C154" t="str">
            <v>성일직물</v>
          </cell>
          <cell r="D154" t="str">
            <v>2263-4910</v>
          </cell>
          <cell r="E154" t="str">
            <v>동대문 A동 3080호</v>
          </cell>
          <cell r="F154" t="str">
            <v>우리</v>
          </cell>
          <cell r="G154" t="str">
            <v>최은주</v>
          </cell>
          <cell r="H154" t="str">
            <v>100-026-147628</v>
          </cell>
          <cell r="I154" t="str">
            <v>신한-성재텍스타일-100-026-147628</v>
          </cell>
        </row>
        <row r="155">
          <cell r="B155" t="str">
            <v>2238-9347</v>
          </cell>
          <cell r="C155" t="str">
            <v>성재텍스</v>
          </cell>
          <cell r="D155" t="str">
            <v>2238-9347</v>
          </cell>
          <cell r="E155" t="str">
            <v>동대문 종합시장 D동 3187호</v>
          </cell>
          <cell r="F155" t="str">
            <v>신한</v>
          </cell>
          <cell r="G155" t="str">
            <v>성재텍스타일</v>
          </cell>
          <cell r="H155" t="str">
            <v>100-026-147628</v>
          </cell>
          <cell r="I155" t="str">
            <v>--</v>
          </cell>
        </row>
        <row r="156">
          <cell r="B156" t="str">
            <v>2279-7402</v>
          </cell>
          <cell r="C156" t="str">
            <v>성지텍스</v>
          </cell>
          <cell r="D156" t="str">
            <v>2279-7402</v>
          </cell>
          <cell r="E156" t="str">
            <v>동대문 B동3215호</v>
          </cell>
          <cell r="F156" t="str">
            <v>외환</v>
          </cell>
          <cell r="G156" t="str">
            <v>양연완</v>
          </cell>
          <cell r="H156">
            <v>0</v>
          </cell>
          <cell r="I156" t="str">
            <v>--</v>
          </cell>
        </row>
        <row r="157">
          <cell r="B157" t="str">
            <v>2277-3327</v>
          </cell>
          <cell r="C157" t="str">
            <v>성창TEX</v>
          </cell>
          <cell r="D157" t="str">
            <v>2277-3327</v>
          </cell>
          <cell r="E157" t="str">
            <v>동대문 신관2층 6호</v>
          </cell>
          <cell r="F157" t="str">
            <v>외환</v>
          </cell>
          <cell r="G157" t="str">
            <v>이영희</v>
          </cell>
          <cell r="H157" t="str">
            <v>1002-335-906109</v>
          </cell>
          <cell r="I157" t="str">
            <v>우리-정민영-1002-335-906109</v>
          </cell>
        </row>
        <row r="158">
          <cell r="B158" t="str">
            <v>2268-1014</v>
          </cell>
          <cell r="C158" t="str">
            <v>성풍상사</v>
          </cell>
          <cell r="D158" t="str">
            <v>2268-1014</v>
          </cell>
          <cell r="E158" t="str">
            <v>동대문 종합시장 B동 3251호</v>
          </cell>
          <cell r="F158" t="str">
            <v>우리</v>
          </cell>
          <cell r="G158" t="str">
            <v>정민영</v>
          </cell>
          <cell r="H158" t="str">
            <v>1002-039-554327</v>
          </cell>
          <cell r="I158" t="str">
            <v>우리-이정숙-1002-039-554327</v>
          </cell>
        </row>
        <row r="159">
          <cell r="B159" t="str">
            <v>2274-5578</v>
          </cell>
          <cell r="C159" t="str">
            <v>성화</v>
          </cell>
          <cell r="D159" t="str">
            <v>2274-5578</v>
          </cell>
          <cell r="E159" t="str">
            <v>동대문 종합시장 4동 4043호</v>
          </cell>
          <cell r="F159" t="str">
            <v>우리</v>
          </cell>
          <cell r="G159" t="str">
            <v>이정숙</v>
          </cell>
          <cell r="H159" t="str">
            <v>1002-929-821048</v>
          </cell>
          <cell r="I159" t="str">
            <v>우리-김현태-1002-929-821048</v>
          </cell>
        </row>
        <row r="160">
          <cell r="B160" t="str">
            <v>2275-9950</v>
          </cell>
          <cell r="C160" t="str">
            <v>세기텍스</v>
          </cell>
          <cell r="D160" t="str">
            <v>2275-9950</v>
          </cell>
          <cell r="E160" t="str">
            <v>A-4135</v>
          </cell>
          <cell r="F160" t="str">
            <v>우리</v>
          </cell>
          <cell r="G160" t="str">
            <v>김현태</v>
          </cell>
          <cell r="H160" t="str">
            <v>022-077894-04-016</v>
          </cell>
          <cell r="I160" t="str">
            <v>기업-세영텍스-022-077894-04-016</v>
          </cell>
        </row>
        <row r="161">
          <cell r="B161" t="str">
            <v>762-3056</v>
          </cell>
          <cell r="C161" t="str">
            <v>세영텍스타일</v>
          </cell>
          <cell r="D161" t="str">
            <v>762-3056</v>
          </cell>
          <cell r="E161" t="str">
            <v>동대문 B동 3006호</v>
          </cell>
          <cell r="F161" t="str">
            <v>기업</v>
          </cell>
          <cell r="G161" t="str">
            <v>세영텍스</v>
          </cell>
          <cell r="H161" t="str">
            <v>9002-1031-0748-4</v>
          </cell>
          <cell r="I161" t="str">
            <v>새마을금고-세올인터내셔날-9002-1031-0748-4</v>
          </cell>
        </row>
        <row r="162">
          <cell r="B162" t="str">
            <v>2275-4440</v>
          </cell>
          <cell r="C162" t="str">
            <v>세올인터내셔날</v>
          </cell>
          <cell r="D162" t="str">
            <v>2275-4440</v>
          </cell>
          <cell r="E162" t="str">
            <v>동대문 종합시장 B동 3155호</v>
          </cell>
          <cell r="F162" t="str">
            <v>새마을금고</v>
          </cell>
          <cell r="G162" t="str">
            <v>세올인터내셔날</v>
          </cell>
          <cell r="H162" t="str">
            <v>9002-1031-0748-4</v>
          </cell>
          <cell r="I162" t="str">
            <v>--</v>
          </cell>
        </row>
        <row r="163">
          <cell r="B163" t="str">
            <v>2269-3256</v>
          </cell>
          <cell r="C163" t="str">
            <v>세원텍스</v>
          </cell>
          <cell r="D163" t="str">
            <v>2269-3256</v>
          </cell>
          <cell r="E163" t="str">
            <v>동대문 종합시장 C동 3층 3256호</v>
          </cell>
          <cell r="F163" t="str">
            <v>기업</v>
          </cell>
          <cell r="G163" t="str">
            <v>㈜대풍</v>
          </cell>
          <cell r="H163" t="str">
            <v>1005-301-293139</v>
          </cell>
          <cell r="I163" t="str">
            <v>우리은행-박춘식-1005-301-293139</v>
          </cell>
        </row>
        <row r="164">
          <cell r="B164" t="str">
            <v>2277-7183</v>
          </cell>
          <cell r="C164" t="str">
            <v>소정</v>
          </cell>
          <cell r="D164" t="str">
            <v>2277-7183</v>
          </cell>
          <cell r="E164" t="str">
            <v>동대문 D동 2층 2586호</v>
          </cell>
          <cell r="F164" t="str">
            <v>우리은행</v>
          </cell>
          <cell r="G164" t="str">
            <v>박춘식</v>
          </cell>
          <cell r="H164" t="str">
            <v>1005-301-293139</v>
          </cell>
          <cell r="I164" t="str">
            <v>우리은행-박춘식-1005-301-293139</v>
          </cell>
        </row>
        <row r="165">
          <cell r="B165" t="str">
            <v>2275-5888</v>
          </cell>
          <cell r="C165" t="str">
            <v>솔 텍스타일</v>
          </cell>
          <cell r="D165" t="str">
            <v>2275-5888</v>
          </cell>
          <cell r="E165" t="str">
            <v>동대문 B동 4163호</v>
          </cell>
          <cell r="F165" t="str">
            <v>기업</v>
          </cell>
          <cell r="G165" t="str">
            <v>신동준</v>
          </cell>
          <cell r="H165" t="str">
            <v>381-06-287315</v>
          </cell>
          <cell r="I165" t="str">
            <v>신한-이주병-381-06-287315</v>
          </cell>
        </row>
        <row r="166">
          <cell r="B166" t="str">
            <v>2274-0583</v>
          </cell>
          <cell r="C166" t="str">
            <v>솔리드</v>
          </cell>
          <cell r="D166" t="str">
            <v>2274-0583</v>
          </cell>
          <cell r="E166" t="str">
            <v>동대문 B동 4068호</v>
          </cell>
          <cell r="F166" t="str">
            <v>신한</v>
          </cell>
          <cell r="G166" t="str">
            <v>이주병</v>
          </cell>
          <cell r="H166" t="str">
            <v>022-080128-01-013</v>
          </cell>
          <cell r="I166" t="str">
            <v>기업-신동화-022-080128-01-013</v>
          </cell>
        </row>
        <row r="167">
          <cell r="B167" t="str">
            <v>2272-2229</v>
          </cell>
          <cell r="C167" t="str">
            <v>수비</v>
          </cell>
          <cell r="D167" t="str">
            <v>2272-2229</v>
          </cell>
          <cell r="E167" t="str">
            <v>B동1층특3호             (청계천 정문안쪽)</v>
          </cell>
          <cell r="F167" t="str">
            <v>기업</v>
          </cell>
          <cell r="G167" t="str">
            <v>신동화</v>
          </cell>
          <cell r="H167" t="str">
            <v>022-080128-01-013</v>
          </cell>
          <cell r="I167" t="str">
            <v>기업-신동화-022-080128-01-013</v>
          </cell>
        </row>
        <row r="168">
          <cell r="B168" t="str">
            <v>2277-7282</v>
          </cell>
          <cell r="C168" t="str">
            <v>수정직물</v>
          </cell>
          <cell r="D168" t="str">
            <v>2277-7282</v>
          </cell>
          <cell r="E168" t="str">
            <v>동대문 종합시장 C동 3층 3287호</v>
          </cell>
          <cell r="F168" t="str">
            <v>기업</v>
          </cell>
          <cell r="G168" t="str">
            <v>신동화</v>
          </cell>
          <cell r="H168">
            <v>0</v>
          </cell>
          <cell r="I168">
            <v>0</v>
          </cell>
        </row>
        <row r="169">
          <cell r="B169" t="str">
            <v>2265-6231</v>
          </cell>
          <cell r="C169" t="str">
            <v>수창</v>
          </cell>
          <cell r="D169" t="str">
            <v>2265-6231</v>
          </cell>
          <cell r="E169" t="str">
            <v>동대문 종합시장 C동 3275호</v>
          </cell>
          <cell r="F169" t="str">
            <v>외환</v>
          </cell>
          <cell r="G169" t="str">
            <v>외환은행-하창수(620-199876-872)</v>
          </cell>
          <cell r="H169" t="str">
            <v>063-027681-12-101</v>
          </cell>
          <cell r="I169" t="str">
            <v>우리-이록범-063-027681-12-101</v>
          </cell>
        </row>
        <row r="170">
          <cell r="B170" t="str">
            <v>2272-2253</v>
          </cell>
          <cell r="C170" t="str">
            <v>스파텍스</v>
          </cell>
          <cell r="D170" t="str">
            <v>2272-2253</v>
          </cell>
          <cell r="E170" t="str">
            <v>B동3196호</v>
          </cell>
          <cell r="F170" t="str">
            <v>우리</v>
          </cell>
          <cell r="G170" t="str">
            <v>이록범</v>
          </cell>
          <cell r="H170" t="str">
            <v>022-068656-04-017</v>
          </cell>
          <cell r="I170" t="str">
            <v>기업-오숙자-022-068656-04-017</v>
          </cell>
        </row>
        <row r="171">
          <cell r="B171" t="str">
            <v>2266-0327</v>
          </cell>
          <cell r="C171" t="str">
            <v>승주텍스</v>
          </cell>
          <cell r="D171" t="str">
            <v>2266-0327</v>
          </cell>
          <cell r="E171" t="str">
            <v xml:space="preserve">동대문 C동 3251호 </v>
          </cell>
          <cell r="F171" t="str">
            <v>기업</v>
          </cell>
          <cell r="G171" t="str">
            <v>오숙자</v>
          </cell>
          <cell r="H171" t="str">
            <v>031-037522-04-026</v>
          </cell>
          <cell r="I171" t="str">
            <v>기업-슈가.백광자-031-037522-04-026</v>
          </cell>
        </row>
        <row r="172">
          <cell r="B172" t="str">
            <v>2272-0732</v>
          </cell>
          <cell r="C172" t="str">
            <v>승진</v>
          </cell>
          <cell r="D172" t="str">
            <v>2272-0732</v>
          </cell>
          <cell r="E172" t="str">
            <v>동대문 종합시장 B동 3층 3239호</v>
          </cell>
          <cell r="F172" t="str">
            <v>기업</v>
          </cell>
          <cell r="G172" t="str">
            <v>슈가.백광자</v>
          </cell>
          <cell r="H172" t="str">
            <v>02-2268-1030</v>
          </cell>
          <cell r="I172" t="str">
            <v>기업-승진(김승년)-02-2268-1030</v>
          </cell>
        </row>
        <row r="173">
          <cell r="B173" t="str">
            <v>2268-9067</v>
          </cell>
          <cell r="C173" t="str">
            <v>승진섬유</v>
          </cell>
          <cell r="D173" t="str">
            <v>2268-9067</v>
          </cell>
          <cell r="E173" t="str">
            <v>D동 3층 194 호</v>
          </cell>
          <cell r="F173" t="str">
            <v>기업</v>
          </cell>
          <cell r="G173" t="str">
            <v>승진(김승년)</v>
          </cell>
          <cell r="H173" t="str">
            <v>022-021500-02-016</v>
          </cell>
          <cell r="I173" t="str">
            <v>기업-김종대-022-021500-02-016</v>
          </cell>
        </row>
        <row r="174">
          <cell r="B174" t="str">
            <v>2264-7008</v>
          </cell>
          <cell r="C174" t="str">
            <v>신기</v>
          </cell>
          <cell r="D174" t="str">
            <v>2264-7008</v>
          </cell>
          <cell r="E174" t="str">
            <v>B-2500</v>
          </cell>
          <cell r="F174" t="str">
            <v>기업</v>
          </cell>
          <cell r="G174" t="str">
            <v>김종대</v>
          </cell>
          <cell r="H174" t="str">
            <v>100-023-055360</v>
          </cell>
          <cell r="I174" t="str">
            <v>신한-김중배-100-023-055360</v>
          </cell>
        </row>
        <row r="175">
          <cell r="B175" t="str">
            <v>2273-6640</v>
          </cell>
          <cell r="C175" t="str">
            <v>신명텍스타일</v>
          </cell>
          <cell r="D175" t="str">
            <v>2273-6640</v>
          </cell>
          <cell r="E175" t="str">
            <v>A-4195</v>
          </cell>
          <cell r="F175" t="str">
            <v>신한</v>
          </cell>
          <cell r="G175" t="str">
            <v>김중배</v>
          </cell>
          <cell r="H175" t="str">
            <v>100-023-055360</v>
          </cell>
          <cell r="I175" t="str">
            <v>--</v>
          </cell>
        </row>
        <row r="176">
          <cell r="B176" t="str">
            <v>2274-8254</v>
          </cell>
          <cell r="C176" t="str">
            <v>신성섬유</v>
          </cell>
          <cell r="D176" t="str">
            <v>2274-8254</v>
          </cell>
          <cell r="E176" t="str">
            <v>B동3209</v>
          </cell>
          <cell r="F176" t="str">
            <v>우리</v>
          </cell>
          <cell r="G176" t="str">
            <v>위상환</v>
          </cell>
          <cell r="H176">
            <v>0</v>
          </cell>
          <cell r="I176" t="str">
            <v>--</v>
          </cell>
        </row>
        <row r="177">
          <cell r="B177" t="str">
            <v>2266-6325</v>
          </cell>
          <cell r="C177" t="str">
            <v>신신레스</v>
          </cell>
          <cell r="D177" t="str">
            <v>2266-6325</v>
          </cell>
          <cell r="E177" t="str">
            <v>동대문 종합시장 B동 2379호</v>
          </cell>
          <cell r="F177" t="str">
            <v>기업</v>
          </cell>
          <cell r="G177" t="str">
            <v>기업은행-박옥봉(022-007441-03-019)</v>
          </cell>
          <cell r="H177" t="str">
            <v>022-065564-01-016</v>
          </cell>
          <cell r="I177" t="str">
            <v>기업-김진용-022-065564-01-016</v>
          </cell>
        </row>
        <row r="178">
          <cell r="B178" t="str">
            <v>2274-7904</v>
          </cell>
          <cell r="C178" t="str">
            <v>신영상사</v>
          </cell>
          <cell r="D178" t="str">
            <v>2274-7904</v>
          </cell>
          <cell r="E178" t="str">
            <v>동대문 종합시장 B동 3층 3147호</v>
          </cell>
          <cell r="F178" t="str">
            <v>기업</v>
          </cell>
          <cell r="G178" t="str">
            <v>김진용</v>
          </cell>
          <cell r="H178" t="str">
            <v>022-065564-01-016</v>
          </cell>
          <cell r="I178" t="str">
            <v>--</v>
          </cell>
        </row>
        <row r="179">
          <cell r="B179" t="str">
            <v>2278-0750</v>
          </cell>
          <cell r="C179" t="str">
            <v>신원</v>
          </cell>
          <cell r="D179" t="str">
            <v>2278-0750</v>
          </cell>
          <cell r="E179" t="str">
            <v>동대문 D동 3231호</v>
          </cell>
          <cell r="F179" t="str">
            <v>기업</v>
          </cell>
          <cell r="G179" t="str">
            <v>김진용</v>
          </cell>
          <cell r="H179">
            <v>0</v>
          </cell>
          <cell r="I179" t="str">
            <v>--</v>
          </cell>
        </row>
        <row r="180">
          <cell r="B180" t="str">
            <v>2266-1339</v>
          </cell>
          <cell r="C180" t="str">
            <v>신진레스</v>
          </cell>
          <cell r="D180" t="str">
            <v>2266-1339</v>
          </cell>
          <cell r="E180" t="str">
            <v>동대문 A동 5056-57호</v>
          </cell>
          <cell r="F180" t="str">
            <v>우리</v>
          </cell>
          <cell r="G180" t="str">
            <v>장우현</v>
          </cell>
          <cell r="H180" t="str">
            <v>1005-902-404929</v>
          </cell>
          <cell r="I180" t="str">
            <v>우리-김경애-1005-902-404929</v>
          </cell>
        </row>
        <row r="181">
          <cell r="B181" t="str">
            <v>2272-6781</v>
          </cell>
          <cell r="C181" t="str">
            <v>신한상사</v>
          </cell>
          <cell r="D181" t="str">
            <v>2272-6781</v>
          </cell>
          <cell r="E181" t="str">
            <v>종로6가 316-1 대광B/D 특3호</v>
          </cell>
          <cell r="F181" t="str">
            <v>우리</v>
          </cell>
          <cell r="G181" t="str">
            <v>최근보</v>
          </cell>
          <cell r="H181" t="str">
            <v>022-057264-01-010</v>
          </cell>
          <cell r="I181" t="str">
            <v>기업-정주연-022-057264-01-010</v>
          </cell>
        </row>
        <row r="182">
          <cell r="B182" t="str">
            <v>2273-3886</v>
          </cell>
          <cell r="C182" t="str">
            <v>신흥직물</v>
          </cell>
          <cell r="D182" t="str">
            <v>2273-3886</v>
          </cell>
          <cell r="E182" t="str">
            <v>동대문 종합시장 A동 3189호</v>
          </cell>
          <cell r="F182" t="str">
            <v>기업</v>
          </cell>
          <cell r="G182" t="str">
            <v>정주연</v>
          </cell>
          <cell r="H182" t="str">
            <v>022-057264-01-010</v>
          </cell>
          <cell r="I182" t="str">
            <v>--</v>
          </cell>
        </row>
        <row r="183">
          <cell r="B183" t="str">
            <v>2268-8892</v>
          </cell>
          <cell r="C183" t="str">
            <v>심플텍스</v>
          </cell>
          <cell r="D183" t="str">
            <v>2268-8892</v>
          </cell>
          <cell r="E183" t="str">
            <v>동대문 종합시장 D동 3164호</v>
          </cell>
          <cell r="F183" t="str">
            <v>기업</v>
          </cell>
          <cell r="G183" t="str">
            <v>정주연</v>
          </cell>
          <cell r="H183" t="str">
            <v>110-253-936585</v>
          </cell>
          <cell r="I183" t="str">
            <v>신한-윤선옥-110-253-936585</v>
          </cell>
        </row>
        <row r="184">
          <cell r="B184" t="str">
            <v>2274-2344</v>
          </cell>
          <cell r="C184" t="str">
            <v>쏘스텍스</v>
          </cell>
          <cell r="D184" t="str">
            <v>2274-2344</v>
          </cell>
          <cell r="E184" t="str">
            <v>동대문 종합시장 A동 4층 4136</v>
          </cell>
          <cell r="F184" t="str">
            <v>신한</v>
          </cell>
          <cell r="G184" t="str">
            <v>윤선옥</v>
          </cell>
          <cell r="H184" t="str">
            <v>1002-129-829915</v>
          </cell>
          <cell r="I184" t="str">
            <v>우리-김동경-1002-129-829915</v>
          </cell>
        </row>
        <row r="185">
          <cell r="B185" t="str">
            <v>2266-9530</v>
          </cell>
          <cell r="C185" t="str">
            <v>아람직물</v>
          </cell>
          <cell r="D185" t="str">
            <v>2266-9530</v>
          </cell>
          <cell r="E185" t="str">
            <v>B-4091</v>
          </cell>
          <cell r="F185" t="str">
            <v>우리</v>
          </cell>
          <cell r="G185" t="str">
            <v>김동경</v>
          </cell>
          <cell r="H185" t="str">
            <v>067-18-59641-4</v>
          </cell>
          <cell r="I185" t="str">
            <v>외환-홍종환-067-18-59641-4</v>
          </cell>
        </row>
        <row r="186">
          <cell r="B186" t="str">
            <v>2264-7388</v>
          </cell>
          <cell r="C186" t="str">
            <v>아모텍스</v>
          </cell>
          <cell r="D186" t="str">
            <v>2264-7388</v>
          </cell>
          <cell r="E186" t="str">
            <v>동대문 종합시장 C동3248호</v>
          </cell>
          <cell r="F186" t="str">
            <v>외환</v>
          </cell>
          <cell r="G186" t="str">
            <v>홍종환</v>
          </cell>
          <cell r="H186" t="str">
            <v>067-18-59641-4</v>
          </cell>
          <cell r="I186" t="str">
            <v>--</v>
          </cell>
        </row>
        <row r="187">
          <cell r="B187" t="str">
            <v>2277-6177</v>
          </cell>
          <cell r="C187" t="str">
            <v>아중</v>
          </cell>
          <cell r="D187" t="str">
            <v>2277-6177</v>
          </cell>
          <cell r="E187" t="str">
            <v>동대문 종합시장 A동 3층 3214호</v>
          </cell>
          <cell r="F187" t="str">
            <v>국민</v>
          </cell>
          <cell r="G187" t="str">
            <v>이종민</v>
          </cell>
          <cell r="H187" t="str">
            <v>121-123877-01-018</v>
          </cell>
          <cell r="I187" t="str">
            <v>기업-윤애숙-121-123877-01-018</v>
          </cell>
        </row>
        <row r="188">
          <cell r="B188" t="str">
            <v>2268-8123</v>
          </cell>
          <cell r="C188" t="str">
            <v>아진 TEX</v>
          </cell>
          <cell r="D188" t="str">
            <v>2268-8123</v>
          </cell>
          <cell r="E188" t="str">
            <v>D-2756</v>
          </cell>
          <cell r="F188" t="str">
            <v>기업</v>
          </cell>
          <cell r="G188" t="str">
            <v>윤애숙</v>
          </cell>
          <cell r="H188" t="str">
            <v>022-088148-01-017</v>
          </cell>
          <cell r="I188" t="str">
            <v>기업-정영옥-022-088148-01-017</v>
          </cell>
        </row>
        <row r="189">
          <cell r="B189" t="str">
            <v>2273-0834</v>
          </cell>
          <cell r="C189" t="str">
            <v>아텍스</v>
          </cell>
          <cell r="D189" t="str">
            <v>2273-0834</v>
          </cell>
          <cell r="E189" t="str">
            <v>동대문 종합시장 D동 2798호</v>
          </cell>
          <cell r="F189" t="str">
            <v>외환</v>
          </cell>
          <cell r="G189" t="str">
            <v>이재형</v>
          </cell>
          <cell r="H189">
            <v>0</v>
          </cell>
          <cell r="I189" t="str">
            <v>--</v>
          </cell>
        </row>
        <row r="190">
          <cell r="B190" t="str">
            <v>2285-0101</v>
          </cell>
          <cell r="C190" t="str">
            <v>아트원텍스타일</v>
          </cell>
          <cell r="D190" t="str">
            <v>2285-0101</v>
          </cell>
          <cell r="E190" t="str">
            <v>A-3202</v>
          </cell>
          <cell r="F190" t="str">
            <v>우리</v>
          </cell>
          <cell r="G190" t="str">
            <v>임병묵</v>
          </cell>
          <cell r="H190" t="str">
            <v>299601-01-096555</v>
          </cell>
          <cell r="I190" t="str">
            <v>국민-아하-299601-01-096555</v>
          </cell>
        </row>
        <row r="191">
          <cell r="B191" t="str">
            <v>2269-7771</v>
          </cell>
          <cell r="C191" t="str">
            <v>아하</v>
          </cell>
          <cell r="D191" t="str">
            <v>2269-7771</v>
          </cell>
          <cell r="E191" t="str">
            <v>A동4074호</v>
          </cell>
          <cell r="F191" t="str">
            <v>국민</v>
          </cell>
          <cell r="G191" t="str">
            <v>아하</v>
          </cell>
          <cell r="H191" t="str">
            <v>063-110956-02-305</v>
          </cell>
          <cell r="I191" t="str">
            <v>우리-모모직물-063-110956-02-305</v>
          </cell>
        </row>
        <row r="192">
          <cell r="B192" t="str">
            <v>2277-.3187</v>
          </cell>
          <cell r="C192" t="str">
            <v>애플</v>
          </cell>
          <cell r="D192" t="str">
            <v>2277-.3187</v>
          </cell>
          <cell r="E192" t="str">
            <v>A-3187</v>
          </cell>
          <cell r="F192" t="str">
            <v>우리</v>
          </cell>
          <cell r="G192" t="str">
            <v>모모직물</v>
          </cell>
          <cell r="H192" t="str">
            <v>063-110956-02-305</v>
          </cell>
          <cell r="I192" t="str">
            <v>우리-모모직물-063-110956-02-305</v>
          </cell>
        </row>
        <row r="193">
          <cell r="B193" t="str">
            <v>2277-2980</v>
          </cell>
          <cell r="C193" t="str">
            <v>양원상사</v>
          </cell>
          <cell r="D193" t="str">
            <v>2277-2980</v>
          </cell>
          <cell r="E193" t="str">
            <v>동대문 D동 2598호</v>
          </cell>
          <cell r="F193" t="str">
            <v>우리은행</v>
          </cell>
          <cell r="G193" t="str">
            <v>조병율</v>
          </cell>
          <cell r="H193" t="str">
            <v>022-059468-04-011</v>
          </cell>
          <cell r="I193" t="str">
            <v>기업-에이스-022-059468-04-011</v>
          </cell>
        </row>
        <row r="194">
          <cell r="B194" t="str">
            <v>2272-4758</v>
          </cell>
          <cell r="C194" t="str">
            <v>에이스</v>
          </cell>
          <cell r="D194" t="str">
            <v>2272-4758</v>
          </cell>
          <cell r="E194" t="str">
            <v>동대문 D동3층69호</v>
          </cell>
          <cell r="F194" t="str">
            <v>기업</v>
          </cell>
          <cell r="G194" t="str">
            <v>에이스</v>
          </cell>
          <cell r="H194" t="str">
            <v>1002-742-553278</v>
          </cell>
          <cell r="I194" t="str">
            <v>우리-박현선-1002-742-553278</v>
          </cell>
        </row>
        <row r="195">
          <cell r="B195" t="str">
            <v>2285-4212</v>
          </cell>
          <cell r="C195" t="str">
            <v xml:space="preserve">에이치 텍스 </v>
          </cell>
          <cell r="D195" t="str">
            <v>2285-4212</v>
          </cell>
          <cell r="E195" t="str">
            <v>B-4061</v>
          </cell>
          <cell r="F195" t="str">
            <v>우리</v>
          </cell>
          <cell r="G195" t="str">
            <v>박현선</v>
          </cell>
          <cell r="H195" t="str">
            <v>1002-742-553278</v>
          </cell>
          <cell r="I195" t="str">
            <v>--</v>
          </cell>
        </row>
        <row r="196">
          <cell r="B196" t="str">
            <v>2267-3575</v>
          </cell>
          <cell r="C196" t="str">
            <v>에코</v>
          </cell>
          <cell r="D196" t="str">
            <v>2267-3575</v>
          </cell>
          <cell r="E196" t="str">
            <v>동대문 종합시장 C동2119호</v>
          </cell>
          <cell r="F196" t="str">
            <v>온라인신한은행</v>
          </cell>
          <cell r="G196" t="str">
            <v>조상범</v>
          </cell>
          <cell r="H196" t="str">
            <v>299601-01-043096</v>
          </cell>
          <cell r="I196" t="str">
            <v>국민-최재호-299601-01-043096</v>
          </cell>
        </row>
        <row r="197">
          <cell r="B197" t="str">
            <v>744-8953</v>
          </cell>
          <cell r="C197" t="str">
            <v>영광텍스</v>
          </cell>
          <cell r="D197" t="str">
            <v>744-8953</v>
          </cell>
          <cell r="E197" t="str">
            <v xml:space="preserve">동대문 A동 3155호 </v>
          </cell>
          <cell r="F197" t="str">
            <v>국민</v>
          </cell>
          <cell r="G197" t="str">
            <v>최재호</v>
          </cell>
          <cell r="H197" t="str">
            <v>022-049958-01-024</v>
          </cell>
          <cell r="I197" t="str">
            <v>기업-영성직물-022-049958-01-024</v>
          </cell>
        </row>
        <row r="198">
          <cell r="B198" t="str">
            <v>2265-3691</v>
          </cell>
          <cell r="C198" t="str">
            <v>영성직물</v>
          </cell>
          <cell r="D198" t="str">
            <v>2265-3691</v>
          </cell>
          <cell r="E198" t="str">
            <v>동대문 D동 3005호</v>
          </cell>
          <cell r="F198" t="str">
            <v>기업</v>
          </cell>
          <cell r="G198" t="str">
            <v>영성직물</v>
          </cell>
          <cell r="H198" t="str">
            <v>15107-0676800</v>
          </cell>
          <cell r="I198" t="str">
            <v>하나-영웅상사-15107-0676800</v>
          </cell>
        </row>
        <row r="199">
          <cell r="B199" t="str">
            <v>2269-9589</v>
          </cell>
          <cell r="C199" t="str">
            <v>영웅상사</v>
          </cell>
          <cell r="D199" t="str">
            <v>2269-9589</v>
          </cell>
          <cell r="E199" t="str">
            <v>C-3258</v>
          </cell>
          <cell r="F199" t="str">
            <v>하나</v>
          </cell>
          <cell r="G199" t="str">
            <v>영웅상사</v>
          </cell>
          <cell r="H199" t="str">
            <v>067-18-40247-4</v>
          </cell>
          <cell r="I199" t="str">
            <v>외환-이성식-067-18-40247-4</v>
          </cell>
        </row>
        <row r="200">
          <cell r="B200" t="str">
            <v>2274-4727</v>
          </cell>
          <cell r="C200" t="str">
            <v>영희직물</v>
          </cell>
          <cell r="D200" t="str">
            <v>2274-4727</v>
          </cell>
          <cell r="E200" t="str">
            <v>동대문 종합시장 C동 3324호</v>
          </cell>
          <cell r="F200" t="str">
            <v>외환</v>
          </cell>
          <cell r="G200" t="str">
            <v>이성식</v>
          </cell>
          <cell r="H200" t="str">
            <v>110-317-451726</v>
          </cell>
          <cell r="I200" t="str">
            <v>신한-권영길-110-317-451726</v>
          </cell>
        </row>
        <row r="201">
          <cell r="B201" t="str">
            <v>2265-1888</v>
          </cell>
          <cell r="C201" t="str">
            <v>예성</v>
          </cell>
          <cell r="D201" t="str">
            <v>2265-1888</v>
          </cell>
          <cell r="E201" t="str">
            <v>동대문 종합시장 C동 3층 3359-2호</v>
          </cell>
          <cell r="F201" t="str">
            <v>신한</v>
          </cell>
          <cell r="G201" t="str">
            <v>권영길</v>
          </cell>
          <cell r="H201" t="str">
            <v>110-317-451726</v>
          </cell>
          <cell r="I201" t="str">
            <v>--</v>
          </cell>
        </row>
        <row r="202">
          <cell r="B202" t="str">
            <v>2271-0889</v>
          </cell>
          <cell r="C202" t="str">
            <v>예솔</v>
          </cell>
          <cell r="D202" t="str">
            <v>2271-0889</v>
          </cell>
          <cell r="E202" t="str">
            <v>동대문 C동 4138호</v>
          </cell>
          <cell r="F202" t="str">
            <v>기업</v>
          </cell>
          <cell r="G202" t="str">
            <v>김태중</v>
          </cell>
          <cell r="H202" t="str">
            <v>010-8883-6893</v>
          </cell>
          <cell r="I202" t="str">
            <v>기업-박종규-010-8883-6893</v>
          </cell>
        </row>
        <row r="203">
          <cell r="B203" t="str">
            <v>2276-0661</v>
          </cell>
          <cell r="C203" t="str">
            <v>예솔</v>
          </cell>
          <cell r="D203" t="str">
            <v>2276-0661</v>
          </cell>
          <cell r="E203" t="str">
            <v>동대문 종합시장 B동 3층 3229-1호</v>
          </cell>
          <cell r="F203" t="str">
            <v>기업</v>
          </cell>
          <cell r="G203" t="str">
            <v>박종규</v>
          </cell>
          <cell r="H203" t="str">
            <v>010-8883-6893</v>
          </cell>
          <cell r="I203" t="str">
            <v>--</v>
          </cell>
        </row>
        <row r="204">
          <cell r="B204" t="str">
            <v>2273-5092</v>
          </cell>
          <cell r="C204" t="str">
            <v>예전직물</v>
          </cell>
          <cell r="D204" t="str">
            <v>2273-5092</v>
          </cell>
          <cell r="E204" t="str">
            <v>동대문 D동2727호</v>
          </cell>
          <cell r="F204" t="str">
            <v>신한</v>
          </cell>
          <cell r="G204" t="str">
            <v>성재텍스타일</v>
          </cell>
          <cell r="H204">
            <v>0</v>
          </cell>
          <cell r="I204" t="str">
            <v>--</v>
          </cell>
        </row>
        <row r="205">
          <cell r="B205" t="str">
            <v>2268-1839</v>
          </cell>
          <cell r="C205" t="str">
            <v>예진텍스</v>
          </cell>
          <cell r="D205" t="str">
            <v>2268-1839</v>
          </cell>
          <cell r="E205" t="str">
            <v>신관2층38호</v>
          </cell>
          <cell r="F205" t="str">
            <v>기업</v>
          </cell>
          <cell r="G205" t="str">
            <v>모은직물</v>
          </cell>
          <cell r="H205">
            <v>0</v>
          </cell>
          <cell r="I205" t="str">
            <v>--</v>
          </cell>
        </row>
        <row r="206">
          <cell r="B206" t="str">
            <v>2265-2857</v>
          </cell>
          <cell r="C206" t="str">
            <v>오동</v>
          </cell>
          <cell r="D206" t="str">
            <v>2265-2857</v>
          </cell>
          <cell r="E206" t="str">
            <v>동대문 종합시장 A동2222호</v>
          </cell>
          <cell r="F206" t="str">
            <v>JS 텍스</v>
          </cell>
          <cell r="G206" t="str">
            <v>RLDJQ</v>
          </cell>
          <cell r="H206">
            <v>0</v>
          </cell>
          <cell r="I206" t="str">
            <v>--</v>
          </cell>
        </row>
        <row r="207">
          <cell r="B207" t="str">
            <v>2273-9884</v>
          </cell>
          <cell r="C207" t="str">
            <v>오르</v>
          </cell>
          <cell r="D207" t="str">
            <v>2273-9884</v>
          </cell>
          <cell r="E207" t="str">
            <v>동대문 D동 3층 146호</v>
          </cell>
          <cell r="F207" t="str">
            <v>기업</v>
          </cell>
          <cell r="G207" t="str">
            <v>오맹순</v>
          </cell>
          <cell r="H207" t="str">
            <v>1005-402-243760</v>
          </cell>
          <cell r="I207" t="str">
            <v>우리-임병묵-1005-402-243760</v>
          </cell>
        </row>
        <row r="208">
          <cell r="B208" t="str">
            <v>2266-0478</v>
          </cell>
          <cell r="C208" t="str">
            <v>오케이상사</v>
          </cell>
          <cell r="D208" t="str">
            <v>2266-0478</v>
          </cell>
          <cell r="E208" t="str">
            <v>동대문 B동 4094</v>
          </cell>
          <cell r="F208" t="str">
            <v>우리</v>
          </cell>
          <cell r="G208" t="str">
            <v>임병묵</v>
          </cell>
          <cell r="H208" t="str">
            <v>9003-1697-3208-0</v>
          </cell>
          <cell r="I208" t="str">
            <v>새마을금고-김대연-9003-1697-3208-0</v>
          </cell>
        </row>
        <row r="209">
          <cell r="B209" t="str">
            <v>2269-4470</v>
          </cell>
          <cell r="C209" t="str">
            <v>올댓리본</v>
          </cell>
          <cell r="D209" t="str">
            <v>2269-4470</v>
          </cell>
          <cell r="E209" t="str">
            <v>A동5072호</v>
          </cell>
          <cell r="F209" t="str">
            <v>새마을금고</v>
          </cell>
          <cell r="G209" t="str">
            <v>김대연</v>
          </cell>
          <cell r="H209" t="str">
            <v>022-078700-01-010</v>
          </cell>
          <cell r="I209" t="str">
            <v>기업-이재근-022-078700-01-010</v>
          </cell>
        </row>
        <row r="210">
          <cell r="B210" t="str">
            <v>2274-8703</v>
          </cell>
          <cell r="C210" t="str">
            <v>우일</v>
          </cell>
          <cell r="D210" t="str">
            <v>2274-8703</v>
          </cell>
          <cell r="E210" t="str">
            <v>동대문 종합시장 A동 3층 3153호</v>
          </cell>
          <cell r="F210" t="str">
            <v>기업</v>
          </cell>
          <cell r="G210" t="str">
            <v>이재근</v>
          </cell>
          <cell r="H210" t="str">
            <v>022-087099-01-019</v>
          </cell>
          <cell r="I210" t="str">
            <v>기업-허도연-022-087099-01-019</v>
          </cell>
        </row>
        <row r="211">
          <cell r="B211" t="str">
            <v>2273-5985</v>
          </cell>
          <cell r="C211" t="str">
            <v>우일텍스타일</v>
          </cell>
          <cell r="D211" t="str">
            <v>2273-5985</v>
          </cell>
          <cell r="E211" t="str">
            <v>D-3198</v>
          </cell>
          <cell r="F211" t="str">
            <v>기업</v>
          </cell>
          <cell r="G211" t="str">
            <v>허도연</v>
          </cell>
          <cell r="H211" t="str">
            <v>0137-10-003000-1</v>
          </cell>
          <cell r="I211" t="str">
            <v>새마을금고-백창대-0137-10-003000-1</v>
          </cell>
        </row>
        <row r="212">
          <cell r="B212" t="str">
            <v>2263-3996</v>
          </cell>
          <cell r="C212" t="str">
            <v>우정단추</v>
          </cell>
          <cell r="D212" t="str">
            <v>2263-3996</v>
          </cell>
          <cell r="E212" t="str">
            <v>D-2777</v>
          </cell>
          <cell r="F212" t="str">
            <v>새마을금고</v>
          </cell>
          <cell r="G212" t="str">
            <v>백창대</v>
          </cell>
          <cell r="H212" t="str">
            <v>151-20-030435</v>
          </cell>
          <cell r="I212" t="str">
            <v>제일-원텍스코리아-151-20-030435</v>
          </cell>
        </row>
        <row r="213">
          <cell r="B213" t="str">
            <v>2277-0960</v>
          </cell>
          <cell r="C213" t="str">
            <v>원텍스코리아</v>
          </cell>
          <cell r="D213" t="str">
            <v>2277-0960</v>
          </cell>
          <cell r="E213" t="str">
            <v>B동4133호</v>
          </cell>
          <cell r="F213" t="str">
            <v>제일</v>
          </cell>
          <cell r="G213" t="str">
            <v>원텍스코리아</v>
          </cell>
          <cell r="H213" t="str">
            <v>151-20-030435</v>
          </cell>
          <cell r="I213" t="str">
            <v>제일-원텍스코리아-151-20-030435</v>
          </cell>
        </row>
        <row r="214">
          <cell r="B214" t="str">
            <v>2275-0947</v>
          </cell>
          <cell r="C214" t="str">
            <v>위메이크</v>
          </cell>
          <cell r="D214" t="str">
            <v>2275-0947</v>
          </cell>
          <cell r="E214" t="str">
            <v>동대문 종합시장 A동 4045-3</v>
          </cell>
          <cell r="F214" t="str">
            <v>제일</v>
          </cell>
          <cell r="G214" t="str">
            <v>원텍스코리아</v>
          </cell>
          <cell r="H214" t="str">
            <v>630-007157-175</v>
          </cell>
          <cell r="I214" t="str">
            <v>외환-신기용-630-007157-175</v>
          </cell>
        </row>
        <row r="215">
          <cell r="B215" t="str">
            <v>2272-7873</v>
          </cell>
          <cell r="C215" t="str">
            <v>유경직물</v>
          </cell>
          <cell r="D215" t="str">
            <v>2272-7873</v>
          </cell>
          <cell r="E215" t="str">
            <v>동대문 종합시장 C동 3239-3호</v>
          </cell>
          <cell r="F215" t="str">
            <v>외환</v>
          </cell>
          <cell r="G215" t="str">
            <v>신기용</v>
          </cell>
          <cell r="H215" t="str">
            <v>630-007157-175</v>
          </cell>
          <cell r="I215" t="str">
            <v>--</v>
          </cell>
        </row>
        <row r="216">
          <cell r="B216" t="str">
            <v>2285-6686</v>
          </cell>
          <cell r="C216" t="str">
            <v>유니텍스</v>
          </cell>
          <cell r="D216" t="str">
            <v>2285-6686</v>
          </cell>
          <cell r="E216" t="str">
            <v>B동4027호</v>
          </cell>
          <cell r="F216" t="str">
            <v>외환</v>
          </cell>
          <cell r="G216" t="str">
            <v>신기용</v>
          </cell>
          <cell r="H216" t="str">
            <v>022-065329-01-017</v>
          </cell>
          <cell r="I216" t="str">
            <v>기업-김태한-022-065329-01-017</v>
          </cell>
        </row>
        <row r="217">
          <cell r="B217" t="str">
            <v>2279-0401</v>
          </cell>
          <cell r="C217" t="str">
            <v>유림</v>
          </cell>
          <cell r="D217" t="str">
            <v>2279-0401</v>
          </cell>
          <cell r="E217" t="str">
            <v>동대문 종합시장 B동 3114호</v>
          </cell>
          <cell r="F217" t="str">
            <v>기업</v>
          </cell>
          <cell r="G217" t="str">
            <v>김태한</v>
          </cell>
          <cell r="H217" t="str">
            <v>063-232636-02-101</v>
          </cell>
          <cell r="I217" t="str">
            <v>우리-이주호-063-232636-02-101</v>
          </cell>
        </row>
        <row r="218">
          <cell r="B218" t="str">
            <v>2273-8735</v>
          </cell>
          <cell r="C218" t="str">
            <v>유미</v>
          </cell>
          <cell r="D218" t="str">
            <v>2273-8735</v>
          </cell>
          <cell r="E218" t="str">
            <v>동대문 종합시장 D동 3층 148호</v>
          </cell>
          <cell r="F218" t="str">
            <v>우리</v>
          </cell>
          <cell r="G218" t="str">
            <v>이주호</v>
          </cell>
          <cell r="H218" t="str">
            <v>216-02-149592</v>
          </cell>
          <cell r="I218" t="str">
            <v>신한-주신식-216-02-149592</v>
          </cell>
        </row>
        <row r="219">
          <cell r="B219" t="str">
            <v>2272-5990</v>
          </cell>
          <cell r="C219" t="str">
            <v>유앤아이</v>
          </cell>
          <cell r="D219" t="str">
            <v>2272-5990</v>
          </cell>
          <cell r="E219" t="str">
            <v>동대문 종합시장 B동 3층 3216호</v>
          </cell>
          <cell r="F219" t="str">
            <v>신한</v>
          </cell>
          <cell r="G219" t="str">
            <v>주신식</v>
          </cell>
          <cell r="H219">
            <v>0</v>
          </cell>
          <cell r="I219" t="str">
            <v>--</v>
          </cell>
        </row>
        <row r="220">
          <cell r="B220" t="str">
            <v>2279-9322</v>
          </cell>
          <cell r="C220" t="str">
            <v>윤이직물</v>
          </cell>
          <cell r="D220" t="str">
            <v>2279-9322</v>
          </cell>
          <cell r="E220" t="str">
            <v xml:space="preserve">동대문 A동 4102호 </v>
          </cell>
          <cell r="F220">
            <v>0</v>
          </cell>
          <cell r="G220">
            <v>0</v>
          </cell>
          <cell r="H220" t="str">
            <v>0137-10-009031-8</v>
          </cell>
          <cell r="I220" t="str">
            <v>새마을금고-정병관-0137-10-009031-8</v>
          </cell>
        </row>
        <row r="221">
          <cell r="B221" t="str">
            <v>2272-8934</v>
          </cell>
          <cell r="C221" t="str">
            <v>윤진</v>
          </cell>
          <cell r="D221" t="str">
            <v>2272-8934</v>
          </cell>
          <cell r="E221" t="str">
            <v>D-2676</v>
          </cell>
          <cell r="F221" t="str">
            <v>새마을금고</v>
          </cell>
          <cell r="G221" t="str">
            <v>정병관</v>
          </cell>
          <cell r="H221" t="str">
            <v>621-003129-932</v>
          </cell>
          <cell r="I221" t="str">
            <v>외환-김성택-621-003129-932</v>
          </cell>
        </row>
        <row r="222">
          <cell r="B222" t="str">
            <v>2265-8423</v>
          </cell>
          <cell r="C222" t="str">
            <v>은성</v>
          </cell>
          <cell r="D222" t="str">
            <v>2265-8423</v>
          </cell>
          <cell r="E222" t="str">
            <v>동대문 종합시장 A동 3층 3062호</v>
          </cell>
          <cell r="F222" t="str">
            <v>외환</v>
          </cell>
          <cell r="G222" t="str">
            <v>김성택</v>
          </cell>
          <cell r="H222" t="str">
            <v>621-003129-932</v>
          </cell>
          <cell r="I222" t="str">
            <v>--</v>
          </cell>
        </row>
        <row r="223">
          <cell r="B223" t="str">
            <v>2273-2848</v>
          </cell>
          <cell r="C223" t="str">
            <v>이노</v>
          </cell>
          <cell r="D223" t="str">
            <v>2273-2848</v>
          </cell>
          <cell r="E223" t="str">
            <v>동대문 종합시장 C동3079호</v>
          </cell>
          <cell r="F223" t="str">
            <v>외환</v>
          </cell>
          <cell r="G223" t="str">
            <v>김성택</v>
          </cell>
          <cell r="H223" t="str">
            <v>067-19-21169-9</v>
          </cell>
          <cell r="I223" t="str">
            <v>외환-허명균-067-19-21169-9</v>
          </cell>
        </row>
        <row r="224">
          <cell r="B224" t="str">
            <v>2269-0423</v>
          </cell>
          <cell r="C224" t="str">
            <v>이레</v>
          </cell>
          <cell r="D224" t="str">
            <v>2269-0423</v>
          </cell>
          <cell r="E224" t="str">
            <v>동대문 종합시장 C동 3층 3223호</v>
          </cell>
          <cell r="F224" t="str">
            <v>외환</v>
          </cell>
          <cell r="G224" t="str">
            <v>허명균</v>
          </cell>
          <cell r="H224" t="str">
            <v>067-19-21169-9</v>
          </cell>
          <cell r="I224" t="str">
            <v>외환-허명균-067-19-21169-9</v>
          </cell>
        </row>
        <row r="225">
          <cell r="B225" t="str">
            <v>2285-5039</v>
          </cell>
          <cell r="C225" t="str">
            <v>이레</v>
          </cell>
          <cell r="D225" t="str">
            <v>2285-5039</v>
          </cell>
          <cell r="E225" t="str">
            <v>동대문 종합시장 C동 3223호</v>
          </cell>
          <cell r="F225" t="str">
            <v>외환</v>
          </cell>
          <cell r="G225" t="str">
            <v>허명균</v>
          </cell>
          <cell r="H225" t="str">
            <v>022-046558-04-019</v>
          </cell>
          <cell r="I225" t="str">
            <v>기업-나재홍-022-046558-04-019</v>
          </cell>
        </row>
        <row r="226">
          <cell r="B226" t="str">
            <v>2277-1264</v>
          </cell>
          <cell r="C226" t="str">
            <v>이삭</v>
          </cell>
          <cell r="D226" t="str">
            <v>2277-1264</v>
          </cell>
          <cell r="E226" t="str">
            <v>D-3126</v>
          </cell>
          <cell r="F226" t="str">
            <v>기업</v>
          </cell>
          <cell r="G226" t="str">
            <v>나재홍</v>
          </cell>
          <cell r="H226" t="str">
            <v>100-025-094279</v>
          </cell>
          <cell r="I226" t="str">
            <v>신한-이새직물-100-025-094279</v>
          </cell>
        </row>
        <row r="227">
          <cell r="B227" t="str">
            <v>2274-6438</v>
          </cell>
          <cell r="C227" t="str">
            <v>이새</v>
          </cell>
          <cell r="D227" t="str">
            <v>2274-6438</v>
          </cell>
          <cell r="E227" t="str">
            <v>동대문 종합시장 C동 3층 3351호</v>
          </cell>
          <cell r="F227" t="str">
            <v>신한</v>
          </cell>
          <cell r="G227" t="str">
            <v>이새직물</v>
          </cell>
          <cell r="H227" t="str">
            <v>1005-401-187519</v>
          </cell>
          <cell r="I227" t="str">
            <v>우리-이지스포츠-1005-401-187519</v>
          </cell>
        </row>
        <row r="228">
          <cell r="B228" t="str">
            <v>2274-9942</v>
          </cell>
          <cell r="C228" t="str">
            <v>이지스포츠</v>
          </cell>
          <cell r="D228" t="str">
            <v>2274-9942</v>
          </cell>
          <cell r="E228" t="str">
            <v>동대문 종합시장 B동 4117호</v>
          </cell>
          <cell r="F228" t="str">
            <v>우리</v>
          </cell>
          <cell r="G228" t="str">
            <v>이지스포츠</v>
          </cell>
          <cell r="H228" t="str">
            <v>022-075541-04-012</v>
          </cell>
          <cell r="I228" t="str">
            <v>기업-신승호-022-075541-04-012</v>
          </cell>
        </row>
        <row r="229">
          <cell r="B229" t="str">
            <v>2273-2087</v>
          </cell>
          <cell r="C229" t="str">
            <v>이화</v>
          </cell>
          <cell r="D229" t="str">
            <v>2273-2087</v>
          </cell>
          <cell r="E229" t="str">
            <v>동대문 종합시장 D동 3층 68호</v>
          </cell>
          <cell r="F229" t="str">
            <v>기업</v>
          </cell>
          <cell r="G229" t="str">
            <v>신승호</v>
          </cell>
          <cell r="H229" t="str">
            <v>110-126-771016</v>
          </cell>
          <cell r="I229" t="str">
            <v>신한-인스타일-110-126-771016</v>
          </cell>
        </row>
        <row r="230">
          <cell r="B230" t="str">
            <v>2278-1067</v>
          </cell>
          <cell r="C230" t="str">
            <v>인스타일</v>
          </cell>
          <cell r="D230" t="str">
            <v>2278-1067</v>
          </cell>
          <cell r="E230" t="str">
            <v>C-3319-2</v>
          </cell>
          <cell r="F230" t="str">
            <v>신한</v>
          </cell>
          <cell r="G230" t="str">
            <v>인스타일</v>
          </cell>
          <cell r="H230" t="str">
            <v>063-207079-02-001</v>
          </cell>
          <cell r="I230" t="str">
            <v>우리-박민종-063-207079-02-001</v>
          </cell>
        </row>
        <row r="231">
          <cell r="B231" t="str">
            <v>2273-2850</v>
          </cell>
          <cell r="C231" t="str">
            <v>일경</v>
          </cell>
          <cell r="D231" t="str">
            <v>2273-2850</v>
          </cell>
          <cell r="E231" t="str">
            <v>C동 3234호</v>
          </cell>
          <cell r="F231" t="str">
            <v>우리</v>
          </cell>
          <cell r="G231" t="str">
            <v>박민종</v>
          </cell>
          <cell r="H231" t="str">
            <v>1005-002-251562</v>
          </cell>
          <cell r="I231" t="str">
            <v>우리-서의원-1005-002-251562</v>
          </cell>
        </row>
        <row r="232">
          <cell r="B232" t="str">
            <v>2285-6700</v>
          </cell>
          <cell r="C232" t="str">
            <v>자라 텍스타일</v>
          </cell>
          <cell r="D232" t="str">
            <v>2285-6700</v>
          </cell>
          <cell r="E232" t="str">
            <v>동대문 A동 3층 3109호</v>
          </cell>
          <cell r="F232" t="str">
            <v>우리</v>
          </cell>
          <cell r="G232" t="str">
            <v>서의원</v>
          </cell>
          <cell r="H232" t="str">
            <v>110219-189162</v>
          </cell>
          <cell r="I232" t="str">
            <v>신한-장창식-110219-189162</v>
          </cell>
        </row>
        <row r="233">
          <cell r="B233" t="str">
            <v>2263-5724</v>
          </cell>
          <cell r="C233" t="str">
            <v>장원직물</v>
          </cell>
          <cell r="D233" t="str">
            <v>2263-5724</v>
          </cell>
          <cell r="E233" t="str">
            <v>D동 2층 2726</v>
          </cell>
          <cell r="F233" t="str">
            <v>신한</v>
          </cell>
          <cell r="G233" t="str">
            <v>장창식</v>
          </cell>
          <cell r="H233" t="str">
            <v>620-204849-260</v>
          </cell>
          <cell r="I233" t="str">
            <v>외환-조영숙-620-204849-260</v>
          </cell>
        </row>
        <row r="234">
          <cell r="B234" t="str">
            <v>2265-5869</v>
          </cell>
          <cell r="C234" t="str">
            <v>재진섬유</v>
          </cell>
          <cell r="D234" t="str">
            <v>2265-5869</v>
          </cell>
          <cell r="E234" t="str">
            <v xml:space="preserve">동대문 A동 3009호 </v>
          </cell>
          <cell r="F234" t="str">
            <v>외환</v>
          </cell>
          <cell r="G234" t="str">
            <v>조영숙</v>
          </cell>
          <cell r="H234" t="str">
            <v>0137-09-001751-2</v>
          </cell>
          <cell r="I234" t="str">
            <v>새마을금고-정원-0137-09-001751-2</v>
          </cell>
        </row>
        <row r="235">
          <cell r="B235" t="str">
            <v>2278-4323</v>
          </cell>
          <cell r="C235" t="str">
            <v>정원</v>
          </cell>
          <cell r="D235" t="str">
            <v>2278-4323</v>
          </cell>
          <cell r="E235" t="str">
            <v>동대문 종합시장 D동 3160호</v>
          </cell>
          <cell r="F235" t="str">
            <v>새마을금고</v>
          </cell>
          <cell r="G235" t="str">
            <v>정원</v>
          </cell>
          <cell r="H235" t="str">
            <v>0137-09-001751-2</v>
          </cell>
          <cell r="I235" t="str">
            <v>--</v>
          </cell>
        </row>
        <row r="236">
          <cell r="B236" t="str">
            <v>2277-3271</v>
          </cell>
          <cell r="C236" t="str">
            <v>정텍스</v>
          </cell>
          <cell r="D236" t="str">
            <v>2277-3271</v>
          </cell>
          <cell r="E236" t="str">
            <v>동대문 종합시장 C동3298호</v>
          </cell>
          <cell r="F236" t="str">
            <v>새마을금고</v>
          </cell>
          <cell r="G236" t="str">
            <v>정원</v>
          </cell>
          <cell r="H236" t="str">
            <v>022-068744-04-015</v>
          </cell>
          <cell r="I236" t="str">
            <v>기업-노성주-022-068744-04-015</v>
          </cell>
        </row>
        <row r="237">
          <cell r="B237" t="str">
            <v>2263-5658</v>
          </cell>
          <cell r="C237" t="str">
            <v>정현직물</v>
          </cell>
          <cell r="D237" t="str">
            <v>2263-5658</v>
          </cell>
          <cell r="E237" t="str">
            <v>D-3039</v>
          </cell>
          <cell r="F237" t="str">
            <v>기업</v>
          </cell>
          <cell r="G237" t="str">
            <v>노성주</v>
          </cell>
          <cell r="H237" t="str">
            <v>110-255-945273</v>
          </cell>
          <cell r="I237" t="str">
            <v>신한-김종석-110-255-945273</v>
          </cell>
        </row>
        <row r="238">
          <cell r="B238" t="str">
            <v>2265-0463</v>
          </cell>
          <cell r="C238" t="str">
            <v>제우스</v>
          </cell>
          <cell r="D238" t="str">
            <v>2265-0463</v>
          </cell>
          <cell r="E238" t="str">
            <v xml:space="preserve">동대문 A동 2193호 </v>
          </cell>
          <cell r="F238" t="str">
            <v>신한</v>
          </cell>
          <cell r="G238" t="str">
            <v>김종석</v>
          </cell>
          <cell r="H238" t="str">
            <v>110-104-217350</v>
          </cell>
          <cell r="I238" t="str">
            <v>신한-이승희-110-104-217350</v>
          </cell>
        </row>
        <row r="239">
          <cell r="B239" t="str">
            <v>2264-5321</v>
          </cell>
          <cell r="C239" t="str">
            <v>제일</v>
          </cell>
          <cell r="D239" t="str">
            <v>2264-5321</v>
          </cell>
          <cell r="E239" t="str">
            <v>동대문 B동 4141호</v>
          </cell>
          <cell r="F239" t="str">
            <v>신한</v>
          </cell>
          <cell r="G239" t="str">
            <v>이승희</v>
          </cell>
          <cell r="H239" t="str">
            <v>110-104-217350</v>
          </cell>
          <cell r="I239" t="str">
            <v>--</v>
          </cell>
        </row>
        <row r="240">
          <cell r="B240" t="str">
            <v>2265-3032</v>
          </cell>
          <cell r="C240" t="str">
            <v>조흥</v>
          </cell>
          <cell r="D240" t="str">
            <v>2265-3032</v>
          </cell>
          <cell r="E240" t="str">
            <v>동대문 종합시장 D동 2층 2558호</v>
          </cell>
          <cell r="F240" t="str">
            <v>신한</v>
          </cell>
          <cell r="G240" t="str">
            <v>이승희</v>
          </cell>
          <cell r="H240" t="str">
            <v>1002-043-114056</v>
          </cell>
          <cell r="I240" t="str">
            <v>우리-최은주-1002-043-114056</v>
          </cell>
        </row>
        <row r="241">
          <cell r="B241" t="str">
            <v>2278-7501</v>
          </cell>
          <cell r="C241" t="str">
            <v>주영</v>
          </cell>
          <cell r="D241" t="str">
            <v>2278-7501</v>
          </cell>
          <cell r="E241" t="str">
            <v>동대문 종합시장 쇼핑타운 신관1층 2호</v>
          </cell>
          <cell r="F241" t="str">
            <v>우리</v>
          </cell>
          <cell r="G241" t="str">
            <v>최은주</v>
          </cell>
          <cell r="H241" t="str">
            <v>1002-043-114056</v>
          </cell>
          <cell r="I241" t="str">
            <v>--</v>
          </cell>
        </row>
        <row r="242">
          <cell r="B242" t="str">
            <v>2277-0158</v>
          </cell>
          <cell r="C242" t="str">
            <v>주영</v>
          </cell>
          <cell r="D242" t="str">
            <v>2277-0158</v>
          </cell>
          <cell r="E242" t="str">
            <v>신관1층 2호</v>
          </cell>
          <cell r="F242" t="str">
            <v>우리</v>
          </cell>
          <cell r="G242" t="str">
            <v>최은주</v>
          </cell>
          <cell r="H242" t="str">
            <v>814-410874-13-001</v>
          </cell>
          <cell r="I242" t="str">
            <v>우리-김천호-814-410874-13-001</v>
          </cell>
        </row>
        <row r="243">
          <cell r="B243" t="str">
            <v>2269-9825</v>
          </cell>
          <cell r="C243" t="str">
            <v>주은직물</v>
          </cell>
          <cell r="D243" t="str">
            <v>2269-9825</v>
          </cell>
          <cell r="E243" t="str">
            <v>A동4025호</v>
          </cell>
          <cell r="F243" t="str">
            <v>우리</v>
          </cell>
          <cell r="G243" t="str">
            <v>김천호</v>
          </cell>
          <cell r="H243" t="str">
            <v>9002-0864-9024-5</v>
          </cell>
          <cell r="I243" t="str">
            <v>새마을금고-이은경-9002-0864-9024-5</v>
          </cell>
        </row>
        <row r="244">
          <cell r="B244" t="str">
            <v>2268-9552</v>
          </cell>
          <cell r="C244" t="str">
            <v>주전텍스</v>
          </cell>
          <cell r="D244" t="str">
            <v>2268-9552</v>
          </cell>
          <cell r="E244" t="str">
            <v>동대문 종합시장 D동 3층26,27호</v>
          </cell>
          <cell r="F244" t="str">
            <v>새마을금고</v>
          </cell>
          <cell r="G244" t="str">
            <v>이은경</v>
          </cell>
          <cell r="H244" t="str">
            <v>9002-0864-9024-5</v>
          </cell>
          <cell r="I244" t="str">
            <v>--</v>
          </cell>
        </row>
        <row r="245">
          <cell r="B245" t="str">
            <v>2279-1753</v>
          </cell>
          <cell r="C245" t="str">
            <v>준텍스</v>
          </cell>
          <cell r="D245" t="str">
            <v>2279-1753</v>
          </cell>
          <cell r="E245" t="str">
            <v>B동4103호</v>
          </cell>
          <cell r="F245" t="str">
            <v>새마을금고</v>
          </cell>
          <cell r="G245" t="str">
            <v>이은경</v>
          </cell>
          <cell r="H245" t="str">
            <v>1005-101-444631</v>
          </cell>
          <cell r="I245" t="str">
            <v>우리-정점순-1005-101-444631</v>
          </cell>
        </row>
        <row r="246">
          <cell r="B246" t="str">
            <v>2261-3531</v>
          </cell>
          <cell r="C246" t="str">
            <v>중보</v>
          </cell>
          <cell r="D246" t="str">
            <v>2261-3531</v>
          </cell>
          <cell r="E246" t="str">
            <v>동대문 종합시장 C동 3224호</v>
          </cell>
          <cell r="F246" t="str">
            <v>우리</v>
          </cell>
          <cell r="G246" t="str">
            <v>정점순</v>
          </cell>
          <cell r="H246" t="str">
            <v>1005-902-006250</v>
          </cell>
          <cell r="I246" t="str">
            <v>우리-㈜중앙패브릭-1005-902-006250</v>
          </cell>
        </row>
        <row r="247">
          <cell r="B247" t="str">
            <v>070-7769-6267</v>
          </cell>
          <cell r="C247" t="str">
            <v>중앙패브릭</v>
          </cell>
          <cell r="D247" t="str">
            <v>070-7769-6267</v>
          </cell>
          <cell r="E247" t="str">
            <v>동대문 종합시장 B-3195,3102,3103.</v>
          </cell>
          <cell r="F247" t="str">
            <v>우리</v>
          </cell>
          <cell r="G247" t="str">
            <v>㈜중앙패브릭</v>
          </cell>
          <cell r="H247" t="str">
            <v>063-028456-02-004</v>
          </cell>
          <cell r="I247" t="str">
            <v>우리-김재영-063-028456-02-004</v>
          </cell>
        </row>
        <row r="248">
          <cell r="B248" t="str">
            <v>2272-4074</v>
          </cell>
          <cell r="C248" t="str">
            <v>지성직물</v>
          </cell>
          <cell r="D248" t="str">
            <v>2272-4074</v>
          </cell>
          <cell r="E248" t="str">
            <v>동대문 C동 4074호</v>
          </cell>
          <cell r="F248" t="str">
            <v>우리</v>
          </cell>
          <cell r="G248" t="str">
            <v>김재영</v>
          </cell>
          <cell r="H248" t="str">
            <v>063-028456-02-004</v>
          </cell>
          <cell r="I248" t="str">
            <v>--</v>
          </cell>
        </row>
        <row r="249">
          <cell r="B249" t="str">
            <v>070-7527-3416</v>
          </cell>
          <cell r="C249" t="str">
            <v>지엠무역</v>
          </cell>
          <cell r="D249" t="str">
            <v>070-7527-3416</v>
          </cell>
          <cell r="E249" t="str">
            <v>서울시 성동구 성수2가 3동 302-37</v>
          </cell>
          <cell r="F249" t="str">
            <v>기업</v>
          </cell>
          <cell r="G249" t="str">
            <v>허도연</v>
          </cell>
          <cell r="H249" t="str">
            <v>620-204503-617</v>
          </cell>
          <cell r="I249" t="str">
            <v>외환-이원진-620-204503-617</v>
          </cell>
        </row>
        <row r="250">
          <cell r="B250" t="str">
            <v>2268-4179</v>
          </cell>
          <cell r="C250" t="str">
            <v>진텍스</v>
          </cell>
          <cell r="D250" t="str">
            <v>2268-4179</v>
          </cell>
          <cell r="E250" t="str">
            <v>동대문 종합시장 A동 4179호</v>
          </cell>
          <cell r="F250" t="str">
            <v>외환</v>
          </cell>
          <cell r="G250" t="str">
            <v>이원진</v>
          </cell>
          <cell r="H250" t="str">
            <v>100-023-252-606</v>
          </cell>
          <cell r="I250" t="str">
            <v>신한-찬스박찬을-100-023-252-606</v>
          </cell>
        </row>
        <row r="251">
          <cell r="B251" t="str">
            <v>2267-5975</v>
          </cell>
          <cell r="C251" t="str">
            <v>찬스</v>
          </cell>
          <cell r="D251" t="str">
            <v>2267-5975</v>
          </cell>
          <cell r="E251" t="str">
            <v>동대문 종합시장 D동 3층 72호</v>
          </cell>
          <cell r="F251" t="str">
            <v>신한</v>
          </cell>
          <cell r="G251" t="str">
            <v>찬스박찬을</v>
          </cell>
          <cell r="H251" t="str">
            <v>063-285170-02-001</v>
          </cell>
          <cell r="I251" t="str">
            <v>우리-이정철-063-285170-02-001</v>
          </cell>
        </row>
        <row r="252">
          <cell r="B252" t="str">
            <v>2279-0424</v>
          </cell>
          <cell r="C252" t="str">
            <v>창TEX</v>
          </cell>
          <cell r="D252" t="str">
            <v>2279-0424</v>
          </cell>
          <cell r="E252" t="str">
            <v xml:space="preserve">동대문 B동 3067호 </v>
          </cell>
          <cell r="F252" t="str">
            <v>우리</v>
          </cell>
          <cell r="G252" t="str">
            <v>이정철</v>
          </cell>
          <cell r="H252">
            <v>630005663194</v>
          </cell>
          <cell r="I252" t="str">
            <v>외환-양연완-630005663194</v>
          </cell>
        </row>
        <row r="253">
          <cell r="B253" t="str">
            <v>2268-2141</v>
          </cell>
          <cell r="C253" t="str">
            <v>창만이네</v>
          </cell>
          <cell r="D253" t="str">
            <v>2268-2141</v>
          </cell>
          <cell r="E253" t="str">
            <v>동대문 종합시장 C동 3층 230호</v>
          </cell>
          <cell r="F253" t="str">
            <v>외환</v>
          </cell>
          <cell r="G253" t="str">
            <v>양연완</v>
          </cell>
          <cell r="H253" t="str">
            <v>022-060448-01-011</v>
          </cell>
          <cell r="I253" t="str">
            <v>기업-김용안-022-060448-01-011</v>
          </cell>
        </row>
        <row r="254">
          <cell r="B254" t="str">
            <v>2265-4493</v>
          </cell>
          <cell r="C254" t="str">
            <v>청광섬유</v>
          </cell>
          <cell r="D254" t="str">
            <v>2265-4493</v>
          </cell>
          <cell r="E254" t="str">
            <v>D-3117</v>
          </cell>
          <cell r="F254" t="str">
            <v>기업</v>
          </cell>
          <cell r="G254" t="str">
            <v>김용안</v>
          </cell>
          <cell r="H254" t="str">
            <v>022-060448-01-011</v>
          </cell>
          <cell r="I254" t="str">
            <v>기업-김용안-022-060448-01-011</v>
          </cell>
        </row>
        <row r="255">
          <cell r="B255" t="str">
            <v>2277-3477</v>
          </cell>
          <cell r="C255" t="str">
            <v>청정텍스</v>
          </cell>
          <cell r="D255" t="str">
            <v>2277-3477</v>
          </cell>
          <cell r="E255" t="str">
            <v>동대문 A동 3105호</v>
          </cell>
          <cell r="F255" t="str">
            <v>기업</v>
          </cell>
          <cell r="G255" t="str">
            <v>김용안</v>
          </cell>
          <cell r="H255" t="str">
            <v>022-065731-01-013</v>
          </cell>
          <cell r="I255" t="str">
            <v>기업-최민호-022-065731-01-013</v>
          </cell>
        </row>
        <row r="256">
          <cell r="B256" t="str">
            <v>2278-7705</v>
          </cell>
          <cell r="C256" t="str">
            <v>초이</v>
          </cell>
          <cell r="D256" t="str">
            <v>2278-7705</v>
          </cell>
          <cell r="E256" t="str">
            <v>동대문 종합시장 D동 3180호</v>
          </cell>
          <cell r="F256" t="str">
            <v>기업</v>
          </cell>
          <cell r="G256" t="str">
            <v>최민호</v>
          </cell>
          <cell r="H256" t="str">
            <v>022-000869-04-011</v>
          </cell>
          <cell r="I256" t="str">
            <v>기업-김남석-022-000869-04-011</v>
          </cell>
        </row>
        <row r="257">
          <cell r="B257" t="str">
            <v>2274-0288</v>
          </cell>
          <cell r="C257" t="str">
            <v>충북상사</v>
          </cell>
          <cell r="D257" t="str">
            <v>2274-0288</v>
          </cell>
          <cell r="E257" t="str">
            <v>동대문 종합시장 D동 3005호</v>
          </cell>
          <cell r="F257" t="str">
            <v>기업</v>
          </cell>
          <cell r="G257" t="str">
            <v>김남석</v>
          </cell>
          <cell r="H257" t="str">
            <v>1005-901-215860</v>
          </cell>
          <cell r="I257" t="str">
            <v>우리-양진경-1005-901-215860</v>
          </cell>
        </row>
        <row r="258">
          <cell r="B258" t="str">
            <v>2278-5479</v>
          </cell>
          <cell r="C258" t="str">
            <v>컬러앤스타일</v>
          </cell>
          <cell r="D258" t="str">
            <v>2278-5479</v>
          </cell>
          <cell r="E258" t="str">
            <v>동대문 종합시장 A동 3157호</v>
          </cell>
          <cell r="F258" t="str">
            <v>우리</v>
          </cell>
          <cell r="G258" t="str">
            <v>양진경</v>
          </cell>
          <cell r="H258" t="str">
            <v>1005-901-215860</v>
          </cell>
          <cell r="I258" t="str">
            <v>--</v>
          </cell>
        </row>
        <row r="259">
          <cell r="B259" t="str">
            <v>2265-5243</v>
          </cell>
          <cell r="C259" t="str">
            <v>케이엠</v>
          </cell>
          <cell r="D259" t="str">
            <v>2265-5243</v>
          </cell>
          <cell r="E259" t="str">
            <v>동대문 A동3186호</v>
          </cell>
          <cell r="F259" t="str">
            <v>우리</v>
          </cell>
          <cell r="G259" t="str">
            <v>양진경</v>
          </cell>
          <cell r="H259">
            <v>0</v>
          </cell>
          <cell r="I259" t="str">
            <v>--</v>
          </cell>
        </row>
        <row r="260">
          <cell r="B260" t="str">
            <v>2285-5795</v>
          </cell>
          <cell r="C260" t="str">
            <v>코튼</v>
          </cell>
          <cell r="D260" t="str">
            <v>2285-5795</v>
          </cell>
          <cell r="E260" t="str">
            <v>동대문 종합시장 B동 3층 3223호</v>
          </cell>
          <cell r="F260" t="str">
            <v>기업</v>
          </cell>
          <cell r="G260" t="str">
            <v>권향님</v>
          </cell>
          <cell r="H260" t="str">
            <v>022-065792-01-013</v>
          </cell>
          <cell r="I260" t="str">
            <v>기업-김영권-022-065792-01-013</v>
          </cell>
        </row>
        <row r="261">
          <cell r="B261" t="str">
            <v>2264-6466</v>
          </cell>
          <cell r="C261" t="str">
            <v>코튼하우스</v>
          </cell>
          <cell r="D261" t="str">
            <v>2264-6466</v>
          </cell>
          <cell r="E261" t="str">
            <v xml:space="preserve">동대문 A동 3071-2호 </v>
          </cell>
          <cell r="F261" t="str">
            <v>기업</v>
          </cell>
          <cell r="G261" t="str">
            <v>김영권</v>
          </cell>
          <cell r="H261" t="str">
            <v>1002-241-090351</v>
          </cell>
          <cell r="I261" t="str">
            <v>우리-오병도-1002-241-090351</v>
          </cell>
        </row>
        <row r="262">
          <cell r="B262" t="str">
            <v>2272-0919</v>
          </cell>
          <cell r="C262" t="str">
            <v>타임TEX</v>
          </cell>
          <cell r="D262" t="str">
            <v>2272-0919</v>
          </cell>
          <cell r="E262" t="str">
            <v>C-4037</v>
          </cell>
          <cell r="F262" t="str">
            <v>우리</v>
          </cell>
          <cell r="G262" t="str">
            <v>오병도</v>
          </cell>
          <cell r="H262" t="str">
            <v>236-012043-02-015</v>
          </cell>
          <cell r="I262" t="str">
            <v>기업-황덕윤-236-012043-02-015</v>
          </cell>
        </row>
        <row r="263">
          <cell r="B263" t="str">
            <v>2266-1133</v>
          </cell>
          <cell r="C263" t="str">
            <v>태광</v>
          </cell>
          <cell r="D263" t="str">
            <v>2266-1133</v>
          </cell>
          <cell r="E263" t="str">
            <v>동대문 종합시장 D동 2층 2645-2호</v>
          </cell>
          <cell r="F263" t="str">
            <v>기업</v>
          </cell>
          <cell r="G263" t="str">
            <v>황덕윤</v>
          </cell>
          <cell r="H263" t="str">
            <v>236-012043-02-015</v>
          </cell>
          <cell r="I263" t="str">
            <v>--</v>
          </cell>
        </row>
        <row r="264">
          <cell r="B264" t="str">
            <v>2274-0897</v>
          </cell>
          <cell r="C264" t="str">
            <v>태광텍스타일</v>
          </cell>
          <cell r="D264" t="str">
            <v>2274-0897</v>
          </cell>
          <cell r="E264" t="str">
            <v>동대문 D동 3100호</v>
          </cell>
          <cell r="F264" t="str">
            <v>기업</v>
          </cell>
          <cell r="G264" t="str">
            <v>황덕윤</v>
          </cell>
          <cell r="H264" t="str">
            <v>022-052530-04-011</v>
          </cell>
          <cell r="I264" t="str">
            <v>기업-한창남-022-052530-04-011</v>
          </cell>
        </row>
        <row r="265">
          <cell r="B265" t="str">
            <v>2278-4161</v>
          </cell>
          <cell r="C265" t="str">
            <v>태양직물</v>
          </cell>
          <cell r="D265" t="str">
            <v>2278-4161</v>
          </cell>
          <cell r="E265" t="str">
            <v>동대문 종합시장 C동5037호</v>
          </cell>
          <cell r="F265" t="str">
            <v>기업</v>
          </cell>
          <cell r="G265" t="str">
            <v>한창남</v>
          </cell>
          <cell r="H265" t="str">
            <v>022-052530-04-011</v>
          </cell>
          <cell r="I265" t="str">
            <v>기업-한창남-022-052530-04-011</v>
          </cell>
        </row>
        <row r="266">
          <cell r="B266" t="str">
            <v>2273-8858</v>
          </cell>
          <cell r="C266" t="str">
            <v>태연</v>
          </cell>
          <cell r="D266" t="str">
            <v>2273-8858</v>
          </cell>
          <cell r="E266" t="str">
            <v>동대문 종합시장 A동 3층 3052호</v>
          </cell>
          <cell r="F266" t="str">
            <v>기업</v>
          </cell>
          <cell r="G266" t="str">
            <v>한창남</v>
          </cell>
          <cell r="H266" t="str">
            <v>022-032304-02-018</v>
          </cell>
          <cell r="I266" t="str">
            <v>기업-권향님-022-032304-02-018</v>
          </cell>
        </row>
        <row r="267">
          <cell r="B267" t="str">
            <v>2266-8394</v>
          </cell>
          <cell r="C267" t="str">
            <v>태영상사</v>
          </cell>
          <cell r="D267" t="str">
            <v>2266-8394</v>
          </cell>
          <cell r="E267" t="str">
            <v>동대문 B동 3245호</v>
          </cell>
          <cell r="F267" t="str">
            <v>기업</v>
          </cell>
          <cell r="G267" t="str">
            <v>권향님</v>
          </cell>
          <cell r="H267" t="str">
            <v>796601-04-080643</v>
          </cell>
          <cell r="I267" t="str">
            <v>국민-강모철-796601-04-080643</v>
          </cell>
        </row>
        <row r="268">
          <cell r="B268" t="str">
            <v>745-6863</v>
          </cell>
          <cell r="C268" t="str">
            <v>태영텍스</v>
          </cell>
          <cell r="D268" t="str">
            <v>745-6863</v>
          </cell>
          <cell r="E268" t="str">
            <v xml:space="preserve">동대문 B동 4129-1호 </v>
          </cell>
          <cell r="F268" t="str">
            <v>국민</v>
          </cell>
          <cell r="G268" t="str">
            <v>강모철</v>
          </cell>
          <cell r="H268" t="str">
            <v>022-065920-01-013</v>
          </cell>
          <cell r="I268" t="str">
            <v>기업은행-허웅-022-065920-01-013</v>
          </cell>
        </row>
        <row r="269">
          <cell r="B269" t="str">
            <v>2268-1159</v>
          </cell>
          <cell r="C269" t="str">
            <v>태웅화섬</v>
          </cell>
          <cell r="D269" t="str">
            <v>2268-1159</v>
          </cell>
          <cell r="E269" t="str">
            <v>동대문 D동 2717호</v>
          </cell>
          <cell r="F269" t="str">
            <v>국민</v>
          </cell>
          <cell r="G269" t="str">
            <v>강모철</v>
          </cell>
          <cell r="H269" t="str">
            <v>022-032315-04-022</v>
          </cell>
          <cell r="I269" t="str">
            <v>기업-성원제-022-032315-04-022</v>
          </cell>
        </row>
        <row r="270">
          <cell r="B270" t="str">
            <v>2263-0885</v>
          </cell>
          <cell r="C270" t="str">
            <v>태호직물</v>
          </cell>
          <cell r="D270" t="str">
            <v>2263-0885</v>
          </cell>
          <cell r="E270" t="str">
            <v>동대문 D동 3층 128호</v>
          </cell>
          <cell r="F270" t="str">
            <v>기업</v>
          </cell>
          <cell r="G270" t="str">
            <v>성원제</v>
          </cell>
          <cell r="H270" t="str">
            <v>774-067370-02-001</v>
          </cell>
          <cell r="I270" t="str">
            <v>우리-장우현-774-067370-02-001</v>
          </cell>
        </row>
        <row r="271">
          <cell r="B271" t="str">
            <v>2277-2119</v>
          </cell>
          <cell r="C271" t="str">
            <v>털보</v>
          </cell>
          <cell r="D271" t="str">
            <v>2277-2119</v>
          </cell>
          <cell r="E271" t="str">
            <v>동대문 종합시장 C동 3층 3330호</v>
          </cell>
          <cell r="F271" t="str">
            <v>우리</v>
          </cell>
          <cell r="G271" t="str">
            <v>장우현</v>
          </cell>
          <cell r="H271" t="str">
            <v>022-068850-04-011</v>
          </cell>
          <cell r="I271" t="str">
            <v>기업은행-이만호-022-068850-04-011</v>
          </cell>
        </row>
        <row r="272">
          <cell r="B272" t="str">
            <v>2264-2606</v>
          </cell>
          <cell r="C272" t="str">
            <v>테마</v>
          </cell>
          <cell r="D272" t="str">
            <v>2264-2606</v>
          </cell>
          <cell r="E272" t="str">
            <v>동대문 C동 4층 4055호</v>
          </cell>
          <cell r="F272" t="str">
            <v>기업은행</v>
          </cell>
          <cell r="G272" t="str">
            <v>이만호</v>
          </cell>
          <cell r="H272">
            <v>0</v>
          </cell>
          <cell r="I272" t="str">
            <v>--</v>
          </cell>
        </row>
        <row r="273">
          <cell r="B273" t="str">
            <v>2261-3077</v>
          </cell>
          <cell r="C273" t="str">
            <v>텍스뷰</v>
          </cell>
          <cell r="D273" t="str">
            <v>2261-3077</v>
          </cell>
          <cell r="E273" t="str">
            <v>동대문 A동 3173호</v>
          </cell>
          <cell r="F273" t="str">
            <v>기업은행</v>
          </cell>
          <cell r="G273" t="str">
            <v>이만호</v>
          </cell>
          <cell r="H273" t="str">
            <v>011-303-6414</v>
          </cell>
          <cell r="I273" t="str">
            <v>기업-이영희-011-303-6414</v>
          </cell>
        </row>
        <row r="274">
          <cell r="B274" t="str">
            <v>2268-6401</v>
          </cell>
          <cell r="C274" t="str">
            <v>텍스피아</v>
          </cell>
          <cell r="D274" t="str">
            <v>2268-6401</v>
          </cell>
          <cell r="E274" t="str">
            <v>B-3003</v>
          </cell>
          <cell r="F274" t="str">
            <v>기업</v>
          </cell>
          <cell r="G274" t="str">
            <v>이영희</v>
          </cell>
          <cell r="H274">
            <v>0</v>
          </cell>
          <cell r="I274" t="str">
            <v>--</v>
          </cell>
        </row>
        <row r="275">
          <cell r="B275" t="str">
            <v>2274-9240</v>
          </cell>
          <cell r="C275" t="str">
            <v>토마토</v>
          </cell>
          <cell r="D275" t="str">
            <v>2274-9240</v>
          </cell>
          <cell r="E275" t="str">
            <v>동대문 A동 3174호</v>
          </cell>
          <cell r="F275" t="str">
            <v>기업</v>
          </cell>
          <cell r="G275" t="str">
            <v>이영희</v>
          </cell>
          <cell r="H275">
            <v>0</v>
          </cell>
          <cell r="I275" t="str">
            <v>--</v>
          </cell>
        </row>
        <row r="276">
          <cell r="B276" t="str">
            <v>2274-7400</v>
          </cell>
          <cell r="C276" t="str">
            <v>토마토</v>
          </cell>
          <cell r="D276" t="str">
            <v>2274-7400</v>
          </cell>
          <cell r="E276" t="str">
            <v>동대문 종합시장 A동 3174호</v>
          </cell>
          <cell r="F276" t="str">
            <v>기업</v>
          </cell>
          <cell r="G276" t="str">
            <v>폴라텍스</v>
          </cell>
          <cell r="H276" t="str">
            <v>011-790-4859</v>
          </cell>
          <cell r="I276" t="str">
            <v>기업-김태중-011-790-4859</v>
          </cell>
        </row>
        <row r="277">
          <cell r="B277" t="str">
            <v>2272-3175</v>
          </cell>
          <cell r="C277" t="str">
            <v>통일상사</v>
          </cell>
          <cell r="D277" t="str">
            <v>2272-3175</v>
          </cell>
          <cell r="E277" t="str">
            <v>동대문 종합시장 D동 3172호</v>
          </cell>
          <cell r="F277" t="str">
            <v>기업</v>
          </cell>
          <cell r="G277" t="str">
            <v>김태중</v>
          </cell>
          <cell r="H277" t="str">
            <v>1002-739-152900</v>
          </cell>
          <cell r="I277" t="str">
            <v>우리은행-이지은-1002-739-152900</v>
          </cell>
        </row>
        <row r="278">
          <cell r="B278" t="str">
            <v>2274-0927</v>
          </cell>
          <cell r="C278" t="str">
            <v>투텍스힐</v>
          </cell>
          <cell r="D278" t="str">
            <v>2274-0927</v>
          </cell>
          <cell r="E278" t="str">
            <v>A-4143~4호</v>
          </cell>
          <cell r="F278" t="str">
            <v>우리은행</v>
          </cell>
          <cell r="G278" t="str">
            <v>이지은</v>
          </cell>
          <cell r="H278" t="str">
            <v>1005-301-149845</v>
          </cell>
          <cell r="I278" t="str">
            <v>우리-파카직물-1005-301-149845</v>
          </cell>
        </row>
        <row r="279">
          <cell r="B279" t="str">
            <v>2267-8866</v>
          </cell>
          <cell r="C279" t="str">
            <v>파카직물</v>
          </cell>
          <cell r="D279" t="str">
            <v>2267-8866</v>
          </cell>
          <cell r="E279" t="str">
            <v>동대문 종합시장 C동 3249호</v>
          </cell>
          <cell r="F279" t="str">
            <v>우리</v>
          </cell>
          <cell r="G279" t="str">
            <v>파카직물</v>
          </cell>
          <cell r="H279" t="str">
            <v>007337-04-001433</v>
          </cell>
          <cell r="I279" t="str">
            <v>국민-김완석-007337-04-001433</v>
          </cell>
        </row>
        <row r="280">
          <cell r="B280" t="str">
            <v>2265-1903</v>
          </cell>
          <cell r="C280" t="str">
            <v>팔복</v>
          </cell>
          <cell r="D280" t="str">
            <v>2265-1903</v>
          </cell>
          <cell r="E280" t="str">
            <v>동대문 종합시장 A동 3045호</v>
          </cell>
          <cell r="F280" t="str">
            <v>국민</v>
          </cell>
          <cell r="G280" t="str">
            <v>김완석</v>
          </cell>
          <cell r="H280" t="str">
            <v>022-049884-04-019</v>
          </cell>
          <cell r="I280" t="str">
            <v>기업-김재훈/편화직물-022-049884-04-019</v>
          </cell>
        </row>
        <row r="281">
          <cell r="B281" t="str">
            <v>2274-7285</v>
          </cell>
          <cell r="C281" t="str">
            <v>평화직물</v>
          </cell>
          <cell r="D281" t="str">
            <v>2274-7285</v>
          </cell>
          <cell r="E281" t="str">
            <v>동대문 C동3355호</v>
          </cell>
          <cell r="F281" t="str">
            <v>기업</v>
          </cell>
          <cell r="G281" t="str">
            <v>김재훈/편화직물</v>
          </cell>
          <cell r="H281">
            <v>0</v>
          </cell>
          <cell r="I281" t="str">
            <v>--</v>
          </cell>
        </row>
        <row r="282">
          <cell r="B282" t="str">
            <v>2275-5480</v>
          </cell>
          <cell r="C282" t="str">
            <v>포인트</v>
          </cell>
          <cell r="D282" t="str">
            <v>2275-5480</v>
          </cell>
          <cell r="E282" t="str">
            <v>동대문 D동 2714호</v>
          </cell>
          <cell r="F282" t="str">
            <v>기업</v>
          </cell>
          <cell r="G282" t="str">
            <v>김재훈/편화직물</v>
          </cell>
          <cell r="H282" t="str">
            <v>022-046803-02-011</v>
          </cell>
          <cell r="I282" t="str">
            <v>기업-폴라텍스-022-046803-02-011</v>
          </cell>
        </row>
        <row r="283">
          <cell r="B283" t="str">
            <v>2274-7969</v>
          </cell>
          <cell r="C283" t="str">
            <v>폴라텍스</v>
          </cell>
          <cell r="D283" t="str">
            <v>2274-7969</v>
          </cell>
          <cell r="E283" t="str">
            <v>동대문 종합시장 D동 3층 103호</v>
          </cell>
          <cell r="F283" t="str">
            <v>기업</v>
          </cell>
          <cell r="G283" t="str">
            <v>폴라텍스</v>
          </cell>
          <cell r="H283" t="str">
            <v>022-036508-02-025</v>
          </cell>
          <cell r="I283" t="str">
            <v>기업-신동준-022-036508-02-025</v>
          </cell>
        </row>
        <row r="284">
          <cell r="B284" t="str">
            <v>2273-7961</v>
          </cell>
          <cell r="C284" t="str">
            <v>풍림</v>
          </cell>
          <cell r="D284" t="str">
            <v>2273-7961</v>
          </cell>
          <cell r="E284" t="str">
            <v>동대문 종합시장 B동 3236호</v>
          </cell>
          <cell r="F284" t="str">
            <v>기업</v>
          </cell>
          <cell r="G284" t="str">
            <v>신동준</v>
          </cell>
          <cell r="H284">
            <v>0</v>
          </cell>
          <cell r="I284" t="str">
            <v>--</v>
          </cell>
        </row>
        <row r="285">
          <cell r="B285" t="str">
            <v>2268-9707</v>
          </cell>
          <cell r="C285" t="str">
            <v>프림</v>
          </cell>
          <cell r="D285" t="str">
            <v>2268-9707</v>
          </cell>
          <cell r="E285" t="str">
            <v>동대문 B동 5105-5106호</v>
          </cell>
          <cell r="F285" t="str">
            <v>기업</v>
          </cell>
          <cell r="G285" t="str">
            <v>신동준</v>
          </cell>
          <cell r="H285" t="str">
            <v>022-061382-04-015</v>
          </cell>
          <cell r="I285" t="str">
            <v>기업-하나 이훈-022-061382-04-015</v>
          </cell>
        </row>
        <row r="286">
          <cell r="B286" t="str">
            <v>2266-7396</v>
          </cell>
          <cell r="C286" t="str">
            <v>하나</v>
          </cell>
          <cell r="D286" t="str">
            <v>2266-7396</v>
          </cell>
          <cell r="E286" t="str">
            <v>동대문 종합시장 B동 3234-5호</v>
          </cell>
          <cell r="F286" t="str">
            <v>기업</v>
          </cell>
          <cell r="G286" t="str">
            <v>하나 이훈</v>
          </cell>
          <cell r="H286" t="str">
            <v>022-061382-04-015</v>
          </cell>
          <cell r="I286" t="str">
            <v>--</v>
          </cell>
        </row>
        <row r="287">
          <cell r="B287" t="str">
            <v>2268-0753</v>
          </cell>
          <cell r="C287" t="str">
            <v>하나</v>
          </cell>
          <cell r="D287" t="str">
            <v>2268-0753</v>
          </cell>
          <cell r="E287" t="str">
            <v>A동3019호</v>
          </cell>
          <cell r="F287" t="str">
            <v>기업</v>
          </cell>
          <cell r="G287" t="str">
            <v>하나 이훈</v>
          </cell>
          <cell r="H287" t="str">
            <v>022-071550-04-012</v>
          </cell>
          <cell r="I287" t="str">
            <v>기업-오제승-022-071550-04-012</v>
          </cell>
        </row>
        <row r="288">
          <cell r="B288" t="str">
            <v>2274-8865</v>
          </cell>
          <cell r="C288" t="str">
            <v>하나</v>
          </cell>
          <cell r="D288" t="str">
            <v>2274-8865</v>
          </cell>
          <cell r="E288" t="str">
            <v>A동 4층 4157</v>
          </cell>
          <cell r="F288" t="str">
            <v>기업</v>
          </cell>
          <cell r="G288" t="str">
            <v>오제승</v>
          </cell>
          <cell r="H288">
            <v>0</v>
          </cell>
          <cell r="I288" t="str">
            <v>--</v>
          </cell>
        </row>
        <row r="289">
          <cell r="B289" t="str">
            <v>2272-2707</v>
          </cell>
          <cell r="C289" t="str">
            <v>하노바</v>
          </cell>
          <cell r="D289" t="str">
            <v>2272-2707</v>
          </cell>
          <cell r="E289" t="str">
            <v>동대문 C동 4059호</v>
          </cell>
          <cell r="F289" t="str">
            <v>기업</v>
          </cell>
          <cell r="G289" t="str">
            <v>오제승</v>
          </cell>
          <cell r="H289" t="str">
            <v>0137-10-006733-8</v>
          </cell>
          <cell r="I289" t="str">
            <v>새마을금고-김창현-0137-10-006733-8</v>
          </cell>
        </row>
        <row r="290">
          <cell r="B290" t="str">
            <v>2269-8328</v>
          </cell>
          <cell r="C290" t="str">
            <v>하동</v>
          </cell>
          <cell r="D290" t="str">
            <v>2269-8328</v>
          </cell>
          <cell r="E290" t="str">
            <v>D-3084</v>
          </cell>
          <cell r="F290" t="str">
            <v>새마을금고</v>
          </cell>
          <cell r="G290" t="str">
            <v>김창현</v>
          </cell>
          <cell r="H290" t="str">
            <v>027-098722-01-018</v>
          </cell>
          <cell r="I290" t="str">
            <v>기업-문진호-027-098722-01-018</v>
          </cell>
        </row>
        <row r="291">
          <cell r="B291" t="str">
            <v>462-8908</v>
          </cell>
          <cell r="C291" t="str">
            <v>한양합성피혁</v>
          </cell>
          <cell r="D291" t="str">
            <v>462-8908</v>
          </cell>
          <cell r="E291" t="str">
            <v>성동구 성수2가 1동 310-7 1층</v>
          </cell>
          <cell r="F291" t="str">
            <v>기업</v>
          </cell>
          <cell r="G291" t="str">
            <v>문진호</v>
          </cell>
          <cell r="H291" t="str">
            <v>324-156759-02-101</v>
          </cell>
          <cell r="I291" t="str">
            <v>우리-장복자-324-156759-02-101</v>
          </cell>
        </row>
        <row r="292">
          <cell r="B292" t="str">
            <v>2276-1630</v>
          </cell>
          <cell r="C292" t="str">
            <v>한올지</v>
          </cell>
          <cell r="D292" t="str">
            <v>2276-1630</v>
          </cell>
          <cell r="E292" t="str">
            <v>동대문 종합시장 C동 1029,30</v>
          </cell>
          <cell r="F292" t="str">
            <v>우리</v>
          </cell>
          <cell r="G292" t="str">
            <v>장복자</v>
          </cell>
          <cell r="H292" t="str">
            <v>475801-01-125688</v>
          </cell>
          <cell r="I292" t="str">
            <v>국민-손숙기(해성무역)-475801-01-125688</v>
          </cell>
        </row>
        <row r="293">
          <cell r="B293" t="str">
            <v>461-7288</v>
          </cell>
          <cell r="C293" t="str">
            <v>해성무역</v>
          </cell>
          <cell r="D293" t="str">
            <v>461-7288</v>
          </cell>
          <cell r="E293" t="str">
            <v>성동구 성수동 1가 16-39</v>
          </cell>
          <cell r="F293" t="str">
            <v>국민</v>
          </cell>
          <cell r="G293" t="str">
            <v>손숙기(해성무역)</v>
          </cell>
          <cell r="H293" t="str">
            <v>022-066039-02-018</v>
          </cell>
          <cell r="I293" t="str">
            <v>기업-차재현-022-066039-02-018</v>
          </cell>
        </row>
        <row r="294">
          <cell r="B294" t="str">
            <v>2264-9995</v>
          </cell>
          <cell r="C294" t="str">
            <v>행림섬유</v>
          </cell>
          <cell r="D294" t="str">
            <v>2264-9995</v>
          </cell>
          <cell r="E294" t="str">
            <v>D-2813</v>
          </cell>
          <cell r="F294" t="str">
            <v>기업</v>
          </cell>
          <cell r="G294" t="str">
            <v>차재현</v>
          </cell>
          <cell r="H294" t="str">
            <v>005-01-0236-946</v>
          </cell>
          <cell r="I294" t="str">
            <v>국민-서은규-005-01-0236-946</v>
          </cell>
        </row>
        <row r="295">
          <cell r="B295" t="str">
            <v>2277-1245</v>
          </cell>
          <cell r="C295" t="str">
            <v>현대상사</v>
          </cell>
          <cell r="D295" t="str">
            <v>2277-1245</v>
          </cell>
          <cell r="E295" t="str">
            <v>대광빌딩 106호</v>
          </cell>
          <cell r="F295" t="str">
            <v>국민</v>
          </cell>
          <cell r="G295" t="str">
            <v>서은규</v>
          </cell>
          <cell r="H295" t="str">
            <v>022-057188-01-029</v>
          </cell>
          <cell r="I295" t="str">
            <v>기업-김형준-022-057188-01-029</v>
          </cell>
        </row>
        <row r="296">
          <cell r="B296" t="str">
            <v>2266-0891</v>
          </cell>
          <cell r="C296" t="str">
            <v>현대직물</v>
          </cell>
          <cell r="D296" t="str">
            <v>2266-0891</v>
          </cell>
          <cell r="E296" t="str">
            <v>A-3033</v>
          </cell>
          <cell r="F296" t="str">
            <v>기업</v>
          </cell>
          <cell r="G296" t="str">
            <v>김형준</v>
          </cell>
          <cell r="H296" t="str">
            <v>013-21-0292-318</v>
          </cell>
          <cell r="I296" t="str">
            <v>국민-권영민-013-21-0292-318</v>
          </cell>
        </row>
        <row r="297">
          <cell r="B297" t="str">
            <v>2278-0700</v>
          </cell>
          <cell r="C297" t="str">
            <v>현우</v>
          </cell>
          <cell r="D297" t="str">
            <v>2278-0700</v>
          </cell>
          <cell r="E297" t="str">
            <v>동대문 C동 2층 2052호</v>
          </cell>
          <cell r="F297" t="str">
            <v>국민</v>
          </cell>
          <cell r="G297" t="str">
            <v>권영민</v>
          </cell>
          <cell r="H297" t="str">
            <v>013-21-0292-318</v>
          </cell>
          <cell r="I297" t="str">
            <v>--</v>
          </cell>
        </row>
        <row r="298">
          <cell r="B298" t="str">
            <v>2265-6729</v>
          </cell>
          <cell r="C298" t="str">
            <v>현주직물</v>
          </cell>
          <cell r="D298" t="str">
            <v>2265-6729</v>
          </cell>
          <cell r="E298" t="str">
            <v>동대문 B동 3층 3200호</v>
          </cell>
          <cell r="F298" t="str">
            <v>국민</v>
          </cell>
          <cell r="G298" t="str">
            <v>권영민</v>
          </cell>
          <cell r="H298" t="str">
            <v>630-007876-402</v>
          </cell>
          <cell r="I298" t="str">
            <v>외환-김혁진-630-007876-402</v>
          </cell>
        </row>
        <row r="299">
          <cell r="B299" t="str">
            <v>2261-0224</v>
          </cell>
          <cell r="C299" t="str">
            <v>현주텍스타일</v>
          </cell>
          <cell r="D299" t="str">
            <v>2261-0224</v>
          </cell>
          <cell r="E299" t="str">
            <v>동대문 D동 2622호</v>
          </cell>
          <cell r="F299" t="str">
            <v>외환</v>
          </cell>
          <cell r="G299" t="str">
            <v>김혁진</v>
          </cell>
          <cell r="H299" t="str">
            <v>022-035905-04-021</v>
          </cell>
          <cell r="I299" t="str">
            <v>기업-이현숙-022-035905-04-021</v>
          </cell>
        </row>
        <row r="300">
          <cell r="B300" t="str">
            <v>2263-8615</v>
          </cell>
          <cell r="C300" t="str">
            <v>현텍스</v>
          </cell>
          <cell r="D300" t="str">
            <v>2263-8615</v>
          </cell>
          <cell r="E300" t="str">
            <v>D-2821</v>
          </cell>
          <cell r="F300" t="str">
            <v>기업</v>
          </cell>
          <cell r="G300" t="str">
            <v>이현숙</v>
          </cell>
          <cell r="H300" t="str">
            <v>02208241101014</v>
          </cell>
          <cell r="I300" t="str">
            <v>기업-최명순(협성)-02208241101014</v>
          </cell>
        </row>
        <row r="301">
          <cell r="B301" t="str">
            <v>2273-2810</v>
          </cell>
          <cell r="C301" t="str">
            <v>협성</v>
          </cell>
          <cell r="D301" t="str">
            <v>2273-2810</v>
          </cell>
          <cell r="E301" t="str">
            <v>동대문 종합시장 A동 3022호</v>
          </cell>
          <cell r="F301" t="str">
            <v>기업</v>
          </cell>
          <cell r="G301" t="str">
            <v>최명순(협성)</v>
          </cell>
          <cell r="H301" t="str">
            <v>022-031783-01-023</v>
          </cell>
          <cell r="I301" t="str">
            <v>기업-윤병문-022-031783-01-023</v>
          </cell>
        </row>
        <row r="302">
          <cell r="B302" t="str">
            <v>2269-0998</v>
          </cell>
          <cell r="C302" t="str">
            <v>혜정</v>
          </cell>
          <cell r="D302" t="str">
            <v>2269-0998</v>
          </cell>
          <cell r="E302" t="str">
            <v>D-3009</v>
          </cell>
          <cell r="F302" t="str">
            <v>기업</v>
          </cell>
          <cell r="G302" t="str">
            <v>윤병문</v>
          </cell>
          <cell r="H302" t="str">
            <v>9002-1478-2519-7</v>
          </cell>
          <cell r="I302" t="str">
            <v>새마을금고-마재억-9002-1478-2519-7</v>
          </cell>
        </row>
        <row r="303">
          <cell r="B303" t="str">
            <v>2279-3780</v>
          </cell>
          <cell r="C303" t="str">
            <v>화산섬유</v>
          </cell>
          <cell r="D303" t="str">
            <v>2279-3780</v>
          </cell>
          <cell r="E303" t="str">
            <v>동대문 종합시장 A동 3층 3073호</v>
          </cell>
          <cell r="F303" t="str">
            <v>새마을금고</v>
          </cell>
          <cell r="G303" t="str">
            <v>마재억</v>
          </cell>
          <cell r="H303" t="str">
            <v>814-290241-02-005</v>
          </cell>
          <cell r="I303" t="str">
            <v>우리-정영숙-814-290241-02-005</v>
          </cell>
        </row>
        <row r="304">
          <cell r="B304" t="str">
            <v>2267-6298</v>
          </cell>
          <cell r="C304" t="str">
            <v>화인텍스</v>
          </cell>
          <cell r="D304" t="str">
            <v>2267-6298</v>
          </cell>
          <cell r="E304" t="str">
            <v>동대문 B동4130호-2</v>
          </cell>
          <cell r="F304" t="str">
            <v>우리</v>
          </cell>
          <cell r="G304" t="str">
            <v>정영숙</v>
          </cell>
          <cell r="H304" t="str">
            <v>814-290241-02-005</v>
          </cell>
          <cell r="I304" t="str">
            <v>--</v>
          </cell>
        </row>
        <row r="305">
          <cell r="B305" t="str">
            <v>2264-2518</v>
          </cell>
          <cell r="C305" t="str">
            <v>효재텍스</v>
          </cell>
          <cell r="D305" t="str">
            <v>2264-2518</v>
          </cell>
          <cell r="E305" t="str">
            <v>동대문 종합시장 A동2198호</v>
          </cell>
          <cell r="F305" t="str">
            <v>우리</v>
          </cell>
          <cell r="G305" t="str">
            <v>정영숙</v>
          </cell>
          <cell r="H305">
            <v>0</v>
          </cell>
          <cell r="I305" t="str">
            <v>--</v>
          </cell>
        </row>
        <row r="306">
          <cell r="B306" t="str">
            <v>2272-5044</v>
          </cell>
          <cell r="C306" t="str">
            <v>흰텍스</v>
          </cell>
          <cell r="D306" t="str">
            <v>2272-5044</v>
          </cell>
          <cell r="E306" t="str">
            <v>동대문 종합시장 B동 4085-1호</v>
          </cell>
          <cell r="F306" t="str">
            <v>기업</v>
          </cell>
          <cell r="G306" t="str">
            <v>동방섬유 이영진</v>
          </cell>
          <cell r="H306" t="str">
            <v>067-18-50457-9</v>
          </cell>
          <cell r="I306" t="str">
            <v>외환-조기웅-067-18-50457-9</v>
          </cell>
        </row>
        <row r="307">
          <cell r="B307" t="str">
            <v>2268-9478</v>
          </cell>
          <cell r="C307" t="str">
            <v>연웅직물</v>
          </cell>
          <cell r="D307" t="str">
            <v>2268-9478</v>
          </cell>
          <cell r="E307" t="str">
            <v>동대문 종합시장 A동 3004.5.6호</v>
          </cell>
          <cell r="F307" t="str">
            <v>외환</v>
          </cell>
          <cell r="G307" t="str">
            <v>조기웅</v>
          </cell>
          <cell r="H307" t="str">
            <v>1005-801-647606</v>
          </cell>
          <cell r="I307" t="str">
            <v>우리-조인행-1005-801-647606</v>
          </cell>
        </row>
        <row r="308">
          <cell r="B308" t="str">
            <v>2275-5603</v>
          </cell>
          <cell r="C308" t="str">
            <v>B나염전문점</v>
          </cell>
          <cell r="D308" t="str">
            <v>2275-5603</v>
          </cell>
          <cell r="E308" t="str">
            <v>동대문 종합시장 A동 2층 2228호</v>
          </cell>
          <cell r="F308" t="str">
            <v>우리</v>
          </cell>
          <cell r="G308" t="str">
            <v>조인행</v>
          </cell>
          <cell r="H308" t="str">
            <v>022-078195-04-010</v>
          </cell>
          <cell r="I308" t="str">
            <v>기업-박기수-022-078195-04-010</v>
          </cell>
        </row>
        <row r="309">
          <cell r="B309" t="str">
            <v>2268-0340</v>
          </cell>
          <cell r="C309" t="str">
            <v>레오</v>
          </cell>
          <cell r="D309" t="str">
            <v>2268-0340</v>
          </cell>
          <cell r="E309" t="str">
            <v>동대문 종합시장 B동 3층 3210호</v>
          </cell>
          <cell r="F309" t="str">
            <v>기업</v>
          </cell>
          <cell r="G309" t="str">
            <v>박기수</v>
          </cell>
          <cell r="H309" t="str">
            <v>9002-1545-2084-9</v>
          </cell>
          <cell r="I309" t="str">
            <v>새마을금고-화섬직-9002-1545-2084-9</v>
          </cell>
        </row>
        <row r="310">
          <cell r="B310" t="str">
            <v>2275-8758</v>
          </cell>
          <cell r="C310" t="str">
            <v>동현직물</v>
          </cell>
          <cell r="D310" t="str">
            <v>2275-8758</v>
          </cell>
          <cell r="E310" t="str">
            <v>동대문 종합시장 D동 2593호</v>
          </cell>
          <cell r="F310" t="str">
            <v>기업</v>
          </cell>
          <cell r="G310" t="str">
            <v>박기수</v>
          </cell>
          <cell r="H310" t="str">
            <v>9002-1555-8115-1</v>
          </cell>
          <cell r="I310" t="str">
            <v>새마을금고-최정연-9002-1555-8115-1</v>
          </cell>
        </row>
        <row r="311">
          <cell r="B311" t="str">
            <v>2268-8867</v>
          </cell>
          <cell r="C311" t="str">
            <v>무지개레스</v>
          </cell>
          <cell r="D311" t="str">
            <v>2268-8867</v>
          </cell>
          <cell r="E311" t="str">
            <v>동대문 종합시장 B동 2481호</v>
          </cell>
          <cell r="F311" t="str">
            <v>새마을금고</v>
          </cell>
          <cell r="G311" t="str">
            <v>최정연</v>
          </cell>
          <cell r="H311" t="str">
            <v>1005-001-445-337</v>
          </cell>
          <cell r="I311" t="str">
            <v>우리-정용조-1005-001-445-337</v>
          </cell>
        </row>
        <row r="312">
          <cell r="B312" t="str">
            <v>2265-1210</v>
          </cell>
          <cell r="C312" t="str">
            <v>리노텍스</v>
          </cell>
          <cell r="D312" t="str">
            <v>2265-1210</v>
          </cell>
          <cell r="E312" t="str">
            <v>동대문 종합시장 D동3120호</v>
          </cell>
          <cell r="F312" t="str">
            <v>우리</v>
          </cell>
          <cell r="G312" t="str">
            <v>정용조</v>
          </cell>
          <cell r="H312" t="str">
            <v>013709-0010251</v>
          </cell>
          <cell r="I312" t="str">
            <v>새마을금고-변옥선-013709-0010251</v>
          </cell>
        </row>
        <row r="313">
          <cell r="B313" t="str">
            <v>2269-4660</v>
          </cell>
          <cell r="C313" t="str">
            <v>대암</v>
          </cell>
          <cell r="D313" t="str">
            <v>2269-4660</v>
          </cell>
          <cell r="E313" t="str">
            <v>동대문 종합시장 D동 3045호</v>
          </cell>
          <cell r="F313" t="str">
            <v>새마을금고</v>
          </cell>
          <cell r="G313" t="str">
            <v>변옥선</v>
          </cell>
          <cell r="H313" t="str">
            <v>1002-580-047966</v>
          </cell>
          <cell r="I313" t="str">
            <v>우리-김명옥-1002-580-047966</v>
          </cell>
        </row>
        <row r="314">
          <cell r="B314" t="str">
            <v>2285-3090</v>
          </cell>
          <cell r="C314" t="str">
            <v>TOP</v>
          </cell>
          <cell r="D314" t="str">
            <v>2285-3090</v>
          </cell>
          <cell r="E314" t="str">
            <v>동대문 종합시장 D동 3090호</v>
          </cell>
          <cell r="F314" t="str">
            <v>우리</v>
          </cell>
          <cell r="G314" t="str">
            <v>김명옥</v>
          </cell>
          <cell r="H314" t="str">
            <v>1002-580-047966</v>
          </cell>
          <cell r="I314" t="str">
            <v>--</v>
          </cell>
        </row>
        <row r="315">
          <cell r="B315" t="str">
            <v>2264-7723</v>
          </cell>
          <cell r="C315" t="str">
            <v>호영사</v>
          </cell>
          <cell r="D315" t="str">
            <v>2264-7723</v>
          </cell>
          <cell r="E315" t="str">
            <v>동대문 종합시장 D동 3층 55호</v>
          </cell>
          <cell r="F315" t="str">
            <v>우리</v>
          </cell>
          <cell r="G315" t="str">
            <v>김명옥</v>
          </cell>
          <cell r="H315">
            <v>0</v>
          </cell>
          <cell r="I315" t="str">
            <v>--</v>
          </cell>
        </row>
        <row r="316">
          <cell r="B316" t="str">
            <v>2266-8181</v>
          </cell>
          <cell r="C316" t="str">
            <v>한창상사</v>
          </cell>
          <cell r="D316" t="str">
            <v>2266-8181</v>
          </cell>
          <cell r="E316" t="str">
            <v>동대문 A동 4120호</v>
          </cell>
          <cell r="I316" t="str">
            <v>--</v>
          </cell>
        </row>
        <row r="317">
          <cell r="B317" t="str">
            <v>2274-3317</v>
          </cell>
          <cell r="C317" t="str">
            <v>청TEX</v>
          </cell>
          <cell r="D317" t="str">
            <v>2274-3317</v>
          </cell>
          <cell r="E317" t="str">
            <v>동대문 C동 3317호</v>
          </cell>
          <cell r="I317" t="str">
            <v>--</v>
          </cell>
        </row>
        <row r="318">
          <cell r="B318" t="str">
            <v>2274-1500</v>
          </cell>
          <cell r="C318" t="str">
            <v>아트갤러리</v>
          </cell>
          <cell r="D318" t="str">
            <v>2274-1500</v>
          </cell>
          <cell r="E318" t="str">
            <v>동대문 D동 101,102호</v>
          </cell>
          <cell r="I318" t="str">
            <v>--</v>
          </cell>
        </row>
        <row r="319">
          <cell r="B319" t="str">
            <v>2278-3051</v>
          </cell>
          <cell r="C319" t="str">
            <v>밀라노TEX</v>
          </cell>
          <cell r="D319" t="str">
            <v>2278-3051</v>
          </cell>
          <cell r="E319" t="str">
            <v>동대문 C동 3284호</v>
          </cell>
          <cell r="F319" t="str">
            <v>국민</v>
          </cell>
          <cell r="G319" t="str">
            <v>주)데코텍스피아</v>
          </cell>
          <cell r="H319" t="str">
            <v>016737-04-002803</v>
          </cell>
          <cell r="I319" t="str">
            <v>국민-주)데코텍스피아-016737-04-002803</v>
          </cell>
        </row>
        <row r="320">
          <cell r="B320" t="str">
            <v>2266-5430</v>
          </cell>
          <cell r="C320" t="str">
            <v xml:space="preserve">DIESEL </v>
          </cell>
          <cell r="D320" t="str">
            <v>2266-5430</v>
          </cell>
          <cell r="E320" t="str">
            <v>동대문 C동 4091~2호</v>
          </cell>
          <cell r="F320" t="str">
            <v>국민</v>
          </cell>
          <cell r="G320" t="str">
            <v>주)데코텍스피아</v>
          </cell>
          <cell r="H320" t="str">
            <v>016737-04-002803</v>
          </cell>
          <cell r="I320" t="str">
            <v>국민-주)데코텍스피아-016737-04-002803</v>
          </cell>
        </row>
        <row r="321">
          <cell r="B321" t="str">
            <v>2278-5580</v>
          </cell>
          <cell r="C321" t="str">
            <v>수빈상사</v>
          </cell>
          <cell r="D321" t="str">
            <v>2278-5580</v>
          </cell>
          <cell r="E321" t="str">
            <v>동대문 D동 3215호</v>
          </cell>
          <cell r="F321" t="str">
            <v>국민</v>
          </cell>
          <cell r="G321" t="str">
            <v>주)데코텍스피아</v>
          </cell>
          <cell r="H321" t="str">
            <v>022-042847-04-018</v>
          </cell>
          <cell r="I321" t="str">
            <v>기업-조규철-022-042847-04-018</v>
          </cell>
        </row>
        <row r="322">
          <cell r="B322" t="str">
            <v>2272-7407</v>
          </cell>
          <cell r="C322" t="str">
            <v>모아섬유</v>
          </cell>
          <cell r="D322" t="str">
            <v>2272-7407</v>
          </cell>
          <cell r="E322" t="str">
            <v>동대문 D동 3201호</v>
          </cell>
          <cell r="F322" t="str">
            <v>기업</v>
          </cell>
          <cell r="G322" t="str">
            <v>조규철</v>
          </cell>
          <cell r="H322" t="str">
            <v>022-045698-04-028</v>
          </cell>
          <cell r="I322" t="str">
            <v>기업-임중규-022-045698-04-028</v>
          </cell>
        </row>
        <row r="323">
          <cell r="B323" t="str">
            <v>2267-9746</v>
          </cell>
          <cell r="C323" t="str">
            <v>하림텍스</v>
          </cell>
          <cell r="D323" t="str">
            <v>2267-9746</v>
          </cell>
          <cell r="E323" t="str">
            <v>동대문 B동4130호-4</v>
          </cell>
          <cell r="F323" t="str">
            <v>기업</v>
          </cell>
          <cell r="G323" t="str">
            <v>임중규</v>
          </cell>
          <cell r="H323" t="str">
            <v>100-023-248262</v>
          </cell>
          <cell r="I323" t="str">
            <v>신한-고정한-100-023-248262</v>
          </cell>
        </row>
        <row r="324">
          <cell r="B324" t="str">
            <v>2268-3291</v>
          </cell>
          <cell r="C324" t="str">
            <v>정한상사</v>
          </cell>
          <cell r="D324" t="str">
            <v>2268-3291</v>
          </cell>
          <cell r="E324" t="str">
            <v>동대문 D동 3077호</v>
          </cell>
          <cell r="F324" t="str">
            <v>신한</v>
          </cell>
          <cell r="G324" t="str">
            <v>고정한</v>
          </cell>
          <cell r="H324" t="str">
            <v>100-023-248262</v>
          </cell>
          <cell r="I324" t="str">
            <v>--</v>
          </cell>
        </row>
        <row r="325">
          <cell r="B325" t="str">
            <v>2266-5333</v>
          </cell>
          <cell r="C325" t="str">
            <v>세성상사</v>
          </cell>
          <cell r="D325" t="str">
            <v>2266-5333</v>
          </cell>
          <cell r="E325" t="str">
            <v>종로6가 319-1 대명 B/D 1층 105호</v>
          </cell>
          <cell r="I325" t="str">
            <v>--</v>
          </cell>
        </row>
        <row r="326">
          <cell r="B326" t="str">
            <v>2215-1069</v>
          </cell>
          <cell r="C326" t="str">
            <v>일진상사</v>
          </cell>
          <cell r="D326" t="str">
            <v>2215-1069</v>
          </cell>
          <cell r="E326" t="str">
            <v>동대문구 장안동 305-1(동아빌딩 2층)</v>
          </cell>
          <cell r="I326" t="str">
            <v>--</v>
          </cell>
        </row>
        <row r="327">
          <cell r="B327" t="str">
            <v>2274-1661</v>
          </cell>
          <cell r="C327" t="str">
            <v>Q TEXTILE</v>
          </cell>
          <cell r="D327" t="str">
            <v>2274-1661</v>
          </cell>
          <cell r="E327" t="str">
            <v>동대문 종합시장 C동 3층 246호</v>
          </cell>
          <cell r="I327" t="str">
            <v>--</v>
          </cell>
        </row>
        <row r="328">
          <cell r="B328" t="str">
            <v>2273-8544</v>
          </cell>
          <cell r="C328" t="str">
            <v>청호텍스</v>
          </cell>
          <cell r="D328" t="str">
            <v>2273-8544</v>
          </cell>
          <cell r="E328" t="str">
            <v>동대문 B동3163호</v>
          </cell>
          <cell r="I328" t="str">
            <v>--</v>
          </cell>
        </row>
        <row r="329">
          <cell r="B329" t="str">
            <v>2268-1011</v>
          </cell>
          <cell r="C329" t="str">
            <v>목화직물</v>
          </cell>
          <cell r="D329" t="str">
            <v>2268-1011</v>
          </cell>
          <cell r="E329" t="str">
            <v>동대문 D동 3199-3200호</v>
          </cell>
          <cell r="I329" t="str">
            <v>--</v>
          </cell>
        </row>
        <row r="330">
          <cell r="B330" t="str">
            <v>2273-6636</v>
          </cell>
          <cell r="C330" t="str">
            <v>Sharon textile</v>
          </cell>
          <cell r="D330" t="str">
            <v>2273-6636</v>
          </cell>
          <cell r="E330" t="str">
            <v>동대문 A동 4114호</v>
          </cell>
          <cell r="F330" t="str">
            <v>외환</v>
          </cell>
          <cell r="G330" t="str">
            <v>송은호</v>
          </cell>
          <cell r="H330" t="str">
            <v>630-006709-801</v>
          </cell>
          <cell r="I330" t="str">
            <v>외환-송은호-630-006709-801</v>
          </cell>
        </row>
        <row r="331">
          <cell r="B331" t="str">
            <v>2268-7542</v>
          </cell>
          <cell r="C331" t="str">
            <v>핑크텍스</v>
          </cell>
          <cell r="D331" t="str">
            <v>2268-7542</v>
          </cell>
          <cell r="E331" t="str">
            <v>동대문 A동 42217호</v>
          </cell>
          <cell r="F331" t="str">
            <v>외환</v>
          </cell>
          <cell r="G331" t="str">
            <v>송은호</v>
          </cell>
          <cell r="H331" t="str">
            <v>022-008671-02-015</v>
          </cell>
          <cell r="I331" t="str">
            <v>기업-임재권-022-008671-02-015</v>
          </cell>
        </row>
        <row r="332">
          <cell r="B332" t="str">
            <v>2263-4759</v>
          </cell>
          <cell r="C332" t="str">
            <v>영림직물</v>
          </cell>
          <cell r="D332" t="str">
            <v>2263-4759</v>
          </cell>
          <cell r="E332" t="str">
            <v>동대문 C동 3355호</v>
          </cell>
          <cell r="I332" t="str">
            <v>--</v>
          </cell>
        </row>
        <row r="333">
          <cell r="B333" t="str">
            <v>2272-6592</v>
          </cell>
          <cell r="C333" t="str">
            <v>장안섬유</v>
          </cell>
          <cell r="D333" t="str">
            <v>2272-6592</v>
          </cell>
          <cell r="E333" t="str">
            <v>동대문 B동3004호</v>
          </cell>
          <cell r="I333" t="str">
            <v>--</v>
          </cell>
        </row>
        <row r="334">
          <cell r="B334" t="str">
            <v>466-6117</v>
          </cell>
          <cell r="C334" t="str">
            <v>CMX</v>
          </cell>
          <cell r="D334" t="str">
            <v>466-6117</v>
          </cell>
          <cell r="E334" t="str">
            <v>성동구 성수2가 3동 271-22</v>
          </cell>
          <cell r="I334" t="str">
            <v>--</v>
          </cell>
        </row>
        <row r="335">
          <cell r="B335" t="str">
            <v>2269-9480</v>
          </cell>
          <cell r="C335" t="str">
            <v>세창</v>
          </cell>
          <cell r="D335" t="str">
            <v>2269-9480</v>
          </cell>
          <cell r="E335" t="str">
            <v>동대문 종합시장 C동 3층 315호</v>
          </cell>
          <cell r="I335" t="str">
            <v>--</v>
          </cell>
        </row>
        <row r="336">
          <cell r="B336" t="str">
            <v>2285-6900</v>
          </cell>
          <cell r="C336" t="str">
            <v>알파</v>
          </cell>
          <cell r="D336" t="str">
            <v>2285-6900</v>
          </cell>
          <cell r="E336" t="str">
            <v>동대문 종합시장 C동 4층 4080호</v>
          </cell>
          <cell r="F336" t="str">
            <v>우리</v>
          </cell>
          <cell r="G336" t="str">
            <v>이부경</v>
          </cell>
          <cell r="H336" t="str">
            <v>1005-902-123321</v>
          </cell>
          <cell r="I336" t="str">
            <v>우리-이부경-1005-902-123321</v>
          </cell>
        </row>
        <row r="337">
          <cell r="B337" t="str">
            <v>2279-7993</v>
          </cell>
          <cell r="C337" t="str">
            <v>기명</v>
          </cell>
          <cell r="D337" t="str">
            <v>2279-7993</v>
          </cell>
          <cell r="E337" t="str">
            <v>동대문 종합시장 B동 4075호</v>
          </cell>
          <cell r="F337" t="str">
            <v>우리</v>
          </cell>
          <cell r="G337" t="str">
            <v>이부경</v>
          </cell>
          <cell r="H337" t="str">
            <v>005701-04-167923</v>
          </cell>
          <cell r="I337" t="str">
            <v>국민-김금미-005701-04-167923</v>
          </cell>
        </row>
        <row r="338">
          <cell r="B338" t="str">
            <v>2272-3126</v>
          </cell>
          <cell r="C338" t="str">
            <v>코니</v>
          </cell>
          <cell r="D338" t="str">
            <v>2272-3126</v>
          </cell>
          <cell r="E338" t="str">
            <v>동대문 B동 3126호</v>
          </cell>
          <cell r="F338" t="str">
            <v>국민</v>
          </cell>
          <cell r="G338" t="str">
            <v>김금미</v>
          </cell>
          <cell r="H338" t="str">
            <v>1005-501-693315</v>
          </cell>
          <cell r="I338" t="str">
            <v>우리-정진택-1005-501-693315</v>
          </cell>
        </row>
        <row r="339">
          <cell r="B339" t="str">
            <v>2264-1508</v>
          </cell>
          <cell r="C339" t="str">
            <v>헤세드</v>
          </cell>
          <cell r="D339" t="str">
            <v>2264-1508</v>
          </cell>
          <cell r="E339" t="str">
            <v>동대문 D동 3040호</v>
          </cell>
          <cell r="F339" t="str">
            <v>기업은행</v>
          </cell>
          <cell r="G339" t="str">
            <v>이정한</v>
          </cell>
          <cell r="H339" t="str">
            <v>022-062818-04-016</v>
          </cell>
          <cell r="I339" t="str">
            <v>기업은행-이정한-022-062818-04-016</v>
          </cell>
        </row>
        <row r="340">
          <cell r="B340" t="str">
            <v>2265-4075</v>
          </cell>
          <cell r="C340" t="str">
            <v>헤라텍스</v>
          </cell>
          <cell r="D340" t="str">
            <v>2265-4075</v>
          </cell>
          <cell r="E340" t="str">
            <v>동대문 D동 3033호</v>
          </cell>
          <cell r="F340" t="str">
            <v>기업은행</v>
          </cell>
          <cell r="G340" t="str">
            <v>이정한</v>
          </cell>
          <cell r="H340" t="str">
            <v>022-062818-04-016</v>
          </cell>
          <cell r="I340" t="str">
            <v>--</v>
          </cell>
        </row>
        <row r="341">
          <cell r="B341" t="str">
            <v>2278-0997</v>
          </cell>
          <cell r="C341" t="str">
            <v>해비치</v>
          </cell>
          <cell r="D341" t="str">
            <v>2278-0997</v>
          </cell>
          <cell r="E341" t="str">
            <v>동대문 D동 2603호</v>
          </cell>
          <cell r="F341" t="str">
            <v>기업은행</v>
          </cell>
          <cell r="G341" t="str">
            <v>박미전</v>
          </cell>
          <cell r="H341" t="str">
            <v>022-068506-04-015</v>
          </cell>
          <cell r="I341" t="str">
            <v>기업은행-박미전-022-068506-04-015</v>
          </cell>
        </row>
        <row r="342">
          <cell r="B342" t="str">
            <v>2263-6850</v>
          </cell>
          <cell r="C342" t="str">
            <v>텍스탑</v>
          </cell>
          <cell r="D342" t="str">
            <v>2263-6850</v>
          </cell>
          <cell r="E342" t="str">
            <v>동대문 D동 2621호</v>
          </cell>
          <cell r="F342" t="str">
            <v>기업은행</v>
          </cell>
          <cell r="G342" t="str">
            <v>박미전</v>
          </cell>
          <cell r="H342" t="str">
            <v>9003-0870-1789-1</v>
          </cell>
          <cell r="I342" t="str">
            <v>새마을금고-권문선-9003-0870-1789-1</v>
          </cell>
        </row>
        <row r="343">
          <cell r="B343">
            <v>0</v>
          </cell>
          <cell r="C343" t="str">
            <v>스트로베리</v>
          </cell>
          <cell r="D343" t="str">
            <v>2274-3598</v>
          </cell>
          <cell r="E343" t="str">
            <v>동대문 D동 2733호</v>
          </cell>
          <cell r="F343" t="str">
            <v>새마을금고</v>
          </cell>
          <cell r="G343" t="str">
            <v>최연화</v>
          </cell>
          <cell r="H343" t="str">
            <v>9003-2109-98185</v>
          </cell>
          <cell r="I343" t="str">
            <v>새마을금고-최연화-9003-2109-98185</v>
          </cell>
        </row>
        <row r="344">
          <cell r="B344">
            <v>0</v>
          </cell>
          <cell r="C344" t="str">
            <v>J2텍스타일</v>
          </cell>
          <cell r="D344" t="str">
            <v>2254-4076</v>
          </cell>
          <cell r="E344" t="str">
            <v>동대문 A동 4076호</v>
          </cell>
          <cell r="F344" t="str">
            <v>우리</v>
          </cell>
          <cell r="G344" t="str">
            <v>정세영</v>
          </cell>
          <cell r="H344" t="str">
            <v>1005-702-172398</v>
          </cell>
          <cell r="I344" t="str">
            <v>우리-정세영-1005-702-172398</v>
          </cell>
        </row>
        <row r="345">
          <cell r="B345">
            <v>0</v>
          </cell>
          <cell r="C345" t="str">
            <v>레드필통</v>
          </cell>
          <cell r="D345" t="str">
            <v>773-3930</v>
          </cell>
          <cell r="E345" t="str">
            <v>동대문 C동1038호</v>
          </cell>
          <cell r="F345" t="str">
            <v>외환</v>
          </cell>
          <cell r="G345" t="str">
            <v>김옥임</v>
          </cell>
          <cell r="H345" t="str">
            <v>620-214953-814</v>
          </cell>
          <cell r="I345" t="str">
            <v>외환-김옥임-620-214953-814</v>
          </cell>
        </row>
        <row r="346">
          <cell r="B346">
            <v>0</v>
          </cell>
          <cell r="C346" t="str">
            <v>우림</v>
          </cell>
          <cell r="D346" t="str">
            <v>2275-7784</v>
          </cell>
          <cell r="E346" t="str">
            <v>동대문 D동 3043호</v>
          </cell>
          <cell r="F346" t="str">
            <v>국민</v>
          </cell>
          <cell r="G346" t="str">
            <v>장창수</v>
          </cell>
          <cell r="H346" t="str">
            <v>043-24-0681-863</v>
          </cell>
          <cell r="I346" t="str">
            <v>국민-장창수-043-24-0681-863</v>
          </cell>
        </row>
        <row r="347">
          <cell r="B347">
            <v>0</v>
          </cell>
          <cell r="C347" t="str">
            <v>선아레이스</v>
          </cell>
          <cell r="D347" t="str">
            <v>2273-1799</v>
          </cell>
          <cell r="E347" t="str">
            <v>동대문 D동 1799호</v>
          </cell>
          <cell r="F347" t="str">
            <v>우리</v>
          </cell>
          <cell r="G347" t="str">
            <v>성순단</v>
          </cell>
          <cell r="H347" t="str">
            <v>1002-146-440867</v>
          </cell>
          <cell r="I347" t="str">
            <v>우리-성순단-1002-146-440867</v>
          </cell>
        </row>
        <row r="348">
          <cell r="B348">
            <v>0</v>
          </cell>
          <cell r="C348" t="str">
            <v>메이킹탑</v>
          </cell>
          <cell r="D348" t="str">
            <v>070-8888-2626</v>
          </cell>
          <cell r="E348" t="str">
            <v>동대문 A동 1054호</v>
          </cell>
          <cell r="I348" t="str">
            <v>--</v>
          </cell>
        </row>
        <row r="349">
          <cell r="B349">
            <v>0</v>
          </cell>
          <cell r="C349" t="str">
            <v>소현직물</v>
          </cell>
          <cell r="D349" t="str">
            <v>2269-6344</v>
          </cell>
          <cell r="E349" t="str">
            <v>동대문 D동 3126호</v>
          </cell>
          <cell r="I349" t="str">
            <v>--</v>
          </cell>
        </row>
        <row r="350">
          <cell r="B350">
            <v>0</v>
          </cell>
          <cell r="C350" t="str">
            <v>한진상사</v>
          </cell>
          <cell r="D350" t="str">
            <v>2272-4500</v>
          </cell>
          <cell r="E350" t="str">
            <v>종로6가316-1 대광B/D 특1호</v>
          </cell>
          <cell r="F350" t="str">
            <v>기업</v>
          </cell>
          <cell r="G350" t="str">
            <v>손일동한진상사</v>
          </cell>
          <cell r="H350" t="str">
            <v>022-049131-02-031</v>
          </cell>
          <cell r="I350" t="str">
            <v>기업-손일동한진상사-022-049131-02-031</v>
          </cell>
        </row>
        <row r="351">
          <cell r="B351">
            <v>0</v>
          </cell>
          <cell r="C351" t="str">
            <v>마법사</v>
          </cell>
          <cell r="D351" t="str">
            <v>2279-5995</v>
          </cell>
          <cell r="E351" t="str">
            <v>동대문 D동 3155호</v>
          </cell>
          <cell r="I351" t="str">
            <v>--</v>
          </cell>
        </row>
        <row r="352">
          <cell r="B352">
            <v>0</v>
          </cell>
          <cell r="C352" t="str">
            <v>신화</v>
          </cell>
          <cell r="D352" t="str">
            <v>2274-3151</v>
          </cell>
          <cell r="E352" t="str">
            <v>동대문 B동4178호</v>
          </cell>
          <cell r="I352" t="str">
            <v>--</v>
          </cell>
        </row>
        <row r="353">
          <cell r="B353">
            <v>0</v>
          </cell>
          <cell r="I353" t="str">
            <v>--</v>
          </cell>
        </row>
        <row r="354">
          <cell r="B354">
            <v>0</v>
          </cell>
          <cell r="I354" t="str">
            <v>--</v>
          </cell>
        </row>
        <row r="355">
          <cell r="B355">
            <v>0</v>
          </cell>
          <cell r="I355" t="str">
            <v>--</v>
          </cell>
        </row>
        <row r="356">
          <cell r="B356">
            <v>0</v>
          </cell>
          <cell r="I356" t="str">
            <v>--</v>
          </cell>
        </row>
        <row r="357">
          <cell r="B357">
            <v>0</v>
          </cell>
          <cell r="I357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  <cell r="R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>CMNWTZ011FRE</v>
          </cell>
          <cell r="B506">
            <v>0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I506">
            <v>0</v>
          </cell>
          <cell r="J506">
            <v>0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/>
          </cell>
          <cell r="B507">
            <v>0</v>
          </cell>
          <cell r="C507">
            <v>0</v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/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A508" t="str">
            <v/>
          </cell>
          <cell r="B508">
            <v>0</v>
          </cell>
          <cell r="C508">
            <v>0</v>
          </cell>
          <cell r="D508" t="str">
            <v/>
          </cell>
          <cell r="E508" t="str">
            <v/>
          </cell>
          <cell r="F508">
            <v>0</v>
          </cell>
          <cell r="G508" t="str">
            <v/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/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A509" t="str">
            <v/>
          </cell>
          <cell r="B509">
            <v>0</v>
          </cell>
          <cell r="C509">
            <v>0</v>
          </cell>
          <cell r="D509" t="str">
            <v/>
          </cell>
          <cell r="E509" t="str">
            <v/>
          </cell>
          <cell r="F509">
            <v>0</v>
          </cell>
          <cell r="G509" t="str">
            <v/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/>
          </cell>
          <cell r="B510">
            <v>0</v>
          </cell>
          <cell r="C510">
            <v>0</v>
          </cell>
          <cell r="D510" t="str">
            <v/>
          </cell>
          <cell r="E510" t="str">
            <v/>
          </cell>
          <cell r="F510">
            <v>0</v>
          </cell>
          <cell r="G510" t="str">
            <v/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A511" t="str">
            <v/>
          </cell>
          <cell r="B511">
            <v>0</v>
          </cell>
          <cell r="C511">
            <v>0</v>
          </cell>
          <cell r="D511" t="str">
            <v/>
          </cell>
          <cell r="E511" t="str">
            <v/>
          </cell>
          <cell r="F511">
            <v>0</v>
          </cell>
          <cell r="G511" t="str">
            <v/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/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/>
          </cell>
          <cell r="B512">
            <v>0</v>
          </cell>
          <cell r="C512">
            <v>0</v>
          </cell>
          <cell r="D512" t="str">
            <v/>
          </cell>
          <cell r="E512" t="str">
            <v/>
          </cell>
          <cell r="F512">
            <v>0</v>
          </cell>
          <cell r="G512" t="str">
            <v/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/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/>
          </cell>
          <cell r="B513">
            <v>0</v>
          </cell>
          <cell r="C513">
            <v>0</v>
          </cell>
          <cell r="D513" t="str">
            <v/>
          </cell>
          <cell r="E513" t="str">
            <v/>
          </cell>
          <cell r="F513">
            <v>0</v>
          </cell>
          <cell r="G513" t="str">
            <v/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/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A514" t="str">
            <v/>
          </cell>
          <cell r="B514">
            <v>0</v>
          </cell>
          <cell r="C514">
            <v>0</v>
          </cell>
          <cell r="D514" t="str">
            <v/>
          </cell>
          <cell r="E514" t="str">
            <v/>
          </cell>
          <cell r="F514">
            <v>0</v>
          </cell>
          <cell r="G514" t="str">
            <v/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/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A515" t="str">
            <v/>
          </cell>
          <cell r="B515">
            <v>0</v>
          </cell>
          <cell r="C515">
            <v>0</v>
          </cell>
          <cell r="D515" t="str">
            <v/>
          </cell>
          <cell r="E515" t="str">
            <v/>
          </cell>
          <cell r="F515">
            <v>0</v>
          </cell>
          <cell r="G515" t="str">
            <v/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/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A516" t="str">
            <v/>
          </cell>
          <cell r="B516">
            <v>0</v>
          </cell>
          <cell r="C516">
            <v>0</v>
          </cell>
          <cell r="D516" t="str">
            <v/>
          </cell>
          <cell r="E516" t="str">
            <v/>
          </cell>
          <cell r="F516">
            <v>0</v>
          </cell>
          <cell r="G516" t="str">
            <v/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/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/>
          </cell>
          <cell r="B517">
            <v>0</v>
          </cell>
          <cell r="C517">
            <v>0</v>
          </cell>
          <cell r="D517" t="str">
            <v/>
          </cell>
          <cell r="E517" t="str">
            <v/>
          </cell>
          <cell r="F517">
            <v>0</v>
          </cell>
          <cell r="G517" t="str">
            <v/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</row>
        <row r="518">
          <cell r="A518" t="str">
            <v/>
          </cell>
          <cell r="B518">
            <v>0</v>
          </cell>
          <cell r="C518">
            <v>0</v>
          </cell>
          <cell r="D518" t="str">
            <v/>
          </cell>
          <cell r="E518" t="str">
            <v/>
          </cell>
          <cell r="F518">
            <v>0</v>
          </cell>
          <cell r="G518" t="str">
            <v/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A519" t="str">
            <v/>
          </cell>
          <cell r="B519">
            <v>0</v>
          </cell>
          <cell r="C519">
            <v>0</v>
          </cell>
          <cell r="D519" t="str">
            <v/>
          </cell>
          <cell r="E519" t="str">
            <v/>
          </cell>
          <cell r="F519">
            <v>0</v>
          </cell>
          <cell r="G519" t="str">
            <v/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/>
          </cell>
          <cell r="B520">
            <v>0</v>
          </cell>
          <cell r="C520">
            <v>0</v>
          </cell>
          <cell r="D520" t="str">
            <v/>
          </cell>
          <cell r="E520" t="str">
            <v/>
          </cell>
          <cell r="F520">
            <v>0</v>
          </cell>
          <cell r="G520" t="str">
            <v/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</row>
        <row r="521">
          <cell r="A521" t="str">
            <v/>
          </cell>
          <cell r="B521">
            <v>0</v>
          </cell>
          <cell r="C521">
            <v>0</v>
          </cell>
          <cell r="D521" t="str">
            <v/>
          </cell>
          <cell r="E521" t="str">
            <v/>
          </cell>
          <cell r="F521">
            <v>0</v>
          </cell>
          <cell r="G521" t="str">
            <v/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963.448407407406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6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300"/>
    </cacheField>
    <cacheField name="원단금액(-V)" numFmtId="0">
      <sharedItems containsString="0" containsBlank="1" containsNumber="1" containsInteger="1" minValue="0" maxValue="173600"/>
    </cacheField>
    <cacheField name="PO NO." numFmtId="0">
      <sharedItems containsBlank="1"/>
    </cacheField>
    <cacheField name="발주일" numFmtId="0">
      <sharedItems containsDate="1" containsBlank="1" containsMixedTypes="1" minDate="2014-11-19T00:00:00" maxDate="2014-11-20T00:00:00"/>
    </cacheField>
    <cacheField name="입고일" numFmtId="0">
      <sharedItems containsDate="1" containsBlank="1" containsMixedTypes="1" minDate="2014-11-20T00:00:00" maxDate="2014-11-2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&#10;(아트웍)" numFmtId="0">
      <sharedItems containsBlank="1"/>
    </cacheField>
    <cacheField name="원단명" numFmtId="0">
      <sharedItems containsBlank="1" containsMixedTypes="1" containsNumber="1" containsInteger="1" minValue="722" maxValue="6019" count="9">
        <s v="NO. 180 Green"/>
        <s v="인터록 PU"/>
        <s v="60-9 RED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&#10;(INCH)" numFmtId="194">
      <sharedItems containsString="0" containsBlank="1" containsNumber="1" containsInteger="1" minValue="44" maxValue="60"/>
    </cacheField>
    <cacheField name="혼용률" numFmtId="0">
      <sharedItems containsBlank="1"/>
    </cacheField>
    <cacheField name="단가&#10;(PER YARD, -VAT)" numFmtId="42">
      <sharedItems containsString="0" containsBlank="1" containsNumber="1" containsInteger="1" minValue="3800" maxValue="5600"/>
    </cacheField>
    <cacheField name="업체명" numFmtId="0">
      <sharedItems containsBlank="1" containsMixedTypes="1" containsNumber="1" containsInteger="1" minValue="0" maxValue="0" count="4">
        <s v="행운사"/>
        <s v="레더본"/>
        <m/>
        <n v="0" u="1"/>
      </sharedItems>
    </cacheField>
    <cacheField name="연락처" numFmtId="0">
      <sharedItems containsBlank="1" count="100">
        <s v="2278-2918"/>
        <s v="2274-7641"/>
        <m/>
        <s v="2268-2988" u="1"/>
        <s v="2269-4660" u="1"/>
        <s v="2273-8544" u="1"/>
        <s v="2279-3780" u="1"/>
        <s v="2274-5578" u="1"/>
        <s v="2278-1873" u="1"/>
        <s v="2273-2087" u="1"/>
        <s v="2266-9449" u="1"/>
        <s v="2279-7993" u="1"/>
        <s v="2274-6755" u="1"/>
        <s v="2265-1903" u="1"/>
        <s v="2268-9067" u="1"/>
        <s v="2266-5430" u="1"/>
        <s v="2272-7342" u="1"/>
        <s v="2277-2735" u="1"/>
        <s v="2279-0801" u="1"/>
        <s v="2269-0631" u="1"/>
        <s v="2272-0919" u="1"/>
        <s v="2268-1159" u="1"/>
        <s v="2275-4938" u="1"/>
        <s v="2263-5658" u="1"/>
        <s v="2268-7542" u="1"/>
        <s v="2266-8394" u="1"/>
        <s v="2273-6636" u="1"/>
        <s v="02-461-7288" u="1"/>
        <s v="2267-6716" u="1"/>
        <s v="2264-2759" u="1"/>
        <s v="2266-1133" u="1"/>
        <s v="2272-2335" u="1"/>
        <s v="2268-2066" u="1"/>
        <s v="2268-0512" u="1"/>
        <s v="2268-1455" u="1"/>
        <s v="3394-7058" u="1"/>
        <s v="2272-9660" u="1"/>
        <s v="461-7288" u="1"/>
        <s v="2272-4758" u="1"/>
        <s v="2277-2119" u="1"/>
        <s v="2265-7702" u="1"/>
        <s v="2272-4085" u="1"/>
        <s v="2263-9535" u="1"/>
        <s v="2261-0224" u="1"/>
        <s v="2274-6438" u="1"/>
        <s v="2276-1630" u="1"/>
        <s v="2267-8866" u="1"/>
        <s v="2269-0616" u="1"/>
        <s v="2278-6176" u="1"/>
        <s v="2268-2390" u="1"/>
        <s v="2265-1210" u="1"/>
        <s v="2268-9115" u="1"/>
        <s v="2266-7396" u="1"/>
        <s v="2266-8545" u="1"/>
        <s v="2265-4075" u="1"/>
        <s v="744-8953" u="1"/>
        <s v="2268-8867" u="1"/>
        <s v="2272-8934" u="1"/>
        <s v="2291-6457" u="1"/>
        <s v="2272-0253" u="1"/>
        <s v="2272-3126" u="1"/>
        <s v="2272-4207" u="1"/>
        <s v="2273-7928" u="1"/>
        <s v="2285-3090" u="1"/>
        <s v="2269-9249" u="1"/>
        <s v="2264-9995" u="1"/>
        <s v="2275-4440" u="1"/>
        <s v="2272-4198" u="1"/>
        <s v="2275-8758" u="1"/>
        <s v="2267-5975" u="1"/>
        <s v="2265-8423" u="1"/>
        <s v="2268-2141" u="1"/>
        <s v="2276-0661" u="1"/>
        <s v="2274-2864" u="1"/>
        <s v="2264-7388" u="1"/>
        <s v="2269-0423" u="1"/>
        <s v="2285-5039" u="1"/>
        <s v="2263-0885" u="1"/>
        <s v="2269-1465" u="1"/>
        <s v="2269-9710" u="1"/>
        <s v="2274-7285" u="1"/>
        <s v="2278-6220" u="1"/>
        <s v="2275-2898" u="1"/>
        <s v="2263-1461" u="1"/>
        <s v="2279-9570" u="1"/>
        <s v="2274-8703" u="1"/>
        <s v="2278-9355" u="1"/>
        <s v="2265-6548" u="1"/>
        <s v="2261-3531" u="1"/>
        <s v="2273-3886" u="1"/>
        <s v="2273-4363~4" u="1"/>
        <s v="2279-3321" u="1"/>
        <s v="2285-6716" u="1"/>
        <s v="2263-5675" u="1"/>
        <s v="2263-7768" u="1"/>
        <s v="2268-1011" u="1"/>
        <s v="2268-4179" u="1"/>
        <s v="2263-8615" u="1"/>
        <s v="2263-9488" u="1"/>
        <s v="2272-4578" u="1"/>
      </sharedItems>
    </cacheField>
    <cacheField name="주소" numFmtId="0">
      <sharedItems containsBlank="1"/>
    </cacheField>
    <cacheField name="주문량&#10;(YARD)" numFmtId="41">
      <sharedItems containsString="0" containsBlank="1" containsNumber="1" containsInteger="1" minValue="7" maxValue="38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2666666666666668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963.448408101853" createdVersion="3" refreshedVersion="3" minRefreshableVersion="3" recordCount="291">
  <cacheSource type="worksheet">
    <worksheetSource ref="A12:BR1048576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4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7">
        <s v="ELK"/>
        <s v="TTL"/>
        <s v=""/>
        <m/>
        <s v="MLB" u="1"/>
        <s v="SM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WTR" u="1"/>
        <s v="VBL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501" maxValue="841"/>
    </cacheField>
    <cacheField name="순번2" numFmtId="0">
      <sharedItems containsBlank="1" containsMixedTypes="1" containsNumber="1" containsInteger="1" minValue="501" maxValue="841"/>
    </cacheField>
    <cacheField name="품번" numFmtId="0">
      <sharedItems containsBlank="1"/>
    </cacheField>
    <cacheField name="품번수" numFmtId="182">
      <sharedItems containsString="0" containsBlank="1" containsNumber="1" minValue="0" maxValue="4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0" maxValue="4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50" maxValue="400"/>
    </cacheField>
    <cacheField name="업체명" numFmtId="0">
      <sharedItems containsBlank="1" count="35">
        <s v="FOREMOST"/>
        <m/>
        <s v="성진"/>
        <s v="동일모자"/>
        <s v="바이칼"/>
        <s v="CNG" u="1"/>
        <s v="신성모자" u="1"/>
        <s v="CISUI" u="1"/>
        <s v="47 Brand" u="1"/>
        <s v="우진" u="1"/>
        <s v="캡보이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7">
        <n v="1"/>
        <m/>
        <n v="5"/>
        <n v="3"/>
        <n v="4"/>
        <n v="10"/>
        <n v="11"/>
        <n v="14"/>
        <n v="20"/>
        <n v="21"/>
        <n v="29"/>
        <n v="34" u="1"/>
        <n v="13" u="1"/>
        <n v="36" u="1"/>
        <n v="40" u="1"/>
        <n v="15" u="1"/>
        <n v="2" u="1"/>
        <n v="6" u="1"/>
        <n v="16" u="1"/>
        <n v="48" u="1"/>
        <n v="17" u="1"/>
        <n v="18" u="1"/>
        <n v="19" u="1"/>
        <n v="7" u="1"/>
        <n v="33" u="1"/>
        <n v="35" u="1"/>
        <n v="22" u="1"/>
        <n v="23" u="1"/>
        <n v="8" u="1"/>
        <n v="24" u="1"/>
        <n v="25" u="1"/>
        <n v="9" u="1"/>
        <n v="26" u="1"/>
        <n v="27" u="1"/>
        <n v="28" u="1"/>
        <n v="49" u="1"/>
        <n v="12" u="1"/>
      </sharedItems>
    </cacheField>
    <cacheField name="차수2" numFmtId="0">
      <sharedItems containsBlank="1" containsMixedTypes="1" containsNumber="1" containsInteger="1" minValue="10" maxValue="2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1"/>
    </cacheField>
    <cacheField name="TAG가목표" numFmtId="3">
      <sharedItems containsString="0" containsBlank="1" containsNumber="1" containsInteger="1" minValue="0" maxValue="109000"/>
    </cacheField>
    <cacheField name="TAG가조정" numFmtId="0">
      <sharedItems containsNonDate="0" containsDate="1" containsString="0" containsBlank="1" minDate="1899-12-30T00:00:00" maxDate="2014-08-08T00:00:00"/>
    </cacheField>
    <cacheField name="원가목표" numFmtId="3">
      <sharedItems containsString="0" containsBlank="1" containsNumber="1" minValue="0" maxValue="24772.727272727272"/>
    </cacheField>
    <cacheField name="원가조정" numFmtId="3">
      <sharedItems containsString="0" containsBlank="1" containsNumber="1" minValue="0" maxValue="23520"/>
    </cacheField>
    <cacheField name="원가차이" numFmtId="0">
      <sharedItems containsString="0" containsBlank="1" containsNumber="1" minValue="-1252.7272727272721" maxValue="2634.8060606060626"/>
    </cacheField>
    <cacheField name="공급원자재" numFmtId="0">
      <sharedItems containsString="0" containsBlank="1" containsNumber="1" minValue="0" maxValue="2188"/>
    </cacheField>
    <cacheField name="공급부자재" numFmtId="0">
      <sharedItems containsString="0" containsBlank="1" containsNumber="1" containsInteger="1" minValue="0" maxValue="90"/>
    </cacheField>
    <cacheField name="공급기타" numFmtId="3">
      <sharedItems containsString="0" containsBlank="1" containsNumber="1" containsInteger="1" minValue="20" maxValue="20"/>
    </cacheField>
    <cacheField name="공급계" numFmtId="3">
      <sharedItems containsString="0" containsBlank="1" containsNumber="1" minValue="0" maxValue="2208"/>
    </cacheField>
    <cacheField name="해외(FOB, USD, JPY)" numFmtId="4">
      <sharedItems containsString="0" containsBlank="1" containsNumber="1" minValue="0" maxValue="8"/>
    </cacheField>
    <cacheField name="국내(KRW)" numFmtId="3">
      <sharedItems containsString="0" containsBlank="1" containsNumber="1" containsInteger="1" minValue="0" maxValue="23500"/>
    </cacheField>
    <cacheField name="발주일" numFmtId="176">
      <sharedItems containsNonDate="0" containsDate="1" containsString="0" containsBlank="1" minDate="1899-12-30T00:00:00" maxDate="2014-11-19T00:00:00" count="116">
        <d v="2014-03-13T00:00:00"/>
        <d v="1899-12-30T00:00:00"/>
        <d v="2014-04-07T00:00:00"/>
        <d v="2014-04-21T00:00:00"/>
        <d v="2014-05-14T00:00:00"/>
        <d v="2014-05-13T00:00:00"/>
        <d v="2014-07-02T00:00:00"/>
        <d v="2014-07-04T00:00:00"/>
        <d v="2014-11-18T00:00:00"/>
        <m/>
        <d v="2013-01-14T00:00:00" u="1"/>
        <d v="2013-04-16T00:00:00" u="1"/>
        <d v="2012-07-18T00:00:00" u="1"/>
        <d v="2013-11-05T00:00:00" u="1"/>
        <d v="2013-01-10T00:00:00" u="1"/>
        <d v="2011-07-14T00:00:00" u="1"/>
        <d v="2013-03-27T00:00:00" u="1"/>
        <d v="2012-01-06T00:00:00" u="1"/>
        <d v="2012-07-10T00:00:00" u="1"/>
        <d v="2012-07-06T00:00:00" u="1"/>
        <d v="2013-10-08T00:00:00" u="1"/>
        <d v="2012-10-04T00:00:00" u="1"/>
        <d v="2013-10-04T00:00:00" u="1"/>
        <d v="2012-12-17T00:00:00" u="1"/>
        <d v="2013-05-24T00:00:00" u="1"/>
        <d v="2012-06-05T00:00:00" u="1"/>
        <d v="2012-09-03T00:00:00" u="1"/>
        <d v="2012-05-16T00:00:00" u="1"/>
        <d v="2012-12-05T00:00:00" u="1"/>
        <d v="2012-08-14T00:00:00" u="1"/>
        <d v="2013-05-08T00:00:00" u="1"/>
        <d v="2012-04-23T00:00:00" u="1"/>
        <d v="2013-04-23T00:00:00" u="1"/>
        <d v="2012-07-25T00:00:00" u="1"/>
        <d v="2012-05-04T00:00:00" u="1"/>
        <d v="2012-08-06T00:00:00" u="1"/>
        <d v="2012-07-17T00:00:00" u="1"/>
        <d v="2013-10-15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3-05-15T00:00:00" u="1"/>
        <d v="2012-04-30T00:00:00" u="1"/>
        <d v="2012-05-11T00:00:00" u="1"/>
        <d v="2012-08-13T00:00:00" u="1"/>
        <d v="2012-04-26T00:00:00" u="1"/>
        <d v="2013-04-26T00:00:00" u="1"/>
        <d v="2013-05-07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3-10-18T00:00:00" u="1"/>
        <d v="2013-04-10T00:00:00" u="1"/>
        <d v="2012-07-12T00:00:00" u="1"/>
        <d v="2012-06-27T00:00:00" u="1"/>
        <d v="2013-10-14T00:00:00" u="1"/>
        <d v="2013-01-04T00:00:00" u="1"/>
        <d v="2012-04-06T00:00:00" u="1"/>
        <d v="2012-06-15T00:00:00" u="1"/>
        <d v="2013-10-02T00:00:00" u="1"/>
        <d v="2012-05-30T00:00:00" u="1"/>
        <d v="2012-09-13T00:00:00" u="1"/>
        <d v="2012-08-28T00:00:00" u="1"/>
        <d v="2012-06-07T00:00:00" u="1"/>
        <d v="2013-05-22T00:00:00" u="1"/>
        <d v="2013-12-11T00:00:00" u="1"/>
        <d v="2013-06-03T00:00:00" u="1"/>
        <d v="2012-05-18T00:00:00" u="1"/>
        <d v="2012-08-20T00:00:00" u="1"/>
        <d v="2012-05-14T00:00:00" u="1"/>
        <d v="2012-12-03T00:00:00" u="1"/>
        <d v="2013-05-14T00:00:00" u="1"/>
        <d v="2012-08-16T00:00:00" u="1"/>
        <d v="2013-11-18T00:00:00" u="1"/>
        <d v="2012-05-10T00:00:00" u="1"/>
        <d v="2013-11-14T00:00:00" u="1"/>
        <d v="2012-07-23T00:00:00" u="1"/>
        <d v="2013-01-15T00:00:00" u="1"/>
        <d v="2013-10-21T00:00:00" u="1"/>
        <d v="2012-04-09T00:00:00" u="1"/>
        <d v="2013-04-09T00:00:00" u="1"/>
        <d v="2012-06-26T00:00:00" u="1"/>
        <d v="2012-09-24T00:00:00" u="1"/>
        <d v="2013-04-01T00:00:00" u="1"/>
        <d v="2013-09-24T00:00:00" u="1"/>
        <d v="2013-06-18T00:00:00" u="1"/>
        <d v="2012-02-27T00:00:00" u="1"/>
        <d v="2013-06-10T00:00:00" u="1"/>
        <d v="2012-08-27T00:00:00" u="1"/>
        <d v="2013-11-29T00:00:00" u="1"/>
        <d v="2013-12-10T00:00:00" u="1"/>
        <d v="2012-12-06T00:00:00" u="1"/>
        <d v="2012-11-21T00:00:00" u="1"/>
        <d v="2012-07-30T00:00:00" u="1"/>
        <d v="2012-05-09T00:00:00" u="1"/>
        <d v="2012-11-13T00:00:00" u="1"/>
        <d v="2013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Date="1" containsString="0" containsBlank="1" minDate="1899-12-30T00:00:00" maxDate="2014-09-23T00:00:00"/>
    </cacheField>
    <cacheField name="목표납기일" numFmtId="176">
      <sharedItems containsNonDate="0" containsDate="1" containsString="0" containsBlank="1" minDate="1899-12-30T00:00:00" maxDate="2014-12-19T00:00:00"/>
    </cacheField>
    <cacheField name="계약납기일" numFmtId="176">
      <sharedItems containsNonDate="0" containsDate="1" containsString="0" containsBlank="1" minDate="1899-12-30T00:00:00" maxDate="2014-09-26T00:00:00"/>
    </cacheField>
    <cacheField name="1차입고일" numFmtId="176">
      <sharedItems containsNonDate="0" containsDate="1" containsString="0" containsBlank="1" minDate="1899-12-30T00:00:00" maxDate="2014-12-20T00:00:00"/>
    </cacheField>
    <cacheField name="2차입고일" numFmtId="176">
      <sharedItems containsNonDate="0" containsDate="1" containsString="0" containsBlank="1" minDate="1899-12-30T00:00:00" maxDate="2014-10-29T00:00:00"/>
    </cacheField>
    <cacheField name="3차입고일" numFmtId="176">
      <sharedItems containsNonDate="0" containsDate="1" containsString="0" containsBlank="1" minDate="1899-12-30T00:00:00" maxDate="2014-10-01T00:00:00"/>
    </cacheField>
    <cacheField name="4차입고일" numFmtId="176">
      <sharedItems containsNonDate="0" containsDate="1" containsString="0" containsBlank="1" minDate="1899-12-30T00:00:00" maxDate="2014-10-14T00:00:00"/>
    </cacheField>
    <cacheField name="5차입고일" numFmtId="176">
      <sharedItems containsNonDate="0" containsDate="1" containsString="0" containsBlank="1" minDate="1899-12-30T00:00:00" maxDate="1899-12-31T00:00:00"/>
    </cacheField>
    <cacheField name="확정여부" numFmtId="3">
      <sharedItems containsBlank="1" containsMixedTypes="1" containsNumber="1" containsInteger="1" minValue="0" maxValue="0"/>
    </cacheField>
    <cacheField name="확정여부2" numFmtId="3">
      <sharedItems containsBlank="1" containsMixedTypes="1" containsNumber="1" containsInteger="1" minValue="0" maxValue="0"/>
    </cacheField>
    <cacheField name="1차입고수량" numFmtId="3">
      <sharedItems containsString="0" containsBlank="1" containsNumber="1" containsInteger="1" minValue="0" maxValue="1201"/>
    </cacheField>
    <cacheField name="2차입고수량" numFmtId="3">
      <sharedItems containsString="0" containsBlank="1" containsNumber="1" containsInteger="1" minValue="0" maxValue="570"/>
    </cacheField>
    <cacheField name="3차입고수량" numFmtId="3">
      <sharedItems containsString="0" containsBlank="1" containsNumber="1" containsInteger="1" minValue="0" maxValue="367"/>
    </cacheField>
    <cacheField name="3차입고수량2" numFmtId="3">
      <sharedItems containsString="0" containsBlank="1" containsNumber="1" containsInteger="1" minValue="0" maxValue="3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600"/>
    </cacheField>
    <cacheField name="TOTAL수량" numFmtId="3">
      <sharedItems containsString="0" containsBlank="1" containsNumber="1" containsInteger="1" minValue="0" maxValue="1250"/>
    </cacheField>
    <cacheField name="TOTAL원가금액" numFmtId="177">
      <sharedItems containsString="0" containsBlank="1" containsNumber="1" minValue="0" maxValue="9901349.4000000004"/>
    </cacheField>
    <cacheField name="TOTALTAG가금액" numFmtId="177">
      <sharedItems containsString="0" containsBlank="1" containsNumber="1" containsInteger="1" minValue="0" maxValue="63600000"/>
    </cacheField>
    <cacheField name="MU" numFmtId="4">
      <sharedItems containsString="0" containsBlank="1" containsNumber="1" minValue="0" maxValue="6.7574476635678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">
  <r>
    <n v="1"/>
    <s v="ELK-동일모자-29ELKERF5511GR"/>
    <n v="1"/>
    <s v="ELK-동일모자-29ELKERF5511GR1"/>
    <n v="300"/>
    <n v="159600"/>
    <s v="RXK-KIDS-14FW-ELK-동일모자-29"/>
    <d v="2014-11-19T00:00:00"/>
    <d v="2014-11-20T00:00:00"/>
    <s v="햇츠온 MD 조현정 대리"/>
    <m/>
    <m/>
    <s v="14FW ELS_02_SNAP_GR_KIDS"/>
    <s v="ELKERF5511GR"/>
    <s v="#2"/>
    <x v="0"/>
    <s v="GR"/>
    <n v="44"/>
    <s v="아크릴 100%"/>
    <n v="4200"/>
    <x v="0"/>
    <x v="0"/>
    <s v="동대문 종합시장 A동 3층 3054호"/>
    <n v="38"/>
    <m/>
    <n v="0.12666666666666668"/>
  </r>
  <r>
    <n v="2"/>
    <s v="ELK-동일모자-29ELKERF5511GR"/>
    <n v="2"/>
    <s v="ELK-동일모자-29ELKERF5511GR2"/>
    <n v="300"/>
    <n v="26600"/>
    <s v="RXK-KIDS-14FW-ELK-동일모자-29"/>
    <d v="2014-11-19T00:00:00"/>
    <d v="2014-11-20T00:00:00"/>
    <s v="햇츠온 MD 조현정 대리"/>
    <m/>
    <m/>
    <s v="14FW ELS_02_SNAP_GR_KIDS"/>
    <s v="ELKERF5511GR"/>
    <s v="#5"/>
    <x v="1"/>
    <s v="WHITE"/>
    <n v="54"/>
    <s v="폴리우레탄 100%"/>
    <n v="3800"/>
    <x v="1"/>
    <x v="1"/>
    <s v="동대문 종합시장 B동 4034호"/>
    <n v="7"/>
    <m/>
    <n v="2.3333333333333334E-2"/>
  </r>
  <r>
    <n v="3"/>
    <s v="ELK-동일모자-29ELKERF5512RE"/>
    <n v="1"/>
    <s v="ELK-동일모자-29ELKERF5512RE1"/>
    <n v="300"/>
    <n v="173600"/>
    <s v="RXK-KIDS-14FW-ELK-동일모자-29"/>
    <d v="2014-11-19T00:00:00"/>
    <d v="2014-11-20T00:00:00"/>
    <s v="햇츠온 MD 조현정 대리"/>
    <m/>
    <m/>
    <s v="14FW ELS_01_SNAP_RD_KIDS"/>
    <s v="ELKERF5512RE"/>
    <s v="#2"/>
    <x v="2"/>
    <s v="RD"/>
    <n v="60"/>
    <s v="아크릴 100%"/>
    <n v="5600"/>
    <x v="0"/>
    <x v="0"/>
    <s v="동대문 종합시장 A동 3층 3054호"/>
    <n v="31"/>
    <m/>
    <n v="0.10333333333333333"/>
  </r>
  <r>
    <n v="4"/>
    <s v="ELK-동일모자-29ELKERF5512RE"/>
    <n v="2"/>
    <s v="ELK-동일모자-29ELKERF5512RE2"/>
    <n v="300"/>
    <n v="26600"/>
    <s v="RXK-KIDS-14FW-ELK-동일모자-29"/>
    <d v="2014-11-19T00:00:00"/>
    <d v="2014-11-20T00:00:00"/>
    <s v="햇츠온 MD 조현정 대리"/>
    <m/>
    <m/>
    <s v="14FW ELS_01_SNAP_RD_KIDS"/>
    <s v="ELKERF5512RE"/>
    <s v="#7"/>
    <x v="1"/>
    <s v="WHITE"/>
    <n v="54"/>
    <s v="폴리우레탄 100%"/>
    <n v="3800"/>
    <x v="1"/>
    <x v="1"/>
    <s v="동대문 종합시장 B동 4034호"/>
    <n v="7"/>
    <m/>
    <n v="2.3333333333333334E-2"/>
  </r>
  <r>
    <n v="5"/>
    <s v=""/>
    <n v="1"/>
    <s v="1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6"/>
    <s v=""/>
    <n v="2"/>
    <s v="2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7"/>
    <s v=""/>
    <n v="3"/>
    <s v="3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8"/>
    <s v=""/>
    <n v="4"/>
    <s v="4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9"/>
    <s v=""/>
    <n v="5"/>
    <s v="5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0"/>
    <s v=""/>
    <n v="6"/>
    <s v="6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1"/>
    <s v=""/>
    <n v="7"/>
    <s v="7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2"/>
    <s v=""/>
    <n v="8"/>
    <s v="8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3"/>
    <s v=""/>
    <n v="9"/>
    <s v="9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4"/>
    <s v=""/>
    <n v="10"/>
    <s v="10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5"/>
    <s v=""/>
    <n v="11"/>
    <s v="11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6"/>
    <s v=""/>
    <n v="12"/>
    <s v="12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7"/>
    <s v=""/>
    <n v="13"/>
    <s v="13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8"/>
    <s v=""/>
    <n v="14"/>
    <s v="14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9"/>
    <s v=""/>
    <n v="15"/>
    <s v="15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0"/>
    <s v=""/>
    <n v="16"/>
    <s v="16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1"/>
    <s v=""/>
    <n v="17"/>
    <s v="17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2"/>
    <s v=""/>
    <n v="18"/>
    <s v="18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3"/>
    <s v=""/>
    <n v="19"/>
    <s v="19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4"/>
    <s v=""/>
    <n v="20"/>
    <s v="20"/>
    <n v="0"/>
    <n v="0"/>
    <s v=""/>
    <s v=""/>
    <s v=""/>
    <s v=""/>
    <m/>
    <m/>
    <m/>
    <m/>
    <m/>
    <x v="3"/>
    <m/>
    <m/>
    <m/>
    <m/>
    <x v="2"/>
    <x v="2"/>
    <m/>
    <m/>
    <m/>
    <m/>
  </r>
  <r>
    <n v="25"/>
    <s v=""/>
    <n v="21"/>
    <s v="21"/>
    <n v="0"/>
    <n v="0"/>
    <s v=""/>
    <s v=""/>
    <s v=""/>
    <s v=""/>
    <m/>
    <m/>
    <m/>
    <m/>
    <m/>
    <x v="3"/>
    <m/>
    <m/>
    <m/>
    <m/>
    <x v="2"/>
    <x v="2"/>
    <m/>
    <m/>
    <m/>
    <m/>
  </r>
  <r>
    <n v="26"/>
    <s v=""/>
    <n v="22"/>
    <s v="22"/>
    <n v="0"/>
    <n v="0"/>
    <s v=""/>
    <s v=""/>
    <s v=""/>
    <s v=""/>
    <m/>
    <m/>
    <m/>
    <m/>
    <m/>
    <x v="3"/>
    <m/>
    <m/>
    <m/>
    <m/>
    <x v="2"/>
    <x v="2"/>
    <m/>
    <m/>
    <m/>
    <m/>
  </r>
  <r>
    <n v="27"/>
    <s v=""/>
    <n v="23"/>
    <s v="23"/>
    <n v="0"/>
    <n v="0"/>
    <s v=""/>
    <s v=""/>
    <s v=""/>
    <s v=""/>
    <m/>
    <m/>
    <m/>
    <m/>
    <m/>
    <x v="3"/>
    <m/>
    <m/>
    <m/>
    <m/>
    <x v="2"/>
    <x v="2"/>
    <m/>
    <m/>
    <m/>
    <m/>
  </r>
  <r>
    <n v="28"/>
    <s v=""/>
    <n v="24"/>
    <s v="24"/>
    <n v="0"/>
    <n v="0"/>
    <s v=""/>
    <s v=""/>
    <s v=""/>
    <s v=""/>
    <m/>
    <m/>
    <m/>
    <m/>
    <m/>
    <x v="3"/>
    <m/>
    <m/>
    <m/>
    <m/>
    <x v="2"/>
    <x v="2"/>
    <m/>
    <m/>
    <m/>
    <m/>
  </r>
  <r>
    <n v="29"/>
    <s v=""/>
    <n v="25"/>
    <s v="25"/>
    <n v="0"/>
    <n v="0"/>
    <s v=""/>
    <s v=""/>
    <s v=""/>
    <s v=""/>
    <m/>
    <m/>
    <m/>
    <m/>
    <m/>
    <x v="3"/>
    <m/>
    <m/>
    <m/>
    <m/>
    <x v="2"/>
    <x v="2"/>
    <m/>
    <m/>
    <m/>
    <m/>
  </r>
  <r>
    <n v="30"/>
    <s v=""/>
    <n v="26"/>
    <s v="26"/>
    <n v="0"/>
    <n v="0"/>
    <s v=""/>
    <s v=""/>
    <s v=""/>
    <s v=""/>
    <m/>
    <m/>
    <m/>
    <m/>
    <m/>
    <x v="3"/>
    <m/>
    <m/>
    <m/>
    <m/>
    <x v="2"/>
    <x v="2"/>
    <m/>
    <m/>
    <m/>
    <m/>
  </r>
  <r>
    <n v="31"/>
    <s v=""/>
    <n v="27"/>
    <s v="27"/>
    <n v="0"/>
    <n v="0"/>
    <s v=""/>
    <s v=""/>
    <s v=""/>
    <s v=""/>
    <m/>
    <m/>
    <m/>
    <m/>
    <m/>
    <x v="3"/>
    <m/>
    <m/>
    <m/>
    <m/>
    <x v="2"/>
    <x v="2"/>
    <m/>
    <m/>
    <m/>
    <m/>
  </r>
  <r>
    <n v="32"/>
    <s v=""/>
    <n v="28"/>
    <s v="28"/>
    <n v="0"/>
    <n v="0"/>
    <s v=""/>
    <s v=""/>
    <s v=""/>
    <s v=""/>
    <m/>
    <m/>
    <m/>
    <m/>
    <m/>
    <x v="3"/>
    <m/>
    <m/>
    <m/>
    <m/>
    <x v="2"/>
    <x v="2"/>
    <m/>
    <m/>
    <m/>
    <m/>
  </r>
  <r>
    <n v="33"/>
    <s v=""/>
    <n v="29"/>
    <s v="29"/>
    <n v="0"/>
    <n v="0"/>
    <s v=""/>
    <s v=""/>
    <s v=""/>
    <s v=""/>
    <m/>
    <m/>
    <m/>
    <m/>
    <m/>
    <x v="3"/>
    <m/>
    <m/>
    <m/>
    <m/>
    <x v="2"/>
    <x v="2"/>
    <m/>
    <m/>
    <m/>
    <m/>
  </r>
  <r>
    <n v="34"/>
    <s v=""/>
    <n v="30"/>
    <s v="30"/>
    <n v="0"/>
    <n v="0"/>
    <s v=""/>
    <s v=""/>
    <s v=""/>
    <s v=""/>
    <m/>
    <m/>
    <m/>
    <m/>
    <m/>
    <x v="3"/>
    <m/>
    <m/>
    <m/>
    <m/>
    <x v="2"/>
    <x v="2"/>
    <m/>
    <m/>
    <m/>
    <m/>
  </r>
  <r>
    <n v="35"/>
    <s v=""/>
    <n v="31"/>
    <s v="31"/>
    <n v="0"/>
    <n v="0"/>
    <s v=""/>
    <s v=""/>
    <s v=""/>
    <s v=""/>
    <m/>
    <m/>
    <m/>
    <m/>
    <m/>
    <x v="3"/>
    <m/>
    <m/>
    <m/>
    <m/>
    <x v="2"/>
    <x v="2"/>
    <m/>
    <m/>
    <m/>
    <m/>
  </r>
  <r>
    <n v="36"/>
    <s v=""/>
    <n v="32"/>
    <s v="32"/>
    <n v="0"/>
    <n v="0"/>
    <s v=""/>
    <s v=""/>
    <s v=""/>
    <s v=""/>
    <m/>
    <m/>
    <m/>
    <m/>
    <m/>
    <x v="3"/>
    <m/>
    <m/>
    <m/>
    <m/>
    <x v="2"/>
    <x v="2"/>
    <m/>
    <m/>
    <m/>
    <m/>
  </r>
  <r>
    <n v="37"/>
    <s v=""/>
    <n v="33"/>
    <s v="33"/>
    <n v="0"/>
    <n v="0"/>
    <s v=""/>
    <s v=""/>
    <s v=""/>
    <s v=""/>
    <m/>
    <m/>
    <m/>
    <m/>
    <m/>
    <x v="3"/>
    <m/>
    <m/>
    <m/>
    <m/>
    <x v="2"/>
    <x v="2"/>
    <m/>
    <m/>
    <m/>
    <m/>
  </r>
  <r>
    <n v="38"/>
    <s v=""/>
    <n v="34"/>
    <s v="34"/>
    <n v="0"/>
    <n v="0"/>
    <s v=""/>
    <s v=""/>
    <s v=""/>
    <s v=""/>
    <m/>
    <m/>
    <m/>
    <m/>
    <m/>
    <x v="3"/>
    <m/>
    <m/>
    <m/>
    <m/>
    <x v="2"/>
    <x v="2"/>
    <m/>
    <m/>
    <m/>
    <m/>
  </r>
  <r>
    <n v="39"/>
    <s v=""/>
    <n v="35"/>
    <s v="35"/>
    <n v="0"/>
    <n v="0"/>
    <s v=""/>
    <s v=""/>
    <s v=""/>
    <s v=""/>
    <m/>
    <m/>
    <m/>
    <m/>
    <m/>
    <x v="3"/>
    <m/>
    <m/>
    <m/>
    <m/>
    <x v="2"/>
    <x v="2"/>
    <m/>
    <m/>
    <m/>
    <m/>
  </r>
  <r>
    <n v="40"/>
    <s v=""/>
    <n v="36"/>
    <s v="36"/>
    <n v="0"/>
    <n v="0"/>
    <s v=""/>
    <s v=""/>
    <s v=""/>
    <s v=""/>
    <m/>
    <m/>
    <m/>
    <m/>
    <m/>
    <x v="3"/>
    <m/>
    <m/>
    <m/>
    <m/>
    <x v="2"/>
    <x v="2"/>
    <m/>
    <m/>
    <m/>
    <m/>
  </r>
  <r>
    <n v="41"/>
    <s v=""/>
    <n v="37"/>
    <s v="37"/>
    <n v="0"/>
    <n v="0"/>
    <s v=""/>
    <s v=""/>
    <s v=""/>
    <s v=""/>
    <m/>
    <m/>
    <m/>
    <m/>
    <m/>
    <x v="3"/>
    <m/>
    <m/>
    <m/>
    <m/>
    <x v="2"/>
    <x v="2"/>
    <m/>
    <m/>
    <m/>
    <m/>
  </r>
  <r>
    <n v="42"/>
    <s v=""/>
    <n v="38"/>
    <s v="38"/>
    <n v="0"/>
    <n v="0"/>
    <s v=""/>
    <s v=""/>
    <s v=""/>
    <s v=""/>
    <m/>
    <m/>
    <m/>
    <m/>
    <m/>
    <x v="3"/>
    <m/>
    <m/>
    <m/>
    <m/>
    <x v="2"/>
    <x v="2"/>
    <m/>
    <m/>
    <m/>
    <m/>
  </r>
  <r>
    <n v="43"/>
    <s v=""/>
    <n v="39"/>
    <s v="39"/>
    <n v="0"/>
    <n v="0"/>
    <s v=""/>
    <s v=""/>
    <s v=""/>
    <s v=""/>
    <m/>
    <m/>
    <m/>
    <m/>
    <m/>
    <x v="3"/>
    <m/>
    <m/>
    <m/>
    <m/>
    <x v="2"/>
    <x v="2"/>
    <m/>
    <m/>
    <m/>
    <m/>
  </r>
  <r>
    <n v="44"/>
    <s v=""/>
    <n v="40"/>
    <s v="40"/>
    <n v="0"/>
    <n v="0"/>
    <s v=""/>
    <s v=""/>
    <s v=""/>
    <s v=""/>
    <m/>
    <m/>
    <m/>
    <m/>
    <m/>
    <x v="3"/>
    <m/>
    <m/>
    <m/>
    <m/>
    <x v="2"/>
    <x v="2"/>
    <m/>
    <m/>
    <m/>
    <m/>
  </r>
  <r>
    <n v="45"/>
    <s v=""/>
    <n v="41"/>
    <s v="41"/>
    <n v="0"/>
    <n v="0"/>
    <s v=""/>
    <s v=""/>
    <s v=""/>
    <s v=""/>
    <m/>
    <m/>
    <m/>
    <m/>
    <m/>
    <x v="3"/>
    <m/>
    <m/>
    <m/>
    <m/>
    <x v="2"/>
    <x v="2"/>
    <m/>
    <m/>
    <m/>
    <m/>
  </r>
  <r>
    <n v="46"/>
    <s v=""/>
    <n v="42"/>
    <s v="42"/>
    <n v="0"/>
    <n v="0"/>
    <s v=""/>
    <s v=""/>
    <s v=""/>
    <s v=""/>
    <m/>
    <m/>
    <m/>
    <m/>
    <m/>
    <x v="3"/>
    <m/>
    <m/>
    <m/>
    <m/>
    <x v="2"/>
    <x v="2"/>
    <m/>
    <m/>
    <m/>
    <m/>
  </r>
  <r>
    <n v="47"/>
    <s v=""/>
    <n v="43"/>
    <s v="43"/>
    <n v="0"/>
    <n v="0"/>
    <s v=""/>
    <s v=""/>
    <s v=""/>
    <s v=""/>
    <m/>
    <m/>
    <m/>
    <m/>
    <m/>
    <x v="3"/>
    <m/>
    <m/>
    <m/>
    <m/>
    <x v="2"/>
    <x v="2"/>
    <m/>
    <m/>
    <m/>
    <m/>
  </r>
  <r>
    <n v="48"/>
    <s v=""/>
    <n v="44"/>
    <s v="44"/>
    <n v="0"/>
    <n v="0"/>
    <s v=""/>
    <s v=""/>
    <s v=""/>
    <s v=""/>
    <m/>
    <m/>
    <m/>
    <m/>
    <m/>
    <x v="3"/>
    <m/>
    <m/>
    <m/>
    <m/>
    <x v="2"/>
    <x v="2"/>
    <m/>
    <m/>
    <m/>
    <m/>
  </r>
  <r>
    <n v="49"/>
    <s v=""/>
    <n v="45"/>
    <s v="45"/>
    <n v="0"/>
    <n v="0"/>
    <s v=""/>
    <s v=""/>
    <s v=""/>
    <s v=""/>
    <m/>
    <m/>
    <m/>
    <m/>
    <m/>
    <x v="3"/>
    <m/>
    <m/>
    <m/>
    <m/>
    <x v="2"/>
    <x v="2"/>
    <m/>
    <m/>
    <m/>
    <m/>
  </r>
  <r>
    <n v="50"/>
    <s v=""/>
    <n v="46"/>
    <s v="46"/>
    <n v="0"/>
    <n v="0"/>
    <s v=""/>
    <s v=""/>
    <s v=""/>
    <s v=""/>
    <m/>
    <m/>
    <m/>
    <m/>
    <m/>
    <x v="3"/>
    <m/>
    <m/>
    <m/>
    <m/>
    <x v="2"/>
    <x v="2"/>
    <m/>
    <m/>
    <m/>
    <m/>
  </r>
  <r>
    <n v="51"/>
    <s v=""/>
    <n v="47"/>
    <s v="47"/>
    <n v="0"/>
    <n v="0"/>
    <s v=""/>
    <s v=""/>
    <s v=""/>
    <s v=""/>
    <m/>
    <m/>
    <m/>
    <m/>
    <m/>
    <x v="3"/>
    <m/>
    <m/>
    <m/>
    <m/>
    <x v="2"/>
    <x v="2"/>
    <m/>
    <m/>
    <m/>
    <m/>
  </r>
  <r>
    <n v="52"/>
    <s v=""/>
    <n v="48"/>
    <s v="48"/>
    <n v="0"/>
    <n v="0"/>
    <s v=""/>
    <s v=""/>
    <s v=""/>
    <s v=""/>
    <m/>
    <m/>
    <m/>
    <m/>
    <m/>
    <x v="3"/>
    <m/>
    <m/>
    <m/>
    <m/>
    <x v="2"/>
    <x v="2"/>
    <m/>
    <m/>
    <m/>
    <m/>
  </r>
  <r>
    <n v="53"/>
    <s v=""/>
    <n v="49"/>
    <s v="49"/>
    <n v="0"/>
    <n v="0"/>
    <s v=""/>
    <s v=""/>
    <s v=""/>
    <s v=""/>
    <m/>
    <m/>
    <m/>
    <m/>
    <m/>
    <x v="3"/>
    <m/>
    <m/>
    <m/>
    <m/>
    <x v="2"/>
    <x v="2"/>
    <m/>
    <m/>
    <m/>
    <m/>
  </r>
  <r>
    <n v="54"/>
    <s v=""/>
    <n v="50"/>
    <s v="50"/>
    <n v="0"/>
    <n v="0"/>
    <s v=""/>
    <s v=""/>
    <s v=""/>
    <s v=""/>
    <m/>
    <m/>
    <m/>
    <m/>
    <m/>
    <x v="3"/>
    <m/>
    <m/>
    <m/>
    <m/>
    <x v="2"/>
    <x v="2"/>
    <m/>
    <m/>
    <m/>
    <m/>
  </r>
  <r>
    <n v="55"/>
    <s v=""/>
    <n v="51"/>
    <s v="51"/>
    <n v="0"/>
    <n v="0"/>
    <s v=""/>
    <s v=""/>
    <s v=""/>
    <s v=""/>
    <m/>
    <m/>
    <m/>
    <m/>
    <m/>
    <x v="3"/>
    <m/>
    <m/>
    <m/>
    <m/>
    <x v="2"/>
    <x v="2"/>
    <m/>
    <m/>
    <m/>
    <m/>
  </r>
  <r>
    <n v="56"/>
    <s v=""/>
    <n v="52"/>
    <s v="52"/>
    <n v="0"/>
    <n v="0"/>
    <s v=""/>
    <s v=""/>
    <s v=""/>
    <s v=""/>
    <m/>
    <m/>
    <m/>
    <m/>
    <m/>
    <x v="3"/>
    <m/>
    <m/>
    <m/>
    <m/>
    <x v="2"/>
    <x v="2"/>
    <m/>
    <m/>
    <m/>
    <m/>
  </r>
  <r>
    <n v="57"/>
    <s v=""/>
    <n v="53"/>
    <s v="53"/>
    <n v="0"/>
    <n v="0"/>
    <s v=""/>
    <s v=""/>
    <s v=""/>
    <s v=""/>
    <m/>
    <m/>
    <m/>
    <m/>
    <m/>
    <x v="3"/>
    <m/>
    <m/>
    <m/>
    <m/>
    <x v="2"/>
    <x v="2"/>
    <m/>
    <m/>
    <m/>
    <m/>
  </r>
  <r>
    <n v="58"/>
    <s v=""/>
    <n v="54"/>
    <s v="54"/>
    <n v="0"/>
    <n v="0"/>
    <s v=""/>
    <s v=""/>
    <s v=""/>
    <s v=""/>
    <m/>
    <m/>
    <m/>
    <m/>
    <m/>
    <x v="3"/>
    <m/>
    <m/>
    <m/>
    <m/>
    <x v="2"/>
    <x v="2"/>
    <m/>
    <m/>
    <m/>
    <m/>
  </r>
  <r>
    <n v="59"/>
    <s v=""/>
    <n v="55"/>
    <s v="55"/>
    <n v="0"/>
    <n v="0"/>
    <s v=""/>
    <s v=""/>
    <s v=""/>
    <s v=""/>
    <m/>
    <m/>
    <m/>
    <m/>
    <m/>
    <x v="3"/>
    <m/>
    <m/>
    <m/>
    <m/>
    <x v="2"/>
    <x v="2"/>
    <m/>
    <m/>
    <m/>
    <m/>
  </r>
  <r>
    <n v="60"/>
    <s v=""/>
    <n v="56"/>
    <s v="56"/>
    <n v="0"/>
    <n v="0"/>
    <s v=""/>
    <s v=""/>
    <s v=""/>
    <s v=""/>
    <m/>
    <m/>
    <m/>
    <m/>
    <m/>
    <x v="3"/>
    <m/>
    <m/>
    <m/>
    <m/>
    <x v="2"/>
    <x v="2"/>
    <m/>
    <m/>
    <m/>
    <m/>
  </r>
  <r>
    <n v="61"/>
    <s v=""/>
    <n v="57"/>
    <s v="57"/>
    <n v="0"/>
    <n v="0"/>
    <s v=""/>
    <s v=""/>
    <s v=""/>
    <s v=""/>
    <m/>
    <m/>
    <m/>
    <m/>
    <m/>
    <x v="3"/>
    <m/>
    <m/>
    <m/>
    <m/>
    <x v="2"/>
    <x v="2"/>
    <m/>
    <m/>
    <m/>
    <m/>
  </r>
  <r>
    <n v="62"/>
    <s v=""/>
    <n v="58"/>
    <s v="58"/>
    <n v="0"/>
    <n v="0"/>
    <s v=""/>
    <s v=""/>
    <s v=""/>
    <s v=""/>
    <m/>
    <m/>
    <m/>
    <m/>
    <m/>
    <x v="3"/>
    <m/>
    <m/>
    <m/>
    <m/>
    <x v="2"/>
    <x v="2"/>
    <m/>
    <m/>
    <m/>
    <m/>
  </r>
  <r>
    <n v="63"/>
    <s v=""/>
    <n v="59"/>
    <s v="59"/>
    <n v="0"/>
    <n v="0"/>
    <s v=""/>
    <s v=""/>
    <s v=""/>
    <s v=""/>
    <m/>
    <m/>
    <m/>
    <m/>
    <m/>
    <x v="3"/>
    <m/>
    <m/>
    <m/>
    <m/>
    <x v="2"/>
    <x v="2"/>
    <m/>
    <m/>
    <m/>
    <m/>
  </r>
  <r>
    <n v="64"/>
    <s v=""/>
    <n v="60"/>
    <s v="60"/>
    <n v="0"/>
    <n v="0"/>
    <s v=""/>
    <s v=""/>
    <s v=""/>
    <s v=""/>
    <m/>
    <m/>
    <m/>
    <m/>
    <m/>
    <x v="3"/>
    <m/>
    <m/>
    <m/>
    <m/>
    <x v="2"/>
    <x v="2"/>
    <m/>
    <m/>
    <m/>
    <m/>
  </r>
  <r>
    <n v="65"/>
    <s v=""/>
    <n v="61"/>
    <s v="61"/>
    <n v="0"/>
    <n v="0"/>
    <s v=""/>
    <s v=""/>
    <s v=""/>
    <s v=""/>
    <m/>
    <m/>
    <m/>
    <m/>
    <m/>
    <x v="3"/>
    <m/>
    <m/>
    <m/>
    <m/>
    <x v="2"/>
    <x v="2"/>
    <m/>
    <m/>
    <m/>
    <m/>
  </r>
  <r>
    <n v="66"/>
    <s v=""/>
    <n v="62"/>
    <s v="62"/>
    <n v="0"/>
    <n v="0"/>
    <s v=""/>
    <s v=""/>
    <s v=""/>
    <s v=""/>
    <m/>
    <m/>
    <m/>
    <m/>
    <m/>
    <x v="3"/>
    <m/>
    <m/>
    <m/>
    <m/>
    <x v="2"/>
    <x v="2"/>
    <m/>
    <m/>
    <m/>
    <m/>
  </r>
  <r>
    <n v="67"/>
    <s v=""/>
    <n v="63"/>
    <s v="63"/>
    <n v="0"/>
    <n v="0"/>
    <s v=""/>
    <s v=""/>
    <s v=""/>
    <s v=""/>
    <m/>
    <m/>
    <m/>
    <m/>
    <m/>
    <x v="3"/>
    <m/>
    <m/>
    <m/>
    <m/>
    <x v="2"/>
    <x v="2"/>
    <m/>
    <m/>
    <m/>
    <m/>
  </r>
  <r>
    <n v="68"/>
    <s v=""/>
    <n v="64"/>
    <s v="64"/>
    <n v="0"/>
    <n v="0"/>
    <s v=""/>
    <s v=""/>
    <s v=""/>
    <s v=""/>
    <m/>
    <m/>
    <m/>
    <m/>
    <m/>
    <x v="3"/>
    <m/>
    <m/>
    <m/>
    <m/>
    <x v="2"/>
    <x v="2"/>
    <m/>
    <m/>
    <m/>
    <m/>
  </r>
  <r>
    <n v="69"/>
    <s v=""/>
    <n v="65"/>
    <s v="65"/>
    <n v="0"/>
    <n v="0"/>
    <s v=""/>
    <s v=""/>
    <s v=""/>
    <s v=""/>
    <m/>
    <m/>
    <m/>
    <m/>
    <m/>
    <x v="3"/>
    <m/>
    <m/>
    <m/>
    <m/>
    <x v="2"/>
    <x v="2"/>
    <m/>
    <m/>
    <m/>
    <m/>
  </r>
  <r>
    <n v="70"/>
    <s v=""/>
    <n v="66"/>
    <s v="66"/>
    <n v="0"/>
    <n v="0"/>
    <s v=""/>
    <s v=""/>
    <s v=""/>
    <s v=""/>
    <m/>
    <m/>
    <m/>
    <m/>
    <m/>
    <x v="3"/>
    <m/>
    <m/>
    <m/>
    <m/>
    <x v="2"/>
    <x v="2"/>
    <m/>
    <m/>
    <m/>
    <m/>
  </r>
  <r>
    <m/>
    <m/>
    <m/>
    <m/>
    <m/>
    <m/>
    <m/>
    <m/>
    <m/>
    <m/>
    <m/>
    <m/>
    <m/>
    <m/>
    <m/>
    <x v="3"/>
    <m/>
    <m/>
    <m/>
    <m/>
    <x v="2"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1">
  <r>
    <s v="F-CAP"/>
    <s v="ELK"/>
    <s v="ELK-FOREMOST-01"/>
    <s v="ELK-FOREMOST-01ELKTPF5821MT"/>
    <n v="1"/>
    <s v="ELK-FOREMOST-011"/>
    <s v="ELK-FOREMOST-011-ELKTPF5821MINTFRE"/>
    <s v="ELK의류외821"/>
    <x v="0"/>
    <s v="13FW E"/>
    <m/>
    <s v="ELK"/>
    <s v="ELSTINKO KIDS"/>
    <s v="F"/>
    <n v="5"/>
    <s v="TP"/>
    <s v="TROOPER"/>
    <s v="K"/>
    <n v="821"/>
    <n v="821"/>
    <s v="ELKTPF5821"/>
    <n v="1"/>
    <s v="13FW ELS &#10;22_WIRE_MIT_KIDS"/>
    <s v="MT"/>
    <s v="MINT"/>
    <s v="ELKTPF5821MT"/>
    <s v="R1"/>
    <n v="1"/>
    <s v="겉감 1: 면 75%, 폴리에스터 25%/겉감 2 :폴리에스터 65%, 아크릴 35%"/>
    <n v="1"/>
    <s v="FRE"/>
    <n v="250"/>
    <x v="0"/>
    <x v="0"/>
    <s v="01"/>
    <s v="M"/>
    <s v="CN"/>
    <n v="1"/>
    <n v="45000"/>
    <d v="2014-03-12T00:00:00"/>
    <n v="6818.1818181818171"/>
    <n v="6718.04"/>
    <n v="-100.14181818181714"/>
    <n v="960"/>
    <m/>
    <n v="20"/>
    <n v="980"/>
    <n v="4.5999999999999996"/>
    <m/>
    <x v="0"/>
    <d v="2014-08-10T00:00:00"/>
    <d v="2014-08-07T00:00:00"/>
    <d v="2014-08-15T00:00:00"/>
    <d v="2014-09-24T00:00:00"/>
    <m/>
    <m/>
    <m/>
    <m/>
    <s v="확정"/>
    <s v="확정"/>
    <n v="250"/>
    <n v="0"/>
    <n v="0"/>
    <n v="0"/>
    <n v="0"/>
    <n v="0"/>
    <n v="250"/>
    <n v="1679510"/>
    <n v="11250000"/>
    <n v="6.0894384238692991"/>
  </r>
  <r>
    <s v="F-CAP"/>
    <s v="ELK"/>
    <s v="ELK-FOREMOST-01"/>
    <s v="ELK-FOREMOST-01ELKTPF5801NY"/>
    <n v="2"/>
    <s v="ELK-FOREMOST-012"/>
    <s v="ELK-FOREMOST-012-ELKTPF5801NAVYFRE"/>
    <s v="ELK의류외801"/>
    <x v="0"/>
    <s v="13FW E"/>
    <m/>
    <s v="ELK"/>
    <s v="ELSTINKO KIDS"/>
    <s v="F"/>
    <n v="5"/>
    <s v="TP"/>
    <s v="TROOPER"/>
    <s v="K"/>
    <n v="801"/>
    <n v="801"/>
    <s v="ELKTPF5801"/>
    <n v="1"/>
    <s v="13FW ELS 07_TROOPER_NV_KIDS"/>
    <s v="NY"/>
    <s v="NAVY"/>
    <s v="ELKTPF5801NY"/>
    <s v="R1"/>
    <n v="1"/>
    <s v="겉감 1 :  폴리에스터 100% /겉감 2 :  아크릴 80%,  폴리에스터 20%"/>
    <n v="1"/>
    <s v="FRE"/>
    <n v="250"/>
    <x v="0"/>
    <x v="0"/>
    <s v="01"/>
    <s v="M"/>
    <s v="CN"/>
    <n v="1"/>
    <n v="55000"/>
    <d v="2014-03-12T00:00:00"/>
    <n v="8333.3333333333321"/>
    <n v="8445"/>
    <n v="111.66666666666788"/>
    <n v="2188"/>
    <n v="0"/>
    <n v="20"/>
    <n v="2208"/>
    <n v="5"/>
    <n v="0"/>
    <x v="0"/>
    <d v="2014-08-10T00:00:00"/>
    <d v="2014-08-07T00:00:00"/>
    <d v="2014-08-15T00:00:00"/>
    <d v="2014-09-24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2111250"/>
    <n v="13750000"/>
    <n v="5.9206631142687982"/>
  </r>
  <r>
    <s v=""/>
    <s v=""/>
    <s v=""/>
    <s v=""/>
    <n v="0"/>
    <s v="0"/>
    <s v="0-"/>
    <n v="0"/>
    <x v="1"/>
    <s v=""/>
    <s v="ELK-FOREMOST-01 TTL"/>
    <m/>
    <s v=""/>
    <s v=""/>
    <s v=""/>
    <m/>
    <s v=""/>
    <m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500"/>
    <n v="0"/>
    <n v="0"/>
    <n v="0"/>
    <n v="0"/>
    <n v="0"/>
    <n v="500"/>
    <n v="3790760"/>
    <n v="25000000"/>
    <n v="5.9954396288007485"/>
  </r>
  <r>
    <s v="F-CAP"/>
    <s v="ELK"/>
    <s v="ELK-성진-05"/>
    <s v="ELK-성진-05ELKSNF5503RE"/>
    <n v="1"/>
    <s v="ELK-성진-051"/>
    <s v="ELK-성진-051-ELKSNF5503REDXSS"/>
    <s v="ELK의류외503"/>
    <x v="0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s v=""/>
    <n v="0.33333333333333331"/>
    <s v="면15%, 폴리에스터 85%"/>
    <n v="1"/>
    <s v="XSS"/>
    <n v="400"/>
    <x v="2"/>
    <x v="2"/>
    <s v="05"/>
    <s v="M"/>
    <s v="BG"/>
    <n v="1"/>
    <n v="45000"/>
    <d v="2014-06-11T00:00:00"/>
    <n v="6818.1818181818171"/>
    <n v="6950.0000000000009"/>
    <n v="131.8181818181838"/>
    <n v="0"/>
    <n v="0"/>
    <n v="20"/>
    <n v="20"/>
    <n v="6"/>
    <n v="0"/>
    <x v="2"/>
    <d v="2014-08-16T00:00:00"/>
    <d v="2014-07-24T00:00:00"/>
    <d v="2014-08-20T00:00:00"/>
    <d v="2014-08-26T00:00:00"/>
    <d v="2014-09-05T00:00:00"/>
    <d v="2014-09-18T00:00:00"/>
    <d v="1899-12-30T00:00:00"/>
    <d v="1899-12-30T00:00:00"/>
    <s v="확정"/>
    <s v="확정"/>
    <n v="400"/>
    <n v="0"/>
    <n v="0"/>
    <n v="0"/>
    <n v="0"/>
    <n v="0"/>
    <n v="400"/>
    <n v="2780000.0000000005"/>
    <n v="18000000"/>
    <n v="5.8862001308044452"/>
  </r>
  <r>
    <s v="F-CAP"/>
    <s v="ELK"/>
    <s v="ELK-성진-05"/>
    <s v="ELK-성진-05ELKSNF5503RE"/>
    <n v="1"/>
    <s v="ELK-성진-051"/>
    <s v="ELK-성진-051-ELKSNF5503REDOSM"/>
    <s v="ELK의류외503"/>
    <x v="0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s v=""/>
    <n v="0.33333333333333331"/>
    <s v="면15%, 폴리에스터 85%"/>
    <n v="1"/>
    <s v="OSM"/>
    <n v="100"/>
    <x v="2"/>
    <x v="2"/>
    <s v="05"/>
    <s v="M"/>
    <s v="BG"/>
    <n v="1"/>
    <n v="45000"/>
    <d v="2014-06-11T00:00:00"/>
    <n v="6818.1818181818171"/>
    <n v="7065.5"/>
    <n v="247.31818181818289"/>
    <n v="0"/>
    <n v="0"/>
    <n v="20"/>
    <n v="20"/>
    <n v="6.1"/>
    <n v="0"/>
    <x v="2"/>
    <d v="2014-08-16T00:00:00"/>
    <d v="2014-07-24T00:00:00"/>
    <d v="2014-08-20T00:00:00"/>
    <d v="2014-08-26T00:00:00"/>
    <d v="2014-09-05T00:00:00"/>
    <d v="2014-09-18T00:00:00"/>
    <d v="1899-12-30T00:00:00"/>
    <d v="1899-12-30T00:00:00"/>
    <s v="확정"/>
    <s v="확정"/>
    <n v="50"/>
    <n v="0"/>
    <n v="50"/>
    <n v="0"/>
    <n v="0"/>
    <n v="0"/>
    <n v="100"/>
    <n v="706550"/>
    <n v="4500000"/>
    <n v="5.7899781910821462"/>
  </r>
  <r>
    <s v="F-CAP"/>
    <s v="ELK"/>
    <s v="ELK-성진-05"/>
    <s v="ELK-성진-05ELKSNF5503RE"/>
    <n v="1"/>
    <s v="ELK-성진-051"/>
    <s v="ELK-성진-051-ELKSNF5503REDOML"/>
    <s v="ELK의류외503"/>
    <x v="0"/>
    <s v="14FW E"/>
    <m/>
    <s v="ELK"/>
    <s v="ELSTINKO KIDS"/>
    <s v="F"/>
    <n v="5"/>
    <s v="SN"/>
    <s v="SNAPBACK"/>
    <s v="K"/>
    <n v="503"/>
    <n v="503"/>
    <s v="ELKSNF5503"/>
    <n v="0.33333333333333331"/>
    <s v="14FW ELS_06_SNAP_RD_KIDS"/>
    <s v="RE"/>
    <s v="RED"/>
    <s v="ELKSNF5503RE"/>
    <s v=""/>
    <n v="0.33333333333333331"/>
    <s v="면15%, 폴리에스터 85%"/>
    <n v="1"/>
    <s v="OML"/>
    <n v="50"/>
    <x v="2"/>
    <x v="2"/>
    <s v="05"/>
    <s v="M"/>
    <s v="BG"/>
    <n v="1"/>
    <n v="45000"/>
    <d v="2014-06-11T00:00:00"/>
    <n v="6818.1818181818171"/>
    <n v="7065.5"/>
    <n v="247.31818181818289"/>
    <n v="0"/>
    <n v="0"/>
    <n v="20"/>
    <n v="20"/>
    <n v="6.1"/>
    <n v="0"/>
    <x v="2"/>
    <d v="2014-08-16T00:00:00"/>
    <d v="2014-07-24T00:00:00"/>
    <d v="2014-08-20T00:00:00"/>
    <d v="2014-08-26T00:00:00"/>
    <d v="2014-09-05T00:00:00"/>
    <d v="2014-09-18T00:00:00"/>
    <d v="1899-12-30T00:00:00"/>
    <d v="1899-12-30T00:00:00"/>
    <s v="확정"/>
    <s v="확정"/>
    <n v="50"/>
    <n v="50"/>
    <n v="0"/>
    <n v="0"/>
    <n v="0"/>
    <n v="0"/>
    <n v="50"/>
    <n v="353275"/>
    <n v="2250000"/>
    <n v="5.7899781910821462"/>
  </r>
  <r>
    <s v=""/>
    <s v=""/>
    <s v=""/>
    <s v=""/>
    <n v="0"/>
    <s v="0"/>
    <s v="0-"/>
    <n v="0"/>
    <x v="1"/>
    <s v=""/>
    <s v="ELK-성진-05 TTL"/>
    <m/>
    <s v=""/>
    <s v=""/>
    <s v=""/>
    <m/>
    <s v=""/>
    <s v="K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500"/>
    <n v="50"/>
    <n v="50"/>
    <n v="0"/>
    <n v="0"/>
    <n v="0"/>
    <n v="550"/>
    <n v="3839825.0000000005"/>
    <n v="24750000"/>
    <n v="5.8596420409784287"/>
  </r>
  <r>
    <s v="F-CAP"/>
    <s v="ELK"/>
    <s v="ELK-동일모자-03"/>
    <s v="ELK-동일모자-03ELKBAF5506GR"/>
    <n v="1"/>
    <s v="ELK-동일모자-031"/>
    <s v="ELK-동일모자-031-ELKBAF5506GREENOSM"/>
    <s v="ELK의류외506"/>
    <x v="0"/>
    <s v="14FW E"/>
    <m/>
    <s v="ELK"/>
    <s v="ELSTINKO KIDS"/>
    <s v="F"/>
    <n v="5"/>
    <s v="BA"/>
    <s v="BASIC CAP"/>
    <s v="K"/>
    <n v="506"/>
    <n v="506"/>
    <s v="ELKBAF5506"/>
    <n v="0.5"/>
    <s v="14FW ELS_53_SNAP_GR_KIDS"/>
    <s v="GR"/>
    <s v="GREEN"/>
    <s v="ELKBAF5506GR"/>
    <s v=""/>
    <n v="0.5"/>
    <s v="겉감 1: 울 50%, 폴리에스터 30%, 아크릴 20% / 겉감 2:  아크릴 100%"/>
    <n v="1"/>
    <s v="OSM"/>
    <n v="100"/>
    <x v="3"/>
    <x v="3"/>
    <s v="03"/>
    <s v="M"/>
    <s v="CN"/>
    <n v="1"/>
    <n v="45000"/>
    <d v="2014-06-11T00:00:00"/>
    <n v="6818.1818181818171"/>
    <n v="7607.92"/>
    <n v="789.73818181818297"/>
    <n v="353"/>
    <n v="0"/>
    <n v="20"/>
    <n v="373"/>
    <n v="5.8"/>
    <n v="0"/>
    <x v="2"/>
    <d v="2014-08-15T00:00:00"/>
    <d v="2014-07-24T00:00:00"/>
    <d v="2014-08-19T00:00:00"/>
    <d v="2014-09-01T00:00:00"/>
    <m/>
    <d v="1899-12-30T00:00:00"/>
    <d v="1899-12-30T00:00:00"/>
    <d v="1899-12-30T00:00:00"/>
    <s v="확정"/>
    <s v="확정"/>
    <n v="93"/>
    <n v="0"/>
    <n v="0"/>
    <n v="0"/>
    <n v="0"/>
    <n v="0"/>
    <n v="100"/>
    <n v="760792"/>
    <n v="4500000"/>
    <n v="5.3771715408535981"/>
  </r>
  <r>
    <s v="F-CAP"/>
    <s v="ELK"/>
    <s v="ELK-동일모자-03"/>
    <s v="ELK-동일모자-03ELKBAF5506GR"/>
    <n v="1"/>
    <s v="ELK-동일모자-031"/>
    <s v="ELK-동일모자-031-ELKBAF5506GREENOML"/>
    <s v="ELK의류외506"/>
    <x v="0"/>
    <s v="14FW E"/>
    <m/>
    <s v="ELK"/>
    <s v="ELSTINKO KIDS"/>
    <s v="F"/>
    <n v="5"/>
    <s v="BA"/>
    <s v="BASIC CAP"/>
    <s v="K"/>
    <n v="506"/>
    <n v="506"/>
    <s v="ELKBAF5506"/>
    <n v="0.5"/>
    <s v="14FW ELS_53_SNAP_GR_KIDS"/>
    <s v="GR"/>
    <s v="GREEN"/>
    <s v="ELKBAF5506GR"/>
    <s v=""/>
    <n v="0.5"/>
    <s v="겉감 1: 울 50%, 폴리에스터 30%, 아크릴 20% / 겉감 2:  아크릴 100%"/>
    <n v="1"/>
    <s v="OML"/>
    <n v="50"/>
    <x v="3"/>
    <x v="3"/>
    <s v="03"/>
    <s v="M"/>
    <s v="CN"/>
    <n v="1"/>
    <n v="45000"/>
    <d v="2014-06-11T00:00:00"/>
    <n v="6818.1818181818171"/>
    <n v="7431.92"/>
    <n v="613.73818181818297"/>
    <n v="177"/>
    <n v="0"/>
    <n v="20"/>
    <n v="197"/>
    <n v="5.8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48"/>
    <n v="0"/>
    <n v="0"/>
    <n v="0"/>
    <n v="0"/>
    <n v="0"/>
    <n v="50"/>
    <n v="371596"/>
    <n v="2250000"/>
    <n v="5.5045117424690932"/>
  </r>
  <r>
    <s v="F-CAP"/>
    <s v="ELK"/>
    <s v="ELK-동일모자-03"/>
    <s v="ELK-동일모자-03ELKBAF5507RE"/>
    <n v="2"/>
    <s v="ELK-동일모자-032"/>
    <s v="ELK-동일모자-032-ELKBAF5507REDXSS"/>
    <s v="ELK의류외507"/>
    <x v="0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s v=""/>
    <n v="0.33333333333333331"/>
    <s v="겉감 1:  울40%, 폴리에스터 60%  /겉감 2: 아크릴 100% "/>
    <n v="1"/>
    <s v="XSS"/>
    <n v="400"/>
    <x v="3"/>
    <x v="3"/>
    <s v="03"/>
    <s v="M"/>
    <s v="CN"/>
    <n v="1"/>
    <n v="45000"/>
    <d v="2014-06-11T00:00:00"/>
    <n v="6818.1818181818171"/>
    <n v="7589.5500000000011"/>
    <n v="771.36818181818398"/>
    <n v="397"/>
    <n v="0"/>
    <n v="20"/>
    <n v="417"/>
    <n v="5.75"/>
    <n v="0"/>
    <x v="2"/>
    <d v="2014-08-15T00:00:00"/>
    <d v="2014-07-24T00:00:00"/>
    <d v="2014-08-19T00:00:00"/>
    <d v="2014-08-22T00:00:00"/>
    <d v="2014-09-01T00:00:00"/>
    <d v="2014-09-05T00:00:00"/>
    <d v="2014-10-13T00:00:00"/>
    <d v="1899-12-30T00:00:00"/>
    <s v="확정"/>
    <s v="확정"/>
    <n v="20"/>
    <n v="360"/>
    <n v="17"/>
    <n v="0"/>
    <n v="0"/>
    <n v="0"/>
    <n v="400"/>
    <n v="3035820.0000000005"/>
    <n v="18000000"/>
    <n v="5.3901866262282869"/>
  </r>
  <r>
    <s v="F-CAP"/>
    <s v="ELK"/>
    <s v="ELK-동일모자-03"/>
    <s v="ELK-동일모자-03ELKBAF5507RE"/>
    <n v="2"/>
    <s v="ELK-동일모자-032"/>
    <s v="ELK-동일모자-032-ELKBAF5507REDOSM"/>
    <s v="ELK의류외507"/>
    <x v="0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s v=""/>
    <n v="0.33333333333333331"/>
    <s v="겉감 1:  울40%, 폴리에스터 60%  /겉감 2: 아크릴 100% "/>
    <n v="1"/>
    <s v="OSM"/>
    <n v="100"/>
    <x v="3"/>
    <x v="3"/>
    <s v="03"/>
    <s v="M"/>
    <s v="CN"/>
    <n v="1"/>
    <n v="45000"/>
    <d v="2014-06-11T00:00:00"/>
    <n v="6818.1818181818171"/>
    <n v="7481.6600000000008"/>
    <n v="663.47818181818366"/>
    <n v="102"/>
    <n v="0"/>
    <n v="20"/>
    <n v="122"/>
    <n v="5.9"/>
    <n v="0"/>
    <x v="2"/>
    <d v="2014-08-15T00:00:00"/>
    <d v="2014-07-24T00:00:00"/>
    <d v="2014-08-19T00:00:00"/>
    <d v="2014-08-22T00:00:00"/>
    <d v="2014-09-01T00:00:00"/>
    <d v="2014-09-05T00:00:00"/>
    <d v="2014-10-13T00:00:00"/>
    <d v="1899-12-30T00:00:00"/>
    <s v="확정"/>
    <s v="확정"/>
    <n v="20"/>
    <n v="73"/>
    <n v="0"/>
    <n v="3"/>
    <n v="0"/>
    <n v="0"/>
    <n v="100"/>
    <n v="748166.00000000012"/>
    <n v="4500000"/>
    <n v="5.46791633261748"/>
  </r>
  <r>
    <s v="F-CAP"/>
    <s v="ELK"/>
    <s v="ELK-동일모자-03"/>
    <s v="ELK-동일모자-03ELKBAF5507RE"/>
    <n v="2"/>
    <s v="ELK-동일모자-032"/>
    <s v="ELK-동일모자-032-ELKBAF5507REDOML"/>
    <s v="ELK의류외507"/>
    <x v="0"/>
    <s v="14FW E"/>
    <m/>
    <s v="ELK"/>
    <s v="ELSTINKO KIDS"/>
    <s v="F"/>
    <n v="5"/>
    <s v="BA"/>
    <s v="BASIC CAP"/>
    <s v="K"/>
    <n v="507"/>
    <n v="507"/>
    <s v="ELKBAF5507"/>
    <n v="0.33333333333333331"/>
    <s v="14FW ELS_52_SNAP_RD_KIDS"/>
    <s v="RE"/>
    <s v="RED"/>
    <s v="ELKBAF5507RE"/>
    <s v=""/>
    <n v="0.33333333333333331"/>
    <s v="겉감 1:  울40%, 폴리에스터 60%  /겉감 2: 아크릴 100% "/>
    <n v="1"/>
    <s v="OML"/>
    <n v="50"/>
    <x v="3"/>
    <x v="3"/>
    <s v="03"/>
    <s v="M"/>
    <s v="CN"/>
    <n v="1"/>
    <n v="45000"/>
    <d v="2014-06-11T00:00:00"/>
    <n v="6818.1818181818171"/>
    <n v="7430.6600000000008"/>
    <n v="612.47818181818366"/>
    <n v="51"/>
    <n v="0"/>
    <n v="20"/>
    <n v="71"/>
    <n v="5.9"/>
    <n v="0"/>
    <x v="2"/>
    <d v="2014-08-15T00:00:00"/>
    <d v="2014-07-24T00:00:00"/>
    <d v="2014-08-19T00:00:00"/>
    <d v="2014-08-22T00:00:00"/>
    <d v="2014-09-01T00:00:00"/>
    <d v="2014-09-05T00:00:00"/>
    <d v="2014-10-13T00:00:00"/>
    <d v="1899-12-30T00:00:00"/>
    <s v="확정"/>
    <s v="확정"/>
    <n v="20"/>
    <n v="28"/>
    <n v="0"/>
    <n v="0"/>
    <n v="0"/>
    <n v="0"/>
    <n v="50"/>
    <n v="371533.00000000006"/>
    <n v="2250000"/>
    <n v="5.5054451299199396"/>
  </r>
  <r>
    <s v="F-CAP"/>
    <s v="ELK"/>
    <s v="ELK-동일모자-03"/>
    <s v="ELK-동일모자-03ELKBAF5508PK"/>
    <n v="3"/>
    <s v="ELK-동일모자-033"/>
    <s v="ELK-동일모자-033-ELKBAF5508PINKXSS"/>
    <s v="ELK의류외508"/>
    <x v="0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s v=""/>
    <n v="0.33333333333333331"/>
    <s v="겉감 1:  울40%, 폴리에스터 60%/겉감 2:  아크릴 100% "/>
    <n v="1"/>
    <s v="XSS"/>
    <n v="400"/>
    <x v="3"/>
    <x v="3"/>
    <s v="03"/>
    <s v="M"/>
    <s v="CN"/>
    <n v="1"/>
    <n v="45000"/>
    <d v="2014-06-11T00:00:00"/>
    <n v="6818.1818181818171"/>
    <n v="7235.3300000000008"/>
    <n v="417.14818181818373"/>
    <n v="417"/>
    <n v="0"/>
    <n v="20"/>
    <n v="437"/>
    <n v="5.45"/>
    <n v="0"/>
    <x v="2"/>
    <d v="2014-08-15T00:00:00"/>
    <d v="2014-07-24T00:00:00"/>
    <d v="2014-08-19T00:00:00"/>
    <d v="2014-08-22T00:00:00"/>
    <d v="2014-09-05T00:00:00"/>
    <d v="2014-09-30T00:00:00"/>
    <d v="1899-12-30T00:00:00"/>
    <d v="1899-12-30T00:00:00"/>
    <s v="확정"/>
    <s v="확정"/>
    <n v="20"/>
    <n v="3"/>
    <n v="350"/>
    <n v="0"/>
    <n v="0"/>
    <n v="0"/>
    <n v="400"/>
    <n v="2894132.0000000005"/>
    <n v="18000000"/>
    <n v="5.6540739550360382"/>
  </r>
  <r>
    <s v="F-CAP"/>
    <s v="ELK"/>
    <s v="ELK-동일모자-03"/>
    <s v="ELK-동일모자-03ELKBAF5508PK"/>
    <n v="3"/>
    <s v="ELK-동일모자-033"/>
    <s v="ELK-동일모자-033-ELKBAF5508PINKOSM"/>
    <s v="ELK의류외508"/>
    <x v="0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s v=""/>
    <n v="0.33333333333333331"/>
    <s v="겉감 1:  울40%, 폴리에스터 60%/겉감 2:  아크릴 100% "/>
    <n v="1"/>
    <s v="OSM"/>
    <n v="100"/>
    <x v="3"/>
    <x v="3"/>
    <s v="03"/>
    <s v="M"/>
    <s v="CN"/>
    <n v="1"/>
    <n v="45000"/>
    <d v="2014-06-11T00:00:00"/>
    <n v="6818.1818181818171"/>
    <n v="7112.4400000000005"/>
    <n v="294.2581818181834"/>
    <n v="107"/>
    <n v="0"/>
    <n v="20"/>
    <n v="127"/>
    <n v="5.6"/>
    <n v="0"/>
    <x v="2"/>
    <d v="2014-08-15T00:00:00"/>
    <d v="2014-07-24T00:00:00"/>
    <d v="2014-08-19T00:00:00"/>
    <d v="2014-08-22T00:00:00"/>
    <d v="2014-09-05T00:00:00"/>
    <d v="2014-09-30T00:00:00"/>
    <d v="1899-12-30T00:00:00"/>
    <d v="1899-12-30T00:00:00"/>
    <s v="확정"/>
    <s v="확정"/>
    <n v="20"/>
    <n v="82"/>
    <n v="0"/>
    <n v="0"/>
    <n v="0"/>
    <n v="0"/>
    <n v="100"/>
    <n v="711244"/>
    <n v="4500000"/>
    <n v="5.7517660478107242"/>
  </r>
  <r>
    <s v="F-CAP"/>
    <s v="ELK"/>
    <s v="ELK-동일모자-03"/>
    <s v="ELK-동일모자-03ELKBAF5508PK"/>
    <n v="3"/>
    <s v="ELK-동일모자-033"/>
    <s v="ELK-동일모자-033-ELKBAF5508PINKOML"/>
    <s v="ELK의류외508"/>
    <x v="0"/>
    <s v="14FW E"/>
    <m/>
    <s v="ELK"/>
    <s v="ELSTINKO KIDS"/>
    <s v="F"/>
    <n v="5"/>
    <s v="BA"/>
    <s v="BASIC CAP"/>
    <s v="K"/>
    <n v="508"/>
    <n v="508"/>
    <s v="ELKBAF5508"/>
    <n v="0.33333333333333331"/>
    <s v="14FW ELS_52_SNAP_PK_KIDS"/>
    <s v="PK"/>
    <s v="PINK"/>
    <s v="ELKBAF5508PK"/>
    <s v=""/>
    <n v="0.33333333333333331"/>
    <s v="겉감 1:  울40%, 폴리에스터 60%/겉감 2:  아크릴 100% "/>
    <n v="1"/>
    <s v="OML"/>
    <n v="50"/>
    <x v="3"/>
    <x v="3"/>
    <s v="03"/>
    <s v="M"/>
    <s v="CN"/>
    <n v="1"/>
    <n v="45000"/>
    <d v="2014-06-11T00:00:00"/>
    <n v="6818.1818181818171"/>
    <n v="7059.4400000000005"/>
    <n v="241.2581818181834"/>
    <n v="54"/>
    <n v="0"/>
    <n v="20"/>
    <n v="74"/>
    <n v="5.6"/>
    <n v="0"/>
    <x v="2"/>
    <d v="2014-08-15T00:00:00"/>
    <d v="2014-07-24T00:00:00"/>
    <d v="2014-08-19T00:00:00"/>
    <d v="2014-08-22T00:00:00"/>
    <d v="2014-09-05T00:00:00"/>
    <d v="2014-09-30T00:00:00"/>
    <d v="1899-12-30T00:00:00"/>
    <d v="1899-12-30T00:00:00"/>
    <s v="확정"/>
    <s v="확정"/>
    <n v="20"/>
    <n v="24"/>
    <n v="0"/>
    <n v="0"/>
    <n v="0"/>
    <n v="6"/>
    <n v="50"/>
    <n v="352972"/>
    <n v="2250000"/>
    <n v="5.7949484532896243"/>
  </r>
  <r>
    <s v=""/>
    <s v=""/>
    <s v=""/>
    <s v=""/>
    <n v="0"/>
    <s v="0"/>
    <s v="0-"/>
    <n v="0"/>
    <x v="1"/>
    <s v=""/>
    <s v="ELK-동일모자-03 TTL"/>
    <m/>
    <s v=""/>
    <s v=""/>
    <s v=""/>
    <m/>
    <s v=""/>
    <s v="K"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261"/>
    <n v="570"/>
    <n v="367"/>
    <n v="3"/>
    <n v="0"/>
    <n v="6"/>
    <n v="1250"/>
    <n v="9246255.0000000019"/>
    <n v="56250000"/>
    <n v="5.5304946312170298"/>
  </r>
  <r>
    <s v="F-CAP"/>
    <s v="ELK"/>
    <s v="ELK-동일모자-04"/>
    <s v="ELK-동일모자-04ELKERF5511GR"/>
    <n v="1"/>
    <s v="ELK-동일모자-041"/>
    <s v="ELK-동일모자-041-ELKERF5511GREENOSM"/>
    <s v="ELK의류외511"/>
    <x v="0"/>
    <s v="14FW E"/>
    <m/>
    <s v="ELK"/>
    <s v="ELSTINKO KIDS"/>
    <s v="F"/>
    <n v="5"/>
    <s v="ER"/>
    <s v="EARCAP"/>
    <s v="K"/>
    <n v="511"/>
    <n v="511"/>
    <s v="ELKERF5511"/>
    <n v="0.5"/>
    <s v="14FW ELS_02_SNAP_GR_KIDS"/>
    <s v="GR"/>
    <s v="GREEN"/>
    <s v="ELKERF5511GR"/>
    <s v=""/>
    <n v="0.5"/>
    <s v="겉감 1: 울 50%, 폴리에스터 30%, 아크릴 20% /겉감 2:  아크릴 100%"/>
    <n v="1"/>
    <s v="OSM"/>
    <n v="100"/>
    <x v="3"/>
    <x v="4"/>
    <s v="04"/>
    <s v="M"/>
    <s v="CN"/>
    <n v="1"/>
    <n v="55000"/>
    <d v="2014-06-11T00:00:00"/>
    <n v="8333.3333333333321"/>
    <n v="9087.0600000000013"/>
    <n v="753.72666666666919"/>
    <n v="460"/>
    <n v="0"/>
    <n v="20"/>
    <n v="480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100"/>
    <n v="0"/>
    <n v="0"/>
    <n v="0"/>
    <n v="0"/>
    <n v="0"/>
    <n v="100"/>
    <n v="908706.00000000012"/>
    <n v="5500000"/>
    <n v="5.5023296863892162"/>
  </r>
  <r>
    <s v="F-CAP"/>
    <s v="ELK"/>
    <s v="ELK-동일모자-04"/>
    <s v="ELK-동일모자-04ELKERF5511GR"/>
    <n v="1"/>
    <s v="ELK-동일모자-041"/>
    <s v="ELK-동일모자-041-ELKERF5511GREENOML"/>
    <s v="ELK의류외511"/>
    <x v="0"/>
    <s v="14FW E"/>
    <m/>
    <s v="ELK"/>
    <s v="ELSTINKO KIDS"/>
    <s v="F"/>
    <n v="5"/>
    <s v="ER"/>
    <s v="EARCAP"/>
    <s v="K"/>
    <n v="511"/>
    <n v="511"/>
    <s v="ELKERF5511"/>
    <n v="0.5"/>
    <s v="14FW ELS_02_SNAP_GR_KIDS"/>
    <s v="GR"/>
    <s v="GREEN"/>
    <s v="ELKERF5511GR"/>
    <s v=""/>
    <n v="0.5"/>
    <s v="겉감 1: 울 50%, 폴리에스터 30%, 아크릴 20% /겉감 2:  아크릴 100%"/>
    <n v="1"/>
    <s v="OML"/>
    <n v="50"/>
    <x v="3"/>
    <x v="4"/>
    <s v="04"/>
    <s v="M"/>
    <s v="CN"/>
    <n v="1"/>
    <n v="55000"/>
    <d v="2014-06-11T00:00:00"/>
    <n v="8333.3333333333321"/>
    <n v="8857.0600000000013"/>
    <n v="523.72666666666919"/>
    <n v="230"/>
    <n v="0"/>
    <n v="20"/>
    <n v="250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45"/>
    <n v="0"/>
    <n v="0"/>
    <n v="0"/>
    <n v="0"/>
    <n v="5"/>
    <n v="50"/>
    <n v="442853.00000000006"/>
    <n v="2750000"/>
    <n v="5.6452141003899703"/>
  </r>
  <r>
    <s v="F-CAP"/>
    <s v="ELK"/>
    <s v="ELK-동일모자-04"/>
    <s v="ELK-동일모자-04ELKERF5512RE"/>
    <n v="2"/>
    <s v="ELK-동일모자-042"/>
    <s v="ELK-동일모자-042-ELKERF5512REDOSM"/>
    <s v="ELK의류외512"/>
    <x v="0"/>
    <s v="14FW E"/>
    <m/>
    <s v="ELK"/>
    <s v="ELSTINKO KIDS"/>
    <s v="F"/>
    <n v="5"/>
    <s v="ER"/>
    <s v="EARCAP"/>
    <s v="K"/>
    <n v="512"/>
    <n v="512"/>
    <s v="ELKERF5512"/>
    <n v="0.5"/>
    <s v="14FW ELS_01_SNAP_RD_KIDS"/>
    <s v="RE"/>
    <s v="RED"/>
    <s v="ELKERF5512RE"/>
    <s v=""/>
    <n v="0.5"/>
    <s v="겉감 1:  울40%, 폴리에스터 60%/겉감 2: 아크릴 100%"/>
    <n v="1"/>
    <s v="OSM"/>
    <n v="100"/>
    <x v="3"/>
    <x v="4"/>
    <s v="04"/>
    <s v="M"/>
    <s v="CN"/>
    <n v="1"/>
    <n v="55000"/>
    <d v="2014-06-11T00:00:00"/>
    <n v="8333.3333333333321"/>
    <n v="9257.8000000000011"/>
    <n v="924.46666666666897"/>
    <n v="506"/>
    <n v="0"/>
    <n v="20"/>
    <n v="526"/>
    <n v="7"/>
    <n v="0"/>
    <x v="2"/>
    <d v="2014-08-25T00:00:00"/>
    <d v="2014-08-28T00:00:00"/>
    <d v="2014-08-28T00:00:00"/>
    <d v="2014-09-05T00:00:00"/>
    <d v="2014-09-30T00:00:00"/>
    <d v="1899-12-30T00:00:00"/>
    <d v="1899-12-30T00:00:00"/>
    <d v="1899-12-30T00:00:00"/>
    <s v="확정"/>
    <s v="확정"/>
    <n v="0"/>
    <n v="105"/>
    <n v="0"/>
    <n v="0"/>
    <n v="0"/>
    <n v="0"/>
    <n v="100"/>
    <n v="925780.00000000012"/>
    <n v="5500000"/>
    <n v="5.4008511741450445"/>
  </r>
  <r>
    <s v="F-CAP"/>
    <s v="ELK"/>
    <s v="ELK-동일모자-04"/>
    <s v="ELK-동일모자-04ELKERF5512RE"/>
    <n v="2"/>
    <s v="ELK-동일모자-042"/>
    <s v="ELK-동일모자-042-ELKERF5512REDOML"/>
    <s v="ELK의류외512"/>
    <x v="0"/>
    <s v="14FW E"/>
    <m/>
    <s v="ELK"/>
    <s v="ELSTINKO KIDS"/>
    <s v="F"/>
    <n v="5"/>
    <s v="ER"/>
    <s v="EARCAP"/>
    <s v="K"/>
    <n v="512"/>
    <n v="512"/>
    <s v="ELKERF5512"/>
    <n v="0.5"/>
    <s v="14FW ELS_01_SNAP_RD_KIDS"/>
    <s v="RE"/>
    <s v="RED"/>
    <s v="ELKERF5512RE"/>
    <s v=""/>
    <n v="0.5"/>
    <s v="겉감 1:  울40%, 폴리에스터 60%/겉감 2: 아크릴 100%"/>
    <n v="1"/>
    <s v="OML"/>
    <n v="50"/>
    <x v="3"/>
    <x v="4"/>
    <s v="04"/>
    <s v="M"/>
    <s v="CN"/>
    <n v="1"/>
    <n v="55000"/>
    <d v="2014-06-11T00:00:00"/>
    <n v="8333.3333333333321"/>
    <n v="9004.8000000000011"/>
    <n v="671.46666666666897"/>
    <n v="253"/>
    <n v="0"/>
    <n v="20"/>
    <n v="273"/>
    <n v="7"/>
    <n v="0"/>
    <x v="2"/>
    <d v="2014-08-25T00:00:00"/>
    <d v="2014-08-28T00:00:00"/>
    <d v="2014-08-28T00:00:00"/>
    <d v="2014-09-05T00:00:00"/>
    <d v="2014-09-30T00:00:00"/>
    <d v="1899-12-30T00:00:00"/>
    <d v="1899-12-30T00:00:00"/>
    <d v="1899-12-30T00:00:00"/>
    <s v="확정"/>
    <s v="확정"/>
    <n v="19"/>
    <n v="1"/>
    <n v="0"/>
    <n v="0"/>
    <n v="0"/>
    <n v="30"/>
    <n v="50"/>
    <n v="450240.00000000006"/>
    <n v="2750000"/>
    <n v="5.5525941719971561"/>
  </r>
  <r>
    <s v="F-CAP"/>
    <s v="ELK"/>
    <s v="ELK-동일모자-04"/>
    <s v="ELK-동일모자-04ELKERF5513PK"/>
    <n v="3"/>
    <s v="ELK-동일모자-043"/>
    <s v="ELK-동일모자-043-ELKERF5513PINKOSM"/>
    <s v="ELK의류외513"/>
    <x v="0"/>
    <s v="14FW E"/>
    <m/>
    <s v="ELK"/>
    <s v="ELSTINKO KIDS"/>
    <s v="F"/>
    <n v="5"/>
    <s v="ER"/>
    <s v="EARCAP"/>
    <s v="K"/>
    <n v="513"/>
    <n v="513"/>
    <s v="ELKERF5513"/>
    <n v="0.5"/>
    <s v="14FW ELS_05_SNAP_PK_KIDS"/>
    <s v="PK"/>
    <s v="PINK"/>
    <s v="ELKERF5513PK"/>
    <s v=""/>
    <n v="0.5"/>
    <s v="겉감 1:  울40%, 폴리에스터 60%/겉감 2:  아크릴 100% "/>
    <n v="1"/>
    <s v="OSM"/>
    <n v="100"/>
    <x v="3"/>
    <x v="4"/>
    <s v="04"/>
    <s v="M"/>
    <s v="CN"/>
    <n v="1"/>
    <n v="55000"/>
    <d v="2014-06-11T00:00:00"/>
    <n v="8333.3333333333321"/>
    <n v="9284.0600000000013"/>
    <n v="950.72666666666919"/>
    <n v="657"/>
    <n v="0"/>
    <n v="20"/>
    <n v="677"/>
    <n v="6.9"/>
    <n v="0"/>
    <x v="2"/>
    <d v="2014-08-25T00:00:00"/>
    <d v="2014-08-28T00:00:00"/>
    <d v="2014-08-28T00:00:00"/>
    <d v="2014-09-30T00:00:00"/>
    <d v="1899-12-30T00:00:00"/>
    <m/>
    <d v="1899-12-30T00:00:00"/>
    <d v="1899-12-30T00:00:00"/>
    <s v="확정"/>
    <s v="확정"/>
    <n v="113"/>
    <n v="0"/>
    <n v="0"/>
    <n v="0"/>
    <n v="0"/>
    <n v="0"/>
    <n v="100"/>
    <n v="928406.00000000012"/>
    <n v="5500000"/>
    <n v="5.3855748454878567"/>
  </r>
  <r>
    <s v="F-CAP"/>
    <s v="ELK"/>
    <s v="ELK-동일모자-04"/>
    <s v="ELK-동일모자-04ELKERF5513PK"/>
    <n v="3"/>
    <s v="ELK-동일모자-043"/>
    <s v="ELK-동일모자-043-ELKERF5513PINKOML"/>
    <s v="ELK의류외513"/>
    <x v="0"/>
    <s v="14FW E"/>
    <m/>
    <s v="ELK"/>
    <s v="ELSTINKO KIDS"/>
    <s v="F"/>
    <n v="5"/>
    <s v="ER"/>
    <s v="EARCAP"/>
    <s v="K"/>
    <n v="513"/>
    <n v="513"/>
    <s v="ELKERF5513"/>
    <n v="0.5"/>
    <s v="14FW ELS_05_SNAP_PK_KIDS"/>
    <s v="PK"/>
    <s v="PINK"/>
    <s v="ELKERF5513PK"/>
    <s v=""/>
    <n v="0.5"/>
    <s v="겉감 1:  울40%, 폴리에스터 60%/겉감 2:  아크릴 100% "/>
    <n v="1"/>
    <s v="OML"/>
    <n v="50"/>
    <x v="3"/>
    <x v="4"/>
    <s v="04"/>
    <s v="M"/>
    <s v="CN"/>
    <n v="1"/>
    <n v="55000"/>
    <d v="2014-06-11T00:00:00"/>
    <n v="8333.3333333333321"/>
    <n v="8956.0600000000013"/>
    <n v="622.72666666666919"/>
    <n v="329"/>
    <n v="0"/>
    <n v="20"/>
    <n v="349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50"/>
    <n v="0"/>
    <n v="0"/>
    <n v="0"/>
    <n v="0"/>
    <n v="0"/>
    <n v="50"/>
    <n v="447803.00000000006"/>
    <n v="2750000"/>
    <n v="5.5828120847783502"/>
  </r>
  <r>
    <s v=""/>
    <s v=""/>
    <s v=""/>
    <s v=""/>
    <n v="0"/>
    <s v="0"/>
    <s v="0-"/>
    <n v="0"/>
    <x v="1"/>
    <s v=""/>
    <s v="ELK-동일모자-04 TTL"/>
    <m/>
    <s v=""/>
    <s v=""/>
    <s v=""/>
    <m/>
    <s v=""/>
    <s v="K"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327"/>
    <n v="106"/>
    <n v="0"/>
    <n v="0"/>
    <n v="0"/>
    <n v="35"/>
    <n v="450"/>
    <n v="4103788.0000000005"/>
    <n v="24750000"/>
    <n v="5.4827393617798963"/>
  </r>
  <r>
    <s v="F-CAP"/>
    <s v="ELK"/>
    <s v="ELK-FOREMOST-10"/>
    <s v="ELK-FOREMOST-10ELKERF5516OR"/>
    <n v="1"/>
    <s v="ELK-FOREMOST-101"/>
    <s v="ELK-FOREMOST-101-ELKERF5516ORANGEXSS"/>
    <s v="ELK의류외516"/>
    <x v="0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s v=""/>
    <n v="0.33333333333333331"/>
    <s v="면 70% , 폴리에스터 30%"/>
    <n v="1"/>
    <s v="XSS"/>
    <n v="400"/>
    <x v="0"/>
    <x v="5"/>
    <n v="10"/>
    <s v="M"/>
    <s v="CN"/>
    <n v="1"/>
    <n v="45000"/>
    <d v="2014-06-11T00:00:00"/>
    <n v="6818.1818181818171"/>
    <n v="6874.9982608695655"/>
    <n v="56.816442687748349"/>
    <n v="867.47826086956513"/>
    <n v="0"/>
    <n v="20"/>
    <n v="887.47826086956513"/>
    <n v="4.8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400"/>
    <n v="0"/>
    <n v="0"/>
    <n v="0"/>
    <n v="0"/>
    <n v="0"/>
    <n v="400"/>
    <n v="2749999.3043478262"/>
    <n v="18000000"/>
    <n v="5.9504147283837465"/>
  </r>
  <r>
    <s v="F-CAP"/>
    <s v="ELK"/>
    <s v="ELK-FOREMOST-10"/>
    <s v="ELK-FOREMOST-10ELKERF5516OR"/>
    <n v="1"/>
    <s v="ELK-FOREMOST-101"/>
    <s v="ELK-FOREMOST-101-ELKERF5516ORANGEOSM"/>
    <s v="ELK의류외516"/>
    <x v="0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s v=""/>
    <n v="0.33333333333333331"/>
    <s v="면 70% , 폴리에스터 30%"/>
    <n v="1"/>
    <s v="OSM"/>
    <n v="100"/>
    <x v="0"/>
    <x v="5"/>
    <n v="10"/>
    <s v="M"/>
    <s v="CN"/>
    <n v="1"/>
    <n v="45000"/>
    <d v="2014-06-11T00:00:00"/>
    <n v="6818.1818181818171"/>
    <n v="6224.3895652173915"/>
    <n v="-593.79225296442564"/>
    <n v="216.86956521739128"/>
    <n v="0"/>
    <n v="20"/>
    <n v="236.86956521739128"/>
    <n v="4.8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100"/>
    <n v="0"/>
    <n v="0"/>
    <n v="0"/>
    <n v="0"/>
    <n v="0"/>
    <n v="100"/>
    <n v="622438.95652173914"/>
    <n v="4500000"/>
    <n v="6.5723860115850767"/>
  </r>
  <r>
    <s v="F-CAP"/>
    <s v="ELK"/>
    <s v="ELK-FOREMOST-10"/>
    <s v="ELK-FOREMOST-10ELKERF5516OR"/>
    <n v="1"/>
    <s v="ELK-FOREMOST-101"/>
    <s v="ELK-FOREMOST-101-ELKERF5516ORANGEOML"/>
    <s v="ELK의류외516"/>
    <x v="0"/>
    <s v="14FW E"/>
    <m/>
    <s v="ELK"/>
    <s v="ELSTINKO KIDS"/>
    <s v="F"/>
    <n v="5"/>
    <s v="ER"/>
    <s v="EARCAP"/>
    <s v="K"/>
    <n v="516"/>
    <n v="516"/>
    <s v="ELKERF5516"/>
    <n v="0.33333333333333331"/>
    <s v="14FW ELS 39_TROOPER_OR_KIDS"/>
    <s v="OR"/>
    <s v="ORANGE"/>
    <s v="ELKERF5516OR"/>
    <s v=""/>
    <n v="0.33333333333333331"/>
    <s v="면 70% , 폴리에스터 30%"/>
    <n v="1"/>
    <s v="OML"/>
    <n v="75"/>
    <x v="0"/>
    <x v="5"/>
    <n v="10"/>
    <s v="M"/>
    <s v="CN"/>
    <n v="1"/>
    <n v="45000"/>
    <d v="2014-06-11T00:00:00"/>
    <n v="6818.1818181818171"/>
    <n v="6170.1721739130444"/>
    <n v="-648.00964426877272"/>
    <n v="162.65217391304353"/>
    <n v="0"/>
    <n v="20"/>
    <n v="182.65217391304353"/>
    <n v="4.8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87"/>
    <n v="0"/>
    <n v="0"/>
    <n v="0"/>
    <n v="0"/>
    <n v="0"/>
    <n v="75"/>
    <n v="462762.91304347833"/>
    <n v="3375000"/>
    <n v="6.6301376616443566"/>
  </r>
  <r>
    <s v="F-CAP"/>
    <s v="ELK"/>
    <s v="ELK-FOREMOST-10"/>
    <s v="ELK-FOREMOST-10ELKTPF5517BK"/>
    <n v="2"/>
    <s v="ELK-FOREMOST-102"/>
    <s v="ELK-FOREMOST-102-ELKTPF5517BLACKFRE"/>
    <s v="ELK의류외517"/>
    <x v="0"/>
    <s v="14FW E"/>
    <m/>
    <s v="ELK"/>
    <s v="ELSTINKO KIDS"/>
    <s v="F"/>
    <n v="5"/>
    <s v="TP"/>
    <s v="TROOPER"/>
    <s v="K"/>
    <n v="517"/>
    <n v="517"/>
    <s v="ELKTPF5517"/>
    <n v="1"/>
    <s v="14FW ELS_48_TROOPER_BK_KIDS"/>
    <s v="BK"/>
    <s v="BLACK"/>
    <s v="ELKTPF5517BK"/>
    <s v=""/>
    <n v="1"/>
    <s v="폴리에스터 85 % , 아크릴 15%"/>
    <n v="1"/>
    <s v="FRE"/>
    <n v="150"/>
    <x v="0"/>
    <x v="5"/>
    <n v="10"/>
    <s v="M"/>
    <s v="CN"/>
    <n v="1"/>
    <n v="55000"/>
    <d v="2014-06-11T00:00:00"/>
    <n v="8333.3333333333321"/>
    <n v="8252.84"/>
    <n v="-80.493333333331975"/>
    <n v="0"/>
    <n v="0"/>
    <n v="20"/>
    <n v="20"/>
    <n v="6.6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154"/>
    <n v="0"/>
    <n v="0"/>
    <n v="0"/>
    <n v="0"/>
    <n v="0"/>
    <n v="150"/>
    <n v="1237926"/>
    <n v="8250000"/>
    <n v="6.0585204608353003"/>
  </r>
  <r>
    <s v=""/>
    <s v=""/>
    <s v=""/>
    <s v=""/>
    <n v="0"/>
    <s v="0"/>
    <s v="0-"/>
    <n v="0"/>
    <x v="1"/>
    <s v=""/>
    <s v="ELK-FOREMOST-10 TTL"/>
    <m/>
    <s v=""/>
    <s v=""/>
    <s v=""/>
    <m/>
    <s v=""/>
    <s v="K"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741"/>
    <n v="0"/>
    <n v="0"/>
    <n v="0"/>
    <n v="0"/>
    <n v="0"/>
    <n v="725"/>
    <n v="5073127.1739130439"/>
    <n v="34125000"/>
    <n v="6.1151093219684816"/>
  </r>
  <r>
    <s v="F-CAP"/>
    <s v="ELK"/>
    <s v="ELK-FOREMOST-11"/>
    <s v="ELK-FOREMOST-11ELKTPF5515RE"/>
    <n v="1"/>
    <s v="ELK-FOREMOST-111"/>
    <s v="ELK-FOREMOST-111-ELKTPF5515REDFRE"/>
    <s v="ELK의류외515"/>
    <x v="0"/>
    <s v="14FW E"/>
    <m/>
    <s v="ELK"/>
    <s v="ELSTINKO KIDS"/>
    <s v="F"/>
    <n v="5"/>
    <s v="TP"/>
    <s v="TROOPER"/>
    <s v="K"/>
    <n v="515"/>
    <n v="515"/>
    <s v="ELKTPF5515"/>
    <n v="1"/>
    <s v="14FW ELS 40_TROOPER_RD_KIDS"/>
    <s v="RE"/>
    <s v="RED"/>
    <s v="ELKTPF5515RE"/>
    <s v=""/>
    <n v="1"/>
    <s v="울 40%, 폴리에스터 40%, 아크릴 20%"/>
    <n v="1"/>
    <s v="FRE"/>
    <n v="150"/>
    <x v="0"/>
    <x v="6"/>
    <n v="11"/>
    <s v="M"/>
    <s v="CN"/>
    <n v="1"/>
    <n v="59000"/>
    <d v="2014-08-07T00:00:00"/>
    <n v="8939.3939393939381"/>
    <n v="11574.2"/>
    <n v="2634.8060606060626"/>
    <n v="1490"/>
    <n v="85"/>
    <n v="20"/>
    <n v="1595"/>
    <n v="8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150"/>
    <n v="0"/>
    <n v="0"/>
    <n v="0"/>
    <n v="0"/>
    <n v="0"/>
    <n v="150"/>
    <n v="1736130"/>
    <n v="8850000"/>
    <n v="4.6341313988321984"/>
  </r>
  <r>
    <s v="전략"/>
    <s v="ELK-ACC"/>
    <s v="ELK-FOREMOST-11"/>
    <s v="ELK-FOREMOST-11ELKEDF5522YE"/>
    <n v="2"/>
    <s v="ELK-FOREMOST-112"/>
    <s v="ELK-FOREMOST-112-ELKEDF5522YELLOWOSM"/>
    <s v="ELK의류외522"/>
    <x v="0"/>
    <s v="14FW E"/>
    <m/>
    <s v="ELK"/>
    <s v="ELSTINKO KIDS"/>
    <s v="F"/>
    <n v="5"/>
    <s v="ED"/>
    <s v="MITTEN"/>
    <s v="K"/>
    <n v="522"/>
    <n v="522"/>
    <s v="ELKEDF5522"/>
    <n v="0.5"/>
    <s v="14FW ELS_32_SKI GLOBE_YE_KIDS"/>
    <s v="YE"/>
    <s v="YELLOW"/>
    <s v="ELKEDF5522YE"/>
    <s v=""/>
    <n v="0.5"/>
    <s v="폴리에스터 100%"/>
    <n v="1"/>
    <s v="OSM"/>
    <n v="80"/>
    <x v="0"/>
    <x v="6"/>
    <n v="11"/>
    <s v="M"/>
    <s v="CN"/>
    <n v="1"/>
    <n v="45000"/>
    <d v="2014-06-11T00:00:00"/>
    <n v="6818.1818181818171"/>
    <n v="9139.5400000000009"/>
    <n v="2321.3581818181838"/>
    <n v="263"/>
    <n v="0"/>
    <n v="20"/>
    <n v="283"/>
    <n v="7.1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731163.20000000007"/>
    <n v="3600000"/>
    <n v="4.4760557871721005"/>
  </r>
  <r>
    <s v="전략"/>
    <s v="ELK-ACC"/>
    <s v="ELK-FOREMOST-11"/>
    <s v="ELK-FOREMOST-11ELKEDF5522YE"/>
    <n v="2"/>
    <s v="ELK-FOREMOST-112"/>
    <s v="ELK-FOREMOST-112-ELKEDF5522YELLOWOML"/>
    <s v="ELK의류외522"/>
    <x v="0"/>
    <s v="14FW E"/>
    <m/>
    <s v="ELK"/>
    <s v="ELSTINKO KIDS"/>
    <s v="F"/>
    <n v="5"/>
    <s v="ED"/>
    <s v="MITTEN"/>
    <s v="K"/>
    <n v="522"/>
    <n v="522"/>
    <s v="ELKEDF5522"/>
    <n v="0.5"/>
    <s v="14FW ELS_32_SKI GLOBE_YE_KIDS"/>
    <s v="YE"/>
    <s v="YELLOW"/>
    <s v="ELKEDF5522YE"/>
    <s v=""/>
    <n v="0.5"/>
    <s v="폴리에스터 100%"/>
    <n v="1"/>
    <s v="OML"/>
    <n v="80"/>
    <x v="0"/>
    <x v="6"/>
    <n v="11"/>
    <s v="M"/>
    <s v="CN"/>
    <n v="1"/>
    <n v="45000"/>
    <d v="2014-06-11T00:00:00"/>
    <n v="6818.1818181818171"/>
    <n v="9138.5400000000009"/>
    <n v="2320.3581818181838"/>
    <n v="262"/>
    <n v="0"/>
    <n v="20"/>
    <n v="282"/>
    <n v="7.1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731083.20000000007"/>
    <n v="3600000"/>
    <n v="4.476545587051203"/>
  </r>
  <r>
    <s v="전략"/>
    <s v="ELK-ACC"/>
    <s v="ELK-FOREMOST-11"/>
    <s v="ELK-FOREMOST-11ELKEDF5523BK"/>
    <n v="3"/>
    <s v="ELK-FOREMOST-113"/>
    <s v="ELK-FOREMOST-113-ELKEDF5523BLACKOSM"/>
    <s v="ELK의류외523"/>
    <x v="0"/>
    <s v="14FW E"/>
    <m/>
    <s v="ELK"/>
    <s v="ELSTINKO KIDS"/>
    <s v="F"/>
    <n v="5"/>
    <s v="ED"/>
    <s v="MITTEN"/>
    <s v="K"/>
    <n v="523"/>
    <n v="523"/>
    <s v="ELKEDF5523"/>
    <n v="0.5"/>
    <s v="14FW ELS_33_SKI GLOBE_BK_KIDS"/>
    <s v="BK"/>
    <s v="BLACK"/>
    <s v="ELKEDF5523BK"/>
    <s v=""/>
    <n v="0.5"/>
    <s v="폴리에스터 100%"/>
    <n v="1"/>
    <s v="OSM"/>
    <n v="80"/>
    <x v="0"/>
    <x v="6"/>
    <n v="11"/>
    <s v="M"/>
    <s v="CN"/>
    <n v="1"/>
    <n v="45000"/>
    <d v="2014-06-11T00:00:00"/>
    <n v="6818.1818181818171"/>
    <n v="9126.02"/>
    <n v="2307.8381818181833"/>
    <n v="0"/>
    <n v="0"/>
    <n v="20"/>
    <n v="20"/>
    <n v="7.3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79"/>
    <n v="0"/>
    <n v="0"/>
    <n v="0"/>
    <n v="0"/>
    <n v="0"/>
    <n v="80"/>
    <n v="730081.60000000009"/>
    <n v="3600000"/>
    <n v="4.4826869663983757"/>
  </r>
  <r>
    <s v="전략"/>
    <s v="ELK-ACC"/>
    <s v="ELK-FOREMOST-11"/>
    <s v="ELK-FOREMOST-11ELKEDF5523BK"/>
    <n v="3"/>
    <s v="ELK-FOREMOST-113"/>
    <s v="ELK-FOREMOST-113-ELKEDF5523BLACKOML"/>
    <s v="ELK의류외523"/>
    <x v="0"/>
    <s v="14FW E"/>
    <m/>
    <s v="ELK"/>
    <s v="ELSTINKO KIDS"/>
    <s v="F"/>
    <n v="5"/>
    <s v="ED"/>
    <s v="MITTEN"/>
    <s v="K"/>
    <n v="523"/>
    <n v="523"/>
    <s v="ELKEDF5523"/>
    <n v="0.5"/>
    <s v="14FW ELS_33_SKI GLOBE_BK_KIDS"/>
    <s v="BK"/>
    <s v="BLACK"/>
    <s v="ELKEDF5523BK"/>
    <s v=""/>
    <n v="0.5"/>
    <s v="폴리에스터 100%"/>
    <n v="1"/>
    <s v="OML"/>
    <n v="80"/>
    <x v="0"/>
    <x v="6"/>
    <n v="11"/>
    <s v="M"/>
    <s v="CN"/>
    <n v="1"/>
    <n v="45000"/>
    <d v="2014-06-11T00:00:00"/>
    <n v="6818.1818181818171"/>
    <n v="9126.02"/>
    <n v="2307.8381818181833"/>
    <n v="0"/>
    <n v="0"/>
    <n v="20"/>
    <n v="20"/>
    <n v="7.3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730081.60000000009"/>
    <n v="3600000"/>
    <n v="4.4826869663983757"/>
  </r>
  <r>
    <s v="전략"/>
    <s v="ELK-ACC"/>
    <s v="ELK-FOREMOST-11"/>
    <s v="ELK-FOREMOST-11ELKEDF5524PK"/>
    <n v="4"/>
    <s v="ELK-FOREMOST-114"/>
    <s v="ELK-FOREMOST-114-ELKEDF5524PINKOSM"/>
    <s v="ELK의류외524"/>
    <x v="0"/>
    <s v="14FW E"/>
    <m/>
    <s v="ELK"/>
    <s v="ELSTINKO KIDS"/>
    <s v="F"/>
    <n v="5"/>
    <s v="ED"/>
    <s v="MITTEN"/>
    <s v="K"/>
    <n v="524"/>
    <n v="524"/>
    <s v="ELKEDF5524"/>
    <n v="0.5"/>
    <s v="14FW ELS_72_SKI GLOBE_PK_KIDS"/>
    <s v="PK"/>
    <s v="PINK"/>
    <s v="ELKEDF5524PK"/>
    <s v=""/>
    <n v="0.5"/>
    <s v="폴리에스터 100%"/>
    <n v="1"/>
    <s v="OSM"/>
    <n v="80"/>
    <x v="0"/>
    <x v="6"/>
    <n v="11"/>
    <s v="M"/>
    <s v="CN"/>
    <n v="1"/>
    <n v="45000"/>
    <d v="2014-06-11T00:00:00"/>
    <n v="6818.1818181818171"/>
    <n v="9067.2800000000007"/>
    <n v="2249.0981818181835"/>
    <n v="66"/>
    <n v="0"/>
    <n v="20"/>
    <n v="86"/>
    <n v="7.2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725382.4"/>
    <n v="3600000"/>
    <n v="4.5117268805078155"/>
  </r>
  <r>
    <s v="전략"/>
    <s v="ELK-ACC"/>
    <s v="ELK-FOREMOST-11"/>
    <s v="ELK-FOREMOST-11ELKEDF5524PK"/>
    <n v="4"/>
    <s v="ELK-FOREMOST-114"/>
    <s v="ELK-FOREMOST-114-ELKEDF5524PINKOML"/>
    <s v="ELK의류외524"/>
    <x v="0"/>
    <s v="14FW E"/>
    <m/>
    <s v="ELK"/>
    <s v="ELSTINKO KIDS"/>
    <s v="F"/>
    <n v="5"/>
    <s v="ED"/>
    <s v="MITTEN"/>
    <s v="K"/>
    <n v="524"/>
    <n v="524"/>
    <s v="ELKEDF5524"/>
    <n v="0.5"/>
    <s v="14FW ELS_72_SKI GLOBE_PK_KIDS"/>
    <s v="PK"/>
    <s v="PINK"/>
    <s v="ELKEDF5524PK"/>
    <s v=""/>
    <n v="0.5"/>
    <s v="폴리에스터 100%"/>
    <n v="1"/>
    <s v="OML"/>
    <n v="80"/>
    <x v="0"/>
    <x v="6"/>
    <n v="11"/>
    <s v="M"/>
    <s v="CN"/>
    <n v="1"/>
    <n v="45000"/>
    <d v="2014-06-11T00:00:00"/>
    <n v="6818.1818181818171"/>
    <n v="9066.2800000000007"/>
    <n v="2248.0981818181835"/>
    <n v="65"/>
    <n v="0"/>
    <n v="20"/>
    <n v="85"/>
    <n v="7.2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725302.4"/>
    <n v="3600000"/>
    <n v="4.5122245186659695"/>
  </r>
  <r>
    <s v=""/>
    <s v=""/>
    <s v=""/>
    <s v=""/>
    <n v="0"/>
    <s v="0"/>
    <s v="0-"/>
    <n v="0"/>
    <x v="1"/>
    <s v=""/>
    <s v="ELK-FOREMOST-11 TTL"/>
    <m/>
    <s v=""/>
    <s v=""/>
    <s v=""/>
    <m/>
    <s v=""/>
    <s v="K"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29"/>
    <n v="0"/>
    <n v="0"/>
    <n v="0"/>
    <n v="0"/>
    <n v="0"/>
    <n v="630"/>
    <n v="6109224.4000000013"/>
    <n v="30450000"/>
    <n v="4.5311509889566626"/>
  </r>
  <r>
    <s v="F-CAP"/>
    <s v="ELK"/>
    <s v="ELK-동일모자-11"/>
    <s v="ELK-동일모자-11ELKBAF5518PP"/>
    <n v="1"/>
    <s v="ELK-동일모자-111"/>
    <s v="ELK-동일모자-111-ELKBAF5518PURPLEOSM"/>
    <s v="ELK의류외518"/>
    <x v="0"/>
    <s v="14FW E"/>
    <m/>
    <s v="ELK"/>
    <s v="ELSTINKO KIDS"/>
    <s v="F"/>
    <n v="5"/>
    <s v="BA"/>
    <s v="BASIC CAP"/>
    <s v="K"/>
    <n v="518"/>
    <n v="518"/>
    <s v="ELKBAF5518"/>
    <n v="0.5"/>
    <s v="14FW ELS_47_SNAP_PP_KIDS"/>
    <s v="PP"/>
    <s v="PURPLE"/>
    <s v="ELKBAF5518PP"/>
    <s v=""/>
    <n v="0.5"/>
    <s v="겉감 1:  폴리에스터 100%/겉감 2 : 면 100%"/>
    <n v="1"/>
    <s v="OSM"/>
    <n v="120"/>
    <x v="3"/>
    <x v="6"/>
    <n v="11"/>
    <s v="M"/>
    <s v="CN"/>
    <n v="1"/>
    <n v="55000"/>
    <d v="2014-06-11T00:00:00"/>
    <n v="8333.3333333333321"/>
    <n v="10144.870000000001"/>
    <n v="1811.5366666666687"/>
    <n v="707"/>
    <n v="0"/>
    <n v="20"/>
    <n v="727"/>
    <n v="7.55"/>
    <n v="0"/>
    <x v="3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119"/>
    <n v="0"/>
    <n v="0"/>
    <n v="0"/>
    <n v="0"/>
    <n v="0"/>
    <n v="120"/>
    <n v="1217384.4000000001"/>
    <n v="6600000"/>
    <n v="4.9285993807707724"/>
  </r>
  <r>
    <s v="F-CAP"/>
    <s v="ELK"/>
    <s v="ELK-동일모자-11"/>
    <s v="ELK-동일모자-11ELKBAF5518PP"/>
    <n v="1"/>
    <s v="ELK-동일모자-111"/>
    <s v="ELK-동일모자-111-ELKBAF5518PURPLEOML"/>
    <s v="ELK의류외518"/>
    <x v="0"/>
    <s v="14FW E"/>
    <m/>
    <s v="ELK"/>
    <s v="ELSTINKO KIDS"/>
    <s v="F"/>
    <n v="5"/>
    <s v="BA"/>
    <s v="BASIC CAP"/>
    <s v="K"/>
    <n v="518"/>
    <n v="518"/>
    <s v="ELKBAF5518"/>
    <n v="0.5"/>
    <s v="14FW ELS_47_SNAP_PP_KIDS"/>
    <s v="PP"/>
    <s v="PURPLE"/>
    <s v="ELKBAF5518PP"/>
    <s v=""/>
    <n v="0.5"/>
    <s v="겉감 1:  폴리에스터 100%/겉감 2 : 면 100%"/>
    <n v="1"/>
    <s v="OML"/>
    <n v="60"/>
    <x v="3"/>
    <x v="6"/>
    <n v="11"/>
    <s v="M"/>
    <s v="CN"/>
    <n v="1"/>
    <n v="55000"/>
    <d v="2014-06-11T00:00:00"/>
    <n v="8333.3333333333321"/>
    <n v="9791.8700000000008"/>
    <n v="1458.5366666666687"/>
    <n v="354"/>
    <n v="0"/>
    <n v="20"/>
    <n v="374"/>
    <n v="7.55"/>
    <n v="0"/>
    <x v="3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59"/>
    <n v="0"/>
    <n v="0"/>
    <n v="0"/>
    <n v="0"/>
    <n v="0"/>
    <n v="60"/>
    <n v="587512.20000000007"/>
    <n v="3300000"/>
    <n v="5.1062769419937135"/>
  </r>
  <r>
    <s v="F-CAP"/>
    <s v="ELK"/>
    <s v="ELK-동일모자-11"/>
    <s v="ELK-동일모자-11ELKERF5519RE"/>
    <n v="2"/>
    <s v="ELK-동일모자-112"/>
    <s v="ELK-동일모자-112-ELKERF5519REDXSS"/>
    <s v="ELK의류외519"/>
    <x v="0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s v=""/>
    <n v="0.33333333333333331"/>
    <s v="겉감 1: 아크릴 100%/겉감 2: 면 100%"/>
    <n v="1"/>
    <s v="XSS"/>
    <n v="400"/>
    <x v="3"/>
    <x v="6"/>
    <n v="11"/>
    <s v="M"/>
    <s v="CN"/>
    <n v="1"/>
    <n v="55000"/>
    <d v="2014-06-11T00:00:00"/>
    <n v="8333.3333333333321"/>
    <n v="9001.1"/>
    <n v="667.76666666666824"/>
    <n v="873"/>
    <n v="0"/>
    <n v="20"/>
    <n v="893"/>
    <n v="6.5"/>
    <n v="0"/>
    <x v="3"/>
    <d v="2014-08-25T00:00:00"/>
    <d v="2014-08-28T00:00:00"/>
    <d v="2014-08-28T00:00:00"/>
    <d v="2014-09-30T00:00:00"/>
    <d v="2014-10-28T00:00:00"/>
    <d v="1899-12-30T00:00:00"/>
    <d v="1899-12-30T00:00:00"/>
    <d v="1899-12-30T00:00:00"/>
    <s v="확정"/>
    <s v="확정"/>
    <n v="0"/>
    <n v="404"/>
    <n v="0"/>
    <n v="0"/>
    <n v="0"/>
    <n v="0"/>
    <n v="400"/>
    <n v="3600440"/>
    <n v="22000000"/>
    <n v="5.5548766261901319"/>
  </r>
  <r>
    <s v="F-CAP"/>
    <s v="ELK"/>
    <s v="ELK-동일모자-11"/>
    <s v="ELK-동일모자-11ELKERF5519RE"/>
    <n v="2"/>
    <s v="ELK-동일모자-112"/>
    <s v="ELK-동일모자-112-ELKERF5519REDOSM"/>
    <s v="ELK의류외519"/>
    <x v="0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s v=""/>
    <n v="0.33333333333333331"/>
    <s v="겉감 1: 아크릴 100%/겉감 2: 면 100%"/>
    <n v="1"/>
    <s v="OSM"/>
    <n v="100"/>
    <x v="3"/>
    <x v="6"/>
    <n v="11"/>
    <s v="M"/>
    <s v="CN"/>
    <n v="1"/>
    <n v="55000"/>
    <d v="2014-06-11T00:00:00"/>
    <n v="8333.3333333333321"/>
    <n v="8346.1"/>
    <n v="12.766666666668243"/>
    <n v="218"/>
    <n v="0"/>
    <n v="20"/>
    <n v="238"/>
    <n v="6.5"/>
    <n v="0"/>
    <x v="3"/>
    <d v="2014-08-25T00:00:00"/>
    <d v="2014-08-28T00:00:00"/>
    <d v="2014-08-28T00:00:00"/>
    <d v="2014-09-30T00:00:00"/>
    <d v="2014-10-28T00:00:00"/>
    <d v="1899-12-30T00:00:00"/>
    <d v="1899-12-30T00:00:00"/>
    <d v="1899-12-30T00:00:00"/>
    <s v="확정"/>
    <s v="확정"/>
    <n v="99"/>
    <n v="0"/>
    <n v="0"/>
    <n v="0"/>
    <n v="0"/>
    <n v="0"/>
    <n v="100"/>
    <n v="834610"/>
    <n v="5500000"/>
    <n v="5.990822060603155"/>
  </r>
  <r>
    <s v="F-CAP"/>
    <s v="ELK"/>
    <s v="ELK-동일모자-11"/>
    <s v="ELK-동일모자-11ELKERF5519RE"/>
    <n v="2"/>
    <s v="ELK-동일모자-112"/>
    <s v="ELK-동일모자-112-ELKERF5519REDOML"/>
    <s v="ELK의류외519"/>
    <x v="0"/>
    <s v="14FW E"/>
    <m/>
    <s v="ELK"/>
    <s v="ELSTINKO KIDS"/>
    <s v="F"/>
    <n v="5"/>
    <s v="ER"/>
    <s v="EARCAP"/>
    <s v="K"/>
    <n v="519"/>
    <n v="519"/>
    <s v="ELKERF5519"/>
    <n v="0.33333333333333331"/>
    <s v="14FW ELS_45_SNAP_RD_KIDS"/>
    <s v="RE"/>
    <s v="RED"/>
    <s v="ELKERF5519RE"/>
    <s v=""/>
    <n v="0.33333333333333331"/>
    <s v="겉감 1: 아크릴 100%/겉감 2: 면 100%"/>
    <n v="1"/>
    <s v="OML"/>
    <n v="50"/>
    <x v="3"/>
    <x v="6"/>
    <n v="11"/>
    <s v="M"/>
    <s v="CN"/>
    <n v="1"/>
    <n v="55000"/>
    <d v="2014-06-11T00:00:00"/>
    <n v="8333.3333333333321"/>
    <n v="8237.1"/>
    <n v="-96.233333333331757"/>
    <n v="109"/>
    <n v="0"/>
    <n v="20"/>
    <n v="129"/>
    <n v="6.5"/>
    <n v="0"/>
    <x v="3"/>
    <d v="2014-08-25T00:00:00"/>
    <d v="2014-08-28T00:00:00"/>
    <d v="2014-08-28T00:00:00"/>
    <d v="2014-09-30T00:00:00"/>
    <d v="2014-10-28T00:00:00"/>
    <d v="1899-12-30T00:00:00"/>
    <d v="1899-12-30T00:00:00"/>
    <d v="1899-12-30T00:00:00"/>
    <s v="확정"/>
    <s v="확정"/>
    <n v="50"/>
    <n v="0"/>
    <n v="0"/>
    <n v="0"/>
    <n v="0"/>
    <n v="0"/>
    <n v="50"/>
    <n v="411855"/>
    <n v="2750000"/>
    <n v="6.0700974857656202"/>
  </r>
  <r>
    <s v="F-CAP"/>
    <s v="ELK"/>
    <s v="ELK-동일모자-11"/>
    <s v="ELK-동일모자-11ELKERF5520BL"/>
    <n v="3"/>
    <s v="ELK-동일모자-113"/>
    <s v="ELK-동일모자-113-ELKERF5520BLUEOSM"/>
    <s v="ELK의류외520"/>
    <x v="0"/>
    <s v="14FW E"/>
    <m/>
    <s v="ELK"/>
    <s v="ELSTINKO KIDS"/>
    <s v="F"/>
    <n v="5"/>
    <s v="ER"/>
    <s v="EARCAP"/>
    <s v="K"/>
    <n v="520"/>
    <n v="520"/>
    <s v="ELKERF5520"/>
    <n v="0.5"/>
    <s v="14FW ELS 41_SNAP_BL_KIDS"/>
    <s v="BL"/>
    <s v="BLUE"/>
    <s v="ELKERF5520BL"/>
    <s v=""/>
    <n v="0.5"/>
    <s v="겉감 1: 울 40%, 폴리에스터 60%/겉감2 : 폴리에스터 95%, 나일론 5%"/>
    <n v="1"/>
    <s v="OSM"/>
    <n v="120"/>
    <x v="3"/>
    <x v="6"/>
    <n v="11"/>
    <s v="M"/>
    <s v="CN"/>
    <n v="1"/>
    <n v="55000"/>
    <d v="2014-06-11T00:00:00"/>
    <n v="8333.3333333333321"/>
    <n v="8443.1"/>
    <n v="109.76666666666824"/>
    <n v="315"/>
    <n v="0"/>
    <n v="20"/>
    <n v="335"/>
    <n v="6.5"/>
    <n v="0"/>
    <x v="3"/>
    <d v="2014-08-25T00:00:00"/>
    <d v="2014-08-28T00:00:00"/>
    <d v="2014-08-28T00:00:00"/>
    <d v="2014-11-07T00:00:00"/>
    <d v="1899-12-30T00:00:00"/>
    <d v="1899-12-30T00:00:00"/>
    <d v="1899-12-30T00:00:00"/>
    <d v="1899-12-30T00:00:00"/>
    <s v="확정"/>
    <s v="확정"/>
    <n v="115"/>
    <n v="0"/>
    <n v="0"/>
    <n v="0"/>
    <n v="0"/>
    <n v="0"/>
    <n v="120"/>
    <n v="1013172"/>
    <n v="6600000"/>
    <n v="5.9219954755954554"/>
  </r>
  <r>
    <s v="F-CAP"/>
    <s v="ELK"/>
    <s v="ELK-동일모자-11"/>
    <s v="ELK-동일모자-11ELKERF5520BL"/>
    <n v="3"/>
    <s v="ELK-동일모자-113"/>
    <s v="ELK-동일모자-113-ELKERF5520BLUEOML"/>
    <s v="ELK의류외520"/>
    <x v="0"/>
    <s v="14FW E"/>
    <m/>
    <s v="ELK"/>
    <s v="ELSTINKO KIDS"/>
    <s v="F"/>
    <n v="5"/>
    <s v="ER"/>
    <s v="EARCAP"/>
    <s v="K"/>
    <n v="520"/>
    <n v="520"/>
    <s v="ELKERF5520"/>
    <n v="0.5"/>
    <s v="14FW ELS 41_SNAP_BL_KIDS"/>
    <s v="BL"/>
    <s v="BLUE"/>
    <s v="ELKERF5520BL"/>
    <s v=""/>
    <n v="0.5"/>
    <s v="겉감 1: 울 40%, 폴리에스터 60%/겉감2 : 폴리에스터 95%, 나일론 5%"/>
    <n v="1"/>
    <s v="OML"/>
    <n v="60"/>
    <x v="3"/>
    <x v="6"/>
    <n v="11"/>
    <s v="M"/>
    <s v="CN"/>
    <n v="1"/>
    <n v="55000"/>
    <d v="2014-06-11T00:00:00"/>
    <n v="8333.3333333333321"/>
    <n v="8285.1"/>
    <n v="-48.233333333331757"/>
    <n v="157"/>
    <n v="0"/>
    <n v="20"/>
    <n v="177"/>
    <n v="6.5"/>
    <n v="0"/>
    <x v="3"/>
    <d v="2014-08-25T00:00:00"/>
    <d v="2014-08-28T00:00:00"/>
    <d v="2014-08-28T00:00:00"/>
    <d v="2014-11-07T00:00:00"/>
    <d v="1899-12-30T00:00:00"/>
    <d v="1899-12-30T00:00:00"/>
    <d v="1899-12-30T00:00:00"/>
    <d v="1899-12-30T00:00:00"/>
    <s v="확정"/>
    <s v="확정"/>
    <n v="60"/>
    <n v="0"/>
    <n v="0"/>
    <n v="0"/>
    <n v="0"/>
    <n v="0"/>
    <n v="60"/>
    <n v="497106"/>
    <n v="3300000"/>
    <n v="6.0349301758578644"/>
  </r>
  <r>
    <s v="F-CAP"/>
    <s v="ELK"/>
    <s v="ELK-동일모자-11"/>
    <s v="ELK-동일모자-11ELKERF5521GY"/>
    <n v="4"/>
    <s v="ELK-동일모자-114"/>
    <s v="ELK-동일모자-114-ELKERF5521GREYOSM"/>
    <s v="ELK의류외521"/>
    <x v="0"/>
    <s v="14FW E"/>
    <m/>
    <s v="ELK"/>
    <s v="ELSTINKO KIDS"/>
    <s v="F"/>
    <n v="5"/>
    <s v="ER"/>
    <s v="EARCAP"/>
    <s v="K"/>
    <n v="521"/>
    <n v="521"/>
    <s v="ELKERF5521"/>
    <n v="0.5"/>
    <s v="14FW ELS 42_SNAP_GY_KIDS"/>
    <s v="GY"/>
    <s v="GREY"/>
    <s v="ELKERF5521GY"/>
    <s v=""/>
    <n v="0.5"/>
    <s v="겉감 1: 면 80%, 폴리에스터 20%/겉감 2: 아크릴 80%, 폴리에스터 20%"/>
    <n v="1"/>
    <s v="OSM"/>
    <n v="120"/>
    <x v="3"/>
    <x v="6"/>
    <n v="11"/>
    <s v="M"/>
    <s v="CN"/>
    <n v="1"/>
    <n v="55000"/>
    <d v="2014-06-11T00:00:00"/>
    <n v="8333.3333333333321"/>
    <n v="9682.61"/>
    <n v="1349.2766666666685"/>
    <n v="120"/>
    <n v="0"/>
    <n v="20"/>
    <n v="140"/>
    <n v="7.65"/>
    <n v="0"/>
    <x v="3"/>
    <d v="2014-08-25T00:00:00"/>
    <d v="2014-08-28T00:00:00"/>
    <d v="2014-08-28T00:00:00"/>
    <d v="2014-11-07T00:00:00"/>
    <d v="1899-12-30T00:00:00"/>
    <d v="1899-12-30T00:00:00"/>
    <d v="1899-12-30T00:00:00"/>
    <d v="1899-12-30T00:00:00"/>
    <s v="확정"/>
    <s v="확정"/>
    <n v="120"/>
    <n v="0"/>
    <n v="0"/>
    <n v="0"/>
    <n v="0"/>
    <n v="0"/>
    <n v="120"/>
    <n v="1161913.2000000002"/>
    <n v="6600000"/>
    <n v="5.1638969244862691"/>
  </r>
  <r>
    <s v="F-CAP"/>
    <s v="ELK"/>
    <s v="ELK-동일모자-11"/>
    <s v="ELK-동일모자-11ELKERF5521GY"/>
    <n v="4"/>
    <s v="ELK-동일모자-114"/>
    <s v="ELK-동일모자-114-ELKERF5521GREYOML"/>
    <s v="ELK의류외521"/>
    <x v="0"/>
    <s v="14FW E"/>
    <m/>
    <s v="ELK"/>
    <s v="ELSTINKO KIDS"/>
    <s v="F"/>
    <n v="5"/>
    <s v="ER"/>
    <s v="EARCAP"/>
    <s v="K"/>
    <n v="521"/>
    <n v="521"/>
    <s v="ELKERF5521"/>
    <n v="0.5"/>
    <s v="14FW ELS 42_SNAP_GY_KIDS"/>
    <s v="GY"/>
    <s v="GREY"/>
    <s v="ELKERF5521GY"/>
    <s v=""/>
    <n v="0.5"/>
    <s v="겉감 1: 면 80%, 폴리에스터 20%/겉감 2: 아크릴 80%, 폴리에스터 20%"/>
    <n v="1"/>
    <s v="OML"/>
    <n v="60"/>
    <x v="3"/>
    <x v="6"/>
    <n v="11"/>
    <s v="M"/>
    <s v="CN"/>
    <n v="1"/>
    <n v="55000"/>
    <d v="2014-06-11T00:00:00"/>
    <n v="8333.3333333333321"/>
    <n v="9622.61"/>
    <n v="1289.2766666666685"/>
    <n v="60"/>
    <n v="0"/>
    <n v="20"/>
    <n v="80"/>
    <n v="7.65"/>
    <n v="0"/>
    <x v="3"/>
    <d v="2014-08-25T00:00:00"/>
    <d v="2014-08-28T00:00:00"/>
    <d v="2014-08-28T00:00:00"/>
    <d v="2014-11-07T00:00:00"/>
    <d v="1899-12-30T00:00:00"/>
    <d v="1899-12-30T00:00:00"/>
    <d v="1899-12-30T00:00:00"/>
    <d v="1899-12-30T00:00:00"/>
    <s v="확정"/>
    <s v="확정"/>
    <n v="60"/>
    <n v="0"/>
    <n v="0"/>
    <n v="0"/>
    <n v="0"/>
    <n v="0"/>
    <n v="60"/>
    <n v="577356.60000000009"/>
    <n v="3300000"/>
    <n v="5.1960954460380284"/>
  </r>
  <r>
    <s v=""/>
    <s v=""/>
    <s v=""/>
    <s v=""/>
    <n v="0"/>
    <s v="0"/>
    <s v="0-"/>
    <n v="0"/>
    <x v="1"/>
    <s v=""/>
    <s v="ELK-동일모자-11 TTL"/>
    <m/>
    <s v=""/>
    <s v=""/>
    <s v=""/>
    <m/>
    <s v=""/>
    <s v="K"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7.95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82"/>
    <n v="404"/>
    <n v="0"/>
    <n v="0"/>
    <n v="0"/>
    <n v="0"/>
    <n v="1090"/>
    <n v="9901349.4000000004"/>
    <n v="59950000"/>
    <n v="5.5043002522464253"/>
  </r>
  <r>
    <s v="F-CAP"/>
    <s v="ELK"/>
    <s v="ELK-동일모자-14"/>
    <s v="ELK-동일모자-14ELKTPF5514MT"/>
    <n v="1"/>
    <s v="ELK-동일모자-141"/>
    <s v="ELK-동일모자-141-ELKTPF5514MINTFRE"/>
    <s v="ELK의류외514"/>
    <x v="0"/>
    <s v="14FW E"/>
    <m/>
    <s v="ELK"/>
    <s v="ELSTINKO KIDS"/>
    <s v="F"/>
    <n v="5"/>
    <s v="TP"/>
    <s v="TROOPER"/>
    <s v="K"/>
    <n v="514"/>
    <n v="514"/>
    <s v="ELKTPF5514"/>
    <n v="0.5"/>
    <s v="14FW ELS 37_TROOPER_MT_KIDS"/>
    <s v="MT"/>
    <s v="MINT"/>
    <s v="ELKTPF5514MT"/>
    <s v=""/>
    <n v="1"/>
    <s v="겉감 : 폴리에스터 100%/안감 : 아크릴 80%, 폴리에스터 20%"/>
    <n v="1"/>
    <s v="FRE"/>
    <n v="120"/>
    <x v="3"/>
    <x v="7"/>
    <n v="14"/>
    <s v="M"/>
    <s v="CN"/>
    <n v="1"/>
    <n v="59000"/>
    <d v="2014-06-11T00:00:00"/>
    <n v="8939.3939393939381"/>
    <n v="11330.83"/>
    <n v="2391.4360606060618"/>
    <n v="1304"/>
    <n v="90"/>
    <n v="20"/>
    <n v="1414"/>
    <n v="7.95"/>
    <n v="0"/>
    <x v="3"/>
    <d v="2014-09-22T00:00:00"/>
    <d v="2014-09-25T00:00:00"/>
    <d v="2014-09-25T00:00:00"/>
    <d v="2014-11-07T00:00:00"/>
    <d v="1899-12-30T00:00:00"/>
    <d v="1899-12-30T00:00:00"/>
    <d v="1899-12-30T00:00:00"/>
    <d v="1899-12-30T00:00:00"/>
    <s v="확정"/>
    <s v="확정"/>
    <n v="120"/>
    <n v="0"/>
    <n v="0"/>
    <n v="0"/>
    <n v="0"/>
    <n v="0"/>
    <n v="120"/>
    <n v="1359699.6"/>
    <n v="7080000"/>
    <n v="4.7336659041185536"/>
  </r>
  <r>
    <s v="F-CAP"/>
    <s v="ELK"/>
    <s v="ELK-동일모자-14"/>
    <s v="ELK-동일모자-14ELKTPF5514OR"/>
    <n v="2"/>
    <s v="ELK-동일모자-142"/>
    <s v="ELK-동일모자-142-ELKTPF5514ORANGEFRE"/>
    <s v="ELK의류외514"/>
    <x v="0"/>
    <s v="14FW E"/>
    <m/>
    <s v="ELK"/>
    <s v="ELSTINKO KIDS"/>
    <s v="F"/>
    <n v="5"/>
    <s v="TP"/>
    <s v="TROOPER"/>
    <s v="K"/>
    <n v="514"/>
    <n v="514"/>
    <s v="ELKTPF5514"/>
    <n v="0.5"/>
    <s v="14FW ELS 37_TROOPER_OR_KIDS"/>
    <s v="OR"/>
    <s v="ORANGE"/>
    <s v="ELKTPF5514OR"/>
    <s v=""/>
    <n v="1"/>
    <s v="겉감 : 폴리에스터 100%/안감 : 아크릴 80%, 폴리에스터 20%"/>
    <n v="1"/>
    <s v="FRE"/>
    <n v="120"/>
    <x v="3"/>
    <x v="7"/>
    <n v="14"/>
    <s v="M"/>
    <s v="CN"/>
    <n v="1"/>
    <n v="59000"/>
    <d v="2014-06-11T00:00:00"/>
    <n v="8939.3939393939381"/>
    <n v="11330.83"/>
    <n v="2391.4360606060618"/>
    <n v="1304"/>
    <n v="90"/>
    <n v="20"/>
    <n v="1414"/>
    <n v="7.95"/>
    <n v="0"/>
    <x v="3"/>
    <d v="2014-09-22T00:00:00"/>
    <d v="2014-09-25T00:00:00"/>
    <d v="2014-09-25T00:00:00"/>
    <d v="2014-11-07T00:00:00"/>
    <d v="1899-12-30T00:00:00"/>
    <d v="1899-12-30T00:00:00"/>
    <d v="1899-12-30T00:00:00"/>
    <d v="1899-12-30T00:00:00"/>
    <s v="확정"/>
    <s v="확정"/>
    <n v="120"/>
    <n v="0"/>
    <n v="0"/>
    <n v="0"/>
    <n v="0"/>
    <n v="0"/>
    <n v="120"/>
    <n v="1359699.6"/>
    <n v="7080000"/>
    <n v="4.7336659041185536"/>
  </r>
  <r>
    <s v=""/>
    <s v=""/>
    <s v=""/>
    <s v=""/>
    <n v="0"/>
    <s v="0"/>
    <s v="0-"/>
    <n v="0"/>
    <x v="1"/>
    <s v=""/>
    <s v="ELK-동일모자-14 TTL"/>
    <m/>
    <s v=""/>
    <s v=""/>
    <s v=""/>
    <m/>
    <s v=""/>
    <s v="K"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240"/>
    <n v="0"/>
    <n v="0"/>
    <n v="0"/>
    <n v="0"/>
    <n v="0"/>
    <n v="240"/>
    <n v="2719399.2"/>
    <n v="14160000"/>
    <n v="4.7336659041185536"/>
  </r>
  <r>
    <s v="전략"/>
    <s v="ELK-가방"/>
    <s v="ELK-바이칼-01"/>
    <s v="ELK-바이칼-01ELKBPF3501BL"/>
    <n v="1"/>
    <s v="ELK-바이칼-011"/>
    <s v="ELK-바이칼-011-ELKBPF3501BLUEOSS"/>
    <s v="ELK의류외501"/>
    <x v="0"/>
    <s v="14FW E"/>
    <m/>
    <s v="ELK"/>
    <s v="ELSTINKO KIDS"/>
    <s v="F"/>
    <s v="3"/>
    <s v="BP"/>
    <s v="BACK PACK"/>
    <s v="K"/>
    <n v="501"/>
    <n v="501"/>
    <s v="ELKBPF3501"/>
    <n v="1"/>
    <s v="14FW ELS BACKPACK_05_BL_TOD"/>
    <s v="BL"/>
    <s v="BLUE"/>
    <s v="ELKBPF3501BL"/>
    <s v=""/>
    <n v="1"/>
    <s v="폴리에스터 100%"/>
    <n v="1"/>
    <s v="OSS"/>
    <n v="100"/>
    <x v="4"/>
    <x v="0"/>
    <s v="01"/>
    <s v="M"/>
    <s v="CN"/>
    <n v="1"/>
    <n v="79000"/>
    <d v="2014-06-05T00:00:00"/>
    <n v="17954.545454545452"/>
    <n v="19020"/>
    <n v="1065.4545454545478"/>
    <n v="0"/>
    <n v="0"/>
    <n v="20"/>
    <n v="20"/>
    <n v="0"/>
    <n v="190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 "/>
    <s v="확정 "/>
    <n v="100"/>
    <n v="0"/>
    <n v="0"/>
    <n v="0"/>
    <n v="0"/>
    <n v="0"/>
    <n v="100"/>
    <n v="1902000"/>
    <n v="7900000"/>
    <n v="3.7759296434375296"/>
  </r>
  <r>
    <s v="전략"/>
    <s v="ELK-가방"/>
    <s v="ELK-바이칼-01"/>
    <s v="ELK-바이칼-01ELKBPF3502PK"/>
    <n v="2"/>
    <s v="ELK-바이칼-012"/>
    <s v="ELK-바이칼-012-ELKBPF3502PINKOSS"/>
    <s v="ELK의류외502"/>
    <x v="0"/>
    <s v="14FW E"/>
    <m/>
    <s v="ELK"/>
    <s v="ELSTINKO KIDS"/>
    <s v="F"/>
    <s v="3"/>
    <s v="BP"/>
    <s v="BACK PACK"/>
    <s v="K"/>
    <n v="502"/>
    <n v="502"/>
    <s v="ELKBPF3502"/>
    <n v="1"/>
    <s v="14FW ELS BACKPACK_05_PK_TOD"/>
    <s v="PK"/>
    <s v="PINK"/>
    <s v="ELKBPF3502PK"/>
    <s v=""/>
    <n v="1"/>
    <s v="폴리에스터 100%"/>
    <n v="1"/>
    <s v="OSS"/>
    <n v="100"/>
    <x v="4"/>
    <x v="0"/>
    <s v="01"/>
    <s v="M"/>
    <s v="CN"/>
    <n v="1"/>
    <n v="79000"/>
    <d v="2014-06-05T00:00:00"/>
    <n v="17954.545454545452"/>
    <n v="19020"/>
    <n v="1065.4545454545478"/>
    <n v="0"/>
    <n v="0"/>
    <n v="20"/>
    <n v="20"/>
    <n v="0"/>
    <n v="190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 "/>
    <s v="확정 "/>
    <n v="100"/>
    <n v="0"/>
    <n v="0"/>
    <n v="0"/>
    <n v="0"/>
    <n v="0"/>
    <n v="100"/>
    <n v="1902000"/>
    <n v="7900000"/>
    <n v="3.7759296434375296"/>
  </r>
  <r>
    <s v="전략"/>
    <s v="ELK-가방"/>
    <s v="ELK-바이칼-01"/>
    <s v="ELK-바이칼-01ELKBPF3503PP"/>
    <n v="3"/>
    <s v="ELK-바이칼-013"/>
    <s v="ELK-바이칼-013-ELKBPF3503PURPLEOMM"/>
    <s v="ELK의류외503"/>
    <x v="0"/>
    <s v="14FW E"/>
    <m/>
    <s v="ELK"/>
    <s v="ELSTINKO KIDS"/>
    <s v="F"/>
    <s v="3"/>
    <s v="BP"/>
    <s v="BACK PACK"/>
    <s v="K"/>
    <n v="503"/>
    <n v="503"/>
    <s v="ELKBPF3503"/>
    <n v="1"/>
    <s v="14FW ELS BACKPACK_04_PP_KIDS"/>
    <s v="PP"/>
    <s v="PURPLE"/>
    <s v="ELKBPF3503PP"/>
    <s v=""/>
    <n v="1"/>
    <s v="폴리에스터 100%"/>
    <n v="1"/>
    <s v="OMM"/>
    <n v="100"/>
    <x v="4"/>
    <x v="0"/>
    <s v="01"/>
    <s v="M"/>
    <s v="CN"/>
    <n v="1"/>
    <n v="99000"/>
    <d v="2014-06-05T00:00:00"/>
    <n v="22500"/>
    <n v="21520"/>
    <n v="-980"/>
    <n v="0"/>
    <n v="0"/>
    <n v="20"/>
    <n v="20"/>
    <n v="0"/>
    <n v="215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 "/>
    <s v="확정 "/>
    <n v="100"/>
    <n v="0"/>
    <n v="0"/>
    <n v="0"/>
    <n v="0"/>
    <n v="0"/>
    <n v="100"/>
    <n v="2152000"/>
    <n v="9900000"/>
    <n v="4.1821561338289959"/>
  </r>
  <r>
    <s v=""/>
    <s v=""/>
    <s v=""/>
    <s v=""/>
    <n v="0"/>
    <s v="0"/>
    <s v="0-"/>
    <n v="0"/>
    <x v="1"/>
    <s v=""/>
    <s v="ELK-바이칼-01 TTL"/>
    <m/>
    <s v=""/>
    <s v=""/>
    <s v=""/>
    <m/>
    <s v=""/>
    <s v="K"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300"/>
    <n v="0"/>
    <n v="0"/>
    <n v="0"/>
    <n v="0"/>
    <n v="0"/>
    <n v="300"/>
    <n v="5956000"/>
    <n v="25700000"/>
    <n v="3.9227059039013366"/>
  </r>
  <r>
    <s v="F-CAP"/>
    <s v="ELK"/>
    <s v="ELK-동일모자-20"/>
    <s v="ELK-동일모자-20ELKBAF3841BK"/>
    <n v="1"/>
    <s v="ELK-동일모자-201"/>
    <s v="ELK-동일모자-201-ELKBAF3841BLACKOSM"/>
    <s v="ELK의류외841"/>
    <x v="0"/>
    <s v="13FW E"/>
    <m/>
    <s v="ELK"/>
    <s v="ELSTINKO KIDS"/>
    <s v="F"/>
    <s v="3"/>
    <s v="BA"/>
    <s v="BASIC CAP"/>
    <s v="K"/>
    <n v="841"/>
    <n v="841"/>
    <s v="ELKBAF3841"/>
    <n v="0.25"/>
    <s v="13FW ELS 36_SNAP_BK_KIDS"/>
    <s v="BK"/>
    <s v="BLACK"/>
    <s v="ELKBAF3841BK"/>
    <s v="R1"/>
    <n v="0.5"/>
    <s v="면100%"/>
    <n v="1"/>
    <s v="OSM"/>
    <n v="200"/>
    <x v="3"/>
    <x v="8"/>
    <n v="20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1899-12-30T00:00:00"/>
    <d v="1899-12-30T00:00:00"/>
    <d v="1899-12-30T00:00:00"/>
    <d v="1899-12-30T00:00:00"/>
    <s v="확정"/>
    <s v="확정"/>
    <n v="210"/>
    <n v="0"/>
    <n v="0"/>
    <n v="0"/>
    <n v="0"/>
    <n v="0"/>
    <n v="200"/>
    <n v="1426036.0000000002"/>
    <n v="10600000"/>
    <n v="6.7574476635678442"/>
  </r>
  <r>
    <s v="F-CAP"/>
    <s v="ELK"/>
    <s v="ELK-동일모자-20"/>
    <s v="ELK-동일모자-20ELKBAF3841BK"/>
    <n v="1"/>
    <s v="ELK-동일모자-201"/>
    <s v="ELK-동일모자-201-ELKBAF3841BLACKOML"/>
    <s v="ELK의류외841"/>
    <x v="0"/>
    <s v="13FW E"/>
    <m/>
    <s v="ELK"/>
    <s v="ELSTINKO KIDS"/>
    <s v="F"/>
    <s v="3"/>
    <s v="BA"/>
    <s v="BASIC CAP"/>
    <s v="K"/>
    <n v="841"/>
    <n v="841"/>
    <s v="ELKBAF3841"/>
    <n v="0.25"/>
    <s v="13FW ELS 36_SNAP_BK_KIDS"/>
    <s v="BK"/>
    <s v="BLACK"/>
    <s v="ELKBAF3841BK"/>
    <s v="R1"/>
    <n v="0.5"/>
    <s v="면100%"/>
    <n v="1"/>
    <s v="OML"/>
    <n v="200"/>
    <x v="3"/>
    <x v="8"/>
    <n v="20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426036.0000000002"/>
    <n v="10600000"/>
    <n v="6.7574476635678442"/>
  </r>
  <r>
    <s v="F-CAP"/>
    <s v="ELK"/>
    <s v="ELK-동일모자-20"/>
    <s v="ELK-동일모자-20ELKBAF3841RE"/>
    <n v="2"/>
    <s v="ELK-동일모자-202"/>
    <s v="ELK-동일모자-202-ELKBAF3841REDOSM"/>
    <s v="ELK의류외841"/>
    <x v="0"/>
    <s v="13FW E"/>
    <m/>
    <s v="ELK"/>
    <s v="ELSTINKO KIDS"/>
    <s v="F"/>
    <s v="3"/>
    <s v="BA"/>
    <s v="BASIC CAP"/>
    <s v="K"/>
    <n v="841"/>
    <n v="841"/>
    <s v="ELKBAF3841"/>
    <n v="0.25"/>
    <s v="13FW ELS 36_SNAP_RD_KIDS"/>
    <s v="RE"/>
    <s v="RED"/>
    <s v="ELKBAF3841RE"/>
    <s v="R1"/>
    <n v="0.5"/>
    <s v="면100%"/>
    <n v="1"/>
    <s v="OSM"/>
    <n v="400"/>
    <x v="3"/>
    <x v="8"/>
    <n v="20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1899-12-30T00:00:00"/>
    <d v="1899-12-30T00:00:00"/>
    <d v="1899-12-30T00:00:00"/>
    <d v="1899-12-30T00:00:00"/>
    <s v="확정"/>
    <s v="확정"/>
    <n v="392"/>
    <n v="0"/>
    <n v="0"/>
    <n v="0"/>
    <n v="0"/>
    <n v="0"/>
    <n v="400"/>
    <n v="2852072.0000000005"/>
    <n v="21200000"/>
    <n v="6.7574476635678442"/>
  </r>
  <r>
    <s v="F-CAP"/>
    <s v="ELK"/>
    <s v="ELK-동일모자-20"/>
    <s v="ELK-동일모자-20ELKBAF3841RE"/>
    <n v="2"/>
    <s v="ELK-동일모자-202"/>
    <s v="ELK-동일모자-202-ELKBAF3841REDOML"/>
    <s v="ELK의류외841"/>
    <x v="0"/>
    <s v="13FW E"/>
    <m/>
    <s v="ELK"/>
    <s v="ELSTINKO KIDS"/>
    <s v="F"/>
    <s v="3"/>
    <s v="BA"/>
    <s v="BASIC CAP"/>
    <s v="K"/>
    <n v="841"/>
    <n v="841"/>
    <s v="ELKBAF3841"/>
    <n v="0.25"/>
    <s v="13FW ELS 36_SNAP_RD_KIDS"/>
    <s v="RE"/>
    <s v="RED"/>
    <s v="ELKBAF3841RE"/>
    <s v="R1"/>
    <n v="0.5"/>
    <s v="면100%"/>
    <n v="1"/>
    <s v="OML"/>
    <n v="400"/>
    <x v="3"/>
    <x v="8"/>
    <n v="20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1899-12-30T00:00:00"/>
    <d v="1899-12-30T00:00:00"/>
    <d v="1899-12-30T00:00:00"/>
    <d v="1899-12-30T00:00:00"/>
    <s v="확정"/>
    <s v="확정"/>
    <n v="399"/>
    <n v="0"/>
    <n v="0"/>
    <n v="0"/>
    <n v="0"/>
    <n v="0"/>
    <n v="400"/>
    <n v="2852072.0000000005"/>
    <n v="21200000"/>
    <n v="6.7574476635678442"/>
  </r>
  <r>
    <s v=""/>
    <s v=""/>
    <s v=""/>
    <s v=""/>
    <n v="0"/>
    <s v="0"/>
    <s v="0-"/>
    <n v="0"/>
    <x v="1"/>
    <s v=""/>
    <s v="ELK-동일모자-20 TTL"/>
    <m/>
    <s v=""/>
    <s v=""/>
    <s v=""/>
    <m/>
    <s v=""/>
    <s v="K"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201"/>
    <n v="0"/>
    <n v="0"/>
    <n v="0"/>
    <n v="0"/>
    <n v="0"/>
    <n v="1200"/>
    <n v="8556216.0000000019"/>
    <n v="63600000"/>
    <n v="6.7574476635678433"/>
  </r>
  <r>
    <s v="F-CAP"/>
    <s v="ELK"/>
    <s v="ELK-동일모자-21"/>
    <s v="ELK-동일모자-21ELKBAF3531GY"/>
    <n v="1"/>
    <s v="ELK-동일모자-211"/>
    <s v="ELK-동일모자-211-ELKBAF3531GREYOSM"/>
    <s v="ELK의류외531"/>
    <x v="0"/>
    <s v="14FW E"/>
    <m/>
    <s v="ELK"/>
    <s v="ELSTINKO KIDS"/>
    <s v="F"/>
    <s v="3"/>
    <s v="BA"/>
    <s v="BASIC CAP"/>
    <s v="K"/>
    <n v="531"/>
    <n v="531"/>
    <s v="ELKBAF3531"/>
    <n v="0.5"/>
    <s v="14FW ELS_61_SNAP_GY_KIDS"/>
    <s v="GY"/>
    <s v="GREY"/>
    <s v="ELKBAF3531GY"/>
    <s v=""/>
    <n v="0.5"/>
    <s v="겉감 1: 면 100%/겉감 2: 울 40%, 폴리에스터 60%"/>
    <n v="1"/>
    <s v="OSM"/>
    <n v="150"/>
    <x v="3"/>
    <x v="9"/>
    <n v="21"/>
    <s v="M"/>
    <s v="CN"/>
    <n v="1"/>
    <n v="49000"/>
    <d v="2014-06-11T00:00:00"/>
    <n v="7424.242424242424"/>
    <n v="8561.99"/>
    <n v="1137.7475757575758"/>
    <n v="621"/>
    <n v="0"/>
    <n v="20"/>
    <n v="641"/>
    <n v="6.35"/>
    <n v="0"/>
    <x v="4"/>
    <d v="2014-08-25T00:00:00"/>
    <d v="2014-07-24T00:00:00"/>
    <d v="2014-08-28T00:00:00"/>
    <d v="2014-08-22T00:00:00"/>
    <d v="2014-09-05T00:00:00"/>
    <d v="1899-12-30T00:00:00"/>
    <d v="1899-12-30T00:00:00"/>
    <d v="1899-12-30T00:00:00"/>
    <s v="확정"/>
    <s v="확정"/>
    <n v="20"/>
    <n v="126"/>
    <n v="0"/>
    <n v="0"/>
    <n v="0"/>
    <n v="0"/>
    <n v="150"/>
    <n v="1284298.5"/>
    <n v="7350000"/>
    <n v="5.2026987353938212"/>
  </r>
  <r>
    <s v="F-CAP"/>
    <s v="ELK"/>
    <s v="ELK-동일모자-21"/>
    <s v="ELK-동일모자-21ELKBAF3531GY"/>
    <n v="1"/>
    <s v="ELK-동일모자-211"/>
    <s v="ELK-동일모자-211-ELKBAF3531GREYOML"/>
    <s v="ELK의류외531"/>
    <x v="0"/>
    <s v="14FW E"/>
    <m/>
    <s v="ELK"/>
    <s v="ELSTINKO KIDS"/>
    <s v="F"/>
    <s v="3"/>
    <s v="BA"/>
    <s v="BASIC CAP"/>
    <s v="K"/>
    <n v="531"/>
    <n v="531"/>
    <s v="ELKBAF3531"/>
    <n v="0.5"/>
    <s v="14FW ELS_61_SNAP_GY_KIDS"/>
    <s v="GY"/>
    <s v="GREY"/>
    <s v="ELKBAF3531GY"/>
    <s v=""/>
    <n v="0.5"/>
    <s v="겉감 1: 면 100%/겉감 2: 울 40%, 폴리에스터 60%"/>
    <n v="1"/>
    <s v="OML"/>
    <n v="80"/>
    <x v="3"/>
    <x v="9"/>
    <n v="21"/>
    <s v="M"/>
    <s v="CN"/>
    <n v="1"/>
    <n v="49000"/>
    <d v="2014-06-11T00:00:00"/>
    <n v="7424.242424242424"/>
    <n v="8271.99"/>
    <n v="847.74757575757576"/>
    <n v="331"/>
    <n v="0"/>
    <n v="20"/>
    <n v="351"/>
    <n v="6.35"/>
    <n v="0"/>
    <x v="4"/>
    <d v="2014-08-25T00:00:00"/>
    <d v="2014-07-24T00:00:00"/>
    <d v="2014-08-28T00:00:00"/>
    <d v="2014-08-22T00:00:00"/>
    <d v="2014-09-05T00:00:00"/>
    <d v="1899-12-30T00:00:00"/>
    <d v="1899-12-30T00:00:00"/>
    <d v="1899-12-30T00:00:00"/>
    <s v="확정"/>
    <s v="확정"/>
    <n v="20"/>
    <n v="3"/>
    <n v="0"/>
    <n v="0"/>
    <n v="0"/>
    <n v="57"/>
    <n v="80"/>
    <n v="661759.19999999995"/>
    <n v="3920000"/>
    <n v="5.3850953090434759"/>
  </r>
  <r>
    <s v="F-CAP"/>
    <s v="ELK"/>
    <s v="ELK-동일모자-21"/>
    <s v="ELK-동일모자-21ELKERF5532PK"/>
    <n v="2"/>
    <s v="ELK-동일모자-212"/>
    <s v="ELK-동일모자-212-ELKERF5532PINKOSM"/>
    <s v="ELK의류외532"/>
    <x v="0"/>
    <s v="14FW E"/>
    <m/>
    <s v="ELK"/>
    <s v="ELSTINKO KIDS"/>
    <s v="F"/>
    <n v="5"/>
    <s v="ER"/>
    <s v="EARCAP"/>
    <s v="K"/>
    <n v="532"/>
    <n v="532"/>
    <s v="ELKERF5532"/>
    <n v="0.5"/>
    <s v="14FW ELS_62_CURVED PK_KIDS"/>
    <s v="PK"/>
    <s v="PINK"/>
    <s v="ELKERF5532PK"/>
    <s v=""/>
    <n v="0.5"/>
    <s v="겉감 1: 울 40%, 폴리에스터 60% / 겉감2 : 폴리에스터 80%, 아크릴 20%"/>
    <n v="1"/>
    <s v="OSM"/>
    <n v="120"/>
    <x v="3"/>
    <x v="9"/>
    <n v="21"/>
    <s v="M"/>
    <s v="CN"/>
    <n v="1"/>
    <n v="55000"/>
    <d v="2014-06-11T00:00:00"/>
    <n v="8333.3333333333321"/>
    <n v="9042.2800000000007"/>
    <n v="708.94666666666853"/>
    <n v="41"/>
    <n v="0"/>
    <n v="20"/>
    <n v="61"/>
    <n v="7.2"/>
    <n v="0"/>
    <x v="4"/>
    <d v="2014-08-25T00:00:00"/>
    <d v="2014-07-24T00:00:00"/>
    <d v="2014-08-28T00:00:00"/>
    <d v="2014-10-02T00:00:00"/>
    <d v="1899-12-30T00:00:00"/>
    <d v="1899-12-30T00:00:00"/>
    <d v="1899-12-30T00:00:00"/>
    <d v="1899-12-30T00:00:00"/>
    <s v="확정"/>
    <s v="확정"/>
    <n v="119"/>
    <n v="0"/>
    <n v="0"/>
    <n v="0"/>
    <n v="0"/>
    <n v="0"/>
    <n v="120"/>
    <n v="1085073.6000000001"/>
    <n v="6600000"/>
    <n v="5.5295788230402056"/>
  </r>
  <r>
    <s v="F-CAP"/>
    <s v="ELK"/>
    <s v="ELK-동일모자-21"/>
    <s v="ELK-동일모자-21ELKERF5532PK"/>
    <n v="2"/>
    <s v="ELK-동일모자-212"/>
    <s v="ELK-동일모자-212-ELKERF5532PINKOML"/>
    <s v="ELK의류외532"/>
    <x v="0"/>
    <s v="14FW E"/>
    <m/>
    <s v="ELK"/>
    <s v="ELSTINKO KIDS"/>
    <s v="F"/>
    <n v="5"/>
    <s v="ER"/>
    <s v="EARCAP"/>
    <s v="K"/>
    <n v="532"/>
    <n v="532"/>
    <s v="ELKERF5532"/>
    <n v="0.5"/>
    <s v="14FW ELS_62_CURVED PK_KIDS"/>
    <s v="PK"/>
    <s v="PINK"/>
    <s v="ELKERF5532PK"/>
    <s v=""/>
    <n v="0.5"/>
    <s v="겉감 1: 울 40%, 폴리에스터 60% / 겉감2 : 폴리에스터 80%, 아크릴 20%"/>
    <n v="1"/>
    <s v="OML"/>
    <n v="60"/>
    <x v="3"/>
    <x v="9"/>
    <n v="21"/>
    <s v="M"/>
    <s v="CN"/>
    <n v="1"/>
    <n v="55000"/>
    <d v="2014-06-11T00:00:00"/>
    <n v="8333.3333333333321"/>
    <n v="9021.2800000000007"/>
    <n v="687.94666666666853"/>
    <n v="20"/>
    <n v="0"/>
    <n v="20"/>
    <n v="40"/>
    <n v="7.2"/>
    <n v="0"/>
    <x v="4"/>
    <d v="2014-08-25T00:00:00"/>
    <d v="2014-07-24T00:00:00"/>
    <d v="2014-08-28T00:00:00"/>
    <d v="2014-10-02T00:00:00"/>
    <d v="1899-12-30T00:00:00"/>
    <d v="1899-12-30T00:00:00"/>
    <d v="1899-12-30T00:00:00"/>
    <d v="1899-12-30T00:00:00"/>
    <s v="확정"/>
    <s v="확정"/>
    <n v="59"/>
    <n v="0"/>
    <n v="0"/>
    <n v="0"/>
    <n v="0"/>
    <n v="0"/>
    <n v="60"/>
    <n v="541276.80000000005"/>
    <n v="3300000"/>
    <n v="5.5424507386978332"/>
  </r>
  <r>
    <s v=""/>
    <s v=""/>
    <s v=""/>
    <s v=""/>
    <n v="0"/>
    <s v="0"/>
    <s v="0-"/>
    <n v="0"/>
    <x v="1"/>
    <s v=""/>
    <s v="ELK-동일모자-21 TTL"/>
    <m/>
    <s v=""/>
    <s v=""/>
    <s v=""/>
    <m/>
    <s v=""/>
    <s v="K"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218"/>
    <n v="129"/>
    <n v="0"/>
    <n v="0"/>
    <n v="0"/>
    <n v="57"/>
    <n v="410"/>
    <n v="3572408.0999999996"/>
    <n v="21170000"/>
    <n v="5.3872497225203766"/>
  </r>
  <r>
    <s v="전략"/>
    <s v="ELK-가방"/>
    <s v="ELK-바이칼-03"/>
    <s v="ELK-바이칼-03ELKSBF3801BK"/>
    <n v="1"/>
    <s v="ELK-바이칼-031"/>
    <s v="ELK-바이칼-031-ELKSBF3801BLACKFRE"/>
    <s v="ELK의류외801"/>
    <x v="0"/>
    <s v="13FW E"/>
    <m/>
    <s v="ELK"/>
    <s v="ELSTINKO KIDS"/>
    <s v="F"/>
    <s v="3"/>
    <s v="SB"/>
    <s v="SHOULDER BAG"/>
    <s v="K"/>
    <n v="801"/>
    <n v="801"/>
    <s v="ELKSBF3801"/>
    <n v="1"/>
    <s v="13FW ELStinko SHOEBAG_01_BK_KIDS"/>
    <s v="BK"/>
    <s v="BLACK"/>
    <s v="ELKSBF3801BK"/>
    <s v="R1"/>
    <n v="1"/>
    <s v="폴리에스터 100%"/>
    <n v="1"/>
    <s v="FRE"/>
    <n v="100"/>
    <x v="4"/>
    <x v="3"/>
    <s v="03"/>
    <s v="M"/>
    <s v="CN"/>
    <n v="1"/>
    <n v="45000"/>
    <d v="2014-07-02T00:00:00"/>
    <n v="10227.272727272726"/>
    <n v="9820"/>
    <n v="-407.27272727272612"/>
    <n v="0"/>
    <n v="0"/>
    <n v="20"/>
    <n v="20"/>
    <n v="0"/>
    <n v="9800"/>
    <x v="6"/>
    <d v="1899-12-30T00:00:00"/>
    <d v="2014-08-28T00:00:00"/>
    <d v="1899-12-30T00:00:00"/>
    <d v="2014-08-18T00:00:00"/>
    <d v="1899-12-30T00:00:00"/>
    <d v="1899-12-30T00:00:00"/>
    <d v="1899-12-30T00:00:00"/>
    <d v="1899-12-30T00:00:00"/>
    <s v="확정"/>
    <s v="확정"/>
    <n v="100"/>
    <n v="0"/>
    <n v="0"/>
    <n v="0"/>
    <n v="0"/>
    <n v="0"/>
    <n v="100"/>
    <n v="982000"/>
    <n v="4500000"/>
    <n v="4.1658952045917426"/>
  </r>
  <r>
    <s v=""/>
    <s v=""/>
    <s v=""/>
    <s v=""/>
    <n v="0"/>
    <s v="0"/>
    <s v="0-"/>
    <n v="0"/>
    <x v="1"/>
    <s v=""/>
    <s v="ELK-바이칼-03 TTL"/>
    <m/>
    <s v=""/>
    <s v=""/>
    <s v=""/>
    <m/>
    <s v=""/>
    <s v="K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00"/>
    <n v="0"/>
    <n v="0"/>
    <n v="0"/>
    <n v="0"/>
    <n v="0"/>
    <n v="100"/>
    <n v="982000"/>
    <n v="4500000"/>
    <n v="4.1658952045917426"/>
  </r>
  <r>
    <s v="전략"/>
    <s v="ELK-가방"/>
    <s v="ELK-바이칼-04"/>
    <s v="ELK-바이칼-04ELKBPF3505BK"/>
    <n v="1"/>
    <s v="ELK-바이칼-041"/>
    <s v="ELK-바이칼-041-ELKBPF3505BLACKOMM"/>
    <s v="ELK의류외505"/>
    <x v="0"/>
    <s v="14FW E"/>
    <m/>
    <s v="ELK"/>
    <s v="ELSTINKO KIDS"/>
    <s v="F"/>
    <s v="3"/>
    <s v="BP"/>
    <s v="BACK PACK"/>
    <s v="K"/>
    <n v="505"/>
    <n v="505"/>
    <s v="ELKBPF3505"/>
    <n v="1"/>
    <s v="14FW ELS BACKPACK_07_BK_KIDS"/>
    <s v="BK"/>
    <s v="BLACK"/>
    <s v="ELKBPF3505BK"/>
    <s v=""/>
    <n v="1"/>
    <s v="폴리에스터 100%"/>
    <n v="1"/>
    <s v="OMM"/>
    <n v="150"/>
    <x v="4"/>
    <x v="4"/>
    <s v="04"/>
    <s v="M"/>
    <s v="CN"/>
    <n v="1"/>
    <n v="109000"/>
    <d v="2014-07-21T00:00:00"/>
    <n v="24772.727272727272"/>
    <n v="23520"/>
    <n v="-1252.7272727272721"/>
    <n v="0"/>
    <n v="0"/>
    <n v="20"/>
    <n v="20"/>
    <n v="0"/>
    <n v="23500"/>
    <x v="7"/>
    <d v="1899-12-30T00:00:00"/>
    <d v="2014-08-28T00:00:00"/>
    <d v="1899-12-30T00:00:00"/>
    <d v="2014-09-04T00:00:00"/>
    <d v="1899-12-30T00:00:00"/>
    <d v="1899-12-30T00:00:00"/>
    <d v="1899-12-30T00:00:00"/>
    <d v="1899-12-30T00:00:00"/>
    <s v="확정"/>
    <s v="확정"/>
    <n v="150"/>
    <n v="0"/>
    <n v="0"/>
    <n v="0"/>
    <n v="0"/>
    <n v="0"/>
    <n v="150"/>
    <n v="3528000"/>
    <n v="16350000"/>
    <n v="4.2130488559059982"/>
  </r>
  <r>
    <s v=""/>
    <s v=""/>
    <s v=""/>
    <s v=""/>
    <n v="0"/>
    <s v="0"/>
    <s v="0-"/>
    <n v="0"/>
    <x v="1"/>
    <s v=""/>
    <s v="ELK-바이칼-04 TTL"/>
    <m/>
    <s v=""/>
    <s v=""/>
    <s v=""/>
    <m/>
    <s v=""/>
    <s v="K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50"/>
    <n v="0"/>
    <n v="0"/>
    <n v="0"/>
    <n v="0"/>
    <n v="0"/>
    <n v="150"/>
    <n v="3528000"/>
    <n v="16350000"/>
    <n v="4.2130488559059982"/>
  </r>
  <r>
    <s v="F-CAP"/>
    <s v="ELK"/>
    <s v="ELK-동일모자-29"/>
    <s v="ELK-동일모자-29ELKERF5511GR"/>
    <n v="1"/>
    <s v="ELK-동일모자-291"/>
    <s v="ELK-동일모자-291-ELKERF5511GREENOSM"/>
    <s v="ELK의류외511"/>
    <x v="0"/>
    <s v="14FW E"/>
    <m/>
    <s v="ELK"/>
    <s v="ELSTINKO KIDS"/>
    <s v="F"/>
    <n v="5"/>
    <s v="ER"/>
    <s v="EARCAP"/>
    <s v="K"/>
    <n v="511"/>
    <n v="511"/>
    <s v="ELKERF5511"/>
    <n v="0"/>
    <s v="14FW ELS_02_SNAP_GR_KIDS"/>
    <s v="GR"/>
    <s v="GREEN"/>
    <s v="ELKERF5511GR"/>
    <s v="R1"/>
    <n v="0"/>
    <n v="0"/>
    <n v="1"/>
    <s v="OSM"/>
    <n v="250"/>
    <x v="3"/>
    <x v="10"/>
    <n v="29"/>
    <s v="M"/>
    <s v="CN"/>
    <n v="1"/>
    <n v="55000"/>
    <d v="2014-06-11T00:00:00"/>
    <n v="8333.3333333333321"/>
    <n v="8627.0600000000013"/>
    <n v="293.72666666666919"/>
    <n v="0"/>
    <n v="0"/>
    <n v="20"/>
    <n v="20"/>
    <n v="6.9"/>
    <n v="0"/>
    <x v="8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2156765.0000000005"/>
    <n v="13750000"/>
    <n v="5.7957171968202355"/>
  </r>
  <r>
    <s v="F-CAP"/>
    <s v="ELK"/>
    <s v="ELK-동일모자-29"/>
    <s v="ELK-동일모자-29ELKERF5511GR"/>
    <n v="1"/>
    <s v="ELK-동일모자-291"/>
    <s v="ELK-동일모자-291-ELKERF5511GREENOML"/>
    <s v="ELK의류외511"/>
    <x v="0"/>
    <s v="14FW E"/>
    <m/>
    <s v="ELK"/>
    <s v="ELSTINKO KIDS"/>
    <s v="F"/>
    <n v="5"/>
    <s v="ER"/>
    <s v="EARCAP"/>
    <s v="K"/>
    <n v="511"/>
    <n v="511"/>
    <s v="ELKERF5511"/>
    <n v="0"/>
    <s v="14FW ELS_02_SNAP_GR_KIDS"/>
    <s v="GR"/>
    <s v="GREEN"/>
    <s v="ELKERF5511GR"/>
    <s v="R1"/>
    <n v="0"/>
    <n v="0"/>
    <n v="1"/>
    <s v="OML"/>
    <n v="50"/>
    <x v="3"/>
    <x v="10"/>
    <n v="29"/>
    <s v="M"/>
    <s v="CN"/>
    <n v="1"/>
    <n v="55000"/>
    <d v="2014-06-11T00:00:00"/>
    <n v="8333.3333333333321"/>
    <n v="8627.0600000000013"/>
    <n v="293.72666666666919"/>
    <n v="0"/>
    <n v="0"/>
    <n v="20"/>
    <n v="20"/>
    <n v="6.9"/>
    <n v="0"/>
    <x v="8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50"/>
    <n v="50"/>
    <n v="431353.00000000006"/>
    <n v="2750000"/>
    <n v="5.7957171968202363"/>
  </r>
  <r>
    <s v="F-CAP"/>
    <s v="ELK"/>
    <s v="ELK-동일모자-29"/>
    <s v="ELK-동일모자-29ELKERF5512RE"/>
    <n v="2"/>
    <s v="ELK-동일모자-292"/>
    <s v="ELK-동일모자-292-ELKERF5512REDOSM"/>
    <s v="ELK의류외512"/>
    <x v="0"/>
    <s v="14FW E"/>
    <m/>
    <s v="ELK"/>
    <s v="ELSTINKO KIDS"/>
    <s v="F"/>
    <n v="5"/>
    <s v="ER"/>
    <s v="EARCAP"/>
    <s v="K"/>
    <n v="512"/>
    <n v="512"/>
    <s v="ELKERF5512"/>
    <n v="0"/>
    <s v="14FW ELS_01_SNAP_RD_KIDS"/>
    <s v="RE"/>
    <s v="RED"/>
    <s v="ELKERF5512RE"/>
    <s v="R1"/>
    <n v="0"/>
    <n v="0"/>
    <n v="1"/>
    <s v="OSM"/>
    <n v="250"/>
    <x v="3"/>
    <x v="10"/>
    <n v="29"/>
    <s v="M"/>
    <s v="CN"/>
    <n v="1"/>
    <n v="55000"/>
    <d v="2014-06-11T00:00:00"/>
    <n v="8333.3333333333321"/>
    <n v="8751.8000000000011"/>
    <n v="418.46666666666897"/>
    <n v="0"/>
    <n v="0"/>
    <n v="20"/>
    <n v="20"/>
    <n v="7"/>
    <n v="0"/>
    <x v="8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2187950.0000000005"/>
    <n v="13750000"/>
    <n v="5.7131104458511368"/>
  </r>
  <r>
    <s v="F-CAP"/>
    <s v="ELK"/>
    <s v="ELK-동일모자-29"/>
    <s v="ELK-동일모자-29ELKERF5512RE"/>
    <n v="2"/>
    <s v="ELK-동일모자-292"/>
    <s v="ELK-동일모자-292-ELKERF5512REDOML"/>
    <s v="ELK의류외512"/>
    <x v="0"/>
    <s v="14FW E"/>
    <m/>
    <s v="ELK"/>
    <s v="ELSTINKO KIDS"/>
    <s v="F"/>
    <n v="5"/>
    <s v="ER"/>
    <s v="EARCAP"/>
    <s v="K"/>
    <n v="512"/>
    <n v="512"/>
    <s v="ELKERF5512"/>
    <n v="0"/>
    <s v="14FW ELS_01_SNAP_RD_KIDS"/>
    <s v="RE"/>
    <s v="RED"/>
    <s v="ELKERF5512RE"/>
    <s v="R1"/>
    <n v="0"/>
    <n v="0"/>
    <n v="1"/>
    <s v="OML"/>
    <n v="50"/>
    <x v="3"/>
    <x v="10"/>
    <n v="29"/>
    <s v="M"/>
    <s v="CN"/>
    <n v="1"/>
    <n v="55000"/>
    <d v="2014-06-11T00:00:00"/>
    <n v="8333.3333333333321"/>
    <n v="8751.8000000000011"/>
    <n v="418.46666666666897"/>
    <n v="0"/>
    <n v="0"/>
    <n v="20"/>
    <n v="20"/>
    <n v="7"/>
    <n v="0"/>
    <x v="8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50"/>
    <n v="50"/>
    <n v="437590.00000000006"/>
    <n v="2750000"/>
    <n v="5.7131104458511377"/>
  </r>
  <r>
    <s v=""/>
    <s v=""/>
    <s v=""/>
    <s v=""/>
    <n v="0"/>
    <s v="0"/>
    <s v="0-"/>
    <n v="0"/>
    <x v="1"/>
    <s v=""/>
    <s v="ELK-동일모자-29 TTL"/>
    <m/>
    <s v=""/>
    <s v=""/>
    <s v=""/>
    <m/>
    <s v=""/>
    <s v="K"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600"/>
    <n v="600"/>
    <n v="5213658.0000000009"/>
    <n v="33000000"/>
    <n v="5.754117358675999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m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9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37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20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7">
        <item x="2"/>
        <item m="1" x="6"/>
        <item m="1" x="11"/>
        <item m="1" x="21"/>
        <item m="1" x="12"/>
        <item m="1" x="13"/>
        <item m="1" x="4"/>
        <item m="1" x="5"/>
        <item m="1" x="18"/>
        <item x="1"/>
        <item x="3"/>
        <item m="1" x="10"/>
        <item m="1" x="22"/>
        <item m="1" x="7"/>
        <item m="1" x="15"/>
        <item m="1" x="20"/>
        <item m="1" x="16"/>
        <item m="1" x="14"/>
        <item m="1" x="8"/>
        <item m="1" x="24"/>
        <item m="1" x="9"/>
        <item m="1" x="25"/>
        <item m="1" x="26"/>
        <item m="1" x="23"/>
        <item m="1" x="17"/>
        <item m="1" x="19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7"/>
        <item m="1" x="5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x="3"/>
        <item m="1" x="34"/>
        <item x="4"/>
        <item x="2"/>
        <item m="1" x="6"/>
        <item m="1" x="31"/>
        <item m="1" x="16"/>
        <item m="1" x="9"/>
        <item m="1" x="10"/>
        <item m="1" x="29"/>
        <item m="1" x="15"/>
        <item h="1" x="1"/>
      </items>
    </pivotField>
    <pivotField axis="axisRow" compact="0" outline="0" subtotalTop="0" showAll="0" includeNewItemsInFilter="1" defaultSubtotal="0">
      <items count="37">
        <item x="0"/>
        <item m="1" x="16"/>
        <item x="3"/>
        <item x="4"/>
        <item x="2"/>
        <item m="1" x="17"/>
        <item m="1" x="23"/>
        <item m="1" x="28"/>
        <item m="1" x="31"/>
        <item x="5"/>
        <item x="6"/>
        <item m="1" x="36"/>
        <item m="1" x="12"/>
        <item x="7"/>
        <item m="1" x="15"/>
        <item x="1"/>
        <item m="1" x="18"/>
        <item m="1" x="20"/>
        <item m="1" x="21"/>
        <item m="1" x="22"/>
        <item x="8"/>
        <item x="9"/>
        <item m="1" x="26"/>
        <item m="1" x="27"/>
        <item m="1" x="29"/>
        <item m="1" x="30"/>
        <item m="1" x="32"/>
        <item m="1" x="33"/>
        <item m="1" x="14"/>
        <item m="1" x="19"/>
        <item m="1" x="34"/>
        <item m="1" x="35"/>
        <item x="10"/>
        <item m="1" x="24"/>
        <item m="1" x="11"/>
        <item m="1" x="25"/>
        <item m="1" x="1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116">
        <item x="1"/>
        <item m="1" x="15"/>
        <item m="1" x="41"/>
        <item m="1" x="39"/>
        <item m="1" x="17"/>
        <item m="1" x="50"/>
        <item m="1" x="102"/>
        <item m="1" x="48"/>
        <item m="1" x="66"/>
        <item m="1" x="73"/>
        <item m="1" x="95"/>
        <item m="1" x="61"/>
        <item m="1" x="31"/>
        <item m="1" x="58"/>
        <item m="1" x="55"/>
        <item m="1" x="34"/>
        <item m="1" x="110"/>
        <item m="1" x="90"/>
        <item m="1" x="56"/>
        <item m="1" x="85"/>
        <item m="1" x="52"/>
        <item m="1" x="27"/>
        <item m="1" x="83"/>
        <item m="1" x="47"/>
        <item m="1" x="76"/>
        <item m="1" x="45"/>
        <item m="1" x="25"/>
        <item m="1" x="79"/>
        <item m="1" x="74"/>
        <item m="1" x="43"/>
        <item m="1" x="97"/>
        <item m="1" x="70"/>
        <item m="1" x="42"/>
        <item m="1" x="19"/>
        <item m="1" x="18"/>
        <item m="1" x="69"/>
        <item m="1" x="65"/>
        <item m="1" x="36"/>
        <item m="1" x="12"/>
        <item m="1" x="62"/>
        <item m="1" x="92"/>
        <item m="1" x="33"/>
        <item m="1" x="109"/>
        <item m="1" x="64"/>
        <item m="1" x="35"/>
        <item m="1" x="113"/>
        <item m="1" x="57"/>
        <item m="1" x="29"/>
        <item m="1" x="88"/>
        <item m="1" x="84"/>
        <item m="1" x="104"/>
        <item m="1" x="78"/>
        <item m="1" x="26"/>
        <item m="1" x="51"/>
        <item m="1" x="46"/>
        <item m="1" x="77"/>
        <item m="1" x="44"/>
        <item m="1" x="98"/>
        <item m="1" x="40"/>
        <item m="1" x="21"/>
        <item m="1" x="38"/>
        <item m="1" x="63"/>
        <item m="1" x="115"/>
        <item m="1" x="114"/>
        <item m="1" x="111"/>
        <item m="1" x="108"/>
        <item m="1" x="49"/>
        <item m="1" x="86"/>
        <item m="1" x="53"/>
        <item m="1" x="28"/>
        <item m="1" x="107"/>
        <item m="1" x="23"/>
        <item m="1" x="72"/>
        <item m="1" x="14"/>
        <item m="1" x="10"/>
        <item m="1" x="93"/>
        <item m="1" x="16"/>
        <item m="1" x="99"/>
        <item m="1" x="96"/>
        <item m="1" x="68"/>
        <item m="1" x="11"/>
        <item m="1" x="32"/>
        <item m="1" x="59"/>
        <item m="1" x="60"/>
        <item m="1" x="30"/>
        <item m="1" x="87"/>
        <item m="1" x="54"/>
        <item m="1" x="80"/>
        <item m="1" x="24"/>
        <item m="1" x="82"/>
        <item m="1" x="103"/>
        <item m="1" x="101"/>
        <item m="1" x="100"/>
        <item m="1" x="75"/>
        <item m="1" x="22"/>
        <item m="1" x="20"/>
        <item m="1" x="71"/>
        <item m="1" x="37"/>
        <item m="1" x="67"/>
        <item m="1" x="94"/>
        <item m="1" x="13"/>
        <item m="1" x="112"/>
        <item m="1" x="91"/>
        <item m="1" x="89"/>
        <item m="1" x="105"/>
        <item m="1" x="106"/>
        <item m="1" x="81"/>
        <item x="0"/>
        <item x="2"/>
        <item x="3"/>
        <item x="5"/>
        <item x="4"/>
        <item x="6"/>
        <item x="7"/>
        <item x="8"/>
        <item x="9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15">
    <i>
      <x v="6"/>
      <x/>
      <x v="107"/>
      <x v="26"/>
    </i>
    <i r="1">
      <x v="9"/>
      <x v="109"/>
      <x v="26"/>
    </i>
    <i r="1">
      <x v="10"/>
      <x v="109"/>
      <x v="26"/>
    </i>
    <i>
      <x v="23"/>
      <x v="2"/>
      <x v="108"/>
      <x v="26"/>
    </i>
    <i r="1">
      <x v="3"/>
      <x v="108"/>
      <x v="26"/>
    </i>
    <i r="1">
      <x v="10"/>
      <x v="109"/>
      <x v="26"/>
    </i>
    <i r="1">
      <x v="13"/>
      <x v="109"/>
      <x v="26"/>
    </i>
    <i r="1">
      <x v="20"/>
      <x v="110"/>
      <x v="26"/>
    </i>
    <i r="1">
      <x v="21"/>
      <x v="111"/>
      <x v="26"/>
    </i>
    <i r="1">
      <x v="32"/>
      <x v="114"/>
      <x v="26"/>
    </i>
    <i>
      <x v="25"/>
      <x/>
      <x v="111"/>
      <x v="26"/>
    </i>
    <i r="1">
      <x v="2"/>
      <x v="112"/>
      <x v="26"/>
    </i>
    <i r="1">
      <x v="3"/>
      <x v="113"/>
      <x v="26"/>
    </i>
    <i>
      <x v="26"/>
      <x v="4"/>
      <x v="108"/>
      <x v="2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1035">
      <pivotArea type="all" dataOnly="0" outline="0" fieldPosition="0"/>
    </format>
    <format dxfId="1034">
      <pivotArea type="all" dataOnly="0" outline="0" fieldPosition="0"/>
    </format>
    <format dxfId="1033">
      <pivotArea outline="0" fieldPosition="0">
        <references count="1">
          <reference field="4294967294" count="1">
            <x v="0"/>
          </reference>
        </references>
      </pivotArea>
    </format>
    <format dxfId="1032">
      <pivotArea outline="0" fieldPosition="0">
        <references count="1">
          <reference field="4294967294" count="1">
            <x v="1"/>
          </reference>
        </references>
      </pivotArea>
    </format>
    <format dxfId="1031">
      <pivotArea outline="0" fieldPosition="0">
        <references count="1">
          <reference field="4294967294" count="1">
            <x v="2"/>
          </reference>
        </references>
      </pivotArea>
    </format>
    <format dxfId="1030">
      <pivotArea outline="0" fieldPosition="0">
        <references count="1">
          <reference field="4294967294" count="1">
            <x v="3"/>
          </reference>
        </references>
      </pivotArea>
    </format>
    <format dxfId="1029">
      <pivotArea outline="0" fieldPosition="0">
        <references count="1">
          <reference field="4294967294" count="1">
            <x v="4"/>
          </reference>
        </references>
      </pivotArea>
    </format>
    <format dxfId="1028">
      <pivotArea dataOnly="0" grandRow="1" outline="0" fieldPosition="0"/>
    </format>
    <format dxfId="1027">
      <pivotArea outline="0" fieldPosition="0">
        <references count="2">
          <reference field="4294967294" count="1" selected="0">
            <x v="2"/>
          </reference>
          <reference field="32" count="4" selected="0">
            <x v="1"/>
            <x v="3"/>
            <x v="31"/>
            <x v="32"/>
          </reference>
        </references>
      </pivotArea>
    </format>
    <format dxfId="1026">
      <pivotArea outline="0" fieldPosition="0">
        <references count="2">
          <reference field="4294967294" count="1" selected="0">
            <x v="2"/>
          </reference>
          <reference field="32" count="1" selected="0">
            <x v="31"/>
          </reference>
        </references>
      </pivotArea>
    </format>
    <format dxfId="1025">
      <pivotArea dataOnly="0" outline="0" fieldPosition="0">
        <references count="1">
          <reference field="4294967294" count="1">
            <x v="2"/>
          </reference>
        </references>
      </pivotArea>
    </format>
    <format dxfId="1024">
      <pivotArea outline="0" fieldPosition="0">
        <references count="1">
          <reference field="4294967294" count="1" selected="0">
            <x v="2"/>
          </reference>
        </references>
      </pivotArea>
    </format>
    <format dxfId="1023">
      <pivotArea type="topRight" dataOnly="0" labelOnly="1" outline="0" offset="B1" fieldPosition="0"/>
    </format>
    <format dxfId="10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21">
      <pivotArea grandRow="1" outline="0" fieldPosition="0"/>
    </format>
    <format dxfId="1020">
      <pivotArea dataOnly="0" labelOnly="1" grandRow="1" outline="0" fieldPosition="0"/>
    </format>
    <format dxfId="1019">
      <pivotArea outline="0" fieldPosition="0">
        <references count="1">
          <reference field="32" count="1" selected="0">
            <x v="24"/>
          </reference>
        </references>
      </pivotArea>
    </format>
    <format dxfId="1018">
      <pivotArea outline="0" fieldPosition="0">
        <references count="1">
          <reference field="32" count="1" selected="0">
            <x v="32"/>
          </reference>
        </references>
      </pivotArea>
    </format>
    <format dxfId="1017">
      <pivotArea outline="0" fieldPosition="0">
        <references count="1">
          <reference field="32" count="1" selected="0">
            <x v="1"/>
          </reference>
        </references>
      </pivotArea>
    </format>
    <format dxfId="1016">
      <pivotArea outline="0" fieldPosition="0">
        <references count="1">
          <reference field="32" count="1" selected="0">
            <x v="3"/>
          </reference>
        </references>
      </pivotArea>
    </format>
    <format dxfId="1015">
      <pivotArea outline="0" fieldPosition="0">
        <references count="1">
          <reference field="32" count="1" selected="0">
            <x v="4"/>
          </reference>
        </references>
      </pivotArea>
    </format>
    <format dxfId="1014">
      <pivotArea outline="0" fieldPosition="0">
        <references count="1">
          <reference field="32" count="1" selected="0">
            <x v="11"/>
          </reference>
        </references>
      </pivotArea>
    </format>
    <format dxfId="1013">
      <pivotArea outline="0" fieldPosition="0">
        <references count="1">
          <reference field="32" count="1" selected="0">
            <x v="7"/>
          </reference>
        </references>
      </pivotArea>
    </format>
    <format dxfId="1012">
      <pivotArea outline="0" fieldPosition="0">
        <references count="1">
          <reference field="32" count="1" selected="0">
            <x v="12"/>
          </reference>
        </references>
      </pivotArea>
    </format>
    <format dxfId="1011">
      <pivotArea outline="0" fieldPosition="0">
        <references count="1">
          <reference field="32" count="1" selected="0">
            <x v="15"/>
          </reference>
        </references>
      </pivotArea>
    </format>
    <format dxfId="1010">
      <pivotArea outline="0" fieldPosition="0">
        <references count="1">
          <reference field="32" count="1" selected="0">
            <x v="17"/>
          </reference>
        </references>
      </pivotArea>
    </format>
    <format dxfId="1009">
      <pivotArea outline="0" fieldPosition="0">
        <references count="1">
          <reference field="32" count="1" selected="0">
            <x v="19"/>
          </reference>
        </references>
      </pivotArea>
    </format>
    <format dxfId="1008">
      <pivotArea outline="0" fieldPosition="0">
        <references count="1">
          <reference field="32" count="16" selected="0">
            <x v="1"/>
            <x v="3"/>
            <x v="4"/>
            <x v="6"/>
            <x v="7"/>
            <x v="11"/>
            <x v="12"/>
            <x v="15"/>
            <x v="17"/>
            <x v="19"/>
            <x v="20"/>
            <x v="22"/>
            <x v="23"/>
            <x v="24"/>
            <x v="31"/>
            <x v="32"/>
          </reference>
        </references>
      </pivotArea>
    </format>
    <format dxfId="1007">
      <pivotArea outline="0" fieldPosition="0">
        <references count="1">
          <reference field="32" count="3" selected="0">
            <x v="11"/>
            <x v="23"/>
            <x v="24"/>
          </reference>
        </references>
      </pivotArea>
    </format>
    <format dxfId="1006">
      <pivotArea type="origin" dataOnly="0" labelOnly="1" outline="0" fieldPosition="0"/>
    </format>
    <format dxfId="1005">
      <pivotArea field="-2" type="button" dataOnly="0" labelOnly="1" outline="0" axis="axisCol" fieldPosition="0"/>
    </format>
    <format dxfId="1004">
      <pivotArea type="topRight" dataOnly="0" labelOnly="1" outline="0" fieldPosition="0"/>
    </format>
    <format dxfId="1003">
      <pivotArea outline="0" fieldPosition="0">
        <references count="3">
          <reference field="4294967294" count="1" selected="0">
            <x v="2"/>
          </reference>
          <reference field="32" count="1" selected="0">
            <x v="31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002">
      <pivotArea outline="0" fieldPosition="0">
        <references count="2">
          <reference field="4294967294" count="1" selected="0">
            <x v="2"/>
          </reference>
          <reference field="32" count="26" selected="0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36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B10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9">
        <item x="3"/>
        <item m="1" x="4"/>
        <item m="1" x="5"/>
        <item m="1" x="8"/>
        <item m="1" x="7"/>
        <item m="1" x="6"/>
        <item x="0"/>
        <item x="1"/>
        <item x="2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4">
        <item m="1" x="3"/>
        <item x="1"/>
        <item x="0"/>
        <item h="1" x="2"/>
      </items>
    </pivotField>
    <pivotField axis="axisRow" compact="0" outline="0" showAll="0" defaultSubtotal="0">
      <items count="100">
        <item x="2"/>
        <item m="1" x="88"/>
        <item m="1" x="66"/>
        <item m="1" x="31"/>
        <item m="1" x="93"/>
        <item m="1" x="7"/>
        <item x="1"/>
        <item m="1" x="51"/>
        <item m="1" x="12"/>
        <item m="1" x="46"/>
        <item m="1" x="13"/>
        <item m="1" x="87"/>
        <item m="1" x="47"/>
        <item m="1" x="64"/>
        <item m="1" x="75"/>
        <item m="1" x="9"/>
        <item m="1" x="83"/>
        <item m="1" x="18"/>
        <item m="1" x="43"/>
        <item m="1" x="17"/>
        <item m="1" x="77"/>
        <item m="1" x="19"/>
        <item m="1" x="72"/>
        <item m="1" x="39"/>
        <item m="1" x="70"/>
        <item m="1" x="30"/>
        <item m="1" x="98"/>
        <item m="1" x="49"/>
        <item m="1" x="32"/>
        <item m="1" x="67"/>
        <item m="1" x="89"/>
        <item m="1" x="55"/>
        <item m="1" x="8"/>
        <item m="1" x="16"/>
        <item m="1" x="76"/>
        <item m="1" x="69"/>
        <item m="1" x="41"/>
        <item m="1" x="62"/>
        <item m="1" x="73"/>
        <item m="1" x="74"/>
        <item m="1" x="54"/>
        <item m="1" x="59"/>
        <item m="1" x="27"/>
        <item m="1" x="40"/>
        <item m="1" x="20"/>
        <item m="1" x="37"/>
        <item m="1" x="3"/>
        <item m="1" x="81"/>
        <item m="1" x="84"/>
        <item m="1" x="33"/>
        <item m="1" x="90"/>
        <item m="1" x="96"/>
        <item m="1" x="94"/>
        <item m="1" x="48"/>
        <item m="1" x="61"/>
        <item m="1" x="57"/>
        <item m="1" x="92"/>
        <item m="1" x="85"/>
        <item m="1" x="25"/>
        <item m="1" x="53"/>
        <item m="1" x="86"/>
        <item m="1" x="68"/>
        <item m="1" x="56"/>
        <item m="1" x="15"/>
        <item m="1" x="38"/>
        <item m="1" x="97"/>
        <item m="1" x="42"/>
        <item m="1" x="80"/>
        <item m="1" x="4"/>
        <item m="1" x="50"/>
        <item m="1" x="63"/>
        <item m="1" x="6"/>
        <item m="1" x="45"/>
        <item m="1" x="71"/>
        <item m="1" x="44"/>
        <item m="1" x="11"/>
        <item m="1" x="60"/>
        <item m="1" x="23"/>
        <item m="1" x="10"/>
        <item m="1" x="34"/>
        <item m="1" x="5"/>
        <item m="1" x="95"/>
        <item m="1" x="91"/>
        <item m="1" x="26"/>
        <item m="1" x="22"/>
        <item m="1" x="24"/>
        <item m="1" x="28"/>
        <item m="1" x="99"/>
        <item m="1" x="78"/>
        <item m="1" x="21"/>
        <item m="1" x="35"/>
        <item m="1" x="65"/>
        <item m="1" x="14"/>
        <item x="0"/>
        <item m="1" x="29"/>
        <item m="1" x="52"/>
        <item m="1" x="36"/>
        <item m="1" x="82"/>
        <item m="1" x="58"/>
        <item m="1" x="7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3">
    <i>
      <x v="1"/>
      <x v="6"/>
    </i>
    <i>
      <x v="2"/>
      <x v="93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4">
    <format dxfId="378">
      <pivotArea type="all" dataOnly="0" outline="0" fieldPosition="0"/>
    </format>
    <format dxfId="377">
      <pivotArea type="all" dataOnly="0" outline="0" fieldPosition="0"/>
    </format>
    <format dxfId="376">
      <pivotArea dataOnly="0" grandRow="1" outline="0" fieldPosition="0"/>
    </format>
    <format dxfId="375">
      <pivotArea type="topRight" dataOnly="0" labelOnly="1" outline="0" offset="B1" fieldPosition="0"/>
    </format>
    <format dxfId="374">
      <pivotArea dataOnly="0" labelOnly="1" grandRow="1" outline="0" fieldPosition="0"/>
    </format>
    <format dxfId="373">
      <pivotArea type="all" dataOnly="0" outline="0" fieldPosition="0"/>
    </format>
    <format dxfId="372">
      <pivotArea type="all" dataOnly="0" outline="0" fieldPosition="0"/>
    </format>
    <format dxfId="371">
      <pivotArea dataOnly="0" outline="0" fieldPosition="0">
        <references count="1">
          <reference field="20" count="0" defaultSubtotal="1"/>
        </references>
      </pivotArea>
    </format>
    <format dxfId="370">
      <pivotArea field="20" type="button" dataOnly="0" labelOnly="1" outline="0" axis="axisRow" fieldPosition="0"/>
    </format>
    <format dxfId="369">
      <pivotArea field="15" type="button" dataOnly="0" labelOnly="1" outline="0"/>
    </format>
    <format dxfId="3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7">
      <pivotArea field="20" type="button" dataOnly="0" labelOnly="1" outline="0" axis="axisRow" fieldPosition="0"/>
    </format>
    <format dxfId="366">
      <pivotArea field="15" type="button" dataOnly="0" labelOnly="1" outline="0"/>
    </format>
    <format dxfId="3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4">
      <pivotArea field="15" type="button" dataOnly="0" labelOnly="1" outline="0"/>
    </format>
    <format dxfId="363">
      <pivotArea type="all" dataOnly="0" outline="0" fieldPosition="0"/>
    </format>
    <format dxfId="362">
      <pivotArea outline="0" fieldPosition="0">
        <references count="1">
          <reference field="4294967294" count="1">
            <x v="0"/>
          </reference>
        </references>
      </pivotArea>
    </format>
    <format dxfId="361">
      <pivotArea type="all" dataOnly="0" outline="0" fieldPosition="0"/>
    </format>
    <format dxfId="360">
      <pivotArea type="all" dataOnly="0" outline="0" fieldPosition="0"/>
    </format>
    <format dxfId="359">
      <pivotArea field="20" type="button" dataOnly="0" labelOnly="1" outline="0" axis="axisRow" fieldPosition="0"/>
    </format>
    <format dxfId="358">
      <pivotArea field="21" type="button" dataOnly="0" labelOnly="1" outline="0" axis="axisRow" fieldPosition="1"/>
    </format>
    <format dxfId="3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6">
      <pivotArea outline="0" collapsedLevelsAreSubtotals="1" fieldPosition="0"/>
    </format>
    <format dxfId="355">
      <pivotArea field="20" type="button" dataOnly="0" labelOnly="1" outline="0" axis="axisRow" fieldPosition="0"/>
    </format>
    <format dxfId="354">
      <pivotArea field="21" type="button" dataOnly="0" labelOnly="1" outline="0" axis="axisRow" fieldPosition="1"/>
    </format>
    <format dxfId="353">
      <pivotArea dataOnly="0" labelOnly="1" outline="0" fieldPosition="0">
        <references count="1">
          <reference field="20" count="0"/>
        </references>
      </pivotArea>
    </format>
    <format dxfId="352">
      <pivotArea dataOnly="0" labelOnly="1" grandRow="1" outline="0" fieldPosition="0"/>
    </format>
    <format dxfId="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field="20" type="button" dataOnly="0" labelOnly="1" outline="0" axis="axisRow" fieldPosition="0"/>
    </format>
    <format dxfId="349">
      <pivotArea field="20" type="button" dataOnly="0" labelOnly="1" outline="0" axis="axisRow" fieldPosition="0"/>
    </format>
    <format dxfId="348">
      <pivotArea field="21" type="button" dataOnly="0" labelOnly="1" outline="0" axis="axisRow" fieldPosition="1"/>
    </format>
    <format dxfId="3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">
      <pivotArea grandRow="1" outline="0" collapsedLevelsAreSubtotals="1" fieldPosition="0"/>
    </format>
    <format dxfId="345">
      <pivotArea dataOnly="0" labelOnly="1" grandRow="1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Q10" sqref="Q10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4" width="8.5546875" style="26" customWidth="1"/>
    <col min="5" max="5" width="9.44140625" style="26" customWidth="1"/>
    <col min="6" max="6" width="6.88671875" style="26" customWidth="1"/>
    <col min="7" max="7" width="5.44140625" style="26" customWidth="1"/>
    <col min="8" max="8" width="8.44140625" style="26" customWidth="1"/>
    <col min="9" max="9" width="9.109375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1601</v>
      </c>
      <c r="O3"/>
      <c r="Q3" s="14"/>
    </row>
    <row r="4" spans="1:34" s="14" customFormat="1" ht="13.5">
      <c r="A4" s="1281"/>
      <c r="B4" s="1282"/>
      <c r="C4" s="1282"/>
      <c r="D4" s="1282"/>
      <c r="E4" s="1283" t="s">
        <v>538</v>
      </c>
      <c r="F4" s="1282"/>
      <c r="G4" s="1305"/>
      <c r="H4" s="1282"/>
      <c r="I4" s="1284"/>
      <c r="J4" s="205"/>
      <c r="K4" s="178" t="s">
        <v>1618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1286" t="s">
        <v>1386</v>
      </c>
      <c r="B5" s="1286" t="s">
        <v>1387</v>
      </c>
      <c r="C5" s="1286" t="s">
        <v>1401</v>
      </c>
      <c r="D5" s="1286" t="s">
        <v>548</v>
      </c>
      <c r="E5" s="1285" t="s">
        <v>528</v>
      </c>
      <c r="F5" s="1287" t="s">
        <v>529</v>
      </c>
      <c r="G5" s="1301" t="s">
        <v>530</v>
      </c>
      <c r="H5" s="1287" t="s">
        <v>532</v>
      </c>
      <c r="I5" s="1288" t="s">
        <v>533</v>
      </c>
      <c r="J5" s="170"/>
      <c r="K5" s="211" t="s">
        <v>1600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1285" t="s">
        <v>1602</v>
      </c>
      <c r="B6" s="1285">
        <v>1</v>
      </c>
      <c r="C6" s="1289">
        <v>41711</v>
      </c>
      <c r="D6" s="1285" t="s">
        <v>1865</v>
      </c>
      <c r="E6" s="1302">
        <v>2</v>
      </c>
      <c r="F6" s="1300">
        <v>2</v>
      </c>
      <c r="G6" s="1300">
        <v>500</v>
      </c>
      <c r="H6" s="1303">
        <v>3790760</v>
      </c>
      <c r="I6" s="1304">
        <v>25000000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1213"/>
      <c r="B7" s="1285">
        <v>10</v>
      </c>
      <c r="C7" s="1289">
        <v>41750</v>
      </c>
      <c r="D7" s="1285" t="s">
        <v>1865</v>
      </c>
      <c r="E7" s="1302">
        <v>2</v>
      </c>
      <c r="F7" s="1300">
        <v>2</v>
      </c>
      <c r="G7" s="1300">
        <v>725</v>
      </c>
      <c r="H7" s="1303">
        <v>5073127.1739130439</v>
      </c>
      <c r="I7" s="1304">
        <v>34125000</v>
      </c>
      <c r="J7" s="208"/>
      <c r="K7" s="212" t="s">
        <v>1541</v>
      </c>
      <c r="M7" s="176"/>
      <c r="N7" s="183" t="s">
        <v>1542</v>
      </c>
      <c r="O7" s="173"/>
      <c r="Q7" s="183" t="s">
        <v>1539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1213"/>
      <c r="B8" s="1285">
        <v>11</v>
      </c>
      <c r="C8" s="1289">
        <v>41750</v>
      </c>
      <c r="D8" s="1285" t="s">
        <v>1865</v>
      </c>
      <c r="E8" s="1302">
        <v>4</v>
      </c>
      <c r="F8" s="1300">
        <v>4</v>
      </c>
      <c r="G8" s="1300">
        <v>630</v>
      </c>
      <c r="H8" s="1303">
        <v>6109224.4000000013</v>
      </c>
      <c r="I8" s="1304">
        <v>30450000</v>
      </c>
      <c r="J8" s="208"/>
      <c r="K8" s="213" t="s">
        <v>1540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1285" t="s">
        <v>1273</v>
      </c>
      <c r="B9" s="1285">
        <v>3</v>
      </c>
      <c r="C9" s="1289">
        <v>41736</v>
      </c>
      <c r="D9" s="1285" t="s">
        <v>1865</v>
      </c>
      <c r="E9" s="1302">
        <v>3</v>
      </c>
      <c r="F9" s="1300">
        <v>3</v>
      </c>
      <c r="G9" s="1300">
        <v>1250</v>
      </c>
      <c r="H9" s="1303">
        <v>9246255.0000000019</v>
      </c>
      <c r="I9" s="1304">
        <v>56250000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1213"/>
      <c r="B10" s="1285">
        <v>4</v>
      </c>
      <c r="C10" s="1289">
        <v>41736</v>
      </c>
      <c r="D10" s="1285" t="s">
        <v>1865</v>
      </c>
      <c r="E10" s="1302">
        <v>3</v>
      </c>
      <c r="F10" s="1300">
        <v>3</v>
      </c>
      <c r="G10" s="1300">
        <v>450</v>
      </c>
      <c r="H10" s="1303">
        <v>4103788.0000000005</v>
      </c>
      <c r="I10" s="1304">
        <v>24750000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1213"/>
      <c r="B11" s="1285">
        <v>11</v>
      </c>
      <c r="C11" s="1289">
        <v>41750</v>
      </c>
      <c r="D11" s="1285" t="s">
        <v>1865</v>
      </c>
      <c r="E11" s="1302">
        <v>4</v>
      </c>
      <c r="F11" s="1300">
        <v>4</v>
      </c>
      <c r="G11" s="1300">
        <v>1090</v>
      </c>
      <c r="H11" s="1303">
        <v>9901349.4000000004</v>
      </c>
      <c r="I11" s="1304">
        <v>59950000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1213"/>
      <c r="B12" s="1285">
        <v>14</v>
      </c>
      <c r="C12" s="1289">
        <v>41750</v>
      </c>
      <c r="D12" s="1285" t="s">
        <v>1865</v>
      </c>
      <c r="E12" s="1302">
        <v>1</v>
      </c>
      <c r="F12" s="1300">
        <v>2</v>
      </c>
      <c r="G12" s="1300">
        <v>240</v>
      </c>
      <c r="H12" s="1303">
        <v>2719399.2</v>
      </c>
      <c r="I12" s="1304">
        <v>14160000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1213"/>
      <c r="B13" s="1285">
        <v>20</v>
      </c>
      <c r="C13" s="1289">
        <v>41772</v>
      </c>
      <c r="D13" s="1285" t="s">
        <v>1865</v>
      </c>
      <c r="E13" s="1302">
        <v>1</v>
      </c>
      <c r="F13" s="1300">
        <v>2</v>
      </c>
      <c r="G13" s="1300">
        <v>1200</v>
      </c>
      <c r="H13" s="1303">
        <v>8556216.0000000019</v>
      </c>
      <c r="I13" s="1304">
        <v>63600000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1213"/>
      <c r="B14" s="1285">
        <v>21</v>
      </c>
      <c r="C14" s="1289">
        <v>41773</v>
      </c>
      <c r="D14" s="1285" t="s">
        <v>1865</v>
      </c>
      <c r="E14" s="1302">
        <v>2</v>
      </c>
      <c r="F14" s="1300">
        <v>2</v>
      </c>
      <c r="G14" s="1300">
        <v>410</v>
      </c>
      <c r="H14" s="1303">
        <v>3572408.1</v>
      </c>
      <c r="I14" s="1304">
        <v>21170000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1213"/>
      <c r="B15" s="1285">
        <v>29</v>
      </c>
      <c r="C15" s="1289">
        <v>41961</v>
      </c>
      <c r="D15" s="1285" t="s">
        <v>1865</v>
      </c>
      <c r="E15" s="1302">
        <v>0</v>
      </c>
      <c r="F15" s="1300">
        <v>0</v>
      </c>
      <c r="G15" s="1300">
        <v>600</v>
      </c>
      <c r="H15" s="1303">
        <v>5213658.0000000009</v>
      </c>
      <c r="I15" s="1304">
        <v>33000000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1285" t="s">
        <v>2149</v>
      </c>
      <c r="B16" s="1285">
        <v>1</v>
      </c>
      <c r="C16" s="1289">
        <v>41773</v>
      </c>
      <c r="D16" s="1285" t="s">
        <v>1865</v>
      </c>
      <c r="E16" s="1290">
        <v>3</v>
      </c>
      <c r="F16" s="1291">
        <v>3</v>
      </c>
      <c r="G16" s="1300">
        <v>300</v>
      </c>
      <c r="H16" s="1292">
        <v>5956000</v>
      </c>
      <c r="I16" s="1293">
        <v>25700000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1213"/>
      <c r="B17" s="1285">
        <v>3</v>
      </c>
      <c r="C17" s="1289">
        <v>41822</v>
      </c>
      <c r="D17" s="1285" t="s">
        <v>1865</v>
      </c>
      <c r="E17" s="1290">
        <v>1</v>
      </c>
      <c r="F17" s="1291">
        <v>1</v>
      </c>
      <c r="G17" s="1300">
        <v>100</v>
      </c>
      <c r="H17" s="1292">
        <v>982000</v>
      </c>
      <c r="I17" s="1293">
        <v>4500000</v>
      </c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1213"/>
      <c r="B18" s="1285">
        <v>4</v>
      </c>
      <c r="C18" s="1289">
        <v>41824</v>
      </c>
      <c r="D18" s="1285" t="s">
        <v>1865</v>
      </c>
      <c r="E18" s="1290">
        <v>1</v>
      </c>
      <c r="F18" s="1291">
        <v>1</v>
      </c>
      <c r="G18" s="1300">
        <v>150</v>
      </c>
      <c r="H18" s="1292">
        <v>3528000</v>
      </c>
      <c r="I18" s="1293">
        <v>16350000</v>
      </c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1285" t="s">
        <v>2150</v>
      </c>
      <c r="B19" s="1285">
        <v>5</v>
      </c>
      <c r="C19" s="1289">
        <v>41736</v>
      </c>
      <c r="D19" s="1285" t="s">
        <v>1865</v>
      </c>
      <c r="E19" s="1290">
        <v>1</v>
      </c>
      <c r="F19" s="1291">
        <v>1</v>
      </c>
      <c r="G19" s="1300">
        <v>550</v>
      </c>
      <c r="H19" s="1292">
        <v>3839825.0000000005</v>
      </c>
      <c r="I19" s="1293">
        <v>24750000</v>
      </c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1294" t="s">
        <v>531</v>
      </c>
      <c r="B20" s="1295"/>
      <c r="C20" s="1295"/>
      <c r="D20" s="1295"/>
      <c r="E20" s="1296">
        <v>28</v>
      </c>
      <c r="F20" s="1297">
        <v>30</v>
      </c>
      <c r="G20" s="1297">
        <v>8195</v>
      </c>
      <c r="H20" s="1298">
        <v>72592010.273913056</v>
      </c>
      <c r="I20" s="1299">
        <v>433755000</v>
      </c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/>
      <c r="B21"/>
      <c r="C21"/>
      <c r="D21"/>
      <c r="E21"/>
      <c r="F21"/>
      <c r="G21"/>
      <c r="H21"/>
      <c r="I21"/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/>
      <c r="B22"/>
      <c r="C22"/>
      <c r="D22"/>
      <c r="E22"/>
      <c r="F22"/>
      <c r="G22"/>
      <c r="H22"/>
      <c r="I22"/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/>
      <c r="B23"/>
      <c r="C23"/>
      <c r="D23"/>
      <c r="E23"/>
      <c r="F23"/>
      <c r="G23"/>
      <c r="H23"/>
      <c r="I23"/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/>
      <c r="B24"/>
      <c r="C24"/>
      <c r="D24"/>
      <c r="E24"/>
      <c r="F24"/>
      <c r="G24"/>
      <c r="H24"/>
      <c r="I24"/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/>
      <c r="B25"/>
      <c r="C25"/>
      <c r="D25"/>
      <c r="E25"/>
      <c r="F25"/>
      <c r="G25"/>
      <c r="H25"/>
      <c r="I25"/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/>
      <c r="B26"/>
      <c r="C26"/>
      <c r="D26"/>
      <c r="E26"/>
      <c r="F26"/>
      <c r="G26"/>
      <c r="H26"/>
      <c r="I26"/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/>
      <c r="B27"/>
      <c r="C27"/>
      <c r="D27"/>
      <c r="E27"/>
      <c r="F27"/>
      <c r="G27"/>
      <c r="H27"/>
      <c r="I27"/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/>
      <c r="B28"/>
      <c r="C28"/>
      <c r="D28"/>
      <c r="E28"/>
      <c r="F28"/>
      <c r="G28"/>
      <c r="H28"/>
      <c r="I28"/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/>
      <c r="B29"/>
      <c r="C29"/>
      <c r="D29"/>
      <c r="E29"/>
      <c r="F29"/>
      <c r="G29"/>
      <c r="H29"/>
      <c r="I29"/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/>
      <c r="B30"/>
      <c r="C30"/>
      <c r="D30"/>
      <c r="E30"/>
      <c r="F30"/>
      <c r="G30"/>
      <c r="H30"/>
      <c r="I30"/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/>
      <c r="B31"/>
      <c r="C31"/>
      <c r="D31"/>
      <c r="E31"/>
      <c r="F31"/>
      <c r="G31"/>
      <c r="H31"/>
      <c r="I31"/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/>
      <c r="B32"/>
      <c r="C32"/>
      <c r="D32"/>
      <c r="E32"/>
      <c r="F32"/>
      <c r="G32"/>
      <c r="H32"/>
      <c r="I32"/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/>
      <c r="B33"/>
      <c r="C33"/>
      <c r="D33"/>
      <c r="E33"/>
      <c r="F33"/>
      <c r="G33"/>
      <c r="H33"/>
      <c r="I33"/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/>
      <c r="B34"/>
      <c r="C34"/>
      <c r="D34"/>
      <c r="E34"/>
      <c r="F34"/>
      <c r="G34"/>
      <c r="H34"/>
      <c r="I34"/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/>
      <c r="B35"/>
      <c r="C35"/>
      <c r="D35"/>
      <c r="E35"/>
      <c r="F35"/>
      <c r="G35"/>
      <c r="H35"/>
      <c r="I35"/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/>
      <c r="B36"/>
      <c r="C36"/>
      <c r="D36"/>
      <c r="E36"/>
      <c r="F36"/>
      <c r="G36"/>
      <c r="H36"/>
      <c r="I36"/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1040" priority="7" stopIfTrue="1">
      <formula>$L9=""=FALSE</formula>
    </cfRule>
  </conditionalFormatting>
  <conditionalFormatting sqref="N9:N107">
    <cfRule type="expression" dxfId="1039" priority="8" stopIfTrue="1">
      <formula>$O9=""=FALSE</formula>
    </cfRule>
  </conditionalFormatting>
  <conditionalFormatting sqref="Q9">
    <cfRule type="expression" dxfId="1038" priority="4" stopIfTrue="1">
      <formula>R9=""=FALSE</formula>
    </cfRule>
  </conditionalFormatting>
  <conditionalFormatting sqref="Q10">
    <cfRule type="expression" dxfId="1037" priority="2" stopIfTrue="1">
      <formula>R10=""=FALSE</formula>
    </cfRule>
  </conditionalFormatting>
  <conditionalFormatting sqref="Q9:Q107">
    <cfRule type="expression" dxfId="1036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O302"/>
  <sheetViews>
    <sheetView showGridLines="0" showZeros="0" tabSelected="1" topLeftCell="A2" zoomScale="80" zoomScaleNormal="80" zoomScaleSheetLayoutView="80" workbookViewId="0">
      <pane xSplit="21" ySplit="12" topLeftCell="AZ77" activePane="bottomRight" state="frozen"/>
      <selection activeCell="A2" sqref="A2"/>
      <selection pane="topRight" activeCell="V2" sqref="V2"/>
      <selection pane="bottomLeft" activeCell="A14" sqref="A14"/>
      <selection pane="bottomRight" activeCell="BE81" sqref="BE81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80" customWidth="1" outlineLevel="1"/>
    <col min="3" max="3" width="5.21875" style="63" customWidth="1" outlineLevel="1"/>
    <col min="4" max="4" width="5.88671875" style="309" customWidth="1" outlineLevel="1"/>
    <col min="5" max="5" width="5.21875" style="63" customWidth="1" outlineLevel="1"/>
    <col min="6" max="6" width="5.21875" style="281" customWidth="1" outlineLevel="1"/>
    <col min="7" max="9" width="5.21875" style="63" customWidth="1" outlineLevel="1"/>
    <col min="10" max="10" width="1.33203125" style="242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18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0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0" customWidth="1" outlineLevel="1"/>
    <col min="116" max="117" width="8.77734375" style="1077" customWidth="1" outlineLevel="1"/>
    <col min="118" max="119" width="7.88671875" style="270" customWidth="1" outlineLevel="1"/>
    <col min="120" max="122" width="8.77734375" style="270" customWidth="1" outlineLevel="1"/>
    <col min="123" max="123" width="10.21875" style="270" customWidth="1" outlineLevel="1"/>
    <col min="124" max="124" width="8.77734375" style="270" customWidth="1" outlineLevel="1"/>
    <col min="125" max="125" width="8.77734375" style="70" customWidth="1" outlineLevel="1"/>
    <col min="126" max="126" width="8.44140625" style="270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2.109375" style="62" customWidth="1"/>
    <col min="139" max="142" width="8.88671875" style="62"/>
    <col min="143" max="143" width="10.109375" style="62" bestFit="1" customWidth="1"/>
    <col min="144" max="16384" width="8.88671875" style="62"/>
  </cols>
  <sheetData>
    <row r="1" spans="1:145" s="26" customFormat="1" ht="24" hidden="1" customHeight="1" outlineLevel="1">
      <c r="A1" s="224"/>
      <c r="B1" s="224"/>
      <c r="C1" s="80" t="s">
        <v>1357</v>
      </c>
      <c r="D1" s="305"/>
      <c r="E1" s="80"/>
      <c r="F1" s="194">
        <v>1</v>
      </c>
      <c r="G1" s="310">
        <f t="shared" ref="G1" si="0">F1+1</f>
        <v>2</v>
      </c>
      <c r="H1" s="310">
        <f t="shared" ref="H1" si="1">G1+1</f>
        <v>3</v>
      </c>
      <c r="I1" s="310">
        <f t="shared" ref="I1" si="2">H1+1</f>
        <v>4</v>
      </c>
      <c r="J1" s="310">
        <f t="shared" ref="J1" si="3">I1+1</f>
        <v>5</v>
      </c>
      <c r="K1" s="310">
        <f t="shared" ref="K1" si="4">J1+1</f>
        <v>6</v>
      </c>
      <c r="L1" s="310">
        <f t="shared" ref="L1" si="5">K1+1</f>
        <v>7</v>
      </c>
      <c r="M1" s="310">
        <f t="shared" ref="M1" si="6">L1+1</f>
        <v>8</v>
      </c>
      <c r="N1" s="310">
        <f t="shared" ref="N1" si="7">M1+1</f>
        <v>9</v>
      </c>
      <c r="O1" s="310">
        <f t="shared" ref="O1" si="8">N1+1</f>
        <v>10</v>
      </c>
      <c r="P1" s="310">
        <f t="shared" ref="P1" si="9">O1+1</f>
        <v>11</v>
      </c>
      <c r="Q1" s="310">
        <f t="shared" ref="Q1" si="10">P1+1</f>
        <v>12</v>
      </c>
      <c r="R1" s="310">
        <f t="shared" ref="R1" si="11">Q1+1</f>
        <v>13</v>
      </c>
      <c r="S1" s="310">
        <f t="shared" ref="S1" si="12">R1+1</f>
        <v>14</v>
      </c>
      <c r="T1" s="310">
        <f t="shared" ref="T1" si="13">S1+1</f>
        <v>15</v>
      </c>
      <c r="U1" s="310">
        <f t="shared" ref="U1" si="14">T1+1</f>
        <v>16</v>
      </c>
      <c r="V1" s="310">
        <f t="shared" ref="V1" si="15">U1+1</f>
        <v>17</v>
      </c>
      <c r="W1" s="310">
        <f t="shared" ref="W1" si="16">V1+1</f>
        <v>18</v>
      </c>
      <c r="X1" s="310">
        <f t="shared" ref="X1" si="17">W1+1</f>
        <v>19</v>
      </c>
      <c r="Y1" s="310">
        <f t="shared" ref="Y1" si="18">X1+1</f>
        <v>20</v>
      </c>
      <c r="Z1" s="310">
        <f t="shared" ref="Z1" si="19">Y1+1</f>
        <v>21</v>
      </c>
      <c r="AA1" s="310">
        <f t="shared" ref="AA1" si="20">Z1+1</f>
        <v>22</v>
      </c>
      <c r="AB1" s="310">
        <f t="shared" ref="AB1" si="21">AA1+1</f>
        <v>23</v>
      </c>
      <c r="AC1" s="310">
        <f t="shared" ref="AC1" si="22">AB1+1</f>
        <v>24</v>
      </c>
      <c r="AD1" s="310">
        <f t="shared" ref="AD1" si="23">AC1+1</f>
        <v>25</v>
      </c>
      <c r="AE1" s="310">
        <f t="shared" ref="AE1" si="24">AD1+1</f>
        <v>26</v>
      </c>
      <c r="AF1" s="310">
        <f t="shared" ref="AF1" si="25">AE1+1</f>
        <v>27</v>
      </c>
      <c r="AG1" s="310">
        <f t="shared" ref="AG1" si="26">AF1+1</f>
        <v>28</v>
      </c>
      <c r="AH1" s="310">
        <f t="shared" ref="AH1" si="27">AG1+1</f>
        <v>29</v>
      </c>
      <c r="AI1" s="310">
        <f t="shared" ref="AI1" si="28">AH1+1</f>
        <v>30</v>
      </c>
      <c r="AJ1" s="310">
        <f t="shared" ref="AJ1" si="29">AI1+1</f>
        <v>31</v>
      </c>
      <c r="AK1" s="310">
        <f t="shared" ref="AK1" si="30">AJ1+1</f>
        <v>32</v>
      </c>
      <c r="AL1" s="310">
        <f t="shared" ref="AL1" si="31">AK1+1</f>
        <v>33</v>
      </c>
      <c r="AM1" s="310">
        <f t="shared" ref="AM1" si="32">AL1+1</f>
        <v>34</v>
      </c>
      <c r="AN1" s="310">
        <f t="shared" ref="AN1" si="33">AM1+1</f>
        <v>35</v>
      </c>
      <c r="AO1" s="310">
        <f t="shared" ref="AO1" si="34">AN1+1</f>
        <v>36</v>
      </c>
      <c r="AP1" s="310">
        <f t="shared" ref="AP1" si="35">AO1+1</f>
        <v>37</v>
      </c>
      <c r="AQ1" s="310">
        <f t="shared" ref="AQ1" si="36">AP1+1</f>
        <v>38</v>
      </c>
      <c r="AR1" s="310">
        <f t="shared" ref="AR1" si="37">AQ1+1</f>
        <v>39</v>
      </c>
      <c r="AS1" s="310">
        <f t="shared" ref="AS1" si="38">AR1+1</f>
        <v>40</v>
      </c>
      <c r="AT1" s="310">
        <f t="shared" ref="AT1" si="39">AS1+1</f>
        <v>41</v>
      </c>
      <c r="AU1" s="310">
        <f t="shared" ref="AU1" si="40">AT1+1</f>
        <v>42</v>
      </c>
      <c r="AV1" s="310">
        <f t="shared" ref="AV1" si="41">AU1+1</f>
        <v>43</v>
      </c>
      <c r="AW1" s="310">
        <f t="shared" ref="AW1" si="42">AV1+1</f>
        <v>44</v>
      </c>
      <c r="AX1" s="310">
        <f t="shared" ref="AX1" si="43">AW1+1</f>
        <v>45</v>
      </c>
      <c r="AY1" s="310">
        <f t="shared" ref="AY1" si="44">AX1+1</f>
        <v>46</v>
      </c>
      <c r="AZ1" s="310">
        <f t="shared" ref="AZ1" si="45">AY1+1</f>
        <v>47</v>
      </c>
      <c r="BA1" s="310">
        <f t="shared" ref="BA1" si="46">AZ1+1</f>
        <v>48</v>
      </c>
      <c r="BB1" s="310">
        <f t="shared" ref="BB1" si="47">BA1+1</f>
        <v>49</v>
      </c>
      <c r="BC1" s="310">
        <f t="shared" ref="BC1" si="48">BB1+1</f>
        <v>50</v>
      </c>
      <c r="BD1" s="310">
        <f t="shared" ref="BD1" si="49">BC1+1</f>
        <v>51</v>
      </c>
      <c r="BE1" s="310">
        <f t="shared" ref="BE1" si="50">BD1+1</f>
        <v>52</v>
      </c>
      <c r="BF1" s="310">
        <f t="shared" ref="BF1" si="51">BE1+1</f>
        <v>53</v>
      </c>
      <c r="BG1" s="310">
        <f t="shared" ref="BG1" si="52">BF1+1</f>
        <v>54</v>
      </c>
      <c r="BH1" s="310">
        <f t="shared" ref="BH1" si="53">BG1+1</f>
        <v>55</v>
      </c>
      <c r="BI1" s="310">
        <f t="shared" ref="BI1" si="54">BH1+1</f>
        <v>56</v>
      </c>
      <c r="BJ1" s="310">
        <f t="shared" ref="BJ1" si="55">BI1+1</f>
        <v>57</v>
      </c>
      <c r="BK1" s="310">
        <f t="shared" ref="BK1" si="56">BJ1+1</f>
        <v>58</v>
      </c>
      <c r="BL1" s="310">
        <f t="shared" ref="BL1" si="57">BK1+1</f>
        <v>59</v>
      </c>
      <c r="BM1" s="310">
        <f t="shared" ref="BM1" si="58">BL1+1</f>
        <v>60</v>
      </c>
      <c r="BN1" s="310">
        <f t="shared" ref="BN1" si="59">BM1+1</f>
        <v>61</v>
      </c>
      <c r="BO1" s="310">
        <f t="shared" ref="BO1" si="60">BN1+1</f>
        <v>62</v>
      </c>
      <c r="BP1" s="310">
        <f t="shared" ref="BP1" si="61">BO1+1</f>
        <v>63</v>
      </c>
      <c r="BQ1" s="310">
        <f t="shared" ref="BQ1" si="62">BP1+1</f>
        <v>64</v>
      </c>
      <c r="BR1" s="310">
        <f t="shared" ref="BR1" si="63">BQ1+1</f>
        <v>65</v>
      </c>
      <c r="CD1" s="28"/>
      <c r="CG1" s="28"/>
      <c r="CT1" s="28"/>
      <c r="CU1" s="28"/>
      <c r="CV1" s="28"/>
      <c r="CW1" s="28"/>
      <c r="DG1" s="266"/>
      <c r="DH1" s="266"/>
      <c r="DI1" s="266"/>
      <c r="DJ1" s="266"/>
      <c r="DK1" s="266"/>
      <c r="DL1" s="1074"/>
      <c r="DM1" s="1074"/>
      <c r="DN1" s="266"/>
      <c r="DO1" s="266"/>
      <c r="DP1" s="266"/>
      <c r="DQ1" s="266"/>
      <c r="DR1" s="266"/>
      <c r="DS1" s="266"/>
      <c r="DT1" s="266"/>
      <c r="DU1" s="24"/>
      <c r="DV1" s="266"/>
      <c r="DW1" s="24"/>
      <c r="DX1" s="24"/>
      <c r="DY1" s="24"/>
    </row>
    <row r="2" spans="1:145" s="26" customFormat="1" ht="25.5" collapsed="1">
      <c r="A2" s="224"/>
      <c r="B2" s="224"/>
      <c r="C2" s="80"/>
      <c r="D2" s="305"/>
      <c r="E2" s="80"/>
      <c r="F2" s="194"/>
      <c r="G2" s="80"/>
      <c r="H2" s="80"/>
      <c r="I2" s="80"/>
      <c r="J2" s="242"/>
      <c r="K2" s="17">
        <v>2014</v>
      </c>
      <c r="L2" s="17" t="s">
        <v>1545</v>
      </c>
      <c r="M2" s="54" t="s">
        <v>1806</v>
      </c>
      <c r="Q2" s="28"/>
      <c r="V2" s="30"/>
      <c r="W2" s="28"/>
      <c r="Y2" s="28"/>
      <c r="AB2" s="30"/>
      <c r="AC2" s="717"/>
      <c r="AF2" s="32"/>
      <c r="AG2" s="539"/>
      <c r="AH2" s="27"/>
      <c r="AI2" s="27"/>
      <c r="AJ2" s="27"/>
      <c r="AK2" s="27"/>
      <c r="AL2" s="27"/>
      <c r="AM2" s="31"/>
      <c r="AN2" s="239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1355</v>
      </c>
      <c r="BY2" s="17"/>
      <c r="CD2" s="28"/>
      <c r="CG2" s="28"/>
      <c r="CS2" s="18" t="s">
        <v>1356</v>
      </c>
      <c r="CT2" s="28"/>
      <c r="CU2" s="28"/>
      <c r="CV2" s="28"/>
      <c r="CW2" s="28"/>
      <c r="DG2" s="279" t="s">
        <v>1807</v>
      </c>
      <c r="DH2" s="278"/>
      <c r="DI2" s="278"/>
      <c r="DJ2" s="278"/>
      <c r="DK2" s="278"/>
      <c r="DL2" s="1075"/>
      <c r="DM2" s="1075"/>
      <c r="DN2" s="278"/>
      <c r="DO2" s="278"/>
      <c r="DP2" s="278"/>
      <c r="DQ2" s="278"/>
      <c r="DR2" s="267"/>
      <c r="DS2" s="267"/>
      <c r="DT2" s="267"/>
      <c r="DU2" s="268"/>
      <c r="DV2" s="267"/>
      <c r="DW2" s="268"/>
      <c r="DX2" s="268"/>
      <c r="DY2" s="268"/>
      <c r="DZ2" s="167"/>
      <c r="EA2" s="167"/>
      <c r="EB2" s="167"/>
    </row>
    <row r="3" spans="1:145" s="26" customFormat="1" ht="14.25">
      <c r="A3" s="224"/>
      <c r="B3" s="224"/>
      <c r="C3" s="80"/>
      <c r="D3" s="305"/>
      <c r="E3" s="80"/>
      <c r="F3" s="194"/>
      <c r="G3" s="80"/>
      <c r="H3" s="80"/>
      <c r="I3" s="80"/>
      <c r="J3" s="242"/>
      <c r="K3" s="261"/>
      <c r="L3" s="261"/>
      <c r="M3" s="262"/>
      <c r="Q3" s="28"/>
      <c r="V3" s="30"/>
      <c r="W3" s="285"/>
      <c r="Y3" s="28"/>
      <c r="AB3" s="30"/>
      <c r="AC3" s="717"/>
      <c r="AF3" s="32"/>
      <c r="AG3" s="537"/>
      <c r="AH3" s="27"/>
      <c r="AI3" s="27"/>
      <c r="AJ3" s="27"/>
      <c r="AK3" s="27"/>
      <c r="AL3" s="27"/>
      <c r="AM3" s="31"/>
      <c r="AN3" s="239"/>
      <c r="AO3" s="1407" t="s">
        <v>1830</v>
      </c>
      <c r="AP3" s="1407"/>
      <c r="AQ3" s="1407"/>
      <c r="AR3" s="1407"/>
      <c r="AS3" s="1407" t="s">
        <v>1831</v>
      </c>
      <c r="AT3" s="1407"/>
      <c r="AU3" s="1407"/>
      <c r="AV3" s="1407"/>
      <c r="AW3" s="1031" t="s">
        <v>1832</v>
      </c>
      <c r="AX3" s="264" t="s">
        <v>1612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3"/>
      <c r="BY3" s="261"/>
      <c r="CD3" s="28"/>
      <c r="CG3" s="28"/>
      <c r="CS3" s="263"/>
      <c r="CT3" s="28"/>
      <c r="CU3" s="28"/>
      <c r="CV3" s="28"/>
      <c r="CW3" s="28"/>
      <c r="DG3" s="267"/>
      <c r="DH3" s="267"/>
      <c r="DI3" s="267"/>
      <c r="DJ3" s="269"/>
      <c r="DK3" s="267"/>
      <c r="DL3" s="1076"/>
      <c r="DM3" s="1076"/>
      <c r="DN3" s="269"/>
      <c r="DO3" s="269"/>
      <c r="DP3" s="269"/>
      <c r="DQ3" s="269"/>
      <c r="DR3" s="267"/>
      <c r="DS3" s="267"/>
      <c r="DT3" s="267"/>
      <c r="DU3" s="268"/>
      <c r="DV3" s="267"/>
      <c r="DW3" s="268"/>
      <c r="DX3" s="268"/>
      <c r="DY3" s="268"/>
      <c r="DZ3" s="167"/>
      <c r="EA3" s="167"/>
      <c r="EB3" s="167"/>
    </row>
    <row r="4" spans="1:145" s="26" customFormat="1" ht="12">
      <c r="A4" s="224"/>
      <c r="B4" s="224"/>
      <c r="C4" s="80"/>
      <c r="D4" s="305"/>
      <c r="E4" s="80"/>
      <c r="F4" s="194"/>
      <c r="G4" s="80"/>
      <c r="H4" s="80"/>
      <c r="I4" s="80"/>
      <c r="J4" s="242"/>
      <c r="M4" s="28"/>
      <c r="Q4" s="28"/>
      <c r="V4" s="30"/>
      <c r="W4" s="28"/>
      <c r="Y4" s="28"/>
      <c r="AB4" s="30"/>
      <c r="AC4" s="717"/>
      <c r="AE4" s="536"/>
      <c r="AF4" s="32"/>
      <c r="AG4" s="538"/>
      <c r="AH4" s="27"/>
      <c r="AI4" s="27"/>
      <c r="AJ4" s="27"/>
      <c r="AK4" s="27"/>
      <c r="AL4" s="27"/>
      <c r="AM4" s="31"/>
      <c r="AN4" s="239"/>
      <c r="AO4" s="1032" t="s">
        <v>1833</v>
      </c>
      <c r="AP4" s="1032" t="s">
        <v>1834</v>
      </c>
      <c r="AQ4" s="1032" t="s">
        <v>1835</v>
      </c>
      <c r="AR4" s="1032" t="s">
        <v>1836</v>
      </c>
      <c r="AS4" s="1033" t="s">
        <v>1837</v>
      </c>
      <c r="AT4" s="1033" t="s">
        <v>1838</v>
      </c>
      <c r="AU4" s="1033" t="s">
        <v>1839</v>
      </c>
      <c r="AV4" s="1033" t="s">
        <v>1840</v>
      </c>
      <c r="AW4" s="1408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6"/>
      <c r="DH4" s="266"/>
      <c r="DI4" s="266"/>
      <c r="DJ4" s="266"/>
      <c r="DK4" s="266"/>
      <c r="DL4" s="1074"/>
      <c r="DM4" s="1074"/>
      <c r="DN4" s="266"/>
      <c r="DO4" s="266"/>
      <c r="DP4" s="266"/>
      <c r="DQ4" s="266"/>
      <c r="DR4" s="266"/>
      <c r="DS4" s="266"/>
      <c r="DT4" s="266"/>
      <c r="DU4" s="24"/>
      <c r="DV4" s="266">
        <f ca="1">TODAY()</f>
        <v>42030</v>
      </c>
      <c r="DW4" s="24"/>
      <c r="DX4" s="24"/>
      <c r="DY4" s="24"/>
    </row>
    <row r="5" spans="1:145" s="26" customFormat="1" ht="12" customHeight="1">
      <c r="A5" s="224"/>
      <c r="B5" s="224"/>
      <c r="C5" s="80"/>
      <c r="D5" s="305"/>
      <c r="E5" s="80"/>
      <c r="F5" s="194"/>
      <c r="G5" s="80"/>
      <c r="H5" s="80"/>
      <c r="I5" s="80"/>
      <c r="J5" s="242"/>
      <c r="M5" s="28"/>
      <c r="Q5" s="29"/>
      <c r="V5" s="30"/>
      <c r="W5" s="265"/>
      <c r="Y5" s="28"/>
      <c r="AB5" s="30"/>
      <c r="AC5" s="717"/>
      <c r="AF5" s="32"/>
      <c r="AG5" s="539"/>
      <c r="AH5" s="27"/>
      <c r="AI5" s="27"/>
      <c r="AJ5" s="27"/>
      <c r="AK5" s="27"/>
      <c r="AL5" s="27"/>
      <c r="AM5" s="31"/>
      <c r="AN5" s="239"/>
      <c r="AO5" s="1034">
        <v>1</v>
      </c>
      <c r="AP5" s="1034">
        <v>1500</v>
      </c>
      <c r="AQ5" s="1035">
        <v>1100</v>
      </c>
      <c r="AR5" s="1035">
        <v>13</v>
      </c>
      <c r="AS5" s="1036">
        <v>0.08</v>
      </c>
      <c r="AT5" s="1036">
        <v>0.13</v>
      </c>
      <c r="AU5" s="1036">
        <v>5.6000000000000001E-2</v>
      </c>
      <c r="AV5" s="1036">
        <v>0.08</v>
      </c>
      <c r="AW5" s="1408"/>
      <c r="AY5" s="24"/>
      <c r="AZ5" s="24"/>
      <c r="BA5" s="24"/>
      <c r="BB5" s="561">
        <f ca="1">TODAY()</f>
        <v>42030</v>
      </c>
      <c r="BC5" s="24"/>
      <c r="BD5" s="24"/>
      <c r="BE5" s="24"/>
      <c r="BF5" s="24"/>
      <c r="BG5" s="1409" t="s">
        <v>1617</v>
      </c>
      <c r="BH5" s="1409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6"/>
      <c r="DH5" s="266"/>
      <c r="DI5" s="266"/>
      <c r="DJ5" s="266"/>
      <c r="DK5" s="266"/>
      <c r="DL5" s="1074"/>
      <c r="DM5" s="1074"/>
      <c r="DN5" s="266"/>
      <c r="DO5" s="266"/>
      <c r="DP5" s="266"/>
      <c r="DQ5" s="266"/>
      <c r="DR5" s="266"/>
      <c r="DS5" s="266"/>
      <c r="DT5" s="266"/>
      <c r="DU5" s="24"/>
      <c r="DV5" s="266"/>
      <c r="DW5" s="24"/>
      <c r="DX5" s="24"/>
      <c r="DY5" s="24"/>
    </row>
    <row r="6" spans="1:145" ht="12.75" thickBot="1">
      <c r="A6" s="224"/>
      <c r="B6" s="224"/>
      <c r="C6" s="80"/>
      <c r="D6" s="305"/>
      <c r="E6" s="80"/>
      <c r="F6" s="194"/>
      <c r="G6" s="80"/>
      <c r="H6" s="80"/>
      <c r="I6" s="80"/>
      <c r="K6" s="172" t="s">
        <v>1359</v>
      </c>
      <c r="AG6" s="540"/>
      <c r="AO6" s="67"/>
      <c r="AP6" s="68"/>
      <c r="AQ6" s="67"/>
      <c r="AR6" s="68"/>
      <c r="AS6" s="68"/>
      <c r="AT6" s="69"/>
      <c r="AU6" s="66"/>
      <c r="AZ6" s="70" t="s">
        <v>1536</v>
      </c>
      <c r="BG6" s="1409"/>
      <c r="BH6" s="1409"/>
      <c r="BN6" s="161">
        <v>0.1</v>
      </c>
    </row>
    <row r="7" spans="1:145" s="26" customFormat="1" ht="24.75" hidden="1" customHeight="1" outlineLevel="1" thickBot="1">
      <c r="A7" s="224"/>
      <c r="B7" s="224"/>
      <c r="C7" s="80"/>
      <c r="D7" s="305"/>
      <c r="E7" s="80"/>
      <c r="F7" s="194"/>
      <c r="G7" s="80"/>
      <c r="H7" s="80"/>
      <c r="I7" s="80"/>
      <c r="J7" s="242"/>
      <c r="M7" s="28"/>
      <c r="Q7" s="28"/>
      <c r="V7" s="30"/>
      <c r="W7" s="28"/>
      <c r="Y7" s="28"/>
      <c r="AB7" s="30"/>
      <c r="AC7" s="717"/>
      <c r="AF7" s="32"/>
      <c r="AG7" s="28"/>
      <c r="AH7" s="27"/>
      <c r="AI7" s="27"/>
      <c r="AJ7" s="27"/>
      <c r="AK7" s="27"/>
      <c r="AL7" s="27"/>
      <c r="AM7" s="31"/>
      <c r="AN7" s="239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0"/>
      <c r="BH7" s="220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1328</v>
      </c>
      <c r="BY7" s="33" t="s">
        <v>1299</v>
      </c>
      <c r="BZ7" s="33" t="s">
        <v>1329</v>
      </c>
      <c r="CA7" s="33" t="s">
        <v>1300</v>
      </c>
      <c r="CB7" s="33" t="s">
        <v>1301</v>
      </c>
      <c r="CC7" s="33" t="s">
        <v>547</v>
      </c>
      <c r="CD7" s="33" t="s">
        <v>1330</v>
      </c>
      <c r="CE7" s="33" t="s">
        <v>1331</v>
      </c>
      <c r="CF7" s="33" t="s">
        <v>1341</v>
      </c>
      <c r="CG7" s="33" t="s">
        <v>1342</v>
      </c>
      <c r="CH7" s="33" t="s">
        <v>1332</v>
      </c>
      <c r="CI7" s="33" t="s">
        <v>1343</v>
      </c>
      <c r="CJ7" s="33" t="s">
        <v>1333</v>
      </c>
      <c r="CK7" s="33" t="s">
        <v>545</v>
      </c>
      <c r="CL7" s="33" t="s">
        <v>1334</v>
      </c>
      <c r="CM7" s="33" t="s">
        <v>1344</v>
      </c>
      <c r="CN7" s="33" t="s">
        <v>1304</v>
      </c>
      <c r="CO7" s="33" t="s">
        <v>1345</v>
      </c>
      <c r="CP7" s="33" t="s">
        <v>1335</v>
      </c>
      <c r="CQ7" s="33"/>
      <c r="CT7" s="28"/>
      <c r="CU7" s="28"/>
      <c r="CV7" s="28"/>
      <c r="CW7" s="28"/>
      <c r="DG7" s="266"/>
      <c r="DH7" s="266"/>
      <c r="DI7" s="266"/>
      <c r="DJ7" s="266"/>
      <c r="DK7" s="266"/>
      <c r="DL7" s="1074"/>
      <c r="DM7" s="1074"/>
      <c r="DN7" s="266"/>
      <c r="DO7" s="266"/>
      <c r="DP7" s="266"/>
      <c r="DQ7" s="266"/>
      <c r="DR7" s="266"/>
      <c r="DS7" s="266"/>
      <c r="DT7" s="266"/>
      <c r="DU7" s="24"/>
      <c r="DV7" s="266"/>
      <c r="DW7" s="24"/>
      <c r="DX7" s="24"/>
      <c r="DY7" s="24"/>
      <c r="EM7" s="1240"/>
      <c r="EN7" s="1241"/>
      <c r="EO7" s="1242"/>
    </row>
    <row r="8" spans="1:145" s="29" customFormat="1" ht="13.5" customHeight="1" collapsed="1" thickTop="1">
      <c r="A8" s="224"/>
      <c r="B8" s="224"/>
      <c r="C8" s="72"/>
      <c r="D8" s="306"/>
      <c r="E8" s="72"/>
      <c r="F8" s="195"/>
      <c r="G8" s="72"/>
      <c r="H8" s="72"/>
      <c r="I8" s="72"/>
      <c r="J8" s="245"/>
      <c r="K8" s="1335" t="s">
        <v>1747</v>
      </c>
      <c r="L8" s="1338" t="s">
        <v>1748</v>
      </c>
      <c r="M8" s="1341" t="s">
        <v>1749</v>
      </c>
      <c r="N8" s="1344" t="s">
        <v>1750</v>
      </c>
      <c r="O8" s="1341" t="s">
        <v>1751</v>
      </c>
      <c r="P8" s="1338" t="s">
        <v>1752</v>
      </c>
      <c r="Q8" s="1341" t="s">
        <v>1753</v>
      </c>
      <c r="R8" s="1335" t="s">
        <v>1754</v>
      </c>
      <c r="S8" s="1338" t="s">
        <v>1755</v>
      </c>
      <c r="T8" s="1341" t="s">
        <v>1755</v>
      </c>
      <c r="U8" s="1344" t="s">
        <v>1756</v>
      </c>
      <c r="V8" s="1347" t="s">
        <v>1757</v>
      </c>
      <c r="W8" s="1356" t="s">
        <v>1758</v>
      </c>
      <c r="X8" s="1344" t="s">
        <v>1759</v>
      </c>
      <c r="Y8" s="1363" t="s">
        <v>1760</v>
      </c>
      <c r="Z8" s="1350" t="s">
        <v>1761</v>
      </c>
      <c r="AA8" s="1371" t="s">
        <v>1762</v>
      </c>
      <c r="AB8" s="1365" t="s">
        <v>1763</v>
      </c>
      <c r="AC8" s="1353" t="s">
        <v>1764</v>
      </c>
      <c r="AD8" s="1368" t="s">
        <v>1765</v>
      </c>
      <c r="AE8" s="1356" t="s">
        <v>1766</v>
      </c>
      <c r="AF8" s="1380" t="s">
        <v>1767</v>
      </c>
      <c r="AG8" s="1377" t="s">
        <v>1768</v>
      </c>
      <c r="AH8" s="1378"/>
      <c r="AI8" s="1378"/>
      <c r="AJ8" s="1378"/>
      <c r="AK8" s="1378"/>
      <c r="AL8" s="808"/>
      <c r="AM8" s="1359" t="s">
        <v>1769</v>
      </c>
      <c r="AN8" s="1360"/>
      <c r="AO8" s="1388" t="s">
        <v>1770</v>
      </c>
      <c r="AP8" s="1389"/>
      <c r="AQ8" s="1389"/>
      <c r="AR8" s="1389"/>
      <c r="AS8" s="1389"/>
      <c r="AT8" s="1389"/>
      <c r="AU8" s="1389"/>
      <c r="AV8" s="1389"/>
      <c r="AW8" s="1390"/>
      <c r="AX8" s="1414" t="s">
        <v>1771</v>
      </c>
      <c r="AY8" s="1415"/>
      <c r="AZ8" s="1415"/>
      <c r="BA8" s="1415"/>
      <c r="BB8" s="1415"/>
      <c r="BC8" s="1415"/>
      <c r="BD8" s="1415"/>
      <c r="BE8" s="1415"/>
      <c r="BF8" s="1416"/>
      <c r="BG8" s="1404" t="s">
        <v>1772</v>
      </c>
      <c r="BH8" s="1404" t="s">
        <v>1773</v>
      </c>
      <c r="BI8" s="1316" t="s">
        <v>1774</v>
      </c>
      <c r="BJ8" s="1317"/>
      <c r="BK8" s="1317"/>
      <c r="BL8" s="1317"/>
      <c r="BM8" s="1317"/>
      <c r="BN8" s="1318"/>
      <c r="BO8" s="804" t="s">
        <v>1775</v>
      </c>
      <c r="BP8" s="804"/>
      <c r="BQ8" s="804"/>
      <c r="BR8" s="805"/>
      <c r="BX8" s="1385" t="s">
        <v>548</v>
      </c>
      <c r="BY8" s="1315" t="s">
        <v>1299</v>
      </c>
      <c r="BZ8" s="1315" t="s">
        <v>546</v>
      </c>
      <c r="CA8" s="1315" t="s">
        <v>541</v>
      </c>
      <c r="CB8" s="1315" t="s">
        <v>1301</v>
      </c>
      <c r="CC8" s="1315" t="s">
        <v>547</v>
      </c>
      <c r="CD8" s="1315" t="s">
        <v>1336</v>
      </c>
      <c r="CE8" s="1323" t="s">
        <v>543</v>
      </c>
      <c r="CF8" s="1315" t="s">
        <v>1314</v>
      </c>
      <c r="CG8" s="1315" t="s">
        <v>1352</v>
      </c>
      <c r="CH8" s="1323" t="s">
        <v>1302</v>
      </c>
      <c r="CI8" s="1315" t="s">
        <v>1312</v>
      </c>
      <c r="CJ8" s="1315" t="s">
        <v>1303</v>
      </c>
      <c r="CK8" s="1315" t="s">
        <v>545</v>
      </c>
      <c r="CL8" s="1315" t="s">
        <v>1298</v>
      </c>
      <c r="CM8" s="1315" t="s">
        <v>1337</v>
      </c>
      <c r="CN8" s="1315" t="s">
        <v>1338</v>
      </c>
      <c r="CO8" s="1315" t="s">
        <v>1339</v>
      </c>
      <c r="CP8" s="1424" t="s">
        <v>1340</v>
      </c>
      <c r="CQ8" s="1397" t="s">
        <v>1544</v>
      </c>
      <c r="CS8" s="1322" t="s">
        <v>1346</v>
      </c>
      <c r="CT8" s="1396" t="s">
        <v>1347</v>
      </c>
      <c r="CU8" s="1396" t="s">
        <v>1348</v>
      </c>
      <c r="CV8" s="1396" t="s">
        <v>1349</v>
      </c>
      <c r="CW8" s="1396" t="s">
        <v>1354</v>
      </c>
      <c r="CX8" s="1396" t="s">
        <v>540</v>
      </c>
      <c r="CY8" s="1396" t="s">
        <v>1314</v>
      </c>
      <c r="CZ8" s="1396" t="s">
        <v>1350</v>
      </c>
      <c r="DA8" s="1396" t="s">
        <v>1337</v>
      </c>
      <c r="DB8" s="1396" t="s">
        <v>544</v>
      </c>
      <c r="DC8" s="1396" t="s">
        <v>1313</v>
      </c>
      <c r="DD8" s="1379" t="s">
        <v>1866</v>
      </c>
      <c r="DE8" s="1324" t="s">
        <v>1360</v>
      </c>
      <c r="DG8" s="1329" t="s">
        <v>1616</v>
      </c>
      <c r="DH8" s="1330"/>
      <c r="DI8" s="1330"/>
      <c r="DJ8" s="1330"/>
      <c r="DK8" s="1330"/>
      <c r="DL8" s="1330"/>
      <c r="DM8" s="1330"/>
      <c r="DN8" s="1330"/>
      <c r="DO8" s="1330"/>
      <c r="DP8" s="1330"/>
      <c r="DQ8" s="1330"/>
      <c r="DR8" s="1330"/>
      <c r="DS8" s="1330"/>
      <c r="DT8" s="1330"/>
      <c r="DU8" s="1330"/>
      <c r="DV8" s="1330"/>
      <c r="DW8" s="1330"/>
      <c r="DX8" s="1330"/>
      <c r="DY8" s="1330"/>
      <c r="DZ8" s="1333" t="s">
        <v>1584</v>
      </c>
      <c r="EF8" s="557" t="s">
        <v>1695</v>
      </c>
      <c r="EM8" s="1240"/>
      <c r="EN8" s="1241"/>
      <c r="EO8" s="1242"/>
    </row>
    <row r="9" spans="1:145" s="29" customFormat="1" ht="30" customHeight="1">
      <c r="A9" s="224"/>
      <c r="B9" s="224"/>
      <c r="C9" s="72"/>
      <c r="D9" s="306"/>
      <c r="E9" s="72"/>
      <c r="F9" s="195"/>
      <c r="G9" s="72"/>
      <c r="H9" s="72"/>
      <c r="I9" s="72"/>
      <c r="J9" s="245"/>
      <c r="K9" s="1336"/>
      <c r="L9" s="1339"/>
      <c r="M9" s="1342"/>
      <c r="N9" s="1345"/>
      <c r="O9" s="1342"/>
      <c r="P9" s="1339"/>
      <c r="Q9" s="1342"/>
      <c r="R9" s="1336"/>
      <c r="S9" s="1339"/>
      <c r="T9" s="1342"/>
      <c r="U9" s="1345"/>
      <c r="V9" s="1348"/>
      <c r="W9" s="1357"/>
      <c r="X9" s="1345"/>
      <c r="Y9" s="1364"/>
      <c r="Z9" s="1351"/>
      <c r="AA9" s="1372"/>
      <c r="AB9" s="1366"/>
      <c r="AC9" s="1354"/>
      <c r="AD9" s="1369"/>
      <c r="AE9" s="1357"/>
      <c r="AF9" s="1381"/>
      <c r="AG9" s="1375" t="s">
        <v>1776</v>
      </c>
      <c r="AH9" s="1361" t="s">
        <v>1327</v>
      </c>
      <c r="AI9" s="1374" t="s">
        <v>1327</v>
      </c>
      <c r="AJ9" s="1361" t="s">
        <v>1777</v>
      </c>
      <c r="AK9" s="1361" t="s">
        <v>1778</v>
      </c>
      <c r="AL9" s="1376" t="s">
        <v>1779</v>
      </c>
      <c r="AM9" s="806"/>
      <c r="AN9" s="1383" t="s">
        <v>1841</v>
      </c>
      <c r="AO9" s="1398" t="s">
        <v>1780</v>
      </c>
      <c r="AP9" s="1412" t="s">
        <v>1781</v>
      </c>
      <c r="AQ9" s="1412" t="s">
        <v>1782</v>
      </c>
      <c r="AR9" s="1391" t="s">
        <v>1783</v>
      </c>
      <c r="AS9" s="1392"/>
      <c r="AT9" s="1392"/>
      <c r="AU9" s="1393"/>
      <c r="AV9" s="1394" t="s">
        <v>1784</v>
      </c>
      <c r="AW9" s="1410" t="s">
        <v>1785</v>
      </c>
      <c r="AX9" s="1400" t="s">
        <v>1786</v>
      </c>
      <c r="AY9" s="1420" t="s">
        <v>1787</v>
      </c>
      <c r="AZ9" s="1417" t="s">
        <v>1788</v>
      </c>
      <c r="BA9" s="1418"/>
      <c r="BB9" s="1418"/>
      <c r="BC9" s="1418"/>
      <c r="BD9" s="1418"/>
      <c r="BE9" s="1418"/>
      <c r="BF9" s="1419"/>
      <c r="BG9" s="1405"/>
      <c r="BH9" s="1405"/>
      <c r="BI9" s="1319"/>
      <c r="BJ9" s="1320"/>
      <c r="BK9" s="1320"/>
      <c r="BL9" s="1320"/>
      <c r="BM9" s="1320"/>
      <c r="BN9" s="1321"/>
      <c r="BO9" s="1422" t="s">
        <v>545</v>
      </c>
      <c r="BP9" s="1386" t="s">
        <v>1789</v>
      </c>
      <c r="BQ9" s="1386" t="s">
        <v>1790</v>
      </c>
      <c r="BR9" s="1402" t="s">
        <v>1791</v>
      </c>
      <c r="BX9" s="1385"/>
      <c r="BY9" s="1315"/>
      <c r="BZ9" s="1315"/>
      <c r="CA9" s="1315"/>
      <c r="CB9" s="1315"/>
      <c r="CC9" s="1315"/>
      <c r="CD9" s="1315"/>
      <c r="CE9" s="1323"/>
      <c r="CF9" s="1315"/>
      <c r="CG9" s="1315"/>
      <c r="CH9" s="1323"/>
      <c r="CI9" s="1315"/>
      <c r="CJ9" s="1315"/>
      <c r="CK9" s="1315"/>
      <c r="CL9" s="1315"/>
      <c r="CM9" s="1315"/>
      <c r="CN9" s="1315"/>
      <c r="CO9" s="1315"/>
      <c r="CP9" s="1424"/>
      <c r="CQ9" s="1397"/>
      <c r="CS9" s="1322"/>
      <c r="CT9" s="1396"/>
      <c r="CU9" s="1396"/>
      <c r="CV9" s="1396"/>
      <c r="CW9" s="1396"/>
      <c r="CX9" s="1396"/>
      <c r="CY9" s="1396"/>
      <c r="CZ9" s="1396"/>
      <c r="DA9" s="1396"/>
      <c r="DB9" s="1396"/>
      <c r="DC9" s="1396"/>
      <c r="DD9" s="1379"/>
      <c r="DE9" s="1324"/>
      <c r="DG9" s="1311" t="s">
        <v>1613</v>
      </c>
      <c r="DH9" s="1312" t="s">
        <v>1808</v>
      </c>
      <c r="DI9" s="1312" t="s">
        <v>1809</v>
      </c>
      <c r="DJ9" s="1312" t="s">
        <v>1614</v>
      </c>
      <c r="DK9" s="1312" t="s">
        <v>1810</v>
      </c>
      <c r="DL9" s="1331" t="s">
        <v>1851</v>
      </c>
      <c r="DM9" s="1332"/>
      <c r="DN9" s="1328" t="s">
        <v>1811</v>
      </c>
      <c r="DO9" s="1328" t="s">
        <v>1812</v>
      </c>
      <c r="DP9" s="1327" t="s">
        <v>1813</v>
      </c>
      <c r="DQ9" s="1325" t="s">
        <v>1814</v>
      </c>
      <c r="DR9" s="1327" t="s">
        <v>1815</v>
      </c>
      <c r="DS9" s="1312" t="s">
        <v>1816</v>
      </c>
      <c r="DT9" s="1312" t="s">
        <v>1817</v>
      </c>
      <c r="DU9" s="1312" t="s">
        <v>1818</v>
      </c>
      <c r="DV9" s="1327" t="s">
        <v>1619</v>
      </c>
      <c r="DW9" s="1312" t="s">
        <v>1615</v>
      </c>
      <c r="DX9" s="1312" t="s">
        <v>1819</v>
      </c>
      <c r="DY9" s="1312" t="s">
        <v>1820</v>
      </c>
      <c r="DZ9" s="1334"/>
      <c r="EF9" s="820" t="s">
        <v>1880</v>
      </c>
      <c r="EM9" s="1311" t="s">
        <v>2320</v>
      </c>
      <c r="EN9" s="1312" t="s">
        <v>2321</v>
      </c>
      <c r="EO9" s="1313" t="s">
        <v>2319</v>
      </c>
    </row>
    <row r="10" spans="1:145" s="29" customFormat="1" ht="30" customHeight="1" thickBot="1">
      <c r="A10" s="224"/>
      <c r="B10" s="224"/>
      <c r="C10" s="72"/>
      <c r="D10" s="306"/>
      <c r="E10" s="72"/>
      <c r="F10" s="195"/>
      <c r="G10" s="72"/>
      <c r="H10" s="72"/>
      <c r="I10" s="72"/>
      <c r="J10" s="245"/>
      <c r="K10" s="1337"/>
      <c r="L10" s="1340"/>
      <c r="M10" s="1343"/>
      <c r="N10" s="1346"/>
      <c r="O10" s="1343"/>
      <c r="P10" s="1340"/>
      <c r="Q10" s="1343"/>
      <c r="R10" s="1337"/>
      <c r="S10" s="1340"/>
      <c r="T10" s="1343"/>
      <c r="U10" s="1346"/>
      <c r="V10" s="1349"/>
      <c r="W10" s="1358"/>
      <c r="X10" s="1346"/>
      <c r="Y10" s="1362"/>
      <c r="Z10" s="1352"/>
      <c r="AA10" s="1373"/>
      <c r="AB10" s="1367"/>
      <c r="AC10" s="1355"/>
      <c r="AD10" s="1370"/>
      <c r="AE10" s="1358"/>
      <c r="AF10" s="1382"/>
      <c r="AG10" s="1340"/>
      <c r="AH10" s="1362"/>
      <c r="AI10" s="1352"/>
      <c r="AJ10" s="1362"/>
      <c r="AK10" s="1362"/>
      <c r="AL10" s="1343"/>
      <c r="AM10" s="807"/>
      <c r="AN10" s="1384"/>
      <c r="AO10" s="1399"/>
      <c r="AP10" s="1413"/>
      <c r="AQ10" s="1413"/>
      <c r="AR10" s="202" t="s">
        <v>1792</v>
      </c>
      <c r="AS10" s="202" t="s">
        <v>1793</v>
      </c>
      <c r="AT10" s="202" t="s">
        <v>1794</v>
      </c>
      <c r="AU10" s="203" t="s">
        <v>1795</v>
      </c>
      <c r="AV10" s="1395"/>
      <c r="AW10" s="1411"/>
      <c r="AX10" s="1401"/>
      <c r="AY10" s="1421"/>
      <c r="AZ10" s="204" t="s">
        <v>1780</v>
      </c>
      <c r="BA10" s="559" t="s">
        <v>1796</v>
      </c>
      <c r="BB10" s="204" t="s">
        <v>1797</v>
      </c>
      <c r="BC10" s="204" t="s">
        <v>1362</v>
      </c>
      <c r="BD10" s="247" t="s">
        <v>1363</v>
      </c>
      <c r="BE10" s="204" t="s">
        <v>1596</v>
      </c>
      <c r="BF10" s="248" t="s">
        <v>1597</v>
      </c>
      <c r="BG10" s="1406"/>
      <c r="BH10" s="1406"/>
      <c r="BI10" s="221" t="s">
        <v>1797</v>
      </c>
      <c r="BJ10" s="222" t="s">
        <v>1362</v>
      </c>
      <c r="BK10" s="222" t="s">
        <v>1363</v>
      </c>
      <c r="BL10" s="222" t="s">
        <v>1596</v>
      </c>
      <c r="BM10" s="222" t="s">
        <v>1597</v>
      </c>
      <c r="BN10" s="223" t="s">
        <v>1798</v>
      </c>
      <c r="BO10" s="1423"/>
      <c r="BP10" s="1387"/>
      <c r="BQ10" s="1387"/>
      <c r="BR10" s="1403"/>
      <c r="BX10" s="1385"/>
      <c r="BY10" s="1315"/>
      <c r="BZ10" s="1315"/>
      <c r="CA10" s="1315"/>
      <c r="CB10" s="1315"/>
      <c r="CC10" s="1315"/>
      <c r="CD10" s="1315"/>
      <c r="CE10" s="1323"/>
      <c r="CF10" s="1315"/>
      <c r="CG10" s="1315"/>
      <c r="CH10" s="1323"/>
      <c r="CI10" s="1315"/>
      <c r="CJ10" s="1315"/>
      <c r="CK10" s="1315"/>
      <c r="CL10" s="1315"/>
      <c r="CM10" s="1315"/>
      <c r="CN10" s="1315"/>
      <c r="CO10" s="1315"/>
      <c r="CP10" s="1424"/>
      <c r="CQ10" s="1397"/>
      <c r="CS10" s="1322"/>
      <c r="CT10" s="1396"/>
      <c r="CU10" s="1396"/>
      <c r="CV10" s="1396"/>
      <c r="CW10" s="1396"/>
      <c r="CX10" s="1396"/>
      <c r="CY10" s="1396"/>
      <c r="CZ10" s="1396"/>
      <c r="DA10" s="1396"/>
      <c r="DB10" s="1396"/>
      <c r="DC10" s="1396"/>
      <c r="DD10" s="1379"/>
      <c r="DE10" s="1324" t="s">
        <v>744</v>
      </c>
      <c r="DG10" s="1311"/>
      <c r="DH10" s="1312"/>
      <c r="DI10" s="1312"/>
      <c r="DJ10" s="1312"/>
      <c r="DK10" s="1312"/>
      <c r="DL10" s="1078" t="s">
        <v>1852</v>
      </c>
      <c r="DM10" s="1078" t="s">
        <v>1853</v>
      </c>
      <c r="DN10" s="1328"/>
      <c r="DO10" s="1328"/>
      <c r="DP10" s="1327"/>
      <c r="DQ10" s="1326"/>
      <c r="DR10" s="1327"/>
      <c r="DS10" s="1312"/>
      <c r="DT10" s="1312"/>
      <c r="DU10" s="1312"/>
      <c r="DV10" s="1327"/>
      <c r="DW10" s="1312"/>
      <c r="DX10" s="1312"/>
      <c r="DY10" s="1312"/>
      <c r="DZ10" s="1334"/>
      <c r="EF10" s="820" t="s">
        <v>1881</v>
      </c>
      <c r="EI10" s="1314" t="s">
        <v>1824</v>
      </c>
      <c r="EJ10" s="1314"/>
      <c r="EM10" s="1311"/>
      <c r="EN10" s="1312"/>
      <c r="EO10" s="1313"/>
    </row>
    <row r="11" spans="1:145" s="86" customFormat="1" ht="28.5" customHeight="1" thickTop="1" thickBot="1">
      <c r="A11" s="224"/>
      <c r="B11" s="224"/>
      <c r="C11" s="85"/>
      <c r="D11" s="307"/>
      <c r="E11" s="85"/>
      <c r="F11" s="196"/>
      <c r="G11" s="85"/>
      <c r="H11" s="85"/>
      <c r="I11" s="85"/>
      <c r="J11" s="246"/>
      <c r="K11" s="685"/>
      <c r="L11" s="98"/>
      <c r="M11" s="686"/>
      <c r="N11" s="98"/>
      <c r="O11" s="99"/>
      <c r="P11" s="98"/>
      <c r="Q11" s="686"/>
      <c r="R11" s="685"/>
      <c r="S11" s="98"/>
      <c r="T11" s="99"/>
      <c r="U11" s="687"/>
      <c r="V11" s="91">
        <f>SUM(V$13:V62596)-SUMIF($I:$I,"TTL",V:V)</f>
        <v>27.999999999999993</v>
      </c>
      <c r="W11" s="686"/>
      <c r="X11" s="687"/>
      <c r="Y11" s="100"/>
      <c r="Z11" s="101"/>
      <c r="AA11" s="688"/>
      <c r="AB11" s="689">
        <f>SUM(AB$13:AB62596)-SUMIF($I:$I,"TTL",AB:AB)</f>
        <v>29.999999999999993</v>
      </c>
      <c r="AC11" s="719"/>
      <c r="AD11" s="98"/>
      <c r="AE11" s="99"/>
      <c r="AF11" s="690">
        <f>SUM(AF$13:AF62596)-SUMIF($I:$I,"TTL",AF:AF)</f>
        <v>8195</v>
      </c>
      <c r="AG11" s="691"/>
      <c r="AH11" s="101"/>
      <c r="AI11" s="101"/>
      <c r="AJ11" s="101"/>
      <c r="AK11" s="101"/>
      <c r="AL11" s="99"/>
      <c r="AM11" s="692"/>
      <c r="AN11" s="693"/>
      <c r="AO11" s="694"/>
      <c r="AP11" s="695"/>
      <c r="AQ11" s="696"/>
      <c r="AR11" s="695"/>
      <c r="AS11" s="695"/>
      <c r="AT11" s="695"/>
      <c r="AU11" s="695"/>
      <c r="AV11" s="697"/>
      <c r="AW11" s="698"/>
      <c r="AX11" s="699"/>
      <c r="AY11" s="699"/>
      <c r="AZ11" s="700"/>
      <c r="BA11" s="700"/>
      <c r="BB11" s="700"/>
      <c r="BC11" s="700"/>
      <c r="BD11" s="700"/>
      <c r="BE11" s="700"/>
      <c r="BF11" s="700"/>
      <c r="BG11" s="701"/>
      <c r="BH11" s="701"/>
      <c r="BI11" s="702">
        <f>SUM(BI$13:BI62600)-SUMIF($I:$I,"TTL",BI:BI)</f>
        <v>6444</v>
      </c>
      <c r="BJ11" s="703">
        <f>SUM(BJ$13:BJ62600)-SUMIF($I:$I,"TTL",BJ:BJ)</f>
        <v>1259</v>
      </c>
      <c r="BK11" s="704">
        <f>SUM(BK$13:BK62600)-SUMIF($I:$I,"TTL",BK:BK)</f>
        <v>417</v>
      </c>
      <c r="BL11" s="704">
        <f>SUM(BL$13:BL62600)-SUMIF($I:$I,"TTL",BL:BL)</f>
        <v>3</v>
      </c>
      <c r="BM11" s="704">
        <f>SUM(BM$13:BM62600)-SUMIF($I:$I,"TTL",BM:BM)</f>
        <v>0</v>
      </c>
      <c r="BN11" s="705">
        <f>SUM(BN$13:BN62600)-SUMIF($I:$I,"TTL",BN:BN)</f>
        <v>0</v>
      </c>
      <c r="BO11" s="706">
        <f>SUM(BO$13:BO62596)-SUMIF($I:$I,"TTL",BO:BO)</f>
        <v>8195</v>
      </c>
      <c r="BP11" s="707">
        <f>SUM(BP$13:BP62596)-SUMIF($I:$I,"TTL",BP:BP)</f>
        <v>72978410.273913026</v>
      </c>
      <c r="BQ11" s="707">
        <f>SUM(BQ$13:BQ62596)-SUMIF($I:$I,"TTL",BQ:BQ)</f>
        <v>433755000</v>
      </c>
      <c r="BR11" s="708">
        <f>IF(ISERROR($BQ11/($BP11*1.1))=TRUE,0,$BQ11/($BP11*1.1))</f>
        <v>5.4032792135742431</v>
      </c>
      <c r="BV11" s="260" t="s">
        <v>1700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1"/>
      <c r="DH11" s="284">
        <v>90</v>
      </c>
      <c r="DI11" s="273"/>
      <c r="DJ11" s="272"/>
      <c r="DK11" s="273"/>
      <c r="DL11" s="1079" t="s">
        <v>1854</v>
      </c>
      <c r="DM11" s="1079" t="s">
        <v>1854</v>
      </c>
      <c r="DN11" s="817" t="s">
        <v>1821</v>
      </c>
      <c r="DO11" s="817" t="s">
        <v>1822</v>
      </c>
      <c r="DP11" s="284">
        <v>60</v>
      </c>
      <c r="DQ11" s="284" t="s">
        <v>1823</v>
      </c>
      <c r="DR11" s="273" t="s">
        <v>1823</v>
      </c>
      <c r="DS11" s="273"/>
      <c r="DT11" s="273"/>
      <c r="DU11" s="273"/>
      <c r="DV11" s="273"/>
      <c r="DW11" s="273"/>
      <c r="DX11" s="273"/>
      <c r="DY11" s="273"/>
      <c r="DZ11" s="818"/>
      <c r="EC11" s="555" t="s">
        <v>1826</v>
      </c>
      <c r="ED11" s="555" t="s">
        <v>1827</v>
      </c>
      <c r="EE11" s="555" t="s">
        <v>1697</v>
      </c>
      <c r="EF11" s="555" t="s">
        <v>1698</v>
      </c>
      <c r="EG11" s="556" t="s">
        <v>1699</v>
      </c>
      <c r="EI11" s="819" t="s">
        <v>1825</v>
      </c>
      <c r="EJ11" s="819" t="s">
        <v>1696</v>
      </c>
      <c r="EM11" s="271"/>
      <c r="EN11" s="273"/>
      <c r="EO11" s="1243"/>
    </row>
    <row r="12" spans="1:145" s="82" customFormat="1" ht="8.25" customHeight="1">
      <c r="A12" s="168" t="s">
        <v>1335</v>
      </c>
      <c r="B12" s="225" t="s">
        <v>1368</v>
      </c>
      <c r="C12" s="106" t="s">
        <v>1407</v>
      </c>
      <c r="D12" s="308" t="s">
        <v>1627</v>
      </c>
      <c r="E12" s="106" t="s">
        <v>1361</v>
      </c>
      <c r="F12" s="197" t="s">
        <v>1408</v>
      </c>
      <c r="G12" s="106" t="s">
        <v>527</v>
      </c>
      <c r="H12" s="106" t="s">
        <v>309</v>
      </c>
      <c r="I12" s="106" t="s">
        <v>540</v>
      </c>
      <c r="J12" s="243" t="s">
        <v>1582</v>
      </c>
      <c r="K12" s="709" t="s">
        <v>1372</v>
      </c>
      <c r="L12" s="709" t="s">
        <v>548</v>
      </c>
      <c r="M12" s="709" t="s">
        <v>1373</v>
      </c>
      <c r="N12" s="709" t="s">
        <v>1374</v>
      </c>
      <c r="O12" s="709" t="s">
        <v>1299</v>
      </c>
      <c r="P12" s="709" t="s">
        <v>1300</v>
      </c>
      <c r="Q12" s="709" t="s">
        <v>1375</v>
      </c>
      <c r="R12" s="709" t="s">
        <v>1301</v>
      </c>
      <c r="S12" s="709" t="s">
        <v>1376</v>
      </c>
      <c r="T12" s="709" t="s">
        <v>1377</v>
      </c>
      <c r="U12" s="709" t="s">
        <v>1378</v>
      </c>
      <c r="V12" s="710" t="s">
        <v>1379</v>
      </c>
      <c r="W12" s="709" t="s">
        <v>1380</v>
      </c>
      <c r="X12" s="709" t="s">
        <v>1302</v>
      </c>
      <c r="Y12" s="709" t="s">
        <v>1381</v>
      </c>
      <c r="Z12" s="709" t="s">
        <v>1382</v>
      </c>
      <c r="AA12" s="709" t="s">
        <v>1383</v>
      </c>
      <c r="AB12" s="710" t="s">
        <v>1384</v>
      </c>
      <c r="AC12" s="710" t="s">
        <v>1739</v>
      </c>
      <c r="AD12" s="709" t="s">
        <v>1385</v>
      </c>
      <c r="AE12" s="709" t="s">
        <v>1303</v>
      </c>
      <c r="AF12" s="711" t="s">
        <v>545</v>
      </c>
      <c r="AG12" s="709" t="s">
        <v>1386</v>
      </c>
      <c r="AH12" s="709" t="s">
        <v>1387</v>
      </c>
      <c r="AI12" s="709" t="s">
        <v>1388</v>
      </c>
      <c r="AJ12" s="709" t="s">
        <v>546</v>
      </c>
      <c r="AK12" s="709" t="s">
        <v>547</v>
      </c>
      <c r="AL12" s="709" t="s">
        <v>1389</v>
      </c>
      <c r="AM12" s="711" t="s">
        <v>1390</v>
      </c>
      <c r="AN12" s="711" t="s">
        <v>1391</v>
      </c>
      <c r="AO12" s="711" t="s">
        <v>1392</v>
      </c>
      <c r="AP12" s="711" t="s">
        <v>1393</v>
      </c>
      <c r="AQ12" s="711" t="s">
        <v>1394</v>
      </c>
      <c r="AR12" s="711" t="s">
        <v>1395</v>
      </c>
      <c r="AS12" s="711" t="s">
        <v>1396</v>
      </c>
      <c r="AT12" s="711" t="s">
        <v>1397</v>
      </c>
      <c r="AU12" s="711" t="s">
        <v>1398</v>
      </c>
      <c r="AV12" s="712" t="s">
        <v>1399</v>
      </c>
      <c r="AW12" s="711" t="s">
        <v>1400</v>
      </c>
      <c r="AX12" s="713" t="s">
        <v>1401</v>
      </c>
      <c r="AY12" s="713" t="s">
        <v>1402</v>
      </c>
      <c r="AZ12" s="713" t="s">
        <v>1403</v>
      </c>
      <c r="BA12" s="713" t="s">
        <v>1740</v>
      </c>
      <c r="BB12" s="713" t="s">
        <v>1741</v>
      </c>
      <c r="BC12" s="713" t="s">
        <v>1580</v>
      </c>
      <c r="BD12" s="713" t="s">
        <v>1581</v>
      </c>
      <c r="BE12" s="713" t="s">
        <v>1594</v>
      </c>
      <c r="BF12" s="713" t="s">
        <v>1595</v>
      </c>
      <c r="BG12" s="711" t="s">
        <v>1742</v>
      </c>
      <c r="BH12" s="711" t="s">
        <v>1742</v>
      </c>
      <c r="BI12" s="714" t="s">
        <v>1743</v>
      </c>
      <c r="BJ12" s="714" t="s">
        <v>1744</v>
      </c>
      <c r="BK12" s="714" t="s">
        <v>1745</v>
      </c>
      <c r="BL12" s="714" t="s">
        <v>1745</v>
      </c>
      <c r="BM12" s="714" t="s">
        <v>1745</v>
      </c>
      <c r="BN12" s="714" t="s">
        <v>1746</v>
      </c>
      <c r="BO12" s="711" t="s">
        <v>1404</v>
      </c>
      <c r="BP12" s="715" t="s">
        <v>1405</v>
      </c>
      <c r="BQ12" s="715" t="s">
        <v>1406</v>
      </c>
      <c r="BR12" s="712" t="s">
        <v>859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G12" s="274"/>
      <c r="DH12" s="274"/>
      <c r="DI12" s="274"/>
      <c r="DJ12" s="274"/>
      <c r="DK12" s="274"/>
      <c r="DL12" s="1080"/>
      <c r="DM12" s="1080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58"/>
      <c r="EA12" s="259"/>
      <c r="EB12" s="259"/>
    </row>
    <row r="13" spans="1:145" s="26" customFormat="1" ht="52.5" customHeight="1">
      <c r="A13" s="169" t="str">
        <f>IF(OR($I13="TTL",$I13=""),"",IF(ISERROR(VLOOKUP($B13,CODE!$D:$G,CODE!$F$1-2,FALSE))=TRUE,"전략",VLOOKUP($B13,CODE!$D:$G,CODE!$F$1-2,FALSE)))</f>
        <v>F-CAP</v>
      </c>
      <c r="B13" s="224" t="str">
        <f>IF(OR($I13="TTL",$I13=""),"",IF(VLOOKUP($P13,CODE!$K:$O,CODE!$O$1,FALSE)="",$I13,$I13&amp;"-"&amp;VLOOKUP($P13,CODE!$K:$O,CODE!$O$1,FALSE)))</f>
        <v>ELK</v>
      </c>
      <c r="C13" s="72" t="str">
        <f t="shared" ref="C13" si="64">IF($I13="TTL","",I13&amp;"-"&amp;$AG13&amp;"-"&amp;$AI13)</f>
        <v>ELK-FOREMOST-01</v>
      </c>
      <c r="D13" s="306" t="str">
        <f t="shared" ref="D13:D78" si="65">$C13&amp;$Z13</f>
        <v>ELK-FOREMOST-01ELKTPF5821MT</v>
      </c>
      <c r="E13" s="72">
        <f t="shared" ref="E13:E78" si="66">IF($I13="TTL",0,IF(ISERROR(IF($Z12=$Z13,$E12,$E12+1))=TRUE,1,IF($Z12=$Z13,$E12,$E12+1)))</f>
        <v>1</v>
      </c>
      <c r="F13" s="195" t="str">
        <f t="shared" ref="F13:F78" si="67">$C13&amp;$E13</f>
        <v>ELK-FOREMOST-011</v>
      </c>
      <c r="G13" s="72" t="str">
        <f t="shared" ref="G13:G78" si="68">$F13&amp;"-"&amp;$U13&amp;$Y13&amp;$AE13</f>
        <v>ELK-FOREMOST-011-ELKTPF5821MINTFRE</v>
      </c>
      <c r="H13" s="72" t="str">
        <f>IF(ISERROR(I13&amp;VLOOKUP(P13,CODE!$K:$N,CODE!$N$1,FALSE)&amp;S13)=TRUE,0,I13&amp;VLOOKUP(P13,CODE!$K:$N,CODE!$N$1,FALSE)&amp;S13)</f>
        <v>ELK의류외821</v>
      </c>
      <c r="I13" s="72" t="str">
        <f>IF(ISERROR(SEARCH("TTL",$K13))=TRUE,IF($L13="","",VLOOKUP($L13,CODE!$B:$G,CODE!$D$1,FALSE)),"TTL")</f>
        <v>ELK</v>
      </c>
      <c r="J13" s="244" t="str">
        <f t="shared" ref="J13" si="69">MID(W13,1,6)</f>
        <v>13FW E</v>
      </c>
      <c r="K13" s="1037"/>
      <c r="L13" s="40" t="s">
        <v>1882</v>
      </c>
      <c r="M13" s="41" t="str">
        <f>IF(OR($I13="TTL",$L13=""),"",VLOOKUP($L13,CODE!$B:$D,CODE!$C$1,FALSE))</f>
        <v>ELSTINKO KIDS</v>
      </c>
      <c r="N13" s="42" t="str">
        <f>IF(OR($I13="TTL",$L13=""),"",VLOOKUP($K$2,CODE!$S:$T,CODE!$T$1-1,FALSE))</f>
        <v>F</v>
      </c>
      <c r="O13" s="1147">
        <v>5</v>
      </c>
      <c r="P13" s="40" t="s">
        <v>1883</v>
      </c>
      <c r="Q13" s="41" t="str">
        <f>IF(OR($I13="TTL",$P13=""),"",VLOOKUP($P13,CODE!$K:$M,CODE!$L$1,FALSE))</f>
        <v>TROOPER</v>
      </c>
      <c r="R13" s="1148" t="s">
        <v>1884</v>
      </c>
      <c r="S13" s="40">
        <v>821</v>
      </c>
      <c r="T13" s="43">
        <f t="shared" ref="T13:T58" si="70">IF(OR($I13="TTL",$S13=""),"",IF($S13&lt;10,"00"&amp;$S13,IF($S13&lt;100,"0"&amp;$S13,$S13)))</f>
        <v>821</v>
      </c>
      <c r="U13" s="39" t="str">
        <f t="shared" ref="U13:U58" si="71">IF($I13="TTL","",$L13&amp;$P13&amp;$N13&amp;$O13&amp;$T13)</f>
        <v>ELKTPF5821</v>
      </c>
      <c r="V13" s="36">
        <f t="shared" ref="V13:V76" si="72">IF($I13="TTL",SUMIF($C:$C,MID($K13,1,SEARCH("TTL",$K13)-2),$V:$V),IF($EI13="",0,1/COUNTIF($EI:$EI,$EI13)))</f>
        <v>1</v>
      </c>
      <c r="W13" s="44" t="s">
        <v>1885</v>
      </c>
      <c r="X13" s="39" t="str">
        <f>IF($Y13="","",VLOOKUP($Y13,CODE!$AE:$AF,CODE!$AF$1-1,FALSE))</f>
        <v>MT</v>
      </c>
      <c r="Y13" s="37" t="s">
        <v>1886</v>
      </c>
      <c r="Z13" s="35" t="str">
        <f t="shared" ref="Z13:Z76" si="73">$U13&amp;$X13</f>
        <v>ELKTPF5821MT</v>
      </c>
      <c r="AA13" s="554" t="str">
        <f t="shared" ref="AA13:AA76" si="74">VLOOKUP($Z13&amp;$AX13,$EC:$EG,5,FALSE)</f>
        <v>R1</v>
      </c>
      <c r="AB13" s="45">
        <f t="shared" ref="AB13:AB76" si="75">IF($I13="TTL",SUMIF($C:$C,MID($K13,1,SEARCH("TTL",$K13)-2),$AB:$AB),IF($EJ13="",0,1/COUNTIF($EJ:$EJ,$EJ13)))</f>
        <v>1</v>
      </c>
      <c r="AC13" s="560" t="s">
        <v>2268</v>
      </c>
      <c r="AD13" s="186">
        <v>1</v>
      </c>
      <c r="AE13" s="218" t="s">
        <v>560</v>
      </c>
      <c r="AF13" s="1149">
        <v>250</v>
      </c>
      <c r="AG13" s="1150" t="s">
        <v>1887</v>
      </c>
      <c r="AH13" s="1151">
        <v>1</v>
      </c>
      <c r="AI13" s="231" t="str">
        <f t="shared" ref="AI13:AI58" si="76">IF($AH13=0,"",IF($AH13&lt;10,"0"&amp;$AH13,$AH13))</f>
        <v>01</v>
      </c>
      <c r="AJ13" s="1152" t="s">
        <v>1888</v>
      </c>
      <c r="AK13" s="1152" t="s">
        <v>1889</v>
      </c>
      <c r="AL13" s="219">
        <f t="shared" ref="AL13:AL58" si="77">IF($AK13=0,"",IF($AK13="KR",2,1))</f>
        <v>1</v>
      </c>
      <c r="AM13" s="254">
        <f>IF(ISERROR(VLOOKUP($F13,[1]기획현황취합!$A$1:$E$65474,[1]기획현황취합!$B$1,FALSE))=TRUE,0,VLOOKUP($F13,[1]기획현황취합!$A$1:$E$65474,[1]기획현황취합!$B$1,FALSE))</f>
        <v>45000</v>
      </c>
      <c r="AN13" s="1042">
        <f>IF(ISERROR(VLOOKUP($F13,[1]기획현황취합!$A$1:$E$65474,[1]기획현황취합!$C$1,FALSE))=TRUE,0,VLOOKUP($F13,[1]기획현황취합!$A$1:$E$65474,[1]기획현황취합!$C$1,FALSE))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6818.1818181818171</v>
      </c>
      <c r="AP13" s="1049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6718.04</v>
      </c>
      <c r="AQ13" s="38">
        <f t="shared" ref="AQ13" si="78">AP13-AO13</f>
        <v>-100.14181818181714</v>
      </c>
      <c r="AR13" s="1157">
        <v>960</v>
      </c>
      <c r="AS13" s="716"/>
      <c r="AT13" s="251">
        <v>20</v>
      </c>
      <c r="AU13" s="226">
        <f t="shared" ref="AU13" si="79">SUM(AR13:AT13)</f>
        <v>980</v>
      </c>
      <c r="AV13" s="1211">
        <v>4.5999999999999996</v>
      </c>
      <c r="AW13" s="253"/>
      <c r="AX13" s="257">
        <f>IF(ISERROR(VLOOKUP($F13,[1]기획현황취합!$A$1:$E$65474,[1]기획현황취합!$D$1,FALSE))=TRUE,0,VLOOKUP($F13,[1]기획현황취합!$A$1:$E$65474,[1]기획현황취합!$D$1,FALSE))</f>
        <v>41711</v>
      </c>
      <c r="AY13" s="255">
        <v>41861</v>
      </c>
      <c r="AZ13" s="210">
        <f>IF(ISERROR(VLOOKUP($F13,[1]기획현황취합!$A$1:$E$65474,[1]기획현황취합!$E$1,FALSE))=TRUE,0,VLOOKUP($F13,[1]기획현황취합!$A$1:$E$65474,[1]기획현황취합!$E$1,FALSE))</f>
        <v>41858</v>
      </c>
      <c r="BA13" s="250">
        <v>41866</v>
      </c>
      <c r="BB13" s="250">
        <v>41906</v>
      </c>
      <c r="BC13" s="250"/>
      <c r="BD13" s="250"/>
      <c r="BE13" s="250"/>
      <c r="BF13" s="250"/>
      <c r="BG13" s="256" t="s">
        <v>2267</v>
      </c>
      <c r="BH13" s="256" t="s">
        <v>2267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250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76" si="80">IF($I13="TTL",SUMIF($C:$C,MID($K13,1,SEARCH("TTL",$K13)-2),$BN:$BN),IF(($BO13-SUM($BI13,$BJ13,$BK13,BL13,BM13))&lt;$BO13*$BN$6,0,$BO13-SUM($BI13,$BJ13,$BK13,BL13,BM13)))</f>
        <v>0</v>
      </c>
      <c r="BO13" s="47">
        <f t="shared" ref="BO13:BO76" si="81">IF($I13="TTL",SUMIF($C:$C,MID($K13,1,SEARCH("TTL",$K13)-2),$BO:$BO),$AF13)</f>
        <v>250</v>
      </c>
      <c r="BP13" s="95">
        <f t="shared" ref="BP13:BP76" si="82">IF($I13="TTL",SUMIF($C:$C,MID($K13,1,SEARCH("TTL",$K13)-2),$BP:$BP),IF($AO13=0,0,IF($AP13=0,$AO13*$AF13,$AP13*$AF13)))</f>
        <v>1679510</v>
      </c>
      <c r="BQ13" s="95">
        <f t="shared" ref="BQ13:BQ76" si="83">IF($I13="TTL",SUMIF($C:$C,MID($K13,1,SEARCH("TTL",$K13)-2),$BQ:$BQ),$AM13*$AF13)</f>
        <v>11250000</v>
      </c>
      <c r="BR13" s="48">
        <f t="shared" ref="BR13" si="84">IF(ISERROR($BQ13/($BP13*1.1))=TRUE,0,$BQ13/($BP13*1.1))</f>
        <v>6.0894384238692991</v>
      </c>
      <c r="BT13" s="26" t="str">
        <f>IF(ISERROR(Z13&amp;VLOOKUP($AG13,'TARGET MU'!$A:$D,'TARGET MU'!$B$1,FALSE))=TRUE,"",Z13&amp;VLOOKUP($AG13,'TARGET MU'!$A:$D,'TARGET MU'!$B$1,FALSE))</f>
        <v>ELKTPF5821MT포모스트</v>
      </c>
      <c r="BU13" s="31">
        <f t="shared" ref="BU13" si="85">AP13</f>
        <v>6718.04</v>
      </c>
      <c r="BV13" s="31" t="str">
        <f t="shared" ref="BV13" si="86">Z13&amp;AE13&amp;AF13&amp;AM13&amp;AG13&amp;AI13&amp;AK13</f>
        <v>ELKTPF5821MTFRE25045000FOREMOST01CN</v>
      </c>
      <c r="BX13" s="55" t="str">
        <f t="shared" ref="BX13" si="87">IF($I13="TTL","",$L13)</f>
        <v>ELK</v>
      </c>
      <c r="BY13" s="56">
        <f t="shared" ref="BY13" si="88">$O13</f>
        <v>5</v>
      </c>
      <c r="BZ13" s="56" t="str">
        <f t="shared" ref="BZ13" si="89">$AJ13</f>
        <v>M</v>
      </c>
      <c r="CA13" s="56" t="str">
        <f t="shared" ref="CA13" si="90">$P13</f>
        <v>TP</v>
      </c>
      <c r="CB13" s="56" t="str">
        <f t="shared" ref="CB13" si="91">$R13</f>
        <v>K</v>
      </c>
      <c r="CC13" s="56" t="str">
        <f t="shared" ref="CC13" si="92">$AK13</f>
        <v>CN</v>
      </c>
      <c r="CD13" s="57" t="str">
        <f t="shared" ref="CD13" si="93">$W13</f>
        <v>13FW ELS 
22_WIRE_MIT_KIDS</v>
      </c>
      <c r="CE13" s="56" t="str">
        <f t="shared" ref="CE13" si="94">$U13</f>
        <v>ELKTPF5821</v>
      </c>
      <c r="CF13" s="56">
        <f t="shared" ref="CF13" si="95">$T13</f>
        <v>821</v>
      </c>
      <c r="CG13" s="57" t="str">
        <f t="shared" ref="CG13" si="96">$W13</f>
        <v>13FW ELS 
22_WIRE_MIT_KIDS</v>
      </c>
      <c r="CH13" s="56" t="str">
        <f t="shared" ref="CH13" si="97">$X13</f>
        <v>MT</v>
      </c>
      <c r="CI13" s="56">
        <f t="shared" ref="CI13" si="98">$AD13</f>
        <v>1</v>
      </c>
      <c r="CJ13" s="56" t="str">
        <f t="shared" ref="CJ13" si="99">$AE13</f>
        <v>FRE</v>
      </c>
      <c r="CK13" s="58">
        <f t="shared" ref="CK13:CK76" si="100">IF($I13="TTL",SUMIF($C:$C,MID($K13,1,SEARCH("TTL",$K13)-2),$BO:$BO),$AF13)</f>
        <v>250</v>
      </c>
      <c r="CL13" s="59">
        <f t="shared" ref="CL13" si="101">$AV13</f>
        <v>4.5999999999999996</v>
      </c>
      <c r="CM13" s="58">
        <f t="shared" ref="CM13" si="102">$AM13</f>
        <v>45000</v>
      </c>
      <c r="CN13" s="58">
        <f t="shared" ref="CN13" si="103">$AP13-$AU13</f>
        <v>5738.04</v>
      </c>
      <c r="CO13" s="58">
        <f t="shared" ref="CO13" si="104">$AU13</f>
        <v>980</v>
      </c>
      <c r="CP13" s="60">
        <f t="shared" ref="CP13" si="105">$AL13</f>
        <v>1</v>
      </c>
      <c r="CQ13" s="241">
        <v>938</v>
      </c>
      <c r="CS13" s="49"/>
      <c r="CT13" s="50" t="str">
        <f t="shared" ref="CT13" si="106">IF($I13="TTL",$K13,$Z13&amp;$AE13)</f>
        <v>ELKTPF5821MTFRE</v>
      </c>
      <c r="CU13" s="51" t="str">
        <f t="shared" ref="CU13" si="107">$M13</f>
        <v>ELSTINKO KIDS</v>
      </c>
      <c r="CV13" s="51" t="str">
        <f t="shared" ref="CV13" si="108">IF($I13="TTL","",IF($CX13="","",$Q13&amp;"_"&amp;$T13&amp;IF(N13="K","_KIDS",IF(N13="I","_INFANT",""))))</f>
        <v>TROOPER_821</v>
      </c>
      <c r="CW13" s="51" t="str">
        <f t="shared" ref="CW13" si="109">IF($I13="TTL","",IF($CT13="","",$Y13&amp;"_"&amp;$AE13))</f>
        <v>MINT_FRE</v>
      </c>
      <c r="CX13" s="52" t="str">
        <f t="shared" ref="CX13" si="110">$L13</f>
        <v>ELK</v>
      </c>
      <c r="CY13" s="52">
        <f t="shared" ref="CY13" si="111">$T13</f>
        <v>821</v>
      </c>
      <c r="CZ13" s="53">
        <f t="shared" ref="CZ13:CZ76" si="112">IF($I13="TTL",SUMIF($C:$C,MID($K13,1,SEARCH("TTL",$K13)-2),$CZ:$CZ),$AF13)</f>
        <v>250</v>
      </c>
      <c r="DA13" s="53">
        <f t="shared" ref="DA13" si="113">$AM13</f>
        <v>45000</v>
      </c>
      <c r="DB13" s="52" t="str">
        <f t="shared" ref="DB13" si="114">$Y13</f>
        <v>MINT</v>
      </c>
      <c r="DC13" s="52" t="str">
        <f t="shared" ref="DC13" si="115">$AE13</f>
        <v>FRE</v>
      </c>
      <c r="DD13" s="61" t="s">
        <v>2318</v>
      </c>
      <c r="DE13" s="165"/>
      <c r="DG13" s="276">
        <v>41715</v>
      </c>
      <c r="DH13" s="282">
        <f t="shared" ref="DH13" si="116">IF(OR($I13="TTL",$I13=""),"",AZ13-$DH$11)</f>
        <v>41768</v>
      </c>
      <c r="DI13" s="275">
        <v>41712</v>
      </c>
      <c r="DJ13" s="275">
        <v>41715</v>
      </c>
      <c r="DK13" s="277">
        <v>41724</v>
      </c>
      <c r="DL13" s="1081">
        <v>3</v>
      </c>
      <c r="DM13" s="1081">
        <v>1</v>
      </c>
      <c r="DN13" s="276">
        <v>41723</v>
      </c>
      <c r="DO13" s="1216" t="s">
        <v>2174</v>
      </c>
      <c r="DP13" s="283">
        <f t="shared" ref="DP13" si="117">IF(OR($DN13="없음",$I13="TTL",$I13=""),"",AZ13-$DP$11)</f>
        <v>41798</v>
      </c>
      <c r="DQ13" s="1216" t="s">
        <v>2174</v>
      </c>
      <c r="DR13" s="1216" t="s">
        <v>2174</v>
      </c>
      <c r="DS13" s="277">
        <v>41724</v>
      </c>
      <c r="DT13" s="276"/>
      <c r="DU13" s="277"/>
      <c r="DV13" s="276"/>
      <c r="DW13" s="276"/>
      <c r="DX13" s="277"/>
      <c r="DY13" s="277"/>
      <c r="DZ13" s="61"/>
      <c r="EA13" s="62"/>
      <c r="EB13" s="62"/>
      <c r="EC13" s="26" t="str">
        <f>IF(OR(Z12&amp;AX12=Z13&amp;AX12,Z13&amp;AX13=""),"",Z13&amp;AX13)</f>
        <v>ELKTPF5821MT41711</v>
      </c>
      <c r="ED13" s="26" t="str">
        <f>IF(OR(Z12&amp;AE12=Z13&amp;AE13,Z13=""),"",Z13&amp;AE13)</f>
        <v>ELKTPF5821MTFRE</v>
      </c>
      <c r="EE13" s="27">
        <f>IF(ED13="",0,IF(COUNTIF(ED$12:ED12,ED13)=0,0,COUNTIF(ED$12:ED12,ED13)))</f>
        <v>0</v>
      </c>
      <c r="EF13" s="26">
        <f t="shared" ref="EF13:EF78" si="118">IF(OR($AJ13="B",$ED13="",MID($U13,8,1)=$EF$9,MID($U13,8,1)=$EF$10),0,1)</f>
        <v>1</v>
      </c>
      <c r="EG13" s="27" t="str">
        <f>IF(EE13+EF13=0,"","R"&amp;(EE13+EF13))</f>
        <v>R1</v>
      </c>
      <c r="EI13" s="26" t="str">
        <f t="shared" ref="EI13" si="119">IF($ED13="","",IF($EE13=0,U13,""))</f>
        <v>ELKTPF5821</v>
      </c>
      <c r="EJ13" s="26" t="str">
        <f t="shared" ref="EJ13" si="120">IF($ED13="","",IF($EE13=0,Z13,""))</f>
        <v>ELKTPF5821MT</v>
      </c>
      <c r="EM13" s="1244">
        <v>41751</v>
      </c>
      <c r="EN13" s="1245"/>
      <c r="EO13" s="1245"/>
    </row>
    <row r="14" spans="1:145" s="26" customFormat="1" ht="52.5" customHeight="1">
      <c r="A14" s="169" t="str">
        <f>IF(OR($I14="TTL",$I14=""),"",IF(ISERROR(VLOOKUP($B14,CODE!$D:$G,CODE!$F$1-2,FALSE))=TRUE,"전략",VLOOKUP($B14,CODE!$D:$G,CODE!$F$1-2,FALSE)))</f>
        <v>F-CAP</v>
      </c>
      <c r="B14" s="224" t="str">
        <f>IF(OR($I14="TTL",$I14=""),"",IF(VLOOKUP($P14,CODE!$K:$O,CODE!$O$1,FALSE)="",$I14,$I14&amp;"-"&amp;VLOOKUP($P14,CODE!$K:$O,CODE!$O$1,FALSE)))</f>
        <v>ELK</v>
      </c>
      <c r="C14" s="72" t="str">
        <f t="shared" ref="C14:C77" si="121">IF($I14="TTL","",I14&amp;"-"&amp;$AG14&amp;"-"&amp;$AI14)</f>
        <v>ELK-FOREMOST-01</v>
      </c>
      <c r="D14" s="306" t="str">
        <f t="shared" si="65"/>
        <v>ELK-FOREMOST-01ELKTPF5801NY</v>
      </c>
      <c r="E14" s="72">
        <f t="shared" si="66"/>
        <v>2</v>
      </c>
      <c r="F14" s="195" t="str">
        <f t="shared" si="67"/>
        <v>ELK-FOREMOST-012</v>
      </c>
      <c r="G14" s="72" t="str">
        <f t="shared" si="68"/>
        <v>ELK-FOREMOST-012-ELKTPF5801NAVYFRE</v>
      </c>
      <c r="H14" s="72" t="str">
        <f>IF(ISERROR(I14&amp;VLOOKUP(P14,CODE!$K:$N,CODE!$N$1,FALSE)&amp;S14)=TRUE,0,I14&amp;VLOOKUP(P14,CODE!$K:$N,CODE!$N$1,FALSE)&amp;S14)</f>
        <v>ELK의류외801</v>
      </c>
      <c r="I14" s="72" t="str">
        <f>IF(ISERROR(SEARCH("TTL",$K14))=TRUE,IF($L14="","",VLOOKUP($L14,CODE!$B:$G,CODE!$D$1,FALSE)),"TTL")</f>
        <v>ELK</v>
      </c>
      <c r="J14" s="244" t="str">
        <f t="shared" ref="J14:J77" si="122">MID(W14,1,6)</f>
        <v>13FW E</v>
      </c>
      <c r="K14" s="1037"/>
      <c r="L14" s="40" t="s">
        <v>1890</v>
      </c>
      <c r="M14" s="41" t="str">
        <f>IF(OR($I14="TTL",$L14=""),"",VLOOKUP($L14,CODE!$B:$D,CODE!$C$1,FALSE))</f>
        <v>ELSTINKO KIDS</v>
      </c>
      <c r="N14" s="42" t="str">
        <f>IF(OR($I14="TTL",$L14=""),"",VLOOKUP($K$2,CODE!$S:$T,CODE!$T$1-1,FALSE))</f>
        <v>F</v>
      </c>
      <c r="O14" s="1147">
        <v>5</v>
      </c>
      <c r="P14" s="40" t="s">
        <v>1891</v>
      </c>
      <c r="Q14" s="41" t="str">
        <f>IF(OR($I14="TTL",$P14=""),"",VLOOKUP($P14,CODE!$K:$M,CODE!$L$1,FALSE))</f>
        <v>TROOPER</v>
      </c>
      <c r="R14" s="1148" t="s">
        <v>1892</v>
      </c>
      <c r="S14" s="40">
        <v>801</v>
      </c>
      <c r="T14" s="43">
        <f t="shared" si="70"/>
        <v>801</v>
      </c>
      <c r="U14" s="39" t="str">
        <f t="shared" si="71"/>
        <v>ELKTPF5801</v>
      </c>
      <c r="V14" s="36">
        <f t="shared" si="72"/>
        <v>1</v>
      </c>
      <c r="W14" s="44" t="s">
        <v>1893</v>
      </c>
      <c r="X14" s="39" t="str">
        <f>IF($Y14="","",VLOOKUP($Y14,CODE!$AE:$AF,CODE!$AF$1-1,FALSE))</f>
        <v>NY</v>
      </c>
      <c r="Y14" s="37" t="s">
        <v>1894</v>
      </c>
      <c r="Z14" s="35" t="str">
        <f t="shared" si="73"/>
        <v>ELKTPF5801NY</v>
      </c>
      <c r="AA14" s="554" t="str">
        <f t="shared" si="74"/>
        <v>R1</v>
      </c>
      <c r="AB14" s="45">
        <f t="shared" si="75"/>
        <v>1</v>
      </c>
      <c r="AC14" s="560" t="s">
        <v>2269</v>
      </c>
      <c r="AD14" s="186">
        <v>1</v>
      </c>
      <c r="AE14" s="218" t="s">
        <v>560</v>
      </c>
      <c r="AF14" s="1149">
        <v>250</v>
      </c>
      <c r="AG14" s="1150" t="s">
        <v>1887</v>
      </c>
      <c r="AH14" s="1151">
        <v>1</v>
      </c>
      <c r="AI14" s="231" t="str">
        <f t="shared" si="76"/>
        <v>01</v>
      </c>
      <c r="AJ14" s="1152" t="s">
        <v>1895</v>
      </c>
      <c r="AK14" s="1152" t="s">
        <v>1896</v>
      </c>
      <c r="AL14" s="219">
        <f t="shared" si="77"/>
        <v>1</v>
      </c>
      <c r="AM14" s="254">
        <f>IF(ISERROR(VLOOKUP($F14,[1]기획현황취합!$A$1:$E$65474,[1]기획현황취합!$B$1,FALSE))=TRUE,0,VLOOKUP($F14,[1]기획현황취합!$A$1:$E$65474,[1]기획현황취합!$B$1,FALSE))</f>
        <v>55000</v>
      </c>
      <c r="AN14" s="1042">
        <f>IF(ISERROR(VLOOKUP($F14,[1]기획현황취합!$A$1:$E$65474,[1]기획현황취합!$C$1,FALSE))=TRUE,0,VLOOKUP($F14,[1]기획현황취합!$A$1:$E$65474,[1]기획현황취합!$C$1,FALSE))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8333.3333333333321</v>
      </c>
      <c r="AP14" s="1049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8445</v>
      </c>
      <c r="AQ14" s="38">
        <f t="shared" ref="AQ14:AQ23" si="123">AP14-AO14</f>
        <v>111.66666666666788</v>
      </c>
      <c r="AR14" s="1157">
        <v>2188</v>
      </c>
      <c r="AS14" s="716">
        <v>0</v>
      </c>
      <c r="AT14" s="251">
        <v>20</v>
      </c>
      <c r="AU14" s="226">
        <f t="shared" ref="AU14:AU23" si="124">SUM(AR14:AT14)</f>
        <v>2208</v>
      </c>
      <c r="AV14" s="252">
        <v>5</v>
      </c>
      <c r="AW14" s="253">
        <v>0</v>
      </c>
      <c r="AX14" s="257">
        <f>IF(ISERROR(VLOOKUP($F14,[1]기획현황취합!$A$1:$E$65474,[1]기획현황취합!$D$1,FALSE))=TRUE,0,VLOOKUP($F14,[1]기획현황취합!$A$1:$E$65474,[1]기획현황취합!$D$1,FALSE))</f>
        <v>41711</v>
      </c>
      <c r="AY14" s="255">
        <v>41861</v>
      </c>
      <c r="AZ14" s="210">
        <f>IF(ISERROR(VLOOKUP($F14,[1]기획현황취합!$A$1:$E$65474,[1]기획현황취합!$E$1,FALSE))=TRUE,0,VLOOKUP($F14,[1]기획현황취합!$A$1:$E$65474,[1]기획현황취합!$E$1,FALSE))</f>
        <v>41858</v>
      </c>
      <c r="BA14" s="250">
        <v>41866</v>
      </c>
      <c r="BB14" s="250">
        <v>41906</v>
      </c>
      <c r="BC14" s="250">
        <v>0</v>
      </c>
      <c r="BD14" s="250">
        <v>0</v>
      </c>
      <c r="BE14" s="250">
        <v>0</v>
      </c>
      <c r="BF14" s="250">
        <v>0</v>
      </c>
      <c r="BG14" s="256" t="s">
        <v>2267</v>
      </c>
      <c r="BH14" s="256" t="s">
        <v>2267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250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80"/>
        <v>0</v>
      </c>
      <c r="BO14" s="47">
        <f t="shared" si="81"/>
        <v>250</v>
      </c>
      <c r="BP14" s="95">
        <f t="shared" si="82"/>
        <v>2111250</v>
      </c>
      <c r="BQ14" s="95">
        <f t="shared" si="83"/>
        <v>13750000</v>
      </c>
      <c r="BR14" s="48">
        <f t="shared" ref="BR14:BR23" si="125">IF(ISERROR($BQ14/($BP14*1.1))=TRUE,0,$BQ14/($BP14*1.1))</f>
        <v>5.9206631142687982</v>
      </c>
      <c r="BT14" s="26" t="str">
        <f>IF(ISERROR(Z14&amp;VLOOKUP($AG14,'TARGET MU'!$A:$D,'TARGET MU'!$B$1,FALSE))=TRUE,"",Z14&amp;VLOOKUP($AG14,'TARGET MU'!$A:$D,'TARGET MU'!$B$1,FALSE))</f>
        <v>ELKTPF5801NY포모스트</v>
      </c>
      <c r="BU14" s="31">
        <f t="shared" ref="BU14:BU77" si="126">AP14</f>
        <v>8445</v>
      </c>
      <c r="BV14" s="31" t="str">
        <f t="shared" ref="BV14:BV77" si="127">Z14&amp;AE14&amp;AF14&amp;AM14&amp;AG14&amp;AI14&amp;AK14</f>
        <v>ELKTPF5801NYFRE25055000FOREMOST01CN</v>
      </c>
      <c r="BX14" s="55" t="str">
        <f t="shared" ref="BX14:BX21" si="128">IF($I14="TTL","",$L14)</f>
        <v>ELK</v>
      </c>
      <c r="BY14" s="56">
        <f t="shared" ref="BY14:BY21" si="129">$O14</f>
        <v>5</v>
      </c>
      <c r="BZ14" s="56" t="str">
        <f t="shared" ref="BZ14:BZ21" si="130">$AJ14</f>
        <v>M</v>
      </c>
      <c r="CA14" s="56" t="str">
        <f t="shared" ref="CA14:CA21" si="131">$P14</f>
        <v>TP</v>
      </c>
      <c r="CB14" s="56" t="str">
        <f t="shared" ref="CB14:CB21" si="132">$R14</f>
        <v>K</v>
      </c>
      <c r="CC14" s="56" t="str">
        <f t="shared" ref="CC14:CC21" si="133">$AK14</f>
        <v>CN</v>
      </c>
      <c r="CD14" s="57" t="str">
        <f t="shared" ref="CD14:CD21" si="134">$W14</f>
        <v>13FW ELS 07_TROOPER_NV_KIDS</v>
      </c>
      <c r="CE14" s="56" t="str">
        <f t="shared" ref="CE14:CE21" si="135">$U14</f>
        <v>ELKTPF5801</v>
      </c>
      <c r="CF14" s="56">
        <f t="shared" ref="CF14:CF21" si="136">$T14</f>
        <v>801</v>
      </c>
      <c r="CG14" s="57" t="str">
        <f t="shared" ref="CG14:CG21" si="137">$W14</f>
        <v>13FW ELS 07_TROOPER_NV_KIDS</v>
      </c>
      <c r="CH14" s="56" t="str">
        <f t="shared" ref="CH14:CH21" si="138">$X14</f>
        <v>NY</v>
      </c>
      <c r="CI14" s="56">
        <f t="shared" ref="CI14:CI21" si="139">$AD14</f>
        <v>1</v>
      </c>
      <c r="CJ14" s="56" t="str">
        <f t="shared" ref="CJ14:CJ21" si="140">$AE14</f>
        <v>FRE</v>
      </c>
      <c r="CK14" s="58">
        <f t="shared" si="100"/>
        <v>250</v>
      </c>
      <c r="CL14" s="59">
        <f t="shared" ref="CL14:CL21" si="141">$AV14</f>
        <v>5</v>
      </c>
      <c r="CM14" s="58">
        <f t="shared" ref="CM14:CM21" si="142">$AM14</f>
        <v>55000</v>
      </c>
      <c r="CN14" s="58">
        <f t="shared" ref="CN14:CN21" si="143">$AP14-$AU14</f>
        <v>6237</v>
      </c>
      <c r="CO14" s="58">
        <f t="shared" ref="CO14:CO21" si="144">$AU14</f>
        <v>2208</v>
      </c>
      <c r="CP14" s="60">
        <f t="shared" ref="CP14:CP21" si="145">$AL14</f>
        <v>1</v>
      </c>
      <c r="CQ14" s="241">
        <v>938</v>
      </c>
      <c r="CS14" s="49"/>
      <c r="CT14" s="50" t="str">
        <f t="shared" ref="CT14:CT21" si="146">IF($I14="TTL",$K14,$Z14&amp;$AE14)</f>
        <v>ELKTPF5801NYFRE</v>
      </c>
      <c r="CU14" s="51" t="str">
        <f t="shared" ref="CU14:CU21" si="147">$M14</f>
        <v>ELSTINKO KIDS</v>
      </c>
      <c r="CV14" s="51" t="str">
        <f t="shared" ref="CV14:CV21" si="148">IF($I14="TTL","",IF($CX14="","",$Q14&amp;"_"&amp;$T14&amp;IF(N14="K","_KIDS",IF(N14="I","_INFANT",""))))</f>
        <v>TROOPER_801</v>
      </c>
      <c r="CW14" s="51" t="str">
        <f t="shared" ref="CW14:CW21" si="149">IF($I14="TTL","",IF($CT14="","",$Y14&amp;"_"&amp;$AE14))</f>
        <v>NAVY_FRE</v>
      </c>
      <c r="CX14" s="52" t="str">
        <f t="shared" ref="CX14:CX21" si="150">$L14</f>
        <v>ELK</v>
      </c>
      <c r="CY14" s="52">
        <f t="shared" ref="CY14:CY21" si="151">$T14</f>
        <v>801</v>
      </c>
      <c r="CZ14" s="53">
        <f t="shared" si="112"/>
        <v>250</v>
      </c>
      <c r="DA14" s="53">
        <f t="shared" ref="DA14:DA21" si="152">$AM14</f>
        <v>55000</v>
      </c>
      <c r="DB14" s="52" t="str">
        <f t="shared" ref="DB14:DB21" si="153">$Y14</f>
        <v>NAVY</v>
      </c>
      <c r="DC14" s="52" t="str">
        <f t="shared" ref="DC14:DC21" si="154">$AE14</f>
        <v>FRE</v>
      </c>
      <c r="DD14" s="61" t="s">
        <v>2318</v>
      </c>
      <c r="DE14" s="165"/>
      <c r="DG14" s="276">
        <v>41715</v>
      </c>
      <c r="DH14" s="282">
        <f t="shared" ref="DH14:DH23" si="155">IF(OR($I14="TTL",$I14=""),"",AZ14-$DH$11)</f>
        <v>41768</v>
      </c>
      <c r="DI14" s="275">
        <v>41712</v>
      </c>
      <c r="DJ14" s="275">
        <v>41715</v>
      </c>
      <c r="DK14" s="277">
        <v>41724</v>
      </c>
      <c r="DL14" s="1081">
        <v>3</v>
      </c>
      <c r="DM14" s="1081">
        <v>0</v>
      </c>
      <c r="DN14" s="276">
        <v>41723</v>
      </c>
      <c r="DO14" s="1216" t="s">
        <v>2174</v>
      </c>
      <c r="DP14" s="283">
        <f t="shared" ref="DP14:DP23" si="156">IF(OR($DN14="없음",$I14="TTL",$I14=""),"",AZ14-$DP$11)</f>
        <v>41798</v>
      </c>
      <c r="DQ14" s="1216" t="s">
        <v>2174</v>
      </c>
      <c r="DR14" s="1216" t="s">
        <v>2174</v>
      </c>
      <c r="DS14" s="277">
        <v>41724</v>
      </c>
      <c r="DT14" s="276"/>
      <c r="DU14" s="277"/>
      <c r="DV14" s="276"/>
      <c r="DW14" s="276"/>
      <c r="DX14" s="277"/>
      <c r="DY14" s="277"/>
      <c r="DZ14" s="61"/>
      <c r="EA14" s="62"/>
      <c r="EB14" s="62"/>
      <c r="EC14" s="26" t="str">
        <f t="shared" ref="EC14:EC77" si="157">IF(OR(Z13&amp;AX13=Z14&amp;AX13,Z14&amp;AX14=""),"",Z14&amp;AX14)</f>
        <v>ELKTPF5801NY41711</v>
      </c>
      <c r="ED14" s="26" t="str">
        <f t="shared" ref="ED14:ED77" si="158">IF(OR(Z13&amp;AE13=Z14&amp;AE14,Z14=""),"",Z14&amp;AE14)</f>
        <v>ELKTPF5801NYFRE</v>
      </c>
      <c r="EE14" s="27">
        <f>IF(ED14="",0,IF(COUNTIF(ED$12:ED13,ED14)=0,0,COUNTIF(ED$12:ED13,ED14)))</f>
        <v>0</v>
      </c>
      <c r="EF14" s="26">
        <f t="shared" si="118"/>
        <v>1</v>
      </c>
      <c r="EG14" s="27" t="str">
        <f t="shared" ref="EG14:EG77" si="159">IF(EE14+EF14=0,"","R"&amp;(EE14+EF14))</f>
        <v>R1</v>
      </c>
      <c r="EI14" s="26" t="str">
        <f t="shared" ref="EI14:EI77" si="160">IF($ED14="","",IF($EE14=0,U14,""))</f>
        <v>ELKTPF5801</v>
      </c>
      <c r="EJ14" s="26" t="str">
        <f t="shared" ref="EJ14:EJ77" si="161">IF($ED14="","",IF($EE14=0,Z14,""))</f>
        <v>ELKTPF5801NY</v>
      </c>
      <c r="EM14" s="1244">
        <v>41751</v>
      </c>
      <c r="EN14" s="1245"/>
      <c r="EO14" s="1245"/>
    </row>
    <row r="15" spans="1:145" s="26" customFormat="1" ht="52.5" customHeight="1">
      <c r="A15" s="169" t="str">
        <f>IF(OR($I15="TTL",$I15=""),"",IF(ISERROR(VLOOKUP($B15,CODE!$D:$G,CODE!$F$1-2,FALSE))=TRUE,"전략",VLOOKUP($B15,CODE!$D:$G,CODE!$F$1-2,FALSE)))</f>
        <v/>
      </c>
      <c r="B15" s="224" t="str">
        <f>IF(OR($I15="TTL",$I15=""),"",IF(VLOOKUP($P15,CODE!$K:$O,CODE!$O$1,FALSE)="",$I15,$I15&amp;"-"&amp;VLOOKUP($P15,CODE!$K:$O,CODE!$O$1,FALSE)))</f>
        <v/>
      </c>
      <c r="C15" s="72" t="str">
        <f t="shared" si="121"/>
        <v/>
      </c>
      <c r="D15" s="306" t="str">
        <f t="shared" si="65"/>
        <v/>
      </c>
      <c r="E15" s="72">
        <f t="shared" si="66"/>
        <v>0</v>
      </c>
      <c r="F15" s="195" t="str">
        <f t="shared" si="67"/>
        <v>0</v>
      </c>
      <c r="G15" s="72" t="str">
        <f t="shared" si="68"/>
        <v>0-</v>
      </c>
      <c r="H15" s="72">
        <f>IF(ISERROR(I15&amp;VLOOKUP(P15,CODE!$K:$N,CODE!$N$1,FALSE)&amp;S15)=TRUE,0,I15&amp;VLOOKUP(P15,CODE!$K:$N,CODE!$N$1,FALSE)&amp;S15)</f>
        <v>0</v>
      </c>
      <c r="I15" s="72" t="str">
        <f>IF(ISERROR(SEARCH("TTL",$K15))=TRUE,IF($L15="","",VLOOKUP($L15,CODE!$B:$G,CODE!$D$1,FALSE)),"TTL")</f>
        <v>TTL</v>
      </c>
      <c r="J15" s="244" t="str">
        <f t="shared" si="122"/>
        <v/>
      </c>
      <c r="K15" s="1037" t="str">
        <f>C14&amp;" TTL"</f>
        <v>ELK-FOREMOST-01 TTL</v>
      </c>
      <c r="L15" s="40"/>
      <c r="M15" s="41" t="str">
        <f>IF(OR($I15="TTL",$L15=""),"",VLOOKUP($L15,CODE!$B:$D,CODE!$C$1,FALSE))</f>
        <v/>
      </c>
      <c r="N15" s="42" t="str">
        <f>IF(OR($I15="TTL",$L15=""),"",VLOOKUP($K$2,CODE!$S:$T,CODE!$T$1-1,FALSE))</f>
        <v/>
      </c>
      <c r="O15" s="43" t="s">
        <v>1855</v>
      </c>
      <c r="P15" s="40"/>
      <c r="Q15" s="41" t="str">
        <f>IF(OR($I15="TTL",$P15=""),"",VLOOKUP($P15,CODE!$K:$M,CODE!$L$1,FALSE))</f>
        <v/>
      </c>
      <c r="R15" s="1148"/>
      <c r="S15" s="1153"/>
      <c r="T15" s="43" t="str">
        <f t="shared" si="70"/>
        <v/>
      </c>
      <c r="U15" s="39" t="str">
        <f t="shared" si="71"/>
        <v/>
      </c>
      <c r="V15" s="36">
        <f t="shared" si="72"/>
        <v>2</v>
      </c>
      <c r="W15" s="1154"/>
      <c r="X15" s="39" t="str">
        <f>IF($Y15="","",VLOOKUP($Y15,CODE!$AE:$AF,CODE!$AF$1-1,FALSE))</f>
        <v/>
      </c>
      <c r="Y15" s="37"/>
      <c r="Z15" s="35" t="str">
        <f t="shared" si="73"/>
        <v/>
      </c>
      <c r="AA15" s="554" t="str">
        <f t="shared" si="74"/>
        <v/>
      </c>
      <c r="AB15" s="45">
        <f t="shared" si="75"/>
        <v>2</v>
      </c>
      <c r="AC15" s="560">
        <v>0</v>
      </c>
      <c r="AD15" s="186">
        <v>1</v>
      </c>
      <c r="AE15" s="1155"/>
      <c r="AF15" s="1149"/>
      <c r="AG15" s="1150"/>
      <c r="AH15" s="1151"/>
      <c r="AI15" s="231" t="str">
        <f t="shared" si="76"/>
        <v/>
      </c>
      <c r="AJ15" s="1152"/>
      <c r="AK15" s="1152"/>
      <c r="AL15" s="219" t="str">
        <f t="shared" si="77"/>
        <v/>
      </c>
      <c r="AM15" s="254">
        <f>IF(ISERROR(VLOOKUP($F15,[1]기획현황취합!$A$1:$E$65474,[1]기획현황취합!$B$1,FALSE))=TRUE,0,VLOOKUP($F15,[1]기획현황취합!$A$1:$E$65474,[1]기획현황취합!$B$1,FALSE))</f>
        <v>0</v>
      </c>
      <c r="AN15" s="1042">
        <f>IF(ISERROR(VLOOKUP($F15,[1]기획현황취합!$A$1:$E$65474,[1]기획현황취합!$C$1,FALSE))=TRUE,0,VLOOKUP($F15,[1]기획현황취합!$A$1:$E$65474,[1]기획현황취합!$C$1,FALSE))</f>
        <v>0</v>
      </c>
      <c r="AO15" s="46">
        <f>IF(ISERROR(($AM15/1.1)/VLOOKUP($AG15,'TARGET MU'!$A:$D,'TARGET MU'!$D$1,FALSE))=TRUE,0,($AM15/1.1)/VLOOKUP($AG15,'TARGET MU'!$A:$D,'TARGET MU'!$D$1,FALSE))</f>
        <v>0</v>
      </c>
      <c r="AP15" s="1049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0</v>
      </c>
      <c r="AQ15" s="38">
        <f t="shared" si="123"/>
        <v>0</v>
      </c>
      <c r="AR15" s="716">
        <v>0</v>
      </c>
      <c r="AS15" s="716">
        <v>0</v>
      </c>
      <c r="AT15" s="251"/>
      <c r="AU15" s="226">
        <f t="shared" si="124"/>
        <v>0</v>
      </c>
      <c r="AV15" s="252">
        <v>0</v>
      </c>
      <c r="AW15" s="253">
        <v>0</v>
      </c>
      <c r="AX15" s="257">
        <f>IF(ISERROR(VLOOKUP($F15,[1]기획현황취합!$A$1:$E$65474,[1]기획현황취합!$D$1,FALSE))=TRUE,0,VLOOKUP($F15,[1]기획현황취합!$A$1:$E$65474,[1]기획현황취합!$D$1,FALSE))</f>
        <v>0</v>
      </c>
      <c r="AY15" s="255">
        <v>0</v>
      </c>
      <c r="AZ15" s="210">
        <f>IF(ISERROR(VLOOKUP($F15,[1]기획현황취합!$A$1:$E$65474,[1]기획현황취합!$E$1,FALSE))=TRUE,0,VLOOKUP($F15,[1]기획현황취합!$A$1:$E$65474,[1]기획현황취합!$E$1,FALSE))</f>
        <v>0</v>
      </c>
      <c r="BA15" s="250">
        <v>0</v>
      </c>
      <c r="BB15" s="250">
        <v>0</v>
      </c>
      <c r="BC15" s="250">
        <v>0</v>
      </c>
      <c r="BD15" s="250">
        <v>0</v>
      </c>
      <c r="BE15" s="250">
        <v>0</v>
      </c>
      <c r="BF15" s="250">
        <v>0</v>
      </c>
      <c r="BG15" s="256">
        <v>0</v>
      </c>
      <c r="BH15" s="256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500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80"/>
        <v>0</v>
      </c>
      <c r="BO15" s="47">
        <f t="shared" si="81"/>
        <v>500</v>
      </c>
      <c r="BP15" s="95">
        <f t="shared" si="82"/>
        <v>3790760</v>
      </c>
      <c r="BQ15" s="95">
        <f t="shared" si="83"/>
        <v>25000000</v>
      </c>
      <c r="BR15" s="48">
        <f t="shared" si="125"/>
        <v>5.9954396288007485</v>
      </c>
      <c r="BT15" s="26" t="str">
        <f>IF(ISERROR(Z15&amp;VLOOKUP($AG15,'TARGET MU'!$A:$D,'TARGET MU'!$B$1,FALSE))=TRUE,"",Z15&amp;VLOOKUP($AG15,'TARGET MU'!$A:$D,'TARGET MU'!$B$1,FALSE))</f>
        <v/>
      </c>
      <c r="BU15" s="31">
        <f t="shared" si="126"/>
        <v>0</v>
      </c>
      <c r="BV15" s="31" t="str">
        <f t="shared" si="127"/>
        <v>0</v>
      </c>
      <c r="BX15" s="55" t="str">
        <f t="shared" si="128"/>
        <v/>
      </c>
      <c r="BY15" s="56" t="str">
        <f t="shared" si="129"/>
        <v/>
      </c>
      <c r="BZ15" s="56">
        <f t="shared" si="130"/>
        <v>0</v>
      </c>
      <c r="CA15" s="56">
        <f t="shared" si="131"/>
        <v>0</v>
      </c>
      <c r="CB15" s="56">
        <f t="shared" si="132"/>
        <v>0</v>
      </c>
      <c r="CC15" s="56">
        <f t="shared" si="133"/>
        <v>0</v>
      </c>
      <c r="CD15" s="57">
        <f t="shared" si="134"/>
        <v>0</v>
      </c>
      <c r="CE15" s="56" t="str">
        <f t="shared" si="135"/>
        <v/>
      </c>
      <c r="CF15" s="56" t="str">
        <f t="shared" si="136"/>
        <v/>
      </c>
      <c r="CG15" s="57">
        <f t="shared" si="137"/>
        <v>0</v>
      </c>
      <c r="CH15" s="56" t="str">
        <f t="shared" si="138"/>
        <v/>
      </c>
      <c r="CI15" s="56">
        <f t="shared" si="139"/>
        <v>1</v>
      </c>
      <c r="CJ15" s="56">
        <f t="shared" si="140"/>
        <v>0</v>
      </c>
      <c r="CK15" s="58">
        <f t="shared" si="100"/>
        <v>500</v>
      </c>
      <c r="CL15" s="59">
        <f t="shared" si="141"/>
        <v>0</v>
      </c>
      <c r="CM15" s="58">
        <f t="shared" si="142"/>
        <v>0</v>
      </c>
      <c r="CN15" s="58">
        <f t="shared" si="143"/>
        <v>0</v>
      </c>
      <c r="CO15" s="58">
        <f t="shared" si="144"/>
        <v>0</v>
      </c>
      <c r="CP15" s="60" t="str">
        <f t="shared" si="145"/>
        <v/>
      </c>
      <c r="CQ15" s="241"/>
      <c r="CS15" s="49"/>
      <c r="CT15" s="50" t="str">
        <f t="shared" si="146"/>
        <v>ELK-FOREMOST-01 TTL</v>
      </c>
      <c r="CU15" s="51" t="str">
        <f t="shared" si="147"/>
        <v/>
      </c>
      <c r="CV15" s="51" t="str">
        <f t="shared" si="148"/>
        <v/>
      </c>
      <c r="CW15" s="51" t="str">
        <f t="shared" si="149"/>
        <v/>
      </c>
      <c r="CX15" s="52">
        <f t="shared" si="150"/>
        <v>0</v>
      </c>
      <c r="CY15" s="52" t="str">
        <f t="shared" si="151"/>
        <v/>
      </c>
      <c r="CZ15" s="53">
        <f t="shared" si="112"/>
        <v>500</v>
      </c>
      <c r="DA15" s="53">
        <f t="shared" si="152"/>
        <v>0</v>
      </c>
      <c r="DB15" s="52">
        <f t="shared" si="153"/>
        <v>0</v>
      </c>
      <c r="DC15" s="52">
        <f t="shared" si="154"/>
        <v>0</v>
      </c>
      <c r="DD15" s="61"/>
      <c r="DE15" s="165"/>
      <c r="DG15" s="276"/>
      <c r="DH15" s="282" t="str">
        <f t="shared" si="155"/>
        <v/>
      </c>
      <c r="DI15" s="275"/>
      <c r="DJ15" s="275"/>
      <c r="DK15" s="276"/>
      <c r="DL15" s="1081"/>
      <c r="DM15" s="1081"/>
      <c r="DN15" s="276"/>
      <c r="DO15" s="276"/>
      <c r="DP15" s="283" t="str">
        <f t="shared" si="156"/>
        <v/>
      </c>
      <c r="DQ15" s="276"/>
      <c r="DR15" s="276"/>
      <c r="DS15" s="277"/>
      <c r="DT15" s="276"/>
      <c r="DU15" s="277"/>
      <c r="DV15" s="276"/>
      <c r="DW15" s="276"/>
      <c r="DX15" s="277"/>
      <c r="DY15" s="277"/>
      <c r="DZ15" s="61"/>
      <c r="EA15" s="62"/>
      <c r="EB15" s="62"/>
      <c r="EC15" s="26" t="str">
        <f t="shared" si="157"/>
        <v>0</v>
      </c>
      <c r="ED15" s="26" t="str">
        <f t="shared" si="158"/>
        <v/>
      </c>
      <c r="EE15" s="27">
        <f>IF(ED15="",0,IF(COUNTIF(ED$12:ED14,ED15)=0,0,COUNTIF(ED$12:ED14,ED15)))</f>
        <v>0</v>
      </c>
      <c r="EF15" s="26">
        <f t="shared" si="118"/>
        <v>0</v>
      </c>
      <c r="EG15" s="27" t="str">
        <f t="shared" si="159"/>
        <v/>
      </c>
      <c r="EI15" s="26" t="str">
        <f t="shared" si="160"/>
        <v/>
      </c>
      <c r="EJ15" s="26" t="str">
        <f t="shared" si="161"/>
        <v/>
      </c>
      <c r="EM15" s="1245"/>
      <c r="EN15" s="1245"/>
      <c r="EO15" s="1245"/>
    </row>
    <row r="16" spans="1:145" s="26" customFormat="1" ht="52.5" customHeight="1">
      <c r="A16" s="169" t="str">
        <f>IF(OR($I16="TTL",$I16=""),"",IF(ISERROR(VLOOKUP($B16,CODE!$D:$G,CODE!$F$1-2,FALSE))=TRUE,"전략",VLOOKUP($B16,CODE!$D:$G,CODE!$F$1-2,FALSE)))</f>
        <v>F-CAP</v>
      </c>
      <c r="B16" s="224" t="str">
        <f>IF(OR($I16="TTL",$I16=""),"",IF(VLOOKUP($P16,CODE!$K:$O,CODE!$O$1,FALSE)="",$I16,$I16&amp;"-"&amp;VLOOKUP($P16,CODE!$K:$O,CODE!$O$1,FALSE)))</f>
        <v>ELK</v>
      </c>
      <c r="C16" s="72" t="str">
        <f t="shared" si="121"/>
        <v>ELK-성진-05</v>
      </c>
      <c r="D16" s="306" t="str">
        <f t="shared" si="65"/>
        <v>ELK-성진-05ELKSNF5503RE</v>
      </c>
      <c r="E16" s="72">
        <f t="shared" si="66"/>
        <v>1</v>
      </c>
      <c r="F16" s="195" t="str">
        <f t="shared" si="67"/>
        <v>ELK-성진-051</v>
      </c>
      <c r="G16" s="72" t="str">
        <f t="shared" si="68"/>
        <v>ELK-성진-051-ELKSNF5503REDXSS</v>
      </c>
      <c r="H16" s="72" t="str">
        <f>IF(ISERROR(I16&amp;VLOOKUP(P16,CODE!$K:$N,CODE!$N$1,FALSE)&amp;S16)=TRUE,0,I16&amp;VLOOKUP(P16,CODE!$K:$N,CODE!$N$1,FALSE)&amp;S16)</f>
        <v>ELK의류외503</v>
      </c>
      <c r="I16" s="72" t="str">
        <f>IF(ISERROR(SEARCH("TTL",$K16))=TRUE,IF($L16="","",VLOOKUP($L16,CODE!$B:$G,CODE!$D$1,FALSE)),"TTL")</f>
        <v>ELK</v>
      </c>
      <c r="J16" s="244" t="str">
        <f t="shared" si="122"/>
        <v>14FW E</v>
      </c>
      <c r="K16" s="1037"/>
      <c r="L16" s="40" t="s">
        <v>1900</v>
      </c>
      <c r="M16" s="41" t="str">
        <f>IF(OR($I16="TTL",$L16=""),"",VLOOKUP($L16,CODE!$B:$D,CODE!$C$1,FALSE))</f>
        <v>ELSTINKO KIDS</v>
      </c>
      <c r="N16" s="42" t="str">
        <f>IF(OR($I16="TTL",$L16=""),"",VLOOKUP($K$2,CODE!$S:$T,CODE!$T$1-1,FALSE))</f>
        <v>F</v>
      </c>
      <c r="O16" s="1147">
        <v>5</v>
      </c>
      <c r="P16" s="40" t="s">
        <v>1901</v>
      </c>
      <c r="Q16" s="41" t="str">
        <f>IF(OR($I16="TTL",$P16=""),"",VLOOKUP($P16,CODE!$K:$M,CODE!$L$1,FALSE))</f>
        <v>SNAPBACK</v>
      </c>
      <c r="R16" s="185" t="s">
        <v>1902</v>
      </c>
      <c r="S16" s="1153">
        <v>503</v>
      </c>
      <c r="T16" s="43">
        <f t="shared" si="70"/>
        <v>503</v>
      </c>
      <c r="U16" s="39" t="str">
        <f t="shared" si="71"/>
        <v>ELKSNF5503</v>
      </c>
      <c r="V16" s="36">
        <f t="shared" si="72"/>
        <v>0.33333333333333331</v>
      </c>
      <c r="W16" s="44" t="s">
        <v>1903</v>
      </c>
      <c r="X16" s="39" t="str">
        <f>IF($Y16="","",VLOOKUP($Y16,CODE!$AE:$AF,CODE!$AF$1-1,FALSE))</f>
        <v>RE</v>
      </c>
      <c r="Y16" s="37" t="s">
        <v>1904</v>
      </c>
      <c r="Z16" s="35" t="str">
        <f t="shared" si="73"/>
        <v>ELKSNF5503RE</v>
      </c>
      <c r="AA16" s="554" t="str">
        <f t="shared" si="74"/>
        <v/>
      </c>
      <c r="AB16" s="45">
        <f t="shared" si="75"/>
        <v>0.33333333333333331</v>
      </c>
      <c r="AC16" s="560" t="s">
        <v>2358</v>
      </c>
      <c r="AD16" s="186">
        <v>1</v>
      </c>
      <c r="AE16" s="218" t="s">
        <v>1905</v>
      </c>
      <c r="AF16" s="214">
        <v>400</v>
      </c>
      <c r="AG16" s="215" t="s">
        <v>1906</v>
      </c>
      <c r="AH16" s="216">
        <v>5</v>
      </c>
      <c r="AI16" s="231" t="str">
        <f t="shared" si="76"/>
        <v>05</v>
      </c>
      <c r="AJ16" s="217" t="s">
        <v>1907</v>
      </c>
      <c r="AK16" s="217" t="s">
        <v>2360</v>
      </c>
      <c r="AL16" s="219">
        <f t="shared" si="77"/>
        <v>1</v>
      </c>
      <c r="AM16" s="254">
        <f>IF(ISERROR(VLOOKUP($F16,[1]기획현황취합!$A$1:$E$65474,[1]기획현황취합!$B$1,FALSE))=TRUE,0,VLOOKUP($F16,[1]기획현황취합!$A$1:$E$65474,[1]기획현황취합!$B$1,FALSE))</f>
        <v>45000</v>
      </c>
      <c r="AN16" s="1042">
        <f>IF(ISERROR(VLOOKUP($F16,[1]기획현황취합!$A$1:$E$65474,[1]기획현황취합!$C$1,FALSE))=TRUE,0,VLOOKUP($F16,[1]기획현황취합!$A$1:$E$65474,[1]기획현황취합!$C$1,FALSE))</f>
        <v>41801</v>
      </c>
      <c r="AO16" s="46">
        <f>IF(ISERROR(($AM16/1.1)/VLOOKUP($AG16,'TARGET MU'!$A:$D,'TARGET MU'!$D$1,FALSE))=TRUE,0,($AM16/1.1)/VLOOKUP($AG16,'TARGET MU'!$A:$D,'TARGET MU'!$D$1,FALSE))</f>
        <v>6818.1818181818171</v>
      </c>
      <c r="AP16" s="1049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6950.0000000000009</v>
      </c>
      <c r="AQ16" s="38">
        <f t="shared" si="123"/>
        <v>131.8181818181838</v>
      </c>
      <c r="AR16" s="716">
        <v>0</v>
      </c>
      <c r="AS16" s="716">
        <v>0</v>
      </c>
      <c r="AT16" s="251">
        <v>20</v>
      </c>
      <c r="AU16" s="226">
        <f t="shared" si="124"/>
        <v>20</v>
      </c>
      <c r="AV16" s="252">
        <v>6</v>
      </c>
      <c r="AW16" s="253">
        <v>0</v>
      </c>
      <c r="AX16" s="257">
        <f>IF(ISERROR(VLOOKUP($F16,[1]기획현황취합!$A$1:$E$65474,[1]기획현황취합!$D$1,FALSE))=TRUE,0,VLOOKUP($F16,[1]기획현황취합!$A$1:$E$65474,[1]기획현황취합!$D$1,FALSE))</f>
        <v>41736</v>
      </c>
      <c r="AY16" s="255">
        <v>41867</v>
      </c>
      <c r="AZ16" s="210">
        <f>IF(ISERROR(VLOOKUP($F16,[1]기획현황취합!$A$1:$E$65474,[1]기획현황취합!$E$1,FALSE))=TRUE,0,VLOOKUP($F16,[1]기획현황취합!$A$1:$E$65474,[1]기획현황취합!$E$1,FALSE))</f>
        <v>41844</v>
      </c>
      <c r="BA16" s="250">
        <v>41871</v>
      </c>
      <c r="BB16" s="250">
        <v>41877</v>
      </c>
      <c r="BC16" s="250">
        <v>41887</v>
      </c>
      <c r="BD16" s="250">
        <v>41900</v>
      </c>
      <c r="BE16" s="250">
        <v>0</v>
      </c>
      <c r="BF16" s="250">
        <v>0</v>
      </c>
      <c r="BG16" s="256" t="s">
        <v>2267</v>
      </c>
      <c r="BH16" s="256" t="s">
        <v>2267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400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80"/>
        <v>0</v>
      </c>
      <c r="BO16" s="47">
        <f t="shared" si="81"/>
        <v>400</v>
      </c>
      <c r="BP16" s="95">
        <f t="shared" si="82"/>
        <v>2780000.0000000005</v>
      </c>
      <c r="BQ16" s="95">
        <f t="shared" si="83"/>
        <v>18000000</v>
      </c>
      <c r="BR16" s="48">
        <f t="shared" si="125"/>
        <v>5.8862001308044452</v>
      </c>
      <c r="BT16" s="26" t="str">
        <f>IF(ISERROR(Z16&amp;VLOOKUP($AG16,'TARGET MU'!$A:$D,'TARGET MU'!$B$1,FALSE))=TRUE,"",Z16&amp;VLOOKUP($AG16,'TARGET MU'!$A:$D,'TARGET MU'!$B$1,FALSE))</f>
        <v>ELKSNF5503RE성진무역</v>
      </c>
      <c r="BU16" s="31">
        <f t="shared" si="126"/>
        <v>6950.0000000000009</v>
      </c>
      <c r="BV16" s="31" t="str">
        <f t="shared" si="127"/>
        <v>ELKSNF5503REXSS40045000성진05BG</v>
      </c>
      <c r="BX16" s="55" t="str">
        <f t="shared" si="128"/>
        <v>ELK</v>
      </c>
      <c r="BY16" s="56">
        <f t="shared" si="129"/>
        <v>5</v>
      </c>
      <c r="BZ16" s="56" t="str">
        <f t="shared" si="130"/>
        <v>M</v>
      </c>
      <c r="CA16" s="56" t="str">
        <f t="shared" si="131"/>
        <v>SN</v>
      </c>
      <c r="CB16" s="56" t="str">
        <f t="shared" si="132"/>
        <v>K</v>
      </c>
      <c r="CC16" s="56" t="str">
        <f t="shared" si="133"/>
        <v>BG</v>
      </c>
      <c r="CD16" s="57" t="str">
        <f t="shared" si="134"/>
        <v>14FW ELS_06_SNAP_RD_KIDS</v>
      </c>
      <c r="CE16" s="56" t="str">
        <f t="shared" si="135"/>
        <v>ELKSNF5503</v>
      </c>
      <c r="CF16" s="56">
        <f t="shared" si="136"/>
        <v>503</v>
      </c>
      <c r="CG16" s="57" t="str">
        <f t="shared" si="137"/>
        <v>14FW ELS_06_SNAP_RD_KIDS</v>
      </c>
      <c r="CH16" s="56" t="str">
        <f t="shared" si="138"/>
        <v>RE</v>
      </c>
      <c r="CI16" s="56">
        <f t="shared" si="139"/>
        <v>1</v>
      </c>
      <c r="CJ16" s="56" t="str">
        <f t="shared" si="140"/>
        <v>XSS</v>
      </c>
      <c r="CK16" s="58">
        <f t="shared" si="100"/>
        <v>400</v>
      </c>
      <c r="CL16" s="59">
        <f t="shared" si="141"/>
        <v>6</v>
      </c>
      <c r="CM16" s="58">
        <f t="shared" si="142"/>
        <v>45000</v>
      </c>
      <c r="CN16" s="58">
        <f t="shared" si="143"/>
        <v>6930.0000000000009</v>
      </c>
      <c r="CO16" s="58">
        <f t="shared" si="144"/>
        <v>20</v>
      </c>
      <c r="CP16" s="60">
        <f t="shared" si="145"/>
        <v>1</v>
      </c>
      <c r="CQ16" s="241">
        <v>811</v>
      </c>
      <c r="CS16" s="49"/>
      <c r="CT16" s="50" t="str">
        <f t="shared" si="146"/>
        <v>ELKSNF5503REXSS</v>
      </c>
      <c r="CU16" s="51" t="str">
        <f t="shared" si="147"/>
        <v>ELSTINKO KIDS</v>
      </c>
      <c r="CV16" s="51" t="str">
        <f t="shared" si="148"/>
        <v>SNAPBACK_503</v>
      </c>
      <c r="CW16" s="51" t="str">
        <f t="shared" si="149"/>
        <v>RED_XSS</v>
      </c>
      <c r="CX16" s="52" t="str">
        <f t="shared" si="150"/>
        <v>ELK</v>
      </c>
      <c r="CY16" s="52">
        <f t="shared" si="151"/>
        <v>503</v>
      </c>
      <c r="CZ16" s="53">
        <f t="shared" si="112"/>
        <v>400</v>
      </c>
      <c r="DA16" s="53">
        <f t="shared" si="152"/>
        <v>45000</v>
      </c>
      <c r="DB16" s="52" t="str">
        <f t="shared" si="153"/>
        <v>RED</v>
      </c>
      <c r="DC16" s="52" t="str">
        <f t="shared" si="154"/>
        <v>XSS</v>
      </c>
      <c r="DD16" s="1246" t="s">
        <v>2362</v>
      </c>
      <c r="DE16" s="165"/>
      <c r="DG16" s="1209">
        <v>41736</v>
      </c>
      <c r="DH16" s="282">
        <f t="shared" si="155"/>
        <v>41754</v>
      </c>
      <c r="DI16" s="1210">
        <v>41745</v>
      </c>
      <c r="DJ16" s="1210">
        <v>41746</v>
      </c>
      <c r="DK16" s="276">
        <v>41773</v>
      </c>
      <c r="DL16" s="1081">
        <v>3</v>
      </c>
      <c r="DM16" s="1081">
        <v>1</v>
      </c>
      <c r="DN16" s="1216" t="s">
        <v>2175</v>
      </c>
      <c r="DO16" s="1216" t="s">
        <v>2175</v>
      </c>
      <c r="DP16" s="283" t="str">
        <f t="shared" si="156"/>
        <v/>
      </c>
      <c r="DQ16" s="1216" t="s">
        <v>2175</v>
      </c>
      <c r="DR16" s="1216" t="s">
        <v>2175</v>
      </c>
      <c r="DS16" s="1237">
        <v>41773</v>
      </c>
      <c r="DT16" s="276"/>
      <c r="DU16" s="277"/>
      <c r="DV16" s="276"/>
      <c r="DW16" s="276"/>
      <c r="DX16" s="277"/>
      <c r="DY16" s="277"/>
      <c r="DZ16" s="61"/>
      <c r="EA16" s="62"/>
      <c r="EB16" s="62"/>
      <c r="EC16" s="26" t="str">
        <f t="shared" si="157"/>
        <v>ELKSNF5503RE41736</v>
      </c>
      <c r="ED16" s="26" t="str">
        <f t="shared" si="158"/>
        <v>ELKSNF5503REXSS</v>
      </c>
      <c r="EE16" s="27">
        <f>IF(ED16="",0,IF(COUNTIF(ED$12:ED15,ED16)=0,0,COUNTIF(ED$12:ED15,ED16)))</f>
        <v>0</v>
      </c>
      <c r="EF16" s="26">
        <f t="shared" si="118"/>
        <v>0</v>
      </c>
      <c r="EG16" s="27" t="str">
        <f t="shared" si="159"/>
        <v/>
      </c>
      <c r="EI16" s="26" t="str">
        <f t="shared" si="160"/>
        <v>ELKSNF5503</v>
      </c>
      <c r="EJ16" s="26" t="str">
        <f t="shared" si="161"/>
        <v>ELKSNF5503RE</v>
      </c>
      <c r="EM16" s="1244">
        <v>41801</v>
      </c>
      <c r="EN16" s="1245"/>
      <c r="EO16" s="1245"/>
    </row>
    <row r="17" spans="1:145" s="26" customFormat="1" ht="52.5" customHeight="1">
      <c r="A17" s="169" t="str">
        <f>IF(OR($I17="TTL",$I17=""),"",IF(ISERROR(VLOOKUP($B17,CODE!$D:$G,CODE!$F$1-2,FALSE))=TRUE,"전략",VLOOKUP($B17,CODE!$D:$G,CODE!$F$1-2,FALSE)))</f>
        <v>F-CAP</v>
      </c>
      <c r="B17" s="224" t="str">
        <f>IF(OR($I17="TTL",$I17=""),"",IF(VLOOKUP($P17,CODE!$K:$O,CODE!$O$1,FALSE)="",$I17,$I17&amp;"-"&amp;VLOOKUP($P17,CODE!$K:$O,CODE!$O$1,FALSE)))</f>
        <v>ELK</v>
      </c>
      <c r="C17" s="72" t="str">
        <f t="shared" si="121"/>
        <v>ELK-성진-05</v>
      </c>
      <c r="D17" s="306" t="str">
        <f t="shared" si="65"/>
        <v>ELK-성진-05ELKSNF5503RE</v>
      </c>
      <c r="E17" s="72">
        <f t="shared" si="66"/>
        <v>1</v>
      </c>
      <c r="F17" s="195" t="str">
        <f t="shared" si="67"/>
        <v>ELK-성진-051</v>
      </c>
      <c r="G17" s="72" t="str">
        <f t="shared" si="68"/>
        <v>ELK-성진-051-ELKSNF5503REDOSM</v>
      </c>
      <c r="H17" s="72" t="str">
        <f>IF(ISERROR(I17&amp;VLOOKUP(P17,CODE!$K:$N,CODE!$N$1,FALSE)&amp;S17)=TRUE,0,I17&amp;VLOOKUP(P17,CODE!$K:$N,CODE!$N$1,FALSE)&amp;S17)</f>
        <v>ELK의류외503</v>
      </c>
      <c r="I17" s="72" t="str">
        <f>IF(ISERROR(SEARCH("TTL",$K17))=TRUE,IF($L17="","",VLOOKUP($L17,CODE!$B:$G,CODE!$D$1,FALSE)),"TTL")</f>
        <v>ELK</v>
      </c>
      <c r="J17" s="244" t="str">
        <f t="shared" si="122"/>
        <v>14FW E</v>
      </c>
      <c r="K17" s="1037"/>
      <c r="L17" s="40" t="s">
        <v>1900</v>
      </c>
      <c r="M17" s="41" t="str">
        <f>IF(OR($I17="TTL",$L17=""),"",VLOOKUP($L17,CODE!$B:$D,CODE!$C$1,FALSE))</f>
        <v>ELSTINKO KIDS</v>
      </c>
      <c r="N17" s="42" t="str">
        <f>IF(OR($I17="TTL",$L17=""),"",VLOOKUP($K$2,CODE!$S:$T,CODE!$T$1-1,FALSE))</f>
        <v>F</v>
      </c>
      <c r="O17" s="1147">
        <v>5</v>
      </c>
      <c r="P17" s="40" t="s">
        <v>1901</v>
      </c>
      <c r="Q17" s="41" t="str">
        <f>IF(OR($I17="TTL",$P17=""),"",VLOOKUP($P17,CODE!$K:$M,CODE!$L$1,FALSE))</f>
        <v>SNAPBACK</v>
      </c>
      <c r="R17" s="185" t="s">
        <v>1902</v>
      </c>
      <c r="S17" s="1153">
        <v>503</v>
      </c>
      <c r="T17" s="43">
        <f t="shared" si="70"/>
        <v>503</v>
      </c>
      <c r="U17" s="39" t="str">
        <f t="shared" si="71"/>
        <v>ELKSNF5503</v>
      </c>
      <c r="V17" s="36">
        <f t="shared" si="72"/>
        <v>0.33333333333333331</v>
      </c>
      <c r="W17" s="44" t="s">
        <v>1903</v>
      </c>
      <c r="X17" s="39" t="str">
        <f>IF($Y17="","",VLOOKUP($Y17,CODE!$AE:$AF,CODE!$AF$1-1,FALSE))</f>
        <v>RE</v>
      </c>
      <c r="Y17" s="37" t="s">
        <v>1904</v>
      </c>
      <c r="Z17" s="35" t="str">
        <f t="shared" si="73"/>
        <v>ELKSNF5503RE</v>
      </c>
      <c r="AA17" s="554" t="str">
        <f t="shared" si="74"/>
        <v/>
      </c>
      <c r="AB17" s="45">
        <f t="shared" si="75"/>
        <v>0.33333333333333331</v>
      </c>
      <c r="AC17" s="560" t="s">
        <v>2358</v>
      </c>
      <c r="AD17" s="186">
        <v>1</v>
      </c>
      <c r="AE17" s="218" t="s">
        <v>1909</v>
      </c>
      <c r="AF17" s="214">
        <v>100</v>
      </c>
      <c r="AG17" s="215" t="s">
        <v>1906</v>
      </c>
      <c r="AH17" s="216">
        <v>5</v>
      </c>
      <c r="AI17" s="231" t="str">
        <f t="shared" si="76"/>
        <v>05</v>
      </c>
      <c r="AJ17" s="217" t="s">
        <v>1907</v>
      </c>
      <c r="AK17" s="217" t="s">
        <v>2360</v>
      </c>
      <c r="AL17" s="219">
        <f t="shared" si="77"/>
        <v>1</v>
      </c>
      <c r="AM17" s="254">
        <f>IF(ISERROR(VLOOKUP($F17,[1]기획현황취합!$A$1:$E$65474,[1]기획현황취합!$B$1,FALSE))=TRUE,0,VLOOKUP($F17,[1]기획현황취합!$A$1:$E$65474,[1]기획현황취합!$B$1,FALSE))</f>
        <v>45000</v>
      </c>
      <c r="AN17" s="1042">
        <f>IF(ISERROR(VLOOKUP($F17,[1]기획현황취합!$A$1:$E$65474,[1]기획현황취합!$C$1,FALSE))=TRUE,0,VLOOKUP($F17,[1]기획현황취합!$A$1:$E$65474,[1]기획현황취합!$C$1,FALSE))</f>
        <v>41801</v>
      </c>
      <c r="AO17" s="46">
        <f>IF(ISERROR(($AM17/1.1)/VLOOKUP($AG17,'TARGET MU'!$A:$D,'TARGET MU'!$D$1,FALSE))=TRUE,0,($AM17/1.1)/VLOOKUP($AG17,'TARGET MU'!$A:$D,'TARGET MU'!$D$1,FALSE))</f>
        <v>6818.1818181818171</v>
      </c>
      <c r="AP17" s="1049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7065.5</v>
      </c>
      <c r="AQ17" s="38">
        <f t="shared" si="123"/>
        <v>247.31818181818289</v>
      </c>
      <c r="AR17" s="716">
        <v>0</v>
      </c>
      <c r="AS17" s="716">
        <v>0</v>
      </c>
      <c r="AT17" s="251">
        <v>20</v>
      </c>
      <c r="AU17" s="226">
        <f t="shared" si="124"/>
        <v>20</v>
      </c>
      <c r="AV17" s="252">
        <v>6.1</v>
      </c>
      <c r="AW17" s="253">
        <v>0</v>
      </c>
      <c r="AX17" s="257">
        <f>IF(ISERROR(VLOOKUP($F17,[1]기획현황취합!$A$1:$E$65474,[1]기획현황취합!$D$1,FALSE))=TRUE,0,VLOOKUP($F17,[1]기획현황취합!$A$1:$E$65474,[1]기획현황취합!$D$1,FALSE))</f>
        <v>41736</v>
      </c>
      <c r="AY17" s="255">
        <v>41867</v>
      </c>
      <c r="AZ17" s="210">
        <f>IF(ISERROR(VLOOKUP($F17,[1]기획현황취합!$A$1:$E$65474,[1]기획현황취합!$E$1,FALSE))=TRUE,0,VLOOKUP($F17,[1]기획현황취합!$A$1:$E$65474,[1]기획현황취합!$E$1,FALSE))</f>
        <v>41844</v>
      </c>
      <c r="BA17" s="250">
        <v>41871</v>
      </c>
      <c r="BB17" s="250">
        <v>41877</v>
      </c>
      <c r="BC17" s="250">
        <v>41887</v>
      </c>
      <c r="BD17" s="250">
        <v>41900</v>
      </c>
      <c r="BE17" s="250">
        <v>0</v>
      </c>
      <c r="BF17" s="250">
        <v>0</v>
      </c>
      <c r="BG17" s="256" t="s">
        <v>2267</v>
      </c>
      <c r="BH17" s="256" t="s">
        <v>2267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50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50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80"/>
        <v>0</v>
      </c>
      <c r="BO17" s="47">
        <f t="shared" si="81"/>
        <v>100</v>
      </c>
      <c r="BP17" s="95">
        <f t="shared" si="82"/>
        <v>706550</v>
      </c>
      <c r="BQ17" s="95">
        <f t="shared" si="83"/>
        <v>4500000</v>
      </c>
      <c r="BR17" s="48">
        <f t="shared" si="125"/>
        <v>5.7899781910821462</v>
      </c>
      <c r="BT17" s="26" t="str">
        <f>IF(ISERROR(Z17&amp;VLOOKUP($AG17,'TARGET MU'!$A:$D,'TARGET MU'!$B$1,FALSE))=TRUE,"",Z17&amp;VLOOKUP($AG17,'TARGET MU'!$A:$D,'TARGET MU'!$B$1,FALSE))</f>
        <v>ELKSNF5503RE성진무역</v>
      </c>
      <c r="BU17" s="31">
        <f t="shared" si="126"/>
        <v>7065.5</v>
      </c>
      <c r="BV17" s="31" t="str">
        <f t="shared" si="127"/>
        <v>ELKSNF5503REOSM10045000성진05BG</v>
      </c>
      <c r="BX17" s="55" t="str">
        <f t="shared" si="128"/>
        <v>ELK</v>
      </c>
      <c r="BY17" s="56">
        <f t="shared" si="129"/>
        <v>5</v>
      </c>
      <c r="BZ17" s="56" t="str">
        <f t="shared" si="130"/>
        <v>M</v>
      </c>
      <c r="CA17" s="56" t="str">
        <f t="shared" si="131"/>
        <v>SN</v>
      </c>
      <c r="CB17" s="56" t="str">
        <f t="shared" si="132"/>
        <v>K</v>
      </c>
      <c r="CC17" s="56" t="str">
        <f t="shared" si="133"/>
        <v>BG</v>
      </c>
      <c r="CD17" s="57" t="str">
        <f t="shared" si="134"/>
        <v>14FW ELS_06_SNAP_RD_KIDS</v>
      </c>
      <c r="CE17" s="56" t="str">
        <f t="shared" si="135"/>
        <v>ELKSNF5503</v>
      </c>
      <c r="CF17" s="56">
        <f t="shared" si="136"/>
        <v>503</v>
      </c>
      <c r="CG17" s="57" t="str">
        <f t="shared" si="137"/>
        <v>14FW ELS_06_SNAP_RD_KIDS</v>
      </c>
      <c r="CH17" s="56" t="str">
        <f t="shared" si="138"/>
        <v>RE</v>
      </c>
      <c r="CI17" s="56">
        <f t="shared" si="139"/>
        <v>1</v>
      </c>
      <c r="CJ17" s="56" t="str">
        <f t="shared" si="140"/>
        <v>OSM</v>
      </c>
      <c r="CK17" s="58">
        <f t="shared" si="100"/>
        <v>100</v>
      </c>
      <c r="CL17" s="59">
        <f t="shared" si="141"/>
        <v>6.1</v>
      </c>
      <c r="CM17" s="58">
        <f t="shared" si="142"/>
        <v>45000</v>
      </c>
      <c r="CN17" s="58">
        <f t="shared" si="143"/>
        <v>7045.5</v>
      </c>
      <c r="CO17" s="58">
        <f t="shared" si="144"/>
        <v>20</v>
      </c>
      <c r="CP17" s="60">
        <f t="shared" si="145"/>
        <v>1</v>
      </c>
      <c r="CQ17" s="241" t="s">
        <v>5368</v>
      </c>
      <c r="CS17" s="49"/>
      <c r="CT17" s="50" t="str">
        <f t="shared" si="146"/>
        <v>ELKSNF5503REOSM</v>
      </c>
      <c r="CU17" s="51" t="str">
        <f t="shared" si="147"/>
        <v>ELSTINKO KIDS</v>
      </c>
      <c r="CV17" s="51" t="str">
        <f t="shared" si="148"/>
        <v>SNAPBACK_503</v>
      </c>
      <c r="CW17" s="51" t="str">
        <f t="shared" si="149"/>
        <v>RED_OSM</v>
      </c>
      <c r="CX17" s="52" t="str">
        <f t="shared" si="150"/>
        <v>ELK</v>
      </c>
      <c r="CY17" s="52">
        <f t="shared" si="151"/>
        <v>503</v>
      </c>
      <c r="CZ17" s="53">
        <f t="shared" si="112"/>
        <v>100</v>
      </c>
      <c r="DA17" s="53">
        <f t="shared" si="152"/>
        <v>45000</v>
      </c>
      <c r="DB17" s="52" t="str">
        <f t="shared" si="153"/>
        <v>RED</v>
      </c>
      <c r="DC17" s="52" t="str">
        <f t="shared" si="154"/>
        <v>OSM</v>
      </c>
      <c r="DD17" s="1246" t="s">
        <v>2362</v>
      </c>
      <c r="DE17" s="165"/>
      <c r="DG17" s="1209">
        <v>41736</v>
      </c>
      <c r="DH17" s="282">
        <f t="shared" si="155"/>
        <v>41754</v>
      </c>
      <c r="DI17" s="1210">
        <v>41745</v>
      </c>
      <c r="DJ17" s="1210">
        <v>41746</v>
      </c>
      <c r="DK17" s="276">
        <v>41773</v>
      </c>
      <c r="DL17" s="1081">
        <v>3</v>
      </c>
      <c r="DM17" s="1081">
        <v>1</v>
      </c>
      <c r="DN17" s="1216" t="s">
        <v>2175</v>
      </c>
      <c r="DO17" s="1216" t="s">
        <v>2175</v>
      </c>
      <c r="DP17" s="283" t="str">
        <f t="shared" si="156"/>
        <v/>
      </c>
      <c r="DQ17" s="1216" t="s">
        <v>2175</v>
      </c>
      <c r="DR17" s="1216" t="s">
        <v>2175</v>
      </c>
      <c r="DS17" s="1237">
        <v>41773</v>
      </c>
      <c r="DT17" s="276"/>
      <c r="DU17" s="277"/>
      <c r="DV17" s="276"/>
      <c r="DW17" s="276"/>
      <c r="DX17" s="277"/>
      <c r="DY17" s="277"/>
      <c r="DZ17" s="61"/>
      <c r="EA17" s="62"/>
      <c r="EB17" s="62"/>
      <c r="EC17" s="26" t="str">
        <f t="shared" si="157"/>
        <v/>
      </c>
      <c r="ED17" s="26" t="str">
        <f t="shared" si="158"/>
        <v>ELKSNF5503REOSM</v>
      </c>
      <c r="EE17" s="27">
        <f>IF(ED17="",0,IF(COUNTIF(ED$12:ED16,ED17)=0,0,COUNTIF(ED$12:ED16,ED17)))</f>
        <v>0</v>
      </c>
      <c r="EF17" s="26">
        <f t="shared" si="118"/>
        <v>0</v>
      </c>
      <c r="EG17" s="27" t="str">
        <f t="shared" si="159"/>
        <v/>
      </c>
      <c r="EI17" s="26" t="str">
        <f t="shared" si="160"/>
        <v>ELKSNF5503</v>
      </c>
      <c r="EJ17" s="26" t="str">
        <f t="shared" si="161"/>
        <v>ELKSNF5503RE</v>
      </c>
      <c r="EM17" s="1244">
        <v>41801</v>
      </c>
      <c r="EN17" s="1245"/>
      <c r="EO17" s="1245"/>
    </row>
    <row r="18" spans="1:145" s="26" customFormat="1" ht="52.5" customHeight="1">
      <c r="A18" s="169" t="str">
        <f>IF(OR($I18="TTL",$I18=""),"",IF(ISERROR(VLOOKUP($B18,CODE!$D:$G,CODE!$F$1-2,FALSE))=TRUE,"전략",VLOOKUP($B18,CODE!$D:$G,CODE!$F$1-2,FALSE)))</f>
        <v>F-CAP</v>
      </c>
      <c r="B18" s="224" t="str">
        <f>IF(OR($I18="TTL",$I18=""),"",IF(VLOOKUP($P18,CODE!$K:$O,CODE!$O$1,FALSE)="",$I18,$I18&amp;"-"&amp;VLOOKUP($P18,CODE!$K:$O,CODE!$O$1,FALSE)))</f>
        <v>ELK</v>
      </c>
      <c r="C18" s="72" t="str">
        <f t="shared" si="121"/>
        <v>ELK-성진-05</v>
      </c>
      <c r="D18" s="306" t="str">
        <f t="shared" si="65"/>
        <v>ELK-성진-05ELKSNF5503RE</v>
      </c>
      <c r="E18" s="72">
        <f t="shared" si="66"/>
        <v>1</v>
      </c>
      <c r="F18" s="195" t="str">
        <f t="shared" si="67"/>
        <v>ELK-성진-051</v>
      </c>
      <c r="G18" s="72" t="str">
        <f t="shared" si="68"/>
        <v>ELK-성진-051-ELKSNF5503REDOML</v>
      </c>
      <c r="H18" s="72" t="str">
        <f>IF(ISERROR(I18&amp;VLOOKUP(P18,CODE!$K:$N,CODE!$N$1,FALSE)&amp;S18)=TRUE,0,I18&amp;VLOOKUP(P18,CODE!$K:$N,CODE!$N$1,FALSE)&amp;S18)</f>
        <v>ELK의류외503</v>
      </c>
      <c r="I18" s="72" t="str">
        <f>IF(ISERROR(SEARCH("TTL",$K18))=TRUE,IF($L18="","",VLOOKUP($L18,CODE!$B:$G,CODE!$D$1,FALSE)),"TTL")</f>
        <v>ELK</v>
      </c>
      <c r="J18" s="244" t="str">
        <f t="shared" si="122"/>
        <v>14FW E</v>
      </c>
      <c r="K18" s="1037"/>
      <c r="L18" s="40" t="s">
        <v>1900</v>
      </c>
      <c r="M18" s="41" t="str">
        <f>IF(OR($I18="TTL",$L18=""),"",VLOOKUP($L18,CODE!$B:$D,CODE!$C$1,FALSE))</f>
        <v>ELSTINKO KIDS</v>
      </c>
      <c r="N18" s="42" t="str">
        <f>IF(OR($I18="TTL",$L18=""),"",VLOOKUP($K$2,CODE!$S:$T,CODE!$T$1-1,FALSE))</f>
        <v>F</v>
      </c>
      <c r="O18" s="1147">
        <v>5</v>
      </c>
      <c r="P18" s="40" t="s">
        <v>1901</v>
      </c>
      <c r="Q18" s="41" t="str">
        <f>IF(OR($I18="TTL",$P18=""),"",VLOOKUP($P18,CODE!$K:$M,CODE!$L$1,FALSE))</f>
        <v>SNAPBACK</v>
      </c>
      <c r="R18" s="185" t="s">
        <v>1902</v>
      </c>
      <c r="S18" s="1153">
        <v>503</v>
      </c>
      <c r="T18" s="43">
        <f t="shared" si="70"/>
        <v>503</v>
      </c>
      <c r="U18" s="39" t="str">
        <f t="shared" si="71"/>
        <v>ELKSNF5503</v>
      </c>
      <c r="V18" s="36">
        <f t="shared" si="72"/>
        <v>0.33333333333333331</v>
      </c>
      <c r="W18" s="44" t="s">
        <v>1903</v>
      </c>
      <c r="X18" s="39" t="str">
        <f>IF($Y18="","",VLOOKUP($Y18,CODE!$AE:$AF,CODE!$AF$1-1,FALSE))</f>
        <v>RE</v>
      </c>
      <c r="Y18" s="37" t="s">
        <v>1904</v>
      </c>
      <c r="Z18" s="35" t="str">
        <f t="shared" si="73"/>
        <v>ELKSNF5503RE</v>
      </c>
      <c r="AA18" s="554" t="str">
        <f t="shared" si="74"/>
        <v/>
      </c>
      <c r="AB18" s="45">
        <f t="shared" si="75"/>
        <v>0.33333333333333331</v>
      </c>
      <c r="AC18" s="560" t="s">
        <v>2358</v>
      </c>
      <c r="AD18" s="186">
        <v>1</v>
      </c>
      <c r="AE18" s="218" t="s">
        <v>1910</v>
      </c>
      <c r="AF18" s="214">
        <v>50</v>
      </c>
      <c r="AG18" s="215" t="s">
        <v>1906</v>
      </c>
      <c r="AH18" s="216">
        <v>5</v>
      </c>
      <c r="AI18" s="231" t="str">
        <f t="shared" si="76"/>
        <v>05</v>
      </c>
      <c r="AJ18" s="217" t="s">
        <v>1907</v>
      </c>
      <c r="AK18" s="217" t="s">
        <v>2360</v>
      </c>
      <c r="AL18" s="219">
        <f t="shared" si="77"/>
        <v>1</v>
      </c>
      <c r="AM18" s="254">
        <f>IF(ISERROR(VLOOKUP($F18,[1]기획현황취합!$A$1:$E$65474,[1]기획현황취합!$B$1,FALSE))=TRUE,0,VLOOKUP($F18,[1]기획현황취합!$A$1:$E$65474,[1]기획현황취합!$B$1,FALSE))</f>
        <v>45000</v>
      </c>
      <c r="AN18" s="1042">
        <f>IF(ISERROR(VLOOKUP($F18,[1]기획현황취합!$A$1:$E$65474,[1]기획현황취합!$C$1,FALSE))=TRUE,0,VLOOKUP($F18,[1]기획현황취합!$A$1:$E$65474,[1]기획현황취합!$C$1,FALSE))</f>
        <v>41801</v>
      </c>
      <c r="AO18" s="46">
        <f>IF(ISERROR(($AM18/1.1)/VLOOKUP($AG18,'TARGET MU'!$A:$D,'TARGET MU'!$D$1,FALSE))=TRUE,0,($AM18/1.1)/VLOOKUP($AG18,'TARGET MU'!$A:$D,'TARGET MU'!$D$1,FALSE))</f>
        <v>6818.1818181818171</v>
      </c>
      <c r="AP18" s="1049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7065.5</v>
      </c>
      <c r="AQ18" s="38">
        <f t="shared" si="123"/>
        <v>247.31818181818289</v>
      </c>
      <c r="AR18" s="716">
        <v>0</v>
      </c>
      <c r="AS18" s="716">
        <v>0</v>
      </c>
      <c r="AT18" s="251">
        <v>20</v>
      </c>
      <c r="AU18" s="226">
        <f t="shared" si="124"/>
        <v>20</v>
      </c>
      <c r="AV18" s="252">
        <v>6.1</v>
      </c>
      <c r="AW18" s="253">
        <v>0</v>
      </c>
      <c r="AX18" s="257">
        <f>IF(ISERROR(VLOOKUP($F18,[1]기획현황취합!$A$1:$E$65474,[1]기획현황취합!$D$1,FALSE))=TRUE,0,VLOOKUP($F18,[1]기획현황취합!$A$1:$E$65474,[1]기획현황취합!$D$1,FALSE))</f>
        <v>41736</v>
      </c>
      <c r="AY18" s="255">
        <v>41867</v>
      </c>
      <c r="AZ18" s="210">
        <f>IF(ISERROR(VLOOKUP($F18,[1]기획현황취합!$A$1:$E$65474,[1]기획현황취합!$E$1,FALSE))=TRUE,0,VLOOKUP($F18,[1]기획현황취합!$A$1:$E$65474,[1]기획현황취합!$E$1,FALSE))</f>
        <v>41844</v>
      </c>
      <c r="BA18" s="250">
        <v>41871</v>
      </c>
      <c r="BB18" s="250">
        <v>41877</v>
      </c>
      <c r="BC18" s="250">
        <v>41887</v>
      </c>
      <c r="BD18" s="250">
        <v>41900</v>
      </c>
      <c r="BE18" s="250">
        <v>0</v>
      </c>
      <c r="BF18" s="250">
        <v>0</v>
      </c>
      <c r="BG18" s="256" t="s">
        <v>2267</v>
      </c>
      <c r="BH18" s="256" t="s">
        <v>2267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50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50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80"/>
        <v>0</v>
      </c>
      <c r="BO18" s="47">
        <f t="shared" si="81"/>
        <v>50</v>
      </c>
      <c r="BP18" s="95">
        <f t="shared" si="82"/>
        <v>353275</v>
      </c>
      <c r="BQ18" s="95">
        <f t="shared" si="83"/>
        <v>2250000</v>
      </c>
      <c r="BR18" s="48">
        <f t="shared" si="125"/>
        <v>5.7899781910821462</v>
      </c>
      <c r="BT18" s="26" t="str">
        <f>IF(ISERROR(Z18&amp;VLOOKUP($AG18,'TARGET MU'!$A:$D,'TARGET MU'!$B$1,FALSE))=TRUE,"",Z18&amp;VLOOKUP($AG18,'TARGET MU'!$A:$D,'TARGET MU'!$B$1,FALSE))</f>
        <v>ELKSNF5503RE성진무역</v>
      </c>
      <c r="BU18" s="31">
        <f t="shared" si="126"/>
        <v>7065.5</v>
      </c>
      <c r="BV18" s="31" t="str">
        <f t="shared" si="127"/>
        <v>ELKSNF5503REOML5045000성진05BG</v>
      </c>
      <c r="BX18" s="55" t="str">
        <f t="shared" si="128"/>
        <v>ELK</v>
      </c>
      <c r="BY18" s="56">
        <f t="shared" si="129"/>
        <v>5</v>
      </c>
      <c r="BZ18" s="56" t="str">
        <f t="shared" si="130"/>
        <v>M</v>
      </c>
      <c r="CA18" s="56" t="str">
        <f t="shared" si="131"/>
        <v>SN</v>
      </c>
      <c r="CB18" s="56" t="str">
        <f t="shared" si="132"/>
        <v>K</v>
      </c>
      <c r="CC18" s="56" t="str">
        <f t="shared" si="133"/>
        <v>BG</v>
      </c>
      <c r="CD18" s="57" t="str">
        <f t="shared" si="134"/>
        <v>14FW ELS_06_SNAP_RD_KIDS</v>
      </c>
      <c r="CE18" s="56" t="str">
        <f t="shared" si="135"/>
        <v>ELKSNF5503</v>
      </c>
      <c r="CF18" s="56">
        <f t="shared" si="136"/>
        <v>503</v>
      </c>
      <c r="CG18" s="57" t="str">
        <f t="shared" si="137"/>
        <v>14FW ELS_06_SNAP_RD_KIDS</v>
      </c>
      <c r="CH18" s="56" t="str">
        <f t="shared" si="138"/>
        <v>RE</v>
      </c>
      <c r="CI18" s="56">
        <f t="shared" si="139"/>
        <v>1</v>
      </c>
      <c r="CJ18" s="56" t="str">
        <f t="shared" si="140"/>
        <v>OML</v>
      </c>
      <c r="CK18" s="58">
        <f t="shared" si="100"/>
        <v>50</v>
      </c>
      <c r="CL18" s="59">
        <f t="shared" si="141"/>
        <v>6.1</v>
      </c>
      <c r="CM18" s="58">
        <f t="shared" si="142"/>
        <v>45000</v>
      </c>
      <c r="CN18" s="58">
        <f t="shared" si="143"/>
        <v>7045.5</v>
      </c>
      <c r="CO18" s="58">
        <f t="shared" si="144"/>
        <v>20</v>
      </c>
      <c r="CP18" s="60">
        <f t="shared" si="145"/>
        <v>1</v>
      </c>
      <c r="CQ18" s="241" t="s">
        <v>4575</v>
      </c>
      <c r="CS18" s="49"/>
      <c r="CT18" s="50" t="str">
        <f t="shared" si="146"/>
        <v>ELKSNF5503REOML</v>
      </c>
      <c r="CU18" s="51" t="str">
        <f t="shared" si="147"/>
        <v>ELSTINKO KIDS</v>
      </c>
      <c r="CV18" s="51" t="str">
        <f t="shared" si="148"/>
        <v>SNAPBACK_503</v>
      </c>
      <c r="CW18" s="51" t="str">
        <f t="shared" si="149"/>
        <v>RED_OML</v>
      </c>
      <c r="CX18" s="52" t="str">
        <f t="shared" si="150"/>
        <v>ELK</v>
      </c>
      <c r="CY18" s="52">
        <f t="shared" si="151"/>
        <v>503</v>
      </c>
      <c r="CZ18" s="53">
        <f t="shared" si="112"/>
        <v>50</v>
      </c>
      <c r="DA18" s="53">
        <f t="shared" si="152"/>
        <v>45000</v>
      </c>
      <c r="DB18" s="52" t="str">
        <f t="shared" si="153"/>
        <v>RED</v>
      </c>
      <c r="DC18" s="52" t="str">
        <f t="shared" si="154"/>
        <v>OML</v>
      </c>
      <c r="DD18" s="1246" t="s">
        <v>2362</v>
      </c>
      <c r="DE18" s="165"/>
      <c r="DG18" s="1209">
        <v>41736</v>
      </c>
      <c r="DH18" s="282">
        <f t="shared" si="155"/>
        <v>41754</v>
      </c>
      <c r="DI18" s="1210">
        <v>41745</v>
      </c>
      <c r="DJ18" s="1210">
        <v>41746</v>
      </c>
      <c r="DK18" s="276">
        <v>41773</v>
      </c>
      <c r="DL18" s="1081">
        <v>3</v>
      </c>
      <c r="DM18" s="1081">
        <v>1</v>
      </c>
      <c r="DN18" s="1216" t="s">
        <v>2175</v>
      </c>
      <c r="DO18" s="1216" t="s">
        <v>2175</v>
      </c>
      <c r="DP18" s="283" t="str">
        <f t="shared" si="156"/>
        <v/>
      </c>
      <c r="DQ18" s="1216" t="s">
        <v>2175</v>
      </c>
      <c r="DR18" s="1216" t="s">
        <v>2175</v>
      </c>
      <c r="DS18" s="1237">
        <v>41773</v>
      </c>
      <c r="DT18" s="276"/>
      <c r="DU18" s="277"/>
      <c r="DV18" s="276"/>
      <c r="DW18" s="276"/>
      <c r="DX18" s="277"/>
      <c r="DY18" s="277"/>
      <c r="DZ18" s="61"/>
      <c r="EA18" s="62"/>
      <c r="EB18" s="62"/>
      <c r="EC18" s="26" t="str">
        <f t="shared" si="157"/>
        <v/>
      </c>
      <c r="ED18" s="26" t="str">
        <f t="shared" si="158"/>
        <v>ELKSNF5503REOML</v>
      </c>
      <c r="EE18" s="27">
        <f>IF(ED18="",0,IF(COUNTIF(ED$12:ED17,ED18)=0,0,COUNTIF(ED$12:ED17,ED18)))</f>
        <v>0</v>
      </c>
      <c r="EF18" s="26">
        <f t="shared" si="118"/>
        <v>0</v>
      </c>
      <c r="EG18" s="27" t="str">
        <f t="shared" si="159"/>
        <v/>
      </c>
      <c r="EI18" s="26" t="str">
        <f t="shared" si="160"/>
        <v>ELKSNF5503</v>
      </c>
      <c r="EJ18" s="26" t="str">
        <f t="shared" si="161"/>
        <v>ELKSNF5503RE</v>
      </c>
      <c r="EM18" s="1244">
        <v>41801</v>
      </c>
      <c r="EN18" s="1245"/>
      <c r="EO18" s="1245"/>
    </row>
    <row r="19" spans="1:145" s="26" customFormat="1" ht="52.5" customHeight="1">
      <c r="A19" s="169" t="str">
        <f>IF(OR($I19="TTL",$I19=""),"",IF(ISERROR(VLOOKUP($B19,CODE!$D:$G,CODE!$F$1-2,FALSE))=TRUE,"전략",VLOOKUP($B19,CODE!$D:$G,CODE!$F$1-2,FALSE)))</f>
        <v/>
      </c>
      <c r="B19" s="224" t="str">
        <f>IF(OR($I19="TTL",$I19=""),"",IF(VLOOKUP($P19,CODE!$K:$O,CODE!$O$1,FALSE)="",$I19,$I19&amp;"-"&amp;VLOOKUP($P19,CODE!$K:$O,CODE!$O$1,FALSE)))</f>
        <v/>
      </c>
      <c r="C19" s="72" t="str">
        <f t="shared" si="121"/>
        <v/>
      </c>
      <c r="D19" s="306" t="str">
        <f t="shared" si="65"/>
        <v/>
      </c>
      <c r="E19" s="72">
        <f t="shared" si="66"/>
        <v>0</v>
      </c>
      <c r="F19" s="195" t="str">
        <f t="shared" si="67"/>
        <v>0</v>
      </c>
      <c r="G19" s="72" t="str">
        <f t="shared" si="68"/>
        <v>0-</v>
      </c>
      <c r="H19" s="72">
        <f>IF(ISERROR(I19&amp;VLOOKUP(P19,CODE!$K:$N,CODE!$N$1,FALSE)&amp;S19)=TRUE,0,I19&amp;VLOOKUP(P19,CODE!$K:$N,CODE!$N$1,FALSE)&amp;S19)</f>
        <v>0</v>
      </c>
      <c r="I19" s="72" t="str">
        <f>IF(ISERROR(SEARCH("TTL",$K19))=TRUE,IF($L19="","",VLOOKUP($L19,CODE!$B:$G,CODE!$D$1,FALSE)),"TTL")</f>
        <v>TTL</v>
      </c>
      <c r="J19" s="244" t="str">
        <f t="shared" si="122"/>
        <v/>
      </c>
      <c r="K19" s="1037" t="str">
        <f>C18&amp;" TTL"</f>
        <v>ELK-성진-05 TTL</v>
      </c>
      <c r="L19" s="40"/>
      <c r="M19" s="41" t="str">
        <f>IF(OR($I19="TTL",$L19=""),"",VLOOKUP($L19,CODE!$B:$D,CODE!$C$1,FALSE))</f>
        <v/>
      </c>
      <c r="N19" s="42" t="str">
        <f>IF(OR($I19="TTL",$L19=""),"",VLOOKUP($K$2,CODE!$S:$T,CODE!$T$1-1,FALSE))</f>
        <v/>
      </c>
      <c r="O19" s="43" t="str">
        <f>IF(OR($I19="TTL",$L19=""),"",VLOOKUP($L$2,CODE!$X:$Y,CODE!$Y$1-1,FALSE))</f>
        <v/>
      </c>
      <c r="P19" s="40"/>
      <c r="Q19" s="41" t="str">
        <f>IF(OR($I19="TTL",$P19=""),"",VLOOKUP($P19,CODE!$K:$M,CODE!$L$1,FALSE))</f>
        <v/>
      </c>
      <c r="R19" s="185" t="s">
        <v>1902</v>
      </c>
      <c r="S19" s="40"/>
      <c r="T19" s="43" t="str">
        <f t="shared" si="70"/>
        <v/>
      </c>
      <c r="U19" s="39" t="str">
        <f t="shared" si="71"/>
        <v/>
      </c>
      <c r="V19" s="36">
        <f t="shared" si="72"/>
        <v>1</v>
      </c>
      <c r="W19" s="44"/>
      <c r="X19" s="39" t="str">
        <f>IF($Y19="","",VLOOKUP($Y19,CODE!$AE:$AF,CODE!$AF$1-1,FALSE))</f>
        <v/>
      </c>
      <c r="Y19" s="37"/>
      <c r="Z19" s="35" t="str">
        <f t="shared" si="73"/>
        <v/>
      </c>
      <c r="AA19" s="554" t="str">
        <f t="shared" si="74"/>
        <v/>
      </c>
      <c r="AB19" s="45">
        <f t="shared" si="75"/>
        <v>1</v>
      </c>
      <c r="AC19" s="560">
        <v>0</v>
      </c>
      <c r="AD19" s="186">
        <v>1</v>
      </c>
      <c r="AE19" s="218"/>
      <c r="AF19" s="214"/>
      <c r="AG19" s="215"/>
      <c r="AH19" s="216"/>
      <c r="AI19" s="231" t="str">
        <f t="shared" si="76"/>
        <v/>
      </c>
      <c r="AJ19" s="217"/>
      <c r="AK19" s="217"/>
      <c r="AL19" s="219" t="str">
        <f t="shared" si="77"/>
        <v/>
      </c>
      <c r="AM19" s="254">
        <f>IF(ISERROR(VLOOKUP($F19,[1]기획현황취합!$A$1:$E$65474,[1]기획현황취합!$B$1,FALSE))=TRUE,0,VLOOKUP($F19,[1]기획현황취합!$A$1:$E$65474,[1]기획현황취합!$B$1,FALSE))</f>
        <v>0</v>
      </c>
      <c r="AN19" s="1042">
        <f>IF(ISERROR(VLOOKUP($F19,[1]기획현황취합!$A$1:$E$65474,[1]기획현황취합!$C$1,FALSE))=TRUE,0,VLOOKUP($F19,[1]기획현황취합!$A$1:$E$65474,[1]기획현황취합!$C$1,FALSE))</f>
        <v>0</v>
      </c>
      <c r="AO19" s="46">
        <f>IF(ISERROR(($AM19/1.1)/VLOOKUP($AG19,'TARGET MU'!$A:$D,'TARGET MU'!$D$1,FALSE))=TRUE,0,($AM19/1.1)/VLOOKUP($AG19,'TARGET MU'!$A:$D,'TARGET MU'!$D$1,FALSE))</f>
        <v>0</v>
      </c>
      <c r="AP19" s="1049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0</v>
      </c>
      <c r="AQ19" s="38">
        <f t="shared" si="123"/>
        <v>0</v>
      </c>
      <c r="AR19" s="716">
        <v>0</v>
      </c>
      <c r="AS19" s="716">
        <v>0</v>
      </c>
      <c r="AT19" s="251"/>
      <c r="AU19" s="226">
        <f t="shared" si="124"/>
        <v>0</v>
      </c>
      <c r="AV19" s="252">
        <v>0</v>
      </c>
      <c r="AW19" s="253">
        <v>0</v>
      </c>
      <c r="AX19" s="257">
        <f>IF(ISERROR(VLOOKUP($F19,[1]기획현황취합!$A$1:$E$65474,[1]기획현황취합!$D$1,FALSE))=TRUE,0,VLOOKUP($F19,[1]기획현황취합!$A$1:$E$65474,[1]기획현황취합!$D$1,FALSE))</f>
        <v>0</v>
      </c>
      <c r="AY19" s="255">
        <v>0</v>
      </c>
      <c r="AZ19" s="210">
        <f>IF(ISERROR(VLOOKUP($F19,[1]기획현황취합!$A$1:$E$65474,[1]기획현황취합!$E$1,FALSE))=TRUE,0,VLOOKUP($F19,[1]기획현황취합!$A$1:$E$65474,[1]기획현황취합!$E$1,FALSE))</f>
        <v>0</v>
      </c>
      <c r="BA19" s="250">
        <v>0</v>
      </c>
      <c r="BB19" s="250">
        <v>0</v>
      </c>
      <c r="BC19" s="250">
        <v>0</v>
      </c>
      <c r="BD19" s="250">
        <v>0</v>
      </c>
      <c r="BE19" s="250">
        <v>0</v>
      </c>
      <c r="BF19" s="250">
        <v>0</v>
      </c>
      <c r="BG19" s="256">
        <v>0</v>
      </c>
      <c r="BH19" s="256">
        <v>0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500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50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50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80"/>
        <v>0</v>
      </c>
      <c r="BO19" s="47">
        <f t="shared" si="81"/>
        <v>550</v>
      </c>
      <c r="BP19" s="95">
        <f t="shared" si="82"/>
        <v>3839825.0000000005</v>
      </c>
      <c r="BQ19" s="95">
        <f t="shared" si="83"/>
        <v>24750000</v>
      </c>
      <c r="BR19" s="48">
        <f t="shared" si="125"/>
        <v>5.8596420409784287</v>
      </c>
      <c r="BT19" s="26" t="str">
        <f>IF(ISERROR(Z19&amp;VLOOKUP($AG19,'TARGET MU'!$A:$D,'TARGET MU'!$B$1,FALSE))=TRUE,"",Z19&amp;VLOOKUP($AG19,'TARGET MU'!$A:$D,'TARGET MU'!$B$1,FALSE))</f>
        <v/>
      </c>
      <c r="BU19" s="31">
        <f t="shared" si="126"/>
        <v>0</v>
      </c>
      <c r="BV19" s="31" t="str">
        <f t="shared" si="127"/>
        <v>0</v>
      </c>
      <c r="BX19" s="55" t="str">
        <f t="shared" si="128"/>
        <v/>
      </c>
      <c r="BY19" s="56" t="str">
        <f t="shared" si="129"/>
        <v/>
      </c>
      <c r="BZ19" s="56">
        <f t="shared" si="130"/>
        <v>0</v>
      </c>
      <c r="CA19" s="56">
        <f t="shared" si="131"/>
        <v>0</v>
      </c>
      <c r="CB19" s="56" t="str">
        <f t="shared" si="132"/>
        <v>K</v>
      </c>
      <c r="CC19" s="56">
        <f t="shared" si="133"/>
        <v>0</v>
      </c>
      <c r="CD19" s="57">
        <f t="shared" si="134"/>
        <v>0</v>
      </c>
      <c r="CE19" s="56" t="str">
        <f t="shared" si="135"/>
        <v/>
      </c>
      <c r="CF19" s="56" t="str">
        <f t="shared" si="136"/>
        <v/>
      </c>
      <c r="CG19" s="57">
        <f t="shared" si="137"/>
        <v>0</v>
      </c>
      <c r="CH19" s="56" t="str">
        <f t="shared" si="138"/>
        <v/>
      </c>
      <c r="CI19" s="56">
        <f t="shared" si="139"/>
        <v>1</v>
      </c>
      <c r="CJ19" s="56">
        <f t="shared" si="140"/>
        <v>0</v>
      </c>
      <c r="CK19" s="58">
        <f t="shared" si="100"/>
        <v>550</v>
      </c>
      <c r="CL19" s="59">
        <f t="shared" si="141"/>
        <v>0</v>
      </c>
      <c r="CM19" s="58">
        <f t="shared" si="142"/>
        <v>0</v>
      </c>
      <c r="CN19" s="58">
        <f t="shared" si="143"/>
        <v>0</v>
      </c>
      <c r="CO19" s="58">
        <f t="shared" si="144"/>
        <v>0</v>
      </c>
      <c r="CP19" s="60" t="str">
        <f t="shared" si="145"/>
        <v/>
      </c>
      <c r="CQ19" s="241"/>
      <c r="CS19" s="49"/>
      <c r="CT19" s="50" t="str">
        <f t="shared" si="146"/>
        <v>ELK-성진-05 TTL</v>
      </c>
      <c r="CU19" s="51" t="str">
        <f t="shared" si="147"/>
        <v/>
      </c>
      <c r="CV19" s="51" t="str">
        <f t="shared" si="148"/>
        <v/>
      </c>
      <c r="CW19" s="51" t="str">
        <f t="shared" si="149"/>
        <v/>
      </c>
      <c r="CX19" s="52">
        <f t="shared" si="150"/>
        <v>0</v>
      </c>
      <c r="CY19" s="52" t="str">
        <f t="shared" si="151"/>
        <v/>
      </c>
      <c r="CZ19" s="53">
        <f t="shared" si="112"/>
        <v>550</v>
      </c>
      <c r="DA19" s="53">
        <f t="shared" si="152"/>
        <v>0</v>
      </c>
      <c r="DB19" s="52">
        <f t="shared" si="153"/>
        <v>0</v>
      </c>
      <c r="DC19" s="52">
        <f t="shared" si="154"/>
        <v>0</v>
      </c>
      <c r="DD19" s="61"/>
      <c r="DE19" s="165"/>
      <c r="DG19" s="276"/>
      <c r="DH19" s="282" t="str">
        <f t="shared" si="155"/>
        <v/>
      </c>
      <c r="DI19" s="275"/>
      <c r="DJ19" s="275"/>
      <c r="DK19" s="276"/>
      <c r="DL19" s="1081"/>
      <c r="DM19" s="1081"/>
      <c r="DN19" s="276"/>
      <c r="DO19" s="276"/>
      <c r="DP19" s="283" t="str">
        <f t="shared" si="156"/>
        <v/>
      </c>
      <c r="DQ19" s="276"/>
      <c r="DR19" s="276"/>
      <c r="DS19" s="277"/>
      <c r="DT19" s="276"/>
      <c r="DU19" s="277"/>
      <c r="DV19" s="276"/>
      <c r="DW19" s="276"/>
      <c r="DX19" s="277"/>
      <c r="DY19" s="277"/>
      <c r="DZ19" s="61"/>
      <c r="EA19" s="62"/>
      <c r="EB19" s="62"/>
      <c r="EC19" s="26" t="str">
        <f t="shared" si="157"/>
        <v>0</v>
      </c>
      <c r="ED19" s="26" t="str">
        <f t="shared" si="158"/>
        <v/>
      </c>
      <c r="EE19" s="27">
        <f>IF(ED19="",0,IF(COUNTIF(ED$12:ED18,ED19)=0,0,COUNTIF(ED$12:ED18,ED19)))</f>
        <v>0</v>
      </c>
      <c r="EF19" s="26">
        <f t="shared" si="118"/>
        <v>0</v>
      </c>
      <c r="EG19" s="27" t="str">
        <f t="shared" si="159"/>
        <v/>
      </c>
      <c r="EI19" s="26" t="str">
        <f t="shared" si="160"/>
        <v/>
      </c>
      <c r="EJ19" s="26" t="str">
        <f t="shared" si="161"/>
        <v/>
      </c>
      <c r="EM19" s="1245"/>
      <c r="EN19" s="1245"/>
      <c r="EO19" s="1245"/>
    </row>
    <row r="20" spans="1:145" s="26" customFormat="1" ht="52.5" customHeight="1">
      <c r="A20" s="169" t="str">
        <f>IF(OR($I20="TTL",$I20=""),"",IF(ISERROR(VLOOKUP($B20,CODE!$D:$G,CODE!$F$1-2,FALSE))=TRUE,"전략",VLOOKUP($B20,CODE!$D:$G,CODE!$F$1-2,FALSE)))</f>
        <v>F-CAP</v>
      </c>
      <c r="B20" s="224" t="str">
        <f>IF(OR($I20="TTL",$I20=""),"",IF(VLOOKUP($P20,CODE!$K:$O,CODE!$O$1,FALSE)="",$I20,$I20&amp;"-"&amp;VLOOKUP($P20,CODE!$K:$O,CODE!$O$1,FALSE)))</f>
        <v>ELK</v>
      </c>
      <c r="C20" s="72" t="str">
        <f t="shared" si="121"/>
        <v>ELK-동일모자-03</v>
      </c>
      <c r="D20" s="306" t="str">
        <f t="shared" si="65"/>
        <v>ELK-동일모자-03ELKBAF5506GR</v>
      </c>
      <c r="E20" s="72">
        <f t="shared" si="66"/>
        <v>1</v>
      </c>
      <c r="F20" s="195" t="str">
        <f t="shared" si="67"/>
        <v>ELK-동일모자-031</v>
      </c>
      <c r="G20" s="72" t="str">
        <f t="shared" si="68"/>
        <v>ELK-동일모자-031-ELKBAF5506GREENOSM</v>
      </c>
      <c r="H20" s="72" t="str">
        <f>IF(ISERROR(I20&amp;VLOOKUP(P20,CODE!$K:$N,CODE!$N$1,FALSE)&amp;S20)=TRUE,0,I20&amp;VLOOKUP(P20,CODE!$K:$N,CODE!$N$1,FALSE)&amp;S20)</f>
        <v>ELK의류외506</v>
      </c>
      <c r="I20" s="72" t="str">
        <f>IF(ISERROR(SEARCH("TTL",$K20))=TRUE,IF($L20="","",VLOOKUP($L20,CODE!$B:$G,CODE!$D$1,FALSE)),"TTL")</f>
        <v>ELK</v>
      </c>
      <c r="J20" s="244" t="str">
        <f t="shared" si="122"/>
        <v>14FW E</v>
      </c>
      <c r="K20" s="1250"/>
      <c r="L20" s="186" t="s">
        <v>1900</v>
      </c>
      <c r="M20" s="41" t="str">
        <f>IF(OR($I20="TTL",$L20=""),"",VLOOKUP($L20,CODE!$B:$D,CODE!$C$1,FALSE))</f>
        <v>ELSTINKO KIDS</v>
      </c>
      <c r="N20" s="42" t="str">
        <f>IF(OR($I20="TTL",$L20=""),"",VLOOKUP($K$2,CODE!$S:$T,CODE!$T$1-1,FALSE))</f>
        <v>F</v>
      </c>
      <c r="O20" s="1147">
        <v>5</v>
      </c>
      <c r="P20" s="40" t="s">
        <v>1911</v>
      </c>
      <c r="Q20" s="41" t="str">
        <f>IF(OR($I20="TTL",$P20=""),"",VLOOKUP($P20,CODE!$K:$M,CODE!$L$1,FALSE))</f>
        <v>BASIC CAP</v>
      </c>
      <c r="R20" s="185" t="s">
        <v>1902</v>
      </c>
      <c r="S20" s="1153">
        <v>506</v>
      </c>
      <c r="T20" s="43">
        <f t="shared" si="70"/>
        <v>506</v>
      </c>
      <c r="U20" s="39" t="str">
        <f t="shared" si="71"/>
        <v>ELKBAF5506</v>
      </c>
      <c r="V20" s="36">
        <f t="shared" si="72"/>
        <v>0.5</v>
      </c>
      <c r="W20" s="1154" t="s">
        <v>1912</v>
      </c>
      <c r="X20" s="39" t="str">
        <f>IF($Y20="","",VLOOKUP($Y20,CODE!$AE:$AF,CODE!$AF$1-1,FALSE))</f>
        <v>GR</v>
      </c>
      <c r="Y20" s="37" t="s">
        <v>1913</v>
      </c>
      <c r="Z20" s="35" t="str">
        <f t="shared" si="73"/>
        <v>ELKBAF5506GR</v>
      </c>
      <c r="AA20" s="554" t="str">
        <f t="shared" si="74"/>
        <v/>
      </c>
      <c r="AB20" s="45">
        <f t="shared" si="75"/>
        <v>0.5</v>
      </c>
      <c r="AC20" s="1247" t="s">
        <v>2344</v>
      </c>
      <c r="AD20" s="186">
        <v>1</v>
      </c>
      <c r="AE20" s="218" t="s">
        <v>1909</v>
      </c>
      <c r="AF20" s="214">
        <v>100</v>
      </c>
      <c r="AG20" s="215" t="s">
        <v>1914</v>
      </c>
      <c r="AH20" s="216">
        <v>3</v>
      </c>
      <c r="AI20" s="231" t="str">
        <f t="shared" si="76"/>
        <v>03</v>
      </c>
      <c r="AJ20" s="217" t="s">
        <v>1907</v>
      </c>
      <c r="AK20" s="217" t="s">
        <v>1908</v>
      </c>
      <c r="AL20" s="219">
        <f t="shared" si="77"/>
        <v>1</v>
      </c>
      <c r="AM20" s="254">
        <f>IF(ISERROR(VLOOKUP($F20,[1]기획현황취합!$A$1:$E$65474,[1]기획현황취합!$B$1,FALSE))=TRUE,0,VLOOKUP($F20,[1]기획현황취합!$A$1:$E$65474,[1]기획현황취합!$B$1,FALSE))</f>
        <v>45000</v>
      </c>
      <c r="AN20" s="1042">
        <f>IF(ISERROR(VLOOKUP($F20,[1]기획현황취합!$A$1:$E$65474,[1]기획현황취합!$C$1,FALSE))=TRUE,0,VLOOKUP($F20,[1]기획현황취합!$A$1:$E$65474,[1]기획현황취합!$C$1,FALSE))</f>
        <v>41801</v>
      </c>
      <c r="AO20" s="46">
        <f>IF(ISERROR(($AM20/1.1)/VLOOKUP($AG20,'TARGET MU'!$A:$D,'TARGET MU'!$D$1,FALSE))=TRUE,0,($AM20/1.1)/VLOOKUP($AG20,'TARGET MU'!$A:$D,'TARGET MU'!$D$1,FALSE))</f>
        <v>6818.1818181818171</v>
      </c>
      <c r="AP20" s="1049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7607.92</v>
      </c>
      <c r="AQ20" s="38">
        <f t="shared" si="123"/>
        <v>789.73818181818297</v>
      </c>
      <c r="AR20" s="1157">
        <v>353</v>
      </c>
      <c r="AS20" s="1157">
        <v>0</v>
      </c>
      <c r="AT20" s="251">
        <v>20</v>
      </c>
      <c r="AU20" s="226">
        <f t="shared" si="124"/>
        <v>373</v>
      </c>
      <c r="AV20" s="252">
        <v>5.8</v>
      </c>
      <c r="AW20" s="253">
        <v>0</v>
      </c>
      <c r="AX20" s="257">
        <f>IF(ISERROR(VLOOKUP($F20,[1]기획현황취합!$A$1:$E$65474,[1]기획현황취합!$D$1,FALSE))=TRUE,0,VLOOKUP($F20,[1]기획현황취합!$A$1:$E$65474,[1]기획현황취합!$D$1,FALSE))</f>
        <v>41736</v>
      </c>
      <c r="AY20" s="255">
        <v>41866</v>
      </c>
      <c r="AZ20" s="210">
        <f>IF(ISERROR(VLOOKUP($F20,[1]기획현황취합!$A$1:$E$65474,[1]기획현황취합!$E$1,FALSE))=TRUE,0,VLOOKUP($F20,[1]기획현황취합!$A$1:$E$65474,[1]기획현황취합!$E$1,FALSE))</f>
        <v>41844</v>
      </c>
      <c r="BA20" s="250">
        <v>41870</v>
      </c>
      <c r="BB20" s="250">
        <v>41883</v>
      </c>
      <c r="BC20" s="250"/>
      <c r="BD20" s="250">
        <v>0</v>
      </c>
      <c r="BE20" s="250">
        <v>0</v>
      </c>
      <c r="BF20" s="250">
        <v>0</v>
      </c>
      <c r="BG20" s="256" t="s">
        <v>2267</v>
      </c>
      <c r="BH20" s="256" t="s">
        <v>2267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93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80"/>
        <v>0</v>
      </c>
      <c r="BO20" s="47">
        <f t="shared" si="81"/>
        <v>100</v>
      </c>
      <c r="BP20" s="95">
        <f t="shared" si="82"/>
        <v>760792</v>
      </c>
      <c r="BQ20" s="95">
        <f t="shared" si="83"/>
        <v>4500000</v>
      </c>
      <c r="BR20" s="48">
        <f t="shared" si="125"/>
        <v>5.3771715408535981</v>
      </c>
      <c r="BT20" s="26" t="str">
        <f>IF(ISERROR(Z20&amp;VLOOKUP($AG20,'TARGET MU'!$A:$D,'TARGET MU'!$B$1,FALSE))=TRUE,"",Z20&amp;VLOOKUP($AG20,'TARGET MU'!$A:$D,'TARGET MU'!$B$1,FALSE))</f>
        <v>ELKBAF5506GR동일모자(청도)</v>
      </c>
      <c r="BU20" s="31">
        <f t="shared" si="126"/>
        <v>7607.92</v>
      </c>
      <c r="BV20" s="31" t="str">
        <f t="shared" si="127"/>
        <v>ELKBAF5506GROSM10045000동일모자03CN</v>
      </c>
      <c r="BX20" s="55" t="str">
        <f t="shared" si="128"/>
        <v>ELK</v>
      </c>
      <c r="BY20" s="56">
        <f t="shared" si="129"/>
        <v>5</v>
      </c>
      <c r="BZ20" s="56" t="str">
        <f t="shared" si="130"/>
        <v>M</v>
      </c>
      <c r="CA20" s="56" t="str">
        <f t="shared" si="131"/>
        <v>BA</v>
      </c>
      <c r="CB20" s="56" t="str">
        <f t="shared" si="132"/>
        <v>K</v>
      </c>
      <c r="CC20" s="56" t="str">
        <f t="shared" si="133"/>
        <v>CN</v>
      </c>
      <c r="CD20" s="57" t="str">
        <f t="shared" si="134"/>
        <v>14FW ELS_53_SNAP_GR_KIDS</v>
      </c>
      <c r="CE20" s="56" t="str">
        <f t="shared" si="135"/>
        <v>ELKBAF5506</v>
      </c>
      <c r="CF20" s="56">
        <f t="shared" si="136"/>
        <v>506</v>
      </c>
      <c r="CG20" s="57" t="str">
        <f t="shared" si="137"/>
        <v>14FW ELS_53_SNAP_GR_KIDS</v>
      </c>
      <c r="CH20" s="56" t="str">
        <f t="shared" si="138"/>
        <v>GR</v>
      </c>
      <c r="CI20" s="56">
        <f t="shared" si="139"/>
        <v>1</v>
      </c>
      <c r="CJ20" s="56" t="str">
        <f t="shared" si="140"/>
        <v>OSM</v>
      </c>
      <c r="CK20" s="58">
        <f t="shared" si="100"/>
        <v>100</v>
      </c>
      <c r="CL20" s="59">
        <f t="shared" si="141"/>
        <v>5.8</v>
      </c>
      <c r="CM20" s="58">
        <f t="shared" si="142"/>
        <v>45000</v>
      </c>
      <c r="CN20" s="58">
        <f t="shared" si="143"/>
        <v>7234.92</v>
      </c>
      <c r="CO20" s="58">
        <f t="shared" si="144"/>
        <v>373</v>
      </c>
      <c r="CP20" s="60">
        <f t="shared" si="145"/>
        <v>1</v>
      </c>
      <c r="CQ20" s="241">
        <v>827</v>
      </c>
      <c r="CS20" s="49"/>
      <c r="CT20" s="50" t="str">
        <f t="shared" si="146"/>
        <v>ELKBAF5506GROSM</v>
      </c>
      <c r="CU20" s="51" t="str">
        <f t="shared" si="147"/>
        <v>ELSTINKO KIDS</v>
      </c>
      <c r="CV20" s="51" t="str">
        <f t="shared" si="148"/>
        <v>BASIC CAP_506</v>
      </c>
      <c r="CW20" s="51" t="str">
        <f t="shared" si="149"/>
        <v>GREEN_OSM</v>
      </c>
      <c r="CX20" s="52" t="str">
        <f t="shared" si="150"/>
        <v>ELK</v>
      </c>
      <c r="CY20" s="52">
        <f t="shared" si="151"/>
        <v>506</v>
      </c>
      <c r="CZ20" s="53">
        <f t="shared" si="112"/>
        <v>100</v>
      </c>
      <c r="DA20" s="53">
        <f t="shared" si="152"/>
        <v>45000</v>
      </c>
      <c r="DB20" s="52" t="str">
        <f t="shared" si="153"/>
        <v>GREEN</v>
      </c>
      <c r="DC20" s="52" t="str">
        <f t="shared" si="154"/>
        <v>OSM</v>
      </c>
      <c r="DD20" s="1246" t="s">
        <v>2362</v>
      </c>
      <c r="DE20" s="165"/>
      <c r="DG20" s="1209">
        <v>41736</v>
      </c>
      <c r="DH20" s="282">
        <f t="shared" si="155"/>
        <v>41754</v>
      </c>
      <c r="DI20" s="1210">
        <v>41745</v>
      </c>
      <c r="DJ20" s="1210">
        <v>41746</v>
      </c>
      <c r="DK20" s="276"/>
      <c r="DL20" s="1218">
        <v>4</v>
      </c>
      <c r="DM20" s="1218">
        <v>3</v>
      </c>
      <c r="DN20" s="1216">
        <v>41768</v>
      </c>
      <c r="DO20" s="1216" t="s">
        <v>2175</v>
      </c>
      <c r="DP20" s="283">
        <f t="shared" si="156"/>
        <v>41784</v>
      </c>
      <c r="DQ20" s="276">
        <v>41789</v>
      </c>
      <c r="DR20" s="1216" t="s">
        <v>2175</v>
      </c>
      <c r="DS20" s="277"/>
      <c r="DT20" s="276"/>
      <c r="DU20" s="277"/>
      <c r="DV20" s="276"/>
      <c r="DW20" s="276"/>
      <c r="DX20" s="277"/>
      <c r="DY20" s="277"/>
      <c r="DZ20" s="61"/>
      <c r="EA20" s="62"/>
      <c r="EB20" s="62"/>
      <c r="EC20" s="26" t="str">
        <f t="shared" si="157"/>
        <v>ELKBAF5506GR41736</v>
      </c>
      <c r="ED20" s="26" t="str">
        <f t="shared" si="158"/>
        <v>ELKBAF5506GROSM</v>
      </c>
      <c r="EE20" s="27">
        <f>IF(ED20="",0,IF(COUNTIF(ED$12:ED19,ED20)=0,0,COUNTIF(ED$12:ED19,ED20)))</f>
        <v>0</v>
      </c>
      <c r="EF20" s="26">
        <f t="shared" si="118"/>
        <v>0</v>
      </c>
      <c r="EG20" s="27" t="str">
        <f t="shared" si="159"/>
        <v/>
      </c>
      <c r="EI20" s="26" t="str">
        <f t="shared" si="160"/>
        <v>ELKBAF5506</v>
      </c>
      <c r="EJ20" s="26" t="str">
        <f t="shared" si="161"/>
        <v>ELKBAF5506GR</v>
      </c>
      <c r="EM20" s="1245"/>
      <c r="EN20" s="1245"/>
      <c r="EO20" s="1245"/>
    </row>
    <row r="21" spans="1:145" s="26" customFormat="1" ht="52.5" customHeight="1">
      <c r="A21" s="169" t="str">
        <f>IF(OR($I21="TTL",$I21=""),"",IF(ISERROR(VLOOKUP($B21,CODE!$D:$G,CODE!$F$1-2,FALSE))=TRUE,"전략",VLOOKUP($B21,CODE!$D:$G,CODE!$F$1-2,FALSE)))</f>
        <v>F-CAP</v>
      </c>
      <c r="B21" s="224" t="str">
        <f>IF(OR($I21="TTL",$I21=""),"",IF(VLOOKUP($P21,CODE!$K:$O,CODE!$O$1,FALSE)="",$I21,$I21&amp;"-"&amp;VLOOKUP($P21,CODE!$K:$O,CODE!$O$1,FALSE)))</f>
        <v>ELK</v>
      </c>
      <c r="C21" s="72" t="str">
        <f t="shared" si="121"/>
        <v>ELK-동일모자-03</v>
      </c>
      <c r="D21" s="306" t="str">
        <f t="shared" si="65"/>
        <v>ELK-동일모자-03ELKBAF5506GR</v>
      </c>
      <c r="E21" s="72">
        <f t="shared" si="66"/>
        <v>1</v>
      </c>
      <c r="F21" s="195" t="str">
        <f t="shared" si="67"/>
        <v>ELK-동일모자-031</v>
      </c>
      <c r="G21" s="72" t="str">
        <f t="shared" si="68"/>
        <v>ELK-동일모자-031-ELKBAF5506GREENOML</v>
      </c>
      <c r="H21" s="72" t="str">
        <f>IF(ISERROR(I21&amp;VLOOKUP(P21,CODE!$K:$N,CODE!$N$1,FALSE)&amp;S21)=TRUE,0,I21&amp;VLOOKUP(P21,CODE!$K:$N,CODE!$N$1,FALSE)&amp;S21)</f>
        <v>ELK의류외506</v>
      </c>
      <c r="I21" s="72" t="str">
        <f>IF(ISERROR(SEARCH("TTL",$K21))=TRUE,IF($L21="","",VLOOKUP($L21,CODE!$B:$G,CODE!$D$1,FALSE)),"TTL")</f>
        <v>ELK</v>
      </c>
      <c r="J21" s="244" t="str">
        <f t="shared" si="122"/>
        <v>14FW E</v>
      </c>
      <c r="K21" s="1250"/>
      <c r="L21" s="186" t="s">
        <v>1900</v>
      </c>
      <c r="M21" s="41" t="str">
        <f>IF(OR($I21="TTL",$L21=""),"",VLOOKUP($L21,CODE!$B:$D,CODE!$C$1,FALSE))</f>
        <v>ELSTINKO KIDS</v>
      </c>
      <c r="N21" s="42" t="str">
        <f>IF(OR($I21="TTL",$L21=""),"",VLOOKUP($K$2,CODE!$S:$T,CODE!$T$1-1,FALSE))</f>
        <v>F</v>
      </c>
      <c r="O21" s="1147">
        <v>5</v>
      </c>
      <c r="P21" s="40" t="s">
        <v>1911</v>
      </c>
      <c r="Q21" s="41" t="str">
        <f>IF(OR($I21="TTL",$P21=""),"",VLOOKUP($P21,CODE!$K:$M,CODE!$L$1,FALSE))</f>
        <v>BASIC CAP</v>
      </c>
      <c r="R21" s="185" t="s">
        <v>1902</v>
      </c>
      <c r="S21" s="1153">
        <v>506</v>
      </c>
      <c r="T21" s="43">
        <f t="shared" si="70"/>
        <v>506</v>
      </c>
      <c r="U21" s="39" t="str">
        <f t="shared" si="71"/>
        <v>ELKBAF5506</v>
      </c>
      <c r="V21" s="36">
        <f t="shared" si="72"/>
        <v>0.5</v>
      </c>
      <c r="W21" s="1154" t="s">
        <v>1912</v>
      </c>
      <c r="X21" s="39" t="str">
        <f>IF($Y21="","",VLOOKUP($Y21,CODE!$AE:$AF,CODE!$AF$1-1,FALSE))</f>
        <v>GR</v>
      </c>
      <c r="Y21" s="37" t="s">
        <v>1913</v>
      </c>
      <c r="Z21" s="35" t="str">
        <f t="shared" si="73"/>
        <v>ELKBAF5506GR</v>
      </c>
      <c r="AA21" s="554" t="str">
        <f t="shared" si="74"/>
        <v/>
      </c>
      <c r="AB21" s="45">
        <f t="shared" si="75"/>
        <v>0.5</v>
      </c>
      <c r="AC21" s="1247" t="s">
        <v>2344</v>
      </c>
      <c r="AD21" s="186">
        <v>1</v>
      </c>
      <c r="AE21" s="218" t="s">
        <v>1910</v>
      </c>
      <c r="AF21" s="214">
        <v>50</v>
      </c>
      <c r="AG21" s="215" t="s">
        <v>1914</v>
      </c>
      <c r="AH21" s="216">
        <v>3</v>
      </c>
      <c r="AI21" s="231" t="str">
        <f t="shared" si="76"/>
        <v>03</v>
      </c>
      <c r="AJ21" s="217" t="s">
        <v>1907</v>
      </c>
      <c r="AK21" s="217" t="s">
        <v>1908</v>
      </c>
      <c r="AL21" s="219">
        <f t="shared" si="77"/>
        <v>1</v>
      </c>
      <c r="AM21" s="254">
        <f>IF(ISERROR(VLOOKUP($F21,[1]기획현황취합!$A$1:$E$65474,[1]기획현황취합!$B$1,FALSE))=TRUE,0,VLOOKUP($F21,[1]기획현황취합!$A$1:$E$65474,[1]기획현황취합!$B$1,FALSE))</f>
        <v>45000</v>
      </c>
      <c r="AN21" s="1042">
        <f>IF(ISERROR(VLOOKUP($F21,[1]기획현황취합!$A$1:$E$65474,[1]기획현황취합!$C$1,FALSE))=TRUE,0,VLOOKUP($F21,[1]기획현황취합!$A$1:$E$65474,[1]기획현황취합!$C$1,FALSE))</f>
        <v>41801</v>
      </c>
      <c r="AO21" s="46">
        <f>IF(ISERROR(($AM21/1.1)/VLOOKUP($AG21,'TARGET MU'!$A:$D,'TARGET MU'!$D$1,FALSE))=TRUE,0,($AM21/1.1)/VLOOKUP($AG21,'TARGET MU'!$A:$D,'TARGET MU'!$D$1,FALSE))</f>
        <v>6818.1818181818171</v>
      </c>
      <c r="AP21" s="1049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7431.92</v>
      </c>
      <c r="AQ21" s="38">
        <f t="shared" si="123"/>
        <v>613.73818181818297</v>
      </c>
      <c r="AR21" s="1157">
        <v>177</v>
      </c>
      <c r="AS21" s="1157">
        <v>0</v>
      </c>
      <c r="AT21" s="251">
        <v>20</v>
      </c>
      <c r="AU21" s="226">
        <f t="shared" si="124"/>
        <v>197</v>
      </c>
      <c r="AV21" s="252">
        <v>5.8</v>
      </c>
      <c r="AW21" s="253">
        <v>0</v>
      </c>
      <c r="AX21" s="257">
        <f>IF(ISERROR(VLOOKUP($F21,[1]기획현황취합!$A$1:$E$65474,[1]기획현황취합!$D$1,FALSE))=TRUE,0,VLOOKUP($F21,[1]기획현황취합!$A$1:$E$65474,[1]기획현황취합!$D$1,FALSE))</f>
        <v>41736</v>
      </c>
      <c r="AY21" s="255">
        <v>41866</v>
      </c>
      <c r="AZ21" s="210">
        <f>IF(ISERROR(VLOOKUP($F21,[1]기획현황취합!$A$1:$E$65474,[1]기획현황취합!$E$1,FALSE))=TRUE,0,VLOOKUP($F21,[1]기획현황취합!$A$1:$E$65474,[1]기획현황취합!$E$1,FALSE))</f>
        <v>41844</v>
      </c>
      <c r="BA21" s="250">
        <v>41870</v>
      </c>
      <c r="BB21" s="250">
        <v>41883</v>
      </c>
      <c r="BC21" s="250">
        <v>0</v>
      </c>
      <c r="BD21" s="250">
        <v>0</v>
      </c>
      <c r="BE21" s="250">
        <v>0</v>
      </c>
      <c r="BF21" s="250">
        <v>0</v>
      </c>
      <c r="BG21" s="256" t="s">
        <v>2267</v>
      </c>
      <c r="BH21" s="256" t="s">
        <v>2267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48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80"/>
        <v>0</v>
      </c>
      <c r="BO21" s="47">
        <f t="shared" si="81"/>
        <v>50</v>
      </c>
      <c r="BP21" s="95">
        <f t="shared" si="82"/>
        <v>371596</v>
      </c>
      <c r="BQ21" s="95">
        <f t="shared" si="83"/>
        <v>2250000</v>
      </c>
      <c r="BR21" s="48">
        <f t="shared" si="125"/>
        <v>5.5045117424690932</v>
      </c>
      <c r="BT21" s="26" t="str">
        <f>IF(ISERROR(Z21&amp;VLOOKUP($AG21,'TARGET MU'!$A:$D,'TARGET MU'!$B$1,FALSE))=TRUE,"",Z21&amp;VLOOKUP($AG21,'TARGET MU'!$A:$D,'TARGET MU'!$B$1,FALSE))</f>
        <v>ELKBAF5506GR동일모자(청도)</v>
      </c>
      <c r="BU21" s="31">
        <f t="shared" si="126"/>
        <v>7431.92</v>
      </c>
      <c r="BV21" s="31" t="str">
        <f t="shared" si="127"/>
        <v>ELKBAF5506GROML5045000동일모자03CN</v>
      </c>
      <c r="BX21" s="55" t="str">
        <f t="shared" si="128"/>
        <v>ELK</v>
      </c>
      <c r="BY21" s="56">
        <f t="shared" si="129"/>
        <v>5</v>
      </c>
      <c r="BZ21" s="56" t="str">
        <f t="shared" si="130"/>
        <v>M</v>
      </c>
      <c r="CA21" s="56" t="str">
        <f t="shared" si="131"/>
        <v>BA</v>
      </c>
      <c r="CB21" s="56" t="str">
        <f t="shared" si="132"/>
        <v>K</v>
      </c>
      <c r="CC21" s="56" t="str">
        <f t="shared" si="133"/>
        <v>CN</v>
      </c>
      <c r="CD21" s="57" t="str">
        <f t="shared" si="134"/>
        <v>14FW ELS_53_SNAP_GR_KIDS</v>
      </c>
      <c r="CE21" s="56" t="str">
        <f t="shared" si="135"/>
        <v>ELKBAF5506</v>
      </c>
      <c r="CF21" s="56">
        <f t="shared" si="136"/>
        <v>506</v>
      </c>
      <c r="CG21" s="57" t="str">
        <f t="shared" si="137"/>
        <v>14FW ELS_53_SNAP_GR_KIDS</v>
      </c>
      <c r="CH21" s="56" t="str">
        <f t="shared" si="138"/>
        <v>GR</v>
      </c>
      <c r="CI21" s="56">
        <f t="shared" si="139"/>
        <v>1</v>
      </c>
      <c r="CJ21" s="56" t="str">
        <f t="shared" si="140"/>
        <v>OML</v>
      </c>
      <c r="CK21" s="58">
        <f t="shared" si="100"/>
        <v>50</v>
      </c>
      <c r="CL21" s="59">
        <f t="shared" si="141"/>
        <v>5.8</v>
      </c>
      <c r="CM21" s="58">
        <f t="shared" si="142"/>
        <v>45000</v>
      </c>
      <c r="CN21" s="58">
        <f t="shared" si="143"/>
        <v>7234.92</v>
      </c>
      <c r="CO21" s="58">
        <f t="shared" si="144"/>
        <v>197</v>
      </c>
      <c r="CP21" s="60">
        <f t="shared" si="145"/>
        <v>1</v>
      </c>
      <c r="CQ21" s="241">
        <v>827</v>
      </c>
      <c r="CS21" s="49"/>
      <c r="CT21" s="50" t="str">
        <f t="shared" si="146"/>
        <v>ELKBAF5506GROML</v>
      </c>
      <c r="CU21" s="51" t="str">
        <f t="shared" si="147"/>
        <v>ELSTINKO KIDS</v>
      </c>
      <c r="CV21" s="51" t="str">
        <f t="shared" si="148"/>
        <v>BASIC CAP_506</v>
      </c>
      <c r="CW21" s="51" t="str">
        <f t="shared" si="149"/>
        <v>GREEN_OML</v>
      </c>
      <c r="CX21" s="52" t="str">
        <f t="shared" si="150"/>
        <v>ELK</v>
      </c>
      <c r="CY21" s="52">
        <f t="shared" si="151"/>
        <v>506</v>
      </c>
      <c r="CZ21" s="53">
        <f t="shared" si="112"/>
        <v>50</v>
      </c>
      <c r="DA21" s="53">
        <f t="shared" si="152"/>
        <v>45000</v>
      </c>
      <c r="DB21" s="52" t="str">
        <f t="shared" si="153"/>
        <v>GREEN</v>
      </c>
      <c r="DC21" s="52" t="str">
        <f t="shared" si="154"/>
        <v>OML</v>
      </c>
      <c r="DD21" s="1246" t="s">
        <v>2362</v>
      </c>
      <c r="DE21" s="165"/>
      <c r="DG21" s="1209">
        <v>41736</v>
      </c>
      <c r="DH21" s="282">
        <f t="shared" si="155"/>
        <v>41754</v>
      </c>
      <c r="DI21" s="1210">
        <v>41745</v>
      </c>
      <c r="DJ21" s="1210">
        <v>41746</v>
      </c>
      <c r="DK21" s="276"/>
      <c r="DL21" s="1218">
        <v>4</v>
      </c>
      <c r="DM21" s="1218">
        <v>3</v>
      </c>
      <c r="DN21" s="1216">
        <v>41768</v>
      </c>
      <c r="DO21" s="1216" t="s">
        <v>2175</v>
      </c>
      <c r="DP21" s="283">
        <f t="shared" si="156"/>
        <v>41784</v>
      </c>
      <c r="DQ21" s="276">
        <v>41789</v>
      </c>
      <c r="DR21" s="1216" t="s">
        <v>2175</v>
      </c>
      <c r="DS21" s="277"/>
      <c r="DT21" s="276"/>
      <c r="DU21" s="277"/>
      <c r="DV21" s="276"/>
      <c r="DW21" s="276"/>
      <c r="DX21" s="277"/>
      <c r="DY21" s="277"/>
      <c r="DZ21" s="61"/>
      <c r="EA21" s="62"/>
      <c r="EB21" s="62"/>
      <c r="EC21" s="26" t="str">
        <f t="shared" si="157"/>
        <v/>
      </c>
      <c r="ED21" s="26" t="str">
        <f t="shared" si="158"/>
        <v>ELKBAF5506GROML</v>
      </c>
      <c r="EE21" s="27">
        <f>IF(ED21="",0,IF(COUNTIF(ED$12:ED20,ED21)=0,0,COUNTIF(ED$12:ED20,ED21)))</f>
        <v>0</v>
      </c>
      <c r="EF21" s="26">
        <f t="shared" si="118"/>
        <v>0</v>
      </c>
      <c r="EG21" s="27" t="str">
        <f t="shared" si="159"/>
        <v/>
      </c>
      <c r="EI21" s="26" t="str">
        <f t="shared" si="160"/>
        <v>ELKBAF5506</v>
      </c>
      <c r="EJ21" s="26" t="str">
        <f t="shared" si="161"/>
        <v>ELKBAF5506GR</v>
      </c>
      <c r="EM21" s="1245"/>
      <c r="EN21" s="1245"/>
      <c r="EO21" s="1245"/>
    </row>
    <row r="22" spans="1:145" s="26" customFormat="1" ht="52.5" customHeight="1">
      <c r="A22" s="169" t="str">
        <f>IF(OR($I22="TTL",$I22=""),"",IF(ISERROR(VLOOKUP($B22,CODE!$D:$G,CODE!$F$1-2,FALSE))=TRUE,"전략",VLOOKUP($B22,CODE!$D:$G,CODE!$F$1-2,FALSE)))</f>
        <v>F-CAP</v>
      </c>
      <c r="B22" s="224" t="str">
        <f>IF(OR($I22="TTL",$I22=""),"",IF(VLOOKUP($P22,CODE!$K:$O,CODE!$O$1,FALSE)="",$I22,$I22&amp;"-"&amp;VLOOKUP($P22,CODE!$K:$O,CODE!$O$1,FALSE)))</f>
        <v>ELK</v>
      </c>
      <c r="C22" s="72" t="str">
        <f t="shared" si="121"/>
        <v>ELK-동일모자-03</v>
      </c>
      <c r="D22" s="306" t="str">
        <f t="shared" si="65"/>
        <v>ELK-동일모자-03ELKBAF5507RE</v>
      </c>
      <c r="E22" s="72">
        <f t="shared" si="66"/>
        <v>2</v>
      </c>
      <c r="F22" s="195" t="str">
        <f t="shared" si="67"/>
        <v>ELK-동일모자-032</v>
      </c>
      <c r="G22" s="72" t="str">
        <f t="shared" si="68"/>
        <v>ELK-동일모자-032-ELKBAF5507REDXSS</v>
      </c>
      <c r="H22" s="72" t="str">
        <f>IF(ISERROR(I22&amp;VLOOKUP(P22,CODE!$K:$N,CODE!$N$1,FALSE)&amp;S22)=TRUE,0,I22&amp;VLOOKUP(P22,CODE!$K:$N,CODE!$N$1,FALSE)&amp;S22)</f>
        <v>ELK의류외507</v>
      </c>
      <c r="I22" s="72" t="str">
        <f>IF(ISERROR(SEARCH("TTL",$K22))=TRUE,IF($L22="","",VLOOKUP($L22,CODE!$B:$G,CODE!$D$1,FALSE)),"TTL")</f>
        <v>ELK</v>
      </c>
      <c r="J22" s="244" t="str">
        <f t="shared" si="122"/>
        <v>14FW E</v>
      </c>
      <c r="K22" s="1250"/>
      <c r="L22" s="186" t="s">
        <v>1900</v>
      </c>
      <c r="M22" s="41" t="str">
        <f>IF(OR($I22="TTL",$L22=""),"",VLOOKUP($L22,CODE!$B:$D,CODE!$C$1,FALSE))</f>
        <v>ELSTINKO KIDS</v>
      </c>
      <c r="N22" s="42" t="str">
        <f>IF(OR($I22="TTL",$L22=""),"",VLOOKUP($K$2,CODE!$S:$T,CODE!$T$1-1,FALSE))</f>
        <v>F</v>
      </c>
      <c r="O22" s="1147">
        <v>5</v>
      </c>
      <c r="P22" s="40" t="s">
        <v>1911</v>
      </c>
      <c r="Q22" s="41" t="str">
        <f>IF(OR($I22="TTL",$P22=""),"",VLOOKUP($P22,CODE!$K:$M,CODE!$L$1,FALSE))</f>
        <v>BASIC CAP</v>
      </c>
      <c r="R22" s="185" t="s">
        <v>1902</v>
      </c>
      <c r="S22" s="40">
        <v>507</v>
      </c>
      <c r="T22" s="43">
        <f t="shared" si="70"/>
        <v>507</v>
      </c>
      <c r="U22" s="39" t="str">
        <f t="shared" si="71"/>
        <v>ELKBAF5507</v>
      </c>
      <c r="V22" s="36">
        <f t="shared" si="72"/>
        <v>0.33333333333333331</v>
      </c>
      <c r="W22" s="1154" t="s">
        <v>1915</v>
      </c>
      <c r="X22" s="39" t="str">
        <f>IF($Y22="","",VLOOKUP($Y22,CODE!$AE:$AF,CODE!$AF$1-1,FALSE))</f>
        <v>RE</v>
      </c>
      <c r="Y22" s="37" t="s">
        <v>1904</v>
      </c>
      <c r="Z22" s="35" t="str">
        <f t="shared" si="73"/>
        <v>ELKBAF5507RE</v>
      </c>
      <c r="AA22" s="554" t="str">
        <f t="shared" si="74"/>
        <v/>
      </c>
      <c r="AB22" s="45">
        <f t="shared" si="75"/>
        <v>0.33333333333333331</v>
      </c>
      <c r="AC22" s="1248" t="s">
        <v>2345</v>
      </c>
      <c r="AD22" s="186">
        <v>1</v>
      </c>
      <c r="AE22" s="218" t="s">
        <v>1905</v>
      </c>
      <c r="AF22" s="214">
        <v>400</v>
      </c>
      <c r="AG22" s="215" t="s">
        <v>1914</v>
      </c>
      <c r="AH22" s="216">
        <v>3</v>
      </c>
      <c r="AI22" s="231" t="str">
        <f t="shared" si="76"/>
        <v>03</v>
      </c>
      <c r="AJ22" s="217" t="s">
        <v>1907</v>
      </c>
      <c r="AK22" s="217" t="s">
        <v>1908</v>
      </c>
      <c r="AL22" s="219">
        <f t="shared" si="77"/>
        <v>1</v>
      </c>
      <c r="AM22" s="254">
        <f>IF(ISERROR(VLOOKUP($F22,[1]기획현황취합!$A$1:$E$65474,[1]기획현황취합!$B$1,FALSE))=TRUE,0,VLOOKUP($F22,[1]기획현황취합!$A$1:$E$65474,[1]기획현황취합!$B$1,FALSE))</f>
        <v>45000</v>
      </c>
      <c r="AN22" s="1042">
        <f>IF(ISERROR(VLOOKUP($F22,[1]기획현황취합!$A$1:$E$65474,[1]기획현황취합!$C$1,FALSE))=TRUE,0,VLOOKUP($F22,[1]기획현황취합!$A$1:$E$65474,[1]기획현황취합!$C$1,FALSE))</f>
        <v>41801</v>
      </c>
      <c r="AO22" s="46">
        <f>IF(ISERROR(($AM22/1.1)/VLOOKUP($AG22,'TARGET MU'!$A:$D,'TARGET MU'!$D$1,FALSE))=TRUE,0,($AM22/1.1)/VLOOKUP($AG22,'TARGET MU'!$A:$D,'TARGET MU'!$D$1,FALSE))</f>
        <v>6818.1818181818171</v>
      </c>
      <c r="AP22" s="1049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7589.5500000000011</v>
      </c>
      <c r="AQ22" s="38">
        <f t="shared" si="123"/>
        <v>771.36818181818398</v>
      </c>
      <c r="AR22" s="1157">
        <v>397</v>
      </c>
      <c r="AS22" s="1157">
        <v>0</v>
      </c>
      <c r="AT22" s="251">
        <v>20</v>
      </c>
      <c r="AU22" s="226">
        <f t="shared" si="124"/>
        <v>417</v>
      </c>
      <c r="AV22" s="1211">
        <v>5.75</v>
      </c>
      <c r="AW22" s="253">
        <v>0</v>
      </c>
      <c r="AX22" s="257">
        <f>IF(ISERROR(VLOOKUP($F22,[1]기획현황취합!$A$1:$E$65474,[1]기획현황취합!$D$1,FALSE))=TRUE,0,VLOOKUP($F22,[1]기획현황취합!$A$1:$E$65474,[1]기획현황취합!$D$1,FALSE))</f>
        <v>41736</v>
      </c>
      <c r="AY22" s="255">
        <v>41866</v>
      </c>
      <c r="AZ22" s="210">
        <f>IF(ISERROR(VLOOKUP($F22,[1]기획현황취합!$A$1:$E$65474,[1]기획현황취합!$E$1,FALSE))=TRUE,0,VLOOKUP($F22,[1]기획현황취합!$A$1:$E$65474,[1]기획현황취합!$E$1,FALSE))</f>
        <v>41844</v>
      </c>
      <c r="BA22" s="250">
        <v>41870</v>
      </c>
      <c r="BB22" s="250">
        <v>41873</v>
      </c>
      <c r="BC22" s="250">
        <v>41883</v>
      </c>
      <c r="BD22" s="250">
        <v>41887</v>
      </c>
      <c r="BE22" s="250">
        <v>41925</v>
      </c>
      <c r="BF22" s="250">
        <v>0</v>
      </c>
      <c r="BG22" s="256" t="s">
        <v>2267</v>
      </c>
      <c r="BH22" s="256" t="s">
        <v>2267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20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360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17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80"/>
        <v>0</v>
      </c>
      <c r="BO22" s="47">
        <f t="shared" si="81"/>
        <v>400</v>
      </c>
      <c r="BP22" s="95">
        <f t="shared" si="82"/>
        <v>3035820.0000000005</v>
      </c>
      <c r="BQ22" s="95">
        <f t="shared" si="83"/>
        <v>18000000</v>
      </c>
      <c r="BR22" s="48">
        <f t="shared" si="125"/>
        <v>5.3901866262282869</v>
      </c>
      <c r="BT22" s="26" t="str">
        <f>IF(ISERROR(Z22&amp;VLOOKUP($AG22,'TARGET MU'!$A:$D,'TARGET MU'!$B$1,FALSE))=TRUE,"",Z22&amp;VLOOKUP($AG22,'TARGET MU'!$A:$D,'TARGET MU'!$B$1,FALSE))</f>
        <v>ELKBAF5507RE동일모자(청도)</v>
      </c>
      <c r="BU22" s="31">
        <f t="shared" si="126"/>
        <v>7589.5500000000011</v>
      </c>
      <c r="BV22" s="31" t="str">
        <f t="shared" si="127"/>
        <v>ELKBAF5507REXSS40045000동일모자03CN</v>
      </c>
      <c r="BX22" s="55" t="str">
        <f t="shared" ref="BX22:BX87" si="162">IF($I22="TTL","",$L22)</f>
        <v>ELK</v>
      </c>
      <c r="BY22" s="56">
        <f t="shared" ref="BY22:BY87" si="163">$O22</f>
        <v>5</v>
      </c>
      <c r="BZ22" s="56" t="str">
        <f t="shared" ref="BZ22:BZ87" si="164">$AJ22</f>
        <v>M</v>
      </c>
      <c r="CA22" s="56" t="str">
        <f t="shared" ref="CA22:CA87" si="165">$P22</f>
        <v>BA</v>
      </c>
      <c r="CB22" s="56" t="str">
        <f t="shared" ref="CB22:CB87" si="166">$R22</f>
        <v>K</v>
      </c>
      <c r="CC22" s="56" t="str">
        <f t="shared" ref="CC22:CC87" si="167">$AK22</f>
        <v>CN</v>
      </c>
      <c r="CD22" s="57" t="str">
        <f t="shared" ref="CD22:CD87" si="168">$W22</f>
        <v>14FW ELS_52_SNAP_RD_KIDS</v>
      </c>
      <c r="CE22" s="56" t="str">
        <f t="shared" ref="CE22:CE87" si="169">$U22</f>
        <v>ELKBAF5507</v>
      </c>
      <c r="CF22" s="56">
        <f t="shared" ref="CF22:CF87" si="170">$T22</f>
        <v>507</v>
      </c>
      <c r="CG22" s="57" t="str">
        <f t="shared" ref="CG22:CG87" si="171">$W22</f>
        <v>14FW ELS_52_SNAP_RD_KIDS</v>
      </c>
      <c r="CH22" s="56" t="str">
        <f t="shared" ref="CH22:CH87" si="172">$X22</f>
        <v>RE</v>
      </c>
      <c r="CI22" s="56">
        <f t="shared" ref="CI22:CI87" si="173">$AD22</f>
        <v>1</v>
      </c>
      <c r="CJ22" s="56" t="str">
        <f t="shared" ref="CJ22:CJ87" si="174">$AE22</f>
        <v>XSS</v>
      </c>
      <c r="CK22" s="58">
        <f t="shared" si="100"/>
        <v>400</v>
      </c>
      <c r="CL22" s="59">
        <f t="shared" ref="CL22:CL87" si="175">$AV22</f>
        <v>5.75</v>
      </c>
      <c r="CM22" s="58">
        <f t="shared" ref="CM22:CM87" si="176">$AM22</f>
        <v>45000</v>
      </c>
      <c r="CN22" s="58">
        <f t="shared" ref="CN22:CN87" si="177">$AP22-$AU22</f>
        <v>7172.5500000000011</v>
      </c>
      <c r="CO22" s="58">
        <f t="shared" ref="CO22:CO87" si="178">$AU22</f>
        <v>417</v>
      </c>
      <c r="CP22" s="60">
        <f t="shared" ref="CP22:CP87" si="179">$AL22</f>
        <v>1</v>
      </c>
      <c r="CQ22" s="1254" t="s">
        <v>4574</v>
      </c>
      <c r="CS22" s="49"/>
      <c r="CT22" s="50" t="str">
        <f t="shared" ref="CT22:CT87" si="180">IF($I22="TTL",$K22,$Z22&amp;$AE22)</f>
        <v>ELKBAF5507REXSS</v>
      </c>
      <c r="CU22" s="51" t="str">
        <f t="shared" ref="CU22:CU87" si="181">$M22</f>
        <v>ELSTINKO KIDS</v>
      </c>
      <c r="CV22" s="51" t="str">
        <f t="shared" ref="CV22:CV87" si="182">IF($I22="TTL","",IF($CX22="","",$Q22&amp;"_"&amp;$T22&amp;IF(N22="K","_KIDS",IF(N22="I","_INFANT",""))))</f>
        <v>BASIC CAP_507</v>
      </c>
      <c r="CW22" s="51" t="str">
        <f t="shared" ref="CW22:CW87" si="183">IF($I22="TTL","",IF($CT22="","",$Y22&amp;"_"&amp;$AE22))</f>
        <v>RED_XSS</v>
      </c>
      <c r="CX22" s="52" t="str">
        <f t="shared" ref="CX22:CX87" si="184">$L22</f>
        <v>ELK</v>
      </c>
      <c r="CY22" s="52">
        <f t="shared" ref="CY22:CY87" si="185">$T22</f>
        <v>507</v>
      </c>
      <c r="CZ22" s="53">
        <f t="shared" si="112"/>
        <v>400</v>
      </c>
      <c r="DA22" s="53">
        <f t="shared" ref="DA22:DA87" si="186">$AM22</f>
        <v>45000</v>
      </c>
      <c r="DB22" s="52" t="str">
        <f t="shared" ref="DB22:DB87" si="187">$Y22</f>
        <v>RED</v>
      </c>
      <c r="DC22" s="52" t="str">
        <f t="shared" ref="DC22:DC87" si="188">$AE22</f>
        <v>XSS</v>
      </c>
      <c r="DD22" s="1246" t="s">
        <v>2362</v>
      </c>
      <c r="DE22" s="165"/>
      <c r="DG22" s="1209">
        <v>41736</v>
      </c>
      <c r="DH22" s="282">
        <f t="shared" si="155"/>
        <v>41754</v>
      </c>
      <c r="DI22" s="1210">
        <v>41745</v>
      </c>
      <c r="DJ22" s="1210">
        <v>41746</v>
      </c>
      <c r="DK22" s="276"/>
      <c r="DL22" s="1218">
        <v>5</v>
      </c>
      <c r="DM22" s="1218">
        <v>4</v>
      </c>
      <c r="DN22" s="1216">
        <v>41768</v>
      </c>
      <c r="DO22" s="1216" t="s">
        <v>2175</v>
      </c>
      <c r="DP22" s="283">
        <f t="shared" si="156"/>
        <v>41784</v>
      </c>
      <c r="DQ22" s="276">
        <v>41789</v>
      </c>
      <c r="DR22" s="1216" t="s">
        <v>2175</v>
      </c>
      <c r="DS22" s="277"/>
      <c r="DT22" s="276"/>
      <c r="DU22" s="277"/>
      <c r="DV22" s="276"/>
      <c r="DW22" s="276"/>
      <c r="DX22" s="277"/>
      <c r="DY22" s="277"/>
      <c r="DZ22" s="61"/>
      <c r="EA22" s="62"/>
      <c r="EB22" s="62"/>
      <c r="EC22" s="26" t="str">
        <f t="shared" si="157"/>
        <v>ELKBAF5507RE41736</v>
      </c>
      <c r="ED22" s="26" t="str">
        <f t="shared" si="158"/>
        <v>ELKBAF5507REXSS</v>
      </c>
      <c r="EE22" s="27">
        <f>IF(ED22="",0,IF(COUNTIF(ED$12:ED21,ED22)=0,0,COUNTIF(ED$12:ED21,ED22)))</f>
        <v>0</v>
      </c>
      <c r="EF22" s="26">
        <f t="shared" si="118"/>
        <v>0</v>
      </c>
      <c r="EG22" s="27" t="str">
        <f t="shared" si="159"/>
        <v/>
      </c>
      <c r="EI22" s="26" t="str">
        <f t="shared" si="160"/>
        <v>ELKBAF5507</v>
      </c>
      <c r="EJ22" s="26" t="str">
        <f t="shared" si="161"/>
        <v>ELKBAF5507RE</v>
      </c>
      <c r="EM22" s="1245"/>
      <c r="EN22" s="1245"/>
      <c r="EO22" s="1245"/>
    </row>
    <row r="23" spans="1:145" s="26" customFormat="1" ht="52.5" customHeight="1">
      <c r="A23" s="169" t="str">
        <f>IF(OR($I23="TTL",$I23=""),"",IF(ISERROR(VLOOKUP($B23,CODE!$D:$G,CODE!$F$1-2,FALSE))=TRUE,"전략",VLOOKUP($B23,CODE!$D:$G,CODE!$F$1-2,FALSE)))</f>
        <v>F-CAP</v>
      </c>
      <c r="B23" s="224" t="str">
        <f>IF(OR($I23="TTL",$I23=""),"",IF(VLOOKUP($P23,CODE!$K:$O,CODE!$O$1,FALSE)="",$I23,$I23&amp;"-"&amp;VLOOKUP($P23,CODE!$K:$O,CODE!$O$1,FALSE)))</f>
        <v>ELK</v>
      </c>
      <c r="C23" s="72" t="str">
        <f t="shared" si="121"/>
        <v>ELK-동일모자-03</v>
      </c>
      <c r="D23" s="306" t="str">
        <f t="shared" si="65"/>
        <v>ELK-동일모자-03ELKBAF5507RE</v>
      </c>
      <c r="E23" s="72">
        <f t="shared" si="66"/>
        <v>2</v>
      </c>
      <c r="F23" s="195" t="str">
        <f t="shared" si="67"/>
        <v>ELK-동일모자-032</v>
      </c>
      <c r="G23" s="72" t="str">
        <f t="shared" si="68"/>
        <v>ELK-동일모자-032-ELKBAF5507REDOSM</v>
      </c>
      <c r="H23" s="72" t="str">
        <f>IF(ISERROR(I23&amp;VLOOKUP(P23,CODE!$K:$N,CODE!$N$1,FALSE)&amp;S23)=TRUE,0,I23&amp;VLOOKUP(P23,CODE!$K:$N,CODE!$N$1,FALSE)&amp;S23)</f>
        <v>ELK의류외507</v>
      </c>
      <c r="I23" s="72" t="str">
        <f>IF(ISERROR(SEARCH("TTL",$K23))=TRUE,IF($L23="","",VLOOKUP($L23,CODE!$B:$G,CODE!$D$1,FALSE)),"TTL")</f>
        <v>ELK</v>
      </c>
      <c r="J23" s="244" t="str">
        <f t="shared" si="122"/>
        <v>14FW E</v>
      </c>
      <c r="K23" s="1250"/>
      <c r="L23" s="186" t="s">
        <v>1900</v>
      </c>
      <c r="M23" s="41" t="str">
        <f>IF(OR($I23="TTL",$L23=""),"",VLOOKUP($L23,CODE!$B:$D,CODE!$C$1,FALSE))</f>
        <v>ELSTINKO KIDS</v>
      </c>
      <c r="N23" s="42" t="str">
        <f>IF(OR($I23="TTL",$L23=""),"",VLOOKUP($K$2,CODE!$S:$T,CODE!$T$1-1,FALSE))</f>
        <v>F</v>
      </c>
      <c r="O23" s="1147">
        <v>5</v>
      </c>
      <c r="P23" s="40" t="s">
        <v>1911</v>
      </c>
      <c r="Q23" s="41" t="str">
        <f>IF(OR($I23="TTL",$P23=""),"",VLOOKUP($P23,CODE!$K:$M,CODE!$L$1,FALSE))</f>
        <v>BASIC CAP</v>
      </c>
      <c r="R23" s="185" t="s">
        <v>1902</v>
      </c>
      <c r="S23" s="40">
        <v>507</v>
      </c>
      <c r="T23" s="43">
        <f t="shared" si="70"/>
        <v>507</v>
      </c>
      <c r="U23" s="39" t="str">
        <f t="shared" si="71"/>
        <v>ELKBAF5507</v>
      </c>
      <c r="V23" s="36">
        <f t="shared" si="72"/>
        <v>0.33333333333333331</v>
      </c>
      <c r="W23" s="1154" t="s">
        <v>1915</v>
      </c>
      <c r="X23" s="39" t="str">
        <f>IF($Y23="","",VLOOKUP($Y23,CODE!$AE:$AF,CODE!$AF$1-1,FALSE))</f>
        <v>RE</v>
      </c>
      <c r="Y23" s="37" t="s">
        <v>1904</v>
      </c>
      <c r="Z23" s="35" t="str">
        <f t="shared" si="73"/>
        <v>ELKBAF5507RE</v>
      </c>
      <c r="AA23" s="554" t="str">
        <f t="shared" si="74"/>
        <v/>
      </c>
      <c r="AB23" s="45">
        <f t="shared" si="75"/>
        <v>0.33333333333333331</v>
      </c>
      <c r="AC23" s="1248" t="s">
        <v>2345</v>
      </c>
      <c r="AD23" s="186">
        <v>1</v>
      </c>
      <c r="AE23" s="218" t="s">
        <v>1909</v>
      </c>
      <c r="AF23" s="214">
        <v>100</v>
      </c>
      <c r="AG23" s="215" t="s">
        <v>1914</v>
      </c>
      <c r="AH23" s="216">
        <v>3</v>
      </c>
      <c r="AI23" s="231" t="str">
        <f t="shared" si="76"/>
        <v>03</v>
      </c>
      <c r="AJ23" s="217" t="s">
        <v>1907</v>
      </c>
      <c r="AK23" s="217" t="s">
        <v>1908</v>
      </c>
      <c r="AL23" s="219">
        <f t="shared" si="77"/>
        <v>1</v>
      </c>
      <c r="AM23" s="254">
        <f>IF(ISERROR(VLOOKUP($F23,[1]기획현황취합!$A$1:$E$65474,[1]기획현황취합!$B$1,FALSE))=TRUE,0,VLOOKUP($F23,[1]기획현황취합!$A$1:$E$65474,[1]기획현황취합!$B$1,FALSE))</f>
        <v>45000</v>
      </c>
      <c r="AN23" s="1042">
        <f>IF(ISERROR(VLOOKUP($F23,[1]기획현황취합!$A$1:$E$65474,[1]기획현황취합!$C$1,FALSE))=TRUE,0,VLOOKUP($F23,[1]기획현황취합!$A$1:$E$65474,[1]기획현황취합!$C$1,FALSE))</f>
        <v>41801</v>
      </c>
      <c r="AO23" s="46">
        <f>IF(ISERROR(($AM23/1.1)/VLOOKUP($AG23,'TARGET MU'!$A:$D,'TARGET MU'!$D$1,FALSE))=TRUE,0,($AM23/1.1)/VLOOKUP($AG23,'TARGET MU'!$A:$D,'TARGET MU'!$D$1,FALSE))</f>
        <v>6818.1818181818171</v>
      </c>
      <c r="AP23" s="1049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7481.6600000000008</v>
      </c>
      <c r="AQ23" s="38">
        <f t="shared" si="123"/>
        <v>663.47818181818366</v>
      </c>
      <c r="AR23" s="1157">
        <v>102</v>
      </c>
      <c r="AS23" s="1157">
        <v>0</v>
      </c>
      <c r="AT23" s="251">
        <v>20</v>
      </c>
      <c r="AU23" s="226">
        <f t="shared" si="124"/>
        <v>122</v>
      </c>
      <c r="AV23" s="252">
        <v>5.9</v>
      </c>
      <c r="AW23" s="253">
        <v>0</v>
      </c>
      <c r="AX23" s="257">
        <f>IF(ISERROR(VLOOKUP($F23,[1]기획현황취합!$A$1:$E$65474,[1]기획현황취합!$D$1,FALSE))=TRUE,0,VLOOKUP($F23,[1]기획현황취합!$A$1:$E$65474,[1]기획현황취합!$D$1,FALSE))</f>
        <v>41736</v>
      </c>
      <c r="AY23" s="255">
        <v>41866</v>
      </c>
      <c r="AZ23" s="210">
        <f>IF(ISERROR(VLOOKUP($F23,[1]기획현황취합!$A$1:$E$65474,[1]기획현황취합!$E$1,FALSE))=TRUE,0,VLOOKUP($F23,[1]기획현황취합!$A$1:$E$65474,[1]기획현황취합!$E$1,FALSE))</f>
        <v>41844</v>
      </c>
      <c r="BA23" s="250">
        <v>41870</v>
      </c>
      <c r="BB23" s="250">
        <v>41873</v>
      </c>
      <c r="BC23" s="250">
        <v>41883</v>
      </c>
      <c r="BD23" s="250">
        <v>41887</v>
      </c>
      <c r="BE23" s="1255">
        <v>41925</v>
      </c>
      <c r="BF23" s="250">
        <v>0</v>
      </c>
      <c r="BG23" s="256" t="s">
        <v>2267</v>
      </c>
      <c r="BH23" s="256" t="s">
        <v>2267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20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73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3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80"/>
        <v>0</v>
      </c>
      <c r="BO23" s="47">
        <f t="shared" si="81"/>
        <v>100</v>
      </c>
      <c r="BP23" s="95">
        <f t="shared" si="82"/>
        <v>748166.00000000012</v>
      </c>
      <c r="BQ23" s="95">
        <f t="shared" si="83"/>
        <v>4500000</v>
      </c>
      <c r="BR23" s="48">
        <f t="shared" si="125"/>
        <v>5.46791633261748</v>
      </c>
      <c r="BT23" s="26" t="str">
        <f>IF(ISERROR(Z23&amp;VLOOKUP($AG23,'TARGET MU'!$A:$D,'TARGET MU'!$B$1,FALSE))=TRUE,"",Z23&amp;VLOOKUP($AG23,'TARGET MU'!$A:$D,'TARGET MU'!$B$1,FALSE))</f>
        <v>ELKBAF5507RE동일모자(청도)</v>
      </c>
      <c r="BU23" s="31">
        <f t="shared" si="126"/>
        <v>7481.6600000000008</v>
      </c>
      <c r="BV23" s="31" t="str">
        <f t="shared" si="127"/>
        <v>ELKBAF5507REOSM10045000동일모자03CN</v>
      </c>
      <c r="BX23" s="55" t="str">
        <f t="shared" si="162"/>
        <v>ELK</v>
      </c>
      <c r="BY23" s="56">
        <f t="shared" si="163"/>
        <v>5</v>
      </c>
      <c r="BZ23" s="56" t="str">
        <f t="shared" si="164"/>
        <v>M</v>
      </c>
      <c r="CA23" s="56" t="str">
        <f t="shared" si="165"/>
        <v>BA</v>
      </c>
      <c r="CB23" s="56" t="str">
        <f t="shared" si="166"/>
        <v>K</v>
      </c>
      <c r="CC23" s="56" t="str">
        <f t="shared" si="167"/>
        <v>CN</v>
      </c>
      <c r="CD23" s="57" t="str">
        <f t="shared" si="168"/>
        <v>14FW ELS_52_SNAP_RD_KIDS</v>
      </c>
      <c r="CE23" s="56" t="str">
        <f t="shared" si="169"/>
        <v>ELKBAF5507</v>
      </c>
      <c r="CF23" s="56">
        <f t="shared" si="170"/>
        <v>507</v>
      </c>
      <c r="CG23" s="57" t="str">
        <f t="shared" si="171"/>
        <v>14FW ELS_52_SNAP_RD_KIDS</v>
      </c>
      <c r="CH23" s="56" t="str">
        <f t="shared" si="172"/>
        <v>RE</v>
      </c>
      <c r="CI23" s="56">
        <f t="shared" si="173"/>
        <v>1</v>
      </c>
      <c r="CJ23" s="56" t="str">
        <f t="shared" si="174"/>
        <v>OSM</v>
      </c>
      <c r="CK23" s="58">
        <f t="shared" si="100"/>
        <v>100</v>
      </c>
      <c r="CL23" s="59">
        <f t="shared" si="175"/>
        <v>5.9</v>
      </c>
      <c r="CM23" s="58">
        <f t="shared" si="176"/>
        <v>45000</v>
      </c>
      <c r="CN23" s="58">
        <f t="shared" si="177"/>
        <v>7359.6600000000008</v>
      </c>
      <c r="CO23" s="58">
        <f t="shared" si="178"/>
        <v>122</v>
      </c>
      <c r="CP23" s="60">
        <f t="shared" si="179"/>
        <v>1</v>
      </c>
      <c r="CQ23" s="241" t="s">
        <v>4352</v>
      </c>
      <c r="CS23" s="49"/>
      <c r="CT23" s="50" t="str">
        <f t="shared" si="180"/>
        <v>ELKBAF5507REOSM</v>
      </c>
      <c r="CU23" s="51" t="str">
        <f t="shared" si="181"/>
        <v>ELSTINKO KIDS</v>
      </c>
      <c r="CV23" s="51" t="str">
        <f t="shared" si="182"/>
        <v>BASIC CAP_507</v>
      </c>
      <c r="CW23" s="51" t="str">
        <f t="shared" si="183"/>
        <v>RED_OSM</v>
      </c>
      <c r="CX23" s="52" t="str">
        <f t="shared" si="184"/>
        <v>ELK</v>
      </c>
      <c r="CY23" s="52">
        <f t="shared" si="185"/>
        <v>507</v>
      </c>
      <c r="CZ23" s="53">
        <f t="shared" si="112"/>
        <v>100</v>
      </c>
      <c r="DA23" s="53">
        <f t="shared" si="186"/>
        <v>45000</v>
      </c>
      <c r="DB23" s="52" t="str">
        <f t="shared" si="187"/>
        <v>RED</v>
      </c>
      <c r="DC23" s="52" t="str">
        <f t="shared" si="188"/>
        <v>OSM</v>
      </c>
      <c r="DD23" s="1246" t="s">
        <v>2362</v>
      </c>
      <c r="DE23" s="165"/>
      <c r="DG23" s="1209">
        <v>41736</v>
      </c>
      <c r="DH23" s="282">
        <f t="shared" si="155"/>
        <v>41754</v>
      </c>
      <c r="DI23" s="1210">
        <v>41745</v>
      </c>
      <c r="DJ23" s="1210">
        <v>41746</v>
      </c>
      <c r="DK23" s="276"/>
      <c r="DL23" s="1218">
        <v>5</v>
      </c>
      <c r="DM23" s="1218">
        <v>4</v>
      </c>
      <c r="DN23" s="1216">
        <v>41768</v>
      </c>
      <c r="DO23" s="1216" t="s">
        <v>2175</v>
      </c>
      <c r="DP23" s="283">
        <f t="shared" si="156"/>
        <v>41784</v>
      </c>
      <c r="DQ23" s="276">
        <v>41789</v>
      </c>
      <c r="DR23" s="1216" t="s">
        <v>2175</v>
      </c>
      <c r="DS23" s="277"/>
      <c r="DT23" s="276"/>
      <c r="DU23" s="277"/>
      <c r="DV23" s="276"/>
      <c r="DW23" s="276"/>
      <c r="DX23" s="277"/>
      <c r="DY23" s="277"/>
      <c r="DZ23" s="61"/>
      <c r="EA23" s="62"/>
      <c r="EB23" s="62"/>
      <c r="EC23" s="26" t="str">
        <f t="shared" si="157"/>
        <v/>
      </c>
      <c r="ED23" s="26" t="str">
        <f t="shared" si="158"/>
        <v>ELKBAF5507REOSM</v>
      </c>
      <c r="EE23" s="27">
        <f>IF(ED23="",0,IF(COUNTIF(ED$12:ED22,ED23)=0,0,COUNTIF(ED$12:ED22,ED23)))</f>
        <v>0</v>
      </c>
      <c r="EF23" s="26">
        <f t="shared" si="118"/>
        <v>0</v>
      </c>
      <c r="EG23" s="27" t="str">
        <f t="shared" si="159"/>
        <v/>
      </c>
      <c r="EI23" s="26" t="str">
        <f t="shared" si="160"/>
        <v>ELKBAF5507</v>
      </c>
      <c r="EJ23" s="26" t="str">
        <f t="shared" si="161"/>
        <v>ELKBAF5507RE</v>
      </c>
      <c r="EM23" s="1245"/>
      <c r="EN23" s="1245"/>
      <c r="EO23" s="1245"/>
    </row>
    <row r="24" spans="1:145" s="26" customFormat="1" ht="52.5" customHeight="1">
      <c r="A24" s="169" t="str">
        <f>IF(OR($I24="TTL",$I24=""),"",IF(ISERROR(VLOOKUP($B24,CODE!$D:$G,CODE!$F$1-2,FALSE))=TRUE,"전략",VLOOKUP($B24,CODE!$D:$G,CODE!$F$1-2,FALSE)))</f>
        <v>F-CAP</v>
      </c>
      <c r="B24" s="224" t="str">
        <f>IF(OR($I24="TTL",$I24=""),"",IF(VLOOKUP($P24,CODE!$K:$O,CODE!$O$1,FALSE)="",$I24,$I24&amp;"-"&amp;VLOOKUP($P24,CODE!$K:$O,CODE!$O$1,FALSE)))</f>
        <v>ELK</v>
      </c>
      <c r="C24" s="72" t="str">
        <f t="shared" si="121"/>
        <v>ELK-동일모자-03</v>
      </c>
      <c r="D24" s="306" t="str">
        <f t="shared" si="65"/>
        <v>ELK-동일모자-03ELKBAF5507RE</v>
      </c>
      <c r="E24" s="72">
        <f t="shared" si="66"/>
        <v>2</v>
      </c>
      <c r="F24" s="195" t="str">
        <f t="shared" si="67"/>
        <v>ELK-동일모자-032</v>
      </c>
      <c r="G24" s="72" t="str">
        <f t="shared" si="68"/>
        <v>ELK-동일모자-032-ELKBAF5507REDOML</v>
      </c>
      <c r="H24" s="72" t="str">
        <f>IF(ISERROR(I24&amp;VLOOKUP(P24,CODE!$K:$N,CODE!$N$1,FALSE)&amp;S24)=TRUE,0,I24&amp;VLOOKUP(P24,CODE!$K:$N,CODE!$N$1,FALSE)&amp;S24)</f>
        <v>ELK의류외507</v>
      </c>
      <c r="I24" s="72" t="str">
        <f>IF(ISERROR(SEARCH("TTL",$K24))=TRUE,IF($L24="","",VLOOKUP($L24,CODE!$B:$G,CODE!$D$1,FALSE)),"TTL")</f>
        <v>ELK</v>
      </c>
      <c r="J24" s="244" t="str">
        <f t="shared" si="122"/>
        <v>14FW E</v>
      </c>
      <c r="K24" s="1250"/>
      <c r="L24" s="186" t="s">
        <v>1900</v>
      </c>
      <c r="M24" s="41" t="str">
        <f>IF(OR($I24="TTL",$L24=""),"",VLOOKUP($L24,CODE!$B:$D,CODE!$C$1,FALSE))</f>
        <v>ELSTINKO KIDS</v>
      </c>
      <c r="N24" s="42" t="str">
        <f>IF(OR($I24="TTL",$L24=""),"",VLOOKUP($K$2,CODE!$S:$T,CODE!$T$1-1,FALSE))</f>
        <v>F</v>
      </c>
      <c r="O24" s="1147">
        <v>5</v>
      </c>
      <c r="P24" s="40" t="s">
        <v>1911</v>
      </c>
      <c r="Q24" s="41" t="str">
        <f>IF(OR($I24="TTL",$P24=""),"",VLOOKUP($P24,CODE!$K:$M,CODE!$L$1,FALSE))</f>
        <v>BASIC CAP</v>
      </c>
      <c r="R24" s="185" t="s">
        <v>1902</v>
      </c>
      <c r="S24" s="40">
        <v>507</v>
      </c>
      <c r="T24" s="43">
        <f t="shared" si="70"/>
        <v>507</v>
      </c>
      <c r="U24" s="39" t="str">
        <f t="shared" si="71"/>
        <v>ELKBAF5507</v>
      </c>
      <c r="V24" s="36">
        <f t="shared" si="72"/>
        <v>0.33333333333333331</v>
      </c>
      <c r="W24" s="1154" t="s">
        <v>1915</v>
      </c>
      <c r="X24" s="39" t="str">
        <f>IF($Y24="","",VLOOKUP($Y24,CODE!$AE:$AF,CODE!$AF$1-1,FALSE))</f>
        <v>RE</v>
      </c>
      <c r="Y24" s="37" t="s">
        <v>1904</v>
      </c>
      <c r="Z24" s="35" t="str">
        <f t="shared" si="73"/>
        <v>ELKBAF5507RE</v>
      </c>
      <c r="AA24" s="554" t="str">
        <f t="shared" si="74"/>
        <v/>
      </c>
      <c r="AB24" s="45">
        <f t="shared" si="75"/>
        <v>0.33333333333333331</v>
      </c>
      <c r="AC24" s="1248" t="s">
        <v>2345</v>
      </c>
      <c r="AD24" s="186">
        <v>1</v>
      </c>
      <c r="AE24" s="218" t="s">
        <v>1910</v>
      </c>
      <c r="AF24" s="214">
        <v>50</v>
      </c>
      <c r="AG24" s="215" t="s">
        <v>1914</v>
      </c>
      <c r="AH24" s="216">
        <v>3</v>
      </c>
      <c r="AI24" s="231" t="str">
        <f t="shared" si="76"/>
        <v>03</v>
      </c>
      <c r="AJ24" s="217" t="s">
        <v>1907</v>
      </c>
      <c r="AK24" s="217" t="s">
        <v>1908</v>
      </c>
      <c r="AL24" s="219">
        <f t="shared" si="77"/>
        <v>1</v>
      </c>
      <c r="AM24" s="254">
        <f>IF(ISERROR(VLOOKUP($F24,[1]기획현황취합!$A$1:$E$65474,[1]기획현황취합!$B$1,FALSE))=TRUE,0,VLOOKUP($F24,[1]기획현황취합!$A$1:$E$65474,[1]기획현황취합!$B$1,FALSE))</f>
        <v>45000</v>
      </c>
      <c r="AN24" s="1042">
        <f>IF(ISERROR(VLOOKUP($F24,[1]기획현황취합!$A$1:$E$65474,[1]기획현황취합!$C$1,FALSE))=TRUE,0,VLOOKUP($F24,[1]기획현황취합!$A$1:$E$65474,[1]기획현황취합!$C$1,FALSE))</f>
        <v>41801</v>
      </c>
      <c r="AO24" s="46">
        <f>IF(ISERROR(($AM24/1.1)/VLOOKUP($AG24,'TARGET MU'!$A:$D,'TARGET MU'!$D$1,FALSE))=TRUE,0,($AM24/1.1)/VLOOKUP($AG24,'TARGET MU'!$A:$D,'TARGET MU'!$D$1,FALSE))</f>
        <v>6818.1818181818171</v>
      </c>
      <c r="AP24" s="1049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7430.6600000000008</v>
      </c>
      <c r="AQ24" s="38">
        <f t="shared" ref="AQ24:AQ38" si="189">AP24-AO24</f>
        <v>612.47818181818366</v>
      </c>
      <c r="AR24" s="1157">
        <v>51</v>
      </c>
      <c r="AS24" s="1157">
        <v>0</v>
      </c>
      <c r="AT24" s="251">
        <v>20</v>
      </c>
      <c r="AU24" s="226">
        <f t="shared" ref="AU24:AU38" si="190">SUM(AR24:AT24)</f>
        <v>71</v>
      </c>
      <c r="AV24" s="252">
        <v>5.9</v>
      </c>
      <c r="AW24" s="253">
        <v>0</v>
      </c>
      <c r="AX24" s="257">
        <f>IF(ISERROR(VLOOKUP($F24,[1]기획현황취합!$A$1:$E$65474,[1]기획현황취합!$D$1,FALSE))=TRUE,0,VLOOKUP($F24,[1]기획현황취합!$A$1:$E$65474,[1]기획현황취합!$D$1,FALSE))</f>
        <v>41736</v>
      </c>
      <c r="AY24" s="255">
        <v>41866</v>
      </c>
      <c r="AZ24" s="210">
        <f>IF(ISERROR(VLOOKUP($F24,[1]기획현황취합!$A$1:$E$65474,[1]기획현황취합!$E$1,FALSE))=TRUE,0,VLOOKUP($F24,[1]기획현황취합!$A$1:$E$65474,[1]기획현황취합!$E$1,FALSE))</f>
        <v>41844</v>
      </c>
      <c r="BA24" s="250">
        <v>41870</v>
      </c>
      <c r="BB24" s="250">
        <v>41873</v>
      </c>
      <c r="BC24" s="250">
        <v>41883</v>
      </c>
      <c r="BD24" s="250">
        <v>41887</v>
      </c>
      <c r="BE24" s="250">
        <v>41925</v>
      </c>
      <c r="BF24" s="250">
        <v>0</v>
      </c>
      <c r="BG24" s="256" t="s">
        <v>2267</v>
      </c>
      <c r="BH24" s="256" t="s">
        <v>2267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20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28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80"/>
        <v>0</v>
      </c>
      <c r="BO24" s="47">
        <f t="shared" si="81"/>
        <v>50</v>
      </c>
      <c r="BP24" s="95">
        <f t="shared" si="82"/>
        <v>371533.00000000006</v>
      </c>
      <c r="BQ24" s="95">
        <f t="shared" si="83"/>
        <v>2250000</v>
      </c>
      <c r="BR24" s="48">
        <f t="shared" ref="BR24:BR38" si="191">IF(ISERROR($BQ24/($BP24*1.1))=TRUE,0,$BQ24/($BP24*1.1))</f>
        <v>5.5054451299199396</v>
      </c>
      <c r="BT24" s="26" t="str">
        <f>IF(ISERROR(Z24&amp;VLOOKUP($AG24,'TARGET MU'!$A:$D,'TARGET MU'!$B$1,FALSE))=TRUE,"",Z24&amp;VLOOKUP($AG24,'TARGET MU'!$A:$D,'TARGET MU'!$B$1,FALSE))</f>
        <v>ELKBAF5507RE동일모자(청도)</v>
      </c>
      <c r="BU24" s="31">
        <f t="shared" si="126"/>
        <v>7430.6600000000008</v>
      </c>
      <c r="BV24" s="31" t="str">
        <f t="shared" si="127"/>
        <v>ELKBAF5507REOML5045000동일모자03CN</v>
      </c>
      <c r="BX24" s="55" t="str">
        <f t="shared" si="162"/>
        <v>ELK</v>
      </c>
      <c r="BY24" s="56">
        <f t="shared" si="163"/>
        <v>5</v>
      </c>
      <c r="BZ24" s="56" t="str">
        <f t="shared" si="164"/>
        <v>M</v>
      </c>
      <c r="CA24" s="56" t="str">
        <f t="shared" si="165"/>
        <v>BA</v>
      </c>
      <c r="CB24" s="56" t="str">
        <f t="shared" si="166"/>
        <v>K</v>
      </c>
      <c r="CC24" s="56" t="str">
        <f t="shared" si="167"/>
        <v>CN</v>
      </c>
      <c r="CD24" s="57" t="str">
        <f t="shared" si="168"/>
        <v>14FW ELS_52_SNAP_RD_KIDS</v>
      </c>
      <c r="CE24" s="56" t="str">
        <f t="shared" si="169"/>
        <v>ELKBAF5507</v>
      </c>
      <c r="CF24" s="56">
        <f t="shared" si="170"/>
        <v>507</v>
      </c>
      <c r="CG24" s="57" t="str">
        <f t="shared" si="171"/>
        <v>14FW ELS_52_SNAP_RD_KIDS</v>
      </c>
      <c r="CH24" s="56" t="str">
        <f t="shared" si="172"/>
        <v>RE</v>
      </c>
      <c r="CI24" s="56">
        <f t="shared" si="173"/>
        <v>1</v>
      </c>
      <c r="CJ24" s="56" t="str">
        <f t="shared" si="174"/>
        <v>OML</v>
      </c>
      <c r="CK24" s="58">
        <f t="shared" si="100"/>
        <v>50</v>
      </c>
      <c r="CL24" s="59">
        <f t="shared" si="175"/>
        <v>5.9</v>
      </c>
      <c r="CM24" s="58">
        <f t="shared" si="176"/>
        <v>45000</v>
      </c>
      <c r="CN24" s="58">
        <f t="shared" si="177"/>
        <v>7359.6600000000008</v>
      </c>
      <c r="CO24" s="58">
        <f t="shared" si="178"/>
        <v>71</v>
      </c>
      <c r="CP24" s="60">
        <f t="shared" si="179"/>
        <v>1</v>
      </c>
      <c r="CQ24" s="241" t="s">
        <v>4352</v>
      </c>
      <c r="CS24" s="49"/>
      <c r="CT24" s="50" t="str">
        <f t="shared" si="180"/>
        <v>ELKBAF5507REOML</v>
      </c>
      <c r="CU24" s="51" t="str">
        <f t="shared" si="181"/>
        <v>ELSTINKO KIDS</v>
      </c>
      <c r="CV24" s="51" t="str">
        <f t="shared" si="182"/>
        <v>BASIC CAP_507</v>
      </c>
      <c r="CW24" s="51" t="str">
        <f t="shared" si="183"/>
        <v>RED_OML</v>
      </c>
      <c r="CX24" s="52" t="str">
        <f t="shared" si="184"/>
        <v>ELK</v>
      </c>
      <c r="CY24" s="52">
        <f t="shared" si="185"/>
        <v>507</v>
      </c>
      <c r="CZ24" s="53">
        <f t="shared" si="112"/>
        <v>50</v>
      </c>
      <c r="DA24" s="53">
        <f t="shared" si="186"/>
        <v>45000</v>
      </c>
      <c r="DB24" s="52" t="str">
        <f t="shared" si="187"/>
        <v>RED</v>
      </c>
      <c r="DC24" s="52" t="str">
        <f t="shared" si="188"/>
        <v>OML</v>
      </c>
      <c r="DD24" s="1246" t="s">
        <v>2362</v>
      </c>
      <c r="DE24" s="165"/>
      <c r="DG24" s="1209">
        <v>41736</v>
      </c>
      <c r="DH24" s="282">
        <f t="shared" ref="DH24:DH89" si="192">IF(OR($I24="TTL",$I24=""),"",AZ24-$DH$11)</f>
        <v>41754</v>
      </c>
      <c r="DI24" s="1210">
        <v>41745</v>
      </c>
      <c r="DJ24" s="1210">
        <v>41746</v>
      </c>
      <c r="DK24" s="276"/>
      <c r="DL24" s="1218">
        <v>5</v>
      </c>
      <c r="DM24" s="1218">
        <v>4</v>
      </c>
      <c r="DN24" s="1216">
        <v>41768</v>
      </c>
      <c r="DO24" s="1216" t="s">
        <v>2175</v>
      </c>
      <c r="DP24" s="283">
        <f t="shared" ref="DP24:DP89" si="193">IF(OR($DN24="없음",$I24="TTL",$I24=""),"",AZ24-$DP$11)</f>
        <v>41784</v>
      </c>
      <c r="DQ24" s="276">
        <v>41789</v>
      </c>
      <c r="DR24" s="1216" t="s">
        <v>2175</v>
      </c>
      <c r="DS24" s="277"/>
      <c r="DT24" s="276"/>
      <c r="DU24" s="277"/>
      <c r="DV24" s="276"/>
      <c r="DW24" s="276"/>
      <c r="DX24" s="277"/>
      <c r="DY24" s="277"/>
      <c r="DZ24" s="61"/>
      <c r="EA24" s="62"/>
      <c r="EB24" s="62"/>
      <c r="EC24" s="26" t="str">
        <f t="shared" si="157"/>
        <v/>
      </c>
      <c r="ED24" s="26" t="str">
        <f t="shared" si="158"/>
        <v>ELKBAF5507REOML</v>
      </c>
      <c r="EE24" s="27">
        <f>IF(ED24="",0,IF(COUNTIF(ED$12:ED23,ED24)=0,0,COUNTIF(ED$12:ED23,ED24)))</f>
        <v>0</v>
      </c>
      <c r="EF24" s="26">
        <f t="shared" si="118"/>
        <v>0</v>
      </c>
      <c r="EG24" s="27" t="str">
        <f t="shared" si="159"/>
        <v/>
      </c>
      <c r="EI24" s="26" t="str">
        <f t="shared" si="160"/>
        <v>ELKBAF5507</v>
      </c>
      <c r="EJ24" s="26" t="str">
        <f t="shared" si="161"/>
        <v>ELKBAF5507RE</v>
      </c>
      <c r="EM24" s="1245"/>
      <c r="EN24" s="1245"/>
      <c r="EO24" s="1245"/>
    </row>
    <row r="25" spans="1:145" s="26" customFormat="1" ht="52.5" customHeight="1">
      <c r="A25" s="169" t="str">
        <f>IF(OR($I25="TTL",$I25=""),"",IF(ISERROR(VLOOKUP($B25,CODE!$D:$G,CODE!$F$1-2,FALSE))=TRUE,"전략",VLOOKUP($B25,CODE!$D:$G,CODE!$F$1-2,FALSE)))</f>
        <v>F-CAP</v>
      </c>
      <c r="B25" s="224" t="str">
        <f>IF(OR($I25="TTL",$I25=""),"",IF(VLOOKUP($P25,CODE!$K:$O,CODE!$O$1,FALSE)="",$I25,$I25&amp;"-"&amp;VLOOKUP($P25,CODE!$K:$O,CODE!$O$1,FALSE)))</f>
        <v>ELK</v>
      </c>
      <c r="C25" s="72" t="str">
        <f t="shared" si="121"/>
        <v>ELK-동일모자-03</v>
      </c>
      <c r="D25" s="306" t="str">
        <f t="shared" si="65"/>
        <v>ELK-동일모자-03ELKBAF5508PK</v>
      </c>
      <c r="E25" s="72">
        <f t="shared" si="66"/>
        <v>3</v>
      </c>
      <c r="F25" s="195" t="str">
        <f t="shared" si="67"/>
        <v>ELK-동일모자-033</v>
      </c>
      <c r="G25" s="72" t="str">
        <f t="shared" si="68"/>
        <v>ELK-동일모자-033-ELKBAF5508PINKXSS</v>
      </c>
      <c r="H25" s="72" t="str">
        <f>IF(ISERROR(I25&amp;VLOOKUP(P25,CODE!$K:$N,CODE!$N$1,FALSE)&amp;S25)=TRUE,0,I25&amp;VLOOKUP(P25,CODE!$K:$N,CODE!$N$1,FALSE)&amp;S25)</f>
        <v>ELK의류외508</v>
      </c>
      <c r="I25" s="72" t="str">
        <f>IF(ISERROR(SEARCH("TTL",$K25))=TRUE,IF($L25="","",VLOOKUP($L25,CODE!$B:$G,CODE!$D$1,FALSE)),"TTL")</f>
        <v>ELK</v>
      </c>
      <c r="J25" s="244" t="str">
        <f t="shared" si="122"/>
        <v>14FW E</v>
      </c>
      <c r="K25" s="1037"/>
      <c r="L25" s="40" t="s">
        <v>1900</v>
      </c>
      <c r="M25" s="41" t="str">
        <f>IF(OR($I25="TTL",$L25=""),"",VLOOKUP($L25,CODE!$B:$D,CODE!$C$1,FALSE))</f>
        <v>ELSTINKO KIDS</v>
      </c>
      <c r="N25" s="42" t="str">
        <f>IF(OR($I25="TTL",$L25=""),"",VLOOKUP($K$2,CODE!$S:$T,CODE!$T$1-1,FALSE))</f>
        <v>F</v>
      </c>
      <c r="O25" s="1147">
        <v>5</v>
      </c>
      <c r="P25" s="40" t="s">
        <v>1911</v>
      </c>
      <c r="Q25" s="41" t="str">
        <f>IF(OR($I25="TTL",$P25=""),"",VLOOKUP($P25,CODE!$K:$M,CODE!$L$1,FALSE))</f>
        <v>BASIC CAP</v>
      </c>
      <c r="R25" s="185" t="s">
        <v>1902</v>
      </c>
      <c r="S25" s="40">
        <v>508</v>
      </c>
      <c r="T25" s="43">
        <f t="shared" si="70"/>
        <v>508</v>
      </c>
      <c r="U25" s="39" t="str">
        <f t="shared" si="71"/>
        <v>ELKBAF5508</v>
      </c>
      <c r="V25" s="36">
        <f t="shared" si="72"/>
        <v>0.33333333333333331</v>
      </c>
      <c r="W25" s="1154" t="s">
        <v>1916</v>
      </c>
      <c r="X25" s="39" t="str">
        <f>IF($Y25="","",VLOOKUP($Y25,CODE!$AE:$AF,CODE!$AF$1-1,FALSE))</f>
        <v>PK</v>
      </c>
      <c r="Y25" s="37" t="s">
        <v>1917</v>
      </c>
      <c r="Z25" s="35" t="str">
        <f t="shared" si="73"/>
        <v>ELKBAF5508PK</v>
      </c>
      <c r="AA25" s="554" t="str">
        <f t="shared" si="74"/>
        <v/>
      </c>
      <c r="AB25" s="45">
        <f t="shared" si="75"/>
        <v>0.33333333333333331</v>
      </c>
      <c r="AC25" s="1248" t="s">
        <v>2347</v>
      </c>
      <c r="AD25" s="186">
        <v>1</v>
      </c>
      <c r="AE25" s="218" t="s">
        <v>1905</v>
      </c>
      <c r="AF25" s="214">
        <v>400</v>
      </c>
      <c r="AG25" s="215" t="s">
        <v>1914</v>
      </c>
      <c r="AH25" s="216">
        <v>3</v>
      </c>
      <c r="AI25" s="231" t="str">
        <f t="shared" si="76"/>
        <v>03</v>
      </c>
      <c r="AJ25" s="217" t="s">
        <v>1907</v>
      </c>
      <c r="AK25" s="217" t="s">
        <v>1908</v>
      </c>
      <c r="AL25" s="219">
        <f t="shared" si="77"/>
        <v>1</v>
      </c>
      <c r="AM25" s="254">
        <f>IF(ISERROR(VLOOKUP($F25,[1]기획현황취합!$A$1:$E$65474,[1]기획현황취합!$B$1,FALSE))=TRUE,0,VLOOKUP($F25,[1]기획현황취합!$A$1:$E$65474,[1]기획현황취합!$B$1,FALSE))</f>
        <v>45000</v>
      </c>
      <c r="AN25" s="1042">
        <f>IF(ISERROR(VLOOKUP($F25,[1]기획현황취합!$A$1:$E$65474,[1]기획현황취합!$C$1,FALSE))=TRUE,0,VLOOKUP($F25,[1]기획현황취합!$A$1:$E$65474,[1]기획현황취합!$C$1,FALSE))</f>
        <v>41801</v>
      </c>
      <c r="AO25" s="46">
        <f>IF(ISERROR(($AM25/1.1)/VLOOKUP($AG25,'TARGET MU'!$A:$D,'TARGET MU'!$D$1,FALSE))=TRUE,0,($AM25/1.1)/VLOOKUP($AG25,'TARGET MU'!$A:$D,'TARGET MU'!$D$1,FALSE))</f>
        <v>6818.1818181818171</v>
      </c>
      <c r="AP25" s="1049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7235.3300000000008</v>
      </c>
      <c r="AQ25" s="38">
        <f t="shared" si="189"/>
        <v>417.14818181818373</v>
      </c>
      <c r="AR25" s="1157">
        <v>417</v>
      </c>
      <c r="AS25" s="1157">
        <v>0</v>
      </c>
      <c r="AT25" s="251">
        <v>20</v>
      </c>
      <c r="AU25" s="226">
        <f t="shared" si="190"/>
        <v>437</v>
      </c>
      <c r="AV25" s="1211">
        <v>5.45</v>
      </c>
      <c r="AW25" s="253">
        <v>0</v>
      </c>
      <c r="AX25" s="257">
        <f>IF(ISERROR(VLOOKUP($F25,[1]기획현황취합!$A$1:$E$65474,[1]기획현황취합!$D$1,FALSE))=TRUE,0,VLOOKUP($F25,[1]기획현황취합!$A$1:$E$65474,[1]기획현황취합!$D$1,FALSE))</f>
        <v>41736</v>
      </c>
      <c r="AY25" s="255">
        <v>41866</v>
      </c>
      <c r="AZ25" s="210">
        <f>IF(ISERROR(VLOOKUP($F25,[1]기획현황취합!$A$1:$E$65474,[1]기획현황취합!$E$1,FALSE))=TRUE,0,VLOOKUP($F25,[1]기획현황취합!$A$1:$E$65474,[1]기획현황취합!$E$1,FALSE))</f>
        <v>41844</v>
      </c>
      <c r="BA25" s="250">
        <v>41870</v>
      </c>
      <c r="BB25" s="250">
        <v>41873</v>
      </c>
      <c r="BC25" s="250">
        <v>41887</v>
      </c>
      <c r="BD25" s="1255">
        <v>41912</v>
      </c>
      <c r="BE25" s="250">
        <v>0</v>
      </c>
      <c r="BF25" s="250">
        <v>0</v>
      </c>
      <c r="BG25" s="256" t="s">
        <v>2267</v>
      </c>
      <c r="BH25" s="256" t="s">
        <v>2267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20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3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350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80"/>
        <v>0</v>
      </c>
      <c r="BO25" s="47">
        <f t="shared" si="81"/>
        <v>400</v>
      </c>
      <c r="BP25" s="95">
        <f t="shared" si="82"/>
        <v>2894132.0000000005</v>
      </c>
      <c r="BQ25" s="95">
        <f t="shared" si="83"/>
        <v>18000000</v>
      </c>
      <c r="BR25" s="48">
        <f t="shared" si="191"/>
        <v>5.6540739550360382</v>
      </c>
      <c r="BT25" s="26" t="str">
        <f>IF(ISERROR(Z25&amp;VLOOKUP($AG25,'TARGET MU'!$A:$D,'TARGET MU'!$B$1,FALSE))=TRUE,"",Z25&amp;VLOOKUP($AG25,'TARGET MU'!$A:$D,'TARGET MU'!$B$1,FALSE))</f>
        <v>ELKBAF5508PK동일모자(청도)</v>
      </c>
      <c r="BU25" s="31">
        <f t="shared" si="126"/>
        <v>7235.3300000000008</v>
      </c>
      <c r="BV25" s="31" t="str">
        <f t="shared" si="127"/>
        <v>ELKBAF5508PKXSS40045000동일모자03CN</v>
      </c>
      <c r="BX25" s="55" t="str">
        <f t="shared" si="162"/>
        <v>ELK</v>
      </c>
      <c r="BY25" s="56">
        <f t="shared" si="163"/>
        <v>5</v>
      </c>
      <c r="BZ25" s="56" t="str">
        <f t="shared" si="164"/>
        <v>M</v>
      </c>
      <c r="CA25" s="56" t="str">
        <f t="shared" si="165"/>
        <v>BA</v>
      </c>
      <c r="CB25" s="56" t="str">
        <f t="shared" si="166"/>
        <v>K</v>
      </c>
      <c r="CC25" s="56" t="str">
        <f t="shared" si="167"/>
        <v>CN</v>
      </c>
      <c r="CD25" s="57" t="str">
        <f t="shared" si="168"/>
        <v>14FW ELS_52_SNAP_PK_KIDS</v>
      </c>
      <c r="CE25" s="56" t="str">
        <f t="shared" si="169"/>
        <v>ELKBAF5508</v>
      </c>
      <c r="CF25" s="56">
        <f t="shared" si="170"/>
        <v>508</v>
      </c>
      <c r="CG25" s="57" t="str">
        <f t="shared" si="171"/>
        <v>14FW ELS_52_SNAP_PK_KIDS</v>
      </c>
      <c r="CH25" s="56" t="str">
        <f t="shared" si="172"/>
        <v>PK</v>
      </c>
      <c r="CI25" s="56">
        <f t="shared" si="173"/>
        <v>1</v>
      </c>
      <c r="CJ25" s="56" t="str">
        <f t="shared" si="174"/>
        <v>XSS</v>
      </c>
      <c r="CK25" s="58">
        <f t="shared" si="100"/>
        <v>400</v>
      </c>
      <c r="CL25" s="59">
        <f t="shared" si="175"/>
        <v>5.45</v>
      </c>
      <c r="CM25" s="58">
        <f t="shared" si="176"/>
        <v>45000</v>
      </c>
      <c r="CN25" s="58">
        <f t="shared" si="177"/>
        <v>6798.3300000000008</v>
      </c>
      <c r="CO25" s="58">
        <f t="shared" si="178"/>
        <v>437</v>
      </c>
      <c r="CP25" s="60">
        <f t="shared" si="179"/>
        <v>1</v>
      </c>
      <c r="CQ25" s="1254" t="s">
        <v>5875</v>
      </c>
      <c r="CS25" s="49"/>
      <c r="CT25" s="50" t="str">
        <f t="shared" si="180"/>
        <v>ELKBAF5508PKXSS</v>
      </c>
      <c r="CU25" s="51" t="str">
        <f t="shared" si="181"/>
        <v>ELSTINKO KIDS</v>
      </c>
      <c r="CV25" s="51" t="str">
        <f t="shared" si="182"/>
        <v>BASIC CAP_508</v>
      </c>
      <c r="CW25" s="51" t="str">
        <f t="shared" si="183"/>
        <v>PINK_XSS</v>
      </c>
      <c r="CX25" s="52" t="str">
        <f t="shared" si="184"/>
        <v>ELK</v>
      </c>
      <c r="CY25" s="52">
        <f t="shared" si="185"/>
        <v>508</v>
      </c>
      <c r="CZ25" s="53">
        <f t="shared" si="112"/>
        <v>400</v>
      </c>
      <c r="DA25" s="53">
        <f t="shared" si="186"/>
        <v>45000</v>
      </c>
      <c r="DB25" s="52" t="str">
        <f t="shared" si="187"/>
        <v>PINK</v>
      </c>
      <c r="DC25" s="52" t="str">
        <f t="shared" si="188"/>
        <v>XSS</v>
      </c>
      <c r="DD25" s="1246" t="s">
        <v>2362</v>
      </c>
      <c r="DE25" s="165"/>
      <c r="DG25" s="1209">
        <v>41736</v>
      </c>
      <c r="DH25" s="282">
        <f t="shared" si="192"/>
        <v>41754</v>
      </c>
      <c r="DI25" s="1210">
        <v>41745</v>
      </c>
      <c r="DJ25" s="1210">
        <v>41746</v>
      </c>
      <c r="DK25" s="276"/>
      <c r="DL25" s="1218">
        <v>4</v>
      </c>
      <c r="DM25" s="1218">
        <v>1</v>
      </c>
      <c r="DN25" s="1216">
        <v>41768</v>
      </c>
      <c r="DO25" s="1216" t="s">
        <v>2175</v>
      </c>
      <c r="DP25" s="283">
        <f t="shared" si="193"/>
        <v>41784</v>
      </c>
      <c r="DQ25" s="276">
        <v>41789</v>
      </c>
      <c r="DR25" s="1216" t="s">
        <v>2175</v>
      </c>
      <c r="DS25" s="277"/>
      <c r="DT25" s="276"/>
      <c r="DU25" s="277"/>
      <c r="DV25" s="276"/>
      <c r="DW25" s="276"/>
      <c r="DX25" s="277"/>
      <c r="DY25" s="277"/>
      <c r="DZ25" s="61"/>
      <c r="EA25" s="62"/>
      <c r="EB25" s="62"/>
      <c r="EC25" s="26" t="str">
        <f t="shared" si="157"/>
        <v>ELKBAF5508PK41736</v>
      </c>
      <c r="ED25" s="26" t="str">
        <f t="shared" si="158"/>
        <v>ELKBAF5508PKXSS</v>
      </c>
      <c r="EE25" s="27">
        <f>IF(ED25="",0,IF(COUNTIF(ED$12:ED24,ED25)=0,0,COUNTIF(ED$12:ED24,ED25)))</f>
        <v>0</v>
      </c>
      <c r="EF25" s="26">
        <f t="shared" si="118"/>
        <v>0</v>
      </c>
      <c r="EG25" s="27" t="str">
        <f t="shared" si="159"/>
        <v/>
      </c>
      <c r="EI25" s="26" t="str">
        <f t="shared" si="160"/>
        <v>ELKBAF5508</v>
      </c>
      <c r="EJ25" s="26" t="str">
        <f t="shared" si="161"/>
        <v>ELKBAF5508PK</v>
      </c>
      <c r="EM25" s="1245"/>
      <c r="EN25" s="1245"/>
      <c r="EO25" s="1245"/>
    </row>
    <row r="26" spans="1:145" s="26" customFormat="1" ht="52.5" customHeight="1">
      <c r="A26" s="169" t="str">
        <f>IF(OR($I26="TTL",$I26=""),"",IF(ISERROR(VLOOKUP($B26,CODE!$D:$G,CODE!$F$1-2,FALSE))=TRUE,"전략",VLOOKUP($B26,CODE!$D:$G,CODE!$F$1-2,FALSE)))</f>
        <v>F-CAP</v>
      </c>
      <c r="B26" s="224" t="str">
        <f>IF(OR($I26="TTL",$I26=""),"",IF(VLOOKUP($P26,CODE!$K:$O,CODE!$O$1,FALSE)="",$I26,$I26&amp;"-"&amp;VLOOKUP($P26,CODE!$K:$O,CODE!$O$1,FALSE)))</f>
        <v>ELK</v>
      </c>
      <c r="C26" s="72" t="str">
        <f t="shared" si="121"/>
        <v>ELK-동일모자-03</v>
      </c>
      <c r="D26" s="306" t="str">
        <f t="shared" si="65"/>
        <v>ELK-동일모자-03ELKBAF5508PK</v>
      </c>
      <c r="E26" s="72">
        <f t="shared" si="66"/>
        <v>3</v>
      </c>
      <c r="F26" s="195" t="str">
        <f t="shared" si="67"/>
        <v>ELK-동일모자-033</v>
      </c>
      <c r="G26" s="72" t="str">
        <f t="shared" si="68"/>
        <v>ELK-동일모자-033-ELKBAF5508PINKOSM</v>
      </c>
      <c r="H26" s="72" t="str">
        <f>IF(ISERROR(I26&amp;VLOOKUP(P26,CODE!$K:$N,CODE!$N$1,FALSE)&amp;S26)=TRUE,0,I26&amp;VLOOKUP(P26,CODE!$K:$N,CODE!$N$1,FALSE)&amp;S26)</f>
        <v>ELK의류외508</v>
      </c>
      <c r="I26" s="72" t="str">
        <f>IF(ISERROR(SEARCH("TTL",$K26))=TRUE,IF($L26="","",VLOOKUP($L26,CODE!$B:$G,CODE!$D$1,FALSE)),"TTL")</f>
        <v>ELK</v>
      </c>
      <c r="J26" s="244" t="str">
        <f t="shared" si="122"/>
        <v>14FW E</v>
      </c>
      <c r="K26" s="1037"/>
      <c r="L26" s="40" t="s">
        <v>1900</v>
      </c>
      <c r="M26" s="41" t="str">
        <f>IF(OR($I26="TTL",$L26=""),"",VLOOKUP($L26,CODE!$B:$D,CODE!$C$1,FALSE))</f>
        <v>ELSTINKO KIDS</v>
      </c>
      <c r="N26" s="42" t="str">
        <f>IF(OR($I26="TTL",$L26=""),"",VLOOKUP($K$2,CODE!$S:$T,CODE!$T$1-1,FALSE))</f>
        <v>F</v>
      </c>
      <c r="O26" s="1147">
        <v>5</v>
      </c>
      <c r="P26" s="40" t="s">
        <v>1911</v>
      </c>
      <c r="Q26" s="41" t="str">
        <f>IF(OR($I26="TTL",$P26=""),"",VLOOKUP($P26,CODE!$K:$M,CODE!$L$1,FALSE))</f>
        <v>BASIC CAP</v>
      </c>
      <c r="R26" s="185" t="s">
        <v>1902</v>
      </c>
      <c r="S26" s="40">
        <v>508</v>
      </c>
      <c r="T26" s="43">
        <f t="shared" si="70"/>
        <v>508</v>
      </c>
      <c r="U26" s="39" t="str">
        <f t="shared" si="71"/>
        <v>ELKBAF5508</v>
      </c>
      <c r="V26" s="36">
        <f t="shared" si="72"/>
        <v>0.33333333333333331</v>
      </c>
      <c r="W26" s="1154" t="s">
        <v>1916</v>
      </c>
      <c r="X26" s="39" t="str">
        <f>IF($Y26="","",VLOOKUP($Y26,CODE!$AE:$AF,CODE!$AF$1-1,FALSE))</f>
        <v>PK</v>
      </c>
      <c r="Y26" s="37" t="s">
        <v>1917</v>
      </c>
      <c r="Z26" s="35" t="str">
        <f t="shared" si="73"/>
        <v>ELKBAF5508PK</v>
      </c>
      <c r="AA26" s="554" t="str">
        <f t="shared" si="74"/>
        <v/>
      </c>
      <c r="AB26" s="45">
        <f t="shared" si="75"/>
        <v>0.33333333333333331</v>
      </c>
      <c r="AC26" s="1248" t="s">
        <v>2347</v>
      </c>
      <c r="AD26" s="186">
        <v>1</v>
      </c>
      <c r="AE26" s="218" t="s">
        <v>1909</v>
      </c>
      <c r="AF26" s="214">
        <v>100</v>
      </c>
      <c r="AG26" s="215" t="s">
        <v>1914</v>
      </c>
      <c r="AH26" s="216">
        <v>3</v>
      </c>
      <c r="AI26" s="231" t="str">
        <f t="shared" si="76"/>
        <v>03</v>
      </c>
      <c r="AJ26" s="217" t="s">
        <v>1907</v>
      </c>
      <c r="AK26" s="217" t="s">
        <v>1908</v>
      </c>
      <c r="AL26" s="219">
        <f t="shared" si="77"/>
        <v>1</v>
      </c>
      <c r="AM26" s="254">
        <f>IF(ISERROR(VLOOKUP($F26,[1]기획현황취합!$A$1:$E$65474,[1]기획현황취합!$B$1,FALSE))=TRUE,0,VLOOKUP($F26,[1]기획현황취합!$A$1:$E$65474,[1]기획현황취합!$B$1,FALSE))</f>
        <v>45000</v>
      </c>
      <c r="AN26" s="1042">
        <f>IF(ISERROR(VLOOKUP($F26,[1]기획현황취합!$A$1:$E$65474,[1]기획현황취합!$C$1,FALSE))=TRUE,0,VLOOKUP($F26,[1]기획현황취합!$A$1:$E$65474,[1]기획현황취합!$C$1,FALSE))</f>
        <v>41801</v>
      </c>
      <c r="AO26" s="46">
        <f>IF(ISERROR(($AM26/1.1)/VLOOKUP($AG26,'TARGET MU'!$A:$D,'TARGET MU'!$D$1,FALSE))=TRUE,0,($AM26/1.1)/VLOOKUP($AG26,'TARGET MU'!$A:$D,'TARGET MU'!$D$1,FALSE))</f>
        <v>6818.1818181818171</v>
      </c>
      <c r="AP26" s="1049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7112.4400000000005</v>
      </c>
      <c r="AQ26" s="38">
        <f t="shared" si="189"/>
        <v>294.2581818181834</v>
      </c>
      <c r="AR26" s="1157">
        <v>107</v>
      </c>
      <c r="AS26" s="1157">
        <v>0</v>
      </c>
      <c r="AT26" s="251">
        <v>20</v>
      </c>
      <c r="AU26" s="226">
        <f t="shared" si="190"/>
        <v>127</v>
      </c>
      <c r="AV26" s="252">
        <v>5.6</v>
      </c>
      <c r="AW26" s="253">
        <v>0</v>
      </c>
      <c r="AX26" s="257">
        <f>IF(ISERROR(VLOOKUP($F26,[1]기획현황취합!$A$1:$E$65474,[1]기획현황취합!$D$1,FALSE))=TRUE,0,VLOOKUP($F26,[1]기획현황취합!$A$1:$E$65474,[1]기획현황취합!$D$1,FALSE))</f>
        <v>41736</v>
      </c>
      <c r="AY26" s="255">
        <v>41866</v>
      </c>
      <c r="AZ26" s="210">
        <f>IF(ISERROR(VLOOKUP($F26,[1]기획현황취합!$A$1:$E$65474,[1]기획현황취합!$E$1,FALSE))=TRUE,0,VLOOKUP($F26,[1]기획현황취합!$A$1:$E$65474,[1]기획현황취합!$E$1,FALSE))</f>
        <v>41844</v>
      </c>
      <c r="BA26" s="250">
        <v>41870</v>
      </c>
      <c r="BB26" s="250">
        <v>41873</v>
      </c>
      <c r="BC26" s="250">
        <v>41887</v>
      </c>
      <c r="BD26" s="250">
        <v>41912</v>
      </c>
      <c r="BE26" s="250">
        <v>0</v>
      </c>
      <c r="BF26" s="250">
        <v>0</v>
      </c>
      <c r="BG26" s="256" t="s">
        <v>2267</v>
      </c>
      <c r="BH26" s="256" t="s">
        <v>2267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20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82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80"/>
        <v>0</v>
      </c>
      <c r="BO26" s="47">
        <f t="shared" si="81"/>
        <v>100</v>
      </c>
      <c r="BP26" s="95">
        <f t="shared" si="82"/>
        <v>711244</v>
      </c>
      <c r="BQ26" s="95">
        <f t="shared" si="83"/>
        <v>4500000</v>
      </c>
      <c r="BR26" s="48">
        <f t="shared" si="191"/>
        <v>5.7517660478107242</v>
      </c>
      <c r="BT26" s="26" t="str">
        <f>IF(ISERROR(Z26&amp;VLOOKUP($AG26,'TARGET MU'!$A:$D,'TARGET MU'!$B$1,FALSE))=TRUE,"",Z26&amp;VLOOKUP($AG26,'TARGET MU'!$A:$D,'TARGET MU'!$B$1,FALSE))</f>
        <v>ELKBAF5508PK동일모자(청도)</v>
      </c>
      <c r="BU26" s="31">
        <f t="shared" si="126"/>
        <v>7112.4400000000005</v>
      </c>
      <c r="BV26" s="31" t="str">
        <f t="shared" si="127"/>
        <v>ELKBAF5508PKOSM10045000동일모자03CN</v>
      </c>
      <c r="BX26" s="55" t="str">
        <f t="shared" si="162"/>
        <v>ELK</v>
      </c>
      <c r="BY26" s="56">
        <f t="shared" si="163"/>
        <v>5</v>
      </c>
      <c r="BZ26" s="56" t="str">
        <f t="shared" si="164"/>
        <v>M</v>
      </c>
      <c r="CA26" s="56" t="str">
        <f t="shared" si="165"/>
        <v>BA</v>
      </c>
      <c r="CB26" s="56" t="str">
        <f t="shared" si="166"/>
        <v>K</v>
      </c>
      <c r="CC26" s="56" t="str">
        <f t="shared" si="167"/>
        <v>CN</v>
      </c>
      <c r="CD26" s="57" t="str">
        <f t="shared" si="168"/>
        <v>14FW ELS_52_SNAP_PK_KIDS</v>
      </c>
      <c r="CE26" s="56" t="str">
        <f t="shared" si="169"/>
        <v>ELKBAF5508</v>
      </c>
      <c r="CF26" s="56">
        <f t="shared" si="170"/>
        <v>508</v>
      </c>
      <c r="CG26" s="57" t="str">
        <f t="shared" si="171"/>
        <v>14FW ELS_52_SNAP_PK_KIDS</v>
      </c>
      <c r="CH26" s="56" t="str">
        <f t="shared" si="172"/>
        <v>PK</v>
      </c>
      <c r="CI26" s="56">
        <f t="shared" si="173"/>
        <v>1</v>
      </c>
      <c r="CJ26" s="56" t="str">
        <f t="shared" si="174"/>
        <v>OSM</v>
      </c>
      <c r="CK26" s="58">
        <f t="shared" si="100"/>
        <v>100</v>
      </c>
      <c r="CL26" s="59">
        <f t="shared" si="175"/>
        <v>5.6</v>
      </c>
      <c r="CM26" s="58">
        <f t="shared" si="176"/>
        <v>45000</v>
      </c>
      <c r="CN26" s="58">
        <f t="shared" si="177"/>
        <v>6985.4400000000005</v>
      </c>
      <c r="CO26" s="58">
        <f t="shared" si="178"/>
        <v>127</v>
      </c>
      <c r="CP26" s="60">
        <f t="shared" si="179"/>
        <v>1</v>
      </c>
      <c r="CQ26" s="241" t="s">
        <v>4573</v>
      </c>
      <c r="CS26" s="49"/>
      <c r="CT26" s="50" t="str">
        <f t="shared" si="180"/>
        <v>ELKBAF5508PKOSM</v>
      </c>
      <c r="CU26" s="51" t="str">
        <f t="shared" si="181"/>
        <v>ELSTINKO KIDS</v>
      </c>
      <c r="CV26" s="51" t="str">
        <f t="shared" si="182"/>
        <v>BASIC CAP_508</v>
      </c>
      <c r="CW26" s="51" t="str">
        <f t="shared" si="183"/>
        <v>PINK_OSM</v>
      </c>
      <c r="CX26" s="52" t="str">
        <f t="shared" si="184"/>
        <v>ELK</v>
      </c>
      <c r="CY26" s="52">
        <f t="shared" si="185"/>
        <v>508</v>
      </c>
      <c r="CZ26" s="53">
        <f t="shared" si="112"/>
        <v>100</v>
      </c>
      <c r="DA26" s="53">
        <f t="shared" si="186"/>
        <v>45000</v>
      </c>
      <c r="DB26" s="52" t="str">
        <f t="shared" si="187"/>
        <v>PINK</v>
      </c>
      <c r="DC26" s="52" t="str">
        <f t="shared" si="188"/>
        <v>OSM</v>
      </c>
      <c r="DD26" s="1246" t="s">
        <v>2362</v>
      </c>
      <c r="DE26" s="165"/>
      <c r="DG26" s="1209">
        <v>41736</v>
      </c>
      <c r="DH26" s="282">
        <f t="shared" si="192"/>
        <v>41754</v>
      </c>
      <c r="DI26" s="1210">
        <v>41745</v>
      </c>
      <c r="DJ26" s="1210">
        <v>41746</v>
      </c>
      <c r="DK26" s="276"/>
      <c r="DL26" s="1218">
        <v>4</v>
      </c>
      <c r="DM26" s="1218">
        <v>1</v>
      </c>
      <c r="DN26" s="1216">
        <v>41768</v>
      </c>
      <c r="DO26" s="1216" t="s">
        <v>2175</v>
      </c>
      <c r="DP26" s="283">
        <f t="shared" si="193"/>
        <v>41784</v>
      </c>
      <c r="DQ26" s="276">
        <v>41789</v>
      </c>
      <c r="DR26" s="1216" t="s">
        <v>2175</v>
      </c>
      <c r="DS26" s="277"/>
      <c r="DT26" s="276"/>
      <c r="DU26" s="277"/>
      <c r="DV26" s="276"/>
      <c r="DW26" s="276"/>
      <c r="DX26" s="277"/>
      <c r="DY26" s="277"/>
      <c r="DZ26" s="61"/>
      <c r="EA26" s="62"/>
      <c r="EB26" s="62"/>
      <c r="EC26" s="26" t="str">
        <f t="shared" si="157"/>
        <v/>
      </c>
      <c r="ED26" s="26" t="str">
        <f t="shared" si="158"/>
        <v>ELKBAF5508PKOSM</v>
      </c>
      <c r="EE26" s="27">
        <f>IF(ED26="",0,IF(COUNTIF(ED$12:ED25,ED26)=0,0,COUNTIF(ED$12:ED25,ED26)))</f>
        <v>0</v>
      </c>
      <c r="EF26" s="26">
        <f t="shared" si="118"/>
        <v>0</v>
      </c>
      <c r="EG26" s="27" t="str">
        <f t="shared" si="159"/>
        <v/>
      </c>
      <c r="EI26" s="26" t="str">
        <f t="shared" si="160"/>
        <v>ELKBAF5508</v>
      </c>
      <c r="EJ26" s="26" t="str">
        <f t="shared" si="161"/>
        <v>ELKBAF5508PK</v>
      </c>
      <c r="EM26" s="1245"/>
      <c r="EN26" s="1245"/>
      <c r="EO26" s="1245"/>
    </row>
    <row r="27" spans="1:145" s="26" customFormat="1" ht="52.5" customHeight="1">
      <c r="A27" s="169" t="str">
        <f>IF(OR($I27="TTL",$I27=""),"",IF(ISERROR(VLOOKUP($B27,CODE!$D:$G,CODE!$F$1-2,FALSE))=TRUE,"전략",VLOOKUP($B27,CODE!$D:$G,CODE!$F$1-2,FALSE)))</f>
        <v>F-CAP</v>
      </c>
      <c r="B27" s="224" t="str">
        <f>IF(OR($I27="TTL",$I27=""),"",IF(VLOOKUP($P27,CODE!$K:$O,CODE!$O$1,FALSE)="",$I27,$I27&amp;"-"&amp;VLOOKUP($P27,CODE!$K:$O,CODE!$O$1,FALSE)))</f>
        <v>ELK</v>
      </c>
      <c r="C27" s="72" t="str">
        <f t="shared" si="121"/>
        <v>ELK-동일모자-03</v>
      </c>
      <c r="D27" s="306" t="str">
        <f t="shared" si="65"/>
        <v>ELK-동일모자-03ELKBAF5508PK</v>
      </c>
      <c r="E27" s="72">
        <f t="shared" si="66"/>
        <v>3</v>
      </c>
      <c r="F27" s="195" t="str">
        <f t="shared" si="67"/>
        <v>ELK-동일모자-033</v>
      </c>
      <c r="G27" s="72" t="str">
        <f t="shared" si="68"/>
        <v>ELK-동일모자-033-ELKBAF5508PINKOML</v>
      </c>
      <c r="H27" s="72" t="str">
        <f>IF(ISERROR(I27&amp;VLOOKUP(P27,CODE!$K:$N,CODE!$N$1,FALSE)&amp;S27)=TRUE,0,I27&amp;VLOOKUP(P27,CODE!$K:$N,CODE!$N$1,FALSE)&amp;S27)</f>
        <v>ELK의류외508</v>
      </c>
      <c r="I27" s="72" t="str">
        <f>IF(ISERROR(SEARCH("TTL",$K27))=TRUE,IF($L27="","",VLOOKUP($L27,CODE!$B:$G,CODE!$D$1,FALSE)),"TTL")</f>
        <v>ELK</v>
      </c>
      <c r="J27" s="244" t="str">
        <f t="shared" si="122"/>
        <v>14FW E</v>
      </c>
      <c r="K27" s="1037"/>
      <c r="L27" s="40" t="s">
        <v>1900</v>
      </c>
      <c r="M27" s="41" t="str">
        <f>IF(OR($I27="TTL",$L27=""),"",VLOOKUP($L27,CODE!$B:$D,CODE!$C$1,FALSE))</f>
        <v>ELSTINKO KIDS</v>
      </c>
      <c r="N27" s="42" t="str">
        <f>IF(OR($I27="TTL",$L27=""),"",VLOOKUP($K$2,CODE!$S:$T,CODE!$T$1-1,FALSE))</f>
        <v>F</v>
      </c>
      <c r="O27" s="1147">
        <v>5</v>
      </c>
      <c r="P27" s="40" t="s">
        <v>1911</v>
      </c>
      <c r="Q27" s="41" t="str">
        <f>IF(OR($I27="TTL",$P27=""),"",VLOOKUP($P27,CODE!$K:$M,CODE!$L$1,FALSE))</f>
        <v>BASIC CAP</v>
      </c>
      <c r="R27" s="185" t="s">
        <v>1902</v>
      </c>
      <c r="S27" s="40">
        <v>508</v>
      </c>
      <c r="T27" s="43">
        <f t="shared" si="70"/>
        <v>508</v>
      </c>
      <c r="U27" s="39" t="str">
        <f t="shared" si="71"/>
        <v>ELKBAF5508</v>
      </c>
      <c r="V27" s="36">
        <f t="shared" si="72"/>
        <v>0.33333333333333331</v>
      </c>
      <c r="W27" s="1154" t="s">
        <v>1916</v>
      </c>
      <c r="X27" s="39" t="str">
        <f>IF($Y27="","",VLOOKUP($Y27,CODE!$AE:$AF,CODE!$AF$1-1,FALSE))</f>
        <v>PK</v>
      </c>
      <c r="Y27" s="37" t="s">
        <v>1917</v>
      </c>
      <c r="Z27" s="35" t="str">
        <f t="shared" si="73"/>
        <v>ELKBAF5508PK</v>
      </c>
      <c r="AA27" s="554" t="str">
        <f t="shared" si="74"/>
        <v/>
      </c>
      <c r="AB27" s="45">
        <f t="shared" si="75"/>
        <v>0.33333333333333331</v>
      </c>
      <c r="AC27" s="1248" t="s">
        <v>2347</v>
      </c>
      <c r="AD27" s="186">
        <v>1</v>
      </c>
      <c r="AE27" s="218" t="s">
        <v>1910</v>
      </c>
      <c r="AF27" s="214">
        <v>50</v>
      </c>
      <c r="AG27" s="215" t="s">
        <v>1914</v>
      </c>
      <c r="AH27" s="216">
        <v>3</v>
      </c>
      <c r="AI27" s="231" t="str">
        <f t="shared" si="76"/>
        <v>03</v>
      </c>
      <c r="AJ27" s="217" t="s">
        <v>1907</v>
      </c>
      <c r="AK27" s="217" t="s">
        <v>1908</v>
      </c>
      <c r="AL27" s="219">
        <f t="shared" si="77"/>
        <v>1</v>
      </c>
      <c r="AM27" s="254">
        <f>IF(ISERROR(VLOOKUP($F27,[1]기획현황취합!$A$1:$E$65474,[1]기획현황취합!$B$1,FALSE))=TRUE,0,VLOOKUP($F27,[1]기획현황취합!$A$1:$E$65474,[1]기획현황취합!$B$1,FALSE))</f>
        <v>45000</v>
      </c>
      <c r="AN27" s="1042">
        <f>IF(ISERROR(VLOOKUP($F27,[1]기획현황취합!$A$1:$E$65474,[1]기획현황취합!$C$1,FALSE))=TRUE,0,VLOOKUP($F27,[1]기획현황취합!$A$1:$E$65474,[1]기획현황취합!$C$1,FALSE))</f>
        <v>41801</v>
      </c>
      <c r="AO27" s="46">
        <f>IF(ISERROR(($AM27/1.1)/VLOOKUP($AG27,'TARGET MU'!$A:$D,'TARGET MU'!$D$1,FALSE))=TRUE,0,($AM27/1.1)/VLOOKUP($AG27,'TARGET MU'!$A:$D,'TARGET MU'!$D$1,FALSE))</f>
        <v>6818.1818181818171</v>
      </c>
      <c r="AP27" s="1049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7059.4400000000005</v>
      </c>
      <c r="AQ27" s="38">
        <f t="shared" si="189"/>
        <v>241.2581818181834</v>
      </c>
      <c r="AR27" s="1157">
        <v>54</v>
      </c>
      <c r="AS27" s="1157">
        <v>0</v>
      </c>
      <c r="AT27" s="251">
        <v>20</v>
      </c>
      <c r="AU27" s="226">
        <f t="shared" si="190"/>
        <v>74</v>
      </c>
      <c r="AV27" s="252">
        <v>5.6</v>
      </c>
      <c r="AW27" s="253">
        <v>0</v>
      </c>
      <c r="AX27" s="257">
        <f>IF(ISERROR(VLOOKUP($F27,[1]기획현황취합!$A$1:$E$65474,[1]기획현황취합!$D$1,FALSE))=TRUE,0,VLOOKUP($F27,[1]기획현황취합!$A$1:$E$65474,[1]기획현황취합!$D$1,FALSE))</f>
        <v>41736</v>
      </c>
      <c r="AY27" s="255">
        <v>41866</v>
      </c>
      <c r="AZ27" s="210">
        <f>IF(ISERROR(VLOOKUP($F27,[1]기획현황취합!$A$1:$E$65474,[1]기획현황취합!$E$1,FALSE))=TRUE,0,VLOOKUP($F27,[1]기획현황취합!$A$1:$E$65474,[1]기획현황취합!$E$1,FALSE))</f>
        <v>41844</v>
      </c>
      <c r="BA27" s="250">
        <v>41870</v>
      </c>
      <c r="BB27" s="250">
        <v>41873</v>
      </c>
      <c r="BC27" s="250">
        <v>41887</v>
      </c>
      <c r="BD27" s="250">
        <v>41912</v>
      </c>
      <c r="BE27" s="250">
        <v>0</v>
      </c>
      <c r="BF27" s="250">
        <v>0</v>
      </c>
      <c r="BG27" s="256" t="s">
        <v>2267</v>
      </c>
      <c r="BH27" s="256" t="s">
        <v>2267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20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24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310"/>
      <c r="BO27" s="47">
        <f t="shared" si="81"/>
        <v>50</v>
      </c>
      <c r="BP27" s="95">
        <f t="shared" si="82"/>
        <v>352972</v>
      </c>
      <c r="BQ27" s="95">
        <f t="shared" si="83"/>
        <v>2250000</v>
      </c>
      <c r="BR27" s="48">
        <f t="shared" si="191"/>
        <v>5.7949484532896243</v>
      </c>
      <c r="BT27" s="26" t="str">
        <f>IF(ISERROR(Z27&amp;VLOOKUP($AG27,'TARGET MU'!$A:$D,'TARGET MU'!$B$1,FALSE))=TRUE,"",Z27&amp;VLOOKUP($AG27,'TARGET MU'!$A:$D,'TARGET MU'!$B$1,FALSE))</f>
        <v>ELKBAF5508PK동일모자(청도)</v>
      </c>
      <c r="BU27" s="31">
        <f t="shared" si="126"/>
        <v>7059.4400000000005</v>
      </c>
      <c r="BV27" s="31" t="str">
        <f t="shared" si="127"/>
        <v>ELKBAF5508PKOML5045000동일모자03CN</v>
      </c>
      <c r="BX27" s="55" t="str">
        <f t="shared" si="162"/>
        <v>ELK</v>
      </c>
      <c r="BY27" s="56">
        <f t="shared" si="163"/>
        <v>5</v>
      </c>
      <c r="BZ27" s="56" t="str">
        <f t="shared" si="164"/>
        <v>M</v>
      </c>
      <c r="CA27" s="56" t="str">
        <f t="shared" si="165"/>
        <v>BA</v>
      </c>
      <c r="CB27" s="56" t="str">
        <f t="shared" si="166"/>
        <v>K</v>
      </c>
      <c r="CC27" s="56" t="str">
        <f t="shared" si="167"/>
        <v>CN</v>
      </c>
      <c r="CD27" s="57" t="str">
        <f t="shared" si="168"/>
        <v>14FW ELS_52_SNAP_PK_KIDS</v>
      </c>
      <c r="CE27" s="56" t="str">
        <f t="shared" si="169"/>
        <v>ELKBAF5508</v>
      </c>
      <c r="CF27" s="56">
        <f t="shared" si="170"/>
        <v>508</v>
      </c>
      <c r="CG27" s="57" t="str">
        <f t="shared" si="171"/>
        <v>14FW ELS_52_SNAP_PK_KIDS</v>
      </c>
      <c r="CH27" s="56" t="str">
        <f t="shared" si="172"/>
        <v>PK</v>
      </c>
      <c r="CI27" s="56">
        <f t="shared" si="173"/>
        <v>1</v>
      </c>
      <c r="CJ27" s="56" t="str">
        <f t="shared" si="174"/>
        <v>OML</v>
      </c>
      <c r="CK27" s="58">
        <f t="shared" si="100"/>
        <v>50</v>
      </c>
      <c r="CL27" s="59">
        <f t="shared" si="175"/>
        <v>5.6</v>
      </c>
      <c r="CM27" s="58">
        <f t="shared" si="176"/>
        <v>45000</v>
      </c>
      <c r="CN27" s="58">
        <f t="shared" si="177"/>
        <v>6985.4400000000005</v>
      </c>
      <c r="CO27" s="58">
        <f t="shared" si="178"/>
        <v>74</v>
      </c>
      <c r="CP27" s="60">
        <f t="shared" si="179"/>
        <v>1</v>
      </c>
      <c r="CQ27" s="241" t="s">
        <v>4573</v>
      </c>
      <c r="CS27" s="49"/>
      <c r="CT27" s="50" t="str">
        <f t="shared" si="180"/>
        <v>ELKBAF5508PKOML</v>
      </c>
      <c r="CU27" s="51" t="str">
        <f t="shared" si="181"/>
        <v>ELSTINKO KIDS</v>
      </c>
      <c r="CV27" s="51" t="str">
        <f t="shared" si="182"/>
        <v>BASIC CAP_508</v>
      </c>
      <c r="CW27" s="51" t="str">
        <f t="shared" si="183"/>
        <v>PINK_OML</v>
      </c>
      <c r="CX27" s="52" t="str">
        <f t="shared" si="184"/>
        <v>ELK</v>
      </c>
      <c r="CY27" s="52">
        <f t="shared" si="185"/>
        <v>508</v>
      </c>
      <c r="CZ27" s="53">
        <f t="shared" si="112"/>
        <v>50</v>
      </c>
      <c r="DA27" s="53">
        <f t="shared" si="186"/>
        <v>45000</v>
      </c>
      <c r="DB27" s="52" t="str">
        <f t="shared" si="187"/>
        <v>PINK</v>
      </c>
      <c r="DC27" s="52" t="str">
        <f t="shared" si="188"/>
        <v>OML</v>
      </c>
      <c r="DD27" s="1246" t="s">
        <v>2362</v>
      </c>
      <c r="DE27" s="165"/>
      <c r="DG27" s="1209">
        <v>41736</v>
      </c>
      <c r="DH27" s="282">
        <f t="shared" si="192"/>
        <v>41754</v>
      </c>
      <c r="DI27" s="1210">
        <v>41745</v>
      </c>
      <c r="DJ27" s="1210">
        <v>41746</v>
      </c>
      <c r="DK27" s="276"/>
      <c r="DL27" s="1218">
        <v>4</v>
      </c>
      <c r="DM27" s="1218">
        <v>1</v>
      </c>
      <c r="DN27" s="1216">
        <v>41768</v>
      </c>
      <c r="DO27" s="1216" t="s">
        <v>2175</v>
      </c>
      <c r="DP27" s="283">
        <f t="shared" si="193"/>
        <v>41784</v>
      </c>
      <c r="DQ27" s="276">
        <v>41789</v>
      </c>
      <c r="DR27" s="1216" t="s">
        <v>2175</v>
      </c>
      <c r="DS27" s="277"/>
      <c r="DT27" s="276"/>
      <c r="DU27" s="277"/>
      <c r="DV27" s="276"/>
      <c r="DW27" s="276"/>
      <c r="DX27" s="277"/>
      <c r="DY27" s="277"/>
      <c r="DZ27" s="61"/>
      <c r="EA27" s="62"/>
      <c r="EB27" s="62"/>
      <c r="EC27" s="26" t="str">
        <f t="shared" si="157"/>
        <v/>
      </c>
      <c r="ED27" s="26" t="str">
        <f t="shared" si="158"/>
        <v>ELKBAF5508PKOML</v>
      </c>
      <c r="EE27" s="27">
        <f>IF(ED27="",0,IF(COUNTIF(ED$12:ED26,ED27)=0,0,COUNTIF(ED$12:ED26,ED27)))</f>
        <v>0</v>
      </c>
      <c r="EF27" s="26">
        <f t="shared" si="118"/>
        <v>0</v>
      </c>
      <c r="EG27" s="27" t="str">
        <f t="shared" si="159"/>
        <v/>
      </c>
      <c r="EI27" s="26" t="str">
        <f t="shared" si="160"/>
        <v>ELKBAF5508</v>
      </c>
      <c r="EJ27" s="26" t="str">
        <f t="shared" si="161"/>
        <v>ELKBAF5508PK</v>
      </c>
      <c r="EM27" s="1245"/>
      <c r="EN27" s="1245"/>
      <c r="EO27" s="1245"/>
    </row>
    <row r="28" spans="1:145" s="26" customFormat="1" ht="52.5" customHeight="1">
      <c r="A28" s="169" t="str">
        <f>IF(OR($I28="TTL",$I28=""),"",IF(ISERROR(VLOOKUP($B28,CODE!$D:$G,CODE!$F$1-2,FALSE))=TRUE,"전략",VLOOKUP($B28,CODE!$D:$G,CODE!$F$1-2,FALSE)))</f>
        <v/>
      </c>
      <c r="B28" s="224" t="str">
        <f>IF(OR($I28="TTL",$I28=""),"",IF(VLOOKUP($P28,CODE!$K:$O,CODE!$O$1,FALSE)="",$I28,$I28&amp;"-"&amp;VLOOKUP($P28,CODE!$K:$O,CODE!$O$1,FALSE)))</f>
        <v/>
      </c>
      <c r="C28" s="72" t="str">
        <f t="shared" si="121"/>
        <v/>
      </c>
      <c r="D28" s="306" t="str">
        <f t="shared" si="65"/>
        <v/>
      </c>
      <c r="E28" s="72">
        <f t="shared" si="66"/>
        <v>0</v>
      </c>
      <c r="F28" s="195" t="str">
        <f t="shared" si="67"/>
        <v>0</v>
      </c>
      <c r="G28" s="72" t="str">
        <f t="shared" si="68"/>
        <v>0-</v>
      </c>
      <c r="H28" s="72">
        <f>IF(ISERROR(I28&amp;VLOOKUP(P28,CODE!$K:$N,CODE!$N$1,FALSE)&amp;S28)=TRUE,0,I28&amp;VLOOKUP(P28,CODE!$K:$N,CODE!$N$1,FALSE)&amp;S28)</f>
        <v>0</v>
      </c>
      <c r="I28" s="72" t="str">
        <f>IF(ISERROR(SEARCH("TTL",$K28))=TRUE,IF($L28="","",VLOOKUP($L28,CODE!$B:$G,CODE!$D$1,FALSE)),"TTL")</f>
        <v>TTL</v>
      </c>
      <c r="J28" s="244" t="str">
        <f t="shared" si="122"/>
        <v/>
      </c>
      <c r="K28" s="1037" t="str">
        <f>C27&amp;" TTL"</f>
        <v>ELK-동일모자-03 TTL</v>
      </c>
      <c r="L28" s="40"/>
      <c r="M28" s="41" t="str">
        <f>IF(OR($I28="TTL",$L28=""),"",VLOOKUP($L28,CODE!$B:$D,CODE!$C$1,FALSE))</f>
        <v/>
      </c>
      <c r="N28" s="42" t="str">
        <f>IF(OR($I28="TTL",$L28=""),"",VLOOKUP($K$2,CODE!$S:$T,CODE!$T$1-1,FALSE))</f>
        <v/>
      </c>
      <c r="O28" s="43" t="str">
        <f>IF(OR($I28="TTL",$L28=""),"",VLOOKUP($L$2,CODE!$X:$Y,CODE!$Y$1-1,FALSE))</f>
        <v/>
      </c>
      <c r="P28" s="40"/>
      <c r="Q28" s="41" t="str">
        <f>IF(OR($I28="TTL",$P28=""),"",VLOOKUP($P28,CODE!$K:$M,CODE!$L$1,FALSE))</f>
        <v/>
      </c>
      <c r="R28" s="185" t="s">
        <v>1902</v>
      </c>
      <c r="S28" s="40"/>
      <c r="T28" s="43" t="str">
        <f t="shared" si="70"/>
        <v/>
      </c>
      <c r="U28" s="39" t="str">
        <f t="shared" si="71"/>
        <v/>
      </c>
      <c r="V28" s="36">
        <f t="shared" si="72"/>
        <v>3</v>
      </c>
      <c r="W28" s="44"/>
      <c r="X28" s="39" t="str">
        <f>IF($Y28="","",VLOOKUP($Y28,CODE!$AE:$AF,CODE!$AF$1-1,FALSE))</f>
        <v/>
      </c>
      <c r="Y28" s="37"/>
      <c r="Z28" s="35" t="str">
        <f t="shared" si="73"/>
        <v/>
      </c>
      <c r="AA28" s="554" t="str">
        <f t="shared" si="74"/>
        <v/>
      </c>
      <c r="AB28" s="45">
        <f t="shared" si="75"/>
        <v>3</v>
      </c>
      <c r="AC28" s="560">
        <v>0</v>
      </c>
      <c r="AD28" s="186">
        <v>1</v>
      </c>
      <c r="AE28" s="218"/>
      <c r="AF28" s="214"/>
      <c r="AG28" s="215"/>
      <c r="AH28" s="216"/>
      <c r="AI28" s="231" t="str">
        <f t="shared" si="76"/>
        <v/>
      </c>
      <c r="AJ28" s="217"/>
      <c r="AK28" s="217"/>
      <c r="AL28" s="219" t="str">
        <f t="shared" si="77"/>
        <v/>
      </c>
      <c r="AM28" s="254">
        <f>IF(ISERROR(VLOOKUP($F28,[1]기획현황취합!$A$1:$E$65474,[1]기획현황취합!$B$1,FALSE))=TRUE,0,VLOOKUP($F28,[1]기획현황취합!$A$1:$E$65474,[1]기획현황취합!$B$1,FALSE))</f>
        <v>0</v>
      </c>
      <c r="AN28" s="1042">
        <f>IF(ISERROR(VLOOKUP($F28,[1]기획현황취합!$A$1:$E$65474,[1]기획현황취합!$C$1,FALSE))=TRUE,0,VLOOKUP($F28,[1]기획현황취합!$A$1:$E$65474,[1]기획현황취합!$C$1,FALSE))</f>
        <v>0</v>
      </c>
      <c r="AO28" s="46">
        <f>IF(ISERROR(($AM28/1.1)/VLOOKUP($AG28,'TARGET MU'!$A:$D,'TARGET MU'!$D$1,FALSE))=TRUE,0,($AM28/1.1)/VLOOKUP($AG28,'TARGET MU'!$A:$D,'TARGET MU'!$D$1,FALSE))</f>
        <v>0</v>
      </c>
      <c r="AP28" s="1049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0</v>
      </c>
      <c r="AQ28" s="38">
        <f t="shared" si="189"/>
        <v>0</v>
      </c>
      <c r="AR28" s="716">
        <v>0</v>
      </c>
      <c r="AS28" s="716">
        <v>0</v>
      </c>
      <c r="AT28" s="251"/>
      <c r="AU28" s="226">
        <f t="shared" si="190"/>
        <v>0</v>
      </c>
      <c r="AV28" s="252">
        <v>0</v>
      </c>
      <c r="AW28" s="253">
        <v>0</v>
      </c>
      <c r="AX28" s="257">
        <f>IF(ISERROR(VLOOKUP($F28,[1]기획현황취합!$A$1:$E$65474,[1]기획현황취합!$D$1,FALSE))=TRUE,0,VLOOKUP($F28,[1]기획현황취합!$A$1:$E$65474,[1]기획현황취합!$D$1,FALSE))</f>
        <v>0</v>
      </c>
      <c r="AY28" s="255">
        <v>0</v>
      </c>
      <c r="AZ28" s="210">
        <f>IF(ISERROR(VLOOKUP($F28,[1]기획현황취합!$A$1:$E$65474,[1]기획현황취합!$E$1,FALSE))=TRUE,0,VLOOKUP($F28,[1]기획현황취합!$A$1:$E$65474,[1]기획현황취합!$E$1,FALSE))</f>
        <v>0</v>
      </c>
      <c r="BA28" s="250">
        <v>0</v>
      </c>
      <c r="BB28" s="250">
        <v>0</v>
      </c>
      <c r="BC28" s="250">
        <v>0</v>
      </c>
      <c r="BD28" s="250">
        <v>0</v>
      </c>
      <c r="BE28" s="250">
        <v>0</v>
      </c>
      <c r="BF28" s="250">
        <v>0</v>
      </c>
      <c r="BG28" s="256">
        <v>0</v>
      </c>
      <c r="BH28" s="256">
        <v>0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261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570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367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3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80"/>
        <v>0</v>
      </c>
      <c r="BO28" s="47">
        <f t="shared" si="81"/>
        <v>1250</v>
      </c>
      <c r="BP28" s="95">
        <f t="shared" si="82"/>
        <v>9246255.0000000019</v>
      </c>
      <c r="BQ28" s="95">
        <f t="shared" si="83"/>
        <v>56250000</v>
      </c>
      <c r="BR28" s="48">
        <f t="shared" si="191"/>
        <v>5.5304946312170298</v>
      </c>
      <c r="BT28" s="26" t="str">
        <f>IF(ISERROR(Z28&amp;VLOOKUP($AG28,'TARGET MU'!$A:$D,'TARGET MU'!$B$1,FALSE))=TRUE,"",Z28&amp;VLOOKUP($AG28,'TARGET MU'!$A:$D,'TARGET MU'!$B$1,FALSE))</f>
        <v/>
      </c>
      <c r="BU28" s="31">
        <f t="shared" si="126"/>
        <v>0</v>
      </c>
      <c r="BV28" s="31" t="str">
        <f t="shared" si="127"/>
        <v>0</v>
      </c>
      <c r="BX28" s="55" t="str">
        <f t="shared" si="162"/>
        <v/>
      </c>
      <c r="BY28" s="56" t="str">
        <f t="shared" si="163"/>
        <v/>
      </c>
      <c r="BZ28" s="56">
        <f t="shared" si="164"/>
        <v>0</v>
      </c>
      <c r="CA28" s="56">
        <f t="shared" si="165"/>
        <v>0</v>
      </c>
      <c r="CB28" s="56" t="str">
        <f t="shared" si="166"/>
        <v>K</v>
      </c>
      <c r="CC28" s="56">
        <f t="shared" si="167"/>
        <v>0</v>
      </c>
      <c r="CD28" s="57">
        <f t="shared" si="168"/>
        <v>0</v>
      </c>
      <c r="CE28" s="56" t="str">
        <f t="shared" si="169"/>
        <v/>
      </c>
      <c r="CF28" s="56" t="str">
        <f t="shared" si="170"/>
        <v/>
      </c>
      <c r="CG28" s="57">
        <f t="shared" si="171"/>
        <v>0</v>
      </c>
      <c r="CH28" s="56" t="str">
        <f t="shared" si="172"/>
        <v/>
      </c>
      <c r="CI28" s="56">
        <f t="shared" si="173"/>
        <v>1</v>
      </c>
      <c r="CJ28" s="56">
        <f t="shared" si="174"/>
        <v>0</v>
      </c>
      <c r="CK28" s="58">
        <f t="shared" si="100"/>
        <v>1250</v>
      </c>
      <c r="CL28" s="59">
        <f t="shared" si="175"/>
        <v>0</v>
      </c>
      <c r="CM28" s="58">
        <f t="shared" si="176"/>
        <v>0</v>
      </c>
      <c r="CN28" s="58">
        <f t="shared" si="177"/>
        <v>0</v>
      </c>
      <c r="CO28" s="58">
        <f t="shared" si="178"/>
        <v>0</v>
      </c>
      <c r="CP28" s="60" t="str">
        <f t="shared" si="179"/>
        <v/>
      </c>
      <c r="CQ28" s="241"/>
      <c r="CS28" s="49"/>
      <c r="CT28" s="50" t="str">
        <f t="shared" si="180"/>
        <v>ELK-동일모자-03 TTL</v>
      </c>
      <c r="CU28" s="51" t="str">
        <f t="shared" si="181"/>
        <v/>
      </c>
      <c r="CV28" s="51" t="str">
        <f t="shared" si="182"/>
        <v/>
      </c>
      <c r="CW28" s="51" t="str">
        <f t="shared" si="183"/>
        <v/>
      </c>
      <c r="CX28" s="52">
        <f t="shared" si="184"/>
        <v>0</v>
      </c>
      <c r="CY28" s="52" t="str">
        <f t="shared" si="185"/>
        <v/>
      </c>
      <c r="CZ28" s="53">
        <f t="shared" si="112"/>
        <v>1250</v>
      </c>
      <c r="DA28" s="53">
        <f t="shared" si="186"/>
        <v>0</v>
      </c>
      <c r="DB28" s="52">
        <f t="shared" si="187"/>
        <v>0</v>
      </c>
      <c r="DC28" s="52">
        <f t="shared" si="188"/>
        <v>0</v>
      </c>
      <c r="DD28" s="61"/>
      <c r="DE28" s="165"/>
      <c r="DG28" s="276"/>
      <c r="DH28" s="282" t="str">
        <f t="shared" si="192"/>
        <v/>
      </c>
      <c r="DI28" s="275"/>
      <c r="DJ28" s="275"/>
      <c r="DK28" s="276"/>
      <c r="DL28" s="1081"/>
      <c r="DM28" s="1081"/>
      <c r="DN28" s="276"/>
      <c r="DO28" s="276"/>
      <c r="DP28" s="283" t="str">
        <f t="shared" si="193"/>
        <v/>
      </c>
      <c r="DQ28" s="276"/>
      <c r="DR28" s="276"/>
      <c r="DS28" s="277"/>
      <c r="DT28" s="276"/>
      <c r="DU28" s="277"/>
      <c r="DV28" s="276"/>
      <c r="DW28" s="276"/>
      <c r="DX28" s="277"/>
      <c r="DY28" s="277"/>
      <c r="DZ28" s="61"/>
      <c r="EA28" s="62"/>
      <c r="EB28" s="62"/>
      <c r="EC28" s="26" t="str">
        <f t="shared" si="157"/>
        <v>0</v>
      </c>
      <c r="ED28" s="26" t="str">
        <f t="shared" si="158"/>
        <v/>
      </c>
      <c r="EE28" s="27">
        <f>IF(ED28="",0,IF(COUNTIF(ED$12:ED27,ED28)=0,0,COUNTIF(ED$12:ED27,ED28)))</f>
        <v>0</v>
      </c>
      <c r="EF28" s="26">
        <f t="shared" si="118"/>
        <v>0</v>
      </c>
      <c r="EG28" s="27" t="str">
        <f t="shared" si="159"/>
        <v/>
      </c>
      <c r="EI28" s="26" t="str">
        <f t="shared" si="160"/>
        <v/>
      </c>
      <c r="EJ28" s="26" t="str">
        <f t="shared" si="161"/>
        <v/>
      </c>
      <c r="EM28" s="1245"/>
      <c r="EN28" s="1245"/>
      <c r="EO28" s="1245"/>
    </row>
    <row r="29" spans="1:145" s="26" customFormat="1" ht="52.5" customHeight="1">
      <c r="A29" s="169" t="str">
        <f>IF(OR($I29="TTL",$I29=""),"",IF(ISERROR(VLOOKUP($B29,CODE!$D:$G,CODE!$F$1-2,FALSE))=TRUE,"전략",VLOOKUP($B29,CODE!$D:$G,CODE!$F$1-2,FALSE)))</f>
        <v>F-CAP</v>
      </c>
      <c r="B29" s="224" t="str">
        <f>IF(OR($I29="TTL",$I29=""),"",IF(VLOOKUP($P29,CODE!$K:$O,CODE!$O$1,FALSE)="",$I29,$I29&amp;"-"&amp;VLOOKUP($P29,CODE!$K:$O,CODE!$O$1,FALSE)))</f>
        <v>ELK</v>
      </c>
      <c r="C29" s="72" t="str">
        <f t="shared" si="121"/>
        <v>ELK-동일모자-04</v>
      </c>
      <c r="D29" s="306" t="str">
        <f t="shared" si="65"/>
        <v>ELK-동일모자-04ELKERF5511GR</v>
      </c>
      <c r="E29" s="72">
        <f t="shared" si="66"/>
        <v>1</v>
      </c>
      <c r="F29" s="195" t="str">
        <f t="shared" si="67"/>
        <v>ELK-동일모자-041</v>
      </c>
      <c r="G29" s="72" t="str">
        <f t="shared" si="68"/>
        <v>ELK-동일모자-041-ELKERF5511GREENOSM</v>
      </c>
      <c r="H29" s="72" t="str">
        <f>IF(ISERROR(I29&amp;VLOOKUP(P29,CODE!$K:$N,CODE!$N$1,FALSE)&amp;S29)=TRUE,0,I29&amp;VLOOKUP(P29,CODE!$K:$N,CODE!$N$1,FALSE)&amp;S29)</f>
        <v>ELK의류외511</v>
      </c>
      <c r="I29" s="72" t="str">
        <f>IF(ISERROR(SEARCH("TTL",$K29))=TRUE,IF($L29="","",VLOOKUP($L29,CODE!$B:$G,CODE!$D$1,FALSE)),"TTL")</f>
        <v>ELK</v>
      </c>
      <c r="J29" s="244" t="str">
        <f t="shared" si="122"/>
        <v>14FW E</v>
      </c>
      <c r="K29" s="1037"/>
      <c r="L29" s="40" t="s">
        <v>1900</v>
      </c>
      <c r="M29" s="41" t="str">
        <f>IF(OR($I29="TTL",$L29=""),"",VLOOKUP($L29,CODE!$B:$D,CODE!$C$1,FALSE))</f>
        <v>ELSTINKO KIDS</v>
      </c>
      <c r="N29" s="42" t="str">
        <f>IF(OR($I29="TTL",$L29=""),"",VLOOKUP($K$2,CODE!$S:$T,CODE!$T$1-1,FALSE))</f>
        <v>F</v>
      </c>
      <c r="O29" s="1147">
        <v>5</v>
      </c>
      <c r="P29" s="40" t="s">
        <v>1918</v>
      </c>
      <c r="Q29" s="41" t="str">
        <f>IF(OR($I29="TTL",$P29=""),"",VLOOKUP($P29,CODE!$K:$M,CODE!$L$1,FALSE))</f>
        <v>EARCAP</v>
      </c>
      <c r="R29" s="185" t="s">
        <v>1919</v>
      </c>
      <c r="S29" s="1153">
        <v>511</v>
      </c>
      <c r="T29" s="43">
        <f t="shared" si="70"/>
        <v>511</v>
      </c>
      <c r="U29" s="39" t="str">
        <f t="shared" si="71"/>
        <v>ELKERF5511</v>
      </c>
      <c r="V29" s="36">
        <f t="shared" si="72"/>
        <v>0.5</v>
      </c>
      <c r="W29" s="1154" t="s">
        <v>1920</v>
      </c>
      <c r="X29" s="39" t="str">
        <f>IF($Y29="","",VLOOKUP($Y29,CODE!$AE:$AF,CODE!$AF$1-1,FALSE))</f>
        <v>GR</v>
      </c>
      <c r="Y29" s="37" t="s">
        <v>1921</v>
      </c>
      <c r="Z29" s="35" t="str">
        <f t="shared" si="73"/>
        <v>ELKERF5511GR</v>
      </c>
      <c r="AA29" s="554" t="str">
        <f t="shared" si="74"/>
        <v/>
      </c>
      <c r="AB29" s="45">
        <f t="shared" si="75"/>
        <v>0.5</v>
      </c>
      <c r="AC29" s="1247" t="s">
        <v>2348</v>
      </c>
      <c r="AD29" s="186">
        <v>1</v>
      </c>
      <c r="AE29" s="218" t="s">
        <v>1922</v>
      </c>
      <c r="AF29" s="214">
        <v>100</v>
      </c>
      <c r="AG29" s="215" t="s">
        <v>1923</v>
      </c>
      <c r="AH29" s="216">
        <v>4</v>
      </c>
      <c r="AI29" s="231" t="str">
        <f t="shared" si="76"/>
        <v>04</v>
      </c>
      <c r="AJ29" s="217" t="s">
        <v>1924</v>
      </c>
      <c r="AK29" s="217" t="s">
        <v>1925</v>
      </c>
      <c r="AL29" s="219">
        <f t="shared" si="77"/>
        <v>1</v>
      </c>
      <c r="AM29" s="254">
        <f>IF(ISERROR(VLOOKUP($F29,[1]기획현황취합!$A$1:$E$65474,[1]기획현황취합!$B$1,FALSE))=TRUE,0,VLOOKUP($F29,[1]기획현황취합!$A$1:$E$65474,[1]기획현황취합!$B$1,FALSE))</f>
        <v>55000</v>
      </c>
      <c r="AN29" s="1042">
        <f>IF(ISERROR(VLOOKUP($F29,[1]기획현황취합!$A$1:$E$65474,[1]기획현황취합!$C$1,FALSE))=TRUE,0,VLOOKUP($F29,[1]기획현황취합!$A$1:$E$65474,[1]기획현황취합!$C$1,FALSE))</f>
        <v>41801</v>
      </c>
      <c r="AO29" s="46">
        <f>IF(ISERROR(($AM29/1.1)/VLOOKUP($AG29,'TARGET MU'!$A:$D,'TARGET MU'!$D$1,FALSE))=TRUE,0,($AM29/1.1)/VLOOKUP($AG29,'TARGET MU'!$A:$D,'TARGET MU'!$D$1,FALSE))</f>
        <v>8333.3333333333321</v>
      </c>
      <c r="AP29" s="1049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9087.0600000000013</v>
      </c>
      <c r="AQ29" s="38">
        <f t="shared" si="189"/>
        <v>753.72666666666919</v>
      </c>
      <c r="AR29" s="1157">
        <v>460</v>
      </c>
      <c r="AS29" s="716">
        <v>0</v>
      </c>
      <c r="AT29" s="251">
        <v>20</v>
      </c>
      <c r="AU29" s="226">
        <f t="shared" si="190"/>
        <v>480</v>
      </c>
      <c r="AV29" s="252">
        <v>6.9</v>
      </c>
      <c r="AW29" s="253">
        <v>0</v>
      </c>
      <c r="AX29" s="257">
        <f>IF(ISERROR(VLOOKUP($F29,[1]기획현황취합!$A$1:$E$65474,[1]기획현황취합!$D$1,FALSE))=TRUE,0,VLOOKUP($F29,[1]기획현황취합!$A$1:$E$65474,[1]기획현황취합!$D$1,FALSE))</f>
        <v>41736</v>
      </c>
      <c r="AY29" s="255">
        <v>41876</v>
      </c>
      <c r="AZ29" s="210">
        <f>IF(ISERROR(VLOOKUP($F29,[1]기획현황취합!$A$1:$E$65474,[1]기획현황취합!$E$1,FALSE))=TRUE,0,VLOOKUP($F29,[1]기획현황취합!$A$1:$E$65474,[1]기획현황취합!$E$1,FALSE))</f>
        <v>41879</v>
      </c>
      <c r="BA29" s="250">
        <v>41879</v>
      </c>
      <c r="BB29" s="250">
        <v>41912</v>
      </c>
      <c r="BC29" s="250">
        <v>0</v>
      </c>
      <c r="BD29" s="250">
        <v>0</v>
      </c>
      <c r="BE29" s="250">
        <v>0</v>
      </c>
      <c r="BF29" s="250">
        <v>0</v>
      </c>
      <c r="BG29" s="256" t="s">
        <v>2267</v>
      </c>
      <c r="BH29" s="256" t="s">
        <v>2267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100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80"/>
        <v>0</v>
      </c>
      <c r="BO29" s="47">
        <f t="shared" si="81"/>
        <v>100</v>
      </c>
      <c r="BP29" s="95">
        <f t="shared" si="82"/>
        <v>908706.00000000012</v>
      </c>
      <c r="BQ29" s="95">
        <f t="shared" si="83"/>
        <v>5500000</v>
      </c>
      <c r="BR29" s="48">
        <f t="shared" si="191"/>
        <v>5.5023296863892162</v>
      </c>
      <c r="BT29" s="26" t="str">
        <f>IF(ISERROR(Z29&amp;VLOOKUP($AG29,'TARGET MU'!$A:$D,'TARGET MU'!$B$1,FALSE))=TRUE,"",Z29&amp;VLOOKUP($AG29,'TARGET MU'!$A:$D,'TARGET MU'!$B$1,FALSE))</f>
        <v>ELKERF5511GR동일모자(청도)</v>
      </c>
      <c r="BU29" s="31">
        <f t="shared" si="126"/>
        <v>9087.0600000000013</v>
      </c>
      <c r="BV29" s="31" t="str">
        <f t="shared" si="127"/>
        <v>ELKERF5511GROSM10055000동일모자04CN</v>
      </c>
      <c r="BX29" s="55" t="str">
        <f t="shared" si="162"/>
        <v>ELK</v>
      </c>
      <c r="BY29" s="56">
        <f t="shared" si="163"/>
        <v>5</v>
      </c>
      <c r="BZ29" s="56" t="str">
        <f t="shared" si="164"/>
        <v>M</v>
      </c>
      <c r="CA29" s="56" t="str">
        <f t="shared" si="165"/>
        <v>ER</v>
      </c>
      <c r="CB29" s="56" t="str">
        <f t="shared" si="166"/>
        <v>K</v>
      </c>
      <c r="CC29" s="56" t="str">
        <f t="shared" si="167"/>
        <v>CN</v>
      </c>
      <c r="CD29" s="57" t="str">
        <f t="shared" si="168"/>
        <v>14FW ELS_02_SNAP_GR_KIDS</v>
      </c>
      <c r="CE29" s="56" t="str">
        <f t="shared" si="169"/>
        <v>ELKERF5511</v>
      </c>
      <c r="CF29" s="56">
        <f t="shared" si="170"/>
        <v>511</v>
      </c>
      <c r="CG29" s="57" t="str">
        <f t="shared" si="171"/>
        <v>14FW ELS_02_SNAP_GR_KIDS</v>
      </c>
      <c r="CH29" s="56" t="str">
        <f t="shared" si="172"/>
        <v>GR</v>
      </c>
      <c r="CI29" s="56">
        <f t="shared" si="173"/>
        <v>1</v>
      </c>
      <c r="CJ29" s="56" t="str">
        <f t="shared" si="174"/>
        <v>OSM</v>
      </c>
      <c r="CK29" s="58">
        <f t="shared" si="100"/>
        <v>100</v>
      </c>
      <c r="CL29" s="59">
        <f t="shared" si="175"/>
        <v>6.9</v>
      </c>
      <c r="CM29" s="58">
        <f t="shared" si="176"/>
        <v>55000</v>
      </c>
      <c r="CN29" s="58">
        <f t="shared" si="177"/>
        <v>8607.0600000000013</v>
      </c>
      <c r="CO29" s="58">
        <f t="shared" si="178"/>
        <v>480</v>
      </c>
      <c r="CP29" s="60">
        <f t="shared" si="179"/>
        <v>1</v>
      </c>
      <c r="CQ29" s="241">
        <v>972</v>
      </c>
      <c r="CS29" s="49"/>
      <c r="CT29" s="50" t="str">
        <f t="shared" si="180"/>
        <v>ELKERF5511GROSM</v>
      </c>
      <c r="CU29" s="51" t="str">
        <f t="shared" si="181"/>
        <v>ELSTINKO KIDS</v>
      </c>
      <c r="CV29" s="51" t="str">
        <f t="shared" si="182"/>
        <v>EARCAP_511</v>
      </c>
      <c r="CW29" s="51" t="str">
        <f t="shared" si="183"/>
        <v>GREEN_OSM</v>
      </c>
      <c r="CX29" s="52" t="str">
        <f t="shared" si="184"/>
        <v>ELK</v>
      </c>
      <c r="CY29" s="52">
        <f t="shared" si="185"/>
        <v>511</v>
      </c>
      <c r="CZ29" s="53">
        <f t="shared" si="112"/>
        <v>100</v>
      </c>
      <c r="DA29" s="53">
        <f t="shared" si="186"/>
        <v>55000</v>
      </c>
      <c r="DB29" s="52" t="str">
        <f t="shared" si="187"/>
        <v>GREEN</v>
      </c>
      <c r="DC29" s="52" t="str">
        <f t="shared" si="188"/>
        <v>OSM</v>
      </c>
      <c r="DD29" s="1246" t="s">
        <v>2362</v>
      </c>
      <c r="DE29" s="165"/>
      <c r="DG29" s="1209">
        <v>41736</v>
      </c>
      <c r="DH29" s="282">
        <f t="shared" si="192"/>
        <v>41789</v>
      </c>
      <c r="DI29" s="1210">
        <v>41745</v>
      </c>
      <c r="DJ29" s="1210">
        <v>41746</v>
      </c>
      <c r="DK29" s="276"/>
      <c r="DL29" s="1218">
        <v>5</v>
      </c>
      <c r="DM29" s="1218">
        <v>4</v>
      </c>
      <c r="DN29" s="1216">
        <v>41768</v>
      </c>
      <c r="DO29" s="1216" t="s">
        <v>2175</v>
      </c>
      <c r="DP29" s="283">
        <f t="shared" si="193"/>
        <v>41819</v>
      </c>
      <c r="DQ29" s="276">
        <v>41789</v>
      </c>
      <c r="DR29" s="1216" t="s">
        <v>2175</v>
      </c>
      <c r="DS29" s="277"/>
      <c r="DT29" s="276"/>
      <c r="DU29" s="277"/>
      <c r="DV29" s="276"/>
      <c r="DW29" s="276"/>
      <c r="DX29" s="277"/>
      <c r="DY29" s="277"/>
      <c r="DZ29" s="61"/>
      <c r="EA29" s="62"/>
      <c r="EB29" s="62"/>
      <c r="EC29" s="26" t="str">
        <f t="shared" si="157"/>
        <v>ELKERF5511GR41736</v>
      </c>
      <c r="ED29" s="26" t="str">
        <f t="shared" si="158"/>
        <v>ELKERF5511GROSM</v>
      </c>
      <c r="EE29" s="27">
        <f>IF(ED29="",0,IF(COUNTIF(ED$12:ED28,ED29)=0,0,COUNTIF(ED$12:ED28,ED29)))</f>
        <v>0</v>
      </c>
      <c r="EF29" s="26">
        <f t="shared" si="118"/>
        <v>0</v>
      </c>
      <c r="EG29" s="27" t="str">
        <f t="shared" si="159"/>
        <v/>
      </c>
      <c r="EI29" s="26" t="str">
        <f t="shared" si="160"/>
        <v>ELKERF5511</v>
      </c>
      <c r="EJ29" s="26" t="str">
        <f t="shared" si="161"/>
        <v>ELKERF5511GR</v>
      </c>
      <c r="EM29" s="1245"/>
      <c r="EN29" s="1245"/>
      <c r="EO29" s="1245"/>
    </row>
    <row r="30" spans="1:145" s="26" customFormat="1" ht="52.5" customHeight="1">
      <c r="A30" s="169" t="str">
        <f>IF(OR($I30="TTL",$I30=""),"",IF(ISERROR(VLOOKUP($B30,CODE!$D:$G,CODE!$F$1-2,FALSE))=TRUE,"전략",VLOOKUP($B30,CODE!$D:$G,CODE!$F$1-2,FALSE)))</f>
        <v>F-CAP</v>
      </c>
      <c r="B30" s="224" t="str">
        <f>IF(OR($I30="TTL",$I30=""),"",IF(VLOOKUP($P30,CODE!$K:$O,CODE!$O$1,FALSE)="",$I30,$I30&amp;"-"&amp;VLOOKUP($P30,CODE!$K:$O,CODE!$O$1,FALSE)))</f>
        <v>ELK</v>
      </c>
      <c r="C30" s="72" t="str">
        <f t="shared" si="121"/>
        <v>ELK-동일모자-04</v>
      </c>
      <c r="D30" s="306" t="str">
        <f t="shared" si="65"/>
        <v>ELK-동일모자-04ELKERF5511GR</v>
      </c>
      <c r="E30" s="72">
        <f t="shared" si="66"/>
        <v>1</v>
      </c>
      <c r="F30" s="195" t="str">
        <f t="shared" si="67"/>
        <v>ELK-동일모자-041</v>
      </c>
      <c r="G30" s="72" t="str">
        <f t="shared" si="68"/>
        <v>ELK-동일모자-041-ELKERF5511GREENOML</v>
      </c>
      <c r="H30" s="72" t="str">
        <f>IF(ISERROR(I30&amp;VLOOKUP(P30,CODE!$K:$N,CODE!$N$1,FALSE)&amp;S30)=TRUE,0,I30&amp;VLOOKUP(P30,CODE!$K:$N,CODE!$N$1,FALSE)&amp;S30)</f>
        <v>ELK의류외511</v>
      </c>
      <c r="I30" s="72" t="str">
        <f>IF(ISERROR(SEARCH("TTL",$K30))=TRUE,IF($L30="","",VLOOKUP($L30,CODE!$B:$G,CODE!$D$1,FALSE)),"TTL")</f>
        <v>ELK</v>
      </c>
      <c r="J30" s="244" t="str">
        <f t="shared" si="122"/>
        <v>14FW E</v>
      </c>
      <c r="K30" s="1037"/>
      <c r="L30" s="40" t="s">
        <v>1926</v>
      </c>
      <c r="M30" s="41" t="str">
        <f>IF(OR($I30="TTL",$L30=""),"",VLOOKUP($L30,CODE!$B:$D,CODE!$C$1,FALSE))</f>
        <v>ELSTINKO KIDS</v>
      </c>
      <c r="N30" s="42" t="str">
        <f>IF(OR($I30="TTL",$L30=""),"",VLOOKUP($K$2,CODE!$S:$T,CODE!$T$1-1,FALSE))</f>
        <v>F</v>
      </c>
      <c r="O30" s="1147">
        <v>5</v>
      </c>
      <c r="P30" s="40" t="s">
        <v>1927</v>
      </c>
      <c r="Q30" s="41" t="str">
        <f>IF(OR($I30="TTL",$P30=""),"",VLOOKUP($P30,CODE!$K:$M,CODE!$L$1,FALSE))</f>
        <v>EARCAP</v>
      </c>
      <c r="R30" s="185" t="s">
        <v>1928</v>
      </c>
      <c r="S30" s="1153">
        <v>511</v>
      </c>
      <c r="T30" s="43">
        <f t="shared" si="70"/>
        <v>511</v>
      </c>
      <c r="U30" s="39" t="str">
        <f t="shared" si="71"/>
        <v>ELKERF5511</v>
      </c>
      <c r="V30" s="36">
        <f t="shared" si="72"/>
        <v>0.5</v>
      </c>
      <c r="W30" s="1154" t="s">
        <v>1929</v>
      </c>
      <c r="X30" s="39" t="str">
        <f>IF($Y30="","",VLOOKUP($Y30,CODE!$AE:$AF,CODE!$AF$1-1,FALSE))</f>
        <v>GR</v>
      </c>
      <c r="Y30" s="37" t="s">
        <v>1930</v>
      </c>
      <c r="Z30" s="35" t="str">
        <f t="shared" si="73"/>
        <v>ELKERF5511GR</v>
      </c>
      <c r="AA30" s="554" t="str">
        <f t="shared" si="74"/>
        <v/>
      </c>
      <c r="AB30" s="45">
        <f t="shared" si="75"/>
        <v>0.5</v>
      </c>
      <c r="AC30" s="1247" t="s">
        <v>2348</v>
      </c>
      <c r="AD30" s="186">
        <v>1</v>
      </c>
      <c r="AE30" s="218" t="s">
        <v>1931</v>
      </c>
      <c r="AF30" s="214">
        <v>50</v>
      </c>
      <c r="AG30" s="215" t="s">
        <v>1932</v>
      </c>
      <c r="AH30" s="216">
        <v>4</v>
      </c>
      <c r="AI30" s="231" t="str">
        <f t="shared" si="76"/>
        <v>04</v>
      </c>
      <c r="AJ30" s="217" t="s">
        <v>1933</v>
      </c>
      <c r="AK30" s="217" t="s">
        <v>1934</v>
      </c>
      <c r="AL30" s="219">
        <f t="shared" si="77"/>
        <v>1</v>
      </c>
      <c r="AM30" s="254">
        <f>IF(ISERROR(VLOOKUP($F30,[1]기획현황취합!$A$1:$E$65474,[1]기획현황취합!$B$1,FALSE))=TRUE,0,VLOOKUP($F30,[1]기획현황취합!$A$1:$E$65474,[1]기획현황취합!$B$1,FALSE))</f>
        <v>55000</v>
      </c>
      <c r="AN30" s="1042">
        <f>IF(ISERROR(VLOOKUP($F30,[1]기획현황취합!$A$1:$E$65474,[1]기획현황취합!$C$1,FALSE))=TRUE,0,VLOOKUP($F30,[1]기획현황취합!$A$1:$E$65474,[1]기획현황취합!$C$1,FALSE))</f>
        <v>41801</v>
      </c>
      <c r="AO30" s="46">
        <f>IF(ISERROR(($AM30/1.1)/VLOOKUP($AG30,'TARGET MU'!$A:$D,'TARGET MU'!$D$1,FALSE))=TRUE,0,($AM30/1.1)/VLOOKUP($AG30,'TARGET MU'!$A:$D,'TARGET MU'!$D$1,FALSE))</f>
        <v>8333.3333333333321</v>
      </c>
      <c r="AP30" s="1049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8857.0600000000013</v>
      </c>
      <c r="AQ30" s="38">
        <f t="shared" si="189"/>
        <v>523.72666666666919</v>
      </c>
      <c r="AR30" s="1157">
        <v>230</v>
      </c>
      <c r="AS30" s="716">
        <v>0</v>
      </c>
      <c r="AT30" s="251">
        <v>20</v>
      </c>
      <c r="AU30" s="226">
        <f t="shared" si="190"/>
        <v>250</v>
      </c>
      <c r="AV30" s="252">
        <v>6.9</v>
      </c>
      <c r="AW30" s="253">
        <v>0</v>
      </c>
      <c r="AX30" s="257">
        <f>IF(ISERROR(VLOOKUP($F30,[1]기획현황취합!$A$1:$E$65474,[1]기획현황취합!$D$1,FALSE))=TRUE,0,VLOOKUP($F30,[1]기획현황취합!$A$1:$E$65474,[1]기획현황취합!$D$1,FALSE))</f>
        <v>41736</v>
      </c>
      <c r="AY30" s="255">
        <v>41876</v>
      </c>
      <c r="AZ30" s="210">
        <f>IF(ISERROR(VLOOKUP($F30,[1]기획현황취합!$A$1:$E$65474,[1]기획현황취합!$E$1,FALSE))=TRUE,0,VLOOKUP($F30,[1]기획현황취합!$A$1:$E$65474,[1]기획현황취합!$E$1,FALSE))</f>
        <v>41879</v>
      </c>
      <c r="BA30" s="250">
        <v>41879</v>
      </c>
      <c r="BB30" s="250">
        <v>41912</v>
      </c>
      <c r="BC30" s="250">
        <v>0</v>
      </c>
      <c r="BD30" s="250">
        <v>0</v>
      </c>
      <c r="BE30" s="250">
        <v>0</v>
      </c>
      <c r="BF30" s="250">
        <v>0</v>
      </c>
      <c r="BG30" s="256" t="s">
        <v>2267</v>
      </c>
      <c r="BH30" s="256" t="s">
        <v>2267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45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310"/>
      <c r="BO30" s="47">
        <f t="shared" si="81"/>
        <v>50</v>
      </c>
      <c r="BP30" s="95">
        <f t="shared" si="82"/>
        <v>442853.00000000006</v>
      </c>
      <c r="BQ30" s="95">
        <f t="shared" si="83"/>
        <v>2750000</v>
      </c>
      <c r="BR30" s="48">
        <f t="shared" si="191"/>
        <v>5.6452141003899703</v>
      </c>
      <c r="BT30" s="26" t="str">
        <f>IF(ISERROR(Z30&amp;VLOOKUP($AG30,'TARGET MU'!$A:$D,'TARGET MU'!$B$1,FALSE))=TRUE,"",Z30&amp;VLOOKUP($AG30,'TARGET MU'!$A:$D,'TARGET MU'!$B$1,FALSE))</f>
        <v>ELKERF5511GR동일모자(청도)</v>
      </c>
      <c r="BU30" s="31">
        <f t="shared" si="126"/>
        <v>8857.0600000000013</v>
      </c>
      <c r="BV30" s="31" t="str">
        <f t="shared" si="127"/>
        <v>ELKERF5511GROML5055000동일모자04CN</v>
      </c>
      <c r="BX30" s="55" t="str">
        <f t="shared" si="162"/>
        <v>ELK</v>
      </c>
      <c r="BY30" s="56">
        <f t="shared" si="163"/>
        <v>5</v>
      </c>
      <c r="BZ30" s="56" t="str">
        <f t="shared" si="164"/>
        <v>M</v>
      </c>
      <c r="CA30" s="56" t="str">
        <f t="shared" si="165"/>
        <v>ER</v>
      </c>
      <c r="CB30" s="56" t="str">
        <f t="shared" si="166"/>
        <v>K</v>
      </c>
      <c r="CC30" s="56" t="str">
        <f t="shared" si="167"/>
        <v>CN</v>
      </c>
      <c r="CD30" s="57" t="str">
        <f t="shared" si="168"/>
        <v>14FW ELS_02_SNAP_GR_KIDS</v>
      </c>
      <c r="CE30" s="56" t="str">
        <f t="shared" si="169"/>
        <v>ELKERF5511</v>
      </c>
      <c r="CF30" s="56">
        <f t="shared" si="170"/>
        <v>511</v>
      </c>
      <c r="CG30" s="57" t="str">
        <f t="shared" si="171"/>
        <v>14FW ELS_02_SNAP_GR_KIDS</v>
      </c>
      <c r="CH30" s="56" t="str">
        <f t="shared" si="172"/>
        <v>GR</v>
      </c>
      <c r="CI30" s="56">
        <f t="shared" si="173"/>
        <v>1</v>
      </c>
      <c r="CJ30" s="56" t="str">
        <f t="shared" si="174"/>
        <v>OML</v>
      </c>
      <c r="CK30" s="58">
        <f t="shared" si="100"/>
        <v>50</v>
      </c>
      <c r="CL30" s="59">
        <f t="shared" si="175"/>
        <v>6.9</v>
      </c>
      <c r="CM30" s="58">
        <f t="shared" si="176"/>
        <v>55000</v>
      </c>
      <c r="CN30" s="58">
        <f t="shared" si="177"/>
        <v>8607.0600000000013</v>
      </c>
      <c r="CO30" s="58">
        <f t="shared" si="178"/>
        <v>250</v>
      </c>
      <c r="CP30" s="60">
        <f t="shared" si="179"/>
        <v>1</v>
      </c>
      <c r="CQ30" s="241">
        <v>1051</v>
      </c>
      <c r="CS30" s="49"/>
      <c r="CT30" s="50" t="str">
        <f t="shared" si="180"/>
        <v>ELKERF5511GROML</v>
      </c>
      <c r="CU30" s="51" t="str">
        <f t="shared" si="181"/>
        <v>ELSTINKO KIDS</v>
      </c>
      <c r="CV30" s="51" t="str">
        <f t="shared" si="182"/>
        <v>EARCAP_511</v>
      </c>
      <c r="CW30" s="51" t="str">
        <f t="shared" si="183"/>
        <v>GREEN_OML</v>
      </c>
      <c r="CX30" s="52" t="str">
        <f t="shared" si="184"/>
        <v>ELK</v>
      </c>
      <c r="CY30" s="52">
        <f t="shared" si="185"/>
        <v>511</v>
      </c>
      <c r="CZ30" s="53">
        <f t="shared" si="112"/>
        <v>50</v>
      </c>
      <c r="DA30" s="53">
        <f t="shared" si="186"/>
        <v>55000</v>
      </c>
      <c r="DB30" s="52" t="str">
        <f t="shared" si="187"/>
        <v>GREEN</v>
      </c>
      <c r="DC30" s="52" t="str">
        <f t="shared" si="188"/>
        <v>OML</v>
      </c>
      <c r="DD30" s="1246" t="s">
        <v>2362</v>
      </c>
      <c r="DE30" s="165"/>
      <c r="DG30" s="1209">
        <v>41736</v>
      </c>
      <c r="DH30" s="282">
        <f t="shared" si="192"/>
        <v>41789</v>
      </c>
      <c r="DI30" s="1210">
        <v>41745</v>
      </c>
      <c r="DJ30" s="1210">
        <v>41746</v>
      </c>
      <c r="DK30" s="276"/>
      <c r="DL30" s="1218">
        <v>5</v>
      </c>
      <c r="DM30" s="1218">
        <v>4</v>
      </c>
      <c r="DN30" s="1216">
        <v>41768</v>
      </c>
      <c r="DO30" s="1216" t="s">
        <v>2175</v>
      </c>
      <c r="DP30" s="283">
        <f t="shared" si="193"/>
        <v>41819</v>
      </c>
      <c r="DQ30" s="276">
        <v>41790</v>
      </c>
      <c r="DR30" s="1216" t="s">
        <v>2175</v>
      </c>
      <c r="DS30" s="277"/>
      <c r="DT30" s="276"/>
      <c r="DU30" s="277"/>
      <c r="DV30" s="276"/>
      <c r="DW30" s="276"/>
      <c r="DX30" s="277"/>
      <c r="DY30" s="277"/>
      <c r="DZ30" s="61"/>
      <c r="EA30" s="62"/>
      <c r="EB30" s="62"/>
      <c r="EC30" s="26" t="str">
        <f t="shared" si="157"/>
        <v/>
      </c>
      <c r="ED30" s="26" t="str">
        <f t="shared" si="158"/>
        <v>ELKERF5511GROML</v>
      </c>
      <c r="EE30" s="27">
        <f>IF(ED30="",0,IF(COUNTIF(ED$12:ED29,ED30)=0,0,COUNTIF(ED$12:ED29,ED30)))</f>
        <v>0</v>
      </c>
      <c r="EF30" s="26">
        <f t="shared" si="118"/>
        <v>0</v>
      </c>
      <c r="EG30" s="27" t="str">
        <f t="shared" si="159"/>
        <v/>
      </c>
      <c r="EI30" s="26" t="str">
        <f t="shared" si="160"/>
        <v>ELKERF5511</v>
      </c>
      <c r="EJ30" s="26" t="str">
        <f t="shared" si="161"/>
        <v>ELKERF5511GR</v>
      </c>
      <c r="EM30" s="1245"/>
      <c r="EN30" s="1245"/>
      <c r="EO30" s="1245"/>
    </row>
    <row r="31" spans="1:145" s="26" customFormat="1" ht="52.5" customHeight="1">
      <c r="A31" s="169" t="str">
        <f>IF(OR($I31="TTL",$I31=""),"",IF(ISERROR(VLOOKUP($B31,CODE!$D:$G,CODE!$F$1-2,FALSE))=TRUE,"전략",VLOOKUP($B31,CODE!$D:$G,CODE!$F$1-2,FALSE)))</f>
        <v>F-CAP</v>
      </c>
      <c r="B31" s="224" t="str">
        <f>IF(OR($I31="TTL",$I31=""),"",IF(VLOOKUP($P31,CODE!$K:$O,CODE!$O$1,FALSE)="",$I31,$I31&amp;"-"&amp;VLOOKUP($P31,CODE!$K:$O,CODE!$O$1,FALSE)))</f>
        <v>ELK</v>
      </c>
      <c r="C31" s="72" t="str">
        <f t="shared" si="121"/>
        <v>ELK-동일모자-04</v>
      </c>
      <c r="D31" s="306" t="str">
        <f t="shared" si="65"/>
        <v>ELK-동일모자-04ELKERF5512RE</v>
      </c>
      <c r="E31" s="72">
        <f t="shared" si="66"/>
        <v>2</v>
      </c>
      <c r="F31" s="195" t="str">
        <f t="shared" si="67"/>
        <v>ELK-동일모자-042</v>
      </c>
      <c r="G31" s="72" t="str">
        <f t="shared" si="68"/>
        <v>ELK-동일모자-042-ELKERF5512REDOSM</v>
      </c>
      <c r="H31" s="72" t="str">
        <f>IF(ISERROR(I31&amp;VLOOKUP(P31,CODE!$K:$N,CODE!$N$1,FALSE)&amp;S31)=TRUE,0,I31&amp;VLOOKUP(P31,CODE!$K:$N,CODE!$N$1,FALSE)&amp;S31)</f>
        <v>ELK의류외512</v>
      </c>
      <c r="I31" s="72" t="str">
        <f>IF(ISERROR(SEARCH("TTL",$K31))=TRUE,IF($L31="","",VLOOKUP($L31,CODE!$B:$G,CODE!$D$1,FALSE)),"TTL")</f>
        <v>ELK</v>
      </c>
      <c r="J31" s="244" t="str">
        <f t="shared" si="122"/>
        <v>14FW E</v>
      </c>
      <c r="K31" s="1037"/>
      <c r="L31" s="40" t="s">
        <v>1935</v>
      </c>
      <c r="M31" s="41" t="str">
        <f>IF(OR($I31="TTL",$L31=""),"",VLOOKUP($L31,CODE!$B:$D,CODE!$C$1,FALSE))</f>
        <v>ELSTINKO KIDS</v>
      </c>
      <c r="N31" s="42" t="str">
        <f>IF(OR($I31="TTL",$L31=""),"",VLOOKUP($K$2,CODE!$S:$T,CODE!$T$1-1,FALSE))</f>
        <v>F</v>
      </c>
      <c r="O31" s="1147">
        <v>5</v>
      </c>
      <c r="P31" s="40" t="s">
        <v>1936</v>
      </c>
      <c r="Q31" s="41" t="str">
        <f>IF(OR($I31="TTL",$P31=""),"",VLOOKUP($P31,CODE!$K:$M,CODE!$L$1,FALSE))</f>
        <v>EARCAP</v>
      </c>
      <c r="R31" s="185" t="s">
        <v>1937</v>
      </c>
      <c r="S31" s="1153">
        <v>512</v>
      </c>
      <c r="T31" s="43">
        <f t="shared" si="70"/>
        <v>512</v>
      </c>
      <c r="U31" s="39" t="str">
        <f t="shared" si="71"/>
        <v>ELKERF5512</v>
      </c>
      <c r="V31" s="36">
        <f t="shared" si="72"/>
        <v>0.5</v>
      </c>
      <c r="W31" s="1154" t="s">
        <v>1938</v>
      </c>
      <c r="X31" s="39" t="str">
        <f>IF($Y31="","",VLOOKUP($Y31,CODE!$AE:$AF,CODE!$AF$1-1,FALSE))</f>
        <v>RE</v>
      </c>
      <c r="Y31" s="37" t="s">
        <v>1939</v>
      </c>
      <c r="Z31" s="35" t="str">
        <f t="shared" si="73"/>
        <v>ELKERF5512RE</v>
      </c>
      <c r="AA31" s="554" t="str">
        <f t="shared" si="74"/>
        <v/>
      </c>
      <c r="AB31" s="45">
        <f t="shared" si="75"/>
        <v>0.5</v>
      </c>
      <c r="AC31" s="1247" t="s">
        <v>2349</v>
      </c>
      <c r="AD31" s="186">
        <v>1</v>
      </c>
      <c r="AE31" s="218" t="s">
        <v>1940</v>
      </c>
      <c r="AF31" s="214">
        <v>100</v>
      </c>
      <c r="AG31" s="215" t="s">
        <v>1941</v>
      </c>
      <c r="AH31" s="216">
        <v>4</v>
      </c>
      <c r="AI31" s="231" t="str">
        <f t="shared" si="76"/>
        <v>04</v>
      </c>
      <c r="AJ31" s="217" t="s">
        <v>1942</v>
      </c>
      <c r="AK31" s="217" t="s">
        <v>1943</v>
      </c>
      <c r="AL31" s="219">
        <f t="shared" si="77"/>
        <v>1</v>
      </c>
      <c r="AM31" s="254">
        <f>IF(ISERROR(VLOOKUP($F31,[1]기획현황취합!$A$1:$E$65474,[1]기획현황취합!$B$1,FALSE))=TRUE,0,VLOOKUP($F31,[1]기획현황취합!$A$1:$E$65474,[1]기획현황취합!$B$1,FALSE))</f>
        <v>55000</v>
      </c>
      <c r="AN31" s="1042">
        <f>IF(ISERROR(VLOOKUP($F31,[1]기획현황취합!$A$1:$E$65474,[1]기획현황취합!$C$1,FALSE))=TRUE,0,VLOOKUP($F31,[1]기획현황취합!$A$1:$E$65474,[1]기획현황취합!$C$1,FALSE))</f>
        <v>41801</v>
      </c>
      <c r="AO31" s="46">
        <f>IF(ISERROR(($AM31/1.1)/VLOOKUP($AG31,'TARGET MU'!$A:$D,'TARGET MU'!$D$1,FALSE))=TRUE,0,($AM31/1.1)/VLOOKUP($AG31,'TARGET MU'!$A:$D,'TARGET MU'!$D$1,FALSE))</f>
        <v>8333.3333333333321</v>
      </c>
      <c r="AP31" s="1049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9257.8000000000011</v>
      </c>
      <c r="AQ31" s="38">
        <f t="shared" si="189"/>
        <v>924.46666666666897</v>
      </c>
      <c r="AR31" s="1157">
        <v>506</v>
      </c>
      <c r="AS31" s="716">
        <v>0</v>
      </c>
      <c r="AT31" s="251">
        <v>20</v>
      </c>
      <c r="AU31" s="226">
        <f t="shared" si="190"/>
        <v>526</v>
      </c>
      <c r="AV31" s="252">
        <v>7</v>
      </c>
      <c r="AW31" s="253">
        <v>0</v>
      </c>
      <c r="AX31" s="257">
        <f>IF(ISERROR(VLOOKUP($F31,[1]기획현황취합!$A$1:$E$65474,[1]기획현황취합!$D$1,FALSE))=TRUE,0,VLOOKUP($F31,[1]기획현황취합!$A$1:$E$65474,[1]기획현황취합!$D$1,FALSE))</f>
        <v>41736</v>
      </c>
      <c r="AY31" s="255">
        <v>41876</v>
      </c>
      <c r="AZ31" s="210">
        <f>IF(ISERROR(VLOOKUP($F31,[1]기획현황취합!$A$1:$E$65474,[1]기획현황취합!$E$1,FALSE))=TRUE,0,VLOOKUP($F31,[1]기획현황취합!$A$1:$E$65474,[1]기획현황취합!$E$1,FALSE))</f>
        <v>41879</v>
      </c>
      <c r="BA31" s="250">
        <v>41879</v>
      </c>
      <c r="BB31" s="250">
        <v>41887</v>
      </c>
      <c r="BC31" s="250">
        <v>41912</v>
      </c>
      <c r="BD31" s="250">
        <v>0</v>
      </c>
      <c r="BE31" s="250">
        <v>0</v>
      </c>
      <c r="BF31" s="250">
        <v>0</v>
      </c>
      <c r="BG31" s="256" t="s">
        <v>2267</v>
      </c>
      <c r="BH31" s="256" t="s">
        <v>2267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105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80"/>
        <v>0</v>
      </c>
      <c r="BO31" s="47">
        <f t="shared" si="81"/>
        <v>100</v>
      </c>
      <c r="BP31" s="95">
        <f t="shared" si="82"/>
        <v>925780.00000000012</v>
      </c>
      <c r="BQ31" s="95">
        <f t="shared" si="83"/>
        <v>5500000</v>
      </c>
      <c r="BR31" s="48">
        <f t="shared" si="191"/>
        <v>5.4008511741450445</v>
      </c>
      <c r="BT31" s="26" t="str">
        <f>IF(ISERROR(Z31&amp;VLOOKUP($AG31,'TARGET MU'!$A:$D,'TARGET MU'!$B$1,FALSE))=TRUE,"",Z31&amp;VLOOKUP($AG31,'TARGET MU'!$A:$D,'TARGET MU'!$B$1,FALSE))</f>
        <v>ELKERF5512RE동일모자(청도)</v>
      </c>
      <c r="BU31" s="31">
        <f t="shared" si="126"/>
        <v>9257.8000000000011</v>
      </c>
      <c r="BV31" s="31" t="str">
        <f t="shared" si="127"/>
        <v>ELKERF5512REOSM10055000동일모자04CN</v>
      </c>
      <c r="BX31" s="55" t="str">
        <f t="shared" si="162"/>
        <v>ELK</v>
      </c>
      <c r="BY31" s="56">
        <f t="shared" si="163"/>
        <v>5</v>
      </c>
      <c r="BZ31" s="56" t="str">
        <f t="shared" si="164"/>
        <v>M</v>
      </c>
      <c r="CA31" s="56" t="str">
        <f t="shared" si="165"/>
        <v>ER</v>
      </c>
      <c r="CB31" s="56" t="str">
        <f t="shared" si="166"/>
        <v>K</v>
      </c>
      <c r="CC31" s="56" t="str">
        <f t="shared" si="167"/>
        <v>CN</v>
      </c>
      <c r="CD31" s="57" t="str">
        <f t="shared" si="168"/>
        <v>14FW ELS_01_SNAP_RD_KIDS</v>
      </c>
      <c r="CE31" s="56" t="str">
        <f t="shared" si="169"/>
        <v>ELKERF5512</v>
      </c>
      <c r="CF31" s="56">
        <f t="shared" si="170"/>
        <v>512</v>
      </c>
      <c r="CG31" s="57" t="str">
        <f t="shared" si="171"/>
        <v>14FW ELS_01_SNAP_RD_KIDS</v>
      </c>
      <c r="CH31" s="56" t="str">
        <f t="shared" si="172"/>
        <v>RE</v>
      </c>
      <c r="CI31" s="56">
        <f t="shared" si="173"/>
        <v>1</v>
      </c>
      <c r="CJ31" s="56" t="str">
        <f t="shared" si="174"/>
        <v>OSM</v>
      </c>
      <c r="CK31" s="58">
        <f t="shared" si="100"/>
        <v>100</v>
      </c>
      <c r="CL31" s="59">
        <f t="shared" si="175"/>
        <v>7</v>
      </c>
      <c r="CM31" s="58">
        <f t="shared" si="176"/>
        <v>55000</v>
      </c>
      <c r="CN31" s="58">
        <f t="shared" si="177"/>
        <v>8731.8000000000011</v>
      </c>
      <c r="CO31" s="58">
        <f t="shared" si="178"/>
        <v>526</v>
      </c>
      <c r="CP31" s="60">
        <f t="shared" si="179"/>
        <v>1</v>
      </c>
      <c r="CQ31" s="241">
        <v>972</v>
      </c>
      <c r="CS31" s="49"/>
      <c r="CT31" s="50" t="str">
        <f t="shared" si="180"/>
        <v>ELKERF5512REOSM</v>
      </c>
      <c r="CU31" s="51" t="str">
        <f t="shared" si="181"/>
        <v>ELSTINKO KIDS</v>
      </c>
      <c r="CV31" s="51" t="str">
        <f t="shared" si="182"/>
        <v>EARCAP_512</v>
      </c>
      <c r="CW31" s="51" t="str">
        <f t="shared" si="183"/>
        <v>RED_OSM</v>
      </c>
      <c r="CX31" s="52" t="str">
        <f t="shared" si="184"/>
        <v>ELK</v>
      </c>
      <c r="CY31" s="52">
        <f t="shared" si="185"/>
        <v>512</v>
      </c>
      <c r="CZ31" s="53">
        <f t="shared" si="112"/>
        <v>100</v>
      </c>
      <c r="DA31" s="53">
        <f t="shared" si="186"/>
        <v>55000</v>
      </c>
      <c r="DB31" s="52" t="str">
        <f t="shared" si="187"/>
        <v>RED</v>
      </c>
      <c r="DC31" s="52" t="str">
        <f t="shared" si="188"/>
        <v>OSM</v>
      </c>
      <c r="DD31" s="1246" t="s">
        <v>2362</v>
      </c>
      <c r="DE31" s="165"/>
      <c r="DG31" s="1209">
        <v>41736</v>
      </c>
      <c r="DH31" s="282">
        <f t="shared" si="192"/>
        <v>41789</v>
      </c>
      <c r="DI31" s="1210">
        <v>41745</v>
      </c>
      <c r="DJ31" s="1210">
        <v>41746</v>
      </c>
      <c r="DK31" s="276"/>
      <c r="DL31" s="1218">
        <v>6</v>
      </c>
      <c r="DM31" s="1218">
        <v>5</v>
      </c>
      <c r="DN31" s="1216">
        <v>41768</v>
      </c>
      <c r="DO31" s="1216" t="s">
        <v>2175</v>
      </c>
      <c r="DP31" s="283">
        <f t="shared" si="193"/>
        <v>41819</v>
      </c>
      <c r="DQ31" s="276">
        <v>41791</v>
      </c>
      <c r="DR31" s="1216" t="s">
        <v>2175</v>
      </c>
      <c r="DS31" s="277"/>
      <c r="DT31" s="276"/>
      <c r="DU31" s="277"/>
      <c r="DV31" s="276"/>
      <c r="DW31" s="276"/>
      <c r="DX31" s="277"/>
      <c r="DY31" s="277"/>
      <c r="DZ31" s="61"/>
      <c r="EA31" s="62"/>
      <c r="EB31" s="62"/>
      <c r="EC31" s="26" t="str">
        <f t="shared" si="157"/>
        <v>ELKERF5512RE41736</v>
      </c>
      <c r="ED31" s="26" t="str">
        <f t="shared" si="158"/>
        <v>ELKERF5512REOSM</v>
      </c>
      <c r="EE31" s="27">
        <f>IF(ED31="",0,IF(COUNTIF(ED$12:ED30,ED31)=0,0,COUNTIF(ED$12:ED30,ED31)))</f>
        <v>0</v>
      </c>
      <c r="EF31" s="26">
        <f t="shared" si="118"/>
        <v>0</v>
      </c>
      <c r="EG31" s="27" t="str">
        <f t="shared" si="159"/>
        <v/>
      </c>
      <c r="EI31" s="26" t="str">
        <f t="shared" si="160"/>
        <v>ELKERF5512</v>
      </c>
      <c r="EJ31" s="26" t="str">
        <f t="shared" si="161"/>
        <v>ELKERF5512RE</v>
      </c>
      <c r="EM31" s="1245"/>
      <c r="EN31" s="1245"/>
      <c r="EO31" s="1245"/>
    </row>
    <row r="32" spans="1:145" s="26" customFormat="1" ht="52.5" customHeight="1">
      <c r="A32" s="169" t="str">
        <f>IF(OR($I32="TTL",$I32=""),"",IF(ISERROR(VLOOKUP($B32,CODE!$D:$G,CODE!$F$1-2,FALSE))=TRUE,"전략",VLOOKUP($B32,CODE!$D:$G,CODE!$F$1-2,FALSE)))</f>
        <v>F-CAP</v>
      </c>
      <c r="B32" s="224" t="str">
        <f>IF(OR($I32="TTL",$I32=""),"",IF(VLOOKUP($P32,CODE!$K:$O,CODE!$O$1,FALSE)="",$I32,$I32&amp;"-"&amp;VLOOKUP($P32,CODE!$K:$O,CODE!$O$1,FALSE)))</f>
        <v>ELK</v>
      </c>
      <c r="C32" s="72" t="str">
        <f t="shared" si="121"/>
        <v>ELK-동일모자-04</v>
      </c>
      <c r="D32" s="306" t="str">
        <f t="shared" si="65"/>
        <v>ELK-동일모자-04ELKERF5512RE</v>
      </c>
      <c r="E32" s="72">
        <f t="shared" si="66"/>
        <v>2</v>
      </c>
      <c r="F32" s="195" t="str">
        <f t="shared" si="67"/>
        <v>ELK-동일모자-042</v>
      </c>
      <c r="G32" s="72" t="str">
        <f t="shared" si="68"/>
        <v>ELK-동일모자-042-ELKERF5512REDOML</v>
      </c>
      <c r="H32" s="72" t="str">
        <f>IF(ISERROR(I32&amp;VLOOKUP(P32,CODE!$K:$N,CODE!$N$1,FALSE)&amp;S32)=TRUE,0,I32&amp;VLOOKUP(P32,CODE!$K:$N,CODE!$N$1,FALSE)&amp;S32)</f>
        <v>ELK의류외512</v>
      </c>
      <c r="I32" s="72" t="str">
        <f>IF(ISERROR(SEARCH("TTL",$K32))=TRUE,IF($L32="","",VLOOKUP($L32,CODE!$B:$G,CODE!$D$1,FALSE)),"TTL")</f>
        <v>ELK</v>
      </c>
      <c r="J32" s="244" t="str">
        <f t="shared" si="122"/>
        <v>14FW E</v>
      </c>
      <c r="K32" s="1208"/>
      <c r="L32" s="40" t="s">
        <v>1944</v>
      </c>
      <c r="M32" s="41" t="str">
        <f>IF(OR($I32="TTL",$L32=""),"",VLOOKUP($L32,CODE!$B:$D,CODE!$C$1,FALSE))</f>
        <v>ELSTINKO KIDS</v>
      </c>
      <c r="N32" s="42" t="str">
        <f>IF(OR($I32="TTL",$L32=""),"",VLOOKUP($K$2,CODE!$S:$T,CODE!$T$1-1,FALSE))</f>
        <v>F</v>
      </c>
      <c r="O32" s="1147">
        <v>5</v>
      </c>
      <c r="P32" s="40" t="s">
        <v>1945</v>
      </c>
      <c r="Q32" s="41" t="str">
        <f>IF(OR($I32="TTL",$P32=""),"",VLOOKUP($P32,CODE!$K:$M,CODE!$L$1,FALSE))</f>
        <v>EARCAP</v>
      </c>
      <c r="R32" s="185" t="s">
        <v>1946</v>
      </c>
      <c r="S32" s="1153">
        <v>512</v>
      </c>
      <c r="T32" s="43">
        <f t="shared" si="70"/>
        <v>512</v>
      </c>
      <c r="U32" s="39" t="str">
        <f t="shared" si="71"/>
        <v>ELKERF5512</v>
      </c>
      <c r="V32" s="36">
        <f t="shared" si="72"/>
        <v>0.5</v>
      </c>
      <c r="W32" s="1154" t="s">
        <v>1947</v>
      </c>
      <c r="X32" s="39" t="str">
        <f>IF($Y32="","",VLOOKUP($Y32,CODE!$AE:$AF,CODE!$AF$1-1,FALSE))</f>
        <v>RE</v>
      </c>
      <c r="Y32" s="37" t="s">
        <v>1948</v>
      </c>
      <c r="Z32" s="35" t="str">
        <f t="shared" si="73"/>
        <v>ELKERF5512RE</v>
      </c>
      <c r="AA32" s="554" t="str">
        <f t="shared" si="74"/>
        <v/>
      </c>
      <c r="AB32" s="45">
        <f t="shared" si="75"/>
        <v>0.5</v>
      </c>
      <c r="AC32" s="1247" t="s">
        <v>2349</v>
      </c>
      <c r="AD32" s="186">
        <v>1</v>
      </c>
      <c r="AE32" s="218" t="s">
        <v>1949</v>
      </c>
      <c r="AF32" s="214">
        <v>50</v>
      </c>
      <c r="AG32" s="215" t="s">
        <v>1950</v>
      </c>
      <c r="AH32" s="216">
        <v>4</v>
      </c>
      <c r="AI32" s="231" t="str">
        <f t="shared" si="76"/>
        <v>04</v>
      </c>
      <c r="AJ32" s="217" t="s">
        <v>1951</v>
      </c>
      <c r="AK32" s="217" t="s">
        <v>1952</v>
      </c>
      <c r="AL32" s="219">
        <f t="shared" si="77"/>
        <v>1</v>
      </c>
      <c r="AM32" s="254">
        <f>IF(ISERROR(VLOOKUP($F32,[1]기획현황취합!$A$1:$E$65474,[1]기획현황취합!$B$1,FALSE))=TRUE,0,VLOOKUP($F32,[1]기획현황취합!$A$1:$E$65474,[1]기획현황취합!$B$1,FALSE))</f>
        <v>55000</v>
      </c>
      <c r="AN32" s="1042">
        <f>IF(ISERROR(VLOOKUP($F32,[1]기획현황취합!$A$1:$E$65474,[1]기획현황취합!$C$1,FALSE))=TRUE,0,VLOOKUP($F32,[1]기획현황취합!$A$1:$E$65474,[1]기획현황취합!$C$1,FALSE))</f>
        <v>41801</v>
      </c>
      <c r="AO32" s="46">
        <f>IF(ISERROR(($AM32/1.1)/VLOOKUP($AG32,'TARGET MU'!$A:$D,'TARGET MU'!$D$1,FALSE))=TRUE,0,($AM32/1.1)/VLOOKUP($AG32,'TARGET MU'!$A:$D,'TARGET MU'!$D$1,FALSE))</f>
        <v>8333.3333333333321</v>
      </c>
      <c r="AP32" s="1049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9004.8000000000011</v>
      </c>
      <c r="AQ32" s="38">
        <f t="shared" si="189"/>
        <v>671.46666666666897</v>
      </c>
      <c r="AR32" s="1157">
        <v>253</v>
      </c>
      <c r="AS32" s="716">
        <v>0</v>
      </c>
      <c r="AT32" s="251">
        <v>20</v>
      </c>
      <c r="AU32" s="226">
        <f t="shared" si="190"/>
        <v>273</v>
      </c>
      <c r="AV32" s="252">
        <v>7</v>
      </c>
      <c r="AW32" s="253">
        <v>0</v>
      </c>
      <c r="AX32" s="257">
        <f>IF(ISERROR(VLOOKUP($F32,[1]기획현황취합!$A$1:$E$65474,[1]기획현황취합!$D$1,FALSE))=TRUE,0,VLOOKUP($F32,[1]기획현황취합!$A$1:$E$65474,[1]기획현황취합!$D$1,FALSE))</f>
        <v>41736</v>
      </c>
      <c r="AY32" s="255">
        <v>41876</v>
      </c>
      <c r="AZ32" s="210">
        <f>IF(ISERROR(VLOOKUP($F32,[1]기획현황취합!$A$1:$E$65474,[1]기획현황취합!$E$1,FALSE))=TRUE,0,VLOOKUP($F32,[1]기획현황취합!$A$1:$E$65474,[1]기획현황취합!$E$1,FALSE))</f>
        <v>41879</v>
      </c>
      <c r="BA32" s="250">
        <v>41879</v>
      </c>
      <c r="BB32" s="250">
        <v>41887</v>
      </c>
      <c r="BC32" s="250">
        <v>41912</v>
      </c>
      <c r="BD32" s="250">
        <v>0</v>
      </c>
      <c r="BE32" s="250">
        <v>0</v>
      </c>
      <c r="BF32" s="250">
        <v>0</v>
      </c>
      <c r="BG32" s="256" t="s">
        <v>2267</v>
      </c>
      <c r="BH32" s="256" t="s">
        <v>2267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19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1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310"/>
      <c r="BO32" s="47">
        <f t="shared" si="81"/>
        <v>50</v>
      </c>
      <c r="BP32" s="95">
        <f t="shared" si="82"/>
        <v>450240.00000000006</v>
      </c>
      <c r="BQ32" s="95">
        <f t="shared" si="83"/>
        <v>2750000</v>
      </c>
      <c r="BR32" s="48">
        <f t="shared" si="191"/>
        <v>5.5525941719971561</v>
      </c>
      <c r="BT32" s="26" t="str">
        <f>IF(ISERROR(Z32&amp;VLOOKUP($AG32,'TARGET MU'!$A:$D,'TARGET MU'!$B$1,FALSE))=TRUE,"",Z32&amp;VLOOKUP($AG32,'TARGET MU'!$A:$D,'TARGET MU'!$B$1,FALSE))</f>
        <v>ELKERF5512RE동일모자(청도)</v>
      </c>
      <c r="BU32" s="31">
        <f t="shared" si="126"/>
        <v>9004.8000000000011</v>
      </c>
      <c r="BV32" s="31" t="str">
        <f t="shared" si="127"/>
        <v>ELKERF5512REOML5055000동일모자04CN</v>
      </c>
      <c r="BX32" s="55" t="str">
        <f t="shared" si="162"/>
        <v>ELK</v>
      </c>
      <c r="BY32" s="56">
        <f t="shared" si="163"/>
        <v>5</v>
      </c>
      <c r="BZ32" s="56" t="str">
        <f t="shared" si="164"/>
        <v>M</v>
      </c>
      <c r="CA32" s="56" t="str">
        <f t="shared" si="165"/>
        <v>ER</v>
      </c>
      <c r="CB32" s="56" t="str">
        <f t="shared" si="166"/>
        <v>K</v>
      </c>
      <c r="CC32" s="56" t="str">
        <f t="shared" si="167"/>
        <v>CN</v>
      </c>
      <c r="CD32" s="57" t="str">
        <f t="shared" si="168"/>
        <v>14FW ELS_01_SNAP_RD_KIDS</v>
      </c>
      <c r="CE32" s="56" t="str">
        <f t="shared" si="169"/>
        <v>ELKERF5512</v>
      </c>
      <c r="CF32" s="56">
        <f t="shared" si="170"/>
        <v>512</v>
      </c>
      <c r="CG32" s="57" t="str">
        <f t="shared" si="171"/>
        <v>14FW ELS_01_SNAP_RD_KIDS</v>
      </c>
      <c r="CH32" s="56" t="str">
        <f t="shared" si="172"/>
        <v>RE</v>
      </c>
      <c r="CI32" s="56">
        <f t="shared" si="173"/>
        <v>1</v>
      </c>
      <c r="CJ32" s="56" t="str">
        <f t="shared" si="174"/>
        <v>OML</v>
      </c>
      <c r="CK32" s="58">
        <f t="shared" si="100"/>
        <v>50</v>
      </c>
      <c r="CL32" s="59">
        <f t="shared" si="175"/>
        <v>7</v>
      </c>
      <c r="CM32" s="58">
        <f t="shared" si="176"/>
        <v>55000</v>
      </c>
      <c r="CN32" s="58">
        <f t="shared" si="177"/>
        <v>8731.8000000000011</v>
      </c>
      <c r="CO32" s="58">
        <f t="shared" si="178"/>
        <v>273</v>
      </c>
      <c r="CP32" s="60">
        <f t="shared" si="179"/>
        <v>1</v>
      </c>
      <c r="CQ32" s="241">
        <v>882</v>
      </c>
      <c r="CS32" s="49"/>
      <c r="CT32" s="50" t="str">
        <f t="shared" si="180"/>
        <v>ELKERF5512REOML</v>
      </c>
      <c r="CU32" s="51" t="str">
        <f t="shared" si="181"/>
        <v>ELSTINKO KIDS</v>
      </c>
      <c r="CV32" s="51" t="str">
        <f t="shared" si="182"/>
        <v>EARCAP_512</v>
      </c>
      <c r="CW32" s="51" t="str">
        <f t="shared" si="183"/>
        <v>RED_OML</v>
      </c>
      <c r="CX32" s="52" t="str">
        <f t="shared" si="184"/>
        <v>ELK</v>
      </c>
      <c r="CY32" s="52">
        <f t="shared" si="185"/>
        <v>512</v>
      </c>
      <c r="CZ32" s="53">
        <f t="shared" si="112"/>
        <v>50</v>
      </c>
      <c r="DA32" s="53">
        <f t="shared" si="186"/>
        <v>55000</v>
      </c>
      <c r="DB32" s="52" t="str">
        <f t="shared" si="187"/>
        <v>RED</v>
      </c>
      <c r="DC32" s="52" t="str">
        <f t="shared" si="188"/>
        <v>OML</v>
      </c>
      <c r="DD32" s="1246" t="s">
        <v>2362</v>
      </c>
      <c r="DE32" s="165"/>
      <c r="DG32" s="1209">
        <v>41736</v>
      </c>
      <c r="DH32" s="282">
        <f t="shared" si="192"/>
        <v>41789</v>
      </c>
      <c r="DI32" s="1210">
        <v>41745</v>
      </c>
      <c r="DJ32" s="1210">
        <v>41746</v>
      </c>
      <c r="DK32" s="276"/>
      <c r="DL32" s="1218">
        <v>6</v>
      </c>
      <c r="DM32" s="1218">
        <v>5</v>
      </c>
      <c r="DN32" s="1216">
        <v>41768</v>
      </c>
      <c r="DO32" s="1216" t="s">
        <v>2175</v>
      </c>
      <c r="DP32" s="283">
        <f t="shared" si="193"/>
        <v>41819</v>
      </c>
      <c r="DQ32" s="276">
        <v>41792</v>
      </c>
      <c r="DR32" s="1216" t="s">
        <v>2175</v>
      </c>
      <c r="DS32" s="277"/>
      <c r="DT32" s="276"/>
      <c r="DU32" s="277"/>
      <c r="DV32" s="276"/>
      <c r="DW32" s="276"/>
      <c r="DX32" s="277"/>
      <c r="DY32" s="277"/>
      <c r="DZ32" s="61"/>
      <c r="EA32" s="62"/>
      <c r="EB32" s="62"/>
      <c r="EC32" s="26" t="str">
        <f t="shared" si="157"/>
        <v/>
      </c>
      <c r="ED32" s="26" t="str">
        <f t="shared" si="158"/>
        <v>ELKERF5512REOML</v>
      </c>
      <c r="EE32" s="27">
        <f>IF(ED32="",0,IF(COUNTIF(ED$12:ED31,ED32)=0,0,COUNTIF(ED$12:ED31,ED32)))</f>
        <v>0</v>
      </c>
      <c r="EF32" s="26">
        <f t="shared" si="118"/>
        <v>0</v>
      </c>
      <c r="EG32" s="27" t="str">
        <f t="shared" si="159"/>
        <v/>
      </c>
      <c r="EI32" s="26" t="str">
        <f t="shared" si="160"/>
        <v>ELKERF5512</v>
      </c>
      <c r="EJ32" s="26" t="str">
        <f t="shared" si="161"/>
        <v>ELKERF5512RE</v>
      </c>
      <c r="EM32" s="1245"/>
      <c r="EN32" s="1245"/>
      <c r="EO32" s="1245"/>
    </row>
    <row r="33" spans="1:145" s="26" customFormat="1" ht="52.5" customHeight="1">
      <c r="A33" s="169" t="str">
        <f>IF(OR($I33="TTL",$I33=""),"",IF(ISERROR(VLOOKUP($B33,CODE!$D:$G,CODE!$F$1-2,FALSE))=TRUE,"전략",VLOOKUP($B33,CODE!$D:$G,CODE!$F$1-2,FALSE)))</f>
        <v>F-CAP</v>
      </c>
      <c r="B33" s="224" t="str">
        <f>IF(OR($I33="TTL",$I33=""),"",IF(VLOOKUP($P33,CODE!$K:$O,CODE!$O$1,FALSE)="",$I33,$I33&amp;"-"&amp;VLOOKUP($P33,CODE!$K:$O,CODE!$O$1,FALSE)))</f>
        <v>ELK</v>
      </c>
      <c r="C33" s="72" t="str">
        <f t="shared" si="121"/>
        <v>ELK-동일모자-04</v>
      </c>
      <c r="D33" s="306" t="str">
        <f t="shared" si="65"/>
        <v>ELK-동일모자-04ELKERF5513PK</v>
      </c>
      <c r="E33" s="72">
        <f t="shared" si="66"/>
        <v>3</v>
      </c>
      <c r="F33" s="195" t="str">
        <f t="shared" si="67"/>
        <v>ELK-동일모자-043</v>
      </c>
      <c r="G33" s="72" t="str">
        <f t="shared" si="68"/>
        <v>ELK-동일모자-043-ELKERF5513PINKOSM</v>
      </c>
      <c r="H33" s="72" t="str">
        <f>IF(ISERROR(I33&amp;VLOOKUP(P33,CODE!$K:$N,CODE!$N$1,FALSE)&amp;S33)=TRUE,0,I33&amp;VLOOKUP(P33,CODE!$K:$N,CODE!$N$1,FALSE)&amp;S33)</f>
        <v>ELK의류외513</v>
      </c>
      <c r="I33" s="72" t="str">
        <f>IF(ISERROR(SEARCH("TTL",$K33))=TRUE,IF($L33="","",VLOOKUP($L33,CODE!$B:$G,CODE!$D$1,FALSE)),"TTL")</f>
        <v>ELK</v>
      </c>
      <c r="J33" s="244" t="str">
        <f t="shared" si="122"/>
        <v>14FW E</v>
      </c>
      <c r="K33" s="1037"/>
      <c r="L33" s="40" t="s">
        <v>1953</v>
      </c>
      <c r="M33" s="41" t="str">
        <f>IF(OR($I33="TTL",$L33=""),"",VLOOKUP($L33,CODE!$B:$D,CODE!$C$1,FALSE))</f>
        <v>ELSTINKO KIDS</v>
      </c>
      <c r="N33" s="42" t="str">
        <f>IF(OR($I33="TTL",$L33=""),"",VLOOKUP($K$2,CODE!$S:$T,CODE!$T$1-1,FALSE))</f>
        <v>F</v>
      </c>
      <c r="O33" s="1147">
        <v>5</v>
      </c>
      <c r="P33" s="40" t="s">
        <v>1954</v>
      </c>
      <c r="Q33" s="41" t="str">
        <f>IF(OR($I33="TTL",$P33=""),"",VLOOKUP($P33,CODE!$K:$M,CODE!$L$1,FALSE))</f>
        <v>EARCAP</v>
      </c>
      <c r="R33" s="185" t="s">
        <v>1955</v>
      </c>
      <c r="S33" s="1153">
        <v>513</v>
      </c>
      <c r="T33" s="43">
        <f t="shared" si="70"/>
        <v>513</v>
      </c>
      <c r="U33" s="39" t="str">
        <f t="shared" si="71"/>
        <v>ELKERF5513</v>
      </c>
      <c r="V33" s="36">
        <f t="shared" si="72"/>
        <v>0.5</v>
      </c>
      <c r="W33" s="1154" t="s">
        <v>1956</v>
      </c>
      <c r="X33" s="39" t="str">
        <f>IF($Y33="","",VLOOKUP($Y33,CODE!$AE:$AF,CODE!$AF$1-1,FALSE))</f>
        <v>PK</v>
      </c>
      <c r="Y33" s="37" t="s">
        <v>1957</v>
      </c>
      <c r="Z33" s="35" t="str">
        <f t="shared" si="73"/>
        <v>ELKERF5513PK</v>
      </c>
      <c r="AA33" s="554" t="str">
        <f t="shared" si="74"/>
        <v/>
      </c>
      <c r="AB33" s="45">
        <f t="shared" si="75"/>
        <v>0.5</v>
      </c>
      <c r="AC33" s="1247" t="s">
        <v>2346</v>
      </c>
      <c r="AD33" s="186">
        <v>1</v>
      </c>
      <c r="AE33" s="218" t="s">
        <v>1958</v>
      </c>
      <c r="AF33" s="214">
        <v>100</v>
      </c>
      <c r="AG33" s="215" t="s">
        <v>1959</v>
      </c>
      <c r="AH33" s="216">
        <v>4</v>
      </c>
      <c r="AI33" s="231" t="str">
        <f t="shared" si="76"/>
        <v>04</v>
      </c>
      <c r="AJ33" s="217" t="s">
        <v>1960</v>
      </c>
      <c r="AK33" s="217" t="s">
        <v>1961</v>
      </c>
      <c r="AL33" s="219">
        <f t="shared" si="77"/>
        <v>1</v>
      </c>
      <c r="AM33" s="254">
        <f>IF(ISERROR(VLOOKUP($F33,[1]기획현황취합!$A$1:$E$65474,[1]기획현황취합!$B$1,FALSE))=TRUE,0,VLOOKUP($F33,[1]기획현황취합!$A$1:$E$65474,[1]기획현황취합!$B$1,FALSE))</f>
        <v>55000</v>
      </c>
      <c r="AN33" s="1042">
        <f>IF(ISERROR(VLOOKUP($F33,[1]기획현황취합!$A$1:$E$65474,[1]기획현황취합!$C$1,FALSE))=TRUE,0,VLOOKUP($F33,[1]기획현황취합!$A$1:$E$65474,[1]기획현황취합!$C$1,FALSE))</f>
        <v>41801</v>
      </c>
      <c r="AO33" s="46">
        <f>IF(ISERROR(($AM33/1.1)/VLOOKUP($AG33,'TARGET MU'!$A:$D,'TARGET MU'!$D$1,FALSE))=TRUE,0,($AM33/1.1)/VLOOKUP($AG33,'TARGET MU'!$A:$D,'TARGET MU'!$D$1,FALSE))</f>
        <v>8333.3333333333321</v>
      </c>
      <c r="AP33" s="1049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9284.0600000000013</v>
      </c>
      <c r="AQ33" s="38">
        <f t="shared" si="189"/>
        <v>950.72666666666919</v>
      </c>
      <c r="AR33" s="1157">
        <v>657</v>
      </c>
      <c r="AS33" s="716">
        <v>0</v>
      </c>
      <c r="AT33" s="251">
        <v>20</v>
      </c>
      <c r="AU33" s="226">
        <f t="shared" si="190"/>
        <v>677</v>
      </c>
      <c r="AV33" s="252">
        <v>6.9</v>
      </c>
      <c r="AW33" s="253">
        <v>0</v>
      </c>
      <c r="AX33" s="257">
        <f>IF(ISERROR(VLOOKUP($F33,[1]기획현황취합!$A$1:$E$65474,[1]기획현황취합!$D$1,FALSE))=TRUE,0,VLOOKUP($F33,[1]기획현황취합!$A$1:$E$65474,[1]기획현황취합!$D$1,FALSE))</f>
        <v>41736</v>
      </c>
      <c r="AY33" s="255">
        <v>41876</v>
      </c>
      <c r="AZ33" s="210">
        <f>IF(ISERROR(VLOOKUP($F33,[1]기획현황취합!$A$1:$E$65474,[1]기획현황취합!$E$1,FALSE))=TRUE,0,VLOOKUP($F33,[1]기획현황취합!$A$1:$E$65474,[1]기획현황취합!$E$1,FALSE))</f>
        <v>41879</v>
      </c>
      <c r="BA33" s="250">
        <v>41879</v>
      </c>
      <c r="BB33" s="250">
        <v>41912</v>
      </c>
      <c r="BC33" s="250">
        <v>0</v>
      </c>
      <c r="BD33" s="250"/>
      <c r="BE33" s="250">
        <v>0</v>
      </c>
      <c r="BF33" s="250">
        <v>0</v>
      </c>
      <c r="BG33" s="256" t="s">
        <v>2267</v>
      </c>
      <c r="BH33" s="256" t="s">
        <v>2267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113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80"/>
        <v>0</v>
      </c>
      <c r="BO33" s="47">
        <f t="shared" si="81"/>
        <v>100</v>
      </c>
      <c r="BP33" s="95">
        <f t="shared" si="82"/>
        <v>928406.00000000012</v>
      </c>
      <c r="BQ33" s="95">
        <f t="shared" si="83"/>
        <v>5500000</v>
      </c>
      <c r="BR33" s="48">
        <f t="shared" si="191"/>
        <v>5.3855748454878567</v>
      </c>
      <c r="BT33" s="26" t="str">
        <f>IF(ISERROR(Z33&amp;VLOOKUP($AG33,'TARGET MU'!$A:$D,'TARGET MU'!$B$1,FALSE))=TRUE,"",Z33&amp;VLOOKUP($AG33,'TARGET MU'!$A:$D,'TARGET MU'!$B$1,FALSE))</f>
        <v>ELKERF5513PK동일모자(청도)</v>
      </c>
      <c r="BU33" s="31">
        <f t="shared" si="126"/>
        <v>9284.0600000000013</v>
      </c>
      <c r="BV33" s="31" t="str">
        <f t="shared" si="127"/>
        <v>ELKERF5513PKOSM10055000동일모자04CN</v>
      </c>
      <c r="BX33" s="55" t="str">
        <f t="shared" si="162"/>
        <v>ELK</v>
      </c>
      <c r="BY33" s="56">
        <f t="shared" si="163"/>
        <v>5</v>
      </c>
      <c r="BZ33" s="56" t="str">
        <f t="shared" si="164"/>
        <v>M</v>
      </c>
      <c r="CA33" s="56" t="str">
        <f t="shared" si="165"/>
        <v>ER</v>
      </c>
      <c r="CB33" s="56" t="str">
        <f t="shared" si="166"/>
        <v>K</v>
      </c>
      <c r="CC33" s="56" t="str">
        <f t="shared" si="167"/>
        <v>CN</v>
      </c>
      <c r="CD33" s="57" t="str">
        <f t="shared" si="168"/>
        <v>14FW ELS_05_SNAP_PK_KIDS</v>
      </c>
      <c r="CE33" s="56" t="str">
        <f t="shared" si="169"/>
        <v>ELKERF5513</v>
      </c>
      <c r="CF33" s="56">
        <f t="shared" si="170"/>
        <v>513</v>
      </c>
      <c r="CG33" s="57" t="str">
        <f t="shared" si="171"/>
        <v>14FW ELS_05_SNAP_PK_KIDS</v>
      </c>
      <c r="CH33" s="56" t="str">
        <f t="shared" si="172"/>
        <v>PK</v>
      </c>
      <c r="CI33" s="56">
        <f t="shared" si="173"/>
        <v>1</v>
      </c>
      <c r="CJ33" s="56" t="str">
        <f t="shared" si="174"/>
        <v>OSM</v>
      </c>
      <c r="CK33" s="58">
        <f t="shared" si="100"/>
        <v>100</v>
      </c>
      <c r="CL33" s="59">
        <f t="shared" si="175"/>
        <v>6.9</v>
      </c>
      <c r="CM33" s="58">
        <f t="shared" si="176"/>
        <v>55000</v>
      </c>
      <c r="CN33" s="58">
        <f t="shared" si="177"/>
        <v>8607.0600000000013</v>
      </c>
      <c r="CO33" s="58">
        <f t="shared" si="178"/>
        <v>677</v>
      </c>
      <c r="CP33" s="60">
        <f t="shared" si="179"/>
        <v>1</v>
      </c>
      <c r="CQ33" s="241">
        <v>972</v>
      </c>
      <c r="CS33" s="49"/>
      <c r="CT33" s="50" t="str">
        <f t="shared" si="180"/>
        <v>ELKERF5513PKOSM</v>
      </c>
      <c r="CU33" s="51" t="str">
        <f t="shared" si="181"/>
        <v>ELSTINKO KIDS</v>
      </c>
      <c r="CV33" s="51" t="str">
        <f t="shared" si="182"/>
        <v>EARCAP_513</v>
      </c>
      <c r="CW33" s="51" t="str">
        <f t="shared" si="183"/>
        <v>PINK_OSM</v>
      </c>
      <c r="CX33" s="52" t="str">
        <f t="shared" si="184"/>
        <v>ELK</v>
      </c>
      <c r="CY33" s="52">
        <f t="shared" si="185"/>
        <v>513</v>
      </c>
      <c r="CZ33" s="53">
        <f t="shared" si="112"/>
        <v>100</v>
      </c>
      <c r="DA33" s="53">
        <f t="shared" si="186"/>
        <v>55000</v>
      </c>
      <c r="DB33" s="52" t="str">
        <f t="shared" si="187"/>
        <v>PINK</v>
      </c>
      <c r="DC33" s="52" t="str">
        <f t="shared" si="188"/>
        <v>OSM</v>
      </c>
      <c r="DD33" s="1246" t="s">
        <v>2362</v>
      </c>
      <c r="DE33" s="165"/>
      <c r="DG33" s="1209">
        <v>41736</v>
      </c>
      <c r="DH33" s="282">
        <f t="shared" si="192"/>
        <v>41789</v>
      </c>
      <c r="DI33" s="1210">
        <v>41745</v>
      </c>
      <c r="DJ33" s="1210">
        <v>41746</v>
      </c>
      <c r="DK33" s="276"/>
      <c r="DL33" s="1218">
        <v>5</v>
      </c>
      <c r="DM33" s="1218">
        <v>2</v>
      </c>
      <c r="DN33" s="1216">
        <v>41768</v>
      </c>
      <c r="DO33" s="1216" t="s">
        <v>2175</v>
      </c>
      <c r="DP33" s="283">
        <f t="shared" si="193"/>
        <v>41819</v>
      </c>
      <c r="DQ33" s="276">
        <v>41793</v>
      </c>
      <c r="DR33" s="1216" t="s">
        <v>2175</v>
      </c>
      <c r="DS33" s="277"/>
      <c r="DT33" s="276"/>
      <c r="DU33" s="277"/>
      <c r="DV33" s="276"/>
      <c r="DW33" s="276"/>
      <c r="DX33" s="277"/>
      <c r="DY33" s="277"/>
      <c r="DZ33" s="61"/>
      <c r="EA33" s="62"/>
      <c r="EB33" s="62"/>
      <c r="EC33" s="26" t="str">
        <f t="shared" si="157"/>
        <v>ELKERF5513PK41736</v>
      </c>
      <c r="ED33" s="26" t="str">
        <f t="shared" si="158"/>
        <v>ELKERF5513PKOSM</v>
      </c>
      <c r="EE33" s="27">
        <f>IF(ED33="",0,IF(COUNTIF(ED$12:ED32,ED33)=0,0,COUNTIF(ED$12:ED32,ED33)))</f>
        <v>0</v>
      </c>
      <c r="EF33" s="26">
        <f t="shared" si="118"/>
        <v>0</v>
      </c>
      <c r="EG33" s="27" t="str">
        <f t="shared" si="159"/>
        <v/>
      </c>
      <c r="EI33" s="26" t="str">
        <f t="shared" si="160"/>
        <v>ELKERF5513</v>
      </c>
      <c r="EJ33" s="26" t="str">
        <f t="shared" si="161"/>
        <v>ELKERF5513PK</v>
      </c>
      <c r="EM33" s="1245"/>
      <c r="EN33" s="1245"/>
      <c r="EO33" s="1245"/>
    </row>
    <row r="34" spans="1:145" s="26" customFormat="1" ht="52.5" customHeight="1">
      <c r="A34" s="169" t="str">
        <f>IF(OR($I34="TTL",$I34=""),"",IF(ISERROR(VLOOKUP($B34,CODE!$D:$G,CODE!$F$1-2,FALSE))=TRUE,"전략",VLOOKUP($B34,CODE!$D:$G,CODE!$F$1-2,FALSE)))</f>
        <v>F-CAP</v>
      </c>
      <c r="B34" s="224" t="str">
        <f>IF(OR($I34="TTL",$I34=""),"",IF(VLOOKUP($P34,CODE!$K:$O,CODE!$O$1,FALSE)="",$I34,$I34&amp;"-"&amp;VLOOKUP($P34,CODE!$K:$O,CODE!$O$1,FALSE)))</f>
        <v>ELK</v>
      </c>
      <c r="C34" s="72" t="str">
        <f t="shared" si="121"/>
        <v>ELK-동일모자-04</v>
      </c>
      <c r="D34" s="306" t="str">
        <f t="shared" si="65"/>
        <v>ELK-동일모자-04ELKERF5513PK</v>
      </c>
      <c r="E34" s="72">
        <f t="shared" si="66"/>
        <v>3</v>
      </c>
      <c r="F34" s="195" t="str">
        <f t="shared" si="67"/>
        <v>ELK-동일모자-043</v>
      </c>
      <c r="G34" s="72" t="str">
        <f t="shared" si="68"/>
        <v>ELK-동일모자-043-ELKERF5513PINKOML</v>
      </c>
      <c r="H34" s="72" t="str">
        <f>IF(ISERROR(I34&amp;VLOOKUP(P34,CODE!$K:$N,CODE!$N$1,FALSE)&amp;S34)=TRUE,0,I34&amp;VLOOKUP(P34,CODE!$K:$N,CODE!$N$1,FALSE)&amp;S34)</f>
        <v>ELK의류외513</v>
      </c>
      <c r="I34" s="72" t="str">
        <f>IF(ISERROR(SEARCH("TTL",$K34))=TRUE,IF($L34="","",VLOOKUP($L34,CODE!$B:$G,CODE!$D$1,FALSE)),"TTL")</f>
        <v>ELK</v>
      </c>
      <c r="J34" s="244" t="str">
        <f t="shared" si="122"/>
        <v>14FW E</v>
      </c>
      <c r="K34" s="1037"/>
      <c r="L34" s="40" t="s">
        <v>1962</v>
      </c>
      <c r="M34" s="41" t="str">
        <f>IF(OR($I34="TTL",$L34=""),"",VLOOKUP($L34,CODE!$B:$D,CODE!$C$1,FALSE))</f>
        <v>ELSTINKO KIDS</v>
      </c>
      <c r="N34" s="42" t="str">
        <f>IF(OR($I34="TTL",$L34=""),"",VLOOKUP($K$2,CODE!$S:$T,CODE!$T$1-1,FALSE))</f>
        <v>F</v>
      </c>
      <c r="O34" s="1147">
        <v>5</v>
      </c>
      <c r="P34" s="40" t="s">
        <v>1963</v>
      </c>
      <c r="Q34" s="41" t="str">
        <f>IF(OR($I34="TTL",$P34=""),"",VLOOKUP($P34,CODE!$K:$M,CODE!$L$1,FALSE))</f>
        <v>EARCAP</v>
      </c>
      <c r="R34" s="185" t="s">
        <v>1964</v>
      </c>
      <c r="S34" s="1153">
        <v>513</v>
      </c>
      <c r="T34" s="43">
        <f t="shared" si="70"/>
        <v>513</v>
      </c>
      <c r="U34" s="39" t="str">
        <f t="shared" si="71"/>
        <v>ELKERF5513</v>
      </c>
      <c r="V34" s="36">
        <f t="shared" si="72"/>
        <v>0.5</v>
      </c>
      <c r="W34" s="1154" t="s">
        <v>1965</v>
      </c>
      <c r="X34" s="39" t="str">
        <f>IF($Y34="","",VLOOKUP($Y34,CODE!$AE:$AF,CODE!$AF$1-1,FALSE))</f>
        <v>PK</v>
      </c>
      <c r="Y34" s="37" t="s">
        <v>1966</v>
      </c>
      <c r="Z34" s="35" t="str">
        <f t="shared" si="73"/>
        <v>ELKERF5513PK</v>
      </c>
      <c r="AA34" s="554" t="str">
        <f t="shared" si="74"/>
        <v/>
      </c>
      <c r="AB34" s="45">
        <f t="shared" si="75"/>
        <v>0.5</v>
      </c>
      <c r="AC34" s="1247" t="s">
        <v>2346</v>
      </c>
      <c r="AD34" s="186">
        <v>1</v>
      </c>
      <c r="AE34" s="218" t="s">
        <v>1967</v>
      </c>
      <c r="AF34" s="214">
        <v>50</v>
      </c>
      <c r="AG34" s="215" t="s">
        <v>1968</v>
      </c>
      <c r="AH34" s="216">
        <v>4</v>
      </c>
      <c r="AI34" s="231" t="str">
        <f t="shared" si="76"/>
        <v>04</v>
      </c>
      <c r="AJ34" s="217" t="s">
        <v>1969</v>
      </c>
      <c r="AK34" s="217" t="s">
        <v>1970</v>
      </c>
      <c r="AL34" s="219">
        <f t="shared" si="77"/>
        <v>1</v>
      </c>
      <c r="AM34" s="254">
        <f>IF(ISERROR(VLOOKUP($F34,[1]기획현황취합!$A$1:$E$65474,[1]기획현황취합!$B$1,FALSE))=TRUE,0,VLOOKUP($F34,[1]기획현황취합!$A$1:$E$65474,[1]기획현황취합!$B$1,FALSE))</f>
        <v>55000</v>
      </c>
      <c r="AN34" s="1042">
        <f>IF(ISERROR(VLOOKUP($F34,[1]기획현황취합!$A$1:$E$65474,[1]기획현황취합!$C$1,FALSE))=TRUE,0,VLOOKUP($F34,[1]기획현황취합!$A$1:$E$65474,[1]기획현황취합!$C$1,FALSE))</f>
        <v>41801</v>
      </c>
      <c r="AO34" s="46">
        <f>IF(ISERROR(($AM34/1.1)/VLOOKUP($AG34,'TARGET MU'!$A:$D,'TARGET MU'!$D$1,FALSE))=TRUE,0,($AM34/1.1)/VLOOKUP($AG34,'TARGET MU'!$A:$D,'TARGET MU'!$D$1,FALSE))</f>
        <v>8333.3333333333321</v>
      </c>
      <c r="AP34" s="1049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8956.0600000000013</v>
      </c>
      <c r="AQ34" s="38">
        <f t="shared" si="189"/>
        <v>622.72666666666919</v>
      </c>
      <c r="AR34" s="1157">
        <v>329</v>
      </c>
      <c r="AS34" s="716">
        <v>0</v>
      </c>
      <c r="AT34" s="251">
        <v>20</v>
      </c>
      <c r="AU34" s="226">
        <f t="shared" si="190"/>
        <v>349</v>
      </c>
      <c r="AV34" s="252">
        <v>6.9</v>
      </c>
      <c r="AW34" s="253">
        <v>0</v>
      </c>
      <c r="AX34" s="257">
        <f>IF(ISERROR(VLOOKUP($F34,[1]기획현황취합!$A$1:$E$65474,[1]기획현황취합!$D$1,FALSE))=TRUE,0,VLOOKUP($F34,[1]기획현황취합!$A$1:$E$65474,[1]기획현황취합!$D$1,FALSE))</f>
        <v>41736</v>
      </c>
      <c r="AY34" s="255">
        <v>41876</v>
      </c>
      <c r="AZ34" s="210">
        <f>IF(ISERROR(VLOOKUP($F34,[1]기획현황취합!$A$1:$E$65474,[1]기획현황취합!$E$1,FALSE))=TRUE,0,VLOOKUP($F34,[1]기획현황취합!$A$1:$E$65474,[1]기획현황취합!$E$1,FALSE))</f>
        <v>41879</v>
      </c>
      <c r="BA34" s="250">
        <v>41879</v>
      </c>
      <c r="BB34" s="250">
        <v>41912</v>
      </c>
      <c r="BC34" s="250">
        <v>0</v>
      </c>
      <c r="BD34" s="250">
        <v>0</v>
      </c>
      <c r="BE34" s="250">
        <v>0</v>
      </c>
      <c r="BF34" s="250">
        <v>0</v>
      </c>
      <c r="BG34" s="256" t="s">
        <v>2267</v>
      </c>
      <c r="BH34" s="256" t="s">
        <v>2267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50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80"/>
        <v>0</v>
      </c>
      <c r="BO34" s="47">
        <f t="shared" si="81"/>
        <v>50</v>
      </c>
      <c r="BP34" s="95">
        <f t="shared" si="82"/>
        <v>447803.00000000006</v>
      </c>
      <c r="BQ34" s="95">
        <f t="shared" si="83"/>
        <v>2750000</v>
      </c>
      <c r="BR34" s="48">
        <f t="shared" si="191"/>
        <v>5.5828120847783502</v>
      </c>
      <c r="BT34" s="26" t="str">
        <f>IF(ISERROR(Z34&amp;VLOOKUP($AG34,'TARGET MU'!$A:$D,'TARGET MU'!$B$1,FALSE))=TRUE,"",Z34&amp;VLOOKUP($AG34,'TARGET MU'!$A:$D,'TARGET MU'!$B$1,FALSE))</f>
        <v>ELKERF5513PK동일모자(청도)</v>
      </c>
      <c r="BU34" s="31">
        <f t="shared" si="126"/>
        <v>8956.0600000000013</v>
      </c>
      <c r="BV34" s="31" t="str">
        <f t="shared" si="127"/>
        <v>ELKERF5513PKOML5055000동일모자04CN</v>
      </c>
      <c r="BX34" s="55" t="str">
        <f t="shared" si="162"/>
        <v>ELK</v>
      </c>
      <c r="BY34" s="56">
        <f t="shared" si="163"/>
        <v>5</v>
      </c>
      <c r="BZ34" s="56" t="str">
        <f t="shared" si="164"/>
        <v>M</v>
      </c>
      <c r="CA34" s="56" t="str">
        <f t="shared" si="165"/>
        <v>ER</v>
      </c>
      <c r="CB34" s="56" t="str">
        <f t="shared" si="166"/>
        <v>K</v>
      </c>
      <c r="CC34" s="56" t="str">
        <f t="shared" si="167"/>
        <v>CN</v>
      </c>
      <c r="CD34" s="57" t="str">
        <f t="shared" si="168"/>
        <v>14FW ELS_05_SNAP_PK_KIDS</v>
      </c>
      <c r="CE34" s="56" t="str">
        <f t="shared" si="169"/>
        <v>ELKERF5513</v>
      </c>
      <c r="CF34" s="56">
        <f t="shared" si="170"/>
        <v>513</v>
      </c>
      <c r="CG34" s="57" t="str">
        <f t="shared" si="171"/>
        <v>14FW ELS_05_SNAP_PK_KIDS</v>
      </c>
      <c r="CH34" s="56" t="str">
        <f t="shared" si="172"/>
        <v>PK</v>
      </c>
      <c r="CI34" s="56">
        <f t="shared" si="173"/>
        <v>1</v>
      </c>
      <c r="CJ34" s="56" t="str">
        <f t="shared" si="174"/>
        <v>OML</v>
      </c>
      <c r="CK34" s="58">
        <f t="shared" si="100"/>
        <v>50</v>
      </c>
      <c r="CL34" s="59">
        <f t="shared" si="175"/>
        <v>6.9</v>
      </c>
      <c r="CM34" s="58">
        <f t="shared" si="176"/>
        <v>55000</v>
      </c>
      <c r="CN34" s="58">
        <f t="shared" si="177"/>
        <v>8607.0600000000013</v>
      </c>
      <c r="CO34" s="58">
        <f t="shared" si="178"/>
        <v>349</v>
      </c>
      <c r="CP34" s="60">
        <f t="shared" si="179"/>
        <v>1</v>
      </c>
      <c r="CQ34" s="241">
        <v>972</v>
      </c>
      <c r="CS34" s="49"/>
      <c r="CT34" s="50" t="str">
        <f t="shared" si="180"/>
        <v>ELKERF5513PKOML</v>
      </c>
      <c r="CU34" s="51" t="str">
        <f t="shared" si="181"/>
        <v>ELSTINKO KIDS</v>
      </c>
      <c r="CV34" s="51" t="str">
        <f t="shared" si="182"/>
        <v>EARCAP_513</v>
      </c>
      <c r="CW34" s="51" t="str">
        <f t="shared" si="183"/>
        <v>PINK_OML</v>
      </c>
      <c r="CX34" s="52" t="str">
        <f t="shared" si="184"/>
        <v>ELK</v>
      </c>
      <c r="CY34" s="52">
        <f t="shared" si="185"/>
        <v>513</v>
      </c>
      <c r="CZ34" s="53">
        <f t="shared" si="112"/>
        <v>50</v>
      </c>
      <c r="DA34" s="53">
        <f t="shared" si="186"/>
        <v>55000</v>
      </c>
      <c r="DB34" s="52" t="str">
        <f t="shared" si="187"/>
        <v>PINK</v>
      </c>
      <c r="DC34" s="52" t="str">
        <f t="shared" si="188"/>
        <v>OML</v>
      </c>
      <c r="DD34" s="1246" t="s">
        <v>2362</v>
      </c>
      <c r="DE34" s="165"/>
      <c r="DG34" s="1209">
        <v>41736</v>
      </c>
      <c r="DH34" s="282">
        <f t="shared" si="192"/>
        <v>41789</v>
      </c>
      <c r="DI34" s="1210">
        <v>41745</v>
      </c>
      <c r="DJ34" s="1210">
        <v>41746</v>
      </c>
      <c r="DK34" s="276"/>
      <c r="DL34" s="1218">
        <v>5</v>
      </c>
      <c r="DM34" s="1218">
        <v>2</v>
      </c>
      <c r="DN34" s="1216">
        <v>41768</v>
      </c>
      <c r="DO34" s="1216" t="s">
        <v>2175</v>
      </c>
      <c r="DP34" s="283">
        <f t="shared" si="193"/>
        <v>41819</v>
      </c>
      <c r="DQ34" s="276">
        <v>41794</v>
      </c>
      <c r="DR34" s="1216" t="s">
        <v>2175</v>
      </c>
      <c r="DS34" s="277"/>
      <c r="DT34" s="276"/>
      <c r="DU34" s="277"/>
      <c r="DV34" s="276"/>
      <c r="DW34" s="276"/>
      <c r="DX34" s="277"/>
      <c r="DY34" s="277"/>
      <c r="DZ34" s="61"/>
      <c r="EA34" s="62"/>
      <c r="EB34" s="62"/>
      <c r="EC34" s="26" t="str">
        <f t="shared" si="157"/>
        <v/>
      </c>
      <c r="ED34" s="26" t="str">
        <f t="shared" si="158"/>
        <v>ELKERF5513PKOML</v>
      </c>
      <c r="EE34" s="27">
        <f>IF(ED34="",0,IF(COUNTIF(ED$12:ED33,ED34)=0,0,COUNTIF(ED$12:ED33,ED34)))</f>
        <v>0</v>
      </c>
      <c r="EF34" s="26">
        <f t="shared" si="118"/>
        <v>0</v>
      </c>
      <c r="EG34" s="27" t="str">
        <f t="shared" si="159"/>
        <v/>
      </c>
      <c r="EI34" s="26" t="str">
        <f t="shared" si="160"/>
        <v>ELKERF5513</v>
      </c>
      <c r="EJ34" s="26" t="str">
        <f t="shared" si="161"/>
        <v>ELKERF5513PK</v>
      </c>
      <c r="EM34" s="1245"/>
      <c r="EN34" s="1245"/>
      <c r="EO34" s="1245"/>
    </row>
    <row r="35" spans="1:145" s="26" customFormat="1" ht="52.5" customHeight="1">
      <c r="A35" s="169" t="str">
        <f>IF(OR($I35="TTL",$I35=""),"",IF(ISERROR(VLOOKUP($B35,CODE!$D:$G,CODE!$F$1-2,FALSE))=TRUE,"전략",VLOOKUP($B35,CODE!$D:$G,CODE!$F$1-2,FALSE)))</f>
        <v/>
      </c>
      <c r="B35" s="224" t="str">
        <f>IF(OR($I35="TTL",$I35=""),"",IF(VLOOKUP($P35,CODE!$K:$O,CODE!$O$1,FALSE)="",$I35,$I35&amp;"-"&amp;VLOOKUP($P35,CODE!$K:$O,CODE!$O$1,FALSE)))</f>
        <v/>
      </c>
      <c r="C35" s="72" t="str">
        <f t="shared" si="121"/>
        <v/>
      </c>
      <c r="D35" s="306" t="str">
        <f t="shared" si="65"/>
        <v/>
      </c>
      <c r="E35" s="72">
        <f t="shared" si="66"/>
        <v>0</v>
      </c>
      <c r="F35" s="195" t="str">
        <f t="shared" si="67"/>
        <v>0</v>
      </c>
      <c r="G35" s="72" t="str">
        <f t="shared" si="68"/>
        <v>0-</v>
      </c>
      <c r="H35" s="72">
        <f>IF(ISERROR(I35&amp;VLOOKUP(P35,CODE!$K:$N,CODE!$N$1,FALSE)&amp;S35)=TRUE,0,I35&amp;VLOOKUP(P35,CODE!$K:$N,CODE!$N$1,FALSE)&amp;S35)</f>
        <v>0</v>
      </c>
      <c r="I35" s="72" t="str">
        <f>IF(ISERROR(SEARCH("TTL",$K35))=TRUE,IF($L35="","",VLOOKUP($L35,CODE!$B:$G,CODE!$D$1,FALSE)),"TTL")</f>
        <v>TTL</v>
      </c>
      <c r="J35" s="244" t="str">
        <f t="shared" si="122"/>
        <v/>
      </c>
      <c r="K35" s="1037" t="str">
        <f>C34&amp;" TTL"</f>
        <v>ELK-동일모자-04 TTL</v>
      </c>
      <c r="L35" s="40"/>
      <c r="M35" s="41" t="str">
        <f>IF(OR($I35="TTL",$L35=""),"",VLOOKUP($L35,CODE!$B:$D,CODE!$C$1,FALSE))</f>
        <v/>
      </c>
      <c r="N35" s="42" t="str">
        <f>IF(OR($I35="TTL",$L35=""),"",VLOOKUP($K$2,CODE!$S:$T,CODE!$T$1-1,FALSE))</f>
        <v/>
      </c>
      <c r="O35" s="43" t="str">
        <f>IF(OR($I35="TTL",$L35=""),"",VLOOKUP($L$2,CODE!$X:$Y,CODE!$Y$1-1,FALSE))</f>
        <v/>
      </c>
      <c r="P35" s="40"/>
      <c r="Q35" s="41" t="str">
        <f>IF(OR($I35="TTL",$P35=""),"",VLOOKUP($P35,CODE!$K:$M,CODE!$L$1,FALSE))</f>
        <v/>
      </c>
      <c r="R35" s="185" t="s">
        <v>1964</v>
      </c>
      <c r="S35" s="40"/>
      <c r="T35" s="43" t="str">
        <f t="shared" si="70"/>
        <v/>
      </c>
      <c r="U35" s="39" t="str">
        <f t="shared" si="71"/>
        <v/>
      </c>
      <c r="V35" s="36">
        <f t="shared" si="72"/>
        <v>3</v>
      </c>
      <c r="W35" s="44"/>
      <c r="X35" s="39" t="str">
        <f>IF($Y35="","",VLOOKUP($Y35,CODE!$AE:$AF,CODE!$AF$1-1,FALSE))</f>
        <v/>
      </c>
      <c r="Y35" s="37"/>
      <c r="Z35" s="35" t="str">
        <f t="shared" si="73"/>
        <v/>
      </c>
      <c r="AA35" s="554" t="str">
        <f t="shared" si="74"/>
        <v/>
      </c>
      <c r="AB35" s="45">
        <f t="shared" si="75"/>
        <v>3</v>
      </c>
      <c r="AC35" s="560">
        <v>0</v>
      </c>
      <c r="AD35" s="186">
        <v>1</v>
      </c>
      <c r="AE35" s="218"/>
      <c r="AF35" s="214"/>
      <c r="AG35" s="215"/>
      <c r="AH35" s="216"/>
      <c r="AI35" s="231" t="str">
        <f t="shared" si="76"/>
        <v/>
      </c>
      <c r="AJ35" s="217"/>
      <c r="AK35" s="217"/>
      <c r="AL35" s="219" t="str">
        <f t="shared" si="77"/>
        <v/>
      </c>
      <c r="AM35" s="254">
        <f>IF(ISERROR(VLOOKUP($F35,[1]기획현황취합!$A$1:$E$65474,[1]기획현황취합!$B$1,FALSE))=TRUE,0,VLOOKUP($F35,[1]기획현황취합!$A$1:$E$65474,[1]기획현황취합!$B$1,FALSE))</f>
        <v>0</v>
      </c>
      <c r="AN35" s="1042">
        <f>IF(ISERROR(VLOOKUP($F35,[1]기획현황취합!$A$1:$E$65474,[1]기획현황취합!$C$1,FALSE))=TRUE,0,VLOOKUP($F35,[1]기획현황취합!$A$1:$E$65474,[1]기획현황취합!$C$1,FALSE))</f>
        <v>0</v>
      </c>
      <c r="AO35" s="46">
        <f>IF(ISERROR(($AM35/1.1)/VLOOKUP($AG35,'TARGET MU'!$A:$D,'TARGET MU'!$D$1,FALSE))=TRUE,0,($AM35/1.1)/VLOOKUP($AG35,'TARGET MU'!$A:$D,'TARGET MU'!$D$1,FALSE))</f>
        <v>0</v>
      </c>
      <c r="AP35" s="1049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0</v>
      </c>
      <c r="AQ35" s="38">
        <f t="shared" si="189"/>
        <v>0</v>
      </c>
      <c r="AR35" s="1157">
        <v>0</v>
      </c>
      <c r="AS35" s="716">
        <v>0</v>
      </c>
      <c r="AT35" s="251"/>
      <c r="AU35" s="226">
        <f t="shared" si="190"/>
        <v>0</v>
      </c>
      <c r="AV35" s="252">
        <v>0</v>
      </c>
      <c r="AW35" s="253">
        <v>0</v>
      </c>
      <c r="AX35" s="257">
        <f>IF(ISERROR(VLOOKUP($F35,[1]기획현황취합!$A$1:$E$65474,[1]기획현황취합!$D$1,FALSE))=TRUE,0,VLOOKUP($F35,[1]기획현황취합!$A$1:$E$65474,[1]기획현황취합!$D$1,FALSE))</f>
        <v>0</v>
      </c>
      <c r="AY35" s="255">
        <v>0</v>
      </c>
      <c r="AZ35" s="210">
        <f>IF(ISERROR(VLOOKUP($F35,[1]기획현황취합!$A$1:$E$65474,[1]기획현황취합!$E$1,FALSE))=TRUE,0,VLOOKUP($F35,[1]기획현황취합!$A$1:$E$65474,[1]기획현황취합!$E$1,FALSE))</f>
        <v>0</v>
      </c>
      <c r="BA35" s="250">
        <v>0</v>
      </c>
      <c r="BB35" s="250">
        <v>0</v>
      </c>
      <c r="BC35" s="250">
        <v>0</v>
      </c>
      <c r="BD35" s="250">
        <v>0</v>
      </c>
      <c r="BE35" s="250">
        <v>0</v>
      </c>
      <c r="BF35" s="250">
        <v>0</v>
      </c>
      <c r="BG35" s="256">
        <v>0</v>
      </c>
      <c r="BH35" s="256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327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106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80"/>
        <v>0</v>
      </c>
      <c r="BO35" s="47">
        <f t="shared" si="81"/>
        <v>450</v>
      </c>
      <c r="BP35" s="95">
        <f t="shared" si="82"/>
        <v>4103788.0000000005</v>
      </c>
      <c r="BQ35" s="95">
        <f t="shared" si="83"/>
        <v>24750000</v>
      </c>
      <c r="BR35" s="48">
        <f t="shared" si="191"/>
        <v>5.4827393617798963</v>
      </c>
      <c r="BT35" s="26" t="str">
        <f>IF(ISERROR(Z35&amp;VLOOKUP($AG35,'TARGET MU'!$A:$D,'TARGET MU'!$B$1,FALSE))=TRUE,"",Z35&amp;VLOOKUP($AG35,'TARGET MU'!$A:$D,'TARGET MU'!$B$1,FALSE))</f>
        <v/>
      </c>
      <c r="BU35" s="31">
        <f t="shared" si="126"/>
        <v>0</v>
      </c>
      <c r="BV35" s="31" t="str">
        <f t="shared" si="127"/>
        <v>0</v>
      </c>
      <c r="BX35" s="55" t="str">
        <f t="shared" si="162"/>
        <v/>
      </c>
      <c r="BY35" s="56" t="str">
        <f t="shared" si="163"/>
        <v/>
      </c>
      <c r="BZ35" s="56">
        <f t="shared" si="164"/>
        <v>0</v>
      </c>
      <c r="CA35" s="56">
        <f t="shared" si="165"/>
        <v>0</v>
      </c>
      <c r="CB35" s="56" t="str">
        <f t="shared" si="166"/>
        <v>K</v>
      </c>
      <c r="CC35" s="56">
        <f t="shared" si="167"/>
        <v>0</v>
      </c>
      <c r="CD35" s="57">
        <f t="shared" si="168"/>
        <v>0</v>
      </c>
      <c r="CE35" s="56" t="str">
        <f t="shared" si="169"/>
        <v/>
      </c>
      <c r="CF35" s="56" t="str">
        <f t="shared" si="170"/>
        <v/>
      </c>
      <c r="CG35" s="57">
        <f t="shared" si="171"/>
        <v>0</v>
      </c>
      <c r="CH35" s="56" t="str">
        <f t="shared" si="172"/>
        <v/>
      </c>
      <c r="CI35" s="56">
        <f t="shared" si="173"/>
        <v>1</v>
      </c>
      <c r="CJ35" s="56">
        <f t="shared" si="174"/>
        <v>0</v>
      </c>
      <c r="CK35" s="58">
        <f t="shared" si="100"/>
        <v>450</v>
      </c>
      <c r="CL35" s="59">
        <f t="shared" si="175"/>
        <v>0</v>
      </c>
      <c r="CM35" s="58">
        <f t="shared" si="176"/>
        <v>0</v>
      </c>
      <c r="CN35" s="58">
        <f t="shared" si="177"/>
        <v>0</v>
      </c>
      <c r="CO35" s="58">
        <f t="shared" si="178"/>
        <v>0</v>
      </c>
      <c r="CP35" s="60" t="str">
        <f t="shared" si="179"/>
        <v/>
      </c>
      <c r="CQ35" s="241"/>
      <c r="CS35" s="49"/>
      <c r="CT35" s="50" t="str">
        <f t="shared" si="180"/>
        <v>ELK-동일모자-04 TTL</v>
      </c>
      <c r="CU35" s="51" t="str">
        <f t="shared" si="181"/>
        <v/>
      </c>
      <c r="CV35" s="51" t="str">
        <f t="shared" si="182"/>
        <v/>
      </c>
      <c r="CW35" s="51" t="str">
        <f t="shared" si="183"/>
        <v/>
      </c>
      <c r="CX35" s="52">
        <f t="shared" si="184"/>
        <v>0</v>
      </c>
      <c r="CY35" s="52" t="str">
        <f t="shared" si="185"/>
        <v/>
      </c>
      <c r="CZ35" s="53">
        <f t="shared" si="112"/>
        <v>450</v>
      </c>
      <c r="DA35" s="53">
        <f t="shared" si="186"/>
        <v>0</v>
      </c>
      <c r="DB35" s="52">
        <f t="shared" si="187"/>
        <v>0</v>
      </c>
      <c r="DC35" s="52">
        <f t="shared" si="188"/>
        <v>0</v>
      </c>
      <c r="DD35" s="61"/>
      <c r="DE35" s="165"/>
      <c r="DG35" s="276"/>
      <c r="DH35" s="282" t="str">
        <f t="shared" si="192"/>
        <v/>
      </c>
      <c r="DI35" s="275"/>
      <c r="DJ35" s="275"/>
      <c r="DK35" s="276"/>
      <c r="DL35" s="1081"/>
      <c r="DM35" s="1081"/>
      <c r="DN35" s="276"/>
      <c r="DO35" s="276"/>
      <c r="DP35" s="283" t="str">
        <f t="shared" si="193"/>
        <v/>
      </c>
      <c r="DQ35" s="276"/>
      <c r="DR35" s="276"/>
      <c r="DS35" s="277"/>
      <c r="DT35" s="276"/>
      <c r="DU35" s="277"/>
      <c r="DV35" s="276"/>
      <c r="DW35" s="276"/>
      <c r="DX35" s="277"/>
      <c r="DY35" s="277"/>
      <c r="DZ35" s="61"/>
      <c r="EA35" s="62"/>
      <c r="EB35" s="62"/>
      <c r="EC35" s="26" t="str">
        <f t="shared" si="157"/>
        <v>0</v>
      </c>
      <c r="ED35" s="26" t="str">
        <f t="shared" si="158"/>
        <v/>
      </c>
      <c r="EE35" s="27">
        <f>IF(ED35="",0,IF(COUNTIF(ED$12:ED34,ED35)=0,0,COUNTIF(ED$12:ED34,ED35)))</f>
        <v>0</v>
      </c>
      <c r="EF35" s="26">
        <f t="shared" si="118"/>
        <v>0</v>
      </c>
      <c r="EG35" s="27" t="str">
        <f t="shared" si="159"/>
        <v/>
      </c>
      <c r="EI35" s="26" t="str">
        <f t="shared" si="160"/>
        <v/>
      </c>
      <c r="EJ35" s="26" t="str">
        <f t="shared" si="161"/>
        <v/>
      </c>
      <c r="EM35" s="1245"/>
      <c r="EN35" s="1245"/>
      <c r="EO35" s="1245"/>
    </row>
    <row r="36" spans="1:145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4" t="str">
        <f>IF(OR($I36="TTL",$I36=""),"",IF(VLOOKUP($P36,CODE!$K:$O,CODE!$O$1,FALSE)="",$I36,$I36&amp;"-"&amp;VLOOKUP($P36,CODE!$K:$O,CODE!$O$1,FALSE)))</f>
        <v>ELK</v>
      </c>
      <c r="C36" s="72" t="str">
        <f t="shared" si="121"/>
        <v>ELK-FOREMOST-10</v>
      </c>
      <c r="D36" s="306" t="str">
        <f t="shared" si="65"/>
        <v>ELK-FOREMOST-10ELKERF5516OR</v>
      </c>
      <c r="E36" s="72">
        <f t="shared" si="66"/>
        <v>1</v>
      </c>
      <c r="F36" s="195" t="str">
        <f t="shared" si="67"/>
        <v>ELK-FOREMOST-101</v>
      </c>
      <c r="G36" s="72" t="str">
        <f t="shared" si="68"/>
        <v>ELK-FOREMOST-101-ELKERF5516ORANGEXSS</v>
      </c>
      <c r="H36" s="72" t="str">
        <f>IF(ISERROR(I36&amp;VLOOKUP(P36,CODE!$K:$N,CODE!$N$1,FALSE)&amp;S36)=TRUE,0,I36&amp;VLOOKUP(P36,CODE!$K:$N,CODE!$N$1,FALSE)&amp;S36)</f>
        <v>ELK의류외516</v>
      </c>
      <c r="I36" s="72" t="str">
        <f>IF(ISERROR(SEARCH("TTL",$K36))=TRUE,IF($L36="","",VLOOKUP($L36,CODE!$B:$G,CODE!$D$1,FALSE)),"TTL")</f>
        <v>ELK</v>
      </c>
      <c r="J36" s="244" t="str">
        <f t="shared" si="122"/>
        <v>14FW E</v>
      </c>
      <c r="K36" s="1037"/>
      <c r="L36" s="40" t="s">
        <v>1973</v>
      </c>
      <c r="M36" s="41" t="str">
        <f>IF(OR($I36="TTL",$L36=""),"",VLOOKUP($L36,CODE!$B:$D,CODE!$C$1,FALSE))</f>
        <v>ELSTINKO KIDS</v>
      </c>
      <c r="N36" s="42" t="str">
        <f>IF(OR($I36="TTL",$L36=""),"",VLOOKUP($K$2,CODE!$S:$T,CODE!$T$1-1,FALSE))</f>
        <v>F</v>
      </c>
      <c r="O36" s="1147">
        <v>5</v>
      </c>
      <c r="P36" s="40" t="s">
        <v>1974</v>
      </c>
      <c r="Q36" s="41" t="str">
        <f>IF(OR($I36="TTL",$P36=""),"",VLOOKUP($P36,CODE!$K:$M,CODE!$L$1,FALSE))</f>
        <v>EARCAP</v>
      </c>
      <c r="R36" s="185" t="s">
        <v>1975</v>
      </c>
      <c r="S36" s="40">
        <v>516</v>
      </c>
      <c r="T36" s="43">
        <f t="shared" si="70"/>
        <v>516</v>
      </c>
      <c r="U36" s="39" t="str">
        <f t="shared" si="71"/>
        <v>ELKERF5516</v>
      </c>
      <c r="V36" s="36">
        <f t="shared" si="72"/>
        <v>0.33333333333333331</v>
      </c>
      <c r="W36" s="1154" t="s">
        <v>1976</v>
      </c>
      <c r="X36" s="39" t="str">
        <f>IF($Y36="","",VLOOKUP($Y36,CODE!$AE:$AF,CODE!$AF$1-1,FALSE))</f>
        <v>OR</v>
      </c>
      <c r="Y36" s="37" t="s">
        <v>1977</v>
      </c>
      <c r="Z36" s="35" t="str">
        <f t="shared" si="73"/>
        <v>ELKERF5516OR</v>
      </c>
      <c r="AA36" s="554" t="str">
        <f t="shared" si="74"/>
        <v/>
      </c>
      <c r="AB36" s="45">
        <f t="shared" si="75"/>
        <v>0.33333333333333331</v>
      </c>
      <c r="AC36" s="560" t="s">
        <v>2270</v>
      </c>
      <c r="AD36" s="186">
        <v>1</v>
      </c>
      <c r="AE36" s="218" t="s">
        <v>1978</v>
      </c>
      <c r="AF36" s="214">
        <v>400</v>
      </c>
      <c r="AG36" s="1150" t="s">
        <v>1979</v>
      </c>
      <c r="AH36" s="216">
        <v>10</v>
      </c>
      <c r="AI36" s="231">
        <f t="shared" si="76"/>
        <v>10</v>
      </c>
      <c r="AJ36" s="217" t="s">
        <v>1980</v>
      </c>
      <c r="AK36" s="217" t="s">
        <v>1981</v>
      </c>
      <c r="AL36" s="219">
        <f t="shared" si="77"/>
        <v>1</v>
      </c>
      <c r="AM36" s="254">
        <f>IF(ISERROR(VLOOKUP($F36,[1]기획현황취합!$A$1:$E$65474,[1]기획현황취합!$B$1,FALSE))=TRUE,0,VLOOKUP($F36,[1]기획현황취합!$A$1:$E$65474,[1]기획현황취합!$B$1,FALSE))</f>
        <v>45000</v>
      </c>
      <c r="AN36" s="1042">
        <f>IF(ISERROR(VLOOKUP($F36,[1]기획현황취합!$A$1:$E$65474,[1]기획현황취합!$C$1,FALSE))=TRUE,0,VLOOKUP($F36,[1]기획현황취합!$A$1:$E$65474,[1]기획현황취합!$C$1,FALSE))</f>
        <v>41801</v>
      </c>
      <c r="AO36" s="46">
        <f>IF(ISERROR(($AM36/1.1)/VLOOKUP($AG36,'TARGET MU'!$A:$D,'TARGET MU'!$D$1,FALSE))=TRUE,0,($AM36/1.1)/VLOOKUP($AG36,'TARGET MU'!$A:$D,'TARGET MU'!$D$1,FALSE))</f>
        <v>6818.1818181818171</v>
      </c>
      <c r="AP36" s="1049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6874.9982608695655</v>
      </c>
      <c r="AQ36" s="38">
        <f t="shared" si="189"/>
        <v>56.816442687748349</v>
      </c>
      <c r="AR36" s="1157">
        <v>867.47826086956513</v>
      </c>
      <c r="AS36" s="716">
        <v>0</v>
      </c>
      <c r="AT36" s="251">
        <v>20</v>
      </c>
      <c r="AU36" s="226">
        <f t="shared" si="190"/>
        <v>887.47826086956513</v>
      </c>
      <c r="AV36" s="252">
        <v>4.8</v>
      </c>
      <c r="AW36" s="253">
        <v>0</v>
      </c>
      <c r="AX36" s="257">
        <f>IF(ISERROR(VLOOKUP($F36,[1]기획현황취합!$A$1:$E$65474,[1]기획현황취합!$D$1,FALSE))=TRUE,0,VLOOKUP($F36,[1]기획현황취합!$A$1:$E$65474,[1]기획현황취합!$D$1,FALSE))</f>
        <v>41750</v>
      </c>
      <c r="AY36" s="255">
        <v>41871</v>
      </c>
      <c r="AZ36" s="210">
        <f>IF(ISERROR(VLOOKUP($F36,[1]기획현황취합!$A$1:$E$65474,[1]기획현황취합!$E$1,FALSE))=TRUE,0,VLOOKUP($F36,[1]기획현황취합!$A$1:$E$65474,[1]기획현황취합!$E$1,FALSE))</f>
        <v>41879</v>
      </c>
      <c r="BA36" s="250">
        <v>41877</v>
      </c>
      <c r="BB36" s="250">
        <v>41906</v>
      </c>
      <c r="BC36" s="250">
        <v>0</v>
      </c>
      <c r="BD36" s="250">
        <v>0</v>
      </c>
      <c r="BE36" s="250">
        <v>0</v>
      </c>
      <c r="BF36" s="250">
        <v>0</v>
      </c>
      <c r="BG36" s="256" t="s">
        <v>2267</v>
      </c>
      <c r="BH36" s="256" t="s">
        <v>2267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400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80"/>
        <v>0</v>
      </c>
      <c r="BO36" s="47">
        <f t="shared" si="81"/>
        <v>400</v>
      </c>
      <c r="BP36" s="95">
        <f t="shared" si="82"/>
        <v>2749999.3043478262</v>
      </c>
      <c r="BQ36" s="95">
        <f t="shared" si="83"/>
        <v>18000000</v>
      </c>
      <c r="BR36" s="48">
        <f t="shared" si="191"/>
        <v>5.9504147283837465</v>
      </c>
      <c r="BT36" s="26" t="str">
        <f>IF(ISERROR(Z36&amp;VLOOKUP($AG36,'TARGET MU'!$A:$D,'TARGET MU'!$B$1,FALSE))=TRUE,"",Z36&amp;VLOOKUP($AG36,'TARGET MU'!$A:$D,'TARGET MU'!$B$1,FALSE))</f>
        <v>ELKERF5516OR포모스트</v>
      </c>
      <c r="BU36" s="31">
        <f t="shared" si="126"/>
        <v>6874.9982608695655</v>
      </c>
      <c r="BV36" s="31" t="str">
        <f t="shared" si="127"/>
        <v>ELKERF5516ORXSS40045000FOREMOST10CN</v>
      </c>
      <c r="BX36" s="55" t="str">
        <f t="shared" si="162"/>
        <v>ELK</v>
      </c>
      <c r="BY36" s="56">
        <f t="shared" si="163"/>
        <v>5</v>
      </c>
      <c r="BZ36" s="56" t="str">
        <f t="shared" si="164"/>
        <v>M</v>
      </c>
      <c r="CA36" s="56" t="str">
        <f t="shared" si="165"/>
        <v>ER</v>
      </c>
      <c r="CB36" s="56" t="str">
        <f t="shared" si="166"/>
        <v>K</v>
      </c>
      <c r="CC36" s="56" t="str">
        <f t="shared" si="167"/>
        <v>CN</v>
      </c>
      <c r="CD36" s="57" t="str">
        <f t="shared" si="168"/>
        <v>14FW ELS 39_TROOPER_OR_KIDS</v>
      </c>
      <c r="CE36" s="56" t="str">
        <f t="shared" si="169"/>
        <v>ELKERF5516</v>
      </c>
      <c r="CF36" s="56">
        <f t="shared" si="170"/>
        <v>516</v>
      </c>
      <c r="CG36" s="57" t="str">
        <f t="shared" si="171"/>
        <v>14FW ELS 39_TROOPER_OR_KIDS</v>
      </c>
      <c r="CH36" s="56" t="str">
        <f t="shared" si="172"/>
        <v>OR</v>
      </c>
      <c r="CI36" s="56">
        <f t="shared" si="173"/>
        <v>1</v>
      </c>
      <c r="CJ36" s="56" t="str">
        <f t="shared" si="174"/>
        <v>XSS</v>
      </c>
      <c r="CK36" s="58">
        <f t="shared" si="100"/>
        <v>400</v>
      </c>
      <c r="CL36" s="59">
        <f t="shared" si="175"/>
        <v>4.8</v>
      </c>
      <c r="CM36" s="58">
        <f t="shared" si="176"/>
        <v>45000</v>
      </c>
      <c r="CN36" s="58">
        <f t="shared" si="177"/>
        <v>5987.52</v>
      </c>
      <c r="CO36" s="58">
        <f t="shared" si="178"/>
        <v>887.47826086956513</v>
      </c>
      <c r="CP36" s="60">
        <f t="shared" si="179"/>
        <v>1</v>
      </c>
      <c r="CQ36" s="241">
        <v>938</v>
      </c>
      <c r="CS36" s="49"/>
      <c r="CT36" s="50" t="str">
        <f t="shared" si="180"/>
        <v>ELKERF5516ORXSS</v>
      </c>
      <c r="CU36" s="51" t="str">
        <f t="shared" si="181"/>
        <v>ELSTINKO KIDS</v>
      </c>
      <c r="CV36" s="51" t="str">
        <f t="shared" si="182"/>
        <v>EARCAP_516</v>
      </c>
      <c r="CW36" s="51" t="str">
        <f t="shared" si="183"/>
        <v>ORANGE_XSS</v>
      </c>
      <c r="CX36" s="52" t="str">
        <f t="shared" si="184"/>
        <v>ELK</v>
      </c>
      <c r="CY36" s="52">
        <f t="shared" si="185"/>
        <v>516</v>
      </c>
      <c r="CZ36" s="53">
        <f t="shared" si="112"/>
        <v>400</v>
      </c>
      <c r="DA36" s="53">
        <f t="shared" si="186"/>
        <v>45000</v>
      </c>
      <c r="DB36" s="52" t="str">
        <f t="shared" si="187"/>
        <v>ORANGE</v>
      </c>
      <c r="DC36" s="52" t="str">
        <f t="shared" si="188"/>
        <v>XSS</v>
      </c>
      <c r="DD36" s="1249" t="s">
        <v>2361</v>
      </c>
      <c r="DE36" s="165"/>
      <c r="DG36" s="1216">
        <v>41751</v>
      </c>
      <c r="DH36" s="282">
        <f t="shared" si="192"/>
        <v>41789</v>
      </c>
      <c r="DI36" s="1217">
        <v>41758</v>
      </c>
      <c r="DJ36" s="1217">
        <v>41758</v>
      </c>
      <c r="DK36" s="276">
        <v>41807</v>
      </c>
      <c r="DL36" s="1218">
        <v>3</v>
      </c>
      <c r="DM36" s="1218">
        <v>1</v>
      </c>
      <c r="DN36" s="1216">
        <v>41774</v>
      </c>
      <c r="DO36" s="1216" t="s">
        <v>2174</v>
      </c>
      <c r="DP36" s="283">
        <f t="shared" si="193"/>
        <v>41819</v>
      </c>
      <c r="DQ36" s="1216" t="s">
        <v>2174</v>
      </c>
      <c r="DR36" s="1216" t="s">
        <v>2174</v>
      </c>
      <c r="DS36" s="277">
        <v>41807</v>
      </c>
      <c r="DT36" s="276">
        <v>41802</v>
      </c>
      <c r="DU36" s="277">
        <v>41879</v>
      </c>
      <c r="DV36" s="276"/>
      <c r="DW36" s="276"/>
      <c r="DX36" s="277"/>
      <c r="DY36" s="277"/>
      <c r="DZ36" s="61"/>
      <c r="EA36" s="62"/>
      <c r="EB36" s="62"/>
      <c r="EC36" s="26" t="str">
        <f t="shared" si="157"/>
        <v>ELKERF5516OR41750</v>
      </c>
      <c r="ED36" s="26" t="str">
        <f t="shared" si="158"/>
        <v>ELKERF5516ORXSS</v>
      </c>
      <c r="EE36" s="27">
        <f>IF(ED36="",0,IF(COUNTIF(ED$12:ED35,ED36)=0,0,COUNTIF(ED$12:ED35,ED36)))</f>
        <v>0</v>
      </c>
      <c r="EF36" s="26">
        <f t="shared" si="118"/>
        <v>0</v>
      </c>
      <c r="EG36" s="27" t="str">
        <f t="shared" si="159"/>
        <v/>
      </c>
      <c r="EI36" s="26" t="str">
        <f t="shared" si="160"/>
        <v>ELKERF5516</v>
      </c>
      <c r="EJ36" s="26" t="str">
        <f t="shared" si="161"/>
        <v>ELKERF5516OR</v>
      </c>
      <c r="EM36" s="1245"/>
      <c r="EN36" s="1245"/>
      <c r="EO36" s="1245"/>
    </row>
    <row r="37" spans="1:145" s="26" customFormat="1" ht="52.5" customHeight="1">
      <c r="A37" s="169" t="str">
        <f>IF(OR($I37="TTL",$I37=""),"",IF(ISERROR(VLOOKUP($B37,CODE!$D:$G,CODE!$F$1-2,FALSE))=TRUE,"전략",VLOOKUP($B37,CODE!$D:$G,CODE!$F$1-2,FALSE)))</f>
        <v>F-CAP</v>
      </c>
      <c r="B37" s="224" t="str">
        <f>IF(OR($I37="TTL",$I37=""),"",IF(VLOOKUP($P37,CODE!$K:$O,CODE!$O$1,FALSE)="",$I37,$I37&amp;"-"&amp;VLOOKUP($P37,CODE!$K:$O,CODE!$O$1,FALSE)))</f>
        <v>ELK</v>
      </c>
      <c r="C37" s="72" t="str">
        <f t="shared" si="121"/>
        <v>ELK-FOREMOST-10</v>
      </c>
      <c r="D37" s="306" t="str">
        <f t="shared" si="65"/>
        <v>ELK-FOREMOST-10ELKERF5516OR</v>
      </c>
      <c r="E37" s="72">
        <f t="shared" si="66"/>
        <v>1</v>
      </c>
      <c r="F37" s="195" t="str">
        <f t="shared" si="67"/>
        <v>ELK-FOREMOST-101</v>
      </c>
      <c r="G37" s="72" t="str">
        <f t="shared" si="68"/>
        <v>ELK-FOREMOST-101-ELKERF5516ORANGEOSM</v>
      </c>
      <c r="H37" s="72" t="str">
        <f>IF(ISERROR(I37&amp;VLOOKUP(P37,CODE!$K:$N,CODE!$N$1,FALSE)&amp;S37)=TRUE,0,I37&amp;VLOOKUP(P37,CODE!$K:$N,CODE!$N$1,FALSE)&amp;S37)</f>
        <v>ELK의류외516</v>
      </c>
      <c r="I37" s="72" t="str">
        <f>IF(ISERROR(SEARCH("TTL",$K37))=TRUE,IF($L37="","",VLOOKUP($L37,CODE!$B:$G,CODE!$D$1,FALSE)),"TTL")</f>
        <v>ELK</v>
      </c>
      <c r="J37" s="244" t="str">
        <f t="shared" si="122"/>
        <v>14FW E</v>
      </c>
      <c r="K37" s="1037"/>
      <c r="L37" s="40" t="s">
        <v>1982</v>
      </c>
      <c r="M37" s="41" t="str">
        <f>IF(OR($I37="TTL",$L37=""),"",VLOOKUP($L37,CODE!$B:$D,CODE!$C$1,FALSE))</f>
        <v>ELSTINKO KIDS</v>
      </c>
      <c r="N37" s="42" t="str">
        <f>IF(OR($I37="TTL",$L37=""),"",VLOOKUP($K$2,CODE!$S:$T,CODE!$T$1-1,FALSE))</f>
        <v>F</v>
      </c>
      <c r="O37" s="1147">
        <v>5</v>
      </c>
      <c r="P37" s="40" t="s">
        <v>1983</v>
      </c>
      <c r="Q37" s="41" t="str">
        <f>IF(OR($I37="TTL",$P37=""),"",VLOOKUP($P37,CODE!$K:$M,CODE!$L$1,FALSE))</f>
        <v>EARCAP</v>
      </c>
      <c r="R37" s="185" t="s">
        <v>1984</v>
      </c>
      <c r="S37" s="40">
        <v>516</v>
      </c>
      <c r="T37" s="43">
        <f t="shared" si="70"/>
        <v>516</v>
      </c>
      <c r="U37" s="39" t="str">
        <f t="shared" si="71"/>
        <v>ELKERF5516</v>
      </c>
      <c r="V37" s="36">
        <f t="shared" si="72"/>
        <v>0.33333333333333331</v>
      </c>
      <c r="W37" s="1154" t="s">
        <v>1985</v>
      </c>
      <c r="X37" s="39" t="str">
        <f>IF($Y37="","",VLOOKUP($Y37,CODE!$AE:$AF,CODE!$AF$1-1,FALSE))</f>
        <v>OR</v>
      </c>
      <c r="Y37" s="37" t="s">
        <v>1986</v>
      </c>
      <c r="Z37" s="35" t="str">
        <f t="shared" si="73"/>
        <v>ELKERF5516OR</v>
      </c>
      <c r="AA37" s="554" t="str">
        <f t="shared" si="74"/>
        <v/>
      </c>
      <c r="AB37" s="45">
        <f t="shared" si="75"/>
        <v>0.33333333333333331</v>
      </c>
      <c r="AC37" s="560" t="s">
        <v>2270</v>
      </c>
      <c r="AD37" s="186">
        <v>1</v>
      </c>
      <c r="AE37" s="218" t="s">
        <v>1987</v>
      </c>
      <c r="AF37" s="214">
        <v>100</v>
      </c>
      <c r="AG37" s="1150" t="s">
        <v>1988</v>
      </c>
      <c r="AH37" s="216">
        <v>10</v>
      </c>
      <c r="AI37" s="231">
        <f t="shared" si="76"/>
        <v>10</v>
      </c>
      <c r="AJ37" s="217" t="s">
        <v>1989</v>
      </c>
      <c r="AK37" s="217" t="s">
        <v>1990</v>
      </c>
      <c r="AL37" s="219">
        <f t="shared" si="77"/>
        <v>1</v>
      </c>
      <c r="AM37" s="254">
        <f>IF(ISERROR(VLOOKUP($F37,[1]기획현황취합!$A$1:$E$65474,[1]기획현황취합!$B$1,FALSE))=TRUE,0,VLOOKUP($F37,[1]기획현황취합!$A$1:$E$65474,[1]기획현황취합!$B$1,FALSE))</f>
        <v>45000</v>
      </c>
      <c r="AN37" s="1042">
        <f>IF(ISERROR(VLOOKUP($F37,[1]기획현황취합!$A$1:$E$65474,[1]기획현황취합!$C$1,FALSE))=TRUE,0,VLOOKUP($F37,[1]기획현황취합!$A$1:$E$65474,[1]기획현황취합!$C$1,FALSE))</f>
        <v>41801</v>
      </c>
      <c r="AO37" s="46">
        <f>IF(ISERROR(($AM37/1.1)/VLOOKUP($AG37,'TARGET MU'!$A:$D,'TARGET MU'!$D$1,FALSE))=TRUE,0,($AM37/1.1)/VLOOKUP($AG37,'TARGET MU'!$A:$D,'TARGET MU'!$D$1,FALSE))</f>
        <v>6818.1818181818171</v>
      </c>
      <c r="AP37" s="1049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6224.3895652173915</v>
      </c>
      <c r="AQ37" s="38">
        <f t="shared" si="189"/>
        <v>-593.79225296442564</v>
      </c>
      <c r="AR37" s="1157">
        <v>216.86956521739128</v>
      </c>
      <c r="AS37" s="716">
        <v>0</v>
      </c>
      <c r="AT37" s="251">
        <v>20</v>
      </c>
      <c r="AU37" s="226">
        <f t="shared" si="190"/>
        <v>236.86956521739128</v>
      </c>
      <c r="AV37" s="252">
        <v>4.8</v>
      </c>
      <c r="AW37" s="253">
        <v>0</v>
      </c>
      <c r="AX37" s="257">
        <f>IF(ISERROR(VLOOKUP($F37,[1]기획현황취합!$A$1:$E$65474,[1]기획현황취합!$D$1,FALSE))=TRUE,0,VLOOKUP($F37,[1]기획현황취합!$A$1:$E$65474,[1]기획현황취합!$D$1,FALSE))</f>
        <v>41750</v>
      </c>
      <c r="AY37" s="255">
        <v>41871</v>
      </c>
      <c r="AZ37" s="210">
        <f>IF(ISERROR(VLOOKUP($F37,[1]기획현황취합!$A$1:$E$65474,[1]기획현황취합!$E$1,FALSE))=TRUE,0,VLOOKUP($F37,[1]기획현황취합!$A$1:$E$65474,[1]기획현황취합!$E$1,FALSE))</f>
        <v>41879</v>
      </c>
      <c r="BA37" s="250">
        <v>41877</v>
      </c>
      <c r="BB37" s="250">
        <v>41906</v>
      </c>
      <c r="BC37" s="250">
        <v>0</v>
      </c>
      <c r="BD37" s="250">
        <v>0</v>
      </c>
      <c r="BE37" s="250">
        <v>0</v>
      </c>
      <c r="BF37" s="250">
        <v>0</v>
      </c>
      <c r="BG37" s="256" t="s">
        <v>2267</v>
      </c>
      <c r="BH37" s="256" t="s">
        <v>2267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100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80"/>
        <v>0</v>
      </c>
      <c r="BO37" s="47">
        <f t="shared" si="81"/>
        <v>100</v>
      </c>
      <c r="BP37" s="95">
        <f t="shared" si="82"/>
        <v>622438.95652173914</v>
      </c>
      <c r="BQ37" s="95">
        <f t="shared" si="83"/>
        <v>4500000</v>
      </c>
      <c r="BR37" s="48">
        <f t="shared" si="191"/>
        <v>6.5723860115850767</v>
      </c>
      <c r="BT37" s="26" t="str">
        <f>IF(ISERROR(Z37&amp;VLOOKUP($AG37,'TARGET MU'!$A:$D,'TARGET MU'!$B$1,FALSE))=TRUE,"",Z37&amp;VLOOKUP($AG37,'TARGET MU'!$A:$D,'TARGET MU'!$B$1,FALSE))</f>
        <v>ELKERF5516OR포모스트</v>
      </c>
      <c r="BU37" s="31">
        <f t="shared" si="126"/>
        <v>6224.3895652173915</v>
      </c>
      <c r="BV37" s="31" t="str">
        <f t="shared" si="127"/>
        <v>ELKERF5516OROSM10045000FOREMOST10CN</v>
      </c>
      <c r="BX37" s="55" t="str">
        <f t="shared" si="162"/>
        <v>ELK</v>
      </c>
      <c r="BY37" s="56">
        <f t="shared" si="163"/>
        <v>5</v>
      </c>
      <c r="BZ37" s="56" t="str">
        <f t="shared" si="164"/>
        <v>M</v>
      </c>
      <c r="CA37" s="56" t="str">
        <f t="shared" si="165"/>
        <v>ER</v>
      </c>
      <c r="CB37" s="56" t="str">
        <f t="shared" si="166"/>
        <v>K</v>
      </c>
      <c r="CC37" s="56" t="str">
        <f t="shared" si="167"/>
        <v>CN</v>
      </c>
      <c r="CD37" s="57" t="str">
        <f t="shared" si="168"/>
        <v>14FW ELS 39_TROOPER_OR_KIDS</v>
      </c>
      <c r="CE37" s="56" t="str">
        <f t="shared" si="169"/>
        <v>ELKERF5516</v>
      </c>
      <c r="CF37" s="56">
        <f t="shared" si="170"/>
        <v>516</v>
      </c>
      <c r="CG37" s="57" t="str">
        <f t="shared" si="171"/>
        <v>14FW ELS 39_TROOPER_OR_KIDS</v>
      </c>
      <c r="CH37" s="56" t="str">
        <f t="shared" si="172"/>
        <v>OR</v>
      </c>
      <c r="CI37" s="56">
        <f t="shared" si="173"/>
        <v>1</v>
      </c>
      <c r="CJ37" s="56" t="str">
        <f t="shared" si="174"/>
        <v>OSM</v>
      </c>
      <c r="CK37" s="58">
        <f t="shared" si="100"/>
        <v>100</v>
      </c>
      <c r="CL37" s="59">
        <f t="shared" si="175"/>
        <v>4.8</v>
      </c>
      <c r="CM37" s="58">
        <f t="shared" si="176"/>
        <v>45000</v>
      </c>
      <c r="CN37" s="58">
        <f t="shared" si="177"/>
        <v>5987.52</v>
      </c>
      <c r="CO37" s="58">
        <f t="shared" si="178"/>
        <v>236.86956521739128</v>
      </c>
      <c r="CP37" s="60">
        <f t="shared" si="179"/>
        <v>1</v>
      </c>
      <c r="CQ37" s="241">
        <v>938</v>
      </c>
      <c r="CS37" s="49"/>
      <c r="CT37" s="50" t="str">
        <f t="shared" si="180"/>
        <v>ELKERF5516OROSM</v>
      </c>
      <c r="CU37" s="51" t="str">
        <f t="shared" si="181"/>
        <v>ELSTINKO KIDS</v>
      </c>
      <c r="CV37" s="51" t="str">
        <f t="shared" si="182"/>
        <v>EARCAP_516</v>
      </c>
      <c r="CW37" s="51" t="str">
        <f t="shared" si="183"/>
        <v>ORANGE_OSM</v>
      </c>
      <c r="CX37" s="52" t="str">
        <f t="shared" si="184"/>
        <v>ELK</v>
      </c>
      <c r="CY37" s="52">
        <f t="shared" si="185"/>
        <v>516</v>
      </c>
      <c r="CZ37" s="53">
        <f t="shared" si="112"/>
        <v>100</v>
      </c>
      <c r="DA37" s="53">
        <f t="shared" si="186"/>
        <v>45000</v>
      </c>
      <c r="DB37" s="52" t="str">
        <f t="shared" si="187"/>
        <v>ORANGE</v>
      </c>
      <c r="DC37" s="52" t="str">
        <f t="shared" si="188"/>
        <v>OSM</v>
      </c>
      <c r="DD37" s="1249" t="s">
        <v>2361</v>
      </c>
      <c r="DE37" s="165"/>
      <c r="DG37" s="1216">
        <v>41751</v>
      </c>
      <c r="DH37" s="282">
        <f t="shared" si="192"/>
        <v>41789</v>
      </c>
      <c r="DI37" s="1217">
        <v>41758</v>
      </c>
      <c r="DJ37" s="1217">
        <v>41758</v>
      </c>
      <c r="DK37" s="276">
        <v>41807</v>
      </c>
      <c r="DL37" s="1218">
        <v>3</v>
      </c>
      <c r="DM37" s="1218">
        <v>1</v>
      </c>
      <c r="DN37" s="1216">
        <v>41774</v>
      </c>
      <c r="DO37" s="1216" t="s">
        <v>2174</v>
      </c>
      <c r="DP37" s="283">
        <f t="shared" si="193"/>
        <v>41819</v>
      </c>
      <c r="DQ37" s="1216" t="s">
        <v>2174</v>
      </c>
      <c r="DR37" s="1216" t="s">
        <v>2174</v>
      </c>
      <c r="DS37" s="277">
        <v>41807</v>
      </c>
      <c r="DT37" s="276">
        <v>41802</v>
      </c>
      <c r="DU37" s="277">
        <v>41879</v>
      </c>
      <c r="DV37" s="276"/>
      <c r="DW37" s="276"/>
      <c r="DX37" s="277"/>
      <c r="DY37" s="277"/>
      <c r="DZ37" s="61"/>
      <c r="EA37" s="62"/>
      <c r="EB37" s="62"/>
      <c r="EC37" s="26" t="str">
        <f t="shared" si="157"/>
        <v/>
      </c>
      <c r="ED37" s="26" t="str">
        <f t="shared" si="158"/>
        <v>ELKERF5516OROSM</v>
      </c>
      <c r="EE37" s="27">
        <f>IF(ED37="",0,IF(COUNTIF(ED$12:ED36,ED37)=0,0,COUNTIF(ED$12:ED36,ED37)))</f>
        <v>0</v>
      </c>
      <c r="EF37" s="26">
        <f t="shared" si="118"/>
        <v>0</v>
      </c>
      <c r="EG37" s="27" t="str">
        <f t="shared" si="159"/>
        <v/>
      </c>
      <c r="EI37" s="26" t="str">
        <f t="shared" si="160"/>
        <v>ELKERF5516</v>
      </c>
      <c r="EJ37" s="26" t="str">
        <f t="shared" si="161"/>
        <v>ELKERF5516OR</v>
      </c>
      <c r="EM37" s="1245"/>
      <c r="EN37" s="1245"/>
      <c r="EO37" s="1245"/>
    </row>
    <row r="38" spans="1:145" s="26" customFormat="1" ht="52.5" customHeight="1">
      <c r="A38" s="169" t="str">
        <f>IF(OR($I38="TTL",$I38=""),"",IF(ISERROR(VLOOKUP($B38,CODE!$D:$G,CODE!$F$1-2,FALSE))=TRUE,"전략",VLOOKUP($B38,CODE!$D:$G,CODE!$F$1-2,FALSE)))</f>
        <v>F-CAP</v>
      </c>
      <c r="B38" s="224" t="str">
        <f>IF(OR($I38="TTL",$I38=""),"",IF(VLOOKUP($P38,CODE!$K:$O,CODE!$O$1,FALSE)="",$I38,$I38&amp;"-"&amp;VLOOKUP($P38,CODE!$K:$O,CODE!$O$1,FALSE)))</f>
        <v>ELK</v>
      </c>
      <c r="C38" s="72" t="str">
        <f t="shared" si="121"/>
        <v>ELK-FOREMOST-10</v>
      </c>
      <c r="D38" s="306" t="str">
        <f t="shared" si="65"/>
        <v>ELK-FOREMOST-10ELKERF5516OR</v>
      </c>
      <c r="E38" s="72">
        <f t="shared" si="66"/>
        <v>1</v>
      </c>
      <c r="F38" s="195" t="str">
        <f t="shared" si="67"/>
        <v>ELK-FOREMOST-101</v>
      </c>
      <c r="G38" s="72" t="str">
        <f t="shared" si="68"/>
        <v>ELK-FOREMOST-101-ELKERF5516ORANGEOML</v>
      </c>
      <c r="H38" s="72" t="str">
        <f>IF(ISERROR(I38&amp;VLOOKUP(P38,CODE!$K:$N,CODE!$N$1,FALSE)&amp;S38)=TRUE,0,I38&amp;VLOOKUP(P38,CODE!$K:$N,CODE!$N$1,FALSE)&amp;S38)</f>
        <v>ELK의류외516</v>
      </c>
      <c r="I38" s="72" t="str">
        <f>IF(ISERROR(SEARCH("TTL",$K38))=TRUE,IF($L38="","",VLOOKUP($L38,CODE!$B:$G,CODE!$D$1,FALSE)),"TTL")</f>
        <v>ELK</v>
      </c>
      <c r="J38" s="244" t="str">
        <f t="shared" si="122"/>
        <v>14FW E</v>
      </c>
      <c r="K38" s="1037"/>
      <c r="L38" s="40" t="s">
        <v>1991</v>
      </c>
      <c r="M38" s="41" t="str">
        <f>IF(OR($I38="TTL",$L38=""),"",VLOOKUP($L38,CODE!$B:$D,CODE!$C$1,FALSE))</f>
        <v>ELSTINKO KIDS</v>
      </c>
      <c r="N38" s="42" t="str">
        <f>IF(OR($I38="TTL",$L38=""),"",VLOOKUP($K$2,CODE!$S:$T,CODE!$T$1-1,FALSE))</f>
        <v>F</v>
      </c>
      <c r="O38" s="1147">
        <v>5</v>
      </c>
      <c r="P38" s="40" t="s">
        <v>1992</v>
      </c>
      <c r="Q38" s="41" t="str">
        <f>IF(OR($I38="TTL",$P38=""),"",VLOOKUP($P38,CODE!$K:$M,CODE!$L$1,FALSE))</f>
        <v>EARCAP</v>
      </c>
      <c r="R38" s="185" t="s">
        <v>1993</v>
      </c>
      <c r="S38" s="40">
        <v>516</v>
      </c>
      <c r="T38" s="43">
        <f t="shared" si="70"/>
        <v>516</v>
      </c>
      <c r="U38" s="39" t="str">
        <f t="shared" si="71"/>
        <v>ELKERF5516</v>
      </c>
      <c r="V38" s="36">
        <f t="shared" si="72"/>
        <v>0.33333333333333331</v>
      </c>
      <c r="W38" s="1154" t="s">
        <v>1994</v>
      </c>
      <c r="X38" s="39" t="str">
        <f>IF($Y38="","",VLOOKUP($Y38,CODE!$AE:$AF,CODE!$AF$1-1,FALSE))</f>
        <v>OR</v>
      </c>
      <c r="Y38" s="37" t="s">
        <v>1995</v>
      </c>
      <c r="Z38" s="35" t="str">
        <f t="shared" si="73"/>
        <v>ELKERF5516OR</v>
      </c>
      <c r="AA38" s="554" t="str">
        <f t="shared" si="74"/>
        <v/>
      </c>
      <c r="AB38" s="45">
        <f t="shared" si="75"/>
        <v>0.33333333333333331</v>
      </c>
      <c r="AC38" s="560" t="s">
        <v>2270</v>
      </c>
      <c r="AD38" s="186">
        <v>1</v>
      </c>
      <c r="AE38" s="218" t="s">
        <v>1996</v>
      </c>
      <c r="AF38" s="214">
        <v>75</v>
      </c>
      <c r="AG38" s="1150" t="s">
        <v>1997</v>
      </c>
      <c r="AH38" s="216">
        <v>10</v>
      </c>
      <c r="AI38" s="231">
        <f t="shared" si="76"/>
        <v>10</v>
      </c>
      <c r="AJ38" s="217" t="s">
        <v>1998</v>
      </c>
      <c r="AK38" s="217" t="s">
        <v>1999</v>
      </c>
      <c r="AL38" s="219">
        <f t="shared" si="77"/>
        <v>1</v>
      </c>
      <c r="AM38" s="254">
        <f>IF(ISERROR(VLOOKUP($F38,[1]기획현황취합!$A$1:$E$65474,[1]기획현황취합!$B$1,FALSE))=TRUE,0,VLOOKUP($F38,[1]기획현황취합!$A$1:$E$65474,[1]기획현황취합!$B$1,FALSE))</f>
        <v>45000</v>
      </c>
      <c r="AN38" s="1042">
        <f>IF(ISERROR(VLOOKUP($F38,[1]기획현황취합!$A$1:$E$65474,[1]기획현황취합!$C$1,FALSE))=TRUE,0,VLOOKUP($F38,[1]기획현황취합!$A$1:$E$65474,[1]기획현황취합!$C$1,FALSE))</f>
        <v>41801</v>
      </c>
      <c r="AO38" s="46">
        <f>IF(ISERROR(($AM38/1.1)/VLOOKUP($AG38,'TARGET MU'!$A:$D,'TARGET MU'!$D$1,FALSE))=TRUE,0,($AM38/1.1)/VLOOKUP($AG38,'TARGET MU'!$A:$D,'TARGET MU'!$D$1,FALSE))</f>
        <v>6818.1818181818171</v>
      </c>
      <c r="AP38" s="1049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6170.1721739130444</v>
      </c>
      <c r="AQ38" s="38">
        <f t="shared" si="189"/>
        <v>-648.00964426877272</v>
      </c>
      <c r="AR38" s="1157">
        <v>162.65217391304353</v>
      </c>
      <c r="AS38" s="716">
        <v>0</v>
      </c>
      <c r="AT38" s="251">
        <v>20</v>
      </c>
      <c r="AU38" s="226">
        <f t="shared" si="190"/>
        <v>182.65217391304353</v>
      </c>
      <c r="AV38" s="252">
        <v>4.8</v>
      </c>
      <c r="AW38" s="253">
        <v>0</v>
      </c>
      <c r="AX38" s="257">
        <f>IF(ISERROR(VLOOKUP($F38,[1]기획현황취합!$A$1:$E$65474,[1]기획현황취합!$D$1,FALSE))=TRUE,0,VLOOKUP($F38,[1]기획현황취합!$A$1:$E$65474,[1]기획현황취합!$D$1,FALSE))</f>
        <v>41750</v>
      </c>
      <c r="AY38" s="255">
        <v>41871</v>
      </c>
      <c r="AZ38" s="210">
        <f>IF(ISERROR(VLOOKUP($F38,[1]기획현황취합!$A$1:$E$65474,[1]기획현황취합!$E$1,FALSE))=TRUE,0,VLOOKUP($F38,[1]기획현황취합!$A$1:$E$65474,[1]기획현황취합!$E$1,FALSE))</f>
        <v>41879</v>
      </c>
      <c r="BA38" s="250">
        <v>41877</v>
      </c>
      <c r="BB38" s="250">
        <v>41906</v>
      </c>
      <c r="BC38" s="250">
        <v>0</v>
      </c>
      <c r="BD38" s="250">
        <v>0</v>
      </c>
      <c r="BE38" s="250">
        <v>0</v>
      </c>
      <c r="BF38" s="250">
        <v>0</v>
      </c>
      <c r="BG38" s="256" t="s">
        <v>2267</v>
      </c>
      <c r="BH38" s="256" t="s">
        <v>2267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87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80"/>
        <v>0</v>
      </c>
      <c r="BO38" s="47">
        <f t="shared" si="81"/>
        <v>75</v>
      </c>
      <c r="BP38" s="95">
        <f t="shared" si="82"/>
        <v>462762.91304347833</v>
      </c>
      <c r="BQ38" s="95">
        <f t="shared" si="83"/>
        <v>3375000</v>
      </c>
      <c r="BR38" s="48">
        <f t="shared" si="191"/>
        <v>6.6301376616443566</v>
      </c>
      <c r="BT38" s="26" t="str">
        <f>IF(ISERROR(Z38&amp;VLOOKUP($AG38,'TARGET MU'!$A:$D,'TARGET MU'!$B$1,FALSE))=TRUE,"",Z38&amp;VLOOKUP($AG38,'TARGET MU'!$A:$D,'TARGET MU'!$B$1,FALSE))</f>
        <v>ELKERF5516OR포모스트</v>
      </c>
      <c r="BU38" s="31">
        <f t="shared" si="126"/>
        <v>6170.1721739130444</v>
      </c>
      <c r="BV38" s="31" t="str">
        <f t="shared" si="127"/>
        <v>ELKERF5516OROML7545000FOREMOST10CN</v>
      </c>
      <c r="BX38" s="55" t="str">
        <f t="shared" si="162"/>
        <v>ELK</v>
      </c>
      <c r="BY38" s="56">
        <f t="shared" si="163"/>
        <v>5</v>
      </c>
      <c r="BZ38" s="56" t="str">
        <f t="shared" si="164"/>
        <v>M</v>
      </c>
      <c r="CA38" s="56" t="str">
        <f t="shared" si="165"/>
        <v>ER</v>
      </c>
      <c r="CB38" s="56" t="str">
        <f t="shared" si="166"/>
        <v>K</v>
      </c>
      <c r="CC38" s="56" t="str">
        <f t="shared" si="167"/>
        <v>CN</v>
      </c>
      <c r="CD38" s="57" t="str">
        <f t="shared" si="168"/>
        <v>14FW ELS 39_TROOPER_OR_KIDS</v>
      </c>
      <c r="CE38" s="56" t="str">
        <f t="shared" si="169"/>
        <v>ELKERF5516</v>
      </c>
      <c r="CF38" s="56">
        <f t="shared" si="170"/>
        <v>516</v>
      </c>
      <c r="CG38" s="57" t="str">
        <f t="shared" si="171"/>
        <v>14FW ELS 39_TROOPER_OR_KIDS</v>
      </c>
      <c r="CH38" s="56" t="str">
        <f t="shared" si="172"/>
        <v>OR</v>
      </c>
      <c r="CI38" s="56">
        <f t="shared" si="173"/>
        <v>1</v>
      </c>
      <c r="CJ38" s="56" t="str">
        <f t="shared" si="174"/>
        <v>OML</v>
      </c>
      <c r="CK38" s="58">
        <f t="shared" si="100"/>
        <v>75</v>
      </c>
      <c r="CL38" s="59">
        <f t="shared" si="175"/>
        <v>4.8</v>
      </c>
      <c r="CM38" s="58">
        <f t="shared" si="176"/>
        <v>45000</v>
      </c>
      <c r="CN38" s="58">
        <f t="shared" si="177"/>
        <v>5987.52</v>
      </c>
      <c r="CO38" s="58">
        <f t="shared" si="178"/>
        <v>182.65217391304353</v>
      </c>
      <c r="CP38" s="60">
        <f t="shared" si="179"/>
        <v>1</v>
      </c>
      <c r="CQ38" s="241">
        <v>938</v>
      </c>
      <c r="CS38" s="49"/>
      <c r="CT38" s="50" t="str">
        <f t="shared" si="180"/>
        <v>ELKERF5516OROML</v>
      </c>
      <c r="CU38" s="51" t="str">
        <f t="shared" si="181"/>
        <v>ELSTINKO KIDS</v>
      </c>
      <c r="CV38" s="51" t="str">
        <f t="shared" si="182"/>
        <v>EARCAP_516</v>
      </c>
      <c r="CW38" s="51" t="str">
        <f t="shared" si="183"/>
        <v>ORANGE_OML</v>
      </c>
      <c r="CX38" s="52" t="str">
        <f t="shared" si="184"/>
        <v>ELK</v>
      </c>
      <c r="CY38" s="52">
        <f t="shared" si="185"/>
        <v>516</v>
      </c>
      <c r="CZ38" s="53">
        <f t="shared" si="112"/>
        <v>75</v>
      </c>
      <c r="DA38" s="53">
        <f t="shared" si="186"/>
        <v>45000</v>
      </c>
      <c r="DB38" s="52" t="str">
        <f t="shared" si="187"/>
        <v>ORANGE</v>
      </c>
      <c r="DC38" s="52" t="str">
        <f t="shared" si="188"/>
        <v>OML</v>
      </c>
      <c r="DD38" s="1249" t="s">
        <v>2361</v>
      </c>
      <c r="DE38" s="165"/>
      <c r="DG38" s="1216">
        <v>41751</v>
      </c>
      <c r="DH38" s="282">
        <f t="shared" si="192"/>
        <v>41789</v>
      </c>
      <c r="DI38" s="1217">
        <v>41758</v>
      </c>
      <c r="DJ38" s="1217">
        <v>41758</v>
      </c>
      <c r="DK38" s="276">
        <v>41807</v>
      </c>
      <c r="DL38" s="1218">
        <v>3</v>
      </c>
      <c r="DM38" s="1218">
        <v>1</v>
      </c>
      <c r="DN38" s="1216">
        <v>41774</v>
      </c>
      <c r="DO38" s="1216" t="s">
        <v>2174</v>
      </c>
      <c r="DP38" s="283">
        <f t="shared" si="193"/>
        <v>41819</v>
      </c>
      <c r="DQ38" s="1216" t="s">
        <v>2174</v>
      </c>
      <c r="DR38" s="1216" t="s">
        <v>2174</v>
      </c>
      <c r="DS38" s="277">
        <v>41807</v>
      </c>
      <c r="DT38" s="276">
        <v>41802</v>
      </c>
      <c r="DU38" s="277">
        <v>41879</v>
      </c>
      <c r="DV38" s="276"/>
      <c r="DW38" s="276"/>
      <c r="DX38" s="277"/>
      <c r="DY38" s="277"/>
      <c r="DZ38" s="61"/>
      <c r="EA38" s="62"/>
      <c r="EB38" s="62"/>
      <c r="EC38" s="26" t="str">
        <f t="shared" si="157"/>
        <v/>
      </c>
      <c r="ED38" s="26" t="str">
        <f t="shared" si="158"/>
        <v>ELKERF5516OROML</v>
      </c>
      <c r="EE38" s="27">
        <f>IF(ED38="",0,IF(COUNTIF(ED$12:ED37,ED38)=0,0,COUNTIF(ED$12:ED37,ED38)))</f>
        <v>0</v>
      </c>
      <c r="EF38" s="26">
        <f t="shared" si="118"/>
        <v>0</v>
      </c>
      <c r="EG38" s="27" t="str">
        <f t="shared" si="159"/>
        <v/>
      </c>
      <c r="EI38" s="26" t="str">
        <f t="shared" si="160"/>
        <v>ELKERF5516</v>
      </c>
      <c r="EJ38" s="26" t="str">
        <f t="shared" si="161"/>
        <v>ELKERF5516OR</v>
      </c>
      <c r="EM38" s="1245"/>
      <c r="EN38" s="1245"/>
      <c r="EO38" s="1245"/>
    </row>
    <row r="39" spans="1:145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4" t="str">
        <f>IF(OR($I39="TTL",$I39=""),"",IF(VLOOKUP($P39,CODE!$K:$O,CODE!$O$1,FALSE)="",$I39,$I39&amp;"-"&amp;VLOOKUP($P39,CODE!$K:$O,CODE!$O$1,FALSE)))</f>
        <v>ELK</v>
      </c>
      <c r="C39" s="72" t="str">
        <f t="shared" si="121"/>
        <v>ELK-FOREMOST-10</v>
      </c>
      <c r="D39" s="306" t="str">
        <f t="shared" si="65"/>
        <v>ELK-FOREMOST-10ELKTPF5517BK</v>
      </c>
      <c r="E39" s="72">
        <f t="shared" si="66"/>
        <v>2</v>
      </c>
      <c r="F39" s="195" t="str">
        <f t="shared" si="67"/>
        <v>ELK-FOREMOST-102</v>
      </c>
      <c r="G39" s="72" t="str">
        <f t="shared" si="68"/>
        <v>ELK-FOREMOST-102-ELKTPF5517BLACKFRE</v>
      </c>
      <c r="H39" s="72" t="str">
        <f>IF(ISERROR(I39&amp;VLOOKUP(P39,CODE!$K:$N,CODE!$N$1,FALSE)&amp;S39)=TRUE,0,I39&amp;VLOOKUP(P39,CODE!$K:$N,CODE!$N$1,FALSE)&amp;S39)</f>
        <v>ELK의류외517</v>
      </c>
      <c r="I39" s="72" t="str">
        <f>IF(ISERROR(SEARCH("TTL",$K39))=TRUE,IF($L39="","",VLOOKUP($L39,CODE!$B:$G,CODE!$D$1,FALSE)),"TTL")</f>
        <v>ELK</v>
      </c>
      <c r="J39" s="244" t="str">
        <f t="shared" si="122"/>
        <v>14FW E</v>
      </c>
      <c r="K39" s="1037"/>
      <c r="L39" s="40" t="s">
        <v>2000</v>
      </c>
      <c r="M39" s="41" t="str">
        <f>IF(OR($I39="TTL",$L39=""),"",VLOOKUP($L39,CODE!$B:$D,CODE!$C$1,FALSE))</f>
        <v>ELSTINKO KIDS</v>
      </c>
      <c r="N39" s="42" t="str">
        <f>IF(OR($I39="TTL",$L39=""),"",VLOOKUP($K$2,CODE!$S:$T,CODE!$T$1-1,FALSE))</f>
        <v>F</v>
      </c>
      <c r="O39" s="1147">
        <v>5</v>
      </c>
      <c r="P39" s="40" t="s">
        <v>2001</v>
      </c>
      <c r="Q39" s="41" t="str">
        <f>IF(OR($I39="TTL",$P39=""),"",VLOOKUP($P39,CODE!$K:$M,CODE!$L$1,FALSE))</f>
        <v>TROOPER</v>
      </c>
      <c r="R39" s="185" t="s">
        <v>2002</v>
      </c>
      <c r="S39" s="40">
        <v>517</v>
      </c>
      <c r="T39" s="43">
        <f t="shared" si="70"/>
        <v>517</v>
      </c>
      <c r="U39" s="39" t="str">
        <f t="shared" si="71"/>
        <v>ELKTPF5517</v>
      </c>
      <c r="V39" s="36">
        <f t="shared" si="72"/>
        <v>1</v>
      </c>
      <c r="W39" s="1154" t="s">
        <v>2003</v>
      </c>
      <c r="X39" s="39" t="str">
        <f>IF($Y39="","",VLOOKUP($Y39,CODE!$AE:$AF,CODE!$AF$1-1,FALSE))</f>
        <v>BK</v>
      </c>
      <c r="Y39" s="37" t="s">
        <v>2004</v>
      </c>
      <c r="Z39" s="35" t="str">
        <f t="shared" si="73"/>
        <v>ELKTPF5517BK</v>
      </c>
      <c r="AA39" s="554" t="str">
        <f t="shared" si="74"/>
        <v/>
      </c>
      <c r="AB39" s="45">
        <f t="shared" si="75"/>
        <v>1</v>
      </c>
      <c r="AC39" s="560" t="s">
        <v>2271</v>
      </c>
      <c r="AD39" s="186">
        <v>1</v>
      </c>
      <c r="AE39" s="218" t="s">
        <v>2005</v>
      </c>
      <c r="AF39" s="214">
        <v>150</v>
      </c>
      <c r="AG39" s="1150" t="s">
        <v>1997</v>
      </c>
      <c r="AH39" s="216">
        <v>10</v>
      </c>
      <c r="AI39" s="231">
        <f t="shared" si="76"/>
        <v>10</v>
      </c>
      <c r="AJ39" s="217" t="s">
        <v>1998</v>
      </c>
      <c r="AK39" s="217" t="s">
        <v>1999</v>
      </c>
      <c r="AL39" s="219">
        <f t="shared" si="77"/>
        <v>1</v>
      </c>
      <c r="AM39" s="254">
        <f>IF(ISERROR(VLOOKUP($F39,[1]기획현황취합!$A$1:$E$65474,[1]기획현황취합!$B$1,FALSE))=TRUE,0,VLOOKUP($F39,[1]기획현황취합!$A$1:$E$65474,[1]기획현황취합!$B$1,FALSE))</f>
        <v>55000</v>
      </c>
      <c r="AN39" s="1042">
        <f>IF(ISERROR(VLOOKUP($F39,[1]기획현황취합!$A$1:$E$65474,[1]기획현황취합!$C$1,FALSE))=TRUE,0,VLOOKUP($F39,[1]기획현황취합!$A$1:$E$65474,[1]기획현황취합!$C$1,FALSE))</f>
        <v>41801</v>
      </c>
      <c r="AO39" s="46">
        <f>IF(ISERROR(($AM39/1.1)/VLOOKUP($AG39,'TARGET MU'!$A:$D,'TARGET MU'!$D$1,FALSE))=TRUE,0,($AM39/1.1)/VLOOKUP($AG39,'TARGET MU'!$A:$D,'TARGET MU'!$D$1,FALSE))</f>
        <v>8333.3333333333321</v>
      </c>
      <c r="AP39" s="1049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8252.84</v>
      </c>
      <c r="AQ39" s="38">
        <f t="shared" ref="AQ39:AQ88" si="194">AP39-AO39</f>
        <v>-80.493333333331975</v>
      </c>
      <c r="AR39" s="1157">
        <v>0</v>
      </c>
      <c r="AS39" s="716">
        <v>0</v>
      </c>
      <c r="AT39" s="251">
        <v>20</v>
      </c>
      <c r="AU39" s="226">
        <f t="shared" ref="AU39:AU88" si="195">SUM(AR39:AT39)</f>
        <v>20</v>
      </c>
      <c r="AV39" s="1211">
        <v>6.6</v>
      </c>
      <c r="AW39" s="253">
        <v>0</v>
      </c>
      <c r="AX39" s="257">
        <f>IF(ISERROR(VLOOKUP($F39,[1]기획현황취합!$A$1:$E$65474,[1]기획현황취합!$D$1,FALSE))=TRUE,0,VLOOKUP($F39,[1]기획현황취합!$A$1:$E$65474,[1]기획현황취합!$D$1,FALSE))</f>
        <v>41750</v>
      </c>
      <c r="AY39" s="255">
        <v>41871</v>
      </c>
      <c r="AZ39" s="210">
        <f>IF(ISERROR(VLOOKUP($F39,[1]기획현황취합!$A$1:$E$65474,[1]기획현황취합!$E$1,FALSE))=TRUE,0,VLOOKUP($F39,[1]기획현황취합!$A$1:$E$65474,[1]기획현황취합!$E$1,FALSE))</f>
        <v>41879</v>
      </c>
      <c r="BA39" s="250">
        <v>41877</v>
      </c>
      <c r="BB39" s="250">
        <v>41906</v>
      </c>
      <c r="BC39" s="250">
        <v>0</v>
      </c>
      <c r="BD39" s="250">
        <v>0</v>
      </c>
      <c r="BE39" s="250">
        <v>0</v>
      </c>
      <c r="BF39" s="250">
        <v>0</v>
      </c>
      <c r="BG39" s="256" t="s">
        <v>2267</v>
      </c>
      <c r="BH39" s="256" t="s">
        <v>2267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154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80"/>
        <v>0</v>
      </c>
      <c r="BO39" s="47">
        <f t="shared" si="81"/>
        <v>150</v>
      </c>
      <c r="BP39" s="95">
        <f t="shared" si="82"/>
        <v>1237926</v>
      </c>
      <c r="BQ39" s="95">
        <f t="shared" si="83"/>
        <v>8250000</v>
      </c>
      <c r="BR39" s="48">
        <f t="shared" ref="BR39:BR71" si="196">IF(ISERROR($BQ39/($BP39*1.1))=TRUE,0,$BQ39/($BP39*1.1))</f>
        <v>6.0585204608353003</v>
      </c>
      <c r="BT39" s="26" t="str">
        <f>IF(ISERROR(Z39&amp;VLOOKUP($AG39,'TARGET MU'!$A:$D,'TARGET MU'!$B$1,FALSE))=TRUE,"",Z39&amp;VLOOKUP($AG39,'TARGET MU'!$A:$D,'TARGET MU'!$B$1,FALSE))</f>
        <v>ELKTPF5517BK포모스트</v>
      </c>
      <c r="BU39" s="31">
        <f t="shared" si="126"/>
        <v>8252.84</v>
      </c>
      <c r="BV39" s="31" t="str">
        <f t="shared" si="127"/>
        <v>ELKTPF5517BKFRE15055000FOREMOST10CN</v>
      </c>
      <c r="BX39" s="55" t="str">
        <f t="shared" si="162"/>
        <v>ELK</v>
      </c>
      <c r="BY39" s="56">
        <f t="shared" si="163"/>
        <v>5</v>
      </c>
      <c r="BZ39" s="56" t="str">
        <f t="shared" si="164"/>
        <v>M</v>
      </c>
      <c r="CA39" s="56" t="str">
        <f t="shared" si="165"/>
        <v>TP</v>
      </c>
      <c r="CB39" s="56" t="str">
        <f t="shared" si="166"/>
        <v>K</v>
      </c>
      <c r="CC39" s="56" t="str">
        <f t="shared" si="167"/>
        <v>CN</v>
      </c>
      <c r="CD39" s="57" t="str">
        <f t="shared" si="168"/>
        <v>14FW ELS_48_TROOPER_BK_KIDS</v>
      </c>
      <c r="CE39" s="56" t="str">
        <f t="shared" si="169"/>
        <v>ELKTPF5517</v>
      </c>
      <c r="CF39" s="56">
        <f t="shared" si="170"/>
        <v>517</v>
      </c>
      <c r="CG39" s="57" t="str">
        <f t="shared" si="171"/>
        <v>14FW ELS_48_TROOPER_BK_KIDS</v>
      </c>
      <c r="CH39" s="56" t="str">
        <f t="shared" si="172"/>
        <v>BK</v>
      </c>
      <c r="CI39" s="56">
        <f t="shared" si="173"/>
        <v>1</v>
      </c>
      <c r="CJ39" s="56" t="str">
        <f t="shared" si="174"/>
        <v>FRE</v>
      </c>
      <c r="CK39" s="58">
        <f t="shared" si="100"/>
        <v>150</v>
      </c>
      <c r="CL39" s="59">
        <f t="shared" si="175"/>
        <v>6.6</v>
      </c>
      <c r="CM39" s="58">
        <f t="shared" si="176"/>
        <v>55000</v>
      </c>
      <c r="CN39" s="58">
        <f t="shared" si="177"/>
        <v>8232.84</v>
      </c>
      <c r="CO39" s="58">
        <f t="shared" si="178"/>
        <v>20</v>
      </c>
      <c r="CP39" s="60">
        <f t="shared" si="179"/>
        <v>1</v>
      </c>
      <c r="CQ39" s="241">
        <v>938</v>
      </c>
      <c r="CS39" s="49"/>
      <c r="CT39" s="50" t="str">
        <f t="shared" si="180"/>
        <v>ELKTPF5517BKFRE</v>
      </c>
      <c r="CU39" s="51" t="str">
        <f t="shared" si="181"/>
        <v>ELSTINKO KIDS</v>
      </c>
      <c r="CV39" s="51" t="str">
        <f t="shared" si="182"/>
        <v>TROOPER_517</v>
      </c>
      <c r="CW39" s="51" t="str">
        <f t="shared" si="183"/>
        <v>BLACK_FRE</v>
      </c>
      <c r="CX39" s="52" t="str">
        <f t="shared" si="184"/>
        <v>ELK</v>
      </c>
      <c r="CY39" s="52">
        <f t="shared" si="185"/>
        <v>517</v>
      </c>
      <c r="CZ39" s="53">
        <f t="shared" si="112"/>
        <v>150</v>
      </c>
      <c r="DA39" s="53">
        <f t="shared" si="186"/>
        <v>55000</v>
      </c>
      <c r="DB39" s="52" t="str">
        <f t="shared" si="187"/>
        <v>BLACK</v>
      </c>
      <c r="DC39" s="52" t="str">
        <f t="shared" si="188"/>
        <v>FRE</v>
      </c>
      <c r="DD39" s="1249" t="s">
        <v>2361</v>
      </c>
      <c r="DE39" s="165"/>
      <c r="DG39" s="1216">
        <v>41751</v>
      </c>
      <c r="DH39" s="282">
        <f t="shared" si="192"/>
        <v>41789</v>
      </c>
      <c r="DI39" s="1217">
        <v>41758</v>
      </c>
      <c r="DJ39" s="1217">
        <v>41758</v>
      </c>
      <c r="DK39" s="276">
        <v>41807</v>
      </c>
      <c r="DL39" s="1218">
        <v>2</v>
      </c>
      <c r="DM39" s="1218">
        <v>2</v>
      </c>
      <c r="DN39" s="1216" t="s">
        <v>2174</v>
      </c>
      <c r="DO39" s="1216" t="s">
        <v>2174</v>
      </c>
      <c r="DP39" s="283" t="str">
        <f t="shared" si="193"/>
        <v/>
      </c>
      <c r="DQ39" s="1216" t="s">
        <v>2174</v>
      </c>
      <c r="DR39" s="1216" t="s">
        <v>2174</v>
      </c>
      <c r="DS39" s="277">
        <v>41807</v>
      </c>
      <c r="DT39" s="276">
        <v>41802</v>
      </c>
      <c r="DU39" s="277">
        <v>41879</v>
      </c>
      <c r="DV39" s="276"/>
      <c r="DW39" s="276"/>
      <c r="DX39" s="277"/>
      <c r="DY39" s="277"/>
      <c r="DZ39" s="61"/>
      <c r="EA39" s="62"/>
      <c r="EB39" s="62"/>
      <c r="EC39" s="26" t="str">
        <f t="shared" si="157"/>
        <v>ELKTPF5517BK41750</v>
      </c>
      <c r="ED39" s="26" t="str">
        <f t="shared" si="158"/>
        <v>ELKTPF5517BKFRE</v>
      </c>
      <c r="EE39" s="27">
        <f>IF(ED39="",0,IF(COUNTIF(ED$12:ED38,ED39)=0,0,COUNTIF(ED$12:ED38,ED39)))</f>
        <v>0</v>
      </c>
      <c r="EF39" s="26">
        <f t="shared" si="118"/>
        <v>0</v>
      </c>
      <c r="EG39" s="27" t="str">
        <f t="shared" si="159"/>
        <v/>
      </c>
      <c r="EI39" s="26" t="str">
        <f t="shared" si="160"/>
        <v>ELKTPF5517</v>
      </c>
      <c r="EJ39" s="26" t="str">
        <f t="shared" si="161"/>
        <v>ELKTPF5517BK</v>
      </c>
      <c r="EM39" s="1245"/>
      <c r="EN39" s="1245"/>
      <c r="EO39" s="1245"/>
    </row>
    <row r="40" spans="1:145" s="26" customFormat="1" ht="52.5" customHeight="1">
      <c r="A40" s="169" t="str">
        <f>IF(OR($I40="TTL",$I40=""),"",IF(ISERROR(VLOOKUP($B40,CODE!$D:$G,CODE!$F$1-2,FALSE))=TRUE,"전략",VLOOKUP($B40,CODE!$D:$G,CODE!$F$1-2,FALSE)))</f>
        <v/>
      </c>
      <c r="B40" s="224" t="str">
        <f>IF(OR($I40="TTL",$I40=""),"",IF(VLOOKUP($P40,CODE!$K:$O,CODE!$O$1,FALSE)="",$I40,$I40&amp;"-"&amp;VLOOKUP($P40,CODE!$K:$O,CODE!$O$1,FALSE)))</f>
        <v/>
      </c>
      <c r="C40" s="72" t="str">
        <f t="shared" si="121"/>
        <v/>
      </c>
      <c r="D40" s="306" t="str">
        <f t="shared" si="65"/>
        <v/>
      </c>
      <c r="E40" s="72">
        <f t="shared" si="66"/>
        <v>0</v>
      </c>
      <c r="F40" s="195" t="str">
        <f t="shared" si="67"/>
        <v>0</v>
      </c>
      <c r="G40" s="72" t="str">
        <f t="shared" si="68"/>
        <v>0-</v>
      </c>
      <c r="H40" s="72">
        <f>IF(ISERROR(I40&amp;VLOOKUP(P40,CODE!$K:$N,CODE!$N$1,FALSE)&amp;S40)=TRUE,0,I40&amp;VLOOKUP(P40,CODE!$K:$N,CODE!$N$1,FALSE)&amp;S40)</f>
        <v>0</v>
      </c>
      <c r="I40" s="72" t="str">
        <f>IF(ISERROR(SEARCH("TTL",$K40))=TRUE,IF($L40="","",VLOOKUP($L40,CODE!$B:$G,CODE!$D$1,FALSE)),"TTL")</f>
        <v>TTL</v>
      </c>
      <c r="J40" s="244" t="str">
        <f t="shared" si="122"/>
        <v/>
      </c>
      <c r="K40" s="1037" t="str">
        <f>C39&amp;" TTL"</f>
        <v>ELK-FOREMOST-10 TTL</v>
      </c>
      <c r="L40" s="40"/>
      <c r="M40" s="41" t="str">
        <f>IF(OR($I40="TTL",$L40=""),"",VLOOKUP($L40,CODE!$B:$D,CODE!$C$1,FALSE))</f>
        <v/>
      </c>
      <c r="N40" s="42" t="str">
        <f>IF(OR($I40="TTL",$L40=""),"",VLOOKUP($K$2,CODE!$S:$T,CODE!$T$1-1,FALSE))</f>
        <v/>
      </c>
      <c r="O40" s="43" t="str">
        <f>IF(OR($I40="TTL",$L40=""),"",VLOOKUP($L$2,CODE!$X:$Y,CODE!$Y$1-1,FALSE))</f>
        <v/>
      </c>
      <c r="P40" s="40"/>
      <c r="Q40" s="41" t="str">
        <f>IF(OR($I40="TTL",$P40=""),"",VLOOKUP($P40,CODE!$K:$M,CODE!$L$1,FALSE))</f>
        <v/>
      </c>
      <c r="R40" s="185" t="s">
        <v>1993</v>
      </c>
      <c r="S40" s="40"/>
      <c r="T40" s="43" t="str">
        <f t="shared" si="70"/>
        <v/>
      </c>
      <c r="U40" s="39" t="str">
        <f t="shared" si="71"/>
        <v/>
      </c>
      <c r="V40" s="36">
        <f t="shared" si="72"/>
        <v>2</v>
      </c>
      <c r="W40" s="44"/>
      <c r="X40" s="39" t="str">
        <f>IF($Y40="","",VLOOKUP($Y40,CODE!$AE:$AF,CODE!$AF$1-1,FALSE))</f>
        <v/>
      </c>
      <c r="Y40" s="37"/>
      <c r="Z40" s="35" t="str">
        <f t="shared" si="73"/>
        <v/>
      </c>
      <c r="AA40" s="554" t="str">
        <f t="shared" si="74"/>
        <v/>
      </c>
      <c r="AB40" s="45">
        <f t="shared" si="75"/>
        <v>2</v>
      </c>
      <c r="AC40" s="560">
        <v>0</v>
      </c>
      <c r="AD40" s="186">
        <v>1</v>
      </c>
      <c r="AE40" s="218"/>
      <c r="AF40" s="214"/>
      <c r="AG40" s="215"/>
      <c r="AH40" s="216"/>
      <c r="AI40" s="231" t="str">
        <f t="shared" si="76"/>
        <v/>
      </c>
      <c r="AJ40" s="217"/>
      <c r="AK40" s="217"/>
      <c r="AL40" s="219" t="str">
        <f t="shared" si="77"/>
        <v/>
      </c>
      <c r="AM40" s="254">
        <f>IF(ISERROR(VLOOKUP($F40,[1]기획현황취합!$A$1:$E$65474,[1]기획현황취합!$B$1,FALSE))=TRUE,0,VLOOKUP($F40,[1]기획현황취합!$A$1:$E$65474,[1]기획현황취합!$B$1,FALSE))</f>
        <v>0</v>
      </c>
      <c r="AN40" s="1042">
        <f>IF(ISERROR(VLOOKUP($F40,[1]기획현황취합!$A$1:$E$65474,[1]기획현황취합!$C$1,FALSE))=TRUE,0,VLOOKUP($F40,[1]기획현황취합!$A$1:$E$65474,[1]기획현황취합!$C$1,FALSE))</f>
        <v>0</v>
      </c>
      <c r="AO40" s="46">
        <f>IF(ISERROR(($AM40/1.1)/VLOOKUP($AG40,'TARGET MU'!$A:$D,'TARGET MU'!$D$1,FALSE))=TRUE,0,($AM40/1.1)/VLOOKUP($AG40,'TARGET MU'!$A:$D,'TARGET MU'!$D$1,FALSE))</f>
        <v>0</v>
      </c>
      <c r="AP40" s="1049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0</v>
      </c>
      <c r="AQ40" s="38">
        <f t="shared" si="194"/>
        <v>0</v>
      </c>
      <c r="AR40" s="1157">
        <v>0</v>
      </c>
      <c r="AS40" s="716">
        <v>0</v>
      </c>
      <c r="AT40" s="251"/>
      <c r="AU40" s="226">
        <f t="shared" si="195"/>
        <v>0</v>
      </c>
      <c r="AV40" s="252">
        <v>0</v>
      </c>
      <c r="AW40" s="253">
        <v>0</v>
      </c>
      <c r="AX40" s="257">
        <f>IF(ISERROR(VLOOKUP($F40,[1]기획현황취합!$A$1:$E$65474,[1]기획현황취합!$D$1,FALSE))=TRUE,0,VLOOKUP($F40,[1]기획현황취합!$A$1:$E$65474,[1]기획현황취합!$D$1,FALSE))</f>
        <v>0</v>
      </c>
      <c r="AY40" s="255">
        <v>0</v>
      </c>
      <c r="AZ40" s="210">
        <f>IF(ISERROR(VLOOKUP($F40,[1]기획현황취합!$A$1:$E$65474,[1]기획현황취합!$E$1,FALSE))=TRUE,0,VLOOKUP($F40,[1]기획현황취합!$A$1:$E$65474,[1]기획현황취합!$E$1,FALSE))</f>
        <v>0</v>
      </c>
      <c r="BA40" s="250">
        <v>0</v>
      </c>
      <c r="BB40" s="250">
        <v>0</v>
      </c>
      <c r="BC40" s="250">
        <v>0</v>
      </c>
      <c r="BD40" s="250">
        <v>0</v>
      </c>
      <c r="BE40" s="250">
        <v>0</v>
      </c>
      <c r="BF40" s="250">
        <v>0</v>
      </c>
      <c r="BG40" s="256">
        <v>0</v>
      </c>
      <c r="BH40" s="256">
        <v>0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741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80"/>
        <v>0</v>
      </c>
      <c r="BO40" s="47">
        <f t="shared" si="81"/>
        <v>725</v>
      </c>
      <c r="BP40" s="95">
        <f t="shared" si="82"/>
        <v>5073127.1739130439</v>
      </c>
      <c r="BQ40" s="95">
        <f t="shared" si="83"/>
        <v>34125000</v>
      </c>
      <c r="BR40" s="48">
        <f t="shared" si="196"/>
        <v>6.1151093219684816</v>
      </c>
      <c r="BT40" s="26" t="str">
        <f>IF(ISERROR(Z40&amp;VLOOKUP($AG40,'TARGET MU'!$A:$D,'TARGET MU'!$B$1,FALSE))=TRUE,"",Z40&amp;VLOOKUP($AG40,'TARGET MU'!$A:$D,'TARGET MU'!$B$1,FALSE))</f>
        <v/>
      </c>
      <c r="BU40" s="31">
        <f t="shared" si="126"/>
        <v>0</v>
      </c>
      <c r="BV40" s="31" t="str">
        <f t="shared" si="127"/>
        <v>0</v>
      </c>
      <c r="BX40" s="55" t="str">
        <f t="shared" si="162"/>
        <v/>
      </c>
      <c r="BY40" s="56" t="str">
        <f t="shared" si="163"/>
        <v/>
      </c>
      <c r="BZ40" s="56">
        <f t="shared" si="164"/>
        <v>0</v>
      </c>
      <c r="CA40" s="56">
        <f t="shared" si="165"/>
        <v>0</v>
      </c>
      <c r="CB40" s="56" t="str">
        <f t="shared" si="166"/>
        <v>K</v>
      </c>
      <c r="CC40" s="56">
        <f t="shared" si="167"/>
        <v>0</v>
      </c>
      <c r="CD40" s="57">
        <f t="shared" si="168"/>
        <v>0</v>
      </c>
      <c r="CE40" s="56" t="str">
        <f t="shared" si="169"/>
        <v/>
      </c>
      <c r="CF40" s="56" t="str">
        <f t="shared" si="170"/>
        <v/>
      </c>
      <c r="CG40" s="57">
        <f t="shared" si="171"/>
        <v>0</v>
      </c>
      <c r="CH40" s="56" t="str">
        <f t="shared" si="172"/>
        <v/>
      </c>
      <c r="CI40" s="56">
        <f t="shared" si="173"/>
        <v>1</v>
      </c>
      <c r="CJ40" s="56">
        <f t="shared" si="174"/>
        <v>0</v>
      </c>
      <c r="CK40" s="58">
        <f t="shared" si="100"/>
        <v>725</v>
      </c>
      <c r="CL40" s="59">
        <f t="shared" si="175"/>
        <v>0</v>
      </c>
      <c r="CM40" s="58">
        <f t="shared" si="176"/>
        <v>0</v>
      </c>
      <c r="CN40" s="58">
        <f t="shared" si="177"/>
        <v>0</v>
      </c>
      <c r="CO40" s="58">
        <f t="shared" si="178"/>
        <v>0</v>
      </c>
      <c r="CP40" s="60" t="str">
        <f t="shared" si="179"/>
        <v/>
      </c>
      <c r="CQ40" s="241"/>
      <c r="CS40" s="49"/>
      <c r="CT40" s="50" t="str">
        <f t="shared" si="180"/>
        <v>ELK-FOREMOST-10 TTL</v>
      </c>
      <c r="CU40" s="51" t="str">
        <f t="shared" si="181"/>
        <v/>
      </c>
      <c r="CV40" s="51" t="str">
        <f t="shared" si="182"/>
        <v/>
      </c>
      <c r="CW40" s="51" t="str">
        <f t="shared" si="183"/>
        <v/>
      </c>
      <c r="CX40" s="52">
        <f t="shared" si="184"/>
        <v>0</v>
      </c>
      <c r="CY40" s="52" t="str">
        <f t="shared" si="185"/>
        <v/>
      </c>
      <c r="CZ40" s="53">
        <f t="shared" si="112"/>
        <v>725</v>
      </c>
      <c r="DA40" s="53">
        <f t="shared" si="186"/>
        <v>0</v>
      </c>
      <c r="DB40" s="52">
        <f t="shared" si="187"/>
        <v>0</v>
      </c>
      <c r="DC40" s="52">
        <f t="shared" si="188"/>
        <v>0</v>
      </c>
      <c r="DD40" s="61"/>
      <c r="DE40" s="165"/>
      <c r="DG40" s="276"/>
      <c r="DH40" s="282" t="str">
        <f t="shared" si="192"/>
        <v/>
      </c>
      <c r="DI40" s="275"/>
      <c r="DJ40" s="275"/>
      <c r="DK40" s="276"/>
      <c r="DL40" s="1081"/>
      <c r="DM40" s="1081"/>
      <c r="DN40" s="276"/>
      <c r="DO40" s="276"/>
      <c r="DP40" s="283" t="str">
        <f t="shared" si="193"/>
        <v/>
      </c>
      <c r="DQ40" s="276"/>
      <c r="DR40" s="276"/>
      <c r="DS40" s="277"/>
      <c r="DT40" s="276"/>
      <c r="DU40" s="277"/>
      <c r="DV40" s="276"/>
      <c r="DW40" s="276"/>
      <c r="DX40" s="277"/>
      <c r="DY40" s="277"/>
      <c r="DZ40" s="61"/>
      <c r="EA40" s="62"/>
      <c r="EB40" s="62"/>
      <c r="EC40" s="26" t="str">
        <f t="shared" si="157"/>
        <v>0</v>
      </c>
      <c r="ED40" s="26" t="str">
        <f t="shared" si="158"/>
        <v/>
      </c>
      <c r="EE40" s="27">
        <f>IF(ED40="",0,IF(COUNTIF(ED$12:ED39,ED40)=0,0,COUNTIF(ED$12:ED39,ED40)))</f>
        <v>0</v>
      </c>
      <c r="EF40" s="26">
        <f t="shared" si="118"/>
        <v>0</v>
      </c>
      <c r="EG40" s="27" t="str">
        <f t="shared" si="159"/>
        <v/>
      </c>
      <c r="EI40" s="26" t="str">
        <f t="shared" si="160"/>
        <v/>
      </c>
      <c r="EJ40" s="26" t="str">
        <f t="shared" si="161"/>
        <v/>
      </c>
      <c r="EM40" s="1245"/>
      <c r="EN40" s="1245"/>
      <c r="EO40" s="1245"/>
    </row>
    <row r="41" spans="1:145" s="26" customFormat="1" ht="52.5" customHeight="1">
      <c r="A41" s="169" t="str">
        <f>IF(OR($I41="TTL",$I41=""),"",IF(ISERROR(VLOOKUP($B41,CODE!$D:$G,CODE!$F$1-2,FALSE))=TRUE,"전략",VLOOKUP($B41,CODE!$D:$G,CODE!$F$1-2,FALSE)))</f>
        <v>F-CAP</v>
      </c>
      <c r="B41" s="224" t="str">
        <f>IF(OR($I41="TTL",$I41=""),"",IF(VLOOKUP($P41,CODE!$K:$O,CODE!$O$1,FALSE)="",$I41,$I41&amp;"-"&amp;VLOOKUP($P41,CODE!$K:$O,CODE!$O$1,FALSE)))</f>
        <v>ELK</v>
      </c>
      <c r="C41" s="72" t="str">
        <f t="shared" si="121"/>
        <v>ELK-FOREMOST-11</v>
      </c>
      <c r="D41" s="306" t="str">
        <f t="shared" si="65"/>
        <v>ELK-FOREMOST-11ELKTPF5515RE</v>
      </c>
      <c r="E41" s="72">
        <f t="shared" si="66"/>
        <v>1</v>
      </c>
      <c r="F41" s="195" t="str">
        <f t="shared" si="67"/>
        <v>ELK-FOREMOST-111</v>
      </c>
      <c r="G41" s="72" t="str">
        <f t="shared" si="68"/>
        <v>ELK-FOREMOST-111-ELKTPF5515REDFRE</v>
      </c>
      <c r="H41" s="72" t="str">
        <f>IF(ISERROR(I41&amp;VLOOKUP(P41,CODE!$K:$N,CODE!$N$1,FALSE)&amp;S41)=TRUE,0,I41&amp;VLOOKUP(P41,CODE!$K:$N,CODE!$N$1,FALSE)&amp;S41)</f>
        <v>ELK의류외515</v>
      </c>
      <c r="I41" s="72" t="str">
        <f>IF(ISERROR(SEARCH("TTL",$K41))=TRUE,IF($L41="","",VLOOKUP($L41,CODE!$B:$G,CODE!$D$1,FALSE)),"TTL")</f>
        <v>ELK</v>
      </c>
      <c r="J41" s="244" t="str">
        <f t="shared" si="122"/>
        <v>14FW E</v>
      </c>
      <c r="K41" s="1208"/>
      <c r="L41" s="40" t="s">
        <v>2006</v>
      </c>
      <c r="M41" s="41" t="str">
        <f>IF(OR($I41="TTL",$L41=""),"",VLOOKUP($L41,CODE!$B:$D,CODE!$C$1,FALSE))</f>
        <v>ELSTINKO KIDS</v>
      </c>
      <c r="N41" s="42" t="str">
        <f>IF(OR($I41="TTL",$L41=""),"",VLOOKUP($K$2,CODE!$S:$T,CODE!$T$1-1,FALSE))</f>
        <v>F</v>
      </c>
      <c r="O41" s="1147">
        <v>5</v>
      </c>
      <c r="P41" s="40" t="s">
        <v>2007</v>
      </c>
      <c r="Q41" s="41" t="str">
        <f>IF(OR($I41="TTL",$P41=""),"",VLOOKUP($P41,CODE!$K:$M,CODE!$L$1,FALSE))</f>
        <v>TROOPER</v>
      </c>
      <c r="R41" s="185" t="s">
        <v>2002</v>
      </c>
      <c r="S41" s="40">
        <v>515</v>
      </c>
      <c r="T41" s="43">
        <f>IF(OR($I41="TTL",$S41=""),"",IF($S41&lt;10,"00"&amp;$S41,IF($S41&lt;100,"0"&amp;$S41,$S41)))</f>
        <v>515</v>
      </c>
      <c r="U41" s="39" t="str">
        <f>IF($I41="TTL","",$L41&amp;$P41&amp;$N41&amp;$O41&amp;$T41)</f>
        <v>ELKTPF5515</v>
      </c>
      <c r="V41" s="36">
        <f t="shared" si="72"/>
        <v>1</v>
      </c>
      <c r="W41" s="1154" t="s">
        <v>2008</v>
      </c>
      <c r="X41" s="39" t="str">
        <f>IF($Y41="","",VLOOKUP($Y41,CODE!$AE:$AF,CODE!$AF$1-1,FALSE))</f>
        <v>RE</v>
      </c>
      <c r="Y41" s="37" t="s">
        <v>2009</v>
      </c>
      <c r="Z41" s="35" t="str">
        <f t="shared" si="73"/>
        <v>ELKTPF5515RE</v>
      </c>
      <c r="AA41" s="554" t="str">
        <f t="shared" si="74"/>
        <v/>
      </c>
      <c r="AB41" s="45">
        <f t="shared" si="75"/>
        <v>1</v>
      </c>
      <c r="AC41" s="560" t="s">
        <v>2272</v>
      </c>
      <c r="AD41" s="186">
        <v>1</v>
      </c>
      <c r="AE41" s="218" t="s">
        <v>2010</v>
      </c>
      <c r="AF41" s="214">
        <v>150</v>
      </c>
      <c r="AG41" s="1150" t="s">
        <v>1997</v>
      </c>
      <c r="AH41" s="216">
        <v>11</v>
      </c>
      <c r="AI41" s="231">
        <f>IF($AH41=0,"",IF($AH41&lt;10,"0"&amp;$AH41,$AH41))</f>
        <v>11</v>
      </c>
      <c r="AJ41" s="217" t="s">
        <v>1998</v>
      </c>
      <c r="AK41" s="217" t="s">
        <v>1999</v>
      </c>
      <c r="AL41" s="219">
        <f>IF($AK41=0,"",IF($AK41="KR",2,1))</f>
        <v>1</v>
      </c>
      <c r="AM41" s="254">
        <f>IF(ISERROR(VLOOKUP($F41,[1]기획현황취합!$A$1:$E$65474,[1]기획현황취합!$B$1,FALSE))=TRUE,0,VLOOKUP($F41,[1]기획현황취합!$A$1:$E$65474,[1]기획현황취합!$B$1,FALSE))</f>
        <v>59000</v>
      </c>
      <c r="AN41" s="1042">
        <f>IF(ISERROR(VLOOKUP($F41,[1]기획현황취합!$A$1:$E$65474,[1]기획현황취합!$C$1,FALSE))=TRUE,0,VLOOKUP($F41,[1]기획현황취합!$A$1:$E$65474,[1]기획현황취합!$C$1,FALSE))</f>
        <v>41858</v>
      </c>
      <c r="AO41" s="46">
        <f>IF(ISERROR(($AM41/1.1)/VLOOKUP($AG41,'TARGET MU'!$A:$D,'TARGET MU'!$D$1,FALSE))=TRUE,0,($AM41/1.1)/VLOOKUP($AG41,'TARGET MU'!$A:$D,'TARGET MU'!$D$1,FALSE))</f>
        <v>8939.3939393939381</v>
      </c>
      <c r="AP41" s="1049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11574.2</v>
      </c>
      <c r="AQ41" s="38">
        <f t="shared" si="194"/>
        <v>2634.8060606060626</v>
      </c>
      <c r="AR41" s="1157">
        <v>1490</v>
      </c>
      <c r="AS41" s="1157">
        <v>85</v>
      </c>
      <c r="AT41" s="251">
        <v>20</v>
      </c>
      <c r="AU41" s="226">
        <f t="shared" si="195"/>
        <v>1595</v>
      </c>
      <c r="AV41" s="252">
        <v>8</v>
      </c>
      <c r="AW41" s="253">
        <v>0</v>
      </c>
      <c r="AX41" s="257">
        <f>IF(ISERROR(VLOOKUP($F41,[1]기획현황취합!$A$1:$E$65474,[1]기획현황취합!$D$1,FALSE))=TRUE,0,VLOOKUP($F41,[1]기획현황취합!$A$1:$E$65474,[1]기획현황취합!$D$1,FALSE))</f>
        <v>41750</v>
      </c>
      <c r="AY41" s="255">
        <v>41897</v>
      </c>
      <c r="AZ41" s="210">
        <f>IF(ISERROR(VLOOKUP($F41,[1]기획현황취합!$A$1:$E$65474,[1]기획현황취합!$E$1,FALSE))=TRUE,0,VLOOKUP($F41,[1]기획현황취합!$A$1:$E$65474,[1]기획현황취합!$E$1,FALSE))</f>
        <v>41907</v>
      </c>
      <c r="BA41" s="250">
        <v>41905</v>
      </c>
      <c r="BB41" s="250">
        <v>41913</v>
      </c>
      <c r="BC41" s="250">
        <v>0</v>
      </c>
      <c r="BD41" s="250">
        <v>0</v>
      </c>
      <c r="BE41" s="250">
        <v>0</v>
      </c>
      <c r="BF41" s="250">
        <v>0</v>
      </c>
      <c r="BG41" s="256" t="s">
        <v>2267</v>
      </c>
      <c r="BH41" s="256" t="s">
        <v>2267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150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80"/>
        <v>0</v>
      </c>
      <c r="BO41" s="47">
        <f t="shared" si="81"/>
        <v>150</v>
      </c>
      <c r="BP41" s="95">
        <f t="shared" si="82"/>
        <v>1736130</v>
      </c>
      <c r="BQ41" s="95">
        <f t="shared" si="83"/>
        <v>8850000</v>
      </c>
      <c r="BR41" s="48">
        <f t="shared" si="196"/>
        <v>4.6341313988321984</v>
      </c>
      <c r="BT41" s="26" t="str">
        <f>IF(ISERROR(Z41&amp;VLOOKUP($AG41,'TARGET MU'!$A:$D,'TARGET MU'!$B$1,FALSE))=TRUE,"",Z41&amp;VLOOKUP($AG41,'TARGET MU'!$A:$D,'TARGET MU'!$B$1,FALSE))</f>
        <v>ELKTPF5515RE포모스트</v>
      </c>
      <c r="BU41" s="31">
        <f t="shared" si="126"/>
        <v>11574.2</v>
      </c>
      <c r="BV41" s="31" t="str">
        <f t="shared" si="127"/>
        <v>ELKTPF5515REFRE15059000FOREMOST11CN</v>
      </c>
      <c r="BX41" s="55" t="str">
        <f t="shared" si="162"/>
        <v>ELK</v>
      </c>
      <c r="BY41" s="56">
        <f t="shared" si="163"/>
        <v>5</v>
      </c>
      <c r="BZ41" s="56" t="str">
        <f t="shared" si="164"/>
        <v>M</v>
      </c>
      <c r="CA41" s="56" t="str">
        <f t="shared" si="165"/>
        <v>TP</v>
      </c>
      <c r="CB41" s="56" t="str">
        <f t="shared" si="166"/>
        <v>K</v>
      </c>
      <c r="CC41" s="56" t="str">
        <f t="shared" si="167"/>
        <v>CN</v>
      </c>
      <c r="CD41" s="57" t="str">
        <f t="shared" si="168"/>
        <v>14FW ELS 40_TROOPER_RD_KIDS</v>
      </c>
      <c r="CE41" s="56" t="str">
        <f t="shared" si="169"/>
        <v>ELKTPF5515</v>
      </c>
      <c r="CF41" s="56">
        <f t="shared" si="170"/>
        <v>515</v>
      </c>
      <c r="CG41" s="57" t="str">
        <f t="shared" si="171"/>
        <v>14FW ELS 40_TROOPER_RD_KIDS</v>
      </c>
      <c r="CH41" s="56" t="str">
        <f t="shared" si="172"/>
        <v>RE</v>
      </c>
      <c r="CI41" s="56">
        <f t="shared" si="173"/>
        <v>1</v>
      </c>
      <c r="CJ41" s="56" t="str">
        <f t="shared" si="174"/>
        <v>FRE</v>
      </c>
      <c r="CK41" s="58">
        <f t="shared" si="100"/>
        <v>150</v>
      </c>
      <c r="CL41" s="59">
        <f t="shared" si="175"/>
        <v>8</v>
      </c>
      <c r="CM41" s="58">
        <f t="shared" si="176"/>
        <v>59000</v>
      </c>
      <c r="CN41" s="58">
        <f t="shared" si="177"/>
        <v>9979.2000000000007</v>
      </c>
      <c r="CO41" s="58">
        <f t="shared" si="178"/>
        <v>1595</v>
      </c>
      <c r="CP41" s="60">
        <f t="shared" si="179"/>
        <v>1</v>
      </c>
      <c r="CQ41" s="241">
        <v>1030</v>
      </c>
      <c r="CS41" s="49"/>
      <c r="CT41" s="50" t="str">
        <f t="shared" si="180"/>
        <v>ELKTPF5515REFRE</v>
      </c>
      <c r="CU41" s="51" t="str">
        <f t="shared" si="181"/>
        <v>ELSTINKO KIDS</v>
      </c>
      <c r="CV41" s="51" t="str">
        <f t="shared" si="182"/>
        <v>TROOPER_515</v>
      </c>
      <c r="CW41" s="51" t="str">
        <f t="shared" si="183"/>
        <v>RED_FRE</v>
      </c>
      <c r="CX41" s="52" t="str">
        <f t="shared" si="184"/>
        <v>ELK</v>
      </c>
      <c r="CY41" s="52">
        <f t="shared" si="185"/>
        <v>515</v>
      </c>
      <c r="CZ41" s="53">
        <f t="shared" si="112"/>
        <v>150</v>
      </c>
      <c r="DA41" s="53">
        <f t="shared" si="186"/>
        <v>59000</v>
      </c>
      <c r="DB41" s="52" t="str">
        <f t="shared" si="187"/>
        <v>RED</v>
      </c>
      <c r="DC41" s="52" t="str">
        <f t="shared" si="188"/>
        <v>FRE</v>
      </c>
      <c r="DD41" s="1249" t="s">
        <v>2954</v>
      </c>
      <c r="DE41" s="165"/>
      <c r="DG41" s="1216">
        <v>41751</v>
      </c>
      <c r="DH41" s="282">
        <f t="shared" si="192"/>
        <v>41817</v>
      </c>
      <c r="DI41" s="1217">
        <v>41758</v>
      </c>
      <c r="DJ41" s="1217">
        <v>41758</v>
      </c>
      <c r="DK41" s="276">
        <v>41807</v>
      </c>
      <c r="DL41" s="1218">
        <v>4</v>
      </c>
      <c r="DM41" s="1218">
        <v>2</v>
      </c>
      <c r="DN41" s="1216">
        <v>41774</v>
      </c>
      <c r="DO41" s="1219">
        <v>41780</v>
      </c>
      <c r="DP41" s="283">
        <f t="shared" si="193"/>
        <v>41847</v>
      </c>
      <c r="DQ41" s="1219">
        <v>41782</v>
      </c>
      <c r="DR41" s="1219">
        <v>41782</v>
      </c>
      <c r="DS41" s="276">
        <v>41807</v>
      </c>
      <c r="DT41" s="276"/>
      <c r="DU41" s="277"/>
      <c r="DV41" s="276"/>
      <c r="DW41" s="276"/>
      <c r="DX41" s="277"/>
      <c r="DY41" s="277"/>
      <c r="DZ41" s="61"/>
      <c r="EA41" s="62"/>
      <c r="EB41" s="62"/>
      <c r="EC41" s="26" t="str">
        <f t="shared" si="157"/>
        <v>ELKTPF5515RE41750</v>
      </c>
      <c r="ED41" s="26" t="str">
        <f t="shared" si="158"/>
        <v>ELKTPF5515REFRE</v>
      </c>
      <c r="EE41" s="27">
        <f>IF(ED41="",0,IF(COUNTIF(ED$12:ED40,ED41)=0,0,COUNTIF(ED$12:ED40,ED41)))</f>
        <v>0</v>
      </c>
      <c r="EF41" s="26">
        <f t="shared" si="118"/>
        <v>0</v>
      </c>
      <c r="EG41" s="27" t="str">
        <f t="shared" si="159"/>
        <v/>
      </c>
      <c r="EI41" s="26" t="str">
        <f t="shared" si="160"/>
        <v>ELKTPF5515</v>
      </c>
      <c r="EJ41" s="26" t="str">
        <f t="shared" si="161"/>
        <v>ELKTPF5515RE</v>
      </c>
      <c r="EM41" s="1245"/>
      <c r="EN41" s="1245"/>
      <c r="EO41" s="1245"/>
    </row>
    <row r="42" spans="1:145" s="26" customFormat="1" ht="52.5" customHeight="1">
      <c r="A42" s="169" t="str">
        <f>IF(OR($I42="TTL",$I42=""),"",IF(ISERROR(VLOOKUP($B42,CODE!$D:$G,CODE!$F$1-2,FALSE))=TRUE,"전략",VLOOKUP($B42,CODE!$D:$G,CODE!$F$1-2,FALSE)))</f>
        <v>전략</v>
      </c>
      <c r="B42" s="224" t="str">
        <f>IF(OR($I42="TTL",$I42=""),"",IF(VLOOKUP($P42,CODE!$K:$O,CODE!$O$1,FALSE)="",$I42,$I42&amp;"-"&amp;VLOOKUP($P42,CODE!$K:$O,CODE!$O$1,FALSE)))</f>
        <v>ELK-ACC</v>
      </c>
      <c r="C42" s="72" t="str">
        <f t="shared" si="121"/>
        <v>ELK-FOREMOST-11</v>
      </c>
      <c r="D42" s="306" t="str">
        <f t="shared" si="65"/>
        <v>ELK-FOREMOST-11ELKEDF5522YE</v>
      </c>
      <c r="E42" s="72">
        <f t="shared" si="66"/>
        <v>2</v>
      </c>
      <c r="F42" s="195" t="str">
        <f t="shared" si="67"/>
        <v>ELK-FOREMOST-112</v>
      </c>
      <c r="G42" s="72" t="str">
        <f t="shared" si="68"/>
        <v>ELK-FOREMOST-112-ELKEDF5522YELLOWOSM</v>
      </c>
      <c r="H42" s="72" t="str">
        <f>IF(ISERROR(I42&amp;VLOOKUP(P42,CODE!$K:$N,CODE!$N$1,FALSE)&amp;S42)=TRUE,0,I42&amp;VLOOKUP(P42,CODE!$K:$N,CODE!$N$1,FALSE)&amp;S42)</f>
        <v>ELK의류외522</v>
      </c>
      <c r="I42" s="72" t="str">
        <f>IF(ISERROR(SEARCH("TTL",$K42))=TRUE,IF($L42="","",VLOOKUP($L42,CODE!$B:$G,CODE!$D$1,FALSE)),"TTL")</f>
        <v>ELK</v>
      </c>
      <c r="J42" s="244" t="str">
        <f t="shared" si="122"/>
        <v>14FW E</v>
      </c>
      <c r="K42" s="1208"/>
      <c r="L42" s="40" t="s">
        <v>2000</v>
      </c>
      <c r="M42" s="41" t="str">
        <f>IF(OR($I42="TTL",$L42=""),"",VLOOKUP($L42,CODE!$B:$D,CODE!$C$1,FALSE))</f>
        <v>ELSTINKO KIDS</v>
      </c>
      <c r="N42" s="42" t="str">
        <f>IF(OR($I42="TTL",$L42=""),"",VLOOKUP($K$2,CODE!$S:$T,CODE!$T$1-1,FALSE))</f>
        <v>F</v>
      </c>
      <c r="O42" s="1147">
        <v>5</v>
      </c>
      <c r="P42" s="40" t="s">
        <v>2011</v>
      </c>
      <c r="Q42" s="41" t="str">
        <f>IF(OR($I42="TTL",$P42=""),"",VLOOKUP($P42,CODE!$K:$M,CODE!$L$1,FALSE))</f>
        <v>MITTEN</v>
      </c>
      <c r="R42" s="185" t="s">
        <v>2002</v>
      </c>
      <c r="S42" s="40">
        <v>522</v>
      </c>
      <c r="T42" s="43">
        <f t="shared" si="70"/>
        <v>522</v>
      </c>
      <c r="U42" s="39" t="str">
        <f t="shared" si="71"/>
        <v>ELKEDF5522</v>
      </c>
      <c r="V42" s="36">
        <f t="shared" si="72"/>
        <v>0.5</v>
      </c>
      <c r="W42" s="1154" t="s">
        <v>2012</v>
      </c>
      <c r="X42" s="39" t="str">
        <f>IF($Y42="","",VLOOKUP($Y42,CODE!$AE:$AF,CODE!$AF$1-1,FALSE))</f>
        <v>YE</v>
      </c>
      <c r="Y42" s="37" t="s">
        <v>2013</v>
      </c>
      <c r="Z42" s="35" t="str">
        <f t="shared" si="73"/>
        <v>ELKEDF5522YE</v>
      </c>
      <c r="AA42" s="554" t="str">
        <f t="shared" si="74"/>
        <v/>
      </c>
      <c r="AB42" s="45">
        <f t="shared" si="75"/>
        <v>0.5</v>
      </c>
      <c r="AC42" s="560" t="s">
        <v>2273</v>
      </c>
      <c r="AD42" s="186">
        <v>1</v>
      </c>
      <c r="AE42" s="218" t="s">
        <v>2014</v>
      </c>
      <c r="AF42" s="214">
        <v>80</v>
      </c>
      <c r="AG42" s="1150" t="s">
        <v>2015</v>
      </c>
      <c r="AH42" s="216">
        <v>11</v>
      </c>
      <c r="AI42" s="231">
        <f t="shared" si="76"/>
        <v>11</v>
      </c>
      <c r="AJ42" s="217" t="s">
        <v>2016</v>
      </c>
      <c r="AK42" s="217" t="s">
        <v>2017</v>
      </c>
      <c r="AL42" s="219">
        <f t="shared" si="77"/>
        <v>1</v>
      </c>
      <c r="AM42" s="254">
        <f>IF(ISERROR(VLOOKUP($F42,[1]기획현황취합!$A$1:$E$65474,[1]기획현황취합!$B$1,FALSE))=TRUE,0,VLOOKUP($F42,[1]기획현황취합!$A$1:$E$65474,[1]기획현황취합!$B$1,FALSE))</f>
        <v>45000</v>
      </c>
      <c r="AN42" s="1042">
        <f>IF(ISERROR(VLOOKUP($F42,[1]기획현황취합!$A$1:$E$65474,[1]기획현황취합!$C$1,FALSE))=TRUE,0,VLOOKUP($F42,[1]기획현황취합!$A$1:$E$65474,[1]기획현황취합!$C$1,FALSE))</f>
        <v>41801</v>
      </c>
      <c r="AO42" s="46">
        <f>IF(ISERROR(($AM42/1.1)/VLOOKUP($AG42,'TARGET MU'!$A:$D,'TARGET MU'!$D$1,FALSE))=TRUE,0,($AM42/1.1)/VLOOKUP($AG42,'TARGET MU'!$A:$D,'TARGET MU'!$D$1,FALSE))</f>
        <v>6818.1818181818171</v>
      </c>
      <c r="AP42" s="1049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9139.5400000000009</v>
      </c>
      <c r="AQ42" s="38">
        <f t="shared" si="194"/>
        <v>2321.3581818181838</v>
      </c>
      <c r="AR42" s="1239">
        <v>263</v>
      </c>
      <c r="AS42" s="716">
        <v>0</v>
      </c>
      <c r="AT42" s="251">
        <v>20</v>
      </c>
      <c r="AU42" s="226">
        <f t="shared" si="195"/>
        <v>283</v>
      </c>
      <c r="AV42" s="252">
        <v>7.1</v>
      </c>
      <c r="AW42" s="253">
        <v>0</v>
      </c>
      <c r="AX42" s="257">
        <f>IF(ISERROR(VLOOKUP($F42,[1]기획현황취합!$A$1:$E$65474,[1]기획현황취합!$D$1,FALSE))=TRUE,0,VLOOKUP($F42,[1]기획현황취합!$A$1:$E$65474,[1]기획현황취합!$D$1,FALSE))</f>
        <v>41750</v>
      </c>
      <c r="AY42" s="255">
        <v>41897</v>
      </c>
      <c r="AZ42" s="210">
        <f>IF(ISERROR(VLOOKUP($F42,[1]기획현황취합!$A$1:$E$65474,[1]기획현황취합!$E$1,FALSE))=TRUE,0,VLOOKUP($F42,[1]기획현황취합!$A$1:$E$65474,[1]기획현황취합!$E$1,FALSE))</f>
        <v>41907</v>
      </c>
      <c r="BA42" s="250">
        <v>41905</v>
      </c>
      <c r="BB42" s="250">
        <v>41913</v>
      </c>
      <c r="BC42" s="250">
        <v>0</v>
      </c>
      <c r="BD42" s="250">
        <v>0</v>
      </c>
      <c r="BE42" s="250">
        <v>0</v>
      </c>
      <c r="BF42" s="250">
        <v>0</v>
      </c>
      <c r="BG42" s="256" t="s">
        <v>2267</v>
      </c>
      <c r="BH42" s="256" t="s">
        <v>2267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80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80"/>
        <v>0</v>
      </c>
      <c r="BO42" s="47">
        <f t="shared" si="81"/>
        <v>80</v>
      </c>
      <c r="BP42" s="95">
        <f t="shared" si="82"/>
        <v>731163.20000000007</v>
      </c>
      <c r="BQ42" s="95">
        <f t="shared" si="83"/>
        <v>3600000</v>
      </c>
      <c r="BR42" s="48">
        <f t="shared" si="196"/>
        <v>4.4760557871721005</v>
      </c>
      <c r="BT42" s="26" t="str">
        <f>IF(ISERROR(Z42&amp;VLOOKUP($AG42,'TARGET MU'!$A:$D,'TARGET MU'!$B$1,FALSE))=TRUE,"",Z42&amp;VLOOKUP($AG42,'TARGET MU'!$A:$D,'TARGET MU'!$B$1,FALSE))</f>
        <v>ELKEDF5522YE포모스트</v>
      </c>
      <c r="BU42" s="31">
        <f t="shared" si="126"/>
        <v>9139.5400000000009</v>
      </c>
      <c r="BV42" s="31" t="str">
        <f t="shared" si="127"/>
        <v>ELKEDF5522YEOSM8045000FOREMOST11CN</v>
      </c>
      <c r="BX42" s="55" t="str">
        <f t="shared" si="162"/>
        <v>ELK</v>
      </c>
      <c r="BY42" s="56">
        <f t="shared" si="163"/>
        <v>5</v>
      </c>
      <c r="BZ42" s="56" t="str">
        <f t="shared" si="164"/>
        <v>M</v>
      </c>
      <c r="CA42" s="56" t="str">
        <f t="shared" si="165"/>
        <v>ED</v>
      </c>
      <c r="CB42" s="56" t="str">
        <f t="shared" si="166"/>
        <v>K</v>
      </c>
      <c r="CC42" s="56" t="str">
        <f t="shared" si="167"/>
        <v>CN</v>
      </c>
      <c r="CD42" s="57" t="str">
        <f t="shared" si="168"/>
        <v>14FW ELS_32_SKI GLOBE_YE_KIDS</v>
      </c>
      <c r="CE42" s="56" t="str">
        <f t="shared" si="169"/>
        <v>ELKEDF5522</v>
      </c>
      <c r="CF42" s="56">
        <f t="shared" si="170"/>
        <v>522</v>
      </c>
      <c r="CG42" s="57" t="str">
        <f t="shared" si="171"/>
        <v>14FW ELS_32_SKI GLOBE_YE_KIDS</v>
      </c>
      <c r="CH42" s="56" t="str">
        <f t="shared" si="172"/>
        <v>YE</v>
      </c>
      <c r="CI42" s="56">
        <f t="shared" si="173"/>
        <v>1</v>
      </c>
      <c r="CJ42" s="56" t="str">
        <f t="shared" si="174"/>
        <v>OSM</v>
      </c>
      <c r="CK42" s="58">
        <f t="shared" si="100"/>
        <v>80</v>
      </c>
      <c r="CL42" s="59">
        <f t="shared" si="175"/>
        <v>7.1</v>
      </c>
      <c r="CM42" s="58">
        <f t="shared" si="176"/>
        <v>45000</v>
      </c>
      <c r="CN42" s="58">
        <f t="shared" si="177"/>
        <v>8856.5400000000009</v>
      </c>
      <c r="CO42" s="58">
        <f t="shared" si="178"/>
        <v>283</v>
      </c>
      <c r="CP42" s="60">
        <f t="shared" si="179"/>
        <v>1</v>
      </c>
      <c r="CQ42" s="241">
        <v>1030</v>
      </c>
      <c r="CS42" s="49"/>
      <c r="CT42" s="50" t="str">
        <f t="shared" si="180"/>
        <v>ELKEDF5522YEOSM</v>
      </c>
      <c r="CU42" s="51" t="str">
        <f t="shared" si="181"/>
        <v>ELSTINKO KIDS</v>
      </c>
      <c r="CV42" s="51" t="str">
        <f t="shared" si="182"/>
        <v>MITTEN_522</v>
      </c>
      <c r="CW42" s="51" t="str">
        <f t="shared" si="183"/>
        <v>YELLOW_OSM</v>
      </c>
      <c r="CX42" s="52" t="str">
        <f t="shared" si="184"/>
        <v>ELK</v>
      </c>
      <c r="CY42" s="52">
        <f t="shared" si="185"/>
        <v>522</v>
      </c>
      <c r="CZ42" s="53">
        <f t="shared" si="112"/>
        <v>80</v>
      </c>
      <c r="DA42" s="53">
        <f t="shared" si="186"/>
        <v>45000</v>
      </c>
      <c r="DB42" s="52" t="str">
        <f t="shared" si="187"/>
        <v>YELLOW</v>
      </c>
      <c r="DC42" s="52" t="str">
        <f t="shared" si="188"/>
        <v>OSM</v>
      </c>
      <c r="DD42" s="1249" t="s">
        <v>2361</v>
      </c>
      <c r="DE42" s="165"/>
      <c r="DG42" s="1216">
        <v>41751</v>
      </c>
      <c r="DH42" s="282">
        <f t="shared" si="192"/>
        <v>41817</v>
      </c>
      <c r="DI42" s="1217">
        <v>41758</v>
      </c>
      <c r="DJ42" s="1217">
        <v>41758</v>
      </c>
      <c r="DK42" s="276">
        <v>41807</v>
      </c>
      <c r="DL42" s="1218">
        <v>4</v>
      </c>
      <c r="DM42" s="1218">
        <v>3</v>
      </c>
      <c r="DN42" s="1216">
        <v>41793</v>
      </c>
      <c r="DO42" s="1216" t="s">
        <v>2174</v>
      </c>
      <c r="DP42" s="283">
        <f t="shared" si="193"/>
        <v>41847</v>
      </c>
      <c r="DQ42" s="276">
        <v>41803</v>
      </c>
      <c r="DR42" s="1216" t="s">
        <v>2174</v>
      </c>
      <c r="DS42" s="276">
        <v>41807</v>
      </c>
      <c r="DT42" s="276"/>
      <c r="DU42" s="277"/>
      <c r="DV42" s="276"/>
      <c r="DW42" s="276"/>
      <c r="DX42" s="277"/>
      <c r="DY42" s="277"/>
      <c r="DZ42" s="61"/>
      <c r="EA42" s="62"/>
      <c r="EB42" s="62"/>
      <c r="EC42" s="26" t="str">
        <f t="shared" si="157"/>
        <v>ELKEDF5522YE41750</v>
      </c>
      <c r="ED42" s="26" t="str">
        <f t="shared" si="158"/>
        <v>ELKEDF5522YEOSM</v>
      </c>
      <c r="EE42" s="27">
        <f>IF(ED42="",0,IF(COUNTIF(ED$12:ED41,ED42)=0,0,COUNTIF(ED$12:ED41,ED42)))</f>
        <v>0</v>
      </c>
      <c r="EF42" s="26">
        <f t="shared" si="118"/>
        <v>0</v>
      </c>
      <c r="EG42" s="27" t="str">
        <f t="shared" si="159"/>
        <v/>
      </c>
      <c r="EI42" s="26" t="str">
        <f t="shared" si="160"/>
        <v>ELKEDF5522</v>
      </c>
      <c r="EJ42" s="26" t="str">
        <f t="shared" si="161"/>
        <v>ELKEDF5522YE</v>
      </c>
      <c r="EM42" s="1245"/>
      <c r="EN42" s="1245"/>
      <c r="EO42" s="1245"/>
    </row>
    <row r="43" spans="1:145" s="26" customFormat="1" ht="52.5" customHeight="1">
      <c r="A43" s="169" t="str">
        <f>IF(OR($I43="TTL",$I43=""),"",IF(ISERROR(VLOOKUP($B43,CODE!$D:$G,CODE!$F$1-2,FALSE))=TRUE,"전략",VLOOKUP($B43,CODE!$D:$G,CODE!$F$1-2,FALSE)))</f>
        <v>전략</v>
      </c>
      <c r="B43" s="224" t="str">
        <f>IF(OR($I43="TTL",$I43=""),"",IF(VLOOKUP($P43,CODE!$K:$O,CODE!$O$1,FALSE)="",$I43,$I43&amp;"-"&amp;VLOOKUP($P43,CODE!$K:$O,CODE!$O$1,FALSE)))</f>
        <v>ELK-ACC</v>
      </c>
      <c r="C43" s="72" t="str">
        <f t="shared" si="121"/>
        <v>ELK-FOREMOST-11</v>
      </c>
      <c r="D43" s="306" t="str">
        <f t="shared" si="65"/>
        <v>ELK-FOREMOST-11ELKEDF5522YE</v>
      </c>
      <c r="E43" s="72">
        <f t="shared" si="66"/>
        <v>2</v>
      </c>
      <c r="F43" s="195" t="str">
        <f t="shared" si="67"/>
        <v>ELK-FOREMOST-112</v>
      </c>
      <c r="G43" s="72" t="str">
        <f t="shared" si="68"/>
        <v>ELK-FOREMOST-112-ELKEDF5522YELLOWOML</v>
      </c>
      <c r="H43" s="72" t="str">
        <f>IF(ISERROR(I43&amp;VLOOKUP(P43,CODE!$K:$N,CODE!$N$1,FALSE)&amp;S43)=TRUE,0,I43&amp;VLOOKUP(P43,CODE!$K:$N,CODE!$N$1,FALSE)&amp;S43)</f>
        <v>ELK의류외522</v>
      </c>
      <c r="I43" s="72" t="str">
        <f>IF(ISERROR(SEARCH("TTL",$K43))=TRUE,IF($L43="","",VLOOKUP($L43,CODE!$B:$G,CODE!$D$1,FALSE)),"TTL")</f>
        <v>ELK</v>
      </c>
      <c r="J43" s="244" t="str">
        <f t="shared" si="122"/>
        <v>14FW E</v>
      </c>
      <c r="K43" s="1208"/>
      <c r="L43" s="40" t="s">
        <v>2018</v>
      </c>
      <c r="M43" s="41" t="str">
        <f>IF(OR($I43="TTL",$L43=""),"",VLOOKUP($L43,CODE!$B:$D,CODE!$C$1,FALSE))</f>
        <v>ELSTINKO KIDS</v>
      </c>
      <c r="N43" s="42" t="str">
        <f>IF(OR($I43="TTL",$L43=""),"",VLOOKUP($K$2,CODE!$S:$T,CODE!$T$1-1,FALSE))</f>
        <v>F</v>
      </c>
      <c r="O43" s="1147">
        <v>5</v>
      </c>
      <c r="P43" s="40" t="s">
        <v>2019</v>
      </c>
      <c r="Q43" s="41" t="str">
        <f>IF(OR($I43="TTL",$P43=""),"",VLOOKUP($P43,CODE!$K:$M,CODE!$L$1,FALSE))</f>
        <v>MITTEN</v>
      </c>
      <c r="R43" s="185" t="s">
        <v>2020</v>
      </c>
      <c r="S43" s="40">
        <v>522</v>
      </c>
      <c r="T43" s="43">
        <f t="shared" si="70"/>
        <v>522</v>
      </c>
      <c r="U43" s="39" t="str">
        <f t="shared" si="71"/>
        <v>ELKEDF5522</v>
      </c>
      <c r="V43" s="36">
        <f t="shared" si="72"/>
        <v>0.5</v>
      </c>
      <c r="W43" s="1154" t="s">
        <v>2021</v>
      </c>
      <c r="X43" s="39" t="str">
        <f>IF($Y43="","",VLOOKUP($Y43,CODE!$AE:$AF,CODE!$AF$1-1,FALSE))</f>
        <v>YE</v>
      </c>
      <c r="Y43" s="37" t="s">
        <v>2022</v>
      </c>
      <c r="Z43" s="35" t="str">
        <f t="shared" si="73"/>
        <v>ELKEDF5522YE</v>
      </c>
      <c r="AA43" s="554" t="str">
        <f t="shared" si="74"/>
        <v/>
      </c>
      <c r="AB43" s="45">
        <f t="shared" si="75"/>
        <v>0.5</v>
      </c>
      <c r="AC43" s="560" t="s">
        <v>2273</v>
      </c>
      <c r="AD43" s="186">
        <v>1</v>
      </c>
      <c r="AE43" s="218" t="s">
        <v>2023</v>
      </c>
      <c r="AF43" s="214">
        <v>80</v>
      </c>
      <c r="AG43" s="1150" t="s">
        <v>2024</v>
      </c>
      <c r="AH43" s="216">
        <v>11</v>
      </c>
      <c r="AI43" s="231">
        <f t="shared" si="76"/>
        <v>11</v>
      </c>
      <c r="AJ43" s="217" t="s">
        <v>2025</v>
      </c>
      <c r="AK43" s="217" t="s">
        <v>2026</v>
      </c>
      <c r="AL43" s="219">
        <f t="shared" si="77"/>
        <v>1</v>
      </c>
      <c r="AM43" s="254">
        <f>IF(ISERROR(VLOOKUP($F43,[1]기획현황취합!$A$1:$E$65474,[1]기획현황취합!$B$1,FALSE))=TRUE,0,VLOOKUP($F43,[1]기획현황취합!$A$1:$E$65474,[1]기획현황취합!$B$1,FALSE))</f>
        <v>45000</v>
      </c>
      <c r="AN43" s="1042">
        <f>IF(ISERROR(VLOOKUP($F43,[1]기획현황취합!$A$1:$E$65474,[1]기획현황취합!$C$1,FALSE))=TRUE,0,VLOOKUP($F43,[1]기획현황취합!$A$1:$E$65474,[1]기획현황취합!$C$1,FALSE))</f>
        <v>41801</v>
      </c>
      <c r="AO43" s="46">
        <f>IF(ISERROR(($AM43/1.1)/VLOOKUP($AG43,'TARGET MU'!$A:$D,'TARGET MU'!$D$1,FALSE))=TRUE,0,($AM43/1.1)/VLOOKUP($AG43,'TARGET MU'!$A:$D,'TARGET MU'!$D$1,FALSE))</f>
        <v>6818.1818181818171</v>
      </c>
      <c r="AP43" s="1049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9138.5400000000009</v>
      </c>
      <c r="AQ43" s="38">
        <f t="shared" si="194"/>
        <v>2320.3581818181838</v>
      </c>
      <c r="AR43" s="1239">
        <v>262</v>
      </c>
      <c r="AS43" s="716">
        <v>0</v>
      </c>
      <c r="AT43" s="251">
        <v>20</v>
      </c>
      <c r="AU43" s="226">
        <f t="shared" si="195"/>
        <v>282</v>
      </c>
      <c r="AV43" s="252">
        <v>7.1</v>
      </c>
      <c r="AW43" s="253">
        <v>0</v>
      </c>
      <c r="AX43" s="257">
        <f>IF(ISERROR(VLOOKUP($F43,[1]기획현황취합!$A$1:$E$65474,[1]기획현황취합!$D$1,FALSE))=TRUE,0,VLOOKUP($F43,[1]기획현황취합!$A$1:$E$65474,[1]기획현황취합!$D$1,FALSE))</f>
        <v>41750</v>
      </c>
      <c r="AY43" s="255">
        <v>41897</v>
      </c>
      <c r="AZ43" s="210">
        <f>IF(ISERROR(VLOOKUP($F43,[1]기획현황취합!$A$1:$E$65474,[1]기획현황취합!$E$1,FALSE))=TRUE,0,VLOOKUP($F43,[1]기획현황취합!$A$1:$E$65474,[1]기획현황취합!$E$1,FALSE))</f>
        <v>41907</v>
      </c>
      <c r="BA43" s="250">
        <v>41905</v>
      </c>
      <c r="BB43" s="250">
        <v>41913</v>
      </c>
      <c r="BC43" s="250">
        <v>0</v>
      </c>
      <c r="BD43" s="250">
        <v>0</v>
      </c>
      <c r="BE43" s="250">
        <v>0</v>
      </c>
      <c r="BF43" s="250">
        <v>0</v>
      </c>
      <c r="BG43" s="256" t="s">
        <v>2267</v>
      </c>
      <c r="BH43" s="256" t="s">
        <v>2267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80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80"/>
        <v>0</v>
      </c>
      <c r="BO43" s="47">
        <f t="shared" si="81"/>
        <v>80</v>
      </c>
      <c r="BP43" s="95">
        <f t="shared" si="82"/>
        <v>731083.20000000007</v>
      </c>
      <c r="BQ43" s="95">
        <f t="shared" si="83"/>
        <v>3600000</v>
      </c>
      <c r="BR43" s="48">
        <f t="shared" si="196"/>
        <v>4.476545587051203</v>
      </c>
      <c r="BT43" s="26" t="str">
        <f>IF(ISERROR(Z43&amp;VLOOKUP($AG43,'TARGET MU'!$A:$D,'TARGET MU'!$B$1,FALSE))=TRUE,"",Z43&amp;VLOOKUP($AG43,'TARGET MU'!$A:$D,'TARGET MU'!$B$1,FALSE))</f>
        <v>ELKEDF5522YE포모스트</v>
      </c>
      <c r="BU43" s="31">
        <f t="shared" si="126"/>
        <v>9138.5400000000009</v>
      </c>
      <c r="BV43" s="31" t="str">
        <f t="shared" si="127"/>
        <v>ELKEDF5522YEOML8045000FOREMOST11CN</v>
      </c>
      <c r="BX43" s="55" t="str">
        <f t="shared" si="162"/>
        <v>ELK</v>
      </c>
      <c r="BY43" s="56">
        <f t="shared" si="163"/>
        <v>5</v>
      </c>
      <c r="BZ43" s="56" t="str">
        <f t="shared" si="164"/>
        <v>M</v>
      </c>
      <c r="CA43" s="56" t="str">
        <f t="shared" si="165"/>
        <v>ED</v>
      </c>
      <c r="CB43" s="56" t="str">
        <f t="shared" si="166"/>
        <v>K</v>
      </c>
      <c r="CC43" s="56" t="str">
        <f t="shared" si="167"/>
        <v>CN</v>
      </c>
      <c r="CD43" s="57" t="str">
        <f t="shared" si="168"/>
        <v>14FW ELS_32_SKI GLOBE_YE_KIDS</v>
      </c>
      <c r="CE43" s="56" t="str">
        <f t="shared" si="169"/>
        <v>ELKEDF5522</v>
      </c>
      <c r="CF43" s="56">
        <f t="shared" si="170"/>
        <v>522</v>
      </c>
      <c r="CG43" s="57" t="str">
        <f t="shared" si="171"/>
        <v>14FW ELS_32_SKI GLOBE_YE_KIDS</v>
      </c>
      <c r="CH43" s="56" t="str">
        <f t="shared" si="172"/>
        <v>YE</v>
      </c>
      <c r="CI43" s="56">
        <f t="shared" si="173"/>
        <v>1</v>
      </c>
      <c r="CJ43" s="56" t="str">
        <f t="shared" si="174"/>
        <v>OML</v>
      </c>
      <c r="CK43" s="58">
        <f t="shared" si="100"/>
        <v>80</v>
      </c>
      <c r="CL43" s="59">
        <f t="shared" si="175"/>
        <v>7.1</v>
      </c>
      <c r="CM43" s="58">
        <f t="shared" si="176"/>
        <v>45000</v>
      </c>
      <c r="CN43" s="58">
        <f t="shared" si="177"/>
        <v>8856.5400000000009</v>
      </c>
      <c r="CO43" s="58">
        <f t="shared" si="178"/>
        <v>282</v>
      </c>
      <c r="CP43" s="60">
        <f t="shared" si="179"/>
        <v>1</v>
      </c>
      <c r="CQ43" s="241">
        <v>1030</v>
      </c>
      <c r="CS43" s="49"/>
      <c r="CT43" s="50" t="str">
        <f t="shared" si="180"/>
        <v>ELKEDF5522YEOML</v>
      </c>
      <c r="CU43" s="51" t="str">
        <f t="shared" si="181"/>
        <v>ELSTINKO KIDS</v>
      </c>
      <c r="CV43" s="51" t="str">
        <f t="shared" si="182"/>
        <v>MITTEN_522</v>
      </c>
      <c r="CW43" s="51" t="str">
        <f t="shared" si="183"/>
        <v>YELLOW_OML</v>
      </c>
      <c r="CX43" s="52" t="str">
        <f t="shared" si="184"/>
        <v>ELK</v>
      </c>
      <c r="CY43" s="52">
        <f t="shared" si="185"/>
        <v>522</v>
      </c>
      <c r="CZ43" s="53">
        <f t="shared" si="112"/>
        <v>80</v>
      </c>
      <c r="DA43" s="53">
        <f t="shared" si="186"/>
        <v>45000</v>
      </c>
      <c r="DB43" s="52" t="str">
        <f t="shared" si="187"/>
        <v>YELLOW</v>
      </c>
      <c r="DC43" s="52" t="str">
        <f t="shared" si="188"/>
        <v>OML</v>
      </c>
      <c r="DD43" s="1249" t="s">
        <v>2361</v>
      </c>
      <c r="DE43" s="165"/>
      <c r="DG43" s="1216">
        <v>41751</v>
      </c>
      <c r="DH43" s="282">
        <f t="shared" si="192"/>
        <v>41817</v>
      </c>
      <c r="DI43" s="1217">
        <v>41758</v>
      </c>
      <c r="DJ43" s="1217">
        <v>41758</v>
      </c>
      <c r="DK43" s="276">
        <v>41807</v>
      </c>
      <c r="DL43" s="1218">
        <v>4</v>
      </c>
      <c r="DM43" s="1218">
        <v>3</v>
      </c>
      <c r="DN43" s="1216">
        <v>41793</v>
      </c>
      <c r="DO43" s="1216" t="s">
        <v>2174</v>
      </c>
      <c r="DP43" s="283">
        <f t="shared" si="193"/>
        <v>41847</v>
      </c>
      <c r="DQ43" s="276">
        <v>41803</v>
      </c>
      <c r="DR43" s="1216" t="s">
        <v>2174</v>
      </c>
      <c r="DS43" s="276">
        <v>41807</v>
      </c>
      <c r="DT43" s="276"/>
      <c r="DU43" s="277"/>
      <c r="DV43" s="276"/>
      <c r="DW43" s="276"/>
      <c r="DX43" s="277"/>
      <c r="DY43" s="277"/>
      <c r="DZ43" s="61"/>
      <c r="EA43" s="62"/>
      <c r="EB43" s="62"/>
      <c r="EC43" s="26" t="str">
        <f t="shared" si="157"/>
        <v/>
      </c>
      <c r="ED43" s="26" t="str">
        <f t="shared" si="158"/>
        <v>ELKEDF5522YEOML</v>
      </c>
      <c r="EE43" s="27">
        <f>IF(ED43="",0,IF(COUNTIF(ED$12:ED42,ED43)=0,0,COUNTIF(ED$12:ED42,ED43)))</f>
        <v>0</v>
      </c>
      <c r="EF43" s="26">
        <f t="shared" si="118"/>
        <v>0</v>
      </c>
      <c r="EG43" s="27" t="str">
        <f t="shared" si="159"/>
        <v/>
      </c>
      <c r="EI43" s="26" t="str">
        <f t="shared" si="160"/>
        <v>ELKEDF5522</v>
      </c>
      <c r="EJ43" s="26" t="str">
        <f t="shared" si="161"/>
        <v>ELKEDF5522YE</v>
      </c>
      <c r="EM43" s="1245"/>
      <c r="EN43" s="1245"/>
      <c r="EO43" s="1245"/>
    </row>
    <row r="44" spans="1:145" s="26" customFormat="1" ht="52.5" customHeight="1">
      <c r="A44" s="169" t="str">
        <f>IF(OR($I44="TTL",$I44=""),"",IF(ISERROR(VLOOKUP($B44,CODE!$D:$G,CODE!$F$1-2,FALSE))=TRUE,"전략",VLOOKUP($B44,CODE!$D:$G,CODE!$F$1-2,FALSE)))</f>
        <v>전략</v>
      </c>
      <c r="B44" s="224" t="str">
        <f>IF(OR($I44="TTL",$I44=""),"",IF(VLOOKUP($P44,CODE!$K:$O,CODE!$O$1,FALSE)="",$I44,$I44&amp;"-"&amp;VLOOKUP($P44,CODE!$K:$O,CODE!$O$1,FALSE)))</f>
        <v>ELK-ACC</v>
      </c>
      <c r="C44" s="72" t="str">
        <f t="shared" si="121"/>
        <v>ELK-FOREMOST-11</v>
      </c>
      <c r="D44" s="306" t="str">
        <f t="shared" si="65"/>
        <v>ELK-FOREMOST-11ELKEDF5523BK</v>
      </c>
      <c r="E44" s="72">
        <f t="shared" si="66"/>
        <v>3</v>
      </c>
      <c r="F44" s="195" t="str">
        <f t="shared" si="67"/>
        <v>ELK-FOREMOST-113</v>
      </c>
      <c r="G44" s="72" t="str">
        <f t="shared" si="68"/>
        <v>ELK-FOREMOST-113-ELKEDF5523BLACKOSM</v>
      </c>
      <c r="H44" s="72" t="str">
        <f>IF(ISERROR(I44&amp;VLOOKUP(P44,CODE!$K:$N,CODE!$N$1,FALSE)&amp;S44)=TRUE,0,I44&amp;VLOOKUP(P44,CODE!$K:$N,CODE!$N$1,FALSE)&amp;S44)</f>
        <v>ELK의류외523</v>
      </c>
      <c r="I44" s="72" t="str">
        <f>IF(ISERROR(SEARCH("TTL",$K44))=TRUE,IF($L44="","",VLOOKUP($L44,CODE!$B:$G,CODE!$D$1,FALSE)),"TTL")</f>
        <v>ELK</v>
      </c>
      <c r="J44" s="244" t="str">
        <f t="shared" si="122"/>
        <v>14FW E</v>
      </c>
      <c r="K44" s="558"/>
      <c r="L44" s="40" t="s">
        <v>2027</v>
      </c>
      <c r="M44" s="41" t="str">
        <f>IF(OR($I44="TTL",$L44=""),"",VLOOKUP($L44,CODE!$B:$D,CODE!$C$1,FALSE))</f>
        <v>ELSTINKO KIDS</v>
      </c>
      <c r="N44" s="42" t="str">
        <f>IF(OR($I44="TTL",$L44=""),"",VLOOKUP($K$2,CODE!$S:$T,CODE!$T$1-1,FALSE))</f>
        <v>F</v>
      </c>
      <c r="O44" s="1147">
        <v>5</v>
      </c>
      <c r="P44" s="40" t="s">
        <v>2028</v>
      </c>
      <c r="Q44" s="41" t="str">
        <f>IF(OR($I44="TTL",$P44=""),"",VLOOKUP($P44,CODE!$K:$M,CODE!$L$1,FALSE))</f>
        <v>MITTEN</v>
      </c>
      <c r="R44" s="185" t="s">
        <v>2029</v>
      </c>
      <c r="S44" s="40">
        <v>523</v>
      </c>
      <c r="T44" s="43">
        <f t="shared" si="70"/>
        <v>523</v>
      </c>
      <c r="U44" s="39" t="str">
        <f t="shared" si="71"/>
        <v>ELKEDF5523</v>
      </c>
      <c r="V44" s="36">
        <f t="shared" si="72"/>
        <v>0.5</v>
      </c>
      <c r="W44" s="1154" t="s">
        <v>2030</v>
      </c>
      <c r="X44" s="39" t="str">
        <f>IF($Y44="","",VLOOKUP($Y44,CODE!$AE:$AF,CODE!$AF$1-1,FALSE))</f>
        <v>BK</v>
      </c>
      <c r="Y44" s="37" t="s">
        <v>2031</v>
      </c>
      <c r="Z44" s="35" t="str">
        <f t="shared" si="73"/>
        <v>ELKEDF5523BK</v>
      </c>
      <c r="AA44" s="554" t="str">
        <f t="shared" si="74"/>
        <v/>
      </c>
      <c r="AB44" s="45">
        <f t="shared" si="75"/>
        <v>0.5</v>
      </c>
      <c r="AC44" s="560" t="s">
        <v>2273</v>
      </c>
      <c r="AD44" s="186">
        <v>1</v>
      </c>
      <c r="AE44" s="218" t="s">
        <v>2032</v>
      </c>
      <c r="AF44" s="214">
        <v>80</v>
      </c>
      <c r="AG44" s="1150" t="s">
        <v>2033</v>
      </c>
      <c r="AH44" s="216">
        <v>11</v>
      </c>
      <c r="AI44" s="231">
        <f t="shared" si="76"/>
        <v>11</v>
      </c>
      <c r="AJ44" s="217" t="s">
        <v>2034</v>
      </c>
      <c r="AK44" s="217" t="s">
        <v>2035</v>
      </c>
      <c r="AL44" s="219">
        <f t="shared" si="77"/>
        <v>1</v>
      </c>
      <c r="AM44" s="254">
        <f>IF(ISERROR(VLOOKUP($F44,[1]기획현황취합!$A$1:$E$65474,[1]기획현황취합!$B$1,FALSE))=TRUE,0,VLOOKUP($F44,[1]기획현황취합!$A$1:$E$65474,[1]기획현황취합!$B$1,FALSE))</f>
        <v>45000</v>
      </c>
      <c r="AN44" s="1042">
        <f>IF(ISERROR(VLOOKUP($F44,[1]기획현황취합!$A$1:$E$65474,[1]기획현황취합!$C$1,FALSE))=TRUE,0,VLOOKUP($F44,[1]기획현황취합!$A$1:$E$65474,[1]기획현황취합!$C$1,FALSE))</f>
        <v>41801</v>
      </c>
      <c r="AO44" s="46">
        <f>IF(ISERROR(($AM44/1.1)/VLOOKUP($AG44,'TARGET MU'!$A:$D,'TARGET MU'!$D$1,FALSE))=TRUE,0,($AM44/1.1)/VLOOKUP($AG44,'TARGET MU'!$A:$D,'TARGET MU'!$D$1,FALSE))</f>
        <v>6818.1818181818171</v>
      </c>
      <c r="AP44" s="1049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9126.02</v>
      </c>
      <c r="AQ44" s="38">
        <f t="shared" si="194"/>
        <v>2307.8381818181833</v>
      </c>
      <c r="AR44" s="1157">
        <v>0</v>
      </c>
      <c r="AS44" s="716">
        <v>0</v>
      </c>
      <c r="AT44" s="251">
        <v>20</v>
      </c>
      <c r="AU44" s="226">
        <f t="shared" si="195"/>
        <v>20</v>
      </c>
      <c r="AV44" s="252">
        <v>7.3</v>
      </c>
      <c r="AW44" s="253">
        <v>0</v>
      </c>
      <c r="AX44" s="257">
        <f>IF(ISERROR(VLOOKUP($F44,[1]기획현황취합!$A$1:$E$65474,[1]기획현황취합!$D$1,FALSE))=TRUE,0,VLOOKUP($F44,[1]기획현황취합!$A$1:$E$65474,[1]기획현황취합!$D$1,FALSE))</f>
        <v>41750</v>
      </c>
      <c r="AY44" s="255">
        <v>41897</v>
      </c>
      <c r="AZ44" s="210">
        <f>IF(ISERROR(VLOOKUP($F44,[1]기획현황취합!$A$1:$E$65474,[1]기획현황취합!$E$1,FALSE))=TRUE,0,VLOOKUP($F44,[1]기획현황취합!$A$1:$E$65474,[1]기획현황취합!$E$1,FALSE))</f>
        <v>41907</v>
      </c>
      <c r="BA44" s="250">
        <v>41905</v>
      </c>
      <c r="BB44" s="250">
        <v>41913</v>
      </c>
      <c r="BC44" s="250">
        <v>0</v>
      </c>
      <c r="BD44" s="250">
        <v>0</v>
      </c>
      <c r="BE44" s="250">
        <v>0</v>
      </c>
      <c r="BF44" s="250">
        <v>0</v>
      </c>
      <c r="BG44" s="256" t="s">
        <v>2267</v>
      </c>
      <c r="BH44" s="256" t="s">
        <v>2267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79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80"/>
        <v>0</v>
      </c>
      <c r="BO44" s="47">
        <f t="shared" si="81"/>
        <v>80</v>
      </c>
      <c r="BP44" s="95">
        <f t="shared" si="82"/>
        <v>730081.60000000009</v>
      </c>
      <c r="BQ44" s="95">
        <f t="shared" si="83"/>
        <v>3600000</v>
      </c>
      <c r="BR44" s="48">
        <f t="shared" si="196"/>
        <v>4.4826869663983757</v>
      </c>
      <c r="BT44" s="26" t="str">
        <f>IF(ISERROR(Z44&amp;VLOOKUP($AG44,'TARGET MU'!$A:$D,'TARGET MU'!$B$1,FALSE))=TRUE,"",Z44&amp;VLOOKUP($AG44,'TARGET MU'!$A:$D,'TARGET MU'!$B$1,FALSE))</f>
        <v>ELKEDF5523BK포모스트</v>
      </c>
      <c r="BU44" s="31">
        <f t="shared" si="126"/>
        <v>9126.02</v>
      </c>
      <c r="BV44" s="31" t="str">
        <f t="shared" si="127"/>
        <v>ELKEDF5523BKOSM8045000FOREMOST11CN</v>
      </c>
      <c r="BX44" s="55" t="str">
        <f t="shared" si="162"/>
        <v>ELK</v>
      </c>
      <c r="BY44" s="56">
        <f t="shared" si="163"/>
        <v>5</v>
      </c>
      <c r="BZ44" s="56" t="str">
        <f t="shared" si="164"/>
        <v>M</v>
      </c>
      <c r="CA44" s="56" t="str">
        <f t="shared" si="165"/>
        <v>ED</v>
      </c>
      <c r="CB44" s="56" t="str">
        <f t="shared" si="166"/>
        <v>K</v>
      </c>
      <c r="CC44" s="56" t="str">
        <f t="shared" si="167"/>
        <v>CN</v>
      </c>
      <c r="CD44" s="57" t="str">
        <f t="shared" si="168"/>
        <v>14FW ELS_33_SKI GLOBE_BK_KIDS</v>
      </c>
      <c r="CE44" s="56" t="str">
        <f t="shared" si="169"/>
        <v>ELKEDF5523</v>
      </c>
      <c r="CF44" s="56">
        <f t="shared" si="170"/>
        <v>523</v>
      </c>
      <c r="CG44" s="57" t="str">
        <f t="shared" si="171"/>
        <v>14FW ELS_33_SKI GLOBE_BK_KIDS</v>
      </c>
      <c r="CH44" s="56" t="str">
        <f t="shared" si="172"/>
        <v>BK</v>
      </c>
      <c r="CI44" s="56">
        <f t="shared" si="173"/>
        <v>1</v>
      </c>
      <c r="CJ44" s="56" t="str">
        <f t="shared" si="174"/>
        <v>OSM</v>
      </c>
      <c r="CK44" s="58">
        <f t="shared" si="100"/>
        <v>80</v>
      </c>
      <c r="CL44" s="59">
        <f t="shared" si="175"/>
        <v>7.3</v>
      </c>
      <c r="CM44" s="58">
        <f t="shared" si="176"/>
        <v>45000</v>
      </c>
      <c r="CN44" s="58">
        <f t="shared" si="177"/>
        <v>9106.02</v>
      </c>
      <c r="CO44" s="58">
        <f t="shared" si="178"/>
        <v>20</v>
      </c>
      <c r="CP44" s="60">
        <f t="shared" si="179"/>
        <v>1</v>
      </c>
      <c r="CQ44" s="241">
        <v>1030</v>
      </c>
      <c r="CS44" s="49"/>
      <c r="CT44" s="50" t="str">
        <f t="shared" si="180"/>
        <v>ELKEDF5523BKOSM</v>
      </c>
      <c r="CU44" s="51" t="str">
        <f t="shared" si="181"/>
        <v>ELSTINKO KIDS</v>
      </c>
      <c r="CV44" s="51" t="str">
        <f t="shared" si="182"/>
        <v>MITTEN_523</v>
      </c>
      <c r="CW44" s="51" t="str">
        <f t="shared" si="183"/>
        <v>BLACK_OSM</v>
      </c>
      <c r="CX44" s="52" t="str">
        <f t="shared" si="184"/>
        <v>ELK</v>
      </c>
      <c r="CY44" s="52">
        <f t="shared" si="185"/>
        <v>523</v>
      </c>
      <c r="CZ44" s="53">
        <f t="shared" si="112"/>
        <v>80</v>
      </c>
      <c r="DA44" s="53">
        <f t="shared" si="186"/>
        <v>45000</v>
      </c>
      <c r="DB44" s="52" t="str">
        <f t="shared" si="187"/>
        <v>BLACK</v>
      </c>
      <c r="DC44" s="52" t="str">
        <f t="shared" si="188"/>
        <v>OSM</v>
      </c>
      <c r="DD44" s="1249" t="s">
        <v>2361</v>
      </c>
      <c r="DE44" s="165"/>
      <c r="DG44" s="1216">
        <v>41751</v>
      </c>
      <c r="DH44" s="282">
        <f t="shared" si="192"/>
        <v>41817</v>
      </c>
      <c r="DI44" s="1217">
        <v>41758</v>
      </c>
      <c r="DJ44" s="1217">
        <v>41758</v>
      </c>
      <c r="DK44" s="276">
        <v>41807</v>
      </c>
      <c r="DL44" s="1218">
        <v>4</v>
      </c>
      <c r="DM44" s="1218">
        <v>4</v>
      </c>
      <c r="DN44" s="1216" t="s">
        <v>2174</v>
      </c>
      <c r="DO44" s="1216" t="s">
        <v>2174</v>
      </c>
      <c r="DP44" s="283" t="str">
        <f t="shared" si="193"/>
        <v/>
      </c>
      <c r="DQ44" s="276">
        <v>41803</v>
      </c>
      <c r="DR44" s="1216" t="s">
        <v>2174</v>
      </c>
      <c r="DS44" s="276">
        <v>41807</v>
      </c>
      <c r="DT44" s="276"/>
      <c r="DU44" s="277"/>
      <c r="DV44" s="276"/>
      <c r="DW44" s="276"/>
      <c r="DX44" s="277"/>
      <c r="DY44" s="277"/>
      <c r="DZ44" s="61"/>
      <c r="EA44" s="62"/>
      <c r="EB44" s="62"/>
      <c r="EC44" s="26" t="str">
        <f t="shared" si="157"/>
        <v>ELKEDF5523BK41750</v>
      </c>
      <c r="ED44" s="26" t="str">
        <f t="shared" si="158"/>
        <v>ELKEDF5523BKOSM</v>
      </c>
      <c r="EE44" s="27">
        <f>IF(ED44="",0,IF(COUNTIF(ED$12:ED43,ED44)=0,0,COUNTIF(ED$12:ED43,ED44)))</f>
        <v>0</v>
      </c>
      <c r="EF44" s="26">
        <f t="shared" si="118"/>
        <v>0</v>
      </c>
      <c r="EG44" s="27" t="str">
        <f t="shared" si="159"/>
        <v/>
      </c>
      <c r="EI44" s="26" t="str">
        <f t="shared" si="160"/>
        <v>ELKEDF5523</v>
      </c>
      <c r="EJ44" s="26" t="str">
        <f t="shared" si="161"/>
        <v>ELKEDF5523BK</v>
      </c>
      <c r="EM44" s="1245"/>
      <c r="EN44" s="1245"/>
      <c r="EO44" s="1245"/>
    </row>
    <row r="45" spans="1:145" s="26" customFormat="1" ht="52.5" customHeight="1">
      <c r="A45" s="169" t="str">
        <f>IF(OR($I45="TTL",$I45=""),"",IF(ISERROR(VLOOKUP($B45,CODE!$D:$G,CODE!$F$1-2,FALSE))=TRUE,"전략",VLOOKUP($B45,CODE!$D:$G,CODE!$F$1-2,FALSE)))</f>
        <v>전략</v>
      </c>
      <c r="B45" s="224" t="str">
        <f>IF(OR($I45="TTL",$I45=""),"",IF(VLOOKUP($P45,CODE!$K:$O,CODE!$O$1,FALSE)="",$I45,$I45&amp;"-"&amp;VLOOKUP($P45,CODE!$K:$O,CODE!$O$1,FALSE)))</f>
        <v>ELK-ACC</v>
      </c>
      <c r="C45" s="72" t="str">
        <f t="shared" si="121"/>
        <v>ELK-FOREMOST-11</v>
      </c>
      <c r="D45" s="306" t="str">
        <f t="shared" si="65"/>
        <v>ELK-FOREMOST-11ELKEDF5523BK</v>
      </c>
      <c r="E45" s="72">
        <f t="shared" si="66"/>
        <v>3</v>
      </c>
      <c r="F45" s="195" t="str">
        <f t="shared" si="67"/>
        <v>ELK-FOREMOST-113</v>
      </c>
      <c r="G45" s="72" t="str">
        <f t="shared" si="68"/>
        <v>ELK-FOREMOST-113-ELKEDF5523BLACKOML</v>
      </c>
      <c r="H45" s="72" t="str">
        <f>IF(ISERROR(I45&amp;VLOOKUP(P45,CODE!$K:$N,CODE!$N$1,FALSE)&amp;S45)=TRUE,0,I45&amp;VLOOKUP(P45,CODE!$K:$N,CODE!$N$1,FALSE)&amp;S45)</f>
        <v>ELK의류외523</v>
      </c>
      <c r="I45" s="72" t="str">
        <f>IF(ISERROR(SEARCH("TTL",$K45))=TRUE,IF($L45="","",VLOOKUP($L45,CODE!$B:$G,CODE!$D$1,FALSE)),"TTL")</f>
        <v>ELK</v>
      </c>
      <c r="J45" s="244" t="str">
        <f t="shared" si="122"/>
        <v>14FW E</v>
      </c>
      <c r="K45" s="1037"/>
      <c r="L45" s="40" t="s">
        <v>2036</v>
      </c>
      <c r="M45" s="41" t="str">
        <f>IF(OR($I45="TTL",$L45=""),"",VLOOKUP($L45,CODE!$B:$D,CODE!$C$1,FALSE))</f>
        <v>ELSTINKO KIDS</v>
      </c>
      <c r="N45" s="42" t="str">
        <f>IF(OR($I45="TTL",$L45=""),"",VLOOKUP($K$2,CODE!$S:$T,CODE!$T$1-1,FALSE))</f>
        <v>F</v>
      </c>
      <c r="O45" s="1147">
        <v>5</v>
      </c>
      <c r="P45" s="40" t="s">
        <v>2037</v>
      </c>
      <c r="Q45" s="41" t="str">
        <f>IF(OR($I45="TTL",$P45=""),"",VLOOKUP($P45,CODE!$K:$M,CODE!$L$1,FALSE))</f>
        <v>MITTEN</v>
      </c>
      <c r="R45" s="185" t="s">
        <v>2038</v>
      </c>
      <c r="S45" s="40">
        <v>523</v>
      </c>
      <c r="T45" s="43">
        <f t="shared" si="70"/>
        <v>523</v>
      </c>
      <c r="U45" s="39" t="str">
        <f t="shared" si="71"/>
        <v>ELKEDF5523</v>
      </c>
      <c r="V45" s="36">
        <f t="shared" si="72"/>
        <v>0.5</v>
      </c>
      <c r="W45" s="1154" t="s">
        <v>2039</v>
      </c>
      <c r="X45" s="39" t="str">
        <f>IF($Y45="","",VLOOKUP($Y45,CODE!$AE:$AF,CODE!$AF$1-1,FALSE))</f>
        <v>BK</v>
      </c>
      <c r="Y45" s="37" t="s">
        <v>2040</v>
      </c>
      <c r="Z45" s="35" t="str">
        <f t="shared" si="73"/>
        <v>ELKEDF5523BK</v>
      </c>
      <c r="AA45" s="554" t="str">
        <f t="shared" si="74"/>
        <v/>
      </c>
      <c r="AB45" s="45">
        <f t="shared" si="75"/>
        <v>0.5</v>
      </c>
      <c r="AC45" s="560" t="s">
        <v>2273</v>
      </c>
      <c r="AD45" s="186">
        <v>1</v>
      </c>
      <c r="AE45" s="218" t="s">
        <v>2041</v>
      </c>
      <c r="AF45" s="214">
        <v>80</v>
      </c>
      <c r="AG45" s="1150" t="s">
        <v>2042</v>
      </c>
      <c r="AH45" s="216">
        <v>11</v>
      </c>
      <c r="AI45" s="231">
        <f t="shared" si="76"/>
        <v>11</v>
      </c>
      <c r="AJ45" s="217" t="s">
        <v>2043</v>
      </c>
      <c r="AK45" s="217" t="s">
        <v>2044</v>
      </c>
      <c r="AL45" s="219">
        <f t="shared" si="77"/>
        <v>1</v>
      </c>
      <c r="AM45" s="254">
        <f>IF(ISERROR(VLOOKUP($F45,[1]기획현황취합!$A$1:$E$65474,[1]기획현황취합!$B$1,FALSE))=TRUE,0,VLOOKUP($F45,[1]기획현황취합!$A$1:$E$65474,[1]기획현황취합!$B$1,FALSE))</f>
        <v>45000</v>
      </c>
      <c r="AN45" s="1042">
        <f>IF(ISERROR(VLOOKUP($F45,[1]기획현황취합!$A$1:$E$65474,[1]기획현황취합!$C$1,FALSE))=TRUE,0,VLOOKUP($F45,[1]기획현황취합!$A$1:$E$65474,[1]기획현황취합!$C$1,FALSE))</f>
        <v>41801</v>
      </c>
      <c r="AO45" s="46">
        <f>IF(ISERROR(($AM45/1.1)/VLOOKUP($AG45,'TARGET MU'!$A:$D,'TARGET MU'!$D$1,FALSE))=TRUE,0,($AM45/1.1)/VLOOKUP($AG45,'TARGET MU'!$A:$D,'TARGET MU'!$D$1,FALSE))</f>
        <v>6818.1818181818171</v>
      </c>
      <c r="AP45" s="1049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9126.02</v>
      </c>
      <c r="AQ45" s="38">
        <f t="shared" si="194"/>
        <v>2307.8381818181833</v>
      </c>
      <c r="AR45" s="1157">
        <v>0</v>
      </c>
      <c r="AS45" s="716">
        <v>0</v>
      </c>
      <c r="AT45" s="251">
        <v>20</v>
      </c>
      <c r="AU45" s="226">
        <f t="shared" si="195"/>
        <v>20</v>
      </c>
      <c r="AV45" s="252">
        <v>7.3</v>
      </c>
      <c r="AW45" s="253">
        <v>0</v>
      </c>
      <c r="AX45" s="257">
        <f>IF(ISERROR(VLOOKUP($F45,[1]기획현황취합!$A$1:$E$65474,[1]기획현황취합!$D$1,FALSE))=TRUE,0,VLOOKUP($F45,[1]기획현황취합!$A$1:$E$65474,[1]기획현황취합!$D$1,FALSE))</f>
        <v>41750</v>
      </c>
      <c r="AY45" s="255">
        <v>41897</v>
      </c>
      <c r="AZ45" s="210">
        <f>IF(ISERROR(VLOOKUP($F45,[1]기획현황취합!$A$1:$E$65474,[1]기획현황취합!$E$1,FALSE))=TRUE,0,VLOOKUP($F45,[1]기획현황취합!$A$1:$E$65474,[1]기획현황취합!$E$1,FALSE))</f>
        <v>41907</v>
      </c>
      <c r="BA45" s="250">
        <v>41905</v>
      </c>
      <c r="BB45" s="250">
        <v>41913</v>
      </c>
      <c r="BC45" s="250">
        <v>0</v>
      </c>
      <c r="BD45" s="250">
        <v>0</v>
      </c>
      <c r="BE45" s="250">
        <v>0</v>
      </c>
      <c r="BF45" s="250">
        <v>0</v>
      </c>
      <c r="BG45" s="256" t="s">
        <v>2267</v>
      </c>
      <c r="BH45" s="256" t="s">
        <v>2267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80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80"/>
        <v>0</v>
      </c>
      <c r="BO45" s="47">
        <f t="shared" si="81"/>
        <v>80</v>
      </c>
      <c r="BP45" s="95">
        <f t="shared" si="82"/>
        <v>730081.60000000009</v>
      </c>
      <c r="BQ45" s="95">
        <f t="shared" si="83"/>
        <v>3600000</v>
      </c>
      <c r="BR45" s="48">
        <f t="shared" si="196"/>
        <v>4.4826869663983757</v>
      </c>
      <c r="BT45" s="26" t="str">
        <f>IF(ISERROR(Z45&amp;VLOOKUP($AG45,'TARGET MU'!$A:$D,'TARGET MU'!$B$1,FALSE))=TRUE,"",Z45&amp;VLOOKUP($AG45,'TARGET MU'!$A:$D,'TARGET MU'!$B$1,FALSE))</f>
        <v>ELKEDF5523BK포모스트</v>
      </c>
      <c r="BU45" s="31">
        <f t="shared" si="126"/>
        <v>9126.02</v>
      </c>
      <c r="BV45" s="31" t="str">
        <f t="shared" si="127"/>
        <v>ELKEDF5523BKOML8045000FOREMOST11CN</v>
      </c>
      <c r="BX45" s="55" t="str">
        <f t="shared" si="162"/>
        <v>ELK</v>
      </c>
      <c r="BY45" s="56">
        <f t="shared" si="163"/>
        <v>5</v>
      </c>
      <c r="BZ45" s="56" t="str">
        <f t="shared" si="164"/>
        <v>M</v>
      </c>
      <c r="CA45" s="56" t="str">
        <f t="shared" si="165"/>
        <v>ED</v>
      </c>
      <c r="CB45" s="56" t="str">
        <f t="shared" si="166"/>
        <v>K</v>
      </c>
      <c r="CC45" s="56" t="str">
        <f t="shared" si="167"/>
        <v>CN</v>
      </c>
      <c r="CD45" s="57" t="str">
        <f t="shared" si="168"/>
        <v>14FW ELS_33_SKI GLOBE_BK_KIDS</v>
      </c>
      <c r="CE45" s="56" t="str">
        <f t="shared" si="169"/>
        <v>ELKEDF5523</v>
      </c>
      <c r="CF45" s="56">
        <f t="shared" si="170"/>
        <v>523</v>
      </c>
      <c r="CG45" s="57" t="str">
        <f t="shared" si="171"/>
        <v>14FW ELS_33_SKI GLOBE_BK_KIDS</v>
      </c>
      <c r="CH45" s="56" t="str">
        <f t="shared" si="172"/>
        <v>BK</v>
      </c>
      <c r="CI45" s="56">
        <f t="shared" si="173"/>
        <v>1</v>
      </c>
      <c r="CJ45" s="56" t="str">
        <f t="shared" si="174"/>
        <v>OML</v>
      </c>
      <c r="CK45" s="58">
        <f t="shared" si="100"/>
        <v>80</v>
      </c>
      <c r="CL45" s="59">
        <f t="shared" si="175"/>
        <v>7.3</v>
      </c>
      <c r="CM45" s="58">
        <f t="shared" si="176"/>
        <v>45000</v>
      </c>
      <c r="CN45" s="58">
        <f t="shared" si="177"/>
        <v>9106.02</v>
      </c>
      <c r="CO45" s="58">
        <f t="shared" si="178"/>
        <v>20</v>
      </c>
      <c r="CP45" s="60">
        <f t="shared" si="179"/>
        <v>1</v>
      </c>
      <c r="CQ45" s="241">
        <v>1030</v>
      </c>
      <c r="CS45" s="49"/>
      <c r="CT45" s="50" t="str">
        <f t="shared" si="180"/>
        <v>ELKEDF5523BKOML</v>
      </c>
      <c r="CU45" s="51" t="str">
        <f t="shared" si="181"/>
        <v>ELSTINKO KIDS</v>
      </c>
      <c r="CV45" s="51" t="str">
        <f t="shared" si="182"/>
        <v>MITTEN_523</v>
      </c>
      <c r="CW45" s="51" t="str">
        <f t="shared" si="183"/>
        <v>BLACK_OML</v>
      </c>
      <c r="CX45" s="52" t="str">
        <f t="shared" si="184"/>
        <v>ELK</v>
      </c>
      <c r="CY45" s="52">
        <f t="shared" si="185"/>
        <v>523</v>
      </c>
      <c r="CZ45" s="53">
        <f t="shared" si="112"/>
        <v>80</v>
      </c>
      <c r="DA45" s="53">
        <f t="shared" si="186"/>
        <v>45000</v>
      </c>
      <c r="DB45" s="52" t="str">
        <f t="shared" si="187"/>
        <v>BLACK</v>
      </c>
      <c r="DC45" s="52" t="str">
        <f t="shared" si="188"/>
        <v>OML</v>
      </c>
      <c r="DD45" s="1249" t="s">
        <v>2361</v>
      </c>
      <c r="DE45" s="165"/>
      <c r="DG45" s="1216">
        <v>41751</v>
      </c>
      <c r="DH45" s="282">
        <f t="shared" si="192"/>
        <v>41817</v>
      </c>
      <c r="DI45" s="1217">
        <v>41758</v>
      </c>
      <c r="DJ45" s="1217">
        <v>41758</v>
      </c>
      <c r="DK45" s="276">
        <v>41807</v>
      </c>
      <c r="DL45" s="1218">
        <v>4</v>
      </c>
      <c r="DM45" s="1218">
        <v>4</v>
      </c>
      <c r="DN45" s="1216" t="s">
        <v>2174</v>
      </c>
      <c r="DO45" s="1216" t="s">
        <v>2174</v>
      </c>
      <c r="DP45" s="283" t="str">
        <f t="shared" si="193"/>
        <v/>
      </c>
      <c r="DQ45" s="276">
        <v>41803</v>
      </c>
      <c r="DR45" s="1216" t="s">
        <v>2174</v>
      </c>
      <c r="DS45" s="276">
        <v>41807</v>
      </c>
      <c r="DT45" s="276"/>
      <c r="DU45" s="277"/>
      <c r="DV45" s="276"/>
      <c r="DW45" s="276"/>
      <c r="DX45" s="277"/>
      <c r="DY45" s="277"/>
      <c r="DZ45" s="61"/>
      <c r="EA45" s="62"/>
      <c r="EB45" s="62"/>
      <c r="EC45" s="26" t="str">
        <f t="shared" si="157"/>
        <v/>
      </c>
      <c r="ED45" s="26" t="str">
        <f t="shared" si="158"/>
        <v>ELKEDF5523BKOML</v>
      </c>
      <c r="EE45" s="27">
        <f>IF(ED45="",0,IF(COUNTIF(ED$12:ED44,ED45)=0,0,COUNTIF(ED$12:ED44,ED45)))</f>
        <v>0</v>
      </c>
      <c r="EF45" s="26">
        <f t="shared" si="118"/>
        <v>0</v>
      </c>
      <c r="EG45" s="27" t="str">
        <f t="shared" si="159"/>
        <v/>
      </c>
      <c r="EI45" s="26" t="str">
        <f t="shared" si="160"/>
        <v>ELKEDF5523</v>
      </c>
      <c r="EJ45" s="26" t="str">
        <f t="shared" si="161"/>
        <v>ELKEDF5523BK</v>
      </c>
      <c r="EM45" s="1245"/>
      <c r="EN45" s="1245"/>
      <c r="EO45" s="1245"/>
    </row>
    <row r="46" spans="1:145" s="26" customFormat="1" ht="52.5" customHeight="1">
      <c r="A46" s="169" t="str">
        <f>IF(OR($I46="TTL",$I46=""),"",IF(ISERROR(VLOOKUP($B46,CODE!$D:$G,CODE!$F$1-2,FALSE))=TRUE,"전략",VLOOKUP($B46,CODE!$D:$G,CODE!$F$1-2,FALSE)))</f>
        <v>전략</v>
      </c>
      <c r="B46" s="224" t="str">
        <f>IF(OR($I46="TTL",$I46=""),"",IF(VLOOKUP($P46,CODE!$K:$O,CODE!$O$1,FALSE)="",$I46,$I46&amp;"-"&amp;VLOOKUP($P46,CODE!$K:$O,CODE!$O$1,FALSE)))</f>
        <v>ELK-ACC</v>
      </c>
      <c r="C46" s="72" t="str">
        <f t="shared" si="121"/>
        <v>ELK-FOREMOST-11</v>
      </c>
      <c r="D46" s="306" t="str">
        <f t="shared" si="65"/>
        <v>ELK-FOREMOST-11ELKEDF5524PK</v>
      </c>
      <c r="E46" s="72">
        <f t="shared" si="66"/>
        <v>4</v>
      </c>
      <c r="F46" s="195" t="str">
        <f t="shared" si="67"/>
        <v>ELK-FOREMOST-114</v>
      </c>
      <c r="G46" s="72" t="str">
        <f t="shared" si="68"/>
        <v>ELK-FOREMOST-114-ELKEDF5524PINKOSM</v>
      </c>
      <c r="H46" s="72" t="str">
        <f>IF(ISERROR(I46&amp;VLOOKUP(P46,CODE!$K:$N,CODE!$N$1,FALSE)&amp;S46)=TRUE,0,I46&amp;VLOOKUP(P46,CODE!$K:$N,CODE!$N$1,FALSE)&amp;S46)</f>
        <v>ELK의류외524</v>
      </c>
      <c r="I46" s="72" t="str">
        <f>IF(ISERROR(SEARCH("TTL",$K46))=TRUE,IF($L46="","",VLOOKUP($L46,CODE!$B:$G,CODE!$D$1,FALSE)),"TTL")</f>
        <v>ELK</v>
      </c>
      <c r="J46" s="244" t="str">
        <f t="shared" si="122"/>
        <v>14FW E</v>
      </c>
      <c r="K46" s="1037"/>
      <c r="L46" s="40" t="s">
        <v>2045</v>
      </c>
      <c r="M46" s="41" t="str">
        <f>IF(OR($I46="TTL",$L46=""),"",VLOOKUP($L46,CODE!$B:$D,CODE!$C$1,FALSE))</f>
        <v>ELSTINKO KIDS</v>
      </c>
      <c r="N46" s="42" t="str">
        <f>IF(OR($I46="TTL",$L46=""),"",VLOOKUP($K$2,CODE!$S:$T,CODE!$T$1-1,FALSE))</f>
        <v>F</v>
      </c>
      <c r="O46" s="1147">
        <v>5</v>
      </c>
      <c r="P46" s="40" t="s">
        <v>2046</v>
      </c>
      <c r="Q46" s="41" t="str">
        <f>IF(OR($I46="TTL",$P46=""),"",VLOOKUP($P46,CODE!$K:$M,CODE!$L$1,FALSE))</f>
        <v>MITTEN</v>
      </c>
      <c r="R46" s="185" t="s">
        <v>2047</v>
      </c>
      <c r="S46" s="40">
        <v>524</v>
      </c>
      <c r="T46" s="43">
        <f t="shared" si="70"/>
        <v>524</v>
      </c>
      <c r="U46" s="39" t="str">
        <f t="shared" si="71"/>
        <v>ELKEDF5524</v>
      </c>
      <c r="V46" s="36">
        <f t="shared" si="72"/>
        <v>0.5</v>
      </c>
      <c r="W46" s="1154" t="s">
        <v>2048</v>
      </c>
      <c r="X46" s="39" t="str">
        <f>IF($Y46="","",VLOOKUP($Y46,CODE!$AE:$AF,CODE!$AF$1-1,FALSE))</f>
        <v>PK</v>
      </c>
      <c r="Y46" s="37" t="s">
        <v>2049</v>
      </c>
      <c r="Z46" s="35" t="str">
        <f t="shared" si="73"/>
        <v>ELKEDF5524PK</v>
      </c>
      <c r="AA46" s="554" t="str">
        <f t="shared" si="74"/>
        <v/>
      </c>
      <c r="AB46" s="45">
        <f t="shared" si="75"/>
        <v>0.5</v>
      </c>
      <c r="AC46" s="560" t="s">
        <v>2273</v>
      </c>
      <c r="AD46" s="186">
        <v>1</v>
      </c>
      <c r="AE46" s="218" t="s">
        <v>2050</v>
      </c>
      <c r="AF46" s="214">
        <v>80</v>
      </c>
      <c r="AG46" s="1150" t="s">
        <v>2042</v>
      </c>
      <c r="AH46" s="216">
        <v>11</v>
      </c>
      <c r="AI46" s="231">
        <f t="shared" si="76"/>
        <v>11</v>
      </c>
      <c r="AJ46" s="217" t="s">
        <v>2043</v>
      </c>
      <c r="AK46" s="217" t="s">
        <v>2044</v>
      </c>
      <c r="AL46" s="219">
        <f t="shared" si="77"/>
        <v>1</v>
      </c>
      <c r="AM46" s="254">
        <f>IF(ISERROR(VLOOKUP($F46,[1]기획현황취합!$A$1:$E$65474,[1]기획현황취합!$B$1,FALSE))=TRUE,0,VLOOKUP($F46,[1]기획현황취합!$A$1:$E$65474,[1]기획현황취합!$B$1,FALSE))</f>
        <v>45000</v>
      </c>
      <c r="AN46" s="1042">
        <f>IF(ISERROR(VLOOKUP($F46,[1]기획현황취합!$A$1:$E$65474,[1]기획현황취합!$C$1,FALSE))=TRUE,0,VLOOKUP($F46,[1]기획현황취합!$A$1:$E$65474,[1]기획현황취합!$C$1,FALSE))</f>
        <v>41801</v>
      </c>
      <c r="AO46" s="46">
        <f>IF(ISERROR(($AM46/1.1)/VLOOKUP($AG46,'TARGET MU'!$A:$D,'TARGET MU'!$D$1,FALSE))=TRUE,0,($AM46/1.1)/VLOOKUP($AG46,'TARGET MU'!$A:$D,'TARGET MU'!$D$1,FALSE))</f>
        <v>6818.1818181818171</v>
      </c>
      <c r="AP46" s="1049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9067.2800000000007</v>
      </c>
      <c r="AQ46" s="38">
        <f t="shared" si="194"/>
        <v>2249.0981818181835</v>
      </c>
      <c r="AR46" s="1239">
        <v>66</v>
      </c>
      <c r="AS46" s="716">
        <v>0</v>
      </c>
      <c r="AT46" s="251">
        <v>20</v>
      </c>
      <c r="AU46" s="226">
        <f t="shared" si="195"/>
        <v>86</v>
      </c>
      <c r="AV46" s="252">
        <v>7.2</v>
      </c>
      <c r="AW46" s="253">
        <v>0</v>
      </c>
      <c r="AX46" s="257">
        <f>IF(ISERROR(VLOOKUP($F46,[1]기획현황취합!$A$1:$E$65474,[1]기획현황취합!$D$1,FALSE))=TRUE,0,VLOOKUP($F46,[1]기획현황취합!$A$1:$E$65474,[1]기획현황취합!$D$1,FALSE))</f>
        <v>41750</v>
      </c>
      <c r="AY46" s="255">
        <v>41897</v>
      </c>
      <c r="AZ46" s="210">
        <f>IF(ISERROR(VLOOKUP($F46,[1]기획현황취합!$A$1:$E$65474,[1]기획현황취합!$E$1,FALSE))=TRUE,0,VLOOKUP($F46,[1]기획현황취합!$A$1:$E$65474,[1]기획현황취합!$E$1,FALSE))</f>
        <v>41907</v>
      </c>
      <c r="BA46" s="250">
        <v>41905</v>
      </c>
      <c r="BB46" s="250">
        <v>41913</v>
      </c>
      <c r="BC46" s="250">
        <v>0</v>
      </c>
      <c r="BD46" s="250">
        <v>0</v>
      </c>
      <c r="BE46" s="250">
        <v>0</v>
      </c>
      <c r="BF46" s="250">
        <v>0</v>
      </c>
      <c r="BG46" s="256" t="s">
        <v>2267</v>
      </c>
      <c r="BH46" s="256" t="s">
        <v>2267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80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80"/>
        <v>0</v>
      </c>
      <c r="BO46" s="47">
        <f t="shared" si="81"/>
        <v>80</v>
      </c>
      <c r="BP46" s="95">
        <f t="shared" si="82"/>
        <v>725382.4</v>
      </c>
      <c r="BQ46" s="95">
        <f t="shared" si="83"/>
        <v>3600000</v>
      </c>
      <c r="BR46" s="48">
        <f t="shared" si="196"/>
        <v>4.5117268805078155</v>
      </c>
      <c r="BT46" s="26" t="str">
        <f>IF(ISERROR(Z46&amp;VLOOKUP($AG46,'TARGET MU'!$A:$D,'TARGET MU'!$B$1,FALSE))=TRUE,"",Z46&amp;VLOOKUP($AG46,'TARGET MU'!$A:$D,'TARGET MU'!$B$1,FALSE))</f>
        <v>ELKEDF5524PK포모스트</v>
      </c>
      <c r="BU46" s="31">
        <f t="shared" si="126"/>
        <v>9067.2800000000007</v>
      </c>
      <c r="BV46" s="31" t="str">
        <f t="shared" si="127"/>
        <v>ELKEDF5524PKOSM8045000FOREMOST11CN</v>
      </c>
      <c r="BX46" s="55" t="str">
        <f t="shared" si="162"/>
        <v>ELK</v>
      </c>
      <c r="BY46" s="56">
        <f t="shared" si="163"/>
        <v>5</v>
      </c>
      <c r="BZ46" s="56" t="str">
        <f t="shared" si="164"/>
        <v>M</v>
      </c>
      <c r="CA46" s="56" t="str">
        <f t="shared" si="165"/>
        <v>ED</v>
      </c>
      <c r="CB46" s="56" t="str">
        <f t="shared" si="166"/>
        <v>K</v>
      </c>
      <c r="CC46" s="56" t="str">
        <f t="shared" si="167"/>
        <v>CN</v>
      </c>
      <c r="CD46" s="57" t="str">
        <f t="shared" si="168"/>
        <v>14FW ELS_72_SKI GLOBE_PK_KIDS</v>
      </c>
      <c r="CE46" s="56" t="str">
        <f t="shared" si="169"/>
        <v>ELKEDF5524</v>
      </c>
      <c r="CF46" s="56">
        <f t="shared" si="170"/>
        <v>524</v>
      </c>
      <c r="CG46" s="57" t="str">
        <f t="shared" si="171"/>
        <v>14FW ELS_72_SKI GLOBE_PK_KIDS</v>
      </c>
      <c r="CH46" s="56" t="str">
        <f t="shared" si="172"/>
        <v>PK</v>
      </c>
      <c r="CI46" s="56">
        <f t="shared" si="173"/>
        <v>1</v>
      </c>
      <c r="CJ46" s="56" t="str">
        <f t="shared" si="174"/>
        <v>OSM</v>
      </c>
      <c r="CK46" s="58">
        <f t="shared" si="100"/>
        <v>80</v>
      </c>
      <c r="CL46" s="59">
        <f t="shared" si="175"/>
        <v>7.2</v>
      </c>
      <c r="CM46" s="58">
        <f t="shared" si="176"/>
        <v>45000</v>
      </c>
      <c r="CN46" s="58">
        <f t="shared" si="177"/>
        <v>8981.2800000000007</v>
      </c>
      <c r="CO46" s="58">
        <f t="shared" si="178"/>
        <v>86</v>
      </c>
      <c r="CP46" s="60">
        <f t="shared" si="179"/>
        <v>1</v>
      </c>
      <c r="CQ46" s="241">
        <v>1030</v>
      </c>
      <c r="CS46" s="49"/>
      <c r="CT46" s="50" t="str">
        <f t="shared" si="180"/>
        <v>ELKEDF5524PKOSM</v>
      </c>
      <c r="CU46" s="51" t="str">
        <f t="shared" si="181"/>
        <v>ELSTINKO KIDS</v>
      </c>
      <c r="CV46" s="51" t="str">
        <f t="shared" si="182"/>
        <v>MITTEN_524</v>
      </c>
      <c r="CW46" s="51" t="str">
        <f t="shared" si="183"/>
        <v>PINK_OSM</v>
      </c>
      <c r="CX46" s="52" t="str">
        <f t="shared" si="184"/>
        <v>ELK</v>
      </c>
      <c r="CY46" s="52">
        <f t="shared" si="185"/>
        <v>524</v>
      </c>
      <c r="CZ46" s="53">
        <f t="shared" si="112"/>
        <v>80</v>
      </c>
      <c r="DA46" s="53">
        <f t="shared" si="186"/>
        <v>45000</v>
      </c>
      <c r="DB46" s="52" t="str">
        <f t="shared" si="187"/>
        <v>PINK</v>
      </c>
      <c r="DC46" s="52" t="str">
        <f t="shared" si="188"/>
        <v>OSM</v>
      </c>
      <c r="DD46" s="1249" t="s">
        <v>2361</v>
      </c>
      <c r="DE46" s="165"/>
      <c r="DG46" s="1216">
        <v>41751</v>
      </c>
      <c r="DH46" s="282">
        <f t="shared" si="192"/>
        <v>41817</v>
      </c>
      <c r="DI46" s="1217">
        <v>41758</v>
      </c>
      <c r="DJ46" s="1217">
        <v>41758</v>
      </c>
      <c r="DK46" s="276">
        <v>41807</v>
      </c>
      <c r="DL46" s="1218">
        <v>4</v>
      </c>
      <c r="DM46" s="1218">
        <v>3</v>
      </c>
      <c r="DN46" s="1216">
        <v>41793</v>
      </c>
      <c r="DO46" s="1216" t="s">
        <v>2174</v>
      </c>
      <c r="DP46" s="283">
        <f t="shared" si="193"/>
        <v>41847</v>
      </c>
      <c r="DQ46" s="276">
        <v>41803</v>
      </c>
      <c r="DR46" s="1216" t="s">
        <v>2174</v>
      </c>
      <c r="DS46" s="276">
        <v>41807</v>
      </c>
      <c r="DT46" s="276"/>
      <c r="DU46" s="277"/>
      <c r="DV46" s="276"/>
      <c r="DW46" s="276"/>
      <c r="DX46" s="277"/>
      <c r="DY46" s="277"/>
      <c r="DZ46" s="61"/>
      <c r="EA46" s="62"/>
      <c r="EB46" s="62"/>
      <c r="EC46" s="26" t="str">
        <f t="shared" si="157"/>
        <v>ELKEDF5524PK41750</v>
      </c>
      <c r="ED46" s="26" t="str">
        <f t="shared" si="158"/>
        <v>ELKEDF5524PKOSM</v>
      </c>
      <c r="EE46" s="27">
        <f>IF(ED46="",0,IF(COUNTIF(ED$12:ED45,ED46)=0,0,COUNTIF(ED$12:ED45,ED46)))</f>
        <v>0</v>
      </c>
      <c r="EF46" s="26">
        <f t="shared" si="118"/>
        <v>0</v>
      </c>
      <c r="EG46" s="27" t="str">
        <f t="shared" si="159"/>
        <v/>
      </c>
      <c r="EI46" s="26" t="str">
        <f t="shared" si="160"/>
        <v>ELKEDF5524</v>
      </c>
      <c r="EJ46" s="26" t="str">
        <f t="shared" si="161"/>
        <v>ELKEDF5524PK</v>
      </c>
      <c r="EM46" s="1245"/>
      <c r="EN46" s="1245"/>
      <c r="EO46" s="1245"/>
    </row>
    <row r="47" spans="1:145" s="26" customFormat="1" ht="52.5" customHeight="1">
      <c r="A47" s="169" t="str">
        <f>IF(OR($I47="TTL",$I47=""),"",IF(ISERROR(VLOOKUP($B47,CODE!$D:$G,CODE!$F$1-2,FALSE))=TRUE,"전략",VLOOKUP($B47,CODE!$D:$G,CODE!$F$1-2,FALSE)))</f>
        <v>전략</v>
      </c>
      <c r="B47" s="224" t="str">
        <f>IF(OR($I47="TTL",$I47=""),"",IF(VLOOKUP($P47,CODE!$K:$O,CODE!$O$1,FALSE)="",$I47,$I47&amp;"-"&amp;VLOOKUP($P47,CODE!$K:$O,CODE!$O$1,FALSE)))</f>
        <v>ELK-ACC</v>
      </c>
      <c r="C47" s="72" t="str">
        <f t="shared" si="121"/>
        <v>ELK-FOREMOST-11</v>
      </c>
      <c r="D47" s="306" t="str">
        <f t="shared" si="65"/>
        <v>ELK-FOREMOST-11ELKEDF5524PK</v>
      </c>
      <c r="E47" s="72">
        <f t="shared" si="66"/>
        <v>4</v>
      </c>
      <c r="F47" s="195" t="str">
        <f t="shared" si="67"/>
        <v>ELK-FOREMOST-114</v>
      </c>
      <c r="G47" s="72" t="str">
        <f t="shared" si="68"/>
        <v>ELK-FOREMOST-114-ELKEDF5524PINKOML</v>
      </c>
      <c r="H47" s="72" t="str">
        <f>IF(ISERROR(I47&amp;VLOOKUP(P47,CODE!$K:$N,CODE!$N$1,FALSE)&amp;S47)=TRUE,0,I47&amp;VLOOKUP(P47,CODE!$K:$N,CODE!$N$1,FALSE)&amp;S47)</f>
        <v>ELK의류외524</v>
      </c>
      <c r="I47" s="72" t="str">
        <f>IF(ISERROR(SEARCH("TTL",$K47))=TRUE,IF($L47="","",VLOOKUP($L47,CODE!$B:$G,CODE!$D$1,FALSE)),"TTL")</f>
        <v>ELK</v>
      </c>
      <c r="J47" s="244" t="str">
        <f t="shared" si="122"/>
        <v>14FW E</v>
      </c>
      <c r="K47" s="1037"/>
      <c r="L47" s="40" t="s">
        <v>2045</v>
      </c>
      <c r="M47" s="41" t="str">
        <f>IF(OR($I47="TTL",$L47=""),"",VLOOKUP($L47,CODE!$B:$D,CODE!$C$1,FALSE))</f>
        <v>ELSTINKO KIDS</v>
      </c>
      <c r="N47" s="42" t="str">
        <f>IF(OR($I47="TTL",$L47=""),"",VLOOKUP($K$2,CODE!$S:$T,CODE!$T$1-1,FALSE))</f>
        <v>F</v>
      </c>
      <c r="O47" s="1147">
        <v>5</v>
      </c>
      <c r="P47" s="40" t="s">
        <v>2046</v>
      </c>
      <c r="Q47" s="41" t="str">
        <f>IF(OR($I47="TTL",$P47=""),"",VLOOKUP($P47,CODE!$K:$M,CODE!$L$1,FALSE))</f>
        <v>MITTEN</v>
      </c>
      <c r="R47" s="185" t="s">
        <v>2047</v>
      </c>
      <c r="S47" s="40">
        <v>524</v>
      </c>
      <c r="T47" s="43">
        <f t="shared" si="70"/>
        <v>524</v>
      </c>
      <c r="U47" s="39" t="str">
        <f t="shared" si="71"/>
        <v>ELKEDF5524</v>
      </c>
      <c r="V47" s="36">
        <f t="shared" si="72"/>
        <v>0.5</v>
      </c>
      <c r="W47" s="1154" t="s">
        <v>2048</v>
      </c>
      <c r="X47" s="39" t="str">
        <f>IF($Y47="","",VLOOKUP($Y47,CODE!$AE:$AF,CODE!$AF$1-1,FALSE))</f>
        <v>PK</v>
      </c>
      <c r="Y47" s="37" t="s">
        <v>2051</v>
      </c>
      <c r="Z47" s="35" t="str">
        <f t="shared" si="73"/>
        <v>ELKEDF5524PK</v>
      </c>
      <c r="AA47" s="554" t="str">
        <f t="shared" si="74"/>
        <v/>
      </c>
      <c r="AB47" s="45">
        <f t="shared" si="75"/>
        <v>0.5</v>
      </c>
      <c r="AC47" s="560" t="s">
        <v>2273</v>
      </c>
      <c r="AD47" s="186">
        <v>1</v>
      </c>
      <c r="AE47" s="218" t="s">
        <v>2052</v>
      </c>
      <c r="AF47" s="214">
        <v>80</v>
      </c>
      <c r="AG47" s="1150" t="s">
        <v>2053</v>
      </c>
      <c r="AH47" s="216">
        <v>11</v>
      </c>
      <c r="AI47" s="231">
        <f t="shared" si="76"/>
        <v>11</v>
      </c>
      <c r="AJ47" s="217" t="s">
        <v>2054</v>
      </c>
      <c r="AK47" s="217" t="s">
        <v>2055</v>
      </c>
      <c r="AL47" s="219">
        <f t="shared" si="77"/>
        <v>1</v>
      </c>
      <c r="AM47" s="254">
        <f>IF(ISERROR(VLOOKUP($F47,[1]기획현황취합!$A$1:$E$65474,[1]기획현황취합!$B$1,FALSE))=TRUE,0,VLOOKUP($F47,[1]기획현황취합!$A$1:$E$65474,[1]기획현황취합!$B$1,FALSE))</f>
        <v>45000</v>
      </c>
      <c r="AN47" s="1042">
        <f>IF(ISERROR(VLOOKUP($F47,[1]기획현황취합!$A$1:$E$65474,[1]기획현황취합!$C$1,FALSE))=TRUE,0,VLOOKUP($F47,[1]기획현황취합!$A$1:$E$65474,[1]기획현황취합!$C$1,FALSE))</f>
        <v>41801</v>
      </c>
      <c r="AO47" s="46">
        <f>IF(ISERROR(($AM47/1.1)/VLOOKUP($AG47,'TARGET MU'!$A:$D,'TARGET MU'!$D$1,FALSE))=TRUE,0,($AM47/1.1)/VLOOKUP($AG47,'TARGET MU'!$A:$D,'TARGET MU'!$D$1,FALSE))</f>
        <v>6818.1818181818171</v>
      </c>
      <c r="AP47" s="1049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9066.2800000000007</v>
      </c>
      <c r="AQ47" s="38">
        <f t="shared" si="194"/>
        <v>2248.0981818181835</v>
      </c>
      <c r="AR47" s="1239">
        <v>65</v>
      </c>
      <c r="AS47" s="716">
        <v>0</v>
      </c>
      <c r="AT47" s="251">
        <v>20</v>
      </c>
      <c r="AU47" s="226">
        <f t="shared" si="195"/>
        <v>85</v>
      </c>
      <c r="AV47" s="252">
        <v>7.2</v>
      </c>
      <c r="AW47" s="253">
        <v>0</v>
      </c>
      <c r="AX47" s="257">
        <f>IF(ISERROR(VLOOKUP($F47,[1]기획현황취합!$A$1:$E$65474,[1]기획현황취합!$D$1,FALSE))=TRUE,0,VLOOKUP($F47,[1]기획현황취합!$A$1:$E$65474,[1]기획현황취합!$D$1,FALSE))</f>
        <v>41750</v>
      </c>
      <c r="AY47" s="255">
        <v>41897</v>
      </c>
      <c r="AZ47" s="210">
        <f>IF(ISERROR(VLOOKUP($F47,[1]기획현황취합!$A$1:$E$65474,[1]기획현황취합!$E$1,FALSE))=TRUE,0,VLOOKUP($F47,[1]기획현황취합!$A$1:$E$65474,[1]기획현황취합!$E$1,FALSE))</f>
        <v>41907</v>
      </c>
      <c r="BA47" s="250">
        <v>41905</v>
      </c>
      <c r="BB47" s="250">
        <v>41913</v>
      </c>
      <c r="BC47" s="250">
        <v>0</v>
      </c>
      <c r="BD47" s="250">
        <v>0</v>
      </c>
      <c r="BE47" s="250">
        <v>0</v>
      </c>
      <c r="BF47" s="250">
        <v>0</v>
      </c>
      <c r="BG47" s="256" t="s">
        <v>2267</v>
      </c>
      <c r="BH47" s="256" t="s">
        <v>2267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80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80"/>
        <v>0</v>
      </c>
      <c r="BO47" s="47">
        <f t="shared" si="81"/>
        <v>80</v>
      </c>
      <c r="BP47" s="95">
        <f t="shared" si="82"/>
        <v>725302.4</v>
      </c>
      <c r="BQ47" s="95">
        <f t="shared" si="83"/>
        <v>3600000</v>
      </c>
      <c r="BR47" s="48">
        <f t="shared" si="196"/>
        <v>4.5122245186659695</v>
      </c>
      <c r="BT47" s="26" t="str">
        <f>IF(ISERROR(Z47&amp;VLOOKUP($AG47,'TARGET MU'!$A:$D,'TARGET MU'!$B$1,FALSE))=TRUE,"",Z47&amp;VLOOKUP($AG47,'TARGET MU'!$A:$D,'TARGET MU'!$B$1,FALSE))</f>
        <v>ELKEDF5524PK포모스트</v>
      </c>
      <c r="BU47" s="31">
        <f t="shared" si="126"/>
        <v>9066.2800000000007</v>
      </c>
      <c r="BV47" s="31" t="str">
        <f t="shared" si="127"/>
        <v>ELKEDF5524PKOML8045000FOREMOST11CN</v>
      </c>
      <c r="BX47" s="55" t="str">
        <f t="shared" si="162"/>
        <v>ELK</v>
      </c>
      <c r="BY47" s="56">
        <f t="shared" si="163"/>
        <v>5</v>
      </c>
      <c r="BZ47" s="56" t="str">
        <f t="shared" si="164"/>
        <v>M</v>
      </c>
      <c r="CA47" s="56" t="str">
        <f t="shared" si="165"/>
        <v>ED</v>
      </c>
      <c r="CB47" s="56" t="str">
        <f t="shared" si="166"/>
        <v>K</v>
      </c>
      <c r="CC47" s="56" t="str">
        <f t="shared" si="167"/>
        <v>CN</v>
      </c>
      <c r="CD47" s="57" t="str">
        <f t="shared" si="168"/>
        <v>14FW ELS_72_SKI GLOBE_PK_KIDS</v>
      </c>
      <c r="CE47" s="56" t="str">
        <f t="shared" si="169"/>
        <v>ELKEDF5524</v>
      </c>
      <c r="CF47" s="56">
        <f t="shared" si="170"/>
        <v>524</v>
      </c>
      <c r="CG47" s="57" t="str">
        <f t="shared" si="171"/>
        <v>14FW ELS_72_SKI GLOBE_PK_KIDS</v>
      </c>
      <c r="CH47" s="56" t="str">
        <f t="shared" si="172"/>
        <v>PK</v>
      </c>
      <c r="CI47" s="56">
        <f t="shared" si="173"/>
        <v>1</v>
      </c>
      <c r="CJ47" s="56" t="str">
        <f t="shared" si="174"/>
        <v>OML</v>
      </c>
      <c r="CK47" s="58">
        <f t="shared" si="100"/>
        <v>80</v>
      </c>
      <c r="CL47" s="59">
        <f t="shared" si="175"/>
        <v>7.2</v>
      </c>
      <c r="CM47" s="58">
        <f t="shared" si="176"/>
        <v>45000</v>
      </c>
      <c r="CN47" s="58">
        <f t="shared" si="177"/>
        <v>8981.2800000000007</v>
      </c>
      <c r="CO47" s="58">
        <f t="shared" si="178"/>
        <v>85</v>
      </c>
      <c r="CP47" s="60">
        <f t="shared" si="179"/>
        <v>1</v>
      </c>
      <c r="CQ47" s="241">
        <v>1030</v>
      </c>
      <c r="CS47" s="49"/>
      <c r="CT47" s="50" t="str">
        <f t="shared" si="180"/>
        <v>ELKEDF5524PKOML</v>
      </c>
      <c r="CU47" s="51" t="str">
        <f t="shared" si="181"/>
        <v>ELSTINKO KIDS</v>
      </c>
      <c r="CV47" s="51" t="str">
        <f t="shared" si="182"/>
        <v>MITTEN_524</v>
      </c>
      <c r="CW47" s="51" t="str">
        <f t="shared" si="183"/>
        <v>PINK_OML</v>
      </c>
      <c r="CX47" s="52" t="str">
        <f t="shared" si="184"/>
        <v>ELK</v>
      </c>
      <c r="CY47" s="52">
        <f t="shared" si="185"/>
        <v>524</v>
      </c>
      <c r="CZ47" s="53">
        <f t="shared" si="112"/>
        <v>80</v>
      </c>
      <c r="DA47" s="53">
        <f t="shared" si="186"/>
        <v>45000</v>
      </c>
      <c r="DB47" s="52" t="str">
        <f t="shared" si="187"/>
        <v>PINK</v>
      </c>
      <c r="DC47" s="52" t="str">
        <f t="shared" si="188"/>
        <v>OML</v>
      </c>
      <c r="DD47" s="1249" t="s">
        <v>2361</v>
      </c>
      <c r="DE47" s="165"/>
      <c r="DG47" s="1216">
        <v>41751</v>
      </c>
      <c r="DH47" s="282">
        <f t="shared" si="192"/>
        <v>41817</v>
      </c>
      <c r="DI47" s="1217">
        <v>41758</v>
      </c>
      <c r="DJ47" s="1217">
        <v>41758</v>
      </c>
      <c r="DK47" s="276">
        <v>41807</v>
      </c>
      <c r="DL47" s="1218">
        <v>4</v>
      </c>
      <c r="DM47" s="1218">
        <v>3</v>
      </c>
      <c r="DN47" s="1216">
        <v>41793</v>
      </c>
      <c r="DO47" s="1216" t="s">
        <v>2174</v>
      </c>
      <c r="DP47" s="283">
        <f t="shared" si="193"/>
        <v>41847</v>
      </c>
      <c r="DQ47" s="276">
        <v>41803</v>
      </c>
      <c r="DR47" s="1216" t="s">
        <v>2174</v>
      </c>
      <c r="DS47" s="276">
        <v>41807</v>
      </c>
      <c r="DT47" s="276"/>
      <c r="DU47" s="277"/>
      <c r="DV47" s="276"/>
      <c r="DW47" s="276"/>
      <c r="DX47" s="277"/>
      <c r="DY47" s="277"/>
      <c r="DZ47" s="61"/>
      <c r="EA47" s="62"/>
      <c r="EB47" s="62"/>
      <c r="EC47" s="26" t="str">
        <f t="shared" si="157"/>
        <v/>
      </c>
      <c r="ED47" s="26" t="str">
        <f t="shared" si="158"/>
        <v>ELKEDF5524PKOML</v>
      </c>
      <c r="EE47" s="27">
        <f>IF(ED47="",0,IF(COUNTIF(ED$12:ED46,ED47)=0,0,COUNTIF(ED$12:ED46,ED47)))</f>
        <v>0</v>
      </c>
      <c r="EF47" s="26">
        <f t="shared" si="118"/>
        <v>0</v>
      </c>
      <c r="EG47" s="27" t="str">
        <f t="shared" si="159"/>
        <v/>
      </c>
      <c r="EI47" s="26" t="str">
        <f t="shared" si="160"/>
        <v>ELKEDF5524</v>
      </c>
      <c r="EJ47" s="26" t="str">
        <f t="shared" si="161"/>
        <v>ELKEDF5524PK</v>
      </c>
      <c r="EM47" s="1245"/>
      <c r="EN47" s="1245"/>
      <c r="EO47" s="1245"/>
    </row>
    <row r="48" spans="1:145" s="26" customFormat="1" ht="52.5" customHeight="1">
      <c r="A48" s="169" t="str">
        <f>IF(OR($I48="TTL",$I48=""),"",IF(ISERROR(VLOOKUP($B48,CODE!$D:$G,CODE!$F$1-2,FALSE))=TRUE,"전략",VLOOKUP($B48,CODE!$D:$G,CODE!$F$1-2,FALSE)))</f>
        <v/>
      </c>
      <c r="B48" s="224" t="str">
        <f>IF(OR($I48="TTL",$I48=""),"",IF(VLOOKUP($P48,CODE!$K:$O,CODE!$O$1,FALSE)="",$I48,$I48&amp;"-"&amp;VLOOKUP($P48,CODE!$K:$O,CODE!$O$1,FALSE)))</f>
        <v/>
      </c>
      <c r="C48" s="72" t="str">
        <f t="shared" si="121"/>
        <v/>
      </c>
      <c r="D48" s="306" t="str">
        <f t="shared" si="65"/>
        <v/>
      </c>
      <c r="E48" s="72">
        <f t="shared" si="66"/>
        <v>0</v>
      </c>
      <c r="F48" s="195" t="str">
        <f t="shared" si="67"/>
        <v>0</v>
      </c>
      <c r="G48" s="72" t="str">
        <f t="shared" si="68"/>
        <v>0-</v>
      </c>
      <c r="H48" s="72">
        <f>IF(ISERROR(I48&amp;VLOOKUP(P48,CODE!$K:$N,CODE!$N$1,FALSE)&amp;S48)=TRUE,0,I48&amp;VLOOKUP(P48,CODE!$K:$N,CODE!$N$1,FALSE)&amp;S48)</f>
        <v>0</v>
      </c>
      <c r="I48" s="72" t="str">
        <f>IF(ISERROR(SEARCH("TTL",$K48))=TRUE,IF($L48="","",VLOOKUP($L48,CODE!$B:$G,CODE!$D$1,FALSE)),"TTL")</f>
        <v>TTL</v>
      </c>
      <c r="J48" s="244" t="str">
        <f t="shared" si="122"/>
        <v/>
      </c>
      <c r="K48" s="1037" t="str">
        <f>C47&amp;" TTL"</f>
        <v>ELK-FOREMOST-11 TTL</v>
      </c>
      <c r="L48" s="40"/>
      <c r="M48" s="41" t="str">
        <f>IF(OR($I48="TTL",$L48=""),"",VLOOKUP($L48,CODE!$B:$D,CODE!$C$1,FALSE))</f>
        <v/>
      </c>
      <c r="N48" s="42" t="str">
        <f>IF(OR($I48="TTL",$L48=""),"",VLOOKUP($K$2,CODE!$S:$T,CODE!$T$1-1,FALSE))</f>
        <v/>
      </c>
      <c r="O48" s="43" t="str">
        <f>IF(OR($I48="TTL",$L48=""),"",VLOOKUP($L$2,CODE!$X:$Y,CODE!$Y$1-1,FALSE))</f>
        <v/>
      </c>
      <c r="P48" s="40"/>
      <c r="Q48" s="41" t="str">
        <f>IF(OR($I48="TTL",$P48=""),"",VLOOKUP($P48,CODE!$K:$M,CODE!$L$1,FALSE))</f>
        <v/>
      </c>
      <c r="R48" s="185" t="s">
        <v>2047</v>
      </c>
      <c r="S48" s="40"/>
      <c r="T48" s="43" t="str">
        <f t="shared" si="70"/>
        <v/>
      </c>
      <c r="U48" s="39" t="str">
        <f t="shared" si="71"/>
        <v/>
      </c>
      <c r="V48" s="36">
        <f t="shared" si="72"/>
        <v>4</v>
      </c>
      <c r="W48" s="44"/>
      <c r="X48" s="39" t="str">
        <f>IF($Y48="","",VLOOKUP($Y48,CODE!$AE:$AF,CODE!$AF$1-1,FALSE))</f>
        <v/>
      </c>
      <c r="Y48" s="37"/>
      <c r="Z48" s="35" t="str">
        <f t="shared" si="73"/>
        <v/>
      </c>
      <c r="AA48" s="554" t="str">
        <f t="shared" si="74"/>
        <v/>
      </c>
      <c r="AB48" s="45">
        <f t="shared" si="75"/>
        <v>4</v>
      </c>
      <c r="AC48" s="560">
        <v>0</v>
      </c>
      <c r="AD48" s="186">
        <v>1</v>
      </c>
      <c r="AE48" s="218"/>
      <c r="AF48" s="214"/>
      <c r="AG48" s="215"/>
      <c r="AH48" s="216"/>
      <c r="AI48" s="231" t="str">
        <f t="shared" si="76"/>
        <v/>
      </c>
      <c r="AJ48" s="217"/>
      <c r="AK48" s="217"/>
      <c r="AL48" s="219" t="str">
        <f t="shared" si="77"/>
        <v/>
      </c>
      <c r="AM48" s="254">
        <f>IF(ISERROR(VLOOKUP($F48,[1]기획현황취합!$A$1:$E$65474,[1]기획현황취합!$B$1,FALSE))=TRUE,0,VLOOKUP($F48,[1]기획현황취합!$A$1:$E$65474,[1]기획현황취합!$B$1,FALSE))</f>
        <v>0</v>
      </c>
      <c r="AN48" s="1042">
        <f>IF(ISERROR(VLOOKUP($F48,[1]기획현황취합!$A$1:$E$65474,[1]기획현황취합!$C$1,FALSE))=TRUE,0,VLOOKUP($F48,[1]기획현황취합!$A$1:$E$65474,[1]기획현황취합!$C$1,FALSE))</f>
        <v>0</v>
      </c>
      <c r="AO48" s="46">
        <f>IF(ISERROR(($AM48/1.1)/VLOOKUP($AG48,'TARGET MU'!$A:$D,'TARGET MU'!$D$1,FALSE))=TRUE,0,($AM48/1.1)/VLOOKUP($AG48,'TARGET MU'!$A:$D,'TARGET MU'!$D$1,FALSE))</f>
        <v>0</v>
      </c>
      <c r="AP48" s="1049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0</v>
      </c>
      <c r="AQ48" s="38">
        <f t="shared" si="194"/>
        <v>0</v>
      </c>
      <c r="AR48" s="1157">
        <v>0</v>
      </c>
      <c r="AS48" s="716">
        <v>0</v>
      </c>
      <c r="AT48" s="251"/>
      <c r="AU48" s="226">
        <f t="shared" si="195"/>
        <v>0</v>
      </c>
      <c r="AV48" s="252">
        <v>0</v>
      </c>
      <c r="AW48" s="253">
        <v>0</v>
      </c>
      <c r="AX48" s="257">
        <f>IF(ISERROR(VLOOKUP($F48,[1]기획현황취합!$A$1:$E$65474,[1]기획현황취합!$D$1,FALSE))=TRUE,0,VLOOKUP($F48,[1]기획현황취합!$A$1:$E$65474,[1]기획현황취합!$D$1,FALSE))</f>
        <v>0</v>
      </c>
      <c r="AY48" s="255">
        <v>0</v>
      </c>
      <c r="AZ48" s="210">
        <f>IF(ISERROR(VLOOKUP($F48,[1]기획현황취합!$A$1:$E$65474,[1]기획현황취합!$E$1,FALSE))=TRUE,0,VLOOKUP($F48,[1]기획현황취합!$A$1:$E$65474,[1]기획현황취합!$E$1,FALSE))</f>
        <v>0</v>
      </c>
      <c r="BA48" s="250">
        <v>0</v>
      </c>
      <c r="BB48" s="250">
        <v>0</v>
      </c>
      <c r="BC48" s="250">
        <v>0</v>
      </c>
      <c r="BD48" s="250">
        <v>0</v>
      </c>
      <c r="BE48" s="250">
        <v>0</v>
      </c>
      <c r="BF48" s="250">
        <v>0</v>
      </c>
      <c r="BG48" s="256">
        <v>0</v>
      </c>
      <c r="BH48" s="256">
        <v>0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629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80"/>
        <v>0</v>
      </c>
      <c r="BO48" s="47">
        <f t="shared" si="81"/>
        <v>630</v>
      </c>
      <c r="BP48" s="95">
        <f t="shared" si="82"/>
        <v>6109224.4000000013</v>
      </c>
      <c r="BQ48" s="95">
        <f t="shared" si="83"/>
        <v>30450000</v>
      </c>
      <c r="BR48" s="48">
        <f t="shared" si="196"/>
        <v>4.5311509889566626</v>
      </c>
      <c r="BT48" s="26" t="str">
        <f>IF(ISERROR(Z48&amp;VLOOKUP($AG48,'TARGET MU'!$A:$D,'TARGET MU'!$B$1,FALSE))=TRUE,"",Z48&amp;VLOOKUP($AG48,'TARGET MU'!$A:$D,'TARGET MU'!$B$1,FALSE))</f>
        <v/>
      </c>
      <c r="BU48" s="31">
        <f t="shared" si="126"/>
        <v>0</v>
      </c>
      <c r="BV48" s="31" t="str">
        <f t="shared" si="127"/>
        <v>0</v>
      </c>
      <c r="BX48" s="55" t="str">
        <f t="shared" si="162"/>
        <v/>
      </c>
      <c r="BY48" s="56" t="str">
        <f t="shared" si="163"/>
        <v/>
      </c>
      <c r="BZ48" s="56">
        <f t="shared" si="164"/>
        <v>0</v>
      </c>
      <c r="CA48" s="56">
        <f t="shared" si="165"/>
        <v>0</v>
      </c>
      <c r="CB48" s="56" t="str">
        <f t="shared" si="166"/>
        <v>K</v>
      </c>
      <c r="CC48" s="56">
        <f t="shared" si="167"/>
        <v>0</v>
      </c>
      <c r="CD48" s="57">
        <f t="shared" si="168"/>
        <v>0</v>
      </c>
      <c r="CE48" s="56" t="str">
        <f t="shared" si="169"/>
        <v/>
      </c>
      <c r="CF48" s="56" t="str">
        <f t="shared" si="170"/>
        <v/>
      </c>
      <c r="CG48" s="57">
        <f t="shared" si="171"/>
        <v>0</v>
      </c>
      <c r="CH48" s="56" t="str">
        <f t="shared" si="172"/>
        <v/>
      </c>
      <c r="CI48" s="56">
        <f t="shared" si="173"/>
        <v>1</v>
      </c>
      <c r="CJ48" s="56">
        <f t="shared" si="174"/>
        <v>0</v>
      </c>
      <c r="CK48" s="58">
        <f t="shared" si="100"/>
        <v>630</v>
      </c>
      <c r="CL48" s="59">
        <f t="shared" si="175"/>
        <v>0</v>
      </c>
      <c r="CM48" s="58">
        <f t="shared" si="176"/>
        <v>0</v>
      </c>
      <c r="CN48" s="58">
        <f t="shared" si="177"/>
        <v>0</v>
      </c>
      <c r="CO48" s="58">
        <f t="shared" si="178"/>
        <v>0</v>
      </c>
      <c r="CP48" s="60" t="str">
        <f t="shared" si="179"/>
        <v/>
      </c>
      <c r="CQ48" s="241"/>
      <c r="CS48" s="49"/>
      <c r="CT48" s="50" t="str">
        <f t="shared" si="180"/>
        <v>ELK-FOREMOST-11 TTL</v>
      </c>
      <c r="CU48" s="51" t="str">
        <f t="shared" si="181"/>
        <v/>
      </c>
      <c r="CV48" s="51" t="str">
        <f t="shared" si="182"/>
        <v/>
      </c>
      <c r="CW48" s="51" t="str">
        <f t="shared" si="183"/>
        <v/>
      </c>
      <c r="CX48" s="52">
        <f t="shared" si="184"/>
        <v>0</v>
      </c>
      <c r="CY48" s="52" t="str">
        <f t="shared" si="185"/>
        <v/>
      </c>
      <c r="CZ48" s="53">
        <f t="shared" si="112"/>
        <v>630</v>
      </c>
      <c r="DA48" s="53">
        <f t="shared" si="186"/>
        <v>0</v>
      </c>
      <c r="DB48" s="52">
        <f t="shared" si="187"/>
        <v>0</v>
      </c>
      <c r="DC48" s="52">
        <f t="shared" si="188"/>
        <v>0</v>
      </c>
      <c r="DD48" s="61"/>
      <c r="DE48" s="165"/>
      <c r="DG48" s="276"/>
      <c r="DH48" s="282" t="str">
        <f t="shared" si="192"/>
        <v/>
      </c>
      <c r="DI48" s="275"/>
      <c r="DJ48" s="275"/>
      <c r="DK48" s="276"/>
      <c r="DL48" s="1081"/>
      <c r="DM48" s="1081"/>
      <c r="DN48" s="276"/>
      <c r="DO48" s="276"/>
      <c r="DP48" s="283" t="str">
        <f t="shared" si="193"/>
        <v/>
      </c>
      <c r="DQ48" s="276"/>
      <c r="DR48" s="276"/>
      <c r="DS48" s="277"/>
      <c r="DT48" s="276"/>
      <c r="DU48" s="277"/>
      <c r="DV48" s="276"/>
      <c r="DW48" s="276"/>
      <c r="DX48" s="277"/>
      <c r="DY48" s="277"/>
      <c r="DZ48" s="61"/>
      <c r="EA48" s="62"/>
      <c r="EB48" s="62"/>
      <c r="EC48" s="26" t="str">
        <f t="shared" si="157"/>
        <v>0</v>
      </c>
      <c r="ED48" s="26" t="str">
        <f t="shared" si="158"/>
        <v/>
      </c>
      <c r="EE48" s="27">
        <f>IF(ED48="",0,IF(COUNTIF(ED$12:ED47,ED48)=0,0,COUNTIF(ED$12:ED47,ED48)))</f>
        <v>0</v>
      </c>
      <c r="EF48" s="26">
        <f t="shared" si="118"/>
        <v>0</v>
      </c>
      <c r="EG48" s="27" t="str">
        <f t="shared" si="159"/>
        <v/>
      </c>
      <c r="EI48" s="26" t="str">
        <f t="shared" si="160"/>
        <v/>
      </c>
      <c r="EJ48" s="26" t="str">
        <f t="shared" si="161"/>
        <v/>
      </c>
      <c r="EM48" s="1245"/>
      <c r="EN48" s="1245"/>
      <c r="EO48" s="1245"/>
    </row>
    <row r="49" spans="1:145" s="26" customFormat="1" ht="52.5" customHeight="1">
      <c r="A49" s="169" t="str">
        <f>IF(OR($I49="TTL",$I49=""),"",IF(ISERROR(VLOOKUP($B49,CODE!$D:$G,CODE!$F$1-2,FALSE))=TRUE,"전략",VLOOKUP($B49,CODE!$D:$G,CODE!$F$1-2,FALSE)))</f>
        <v>F-CAP</v>
      </c>
      <c r="B49" s="224" t="str">
        <f>IF(OR($I49="TTL",$I49=""),"",IF(VLOOKUP($P49,CODE!$K:$O,CODE!$O$1,FALSE)="",$I49,$I49&amp;"-"&amp;VLOOKUP($P49,CODE!$K:$O,CODE!$O$1,FALSE)))</f>
        <v>ELK</v>
      </c>
      <c r="C49" s="72" t="str">
        <f t="shared" si="121"/>
        <v>ELK-동일모자-11</v>
      </c>
      <c r="D49" s="306" t="str">
        <f t="shared" si="65"/>
        <v>ELK-동일모자-11ELKBAF5518PP</v>
      </c>
      <c r="E49" s="72">
        <f t="shared" si="66"/>
        <v>1</v>
      </c>
      <c r="F49" s="195" t="str">
        <f t="shared" si="67"/>
        <v>ELK-동일모자-111</v>
      </c>
      <c r="G49" s="72" t="str">
        <f t="shared" si="68"/>
        <v>ELK-동일모자-111-ELKBAF5518PURPLEOSM</v>
      </c>
      <c r="H49" s="72" t="str">
        <f>IF(ISERROR(I49&amp;VLOOKUP(P49,CODE!$K:$N,CODE!$N$1,FALSE)&amp;S49)=TRUE,0,I49&amp;VLOOKUP(P49,CODE!$K:$N,CODE!$N$1,FALSE)&amp;S49)</f>
        <v>ELK의류외518</v>
      </c>
      <c r="I49" s="72" t="str">
        <f>IF(ISERROR(SEARCH("TTL",$K49))=TRUE,IF($L49="","",VLOOKUP($L49,CODE!$B:$G,CODE!$D$1,FALSE)),"TTL")</f>
        <v>ELK</v>
      </c>
      <c r="J49" s="244" t="str">
        <f t="shared" si="122"/>
        <v>14FW E</v>
      </c>
      <c r="K49" s="1037"/>
      <c r="L49" s="40" t="s">
        <v>2056</v>
      </c>
      <c r="M49" s="41" t="str">
        <f>IF(OR($I49="TTL",$L49=""),"",VLOOKUP($L49,CODE!$B:$D,CODE!$C$1,FALSE))</f>
        <v>ELSTINKO KIDS</v>
      </c>
      <c r="N49" s="42" t="str">
        <f>IF(OR($I49="TTL",$L49=""),"",VLOOKUP($K$2,CODE!$S:$T,CODE!$T$1-1,FALSE))</f>
        <v>F</v>
      </c>
      <c r="O49" s="1147">
        <v>5</v>
      </c>
      <c r="P49" s="40" t="s">
        <v>2057</v>
      </c>
      <c r="Q49" s="41" t="str">
        <f>IF(OR($I49="TTL",$P49=""),"",VLOOKUP($P49,CODE!$K:$M,CODE!$L$1,FALSE))</f>
        <v>BASIC CAP</v>
      </c>
      <c r="R49" s="185" t="s">
        <v>2038</v>
      </c>
      <c r="S49" s="40">
        <v>518</v>
      </c>
      <c r="T49" s="43">
        <f t="shared" si="70"/>
        <v>518</v>
      </c>
      <c r="U49" s="39" t="str">
        <f t="shared" si="71"/>
        <v>ELKBAF5518</v>
      </c>
      <c r="V49" s="36">
        <f t="shared" si="72"/>
        <v>0.5</v>
      </c>
      <c r="W49" s="1154" t="s">
        <v>2058</v>
      </c>
      <c r="X49" s="39" t="str">
        <f>IF($Y49="","",VLOOKUP($Y49,CODE!$AE:$AF,CODE!$AF$1-1,FALSE))</f>
        <v>PP</v>
      </c>
      <c r="Y49" s="37" t="s">
        <v>2059</v>
      </c>
      <c r="Z49" s="35" t="str">
        <f t="shared" si="73"/>
        <v>ELKBAF5518PP</v>
      </c>
      <c r="AA49" s="554" t="str">
        <f t="shared" si="74"/>
        <v/>
      </c>
      <c r="AB49" s="45">
        <f t="shared" si="75"/>
        <v>0.5</v>
      </c>
      <c r="AC49" s="1248" t="s">
        <v>2350</v>
      </c>
      <c r="AD49" s="186">
        <v>1</v>
      </c>
      <c r="AE49" s="218" t="s">
        <v>2050</v>
      </c>
      <c r="AF49" s="214">
        <v>120</v>
      </c>
      <c r="AG49" s="1150" t="s">
        <v>2060</v>
      </c>
      <c r="AH49" s="216">
        <v>11</v>
      </c>
      <c r="AI49" s="231">
        <f t="shared" si="76"/>
        <v>11</v>
      </c>
      <c r="AJ49" s="217" t="s">
        <v>2043</v>
      </c>
      <c r="AK49" s="217" t="s">
        <v>2044</v>
      </c>
      <c r="AL49" s="219">
        <f t="shared" si="77"/>
        <v>1</v>
      </c>
      <c r="AM49" s="254">
        <f>IF(ISERROR(VLOOKUP($F49,[1]기획현황취합!$A$1:$E$65474,[1]기획현황취합!$B$1,FALSE))=TRUE,0,VLOOKUP($F49,[1]기획현황취합!$A$1:$E$65474,[1]기획현황취합!$B$1,FALSE))</f>
        <v>55000</v>
      </c>
      <c r="AN49" s="1042">
        <f>IF(ISERROR(VLOOKUP($F49,[1]기획현황취합!$A$1:$E$65474,[1]기획현황취합!$C$1,FALSE))=TRUE,0,VLOOKUP($F49,[1]기획현황취합!$A$1:$E$65474,[1]기획현황취합!$C$1,FALSE))</f>
        <v>41801</v>
      </c>
      <c r="AO49" s="46">
        <f>IF(ISERROR(($AM49/1.1)/VLOOKUP($AG49,'TARGET MU'!$A:$D,'TARGET MU'!$D$1,FALSE))=TRUE,0,($AM49/1.1)/VLOOKUP($AG49,'TARGET MU'!$A:$D,'TARGET MU'!$D$1,FALSE))</f>
        <v>8333.3333333333321</v>
      </c>
      <c r="AP49" s="1049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10144.870000000001</v>
      </c>
      <c r="AQ49" s="38">
        <f t="shared" si="194"/>
        <v>1811.5366666666687</v>
      </c>
      <c r="AR49" s="1157">
        <v>707</v>
      </c>
      <c r="AS49" s="716">
        <v>0</v>
      </c>
      <c r="AT49" s="251">
        <v>20</v>
      </c>
      <c r="AU49" s="226">
        <f t="shared" si="195"/>
        <v>727</v>
      </c>
      <c r="AV49" s="252">
        <v>7.55</v>
      </c>
      <c r="AW49" s="253">
        <v>0</v>
      </c>
      <c r="AX49" s="257">
        <f>IF(ISERROR(VLOOKUP($F49,[1]기획현황취합!$A$1:$E$65474,[1]기획현황취합!$D$1,FALSE))=TRUE,0,VLOOKUP($F49,[1]기획현황취합!$A$1:$E$65474,[1]기획현황취합!$D$1,FALSE))</f>
        <v>41750</v>
      </c>
      <c r="AY49" s="255">
        <v>41876</v>
      </c>
      <c r="AZ49" s="210">
        <f>IF(ISERROR(VLOOKUP($F49,[1]기획현황취합!$A$1:$E$65474,[1]기획현황취합!$E$1,FALSE))=TRUE,0,VLOOKUP($F49,[1]기획현황취합!$A$1:$E$65474,[1]기획현황취합!$E$1,FALSE))</f>
        <v>41879</v>
      </c>
      <c r="BA49" s="250">
        <v>41879</v>
      </c>
      <c r="BB49" s="250">
        <v>41912</v>
      </c>
      <c r="BC49" s="250">
        <v>0</v>
      </c>
      <c r="BD49" s="250">
        <v>0</v>
      </c>
      <c r="BE49" s="250">
        <v>0</v>
      </c>
      <c r="BF49" s="250">
        <v>0</v>
      </c>
      <c r="BG49" s="256" t="s">
        <v>2267</v>
      </c>
      <c r="BH49" s="256" t="s">
        <v>2267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119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80"/>
        <v>0</v>
      </c>
      <c r="BO49" s="47">
        <f t="shared" si="81"/>
        <v>120</v>
      </c>
      <c r="BP49" s="95">
        <f t="shared" si="82"/>
        <v>1217384.4000000001</v>
      </c>
      <c r="BQ49" s="95">
        <f t="shared" si="83"/>
        <v>6600000</v>
      </c>
      <c r="BR49" s="48">
        <f t="shared" si="196"/>
        <v>4.9285993807707724</v>
      </c>
      <c r="BT49" s="26" t="str">
        <f>IF(ISERROR(Z49&amp;VLOOKUP($AG49,'TARGET MU'!$A:$D,'TARGET MU'!$B$1,FALSE))=TRUE,"",Z49&amp;VLOOKUP($AG49,'TARGET MU'!$A:$D,'TARGET MU'!$B$1,FALSE))</f>
        <v>ELKBAF5518PP동일모자(청도)</v>
      </c>
      <c r="BU49" s="31">
        <f t="shared" si="126"/>
        <v>10144.870000000001</v>
      </c>
      <c r="BV49" s="31" t="str">
        <f t="shared" si="127"/>
        <v>ELKBAF5518PPOSM12055000동일모자11CN</v>
      </c>
      <c r="BX49" s="55" t="str">
        <f t="shared" si="162"/>
        <v>ELK</v>
      </c>
      <c r="BY49" s="56">
        <f t="shared" si="163"/>
        <v>5</v>
      </c>
      <c r="BZ49" s="56" t="str">
        <f t="shared" si="164"/>
        <v>M</v>
      </c>
      <c r="CA49" s="56" t="str">
        <f t="shared" si="165"/>
        <v>BA</v>
      </c>
      <c r="CB49" s="56" t="str">
        <f t="shared" si="166"/>
        <v>K</v>
      </c>
      <c r="CC49" s="56" t="str">
        <f t="shared" si="167"/>
        <v>CN</v>
      </c>
      <c r="CD49" s="57" t="str">
        <f t="shared" si="168"/>
        <v>14FW ELS_47_SNAP_PP_KIDS</v>
      </c>
      <c r="CE49" s="56" t="str">
        <f t="shared" si="169"/>
        <v>ELKBAF5518</v>
      </c>
      <c r="CF49" s="56">
        <f t="shared" si="170"/>
        <v>518</v>
      </c>
      <c r="CG49" s="57" t="str">
        <f t="shared" si="171"/>
        <v>14FW ELS_47_SNAP_PP_KIDS</v>
      </c>
      <c r="CH49" s="56" t="str">
        <f t="shared" si="172"/>
        <v>PP</v>
      </c>
      <c r="CI49" s="56">
        <f t="shared" si="173"/>
        <v>1</v>
      </c>
      <c r="CJ49" s="56" t="str">
        <f t="shared" si="174"/>
        <v>OSM</v>
      </c>
      <c r="CK49" s="58">
        <f t="shared" si="100"/>
        <v>120</v>
      </c>
      <c r="CL49" s="59">
        <f t="shared" si="175"/>
        <v>7.55</v>
      </c>
      <c r="CM49" s="58">
        <f t="shared" si="176"/>
        <v>55000</v>
      </c>
      <c r="CN49" s="58">
        <f t="shared" si="177"/>
        <v>9417.8700000000008</v>
      </c>
      <c r="CO49" s="58">
        <f t="shared" si="178"/>
        <v>727</v>
      </c>
      <c r="CP49" s="60">
        <f t="shared" si="179"/>
        <v>1</v>
      </c>
      <c r="CQ49" s="241">
        <v>972</v>
      </c>
      <c r="CS49" s="49"/>
      <c r="CT49" s="50" t="str">
        <f t="shared" si="180"/>
        <v>ELKBAF5518PPOSM</v>
      </c>
      <c r="CU49" s="51" t="str">
        <f t="shared" si="181"/>
        <v>ELSTINKO KIDS</v>
      </c>
      <c r="CV49" s="51" t="str">
        <f t="shared" si="182"/>
        <v>BASIC CAP_518</v>
      </c>
      <c r="CW49" s="51" t="str">
        <f t="shared" si="183"/>
        <v>PURPLE_OSM</v>
      </c>
      <c r="CX49" s="52" t="str">
        <f t="shared" si="184"/>
        <v>ELK</v>
      </c>
      <c r="CY49" s="52">
        <f t="shared" si="185"/>
        <v>518</v>
      </c>
      <c r="CZ49" s="53">
        <f t="shared" si="112"/>
        <v>120</v>
      </c>
      <c r="DA49" s="53">
        <f t="shared" si="186"/>
        <v>55000</v>
      </c>
      <c r="DB49" s="52" t="str">
        <f t="shared" si="187"/>
        <v>PURPLE</v>
      </c>
      <c r="DC49" s="52" t="str">
        <f t="shared" si="188"/>
        <v>OSM</v>
      </c>
      <c r="DD49" s="1246" t="s">
        <v>2362</v>
      </c>
      <c r="DE49" s="165"/>
      <c r="DG49" s="1216">
        <v>41751</v>
      </c>
      <c r="DH49" s="282">
        <f t="shared" si="192"/>
        <v>41789</v>
      </c>
      <c r="DI49" s="1217">
        <v>41758</v>
      </c>
      <c r="DJ49" s="1217">
        <v>41758</v>
      </c>
      <c r="DK49" s="276"/>
      <c r="DL49" s="1218">
        <v>5</v>
      </c>
      <c r="DM49" s="1218">
        <v>1</v>
      </c>
      <c r="DN49" s="276">
        <v>41786</v>
      </c>
      <c r="DO49" s="276" t="s">
        <v>2266</v>
      </c>
      <c r="DP49" s="283">
        <f t="shared" si="193"/>
        <v>41819</v>
      </c>
      <c r="DQ49" s="276">
        <v>41803</v>
      </c>
      <c r="DR49" s="1216" t="s">
        <v>2175</v>
      </c>
      <c r="DS49" s="277"/>
      <c r="DT49" s="276"/>
      <c r="DU49" s="277"/>
      <c r="DV49" s="276"/>
      <c r="DW49" s="276"/>
      <c r="DX49" s="277"/>
      <c r="DY49" s="277"/>
      <c r="DZ49" s="61"/>
      <c r="EA49" s="62"/>
      <c r="EB49" s="62"/>
      <c r="EC49" s="26" t="str">
        <f t="shared" si="157"/>
        <v>ELKBAF5518PP41750</v>
      </c>
      <c r="ED49" s="26" t="str">
        <f t="shared" si="158"/>
        <v>ELKBAF5518PPOSM</v>
      </c>
      <c r="EE49" s="27">
        <f>IF(ED49="",0,IF(COUNTIF(ED$12:ED48,ED49)=0,0,COUNTIF(ED$12:ED48,ED49)))</f>
        <v>0</v>
      </c>
      <c r="EF49" s="26">
        <f t="shared" si="118"/>
        <v>0</v>
      </c>
      <c r="EG49" s="27" t="str">
        <f t="shared" si="159"/>
        <v/>
      </c>
      <c r="EI49" s="26" t="str">
        <f t="shared" si="160"/>
        <v>ELKBAF5518</v>
      </c>
      <c r="EJ49" s="26" t="str">
        <f t="shared" si="161"/>
        <v>ELKBAF5518PP</v>
      </c>
      <c r="EM49" s="1245"/>
      <c r="EN49" s="1245"/>
      <c r="EO49" s="1245"/>
    </row>
    <row r="50" spans="1:145" s="26" customFormat="1" ht="52.5" customHeight="1">
      <c r="A50" s="169" t="str">
        <f>IF(OR($I50="TTL",$I50=""),"",IF(ISERROR(VLOOKUP($B50,CODE!$D:$G,CODE!$F$1-2,FALSE))=TRUE,"전략",VLOOKUP($B50,CODE!$D:$G,CODE!$F$1-2,FALSE)))</f>
        <v>F-CAP</v>
      </c>
      <c r="B50" s="224" t="str">
        <f>IF(OR($I50="TTL",$I50=""),"",IF(VLOOKUP($P50,CODE!$K:$O,CODE!$O$1,FALSE)="",$I50,$I50&amp;"-"&amp;VLOOKUP($P50,CODE!$K:$O,CODE!$O$1,FALSE)))</f>
        <v>ELK</v>
      </c>
      <c r="C50" s="72" t="str">
        <f t="shared" si="121"/>
        <v>ELK-동일모자-11</v>
      </c>
      <c r="D50" s="306" t="str">
        <f t="shared" si="65"/>
        <v>ELK-동일모자-11ELKBAF5518PP</v>
      </c>
      <c r="E50" s="72">
        <f t="shared" si="66"/>
        <v>1</v>
      </c>
      <c r="F50" s="195" t="str">
        <f t="shared" si="67"/>
        <v>ELK-동일모자-111</v>
      </c>
      <c r="G50" s="72" t="str">
        <f t="shared" si="68"/>
        <v>ELK-동일모자-111-ELKBAF5518PURPLEOML</v>
      </c>
      <c r="H50" s="72" t="str">
        <f>IF(ISERROR(I50&amp;VLOOKUP(P50,CODE!$K:$N,CODE!$N$1,FALSE)&amp;S50)=TRUE,0,I50&amp;VLOOKUP(P50,CODE!$K:$N,CODE!$N$1,FALSE)&amp;S50)</f>
        <v>ELK의류외518</v>
      </c>
      <c r="I50" s="72" t="str">
        <f>IF(ISERROR(SEARCH("TTL",$K50))=TRUE,IF($L50="","",VLOOKUP($L50,CODE!$B:$G,CODE!$D$1,FALSE)),"TTL")</f>
        <v>ELK</v>
      </c>
      <c r="J50" s="244" t="str">
        <f t="shared" si="122"/>
        <v>14FW E</v>
      </c>
      <c r="K50" s="1037"/>
      <c r="L50" s="40" t="s">
        <v>2045</v>
      </c>
      <c r="M50" s="41" t="str">
        <f>IF(OR($I50="TTL",$L50=""),"",VLOOKUP($L50,CODE!$B:$D,CODE!$C$1,FALSE))</f>
        <v>ELSTINKO KIDS</v>
      </c>
      <c r="N50" s="42" t="str">
        <f>IF(OR($I50="TTL",$L50=""),"",VLOOKUP($K$2,CODE!$S:$T,CODE!$T$1-1,FALSE))</f>
        <v>F</v>
      </c>
      <c r="O50" s="1147">
        <v>5</v>
      </c>
      <c r="P50" s="40" t="s">
        <v>2057</v>
      </c>
      <c r="Q50" s="41" t="str">
        <f>IF(OR($I50="TTL",$P50=""),"",VLOOKUP($P50,CODE!$K:$M,CODE!$L$1,FALSE))</f>
        <v>BASIC CAP</v>
      </c>
      <c r="R50" s="185" t="s">
        <v>2038</v>
      </c>
      <c r="S50" s="40">
        <v>518</v>
      </c>
      <c r="T50" s="43">
        <f t="shared" si="70"/>
        <v>518</v>
      </c>
      <c r="U50" s="39" t="str">
        <f t="shared" si="71"/>
        <v>ELKBAF5518</v>
      </c>
      <c r="V50" s="36">
        <f t="shared" si="72"/>
        <v>0.5</v>
      </c>
      <c r="W50" s="1154" t="s">
        <v>2058</v>
      </c>
      <c r="X50" s="39" t="str">
        <f>IF($Y50="","",VLOOKUP($Y50,CODE!$AE:$AF,CODE!$AF$1-1,FALSE))</f>
        <v>PP</v>
      </c>
      <c r="Y50" s="37" t="s">
        <v>2061</v>
      </c>
      <c r="Z50" s="35" t="str">
        <f t="shared" si="73"/>
        <v>ELKBAF5518PP</v>
      </c>
      <c r="AA50" s="554" t="str">
        <f t="shared" si="74"/>
        <v/>
      </c>
      <c r="AB50" s="45">
        <f t="shared" si="75"/>
        <v>0.5</v>
      </c>
      <c r="AC50" s="1248" t="s">
        <v>2350</v>
      </c>
      <c r="AD50" s="186">
        <v>1</v>
      </c>
      <c r="AE50" s="218" t="s">
        <v>2041</v>
      </c>
      <c r="AF50" s="214">
        <v>60</v>
      </c>
      <c r="AG50" s="1150" t="s">
        <v>2060</v>
      </c>
      <c r="AH50" s="216">
        <v>11</v>
      </c>
      <c r="AI50" s="231">
        <f t="shared" si="76"/>
        <v>11</v>
      </c>
      <c r="AJ50" s="217" t="s">
        <v>2043</v>
      </c>
      <c r="AK50" s="217" t="s">
        <v>2044</v>
      </c>
      <c r="AL50" s="219">
        <f t="shared" si="77"/>
        <v>1</v>
      </c>
      <c r="AM50" s="254">
        <f>IF(ISERROR(VLOOKUP($F50,[1]기획현황취합!$A$1:$E$65474,[1]기획현황취합!$B$1,FALSE))=TRUE,0,VLOOKUP($F50,[1]기획현황취합!$A$1:$E$65474,[1]기획현황취합!$B$1,FALSE))</f>
        <v>55000</v>
      </c>
      <c r="AN50" s="1042">
        <f>IF(ISERROR(VLOOKUP($F50,[1]기획현황취합!$A$1:$E$65474,[1]기획현황취합!$C$1,FALSE))=TRUE,0,VLOOKUP($F50,[1]기획현황취합!$A$1:$E$65474,[1]기획현황취합!$C$1,FALSE))</f>
        <v>41801</v>
      </c>
      <c r="AO50" s="46">
        <f>IF(ISERROR(($AM50/1.1)/VLOOKUP($AG50,'TARGET MU'!$A:$D,'TARGET MU'!$D$1,FALSE))=TRUE,0,($AM50/1.1)/VLOOKUP($AG50,'TARGET MU'!$A:$D,'TARGET MU'!$D$1,FALSE))</f>
        <v>8333.3333333333321</v>
      </c>
      <c r="AP50" s="1049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9791.8700000000008</v>
      </c>
      <c r="AQ50" s="38">
        <f t="shared" si="194"/>
        <v>1458.5366666666687</v>
      </c>
      <c r="AR50" s="1157">
        <v>354</v>
      </c>
      <c r="AS50" s="716">
        <v>0</v>
      </c>
      <c r="AT50" s="251">
        <v>20</v>
      </c>
      <c r="AU50" s="226">
        <f t="shared" si="195"/>
        <v>374</v>
      </c>
      <c r="AV50" s="252">
        <v>7.55</v>
      </c>
      <c r="AW50" s="253">
        <v>0</v>
      </c>
      <c r="AX50" s="257">
        <f>IF(ISERROR(VLOOKUP($F50,[1]기획현황취합!$A$1:$E$65474,[1]기획현황취합!$D$1,FALSE))=TRUE,0,VLOOKUP($F50,[1]기획현황취합!$A$1:$E$65474,[1]기획현황취합!$D$1,FALSE))</f>
        <v>41750</v>
      </c>
      <c r="AY50" s="255">
        <v>41876</v>
      </c>
      <c r="AZ50" s="210">
        <f>IF(ISERROR(VLOOKUP($F50,[1]기획현황취합!$A$1:$E$65474,[1]기획현황취합!$E$1,FALSE))=TRUE,0,VLOOKUP($F50,[1]기획현황취합!$A$1:$E$65474,[1]기획현황취합!$E$1,FALSE))</f>
        <v>41879</v>
      </c>
      <c r="BA50" s="250">
        <v>41879</v>
      </c>
      <c r="BB50" s="250">
        <v>41912</v>
      </c>
      <c r="BC50" s="250">
        <v>0</v>
      </c>
      <c r="BD50" s="250">
        <v>0</v>
      </c>
      <c r="BE50" s="250">
        <v>0</v>
      </c>
      <c r="BF50" s="250">
        <v>0</v>
      </c>
      <c r="BG50" s="256" t="s">
        <v>2267</v>
      </c>
      <c r="BH50" s="256" t="s">
        <v>2267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59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80"/>
        <v>0</v>
      </c>
      <c r="BO50" s="47">
        <f t="shared" si="81"/>
        <v>60</v>
      </c>
      <c r="BP50" s="95">
        <f t="shared" si="82"/>
        <v>587512.20000000007</v>
      </c>
      <c r="BQ50" s="95">
        <f t="shared" si="83"/>
        <v>3300000</v>
      </c>
      <c r="BR50" s="48">
        <f t="shared" si="196"/>
        <v>5.1062769419937135</v>
      </c>
      <c r="BT50" s="26" t="str">
        <f>IF(ISERROR(Z50&amp;VLOOKUP($AG50,'TARGET MU'!$A:$D,'TARGET MU'!$B$1,FALSE))=TRUE,"",Z50&amp;VLOOKUP($AG50,'TARGET MU'!$A:$D,'TARGET MU'!$B$1,FALSE))</f>
        <v>ELKBAF5518PP동일모자(청도)</v>
      </c>
      <c r="BU50" s="31">
        <f t="shared" si="126"/>
        <v>9791.8700000000008</v>
      </c>
      <c r="BV50" s="31" t="str">
        <f t="shared" si="127"/>
        <v>ELKBAF5518PPOML6055000동일모자11CN</v>
      </c>
      <c r="BX50" s="55" t="str">
        <f t="shared" si="162"/>
        <v>ELK</v>
      </c>
      <c r="BY50" s="56">
        <f t="shared" si="163"/>
        <v>5</v>
      </c>
      <c r="BZ50" s="56" t="str">
        <f t="shared" si="164"/>
        <v>M</v>
      </c>
      <c r="CA50" s="56" t="str">
        <f t="shared" si="165"/>
        <v>BA</v>
      </c>
      <c r="CB50" s="56" t="str">
        <f t="shared" si="166"/>
        <v>K</v>
      </c>
      <c r="CC50" s="56" t="str">
        <f t="shared" si="167"/>
        <v>CN</v>
      </c>
      <c r="CD50" s="57" t="str">
        <f t="shared" si="168"/>
        <v>14FW ELS_47_SNAP_PP_KIDS</v>
      </c>
      <c r="CE50" s="56" t="str">
        <f t="shared" si="169"/>
        <v>ELKBAF5518</v>
      </c>
      <c r="CF50" s="56">
        <f t="shared" si="170"/>
        <v>518</v>
      </c>
      <c r="CG50" s="57" t="str">
        <f t="shared" si="171"/>
        <v>14FW ELS_47_SNAP_PP_KIDS</v>
      </c>
      <c r="CH50" s="56" t="str">
        <f t="shared" si="172"/>
        <v>PP</v>
      </c>
      <c r="CI50" s="56">
        <f t="shared" si="173"/>
        <v>1</v>
      </c>
      <c r="CJ50" s="56" t="str">
        <f t="shared" si="174"/>
        <v>OML</v>
      </c>
      <c r="CK50" s="58">
        <f t="shared" si="100"/>
        <v>60</v>
      </c>
      <c r="CL50" s="59">
        <f t="shared" si="175"/>
        <v>7.55</v>
      </c>
      <c r="CM50" s="58">
        <f t="shared" si="176"/>
        <v>55000</v>
      </c>
      <c r="CN50" s="58">
        <f t="shared" si="177"/>
        <v>9417.8700000000008</v>
      </c>
      <c r="CO50" s="58">
        <f t="shared" si="178"/>
        <v>374</v>
      </c>
      <c r="CP50" s="60">
        <f t="shared" si="179"/>
        <v>1</v>
      </c>
      <c r="CQ50" s="241">
        <v>972</v>
      </c>
      <c r="CS50" s="49"/>
      <c r="CT50" s="50" t="str">
        <f t="shared" si="180"/>
        <v>ELKBAF5518PPOML</v>
      </c>
      <c r="CU50" s="51" t="str">
        <f t="shared" si="181"/>
        <v>ELSTINKO KIDS</v>
      </c>
      <c r="CV50" s="51" t="str">
        <f t="shared" si="182"/>
        <v>BASIC CAP_518</v>
      </c>
      <c r="CW50" s="51" t="str">
        <f t="shared" si="183"/>
        <v>PURPLE_OML</v>
      </c>
      <c r="CX50" s="52" t="str">
        <f t="shared" si="184"/>
        <v>ELK</v>
      </c>
      <c r="CY50" s="52">
        <f t="shared" si="185"/>
        <v>518</v>
      </c>
      <c r="CZ50" s="53">
        <f t="shared" si="112"/>
        <v>60</v>
      </c>
      <c r="DA50" s="53">
        <f t="shared" si="186"/>
        <v>55000</v>
      </c>
      <c r="DB50" s="52" t="str">
        <f t="shared" si="187"/>
        <v>PURPLE</v>
      </c>
      <c r="DC50" s="52" t="str">
        <f t="shared" si="188"/>
        <v>OML</v>
      </c>
      <c r="DD50" s="1246" t="s">
        <v>2362</v>
      </c>
      <c r="DE50" s="165"/>
      <c r="DG50" s="1216">
        <v>41751</v>
      </c>
      <c r="DH50" s="282">
        <f t="shared" si="192"/>
        <v>41789</v>
      </c>
      <c r="DI50" s="1217">
        <v>41758</v>
      </c>
      <c r="DJ50" s="1217">
        <v>41758</v>
      </c>
      <c r="DK50" s="276"/>
      <c r="DL50" s="1218">
        <v>5</v>
      </c>
      <c r="DM50" s="1218">
        <v>1</v>
      </c>
      <c r="DN50" s="276">
        <v>41786</v>
      </c>
      <c r="DO50" s="276" t="s">
        <v>2266</v>
      </c>
      <c r="DP50" s="283">
        <f t="shared" si="193"/>
        <v>41819</v>
      </c>
      <c r="DQ50" s="276">
        <v>41803</v>
      </c>
      <c r="DR50" s="1216" t="s">
        <v>2175</v>
      </c>
      <c r="DS50" s="277"/>
      <c r="DT50" s="276"/>
      <c r="DU50" s="277"/>
      <c r="DV50" s="276"/>
      <c r="DW50" s="276"/>
      <c r="DX50" s="277"/>
      <c r="DY50" s="277"/>
      <c r="DZ50" s="61"/>
      <c r="EA50" s="62"/>
      <c r="EB50" s="62"/>
      <c r="EC50" s="26" t="str">
        <f t="shared" si="157"/>
        <v/>
      </c>
      <c r="ED50" s="26" t="str">
        <f t="shared" si="158"/>
        <v>ELKBAF5518PPOML</v>
      </c>
      <c r="EE50" s="27">
        <f>IF(ED50="",0,IF(COUNTIF(ED$12:ED49,ED50)=0,0,COUNTIF(ED$12:ED49,ED50)))</f>
        <v>0</v>
      </c>
      <c r="EF50" s="26">
        <f t="shared" si="118"/>
        <v>0</v>
      </c>
      <c r="EG50" s="27" t="str">
        <f t="shared" si="159"/>
        <v/>
      </c>
      <c r="EI50" s="26" t="str">
        <f t="shared" si="160"/>
        <v>ELKBAF5518</v>
      </c>
      <c r="EJ50" s="26" t="str">
        <f t="shared" si="161"/>
        <v>ELKBAF5518PP</v>
      </c>
      <c r="EM50" s="1245"/>
      <c r="EN50" s="1245"/>
      <c r="EO50" s="1245"/>
    </row>
    <row r="51" spans="1:145" s="26" customFormat="1" ht="52.5" customHeight="1">
      <c r="A51" s="169" t="str">
        <f>IF(OR($I51="TTL",$I51=""),"",IF(ISERROR(VLOOKUP($B51,CODE!$D:$G,CODE!$F$1-2,FALSE))=TRUE,"전략",VLOOKUP($B51,CODE!$D:$G,CODE!$F$1-2,FALSE)))</f>
        <v>F-CAP</v>
      </c>
      <c r="B51" s="224" t="str">
        <f>IF(OR($I51="TTL",$I51=""),"",IF(VLOOKUP($P51,CODE!$K:$O,CODE!$O$1,FALSE)="",$I51,$I51&amp;"-"&amp;VLOOKUP($P51,CODE!$K:$O,CODE!$O$1,FALSE)))</f>
        <v>ELK</v>
      </c>
      <c r="C51" s="72" t="str">
        <f t="shared" si="121"/>
        <v>ELK-동일모자-11</v>
      </c>
      <c r="D51" s="306" t="str">
        <f t="shared" si="65"/>
        <v>ELK-동일모자-11ELKERF5519RE</v>
      </c>
      <c r="E51" s="72">
        <f t="shared" si="66"/>
        <v>2</v>
      </c>
      <c r="F51" s="195" t="str">
        <f t="shared" si="67"/>
        <v>ELK-동일모자-112</v>
      </c>
      <c r="G51" s="72" t="str">
        <f t="shared" si="68"/>
        <v>ELK-동일모자-112-ELKERF5519REDXSS</v>
      </c>
      <c r="H51" s="72" t="str">
        <f>IF(ISERROR(I51&amp;VLOOKUP(P51,CODE!$K:$N,CODE!$N$1,FALSE)&amp;S51)=TRUE,0,I51&amp;VLOOKUP(P51,CODE!$K:$N,CODE!$N$1,FALSE)&amp;S51)</f>
        <v>ELK의류외519</v>
      </c>
      <c r="I51" s="72" t="str">
        <f>IF(ISERROR(SEARCH("TTL",$K51))=TRUE,IF($L51="","",VLOOKUP($L51,CODE!$B:$G,CODE!$D$1,FALSE)),"TTL")</f>
        <v>ELK</v>
      </c>
      <c r="J51" s="244" t="str">
        <f t="shared" si="122"/>
        <v>14FW E</v>
      </c>
      <c r="K51" s="1208"/>
      <c r="L51" s="40" t="s">
        <v>2045</v>
      </c>
      <c r="M51" s="41" t="str">
        <f>IF(OR($I51="TTL",$L51=""),"",VLOOKUP($L51,CODE!$B:$D,CODE!$C$1,FALSE))</f>
        <v>ELSTINKO KIDS</v>
      </c>
      <c r="N51" s="42" t="str">
        <f>IF(OR($I51="TTL",$L51=""),"",VLOOKUP($K$2,CODE!$S:$T,CODE!$T$1-1,FALSE))</f>
        <v>F</v>
      </c>
      <c r="O51" s="1147">
        <v>5</v>
      </c>
      <c r="P51" s="40" t="s">
        <v>2062</v>
      </c>
      <c r="Q51" s="41" t="str">
        <f>IF(OR($I51="TTL",$P51=""),"",VLOOKUP($P51,CODE!$K:$M,CODE!$L$1,FALSE))</f>
        <v>EARCAP</v>
      </c>
      <c r="R51" s="185" t="s">
        <v>2047</v>
      </c>
      <c r="S51" s="40">
        <v>519</v>
      </c>
      <c r="T51" s="43">
        <f t="shared" si="70"/>
        <v>519</v>
      </c>
      <c r="U51" s="39" t="str">
        <f t="shared" si="71"/>
        <v>ELKERF5519</v>
      </c>
      <c r="V51" s="36">
        <f t="shared" si="72"/>
        <v>0.33333333333333331</v>
      </c>
      <c r="W51" s="1154" t="s">
        <v>2063</v>
      </c>
      <c r="X51" s="39" t="str">
        <f>IF($Y51="","",VLOOKUP($Y51,CODE!$AE:$AF,CODE!$AF$1-1,FALSE))</f>
        <v>RE</v>
      </c>
      <c r="Y51" s="37" t="s">
        <v>2064</v>
      </c>
      <c r="Z51" s="35" t="str">
        <f t="shared" si="73"/>
        <v>ELKERF5519RE</v>
      </c>
      <c r="AA51" s="554" t="str">
        <f t="shared" si="74"/>
        <v/>
      </c>
      <c r="AB51" s="45">
        <f t="shared" si="75"/>
        <v>0.33333333333333331</v>
      </c>
      <c r="AC51" s="1248" t="s">
        <v>2351</v>
      </c>
      <c r="AD51" s="186">
        <v>1</v>
      </c>
      <c r="AE51" s="218" t="s">
        <v>2065</v>
      </c>
      <c r="AF51" s="214">
        <v>400</v>
      </c>
      <c r="AG51" s="1150" t="s">
        <v>2066</v>
      </c>
      <c r="AH51" s="216">
        <v>11</v>
      </c>
      <c r="AI51" s="231">
        <f t="shared" si="76"/>
        <v>11</v>
      </c>
      <c r="AJ51" s="217" t="s">
        <v>2054</v>
      </c>
      <c r="AK51" s="217" t="s">
        <v>2055</v>
      </c>
      <c r="AL51" s="219">
        <f t="shared" si="77"/>
        <v>1</v>
      </c>
      <c r="AM51" s="254">
        <f>IF(ISERROR(VLOOKUP($F51,[1]기획현황취합!$A$1:$E$65474,[1]기획현황취합!$B$1,FALSE))=TRUE,0,VLOOKUP($F51,[1]기획현황취합!$A$1:$E$65474,[1]기획현황취합!$B$1,FALSE))</f>
        <v>55000</v>
      </c>
      <c r="AN51" s="1042">
        <f>IF(ISERROR(VLOOKUP($F51,[1]기획현황취합!$A$1:$E$65474,[1]기획현황취합!$C$1,FALSE))=TRUE,0,VLOOKUP($F51,[1]기획현황취합!$A$1:$E$65474,[1]기획현황취합!$C$1,FALSE))</f>
        <v>41801</v>
      </c>
      <c r="AO51" s="46">
        <f>IF(ISERROR(($AM51/1.1)/VLOOKUP($AG51,'TARGET MU'!$A:$D,'TARGET MU'!$D$1,FALSE))=TRUE,0,($AM51/1.1)/VLOOKUP($AG51,'TARGET MU'!$A:$D,'TARGET MU'!$D$1,FALSE))</f>
        <v>8333.3333333333321</v>
      </c>
      <c r="AP51" s="1049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9001.1</v>
      </c>
      <c r="AQ51" s="38">
        <f t="shared" si="194"/>
        <v>667.76666666666824</v>
      </c>
      <c r="AR51" s="1157">
        <v>873</v>
      </c>
      <c r="AS51" s="716">
        <v>0</v>
      </c>
      <c r="AT51" s="251">
        <v>20</v>
      </c>
      <c r="AU51" s="226">
        <f t="shared" si="195"/>
        <v>893</v>
      </c>
      <c r="AV51" s="252">
        <v>6.5</v>
      </c>
      <c r="AW51" s="253">
        <v>0</v>
      </c>
      <c r="AX51" s="257">
        <f>IF(ISERROR(VLOOKUP($F51,[1]기획현황취합!$A$1:$E$65474,[1]기획현황취합!$D$1,FALSE))=TRUE,0,VLOOKUP($F51,[1]기획현황취합!$A$1:$E$65474,[1]기획현황취합!$D$1,FALSE))</f>
        <v>41750</v>
      </c>
      <c r="AY51" s="255">
        <v>41876</v>
      </c>
      <c r="AZ51" s="210">
        <f>IF(ISERROR(VLOOKUP($F51,[1]기획현황취합!$A$1:$E$65474,[1]기획현황취합!$E$1,FALSE))=TRUE,0,VLOOKUP($F51,[1]기획현황취합!$A$1:$E$65474,[1]기획현황취합!$E$1,FALSE))</f>
        <v>41879</v>
      </c>
      <c r="BA51" s="250">
        <v>41879</v>
      </c>
      <c r="BB51" s="250">
        <v>41912</v>
      </c>
      <c r="BC51" s="1255">
        <v>41940</v>
      </c>
      <c r="BD51" s="250">
        <v>0</v>
      </c>
      <c r="BE51" s="250">
        <v>0</v>
      </c>
      <c r="BF51" s="250">
        <v>0</v>
      </c>
      <c r="BG51" s="256" t="s">
        <v>2267</v>
      </c>
      <c r="BH51" s="256" t="s">
        <v>2267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404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80"/>
        <v>0</v>
      </c>
      <c r="BO51" s="47">
        <f t="shared" si="81"/>
        <v>400</v>
      </c>
      <c r="BP51" s="95">
        <f t="shared" si="82"/>
        <v>3600440</v>
      </c>
      <c r="BQ51" s="95">
        <f t="shared" si="83"/>
        <v>22000000</v>
      </c>
      <c r="BR51" s="48">
        <f t="shared" si="196"/>
        <v>5.5548766261901319</v>
      </c>
      <c r="BT51" s="26" t="str">
        <f>IF(ISERROR(Z51&amp;VLOOKUP($AG51,'TARGET MU'!$A:$D,'TARGET MU'!$B$1,FALSE))=TRUE,"",Z51&amp;VLOOKUP($AG51,'TARGET MU'!$A:$D,'TARGET MU'!$B$1,FALSE))</f>
        <v>ELKERF5519RE동일모자(청도)</v>
      </c>
      <c r="BU51" s="31">
        <f t="shared" si="126"/>
        <v>9001.1</v>
      </c>
      <c r="BV51" s="31" t="str">
        <f t="shared" si="127"/>
        <v>ELKERF5519REXSS40055000동일모자11CN</v>
      </c>
      <c r="BX51" s="55" t="str">
        <f t="shared" si="162"/>
        <v>ELK</v>
      </c>
      <c r="BY51" s="56">
        <f t="shared" si="163"/>
        <v>5</v>
      </c>
      <c r="BZ51" s="56" t="str">
        <f t="shared" si="164"/>
        <v>M</v>
      </c>
      <c r="CA51" s="56" t="str">
        <f t="shared" si="165"/>
        <v>ER</v>
      </c>
      <c r="CB51" s="56" t="str">
        <f t="shared" si="166"/>
        <v>K</v>
      </c>
      <c r="CC51" s="56" t="str">
        <f t="shared" si="167"/>
        <v>CN</v>
      </c>
      <c r="CD51" s="57" t="str">
        <f t="shared" si="168"/>
        <v>14FW ELS_45_SNAP_RD_KIDS</v>
      </c>
      <c r="CE51" s="56" t="str">
        <f t="shared" si="169"/>
        <v>ELKERF5519</v>
      </c>
      <c r="CF51" s="56">
        <f t="shared" si="170"/>
        <v>519</v>
      </c>
      <c r="CG51" s="57" t="str">
        <f t="shared" si="171"/>
        <v>14FW ELS_45_SNAP_RD_KIDS</v>
      </c>
      <c r="CH51" s="56" t="str">
        <f t="shared" si="172"/>
        <v>RE</v>
      </c>
      <c r="CI51" s="56">
        <f t="shared" si="173"/>
        <v>1</v>
      </c>
      <c r="CJ51" s="56" t="str">
        <f t="shared" si="174"/>
        <v>XSS</v>
      </c>
      <c r="CK51" s="58">
        <f t="shared" si="100"/>
        <v>400</v>
      </c>
      <c r="CL51" s="59">
        <f t="shared" si="175"/>
        <v>6.5</v>
      </c>
      <c r="CM51" s="58">
        <f t="shared" si="176"/>
        <v>55000</v>
      </c>
      <c r="CN51" s="58">
        <f t="shared" si="177"/>
        <v>8108.1</v>
      </c>
      <c r="CO51" s="58">
        <f t="shared" si="178"/>
        <v>893</v>
      </c>
      <c r="CP51" s="60">
        <f t="shared" si="179"/>
        <v>1</v>
      </c>
      <c r="CQ51" s="241">
        <v>1173</v>
      </c>
      <c r="CS51" s="49"/>
      <c r="CT51" s="50" t="str">
        <f t="shared" si="180"/>
        <v>ELKERF5519REXSS</v>
      </c>
      <c r="CU51" s="51" t="str">
        <f t="shared" si="181"/>
        <v>ELSTINKO KIDS</v>
      </c>
      <c r="CV51" s="51" t="str">
        <f t="shared" si="182"/>
        <v>EARCAP_519</v>
      </c>
      <c r="CW51" s="51" t="str">
        <f t="shared" si="183"/>
        <v>RED_XSS</v>
      </c>
      <c r="CX51" s="52" t="str">
        <f t="shared" si="184"/>
        <v>ELK</v>
      </c>
      <c r="CY51" s="52">
        <f t="shared" si="185"/>
        <v>519</v>
      </c>
      <c r="CZ51" s="53">
        <f t="shared" si="112"/>
        <v>400</v>
      </c>
      <c r="DA51" s="53">
        <f t="shared" si="186"/>
        <v>55000</v>
      </c>
      <c r="DB51" s="52" t="str">
        <f t="shared" si="187"/>
        <v>RED</v>
      </c>
      <c r="DC51" s="52" t="str">
        <f t="shared" si="188"/>
        <v>XSS</v>
      </c>
      <c r="DD51" s="1246" t="s">
        <v>2362</v>
      </c>
      <c r="DE51" s="165"/>
      <c r="DG51" s="1216">
        <v>41751</v>
      </c>
      <c r="DH51" s="282">
        <f t="shared" si="192"/>
        <v>41789</v>
      </c>
      <c r="DI51" s="1217">
        <v>41758</v>
      </c>
      <c r="DJ51" s="1217">
        <v>41758</v>
      </c>
      <c r="DK51" s="276"/>
      <c r="DL51" s="1218">
        <v>4</v>
      </c>
      <c r="DM51" s="1218">
        <v>2</v>
      </c>
      <c r="DN51" s="276">
        <v>41786</v>
      </c>
      <c r="DO51" s="276" t="s">
        <v>2266</v>
      </c>
      <c r="DP51" s="283">
        <f t="shared" si="193"/>
        <v>41819</v>
      </c>
      <c r="DQ51" s="276">
        <v>41803</v>
      </c>
      <c r="DR51" s="1216" t="s">
        <v>2175</v>
      </c>
      <c r="DS51" s="277"/>
      <c r="DT51" s="276"/>
      <c r="DU51" s="277"/>
      <c r="DV51" s="276"/>
      <c r="DW51" s="276"/>
      <c r="DX51" s="277"/>
      <c r="DY51" s="277"/>
      <c r="DZ51" s="61"/>
      <c r="EA51" s="62"/>
      <c r="EB51" s="62"/>
      <c r="EC51" s="26" t="str">
        <f t="shared" si="157"/>
        <v>ELKERF5519RE41750</v>
      </c>
      <c r="ED51" s="26" t="str">
        <f t="shared" si="158"/>
        <v>ELKERF5519REXSS</v>
      </c>
      <c r="EE51" s="27">
        <f>IF(ED51="",0,IF(COUNTIF(ED$12:ED50,ED51)=0,0,COUNTIF(ED$12:ED50,ED51)))</f>
        <v>0</v>
      </c>
      <c r="EF51" s="26">
        <f t="shared" si="118"/>
        <v>0</v>
      </c>
      <c r="EG51" s="27" t="str">
        <f t="shared" si="159"/>
        <v/>
      </c>
      <c r="EI51" s="26" t="str">
        <f t="shared" si="160"/>
        <v>ELKERF5519</v>
      </c>
      <c r="EJ51" s="26" t="str">
        <f t="shared" si="161"/>
        <v>ELKERF5519RE</v>
      </c>
      <c r="EM51" s="1245"/>
      <c r="EN51" s="1245"/>
      <c r="EO51" s="1245"/>
    </row>
    <row r="52" spans="1:145" s="26" customFormat="1" ht="52.5" customHeight="1">
      <c r="A52" s="169" t="str">
        <f>IF(OR($I52="TTL",$I52=""),"",IF(ISERROR(VLOOKUP($B52,CODE!$D:$G,CODE!$F$1-2,FALSE))=TRUE,"전략",VLOOKUP($B52,CODE!$D:$G,CODE!$F$1-2,FALSE)))</f>
        <v>F-CAP</v>
      </c>
      <c r="B52" s="224" t="str">
        <f>IF(OR($I52="TTL",$I52=""),"",IF(VLOOKUP($P52,CODE!$K:$O,CODE!$O$1,FALSE)="",$I52,$I52&amp;"-"&amp;VLOOKUP($P52,CODE!$K:$O,CODE!$O$1,FALSE)))</f>
        <v>ELK</v>
      </c>
      <c r="C52" s="72" t="str">
        <f t="shared" si="121"/>
        <v>ELK-동일모자-11</v>
      </c>
      <c r="D52" s="306" t="str">
        <f t="shared" si="65"/>
        <v>ELK-동일모자-11ELKERF5519RE</v>
      </c>
      <c r="E52" s="72">
        <f t="shared" si="66"/>
        <v>2</v>
      </c>
      <c r="F52" s="195" t="str">
        <f t="shared" si="67"/>
        <v>ELK-동일모자-112</v>
      </c>
      <c r="G52" s="72" t="str">
        <f t="shared" si="68"/>
        <v>ELK-동일모자-112-ELKERF5519REDOSM</v>
      </c>
      <c r="H52" s="72" t="str">
        <f>IF(ISERROR(I52&amp;VLOOKUP(P52,CODE!$K:$N,CODE!$N$1,FALSE)&amp;S52)=TRUE,0,I52&amp;VLOOKUP(P52,CODE!$K:$N,CODE!$N$1,FALSE)&amp;S52)</f>
        <v>ELK의류외519</v>
      </c>
      <c r="I52" s="72" t="str">
        <f>IF(ISERROR(SEARCH("TTL",$K52))=TRUE,IF($L52="","",VLOOKUP($L52,CODE!$B:$G,CODE!$D$1,FALSE)),"TTL")</f>
        <v>ELK</v>
      </c>
      <c r="J52" s="244" t="str">
        <f t="shared" si="122"/>
        <v>14FW E</v>
      </c>
      <c r="K52" s="1208"/>
      <c r="L52" s="40" t="s">
        <v>2056</v>
      </c>
      <c r="M52" s="41" t="str">
        <f>IF(OR($I52="TTL",$L52=""),"",VLOOKUP($L52,CODE!$B:$D,CODE!$C$1,FALSE))</f>
        <v>ELSTINKO KIDS</v>
      </c>
      <c r="N52" s="42" t="str">
        <f>IF(OR($I52="TTL",$L52=""),"",VLOOKUP($K$2,CODE!$S:$T,CODE!$T$1-1,FALSE))</f>
        <v>F</v>
      </c>
      <c r="O52" s="1147">
        <v>5</v>
      </c>
      <c r="P52" s="40" t="s">
        <v>2067</v>
      </c>
      <c r="Q52" s="41" t="str">
        <f>IF(OR($I52="TTL",$P52=""),"",VLOOKUP($P52,CODE!$K:$M,CODE!$L$1,FALSE))</f>
        <v>EARCAP</v>
      </c>
      <c r="R52" s="185" t="s">
        <v>2068</v>
      </c>
      <c r="S52" s="40">
        <v>519</v>
      </c>
      <c r="T52" s="43">
        <f t="shared" si="70"/>
        <v>519</v>
      </c>
      <c r="U52" s="39" t="str">
        <f t="shared" si="71"/>
        <v>ELKERF5519</v>
      </c>
      <c r="V52" s="36">
        <f t="shared" si="72"/>
        <v>0.33333333333333331</v>
      </c>
      <c r="W52" s="1154" t="s">
        <v>2069</v>
      </c>
      <c r="X52" s="39" t="str">
        <f>IF($Y52="","",VLOOKUP($Y52,CODE!$AE:$AF,CODE!$AF$1-1,FALSE))</f>
        <v>RE</v>
      </c>
      <c r="Y52" s="37" t="s">
        <v>2070</v>
      </c>
      <c r="Z52" s="35" t="str">
        <f t="shared" si="73"/>
        <v>ELKERF5519RE</v>
      </c>
      <c r="AA52" s="554" t="str">
        <f t="shared" si="74"/>
        <v/>
      </c>
      <c r="AB52" s="45">
        <f t="shared" si="75"/>
        <v>0.33333333333333331</v>
      </c>
      <c r="AC52" s="1248" t="s">
        <v>2351</v>
      </c>
      <c r="AD52" s="186">
        <v>1</v>
      </c>
      <c r="AE52" s="218" t="s">
        <v>2071</v>
      </c>
      <c r="AF52" s="214">
        <v>100</v>
      </c>
      <c r="AG52" s="1150" t="s">
        <v>2072</v>
      </c>
      <c r="AH52" s="216">
        <v>11</v>
      </c>
      <c r="AI52" s="231">
        <f t="shared" si="76"/>
        <v>11</v>
      </c>
      <c r="AJ52" s="217" t="s">
        <v>2073</v>
      </c>
      <c r="AK52" s="217" t="s">
        <v>2074</v>
      </c>
      <c r="AL52" s="219">
        <f t="shared" si="77"/>
        <v>1</v>
      </c>
      <c r="AM52" s="254">
        <f>IF(ISERROR(VLOOKUP($F52,[1]기획현황취합!$A$1:$E$65474,[1]기획현황취합!$B$1,FALSE))=TRUE,0,VLOOKUP($F52,[1]기획현황취합!$A$1:$E$65474,[1]기획현황취합!$B$1,FALSE))</f>
        <v>55000</v>
      </c>
      <c r="AN52" s="1042">
        <f>IF(ISERROR(VLOOKUP($F52,[1]기획현황취합!$A$1:$E$65474,[1]기획현황취합!$C$1,FALSE))=TRUE,0,VLOOKUP($F52,[1]기획현황취합!$A$1:$E$65474,[1]기획현황취합!$C$1,FALSE))</f>
        <v>41801</v>
      </c>
      <c r="AO52" s="46">
        <f>IF(ISERROR(($AM52/1.1)/VLOOKUP($AG52,'TARGET MU'!$A:$D,'TARGET MU'!$D$1,FALSE))=TRUE,0,($AM52/1.1)/VLOOKUP($AG52,'TARGET MU'!$A:$D,'TARGET MU'!$D$1,FALSE))</f>
        <v>8333.3333333333321</v>
      </c>
      <c r="AP52" s="1049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8346.1</v>
      </c>
      <c r="AQ52" s="38">
        <f t="shared" si="194"/>
        <v>12.766666666668243</v>
      </c>
      <c r="AR52" s="1157">
        <v>218</v>
      </c>
      <c r="AS52" s="716">
        <v>0</v>
      </c>
      <c r="AT52" s="251">
        <v>20</v>
      </c>
      <c r="AU52" s="226">
        <f t="shared" si="195"/>
        <v>238</v>
      </c>
      <c r="AV52" s="252">
        <v>6.5</v>
      </c>
      <c r="AW52" s="253">
        <v>0</v>
      </c>
      <c r="AX52" s="257">
        <f>IF(ISERROR(VLOOKUP($F52,[1]기획현황취합!$A$1:$E$65474,[1]기획현황취합!$D$1,FALSE))=TRUE,0,VLOOKUP($F52,[1]기획현황취합!$A$1:$E$65474,[1]기획현황취합!$D$1,FALSE))</f>
        <v>41750</v>
      </c>
      <c r="AY52" s="255">
        <v>41876</v>
      </c>
      <c r="AZ52" s="210">
        <f>IF(ISERROR(VLOOKUP($F52,[1]기획현황취합!$A$1:$E$65474,[1]기획현황취합!$E$1,FALSE))=TRUE,0,VLOOKUP($F52,[1]기획현황취합!$A$1:$E$65474,[1]기획현황취합!$E$1,FALSE))</f>
        <v>41879</v>
      </c>
      <c r="BA52" s="250">
        <v>41879</v>
      </c>
      <c r="BB52" s="250">
        <v>41912</v>
      </c>
      <c r="BC52" s="250">
        <v>41940</v>
      </c>
      <c r="BD52" s="250">
        <v>0</v>
      </c>
      <c r="BE52" s="250">
        <v>0</v>
      </c>
      <c r="BF52" s="250">
        <v>0</v>
      </c>
      <c r="BG52" s="256" t="s">
        <v>2267</v>
      </c>
      <c r="BH52" s="256" t="s">
        <v>2267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99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80"/>
        <v>0</v>
      </c>
      <c r="BO52" s="47">
        <f t="shared" si="81"/>
        <v>100</v>
      </c>
      <c r="BP52" s="95">
        <f t="shared" si="82"/>
        <v>834610</v>
      </c>
      <c r="BQ52" s="95">
        <f t="shared" si="83"/>
        <v>5500000</v>
      </c>
      <c r="BR52" s="48">
        <f t="shared" si="196"/>
        <v>5.990822060603155</v>
      </c>
      <c r="BT52" s="26" t="str">
        <f>IF(ISERROR(Z52&amp;VLOOKUP($AG52,'TARGET MU'!$A:$D,'TARGET MU'!$B$1,FALSE))=TRUE,"",Z52&amp;VLOOKUP($AG52,'TARGET MU'!$A:$D,'TARGET MU'!$B$1,FALSE))</f>
        <v>ELKERF5519RE동일모자(청도)</v>
      </c>
      <c r="BU52" s="31">
        <f t="shared" si="126"/>
        <v>8346.1</v>
      </c>
      <c r="BV52" s="31" t="str">
        <f t="shared" si="127"/>
        <v>ELKERF5519REOSM10055000동일모자11CN</v>
      </c>
      <c r="BX52" s="55" t="str">
        <f t="shared" si="162"/>
        <v>ELK</v>
      </c>
      <c r="BY52" s="56">
        <f t="shared" si="163"/>
        <v>5</v>
      </c>
      <c r="BZ52" s="56" t="str">
        <f t="shared" si="164"/>
        <v>M</v>
      </c>
      <c r="CA52" s="56" t="str">
        <f t="shared" si="165"/>
        <v>ER</v>
      </c>
      <c r="CB52" s="56" t="str">
        <f t="shared" si="166"/>
        <v>K</v>
      </c>
      <c r="CC52" s="56" t="str">
        <f t="shared" si="167"/>
        <v>CN</v>
      </c>
      <c r="CD52" s="57" t="str">
        <f t="shared" si="168"/>
        <v>14FW ELS_45_SNAP_RD_KIDS</v>
      </c>
      <c r="CE52" s="56" t="str">
        <f t="shared" si="169"/>
        <v>ELKERF5519</v>
      </c>
      <c r="CF52" s="56">
        <f t="shared" si="170"/>
        <v>519</v>
      </c>
      <c r="CG52" s="57" t="str">
        <f t="shared" si="171"/>
        <v>14FW ELS_45_SNAP_RD_KIDS</v>
      </c>
      <c r="CH52" s="56" t="str">
        <f t="shared" si="172"/>
        <v>RE</v>
      </c>
      <c r="CI52" s="56">
        <f t="shared" si="173"/>
        <v>1</v>
      </c>
      <c r="CJ52" s="56" t="str">
        <f t="shared" si="174"/>
        <v>OSM</v>
      </c>
      <c r="CK52" s="58">
        <f t="shared" si="100"/>
        <v>100</v>
      </c>
      <c r="CL52" s="59">
        <f t="shared" si="175"/>
        <v>6.5</v>
      </c>
      <c r="CM52" s="58">
        <f t="shared" si="176"/>
        <v>55000</v>
      </c>
      <c r="CN52" s="58">
        <f t="shared" si="177"/>
        <v>8108.1</v>
      </c>
      <c r="CO52" s="58">
        <f t="shared" si="178"/>
        <v>238</v>
      </c>
      <c r="CP52" s="60">
        <f t="shared" si="179"/>
        <v>1</v>
      </c>
      <c r="CQ52" s="241">
        <v>972</v>
      </c>
      <c r="CS52" s="49"/>
      <c r="CT52" s="50" t="str">
        <f t="shared" si="180"/>
        <v>ELKERF5519REOSM</v>
      </c>
      <c r="CU52" s="51" t="str">
        <f t="shared" si="181"/>
        <v>ELSTINKO KIDS</v>
      </c>
      <c r="CV52" s="51" t="str">
        <f t="shared" si="182"/>
        <v>EARCAP_519</v>
      </c>
      <c r="CW52" s="51" t="str">
        <f t="shared" si="183"/>
        <v>RED_OSM</v>
      </c>
      <c r="CX52" s="52" t="str">
        <f t="shared" si="184"/>
        <v>ELK</v>
      </c>
      <c r="CY52" s="52">
        <f t="shared" si="185"/>
        <v>519</v>
      </c>
      <c r="CZ52" s="53">
        <f t="shared" si="112"/>
        <v>100</v>
      </c>
      <c r="DA52" s="53">
        <f t="shared" si="186"/>
        <v>55000</v>
      </c>
      <c r="DB52" s="52" t="str">
        <f t="shared" si="187"/>
        <v>RED</v>
      </c>
      <c r="DC52" s="52" t="str">
        <f t="shared" si="188"/>
        <v>OSM</v>
      </c>
      <c r="DD52" s="1246" t="s">
        <v>2362</v>
      </c>
      <c r="DE52" s="165"/>
      <c r="DG52" s="1216">
        <v>41751</v>
      </c>
      <c r="DH52" s="282">
        <f t="shared" si="192"/>
        <v>41789</v>
      </c>
      <c r="DI52" s="1217">
        <v>41758</v>
      </c>
      <c r="DJ52" s="1217">
        <v>41758</v>
      </c>
      <c r="DK52" s="276"/>
      <c r="DL52" s="1218">
        <v>4</v>
      </c>
      <c r="DM52" s="1218">
        <v>2</v>
      </c>
      <c r="DN52" s="276">
        <v>41786</v>
      </c>
      <c r="DO52" s="276" t="s">
        <v>2266</v>
      </c>
      <c r="DP52" s="283">
        <f t="shared" si="193"/>
        <v>41819</v>
      </c>
      <c r="DQ52" s="276">
        <v>41803</v>
      </c>
      <c r="DR52" s="1216" t="s">
        <v>2175</v>
      </c>
      <c r="DS52" s="277"/>
      <c r="DT52" s="276"/>
      <c r="DU52" s="277"/>
      <c r="DV52" s="276"/>
      <c r="DW52" s="276"/>
      <c r="DX52" s="277"/>
      <c r="DY52" s="277"/>
      <c r="DZ52" s="61"/>
      <c r="EA52" s="62"/>
      <c r="EB52" s="62"/>
      <c r="EC52" s="26" t="str">
        <f t="shared" si="157"/>
        <v/>
      </c>
      <c r="ED52" s="26" t="str">
        <f t="shared" si="158"/>
        <v>ELKERF5519REOSM</v>
      </c>
      <c r="EE52" s="27">
        <f>IF(ED52="",0,IF(COUNTIF(ED$12:ED51,ED52)=0,0,COUNTIF(ED$12:ED51,ED52)))</f>
        <v>0</v>
      </c>
      <c r="EF52" s="26">
        <f t="shared" si="118"/>
        <v>0</v>
      </c>
      <c r="EG52" s="27" t="str">
        <f t="shared" si="159"/>
        <v/>
      </c>
      <c r="EI52" s="26" t="str">
        <f t="shared" si="160"/>
        <v>ELKERF5519</v>
      </c>
      <c r="EJ52" s="26" t="str">
        <f t="shared" si="161"/>
        <v>ELKERF5519RE</v>
      </c>
      <c r="EM52" s="1245"/>
      <c r="EN52" s="1245"/>
      <c r="EO52" s="1245"/>
    </row>
    <row r="53" spans="1:145" s="26" customFormat="1" ht="52.5" customHeight="1">
      <c r="A53" s="169" t="str">
        <f>IF(OR($I53="TTL",$I53=""),"",IF(ISERROR(VLOOKUP($B53,CODE!$D:$G,CODE!$F$1-2,FALSE))=TRUE,"전략",VLOOKUP($B53,CODE!$D:$G,CODE!$F$1-2,FALSE)))</f>
        <v>F-CAP</v>
      </c>
      <c r="B53" s="224" t="str">
        <f>IF(OR($I53="TTL",$I53=""),"",IF(VLOOKUP($P53,CODE!$K:$O,CODE!$O$1,FALSE)="",$I53,$I53&amp;"-"&amp;VLOOKUP($P53,CODE!$K:$O,CODE!$O$1,FALSE)))</f>
        <v>ELK</v>
      </c>
      <c r="C53" s="72" t="str">
        <f t="shared" si="121"/>
        <v>ELK-동일모자-11</v>
      </c>
      <c r="D53" s="306" t="str">
        <f t="shared" si="65"/>
        <v>ELK-동일모자-11ELKERF5519RE</v>
      </c>
      <c r="E53" s="72">
        <f t="shared" si="66"/>
        <v>2</v>
      </c>
      <c r="F53" s="195" t="str">
        <f t="shared" si="67"/>
        <v>ELK-동일모자-112</v>
      </c>
      <c r="G53" s="72" t="str">
        <f t="shared" si="68"/>
        <v>ELK-동일모자-112-ELKERF5519REDOML</v>
      </c>
      <c r="H53" s="72" t="str">
        <f>IF(ISERROR(I53&amp;VLOOKUP(P53,CODE!$K:$N,CODE!$N$1,FALSE)&amp;S53)=TRUE,0,I53&amp;VLOOKUP(P53,CODE!$K:$N,CODE!$N$1,FALSE)&amp;S53)</f>
        <v>ELK의류외519</v>
      </c>
      <c r="I53" s="72" t="str">
        <f>IF(ISERROR(SEARCH("TTL",$K53))=TRUE,IF($L53="","",VLOOKUP($L53,CODE!$B:$G,CODE!$D$1,FALSE)),"TTL")</f>
        <v>ELK</v>
      </c>
      <c r="J53" s="244" t="str">
        <f t="shared" si="122"/>
        <v>14FW E</v>
      </c>
      <c r="K53" s="1208"/>
      <c r="L53" s="40" t="s">
        <v>2075</v>
      </c>
      <c r="M53" s="41" t="str">
        <f>IF(OR($I53="TTL",$L53=""),"",VLOOKUP($L53,CODE!$B:$D,CODE!$C$1,FALSE))</f>
        <v>ELSTINKO KIDS</v>
      </c>
      <c r="N53" s="42" t="str">
        <f>IF(OR($I53="TTL",$L53=""),"",VLOOKUP($K$2,CODE!$S:$T,CODE!$T$1-1,FALSE))</f>
        <v>F</v>
      </c>
      <c r="O53" s="1147">
        <v>5</v>
      </c>
      <c r="P53" s="40" t="s">
        <v>2076</v>
      </c>
      <c r="Q53" s="41" t="str">
        <f>IF(OR($I53="TTL",$P53=""),"",VLOOKUP($P53,CODE!$K:$M,CODE!$L$1,FALSE))</f>
        <v>EARCAP</v>
      </c>
      <c r="R53" s="185" t="s">
        <v>2077</v>
      </c>
      <c r="S53" s="40">
        <v>519</v>
      </c>
      <c r="T53" s="43">
        <f t="shared" si="70"/>
        <v>519</v>
      </c>
      <c r="U53" s="39" t="str">
        <f t="shared" si="71"/>
        <v>ELKERF5519</v>
      </c>
      <c r="V53" s="36">
        <f t="shared" si="72"/>
        <v>0.33333333333333331</v>
      </c>
      <c r="W53" s="1154" t="s">
        <v>2078</v>
      </c>
      <c r="X53" s="39" t="str">
        <f>IF($Y53="","",VLOOKUP($Y53,CODE!$AE:$AF,CODE!$AF$1-1,FALSE))</f>
        <v>RE</v>
      </c>
      <c r="Y53" s="37" t="s">
        <v>2079</v>
      </c>
      <c r="Z53" s="35" t="str">
        <f t="shared" si="73"/>
        <v>ELKERF5519RE</v>
      </c>
      <c r="AA53" s="554" t="str">
        <f t="shared" si="74"/>
        <v/>
      </c>
      <c r="AB53" s="45">
        <f t="shared" si="75"/>
        <v>0.33333333333333331</v>
      </c>
      <c r="AC53" s="1248" t="s">
        <v>2351</v>
      </c>
      <c r="AD53" s="186">
        <v>1</v>
      </c>
      <c r="AE53" s="218" t="s">
        <v>2080</v>
      </c>
      <c r="AF53" s="214">
        <v>50</v>
      </c>
      <c r="AG53" s="1150" t="s">
        <v>2081</v>
      </c>
      <c r="AH53" s="216">
        <v>11</v>
      </c>
      <c r="AI53" s="231">
        <f t="shared" si="76"/>
        <v>11</v>
      </c>
      <c r="AJ53" s="217" t="s">
        <v>2082</v>
      </c>
      <c r="AK53" s="217" t="s">
        <v>2083</v>
      </c>
      <c r="AL53" s="219">
        <f t="shared" si="77"/>
        <v>1</v>
      </c>
      <c r="AM53" s="254">
        <f>IF(ISERROR(VLOOKUP($F53,[1]기획현황취합!$A$1:$E$65474,[1]기획현황취합!$B$1,FALSE))=TRUE,0,VLOOKUP($F53,[1]기획현황취합!$A$1:$E$65474,[1]기획현황취합!$B$1,FALSE))</f>
        <v>55000</v>
      </c>
      <c r="AN53" s="1042">
        <f>IF(ISERROR(VLOOKUP($F53,[1]기획현황취합!$A$1:$E$65474,[1]기획현황취합!$C$1,FALSE))=TRUE,0,VLOOKUP($F53,[1]기획현황취합!$A$1:$E$65474,[1]기획현황취합!$C$1,FALSE))</f>
        <v>41801</v>
      </c>
      <c r="AO53" s="46">
        <f>IF(ISERROR(($AM53/1.1)/VLOOKUP($AG53,'TARGET MU'!$A:$D,'TARGET MU'!$D$1,FALSE))=TRUE,0,($AM53/1.1)/VLOOKUP($AG53,'TARGET MU'!$A:$D,'TARGET MU'!$D$1,FALSE))</f>
        <v>8333.3333333333321</v>
      </c>
      <c r="AP53" s="1049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8237.1</v>
      </c>
      <c r="AQ53" s="38">
        <f t="shared" si="194"/>
        <v>-96.233333333331757</v>
      </c>
      <c r="AR53" s="1157">
        <v>109</v>
      </c>
      <c r="AS53" s="716">
        <v>0</v>
      </c>
      <c r="AT53" s="251">
        <v>20</v>
      </c>
      <c r="AU53" s="226">
        <f t="shared" si="195"/>
        <v>129</v>
      </c>
      <c r="AV53" s="252">
        <v>6.5</v>
      </c>
      <c r="AW53" s="253">
        <v>0</v>
      </c>
      <c r="AX53" s="257">
        <f>IF(ISERROR(VLOOKUP($F53,[1]기획현황취합!$A$1:$E$65474,[1]기획현황취합!$D$1,FALSE))=TRUE,0,VLOOKUP($F53,[1]기획현황취합!$A$1:$E$65474,[1]기획현황취합!$D$1,FALSE))</f>
        <v>41750</v>
      </c>
      <c r="AY53" s="255">
        <v>41876</v>
      </c>
      <c r="AZ53" s="210">
        <f>IF(ISERROR(VLOOKUP($F53,[1]기획현황취합!$A$1:$E$65474,[1]기획현황취합!$E$1,FALSE))=TRUE,0,VLOOKUP($F53,[1]기획현황취합!$A$1:$E$65474,[1]기획현황취합!$E$1,FALSE))</f>
        <v>41879</v>
      </c>
      <c r="BA53" s="250">
        <v>41879</v>
      </c>
      <c r="BB53" s="250">
        <v>41912</v>
      </c>
      <c r="BC53" s="250">
        <v>41940</v>
      </c>
      <c r="BD53" s="250">
        <v>0</v>
      </c>
      <c r="BE53" s="250">
        <v>0</v>
      </c>
      <c r="BF53" s="250">
        <v>0</v>
      </c>
      <c r="BG53" s="256" t="s">
        <v>2267</v>
      </c>
      <c r="BH53" s="256" t="s">
        <v>2267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50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80"/>
        <v>0</v>
      </c>
      <c r="BO53" s="47">
        <f t="shared" si="81"/>
        <v>50</v>
      </c>
      <c r="BP53" s="95">
        <f t="shared" si="82"/>
        <v>411855</v>
      </c>
      <c r="BQ53" s="95">
        <f t="shared" si="83"/>
        <v>2750000</v>
      </c>
      <c r="BR53" s="48">
        <f t="shared" si="196"/>
        <v>6.0700974857656202</v>
      </c>
      <c r="BT53" s="26" t="str">
        <f>IF(ISERROR(Z53&amp;VLOOKUP($AG53,'TARGET MU'!$A:$D,'TARGET MU'!$B$1,FALSE))=TRUE,"",Z53&amp;VLOOKUP($AG53,'TARGET MU'!$A:$D,'TARGET MU'!$B$1,FALSE))</f>
        <v>ELKERF5519RE동일모자(청도)</v>
      </c>
      <c r="BU53" s="31">
        <f t="shared" si="126"/>
        <v>8237.1</v>
      </c>
      <c r="BV53" s="31" t="str">
        <f t="shared" si="127"/>
        <v>ELKERF5519REOML5055000동일모자11CN</v>
      </c>
      <c r="BX53" s="55" t="str">
        <f t="shared" si="162"/>
        <v>ELK</v>
      </c>
      <c r="BY53" s="56">
        <f t="shared" si="163"/>
        <v>5</v>
      </c>
      <c r="BZ53" s="56" t="str">
        <f t="shared" si="164"/>
        <v>M</v>
      </c>
      <c r="CA53" s="56" t="str">
        <f t="shared" si="165"/>
        <v>ER</v>
      </c>
      <c r="CB53" s="56" t="str">
        <f t="shared" si="166"/>
        <v>K</v>
      </c>
      <c r="CC53" s="56" t="str">
        <f t="shared" si="167"/>
        <v>CN</v>
      </c>
      <c r="CD53" s="57" t="str">
        <f t="shared" si="168"/>
        <v>14FW ELS_45_SNAP_RD_KIDS</v>
      </c>
      <c r="CE53" s="56" t="str">
        <f t="shared" si="169"/>
        <v>ELKERF5519</v>
      </c>
      <c r="CF53" s="56">
        <f t="shared" si="170"/>
        <v>519</v>
      </c>
      <c r="CG53" s="57" t="str">
        <f t="shared" si="171"/>
        <v>14FW ELS_45_SNAP_RD_KIDS</v>
      </c>
      <c r="CH53" s="56" t="str">
        <f t="shared" si="172"/>
        <v>RE</v>
      </c>
      <c r="CI53" s="56">
        <f t="shared" si="173"/>
        <v>1</v>
      </c>
      <c r="CJ53" s="56" t="str">
        <f t="shared" si="174"/>
        <v>OML</v>
      </c>
      <c r="CK53" s="58">
        <f t="shared" si="100"/>
        <v>50</v>
      </c>
      <c r="CL53" s="59">
        <f t="shared" si="175"/>
        <v>6.5</v>
      </c>
      <c r="CM53" s="58">
        <f t="shared" si="176"/>
        <v>55000</v>
      </c>
      <c r="CN53" s="58">
        <f t="shared" si="177"/>
        <v>8108.1</v>
      </c>
      <c r="CO53" s="58">
        <f t="shared" si="178"/>
        <v>129</v>
      </c>
      <c r="CP53" s="60">
        <f t="shared" si="179"/>
        <v>1</v>
      </c>
      <c r="CQ53" s="241">
        <v>972</v>
      </c>
      <c r="CS53" s="49"/>
      <c r="CT53" s="50" t="str">
        <f t="shared" si="180"/>
        <v>ELKERF5519REOML</v>
      </c>
      <c r="CU53" s="51" t="str">
        <f t="shared" si="181"/>
        <v>ELSTINKO KIDS</v>
      </c>
      <c r="CV53" s="51" t="str">
        <f t="shared" si="182"/>
        <v>EARCAP_519</v>
      </c>
      <c r="CW53" s="51" t="str">
        <f t="shared" si="183"/>
        <v>RED_OML</v>
      </c>
      <c r="CX53" s="52" t="str">
        <f t="shared" si="184"/>
        <v>ELK</v>
      </c>
      <c r="CY53" s="52">
        <f t="shared" si="185"/>
        <v>519</v>
      </c>
      <c r="CZ53" s="53">
        <f t="shared" si="112"/>
        <v>50</v>
      </c>
      <c r="DA53" s="53">
        <f t="shared" si="186"/>
        <v>55000</v>
      </c>
      <c r="DB53" s="52" t="str">
        <f t="shared" si="187"/>
        <v>RED</v>
      </c>
      <c r="DC53" s="52" t="str">
        <f t="shared" si="188"/>
        <v>OML</v>
      </c>
      <c r="DD53" s="1246" t="s">
        <v>2362</v>
      </c>
      <c r="DE53" s="165"/>
      <c r="DG53" s="1216">
        <v>41751</v>
      </c>
      <c r="DH53" s="282">
        <f t="shared" si="192"/>
        <v>41789</v>
      </c>
      <c r="DI53" s="1217">
        <v>41758</v>
      </c>
      <c r="DJ53" s="1217">
        <v>41758</v>
      </c>
      <c r="DK53" s="276"/>
      <c r="DL53" s="1218">
        <v>4</v>
      </c>
      <c r="DM53" s="1218">
        <v>2</v>
      </c>
      <c r="DN53" s="276">
        <v>41786</v>
      </c>
      <c r="DO53" s="276" t="s">
        <v>2266</v>
      </c>
      <c r="DP53" s="283">
        <f t="shared" si="193"/>
        <v>41819</v>
      </c>
      <c r="DQ53" s="276">
        <v>41803</v>
      </c>
      <c r="DR53" s="1216" t="s">
        <v>2175</v>
      </c>
      <c r="DS53" s="277"/>
      <c r="DT53" s="276"/>
      <c r="DU53" s="277"/>
      <c r="DV53" s="276"/>
      <c r="DW53" s="276"/>
      <c r="DX53" s="277"/>
      <c r="DY53" s="277"/>
      <c r="DZ53" s="61"/>
      <c r="EA53" s="62"/>
      <c r="EB53" s="62"/>
      <c r="EC53" s="26" t="str">
        <f t="shared" si="157"/>
        <v/>
      </c>
      <c r="ED53" s="26" t="str">
        <f t="shared" si="158"/>
        <v>ELKERF5519REOML</v>
      </c>
      <c r="EE53" s="27">
        <f>IF(ED53="",0,IF(COUNTIF(ED$12:ED52,ED53)=0,0,COUNTIF(ED$12:ED52,ED53)))</f>
        <v>0</v>
      </c>
      <c r="EF53" s="26">
        <f t="shared" si="118"/>
        <v>0</v>
      </c>
      <c r="EG53" s="27" t="str">
        <f t="shared" si="159"/>
        <v/>
      </c>
      <c r="EI53" s="26" t="str">
        <f t="shared" si="160"/>
        <v>ELKERF5519</v>
      </c>
      <c r="EJ53" s="26" t="str">
        <f t="shared" si="161"/>
        <v>ELKERF5519RE</v>
      </c>
      <c r="EM53" s="1245"/>
      <c r="EN53" s="1245"/>
      <c r="EO53" s="1245"/>
    </row>
    <row r="54" spans="1:145" s="26" customFormat="1" ht="52.5" customHeight="1">
      <c r="A54" s="169" t="str">
        <f>IF(OR($I54="TTL",$I54=""),"",IF(ISERROR(VLOOKUP($B54,CODE!$D:$G,CODE!$F$1-2,FALSE))=TRUE,"전략",VLOOKUP($B54,CODE!$D:$G,CODE!$F$1-2,FALSE)))</f>
        <v>F-CAP</v>
      </c>
      <c r="B54" s="224" t="str">
        <f>IF(OR($I54="TTL",$I54=""),"",IF(VLOOKUP($P54,CODE!$K:$O,CODE!$O$1,FALSE)="",$I54,$I54&amp;"-"&amp;VLOOKUP($P54,CODE!$K:$O,CODE!$O$1,FALSE)))</f>
        <v>ELK</v>
      </c>
      <c r="C54" s="72" t="str">
        <f t="shared" si="121"/>
        <v>ELK-동일모자-11</v>
      </c>
      <c r="D54" s="306" t="str">
        <f t="shared" si="65"/>
        <v>ELK-동일모자-11ELKERF5520BL</v>
      </c>
      <c r="E54" s="72">
        <f t="shared" si="66"/>
        <v>3</v>
      </c>
      <c r="F54" s="195" t="str">
        <f t="shared" si="67"/>
        <v>ELK-동일모자-113</v>
      </c>
      <c r="G54" s="72" t="str">
        <f t="shared" si="68"/>
        <v>ELK-동일모자-113-ELKERF5520BLUEOSM</v>
      </c>
      <c r="H54" s="72" t="str">
        <f>IF(ISERROR(I54&amp;VLOOKUP(P54,CODE!$K:$N,CODE!$N$1,FALSE)&amp;S54)=TRUE,0,I54&amp;VLOOKUP(P54,CODE!$K:$N,CODE!$N$1,FALSE)&amp;S54)</f>
        <v>ELK의류외520</v>
      </c>
      <c r="I54" s="72" t="str">
        <f>IF(ISERROR(SEARCH("TTL",$K54))=TRUE,IF($L54="","",VLOOKUP($L54,CODE!$B:$G,CODE!$D$1,FALSE)),"TTL")</f>
        <v>ELK</v>
      </c>
      <c r="J54" s="244" t="str">
        <f t="shared" si="122"/>
        <v>14FW E</v>
      </c>
      <c r="K54" s="1208"/>
      <c r="L54" s="40" t="s">
        <v>2084</v>
      </c>
      <c r="M54" s="41" t="str">
        <f>IF(OR($I54="TTL",$L54=""),"",VLOOKUP($L54,CODE!$B:$D,CODE!$C$1,FALSE))</f>
        <v>ELSTINKO KIDS</v>
      </c>
      <c r="N54" s="42" t="str">
        <f>IF(OR($I54="TTL",$L54=""),"",VLOOKUP($K$2,CODE!$S:$T,CODE!$T$1-1,FALSE))</f>
        <v>F</v>
      </c>
      <c r="O54" s="1147">
        <v>5</v>
      </c>
      <c r="P54" s="40" t="s">
        <v>2085</v>
      </c>
      <c r="Q54" s="41" t="str">
        <f>IF(OR($I54="TTL",$P54=""),"",VLOOKUP($P54,CODE!$K:$M,CODE!$L$1,FALSE))</f>
        <v>EARCAP</v>
      </c>
      <c r="R54" s="185" t="s">
        <v>2020</v>
      </c>
      <c r="S54" s="40">
        <v>520</v>
      </c>
      <c r="T54" s="43">
        <f t="shared" si="70"/>
        <v>520</v>
      </c>
      <c r="U54" s="39" t="str">
        <f t="shared" si="71"/>
        <v>ELKERF5520</v>
      </c>
      <c r="V54" s="36">
        <f t="shared" si="72"/>
        <v>0.5</v>
      </c>
      <c r="W54" s="1154" t="s">
        <v>2086</v>
      </c>
      <c r="X54" s="39" t="str">
        <f>IF($Y54="","",VLOOKUP($Y54,CODE!$AE:$AF,CODE!$AF$1-1,FALSE))</f>
        <v>BL</v>
      </c>
      <c r="Y54" s="37" t="s">
        <v>2087</v>
      </c>
      <c r="Z54" s="35" t="str">
        <f t="shared" si="73"/>
        <v>ELKERF5520BL</v>
      </c>
      <c r="AA54" s="554" t="str">
        <f t="shared" si="74"/>
        <v/>
      </c>
      <c r="AB54" s="45">
        <f t="shared" si="75"/>
        <v>0.5</v>
      </c>
      <c r="AC54" s="1247" t="s">
        <v>2352</v>
      </c>
      <c r="AD54" s="186">
        <v>1</v>
      </c>
      <c r="AE54" s="218" t="s">
        <v>2088</v>
      </c>
      <c r="AF54" s="214">
        <v>120</v>
      </c>
      <c r="AG54" s="1150" t="s">
        <v>2089</v>
      </c>
      <c r="AH54" s="216">
        <v>11</v>
      </c>
      <c r="AI54" s="231">
        <f t="shared" si="76"/>
        <v>11</v>
      </c>
      <c r="AJ54" s="217" t="s">
        <v>2025</v>
      </c>
      <c r="AK54" s="217" t="s">
        <v>2026</v>
      </c>
      <c r="AL54" s="219">
        <f t="shared" si="77"/>
        <v>1</v>
      </c>
      <c r="AM54" s="254">
        <f>IF(ISERROR(VLOOKUP($F54,[1]기획현황취합!$A$1:$E$65474,[1]기획현황취합!$B$1,FALSE))=TRUE,0,VLOOKUP($F54,[1]기획현황취합!$A$1:$E$65474,[1]기획현황취합!$B$1,FALSE))</f>
        <v>55000</v>
      </c>
      <c r="AN54" s="1042">
        <f>IF(ISERROR(VLOOKUP($F54,[1]기획현황취합!$A$1:$E$65474,[1]기획현황취합!$C$1,FALSE))=TRUE,0,VLOOKUP($F54,[1]기획현황취합!$A$1:$E$65474,[1]기획현황취합!$C$1,FALSE))</f>
        <v>41801</v>
      </c>
      <c r="AO54" s="46">
        <f>IF(ISERROR(($AM54/1.1)/VLOOKUP($AG54,'TARGET MU'!$A:$D,'TARGET MU'!$D$1,FALSE))=TRUE,0,($AM54/1.1)/VLOOKUP($AG54,'TARGET MU'!$A:$D,'TARGET MU'!$D$1,FALSE))</f>
        <v>8333.3333333333321</v>
      </c>
      <c r="AP54" s="1049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8443.1</v>
      </c>
      <c r="AQ54" s="38">
        <f t="shared" si="194"/>
        <v>109.76666666666824</v>
      </c>
      <c r="AR54" s="1157">
        <v>315</v>
      </c>
      <c r="AS54" s="716">
        <v>0</v>
      </c>
      <c r="AT54" s="251">
        <v>20</v>
      </c>
      <c r="AU54" s="226">
        <f t="shared" si="195"/>
        <v>335</v>
      </c>
      <c r="AV54" s="252">
        <v>6.5</v>
      </c>
      <c r="AW54" s="253">
        <v>0</v>
      </c>
      <c r="AX54" s="257">
        <f>IF(ISERROR(VLOOKUP($F54,[1]기획현황취합!$A$1:$E$65474,[1]기획현황취합!$D$1,FALSE))=TRUE,0,VLOOKUP($F54,[1]기획현황취합!$A$1:$E$65474,[1]기획현황취합!$D$1,FALSE))</f>
        <v>41750</v>
      </c>
      <c r="AY54" s="255">
        <v>41876</v>
      </c>
      <c r="AZ54" s="210">
        <f>IF(ISERROR(VLOOKUP($F54,[1]기획현황취합!$A$1:$E$65474,[1]기획현황취합!$E$1,FALSE))=TRUE,0,VLOOKUP($F54,[1]기획현황취합!$A$1:$E$65474,[1]기획현황취합!$E$1,FALSE))</f>
        <v>41879</v>
      </c>
      <c r="BA54" s="250">
        <v>41879</v>
      </c>
      <c r="BB54" s="250">
        <v>41950</v>
      </c>
      <c r="BC54" s="250">
        <v>0</v>
      </c>
      <c r="BD54" s="250">
        <v>0</v>
      </c>
      <c r="BE54" s="250">
        <v>0</v>
      </c>
      <c r="BF54" s="250">
        <v>0</v>
      </c>
      <c r="BG54" s="256" t="s">
        <v>2267</v>
      </c>
      <c r="BH54" s="256" t="s">
        <v>2267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115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80"/>
        <v>0</v>
      </c>
      <c r="BO54" s="47">
        <f t="shared" si="81"/>
        <v>120</v>
      </c>
      <c r="BP54" s="95">
        <f t="shared" si="82"/>
        <v>1013172</v>
      </c>
      <c r="BQ54" s="95">
        <f t="shared" si="83"/>
        <v>6600000</v>
      </c>
      <c r="BR54" s="48">
        <f t="shared" si="196"/>
        <v>5.9219954755954554</v>
      </c>
      <c r="BT54" s="26" t="str">
        <f>IF(ISERROR(Z54&amp;VLOOKUP($AG54,'TARGET MU'!$A:$D,'TARGET MU'!$B$1,FALSE))=TRUE,"",Z54&amp;VLOOKUP($AG54,'TARGET MU'!$A:$D,'TARGET MU'!$B$1,FALSE))</f>
        <v>ELKERF5520BL동일모자(청도)</v>
      </c>
      <c r="BU54" s="31">
        <f t="shared" si="126"/>
        <v>8443.1</v>
      </c>
      <c r="BV54" s="31" t="str">
        <f t="shared" si="127"/>
        <v>ELKERF5520BLOSM12055000동일모자11CN</v>
      </c>
      <c r="BX54" s="55" t="str">
        <f t="shared" si="162"/>
        <v>ELK</v>
      </c>
      <c r="BY54" s="56">
        <f t="shared" si="163"/>
        <v>5</v>
      </c>
      <c r="BZ54" s="56" t="str">
        <f t="shared" si="164"/>
        <v>M</v>
      </c>
      <c r="CA54" s="56" t="str">
        <f t="shared" si="165"/>
        <v>ER</v>
      </c>
      <c r="CB54" s="56" t="str">
        <f t="shared" si="166"/>
        <v>K</v>
      </c>
      <c r="CC54" s="56" t="str">
        <f t="shared" si="167"/>
        <v>CN</v>
      </c>
      <c r="CD54" s="57" t="str">
        <f t="shared" si="168"/>
        <v>14FW ELS 41_SNAP_BL_KIDS</v>
      </c>
      <c r="CE54" s="56" t="str">
        <f t="shared" si="169"/>
        <v>ELKERF5520</v>
      </c>
      <c r="CF54" s="56">
        <f t="shared" si="170"/>
        <v>520</v>
      </c>
      <c r="CG54" s="57" t="str">
        <f t="shared" si="171"/>
        <v>14FW ELS 41_SNAP_BL_KIDS</v>
      </c>
      <c r="CH54" s="56" t="str">
        <f t="shared" si="172"/>
        <v>BL</v>
      </c>
      <c r="CI54" s="56">
        <f t="shared" si="173"/>
        <v>1</v>
      </c>
      <c r="CJ54" s="56" t="str">
        <f t="shared" si="174"/>
        <v>OSM</v>
      </c>
      <c r="CK54" s="58">
        <f t="shared" si="100"/>
        <v>120</v>
      </c>
      <c r="CL54" s="59">
        <f t="shared" si="175"/>
        <v>6.5</v>
      </c>
      <c r="CM54" s="58">
        <f t="shared" si="176"/>
        <v>55000</v>
      </c>
      <c r="CN54" s="58">
        <f t="shared" si="177"/>
        <v>8108.1</v>
      </c>
      <c r="CO54" s="58">
        <f t="shared" si="178"/>
        <v>335</v>
      </c>
      <c r="CP54" s="60">
        <f t="shared" si="179"/>
        <v>1</v>
      </c>
      <c r="CQ54" s="241">
        <v>1191</v>
      </c>
      <c r="CS54" s="49"/>
      <c r="CT54" s="50" t="str">
        <f t="shared" si="180"/>
        <v>ELKERF5520BLOSM</v>
      </c>
      <c r="CU54" s="51" t="str">
        <f t="shared" si="181"/>
        <v>ELSTINKO KIDS</v>
      </c>
      <c r="CV54" s="51" t="str">
        <f t="shared" si="182"/>
        <v>EARCAP_520</v>
      </c>
      <c r="CW54" s="51" t="str">
        <f t="shared" si="183"/>
        <v>BLUE_OSM</v>
      </c>
      <c r="CX54" s="52" t="str">
        <f t="shared" si="184"/>
        <v>ELK</v>
      </c>
      <c r="CY54" s="52">
        <f t="shared" si="185"/>
        <v>520</v>
      </c>
      <c r="CZ54" s="53">
        <f t="shared" si="112"/>
        <v>120</v>
      </c>
      <c r="DA54" s="53">
        <f t="shared" si="186"/>
        <v>55000</v>
      </c>
      <c r="DB54" s="52" t="str">
        <f t="shared" si="187"/>
        <v>BLUE</v>
      </c>
      <c r="DC54" s="52" t="str">
        <f t="shared" si="188"/>
        <v>OSM</v>
      </c>
      <c r="DD54" s="1246" t="s">
        <v>2362</v>
      </c>
      <c r="DE54" s="165"/>
      <c r="DG54" s="1216">
        <v>41751</v>
      </c>
      <c r="DH54" s="282">
        <f t="shared" si="192"/>
        <v>41789</v>
      </c>
      <c r="DI54" s="1217">
        <v>41758</v>
      </c>
      <c r="DJ54" s="1217">
        <v>41758</v>
      </c>
      <c r="DK54" s="276"/>
      <c r="DL54" s="1218">
        <v>5</v>
      </c>
      <c r="DM54" s="1218">
        <v>4</v>
      </c>
      <c r="DN54" s="276">
        <v>41786</v>
      </c>
      <c r="DO54" s="276" t="s">
        <v>2266</v>
      </c>
      <c r="DP54" s="283">
        <f t="shared" si="193"/>
        <v>41819</v>
      </c>
      <c r="DQ54" s="276">
        <v>41803</v>
      </c>
      <c r="DR54" s="1216" t="s">
        <v>2175</v>
      </c>
      <c r="DS54" s="277"/>
      <c r="DT54" s="276"/>
      <c r="DU54" s="277"/>
      <c r="DV54" s="276"/>
      <c r="DW54" s="276"/>
      <c r="DX54" s="277"/>
      <c r="DY54" s="277"/>
      <c r="DZ54" s="61"/>
      <c r="EA54" s="62"/>
      <c r="EB54" s="62"/>
      <c r="EC54" s="26" t="str">
        <f t="shared" si="157"/>
        <v>ELKERF5520BL41750</v>
      </c>
      <c r="ED54" s="26" t="str">
        <f t="shared" si="158"/>
        <v>ELKERF5520BLOSM</v>
      </c>
      <c r="EE54" s="27">
        <f>IF(ED54="",0,IF(COUNTIF(ED$12:ED53,ED54)=0,0,COUNTIF(ED$12:ED53,ED54)))</f>
        <v>0</v>
      </c>
      <c r="EF54" s="26">
        <f t="shared" si="118"/>
        <v>0</v>
      </c>
      <c r="EG54" s="27" t="str">
        <f t="shared" si="159"/>
        <v/>
      </c>
      <c r="EI54" s="26" t="str">
        <f t="shared" si="160"/>
        <v>ELKERF5520</v>
      </c>
      <c r="EJ54" s="26" t="str">
        <f t="shared" si="161"/>
        <v>ELKERF5520BL</v>
      </c>
      <c r="EM54" s="1245"/>
      <c r="EN54" s="1245"/>
      <c r="EO54" s="1245"/>
    </row>
    <row r="55" spans="1:145" s="26" customFormat="1" ht="52.5" customHeight="1">
      <c r="A55" s="169" t="str">
        <f>IF(OR($I55="TTL",$I55=""),"",IF(ISERROR(VLOOKUP($B55,CODE!$D:$G,CODE!$F$1-2,FALSE))=TRUE,"전략",VLOOKUP($B55,CODE!$D:$G,CODE!$F$1-2,FALSE)))</f>
        <v>F-CAP</v>
      </c>
      <c r="B55" s="224" t="str">
        <f>IF(OR($I55="TTL",$I55=""),"",IF(VLOOKUP($P55,CODE!$K:$O,CODE!$O$1,FALSE)="",$I55,$I55&amp;"-"&amp;VLOOKUP($P55,CODE!$K:$O,CODE!$O$1,FALSE)))</f>
        <v>ELK</v>
      </c>
      <c r="C55" s="72" t="str">
        <f t="shared" si="121"/>
        <v>ELK-동일모자-11</v>
      </c>
      <c r="D55" s="306" t="str">
        <f t="shared" si="65"/>
        <v>ELK-동일모자-11ELKERF5520BL</v>
      </c>
      <c r="E55" s="72">
        <f t="shared" si="66"/>
        <v>3</v>
      </c>
      <c r="F55" s="195" t="str">
        <f t="shared" si="67"/>
        <v>ELK-동일모자-113</v>
      </c>
      <c r="G55" s="72" t="str">
        <f t="shared" si="68"/>
        <v>ELK-동일모자-113-ELKERF5520BLUEOML</v>
      </c>
      <c r="H55" s="72" t="str">
        <f>IF(ISERROR(I55&amp;VLOOKUP(P55,CODE!$K:$N,CODE!$N$1,FALSE)&amp;S55)=TRUE,0,I55&amp;VLOOKUP(P55,CODE!$K:$N,CODE!$N$1,FALSE)&amp;S55)</f>
        <v>ELK의류외520</v>
      </c>
      <c r="I55" s="72" t="str">
        <f>IF(ISERROR(SEARCH("TTL",$K55))=TRUE,IF($L55="","",VLOOKUP($L55,CODE!$B:$G,CODE!$D$1,FALSE)),"TTL")</f>
        <v>ELK</v>
      </c>
      <c r="J55" s="244" t="str">
        <f t="shared" si="122"/>
        <v>14FW E</v>
      </c>
      <c r="K55" s="1208"/>
      <c r="L55" s="40" t="s">
        <v>2027</v>
      </c>
      <c r="M55" s="41" t="str">
        <f>IF(OR($I55="TTL",$L55=""),"",VLOOKUP($L55,CODE!$B:$D,CODE!$C$1,FALSE))</f>
        <v>ELSTINKO KIDS</v>
      </c>
      <c r="N55" s="42" t="str">
        <f>IF(OR($I55="TTL",$L55=""),"",VLOOKUP($K$2,CODE!$S:$T,CODE!$T$1-1,FALSE))</f>
        <v>F</v>
      </c>
      <c r="O55" s="1147">
        <v>5</v>
      </c>
      <c r="P55" s="40" t="s">
        <v>2090</v>
      </c>
      <c r="Q55" s="41" t="str">
        <f>IF(OR($I55="TTL",$P55=""),"",VLOOKUP($P55,CODE!$K:$M,CODE!$L$1,FALSE))</f>
        <v>EARCAP</v>
      </c>
      <c r="R55" s="185" t="s">
        <v>2091</v>
      </c>
      <c r="S55" s="40">
        <v>520</v>
      </c>
      <c r="T55" s="43">
        <f t="shared" si="70"/>
        <v>520</v>
      </c>
      <c r="U55" s="39" t="str">
        <f t="shared" si="71"/>
        <v>ELKERF5520</v>
      </c>
      <c r="V55" s="36">
        <f t="shared" si="72"/>
        <v>0.5</v>
      </c>
      <c r="W55" s="1154" t="s">
        <v>2092</v>
      </c>
      <c r="X55" s="39" t="str">
        <f>IF($Y55="","",VLOOKUP($Y55,CODE!$AE:$AF,CODE!$AF$1-1,FALSE))</f>
        <v>BL</v>
      </c>
      <c r="Y55" s="37" t="s">
        <v>2093</v>
      </c>
      <c r="Z55" s="35" t="str">
        <f t="shared" si="73"/>
        <v>ELKERF5520BL</v>
      </c>
      <c r="AA55" s="554" t="str">
        <f t="shared" si="74"/>
        <v/>
      </c>
      <c r="AB55" s="45">
        <f t="shared" si="75"/>
        <v>0.5</v>
      </c>
      <c r="AC55" s="1247" t="s">
        <v>2352</v>
      </c>
      <c r="AD55" s="186">
        <v>1</v>
      </c>
      <c r="AE55" s="218" t="s">
        <v>2094</v>
      </c>
      <c r="AF55" s="214">
        <v>60</v>
      </c>
      <c r="AG55" s="1150" t="s">
        <v>2095</v>
      </c>
      <c r="AH55" s="216">
        <v>11</v>
      </c>
      <c r="AI55" s="231">
        <f t="shared" si="76"/>
        <v>11</v>
      </c>
      <c r="AJ55" s="217" t="s">
        <v>2096</v>
      </c>
      <c r="AK55" s="217" t="s">
        <v>2097</v>
      </c>
      <c r="AL55" s="219">
        <f t="shared" si="77"/>
        <v>1</v>
      </c>
      <c r="AM55" s="254">
        <f>IF(ISERROR(VLOOKUP($F55,[1]기획현황취합!$A$1:$E$65474,[1]기획현황취합!$B$1,FALSE))=TRUE,0,VLOOKUP($F55,[1]기획현황취합!$A$1:$E$65474,[1]기획현황취합!$B$1,FALSE))</f>
        <v>55000</v>
      </c>
      <c r="AN55" s="1042">
        <f>IF(ISERROR(VLOOKUP($F55,[1]기획현황취합!$A$1:$E$65474,[1]기획현황취합!$C$1,FALSE))=TRUE,0,VLOOKUP($F55,[1]기획현황취합!$A$1:$E$65474,[1]기획현황취합!$C$1,FALSE))</f>
        <v>41801</v>
      </c>
      <c r="AO55" s="46">
        <f>IF(ISERROR(($AM55/1.1)/VLOOKUP($AG55,'TARGET MU'!$A:$D,'TARGET MU'!$D$1,FALSE))=TRUE,0,($AM55/1.1)/VLOOKUP($AG55,'TARGET MU'!$A:$D,'TARGET MU'!$D$1,FALSE))</f>
        <v>8333.3333333333321</v>
      </c>
      <c r="AP55" s="1049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8285.1</v>
      </c>
      <c r="AQ55" s="38">
        <f t="shared" si="194"/>
        <v>-48.233333333331757</v>
      </c>
      <c r="AR55" s="1157">
        <v>157</v>
      </c>
      <c r="AS55" s="716">
        <v>0</v>
      </c>
      <c r="AT55" s="251">
        <v>20</v>
      </c>
      <c r="AU55" s="226">
        <f t="shared" si="195"/>
        <v>177</v>
      </c>
      <c r="AV55" s="252">
        <v>6.5</v>
      </c>
      <c r="AW55" s="253">
        <v>0</v>
      </c>
      <c r="AX55" s="257">
        <f>IF(ISERROR(VLOOKUP($F55,[1]기획현황취합!$A$1:$E$65474,[1]기획현황취합!$D$1,FALSE))=TRUE,0,VLOOKUP($F55,[1]기획현황취합!$A$1:$E$65474,[1]기획현황취합!$D$1,FALSE))</f>
        <v>41750</v>
      </c>
      <c r="AY55" s="255">
        <v>41876</v>
      </c>
      <c r="AZ55" s="210">
        <f>IF(ISERROR(VLOOKUP($F55,[1]기획현황취합!$A$1:$E$65474,[1]기획현황취합!$E$1,FALSE))=TRUE,0,VLOOKUP($F55,[1]기획현황취합!$A$1:$E$65474,[1]기획현황취합!$E$1,FALSE))</f>
        <v>41879</v>
      </c>
      <c r="BA55" s="250">
        <v>41879</v>
      </c>
      <c r="BB55" s="250">
        <v>41950</v>
      </c>
      <c r="BC55" s="250">
        <v>0</v>
      </c>
      <c r="BD55" s="250">
        <v>0</v>
      </c>
      <c r="BE55" s="250">
        <v>0</v>
      </c>
      <c r="BF55" s="250">
        <v>0</v>
      </c>
      <c r="BG55" s="256" t="s">
        <v>2267</v>
      </c>
      <c r="BH55" s="256" t="s">
        <v>2267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60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80"/>
        <v>0</v>
      </c>
      <c r="BO55" s="47">
        <f t="shared" si="81"/>
        <v>60</v>
      </c>
      <c r="BP55" s="95">
        <f t="shared" si="82"/>
        <v>497106</v>
      </c>
      <c r="BQ55" s="95">
        <f t="shared" si="83"/>
        <v>3300000</v>
      </c>
      <c r="BR55" s="48">
        <f t="shared" si="196"/>
        <v>6.0349301758578644</v>
      </c>
      <c r="BT55" s="26" t="str">
        <f>IF(ISERROR(Z55&amp;VLOOKUP($AG55,'TARGET MU'!$A:$D,'TARGET MU'!$B$1,FALSE))=TRUE,"",Z55&amp;VLOOKUP($AG55,'TARGET MU'!$A:$D,'TARGET MU'!$B$1,FALSE))</f>
        <v>ELKERF5520BL동일모자(청도)</v>
      </c>
      <c r="BU55" s="31">
        <f t="shared" si="126"/>
        <v>8285.1</v>
      </c>
      <c r="BV55" s="31" t="str">
        <f t="shared" si="127"/>
        <v>ELKERF5520BLOML6055000동일모자11CN</v>
      </c>
      <c r="BX55" s="55" t="str">
        <f t="shared" si="162"/>
        <v>ELK</v>
      </c>
      <c r="BY55" s="56">
        <f t="shared" si="163"/>
        <v>5</v>
      </c>
      <c r="BZ55" s="56" t="str">
        <f t="shared" si="164"/>
        <v>M</v>
      </c>
      <c r="CA55" s="56" t="str">
        <f t="shared" si="165"/>
        <v>ER</v>
      </c>
      <c r="CB55" s="56" t="str">
        <f t="shared" si="166"/>
        <v>K</v>
      </c>
      <c r="CC55" s="56" t="str">
        <f t="shared" si="167"/>
        <v>CN</v>
      </c>
      <c r="CD55" s="57" t="str">
        <f t="shared" si="168"/>
        <v>14FW ELS 41_SNAP_BL_KIDS</v>
      </c>
      <c r="CE55" s="56" t="str">
        <f t="shared" si="169"/>
        <v>ELKERF5520</v>
      </c>
      <c r="CF55" s="56">
        <f t="shared" si="170"/>
        <v>520</v>
      </c>
      <c r="CG55" s="57" t="str">
        <f t="shared" si="171"/>
        <v>14FW ELS 41_SNAP_BL_KIDS</v>
      </c>
      <c r="CH55" s="56" t="str">
        <f t="shared" si="172"/>
        <v>BL</v>
      </c>
      <c r="CI55" s="56">
        <f t="shared" si="173"/>
        <v>1</v>
      </c>
      <c r="CJ55" s="56" t="str">
        <f t="shared" si="174"/>
        <v>OML</v>
      </c>
      <c r="CK55" s="58">
        <f t="shared" si="100"/>
        <v>60</v>
      </c>
      <c r="CL55" s="59">
        <f t="shared" si="175"/>
        <v>6.5</v>
      </c>
      <c r="CM55" s="58">
        <f t="shared" si="176"/>
        <v>55000</v>
      </c>
      <c r="CN55" s="58">
        <f t="shared" si="177"/>
        <v>8108.1</v>
      </c>
      <c r="CO55" s="58">
        <f t="shared" si="178"/>
        <v>177</v>
      </c>
      <c r="CP55" s="60">
        <f t="shared" si="179"/>
        <v>1</v>
      </c>
      <c r="CQ55" s="241">
        <v>1191</v>
      </c>
      <c r="CS55" s="49"/>
      <c r="CT55" s="50" t="str">
        <f t="shared" si="180"/>
        <v>ELKERF5520BLOML</v>
      </c>
      <c r="CU55" s="51" t="str">
        <f t="shared" si="181"/>
        <v>ELSTINKO KIDS</v>
      </c>
      <c r="CV55" s="51" t="str">
        <f t="shared" si="182"/>
        <v>EARCAP_520</v>
      </c>
      <c r="CW55" s="51" t="str">
        <f t="shared" si="183"/>
        <v>BLUE_OML</v>
      </c>
      <c r="CX55" s="52" t="str">
        <f t="shared" si="184"/>
        <v>ELK</v>
      </c>
      <c r="CY55" s="52">
        <f t="shared" si="185"/>
        <v>520</v>
      </c>
      <c r="CZ55" s="53">
        <f t="shared" si="112"/>
        <v>60</v>
      </c>
      <c r="DA55" s="53">
        <f t="shared" si="186"/>
        <v>55000</v>
      </c>
      <c r="DB55" s="52" t="str">
        <f t="shared" si="187"/>
        <v>BLUE</v>
      </c>
      <c r="DC55" s="52" t="str">
        <f t="shared" si="188"/>
        <v>OML</v>
      </c>
      <c r="DD55" s="1246" t="s">
        <v>2362</v>
      </c>
      <c r="DE55" s="165"/>
      <c r="DG55" s="1216">
        <v>41751</v>
      </c>
      <c r="DH55" s="282">
        <f t="shared" si="192"/>
        <v>41789</v>
      </c>
      <c r="DI55" s="1217">
        <v>41758</v>
      </c>
      <c r="DJ55" s="1217">
        <v>41758</v>
      </c>
      <c r="DK55" s="276"/>
      <c r="DL55" s="1218">
        <v>5</v>
      </c>
      <c r="DM55" s="1218">
        <v>4</v>
      </c>
      <c r="DN55" s="276">
        <v>41786</v>
      </c>
      <c r="DO55" s="276" t="s">
        <v>2266</v>
      </c>
      <c r="DP55" s="283">
        <f t="shared" si="193"/>
        <v>41819</v>
      </c>
      <c r="DQ55" s="276">
        <v>41803</v>
      </c>
      <c r="DR55" s="1216" t="s">
        <v>2175</v>
      </c>
      <c r="DS55" s="277"/>
      <c r="DT55" s="276"/>
      <c r="DU55" s="277"/>
      <c r="DV55" s="276"/>
      <c r="DW55" s="276"/>
      <c r="DX55" s="277"/>
      <c r="DY55" s="277"/>
      <c r="DZ55" s="61"/>
      <c r="EA55" s="62"/>
      <c r="EB55" s="62"/>
      <c r="EC55" s="26" t="str">
        <f t="shared" si="157"/>
        <v/>
      </c>
      <c r="ED55" s="26" t="str">
        <f t="shared" si="158"/>
        <v>ELKERF5520BLOML</v>
      </c>
      <c r="EE55" s="27">
        <f>IF(ED55="",0,IF(COUNTIF(ED$12:ED54,ED55)=0,0,COUNTIF(ED$12:ED54,ED55)))</f>
        <v>0</v>
      </c>
      <c r="EF55" s="26">
        <f t="shared" si="118"/>
        <v>0</v>
      </c>
      <c r="EG55" s="27" t="str">
        <f t="shared" si="159"/>
        <v/>
      </c>
      <c r="EI55" s="26" t="str">
        <f t="shared" si="160"/>
        <v>ELKERF5520</v>
      </c>
      <c r="EJ55" s="26" t="str">
        <f t="shared" si="161"/>
        <v>ELKERF5520BL</v>
      </c>
      <c r="EM55" s="1245"/>
      <c r="EN55" s="1245"/>
      <c r="EO55" s="1245"/>
    </row>
    <row r="56" spans="1:145" s="26" customFormat="1" ht="52.5" customHeight="1">
      <c r="A56" s="169" t="str">
        <f>IF(OR($I56="TTL",$I56=""),"",IF(ISERROR(VLOOKUP($B56,CODE!$D:$G,CODE!$F$1-2,FALSE))=TRUE,"전략",VLOOKUP($B56,CODE!$D:$G,CODE!$F$1-2,FALSE)))</f>
        <v>F-CAP</v>
      </c>
      <c r="B56" s="224" t="str">
        <f>IF(OR($I56="TTL",$I56=""),"",IF(VLOOKUP($P56,CODE!$K:$O,CODE!$O$1,FALSE)="",$I56,$I56&amp;"-"&amp;VLOOKUP($P56,CODE!$K:$O,CODE!$O$1,FALSE)))</f>
        <v>ELK</v>
      </c>
      <c r="C56" s="72" t="str">
        <f t="shared" si="121"/>
        <v>ELK-동일모자-11</v>
      </c>
      <c r="D56" s="306" t="str">
        <f t="shared" si="65"/>
        <v>ELK-동일모자-11ELKERF5521GY</v>
      </c>
      <c r="E56" s="72">
        <f t="shared" si="66"/>
        <v>4</v>
      </c>
      <c r="F56" s="195" t="str">
        <f t="shared" si="67"/>
        <v>ELK-동일모자-114</v>
      </c>
      <c r="G56" s="72" t="str">
        <f t="shared" si="68"/>
        <v>ELK-동일모자-114-ELKERF5521GREYOSM</v>
      </c>
      <c r="H56" s="72" t="str">
        <f>IF(ISERROR(I56&amp;VLOOKUP(P56,CODE!$K:$N,CODE!$N$1,FALSE)&amp;S56)=TRUE,0,I56&amp;VLOOKUP(P56,CODE!$K:$N,CODE!$N$1,FALSE)&amp;S56)</f>
        <v>ELK의류외521</v>
      </c>
      <c r="I56" s="72" t="str">
        <f>IF(ISERROR(SEARCH("TTL",$K56))=TRUE,IF($L56="","",VLOOKUP($L56,CODE!$B:$G,CODE!$D$1,FALSE)),"TTL")</f>
        <v>ELK</v>
      </c>
      <c r="J56" s="244" t="str">
        <f t="shared" si="122"/>
        <v>14FW E</v>
      </c>
      <c r="K56" s="1208"/>
      <c r="L56" s="40" t="s">
        <v>2098</v>
      </c>
      <c r="M56" s="41" t="str">
        <f>IF(OR($I56="TTL",$L56=""),"",VLOOKUP($L56,CODE!$B:$D,CODE!$C$1,FALSE))</f>
        <v>ELSTINKO KIDS</v>
      </c>
      <c r="N56" s="42" t="str">
        <f>IF(OR($I56="TTL",$L56=""),"",VLOOKUP($K$2,CODE!$S:$T,CODE!$T$1-1,FALSE))</f>
        <v>F</v>
      </c>
      <c r="O56" s="1147">
        <v>5</v>
      </c>
      <c r="P56" s="40" t="s">
        <v>2099</v>
      </c>
      <c r="Q56" s="41" t="str">
        <f>IF(OR($I56="TTL",$P56=""),"",VLOOKUP($P56,CODE!$K:$M,CODE!$L$1,FALSE))</f>
        <v>EARCAP</v>
      </c>
      <c r="R56" s="185" t="s">
        <v>2100</v>
      </c>
      <c r="S56" s="40">
        <v>521</v>
      </c>
      <c r="T56" s="43">
        <f t="shared" si="70"/>
        <v>521</v>
      </c>
      <c r="U56" s="39" t="str">
        <f t="shared" si="71"/>
        <v>ELKERF5521</v>
      </c>
      <c r="V56" s="36">
        <f t="shared" si="72"/>
        <v>0.5</v>
      </c>
      <c r="W56" s="1154" t="s">
        <v>2101</v>
      </c>
      <c r="X56" s="39" t="str">
        <f>IF($Y56="","",VLOOKUP($Y56,CODE!$AE:$AF,CODE!$AF$1-1,FALSE))</f>
        <v>GY</v>
      </c>
      <c r="Y56" s="37" t="s">
        <v>2102</v>
      </c>
      <c r="Z56" s="35" t="str">
        <f t="shared" si="73"/>
        <v>ELKERF5521GY</v>
      </c>
      <c r="AA56" s="554" t="str">
        <f t="shared" si="74"/>
        <v/>
      </c>
      <c r="AB56" s="45">
        <f t="shared" si="75"/>
        <v>0.5</v>
      </c>
      <c r="AC56" s="1247" t="s">
        <v>2353</v>
      </c>
      <c r="AD56" s="186">
        <v>1</v>
      </c>
      <c r="AE56" s="218" t="s">
        <v>2103</v>
      </c>
      <c r="AF56" s="214">
        <v>120</v>
      </c>
      <c r="AG56" s="1150" t="s">
        <v>2104</v>
      </c>
      <c r="AH56" s="216">
        <v>11</v>
      </c>
      <c r="AI56" s="231">
        <f t="shared" si="76"/>
        <v>11</v>
      </c>
      <c r="AJ56" s="217" t="s">
        <v>2105</v>
      </c>
      <c r="AK56" s="217" t="s">
        <v>2106</v>
      </c>
      <c r="AL56" s="219">
        <f t="shared" si="77"/>
        <v>1</v>
      </c>
      <c r="AM56" s="254">
        <f>IF(ISERROR(VLOOKUP($F56,[1]기획현황취합!$A$1:$E$65474,[1]기획현황취합!$B$1,FALSE))=TRUE,0,VLOOKUP($F56,[1]기획현황취합!$A$1:$E$65474,[1]기획현황취합!$B$1,FALSE))</f>
        <v>55000</v>
      </c>
      <c r="AN56" s="1042">
        <f>IF(ISERROR(VLOOKUP($F56,[1]기획현황취합!$A$1:$E$65474,[1]기획현황취합!$C$1,FALSE))=TRUE,0,VLOOKUP($F56,[1]기획현황취합!$A$1:$E$65474,[1]기획현황취합!$C$1,FALSE))</f>
        <v>41801</v>
      </c>
      <c r="AO56" s="46">
        <f>IF(ISERROR(($AM56/1.1)/VLOOKUP($AG56,'TARGET MU'!$A:$D,'TARGET MU'!$D$1,FALSE))=TRUE,0,($AM56/1.1)/VLOOKUP($AG56,'TARGET MU'!$A:$D,'TARGET MU'!$D$1,FALSE))</f>
        <v>8333.3333333333321</v>
      </c>
      <c r="AP56" s="1049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9682.61</v>
      </c>
      <c r="AQ56" s="38">
        <f t="shared" si="194"/>
        <v>1349.2766666666685</v>
      </c>
      <c r="AR56" s="1238">
        <v>120</v>
      </c>
      <c r="AS56" s="716">
        <v>0</v>
      </c>
      <c r="AT56" s="251">
        <v>20</v>
      </c>
      <c r="AU56" s="226">
        <f t="shared" si="195"/>
        <v>140</v>
      </c>
      <c r="AV56" s="252">
        <v>7.65</v>
      </c>
      <c r="AW56" s="253">
        <v>0</v>
      </c>
      <c r="AX56" s="257">
        <f>IF(ISERROR(VLOOKUP($F56,[1]기획현황취합!$A$1:$E$65474,[1]기획현황취합!$D$1,FALSE))=TRUE,0,VLOOKUP($F56,[1]기획현황취합!$A$1:$E$65474,[1]기획현황취합!$D$1,FALSE))</f>
        <v>41750</v>
      </c>
      <c r="AY56" s="255">
        <v>41876</v>
      </c>
      <c r="AZ56" s="210">
        <f>IF(ISERROR(VLOOKUP($F56,[1]기획현황취합!$A$1:$E$65474,[1]기획현황취합!$E$1,FALSE))=TRUE,0,VLOOKUP($F56,[1]기획현황취합!$A$1:$E$65474,[1]기획현황취합!$E$1,FALSE))</f>
        <v>41879</v>
      </c>
      <c r="BA56" s="250">
        <v>41879</v>
      </c>
      <c r="BB56" s="250">
        <v>41950</v>
      </c>
      <c r="BC56" s="250">
        <v>0</v>
      </c>
      <c r="BD56" s="250">
        <v>0</v>
      </c>
      <c r="BE56" s="250">
        <v>0</v>
      </c>
      <c r="BF56" s="250">
        <v>0</v>
      </c>
      <c r="BG56" s="256" t="s">
        <v>2267</v>
      </c>
      <c r="BH56" s="256" t="s">
        <v>2267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120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80"/>
        <v>0</v>
      </c>
      <c r="BO56" s="47">
        <f t="shared" si="81"/>
        <v>120</v>
      </c>
      <c r="BP56" s="95">
        <f t="shared" si="82"/>
        <v>1161913.2000000002</v>
      </c>
      <c r="BQ56" s="95">
        <f t="shared" si="83"/>
        <v>6600000</v>
      </c>
      <c r="BR56" s="48">
        <f t="shared" si="196"/>
        <v>5.1638969244862691</v>
      </c>
      <c r="BT56" s="26" t="str">
        <f>IF(ISERROR(Z56&amp;VLOOKUP($AG56,'TARGET MU'!$A:$D,'TARGET MU'!$B$1,FALSE))=TRUE,"",Z56&amp;VLOOKUP($AG56,'TARGET MU'!$A:$D,'TARGET MU'!$B$1,FALSE))</f>
        <v>ELKERF5521GY동일모자(청도)</v>
      </c>
      <c r="BU56" s="31">
        <f t="shared" si="126"/>
        <v>9682.61</v>
      </c>
      <c r="BV56" s="31" t="str">
        <f t="shared" si="127"/>
        <v>ELKERF5521GYOSM12055000동일모자11CN</v>
      </c>
      <c r="BX56" s="55" t="str">
        <f t="shared" si="162"/>
        <v>ELK</v>
      </c>
      <c r="BY56" s="56">
        <f t="shared" si="163"/>
        <v>5</v>
      </c>
      <c r="BZ56" s="56" t="str">
        <f t="shared" si="164"/>
        <v>M</v>
      </c>
      <c r="CA56" s="56" t="str">
        <f t="shared" si="165"/>
        <v>ER</v>
      </c>
      <c r="CB56" s="56" t="str">
        <f t="shared" si="166"/>
        <v>K</v>
      </c>
      <c r="CC56" s="56" t="str">
        <f t="shared" si="167"/>
        <v>CN</v>
      </c>
      <c r="CD56" s="57" t="str">
        <f t="shared" si="168"/>
        <v>14FW ELS 42_SNAP_GY_KIDS</v>
      </c>
      <c r="CE56" s="56" t="str">
        <f t="shared" si="169"/>
        <v>ELKERF5521</v>
      </c>
      <c r="CF56" s="56">
        <f t="shared" si="170"/>
        <v>521</v>
      </c>
      <c r="CG56" s="57" t="str">
        <f t="shared" si="171"/>
        <v>14FW ELS 42_SNAP_GY_KIDS</v>
      </c>
      <c r="CH56" s="56" t="str">
        <f t="shared" si="172"/>
        <v>GY</v>
      </c>
      <c r="CI56" s="56">
        <f t="shared" si="173"/>
        <v>1</v>
      </c>
      <c r="CJ56" s="56" t="str">
        <f t="shared" si="174"/>
        <v>OSM</v>
      </c>
      <c r="CK56" s="58">
        <f t="shared" si="100"/>
        <v>120</v>
      </c>
      <c r="CL56" s="59">
        <f t="shared" si="175"/>
        <v>7.65</v>
      </c>
      <c r="CM56" s="58">
        <f t="shared" si="176"/>
        <v>55000</v>
      </c>
      <c r="CN56" s="58">
        <f t="shared" si="177"/>
        <v>9542.61</v>
      </c>
      <c r="CO56" s="58">
        <f t="shared" si="178"/>
        <v>140</v>
      </c>
      <c r="CP56" s="60">
        <f t="shared" si="179"/>
        <v>1</v>
      </c>
      <c r="CQ56" s="241">
        <v>1191</v>
      </c>
      <c r="CS56" s="49"/>
      <c r="CT56" s="50" t="str">
        <f t="shared" si="180"/>
        <v>ELKERF5521GYOSM</v>
      </c>
      <c r="CU56" s="51" t="str">
        <f t="shared" si="181"/>
        <v>ELSTINKO KIDS</v>
      </c>
      <c r="CV56" s="51" t="str">
        <f t="shared" si="182"/>
        <v>EARCAP_521</v>
      </c>
      <c r="CW56" s="51" t="str">
        <f t="shared" si="183"/>
        <v>GREY_OSM</v>
      </c>
      <c r="CX56" s="52" t="str">
        <f t="shared" si="184"/>
        <v>ELK</v>
      </c>
      <c r="CY56" s="52">
        <f t="shared" si="185"/>
        <v>521</v>
      </c>
      <c r="CZ56" s="53">
        <f t="shared" si="112"/>
        <v>120</v>
      </c>
      <c r="DA56" s="53">
        <f t="shared" si="186"/>
        <v>55000</v>
      </c>
      <c r="DB56" s="52" t="str">
        <f t="shared" si="187"/>
        <v>GREY</v>
      </c>
      <c r="DC56" s="52" t="str">
        <f t="shared" si="188"/>
        <v>OSM</v>
      </c>
      <c r="DD56" s="1246" t="s">
        <v>2362</v>
      </c>
      <c r="DE56" s="165"/>
      <c r="DG56" s="1216">
        <v>41751</v>
      </c>
      <c r="DH56" s="282">
        <f t="shared" si="192"/>
        <v>41789</v>
      </c>
      <c r="DI56" s="1217">
        <v>41758</v>
      </c>
      <c r="DJ56" s="1217">
        <v>41758</v>
      </c>
      <c r="DK56" s="276"/>
      <c r="DL56" s="1218">
        <v>4</v>
      </c>
      <c r="DM56" s="1218">
        <v>3</v>
      </c>
      <c r="DN56" s="276">
        <v>41786</v>
      </c>
      <c r="DO56" s="276" t="s">
        <v>2266</v>
      </c>
      <c r="DP56" s="283">
        <f t="shared" si="193"/>
        <v>41819</v>
      </c>
      <c r="DQ56" s="276">
        <v>41803</v>
      </c>
      <c r="DR56" s="1216" t="s">
        <v>2175</v>
      </c>
      <c r="DS56" s="277"/>
      <c r="DT56" s="276"/>
      <c r="DU56" s="277"/>
      <c r="DV56" s="276"/>
      <c r="DW56" s="276"/>
      <c r="DX56" s="277"/>
      <c r="DY56" s="277"/>
      <c r="DZ56" s="61"/>
      <c r="EA56" s="62"/>
      <c r="EB56" s="62"/>
      <c r="EC56" s="26" t="str">
        <f t="shared" si="157"/>
        <v>ELKERF5521GY41750</v>
      </c>
      <c r="ED56" s="26" t="str">
        <f t="shared" si="158"/>
        <v>ELKERF5521GYOSM</v>
      </c>
      <c r="EE56" s="27">
        <f>IF(ED56="",0,IF(COUNTIF(ED$12:ED55,ED56)=0,0,COUNTIF(ED$12:ED55,ED56)))</f>
        <v>0</v>
      </c>
      <c r="EF56" s="26">
        <f t="shared" si="118"/>
        <v>0</v>
      </c>
      <c r="EG56" s="27" t="str">
        <f t="shared" si="159"/>
        <v/>
      </c>
      <c r="EI56" s="26" t="str">
        <f t="shared" si="160"/>
        <v>ELKERF5521</v>
      </c>
      <c r="EJ56" s="26" t="str">
        <f t="shared" si="161"/>
        <v>ELKERF5521GY</v>
      </c>
      <c r="EM56" s="1245"/>
      <c r="EN56" s="1245"/>
      <c r="EO56" s="1245"/>
    </row>
    <row r="57" spans="1:145" s="26" customFormat="1" ht="52.5" customHeight="1">
      <c r="A57" s="169" t="str">
        <f>IF(OR($I57="TTL",$I57=""),"",IF(ISERROR(VLOOKUP($B57,CODE!$D:$G,CODE!$F$1-2,FALSE))=TRUE,"전략",VLOOKUP($B57,CODE!$D:$G,CODE!$F$1-2,FALSE)))</f>
        <v>F-CAP</v>
      </c>
      <c r="B57" s="224" t="str">
        <f>IF(OR($I57="TTL",$I57=""),"",IF(VLOOKUP($P57,CODE!$K:$O,CODE!$O$1,FALSE)="",$I57,$I57&amp;"-"&amp;VLOOKUP($P57,CODE!$K:$O,CODE!$O$1,FALSE)))</f>
        <v>ELK</v>
      </c>
      <c r="C57" s="72" t="str">
        <f t="shared" si="121"/>
        <v>ELK-동일모자-11</v>
      </c>
      <c r="D57" s="306" t="str">
        <f t="shared" si="65"/>
        <v>ELK-동일모자-11ELKERF5521GY</v>
      </c>
      <c r="E57" s="72">
        <f t="shared" si="66"/>
        <v>4</v>
      </c>
      <c r="F57" s="195" t="str">
        <f t="shared" si="67"/>
        <v>ELK-동일모자-114</v>
      </c>
      <c r="G57" s="72" t="str">
        <f t="shared" si="68"/>
        <v>ELK-동일모자-114-ELKERF5521GREYOML</v>
      </c>
      <c r="H57" s="72" t="str">
        <f>IF(ISERROR(I57&amp;VLOOKUP(P57,CODE!$K:$N,CODE!$N$1,FALSE)&amp;S57)=TRUE,0,I57&amp;VLOOKUP(P57,CODE!$K:$N,CODE!$N$1,FALSE)&amp;S57)</f>
        <v>ELK의류외521</v>
      </c>
      <c r="I57" s="72" t="str">
        <f>IF(ISERROR(SEARCH("TTL",$K57))=TRUE,IF($L57="","",VLOOKUP($L57,CODE!$B:$G,CODE!$D$1,FALSE)),"TTL")</f>
        <v>ELK</v>
      </c>
      <c r="J57" s="244" t="str">
        <f t="shared" si="122"/>
        <v>14FW E</v>
      </c>
      <c r="K57" s="1208"/>
      <c r="L57" s="40" t="s">
        <v>2107</v>
      </c>
      <c r="M57" s="41" t="str">
        <f>IF(OR($I57="TTL",$L57=""),"",VLOOKUP($L57,CODE!$B:$D,CODE!$C$1,FALSE))</f>
        <v>ELSTINKO KIDS</v>
      </c>
      <c r="N57" s="42" t="str">
        <f>IF(OR($I57="TTL",$L57=""),"",VLOOKUP($K$2,CODE!$S:$T,CODE!$T$1-1,FALSE))</f>
        <v>F</v>
      </c>
      <c r="O57" s="1147">
        <v>5</v>
      </c>
      <c r="P57" s="40" t="s">
        <v>2108</v>
      </c>
      <c r="Q57" s="41" t="str">
        <f>IF(OR($I57="TTL",$P57=""),"",VLOOKUP($P57,CODE!$K:$M,CODE!$L$1,FALSE))</f>
        <v>EARCAP</v>
      </c>
      <c r="R57" s="185" t="s">
        <v>1993</v>
      </c>
      <c r="S57" s="40">
        <v>521</v>
      </c>
      <c r="T57" s="43">
        <f t="shared" si="70"/>
        <v>521</v>
      </c>
      <c r="U57" s="39" t="str">
        <f t="shared" si="71"/>
        <v>ELKERF5521</v>
      </c>
      <c r="V57" s="36">
        <f t="shared" si="72"/>
        <v>0.5</v>
      </c>
      <c r="W57" s="1154" t="s">
        <v>2109</v>
      </c>
      <c r="X57" s="39" t="str">
        <f>IF($Y57="","",VLOOKUP($Y57,CODE!$AE:$AF,CODE!$AF$1-1,FALSE))</f>
        <v>GY</v>
      </c>
      <c r="Y57" s="37" t="s">
        <v>2110</v>
      </c>
      <c r="Z57" s="35" t="str">
        <f t="shared" si="73"/>
        <v>ELKERF5521GY</v>
      </c>
      <c r="AA57" s="554" t="str">
        <f t="shared" si="74"/>
        <v/>
      </c>
      <c r="AB57" s="45">
        <f t="shared" si="75"/>
        <v>0.5</v>
      </c>
      <c r="AC57" s="1247" t="s">
        <v>2353</v>
      </c>
      <c r="AD57" s="186">
        <v>1</v>
      </c>
      <c r="AE57" s="218" t="s">
        <v>1996</v>
      </c>
      <c r="AF57" s="214">
        <v>60</v>
      </c>
      <c r="AG57" s="1150" t="s">
        <v>2111</v>
      </c>
      <c r="AH57" s="216">
        <v>11</v>
      </c>
      <c r="AI57" s="231">
        <f t="shared" si="76"/>
        <v>11</v>
      </c>
      <c r="AJ57" s="217" t="s">
        <v>1998</v>
      </c>
      <c r="AK57" s="217" t="s">
        <v>1999</v>
      </c>
      <c r="AL57" s="219">
        <f t="shared" si="77"/>
        <v>1</v>
      </c>
      <c r="AM57" s="254">
        <f>IF(ISERROR(VLOOKUP($F57,[1]기획현황취합!$A$1:$E$65474,[1]기획현황취합!$B$1,FALSE))=TRUE,0,VLOOKUP($F57,[1]기획현황취합!$A$1:$E$65474,[1]기획현황취합!$B$1,FALSE))</f>
        <v>55000</v>
      </c>
      <c r="AN57" s="1042">
        <f>IF(ISERROR(VLOOKUP($F57,[1]기획현황취합!$A$1:$E$65474,[1]기획현황취합!$C$1,FALSE))=TRUE,0,VLOOKUP($F57,[1]기획현황취합!$A$1:$E$65474,[1]기획현황취합!$C$1,FALSE))</f>
        <v>41801</v>
      </c>
      <c r="AO57" s="46">
        <f>IF(ISERROR(($AM57/1.1)/VLOOKUP($AG57,'TARGET MU'!$A:$D,'TARGET MU'!$D$1,FALSE))=TRUE,0,($AM57/1.1)/VLOOKUP($AG57,'TARGET MU'!$A:$D,'TARGET MU'!$D$1,FALSE))</f>
        <v>8333.3333333333321</v>
      </c>
      <c r="AP57" s="1049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9622.61</v>
      </c>
      <c r="AQ57" s="38">
        <f t="shared" si="194"/>
        <v>1289.2766666666685</v>
      </c>
      <c r="AR57" s="1238">
        <v>60</v>
      </c>
      <c r="AS57" s="716">
        <v>0</v>
      </c>
      <c r="AT57" s="251">
        <v>20</v>
      </c>
      <c r="AU57" s="226">
        <f t="shared" si="195"/>
        <v>80</v>
      </c>
      <c r="AV57" s="252">
        <v>7.65</v>
      </c>
      <c r="AW57" s="253">
        <v>0</v>
      </c>
      <c r="AX57" s="257">
        <f>IF(ISERROR(VLOOKUP($F57,[1]기획현황취합!$A$1:$E$65474,[1]기획현황취합!$D$1,FALSE))=TRUE,0,VLOOKUP($F57,[1]기획현황취합!$A$1:$E$65474,[1]기획현황취합!$D$1,FALSE))</f>
        <v>41750</v>
      </c>
      <c r="AY57" s="255">
        <v>41876</v>
      </c>
      <c r="AZ57" s="210">
        <f>IF(ISERROR(VLOOKUP($F57,[1]기획현황취합!$A$1:$E$65474,[1]기획현황취합!$E$1,FALSE))=TRUE,0,VLOOKUP($F57,[1]기획현황취합!$A$1:$E$65474,[1]기획현황취합!$E$1,FALSE))</f>
        <v>41879</v>
      </c>
      <c r="BA57" s="250">
        <v>41879</v>
      </c>
      <c r="BB57" s="250">
        <v>41950</v>
      </c>
      <c r="BC57" s="250">
        <v>0</v>
      </c>
      <c r="BD57" s="250">
        <v>0</v>
      </c>
      <c r="BE57" s="250">
        <v>0</v>
      </c>
      <c r="BF57" s="250">
        <v>0</v>
      </c>
      <c r="BG57" s="256" t="s">
        <v>2267</v>
      </c>
      <c r="BH57" s="256" t="s">
        <v>2267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60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80"/>
        <v>0</v>
      </c>
      <c r="BO57" s="47">
        <f t="shared" si="81"/>
        <v>60</v>
      </c>
      <c r="BP57" s="95">
        <f t="shared" si="82"/>
        <v>577356.60000000009</v>
      </c>
      <c r="BQ57" s="95">
        <f t="shared" si="83"/>
        <v>3300000</v>
      </c>
      <c r="BR57" s="48">
        <f t="shared" si="196"/>
        <v>5.1960954460380284</v>
      </c>
      <c r="BT57" s="26" t="str">
        <f>IF(ISERROR(Z57&amp;VLOOKUP($AG57,'TARGET MU'!$A:$D,'TARGET MU'!$B$1,FALSE))=TRUE,"",Z57&amp;VLOOKUP($AG57,'TARGET MU'!$A:$D,'TARGET MU'!$B$1,FALSE))</f>
        <v>ELKERF5521GY동일모자(청도)</v>
      </c>
      <c r="BU57" s="31">
        <f t="shared" si="126"/>
        <v>9622.61</v>
      </c>
      <c r="BV57" s="31" t="str">
        <f t="shared" si="127"/>
        <v>ELKERF5521GYOML6055000동일모자11CN</v>
      </c>
      <c r="BX57" s="55" t="str">
        <f t="shared" si="162"/>
        <v>ELK</v>
      </c>
      <c r="BY57" s="56">
        <f t="shared" si="163"/>
        <v>5</v>
      </c>
      <c r="BZ57" s="56" t="str">
        <f t="shared" si="164"/>
        <v>M</v>
      </c>
      <c r="CA57" s="56" t="str">
        <f t="shared" si="165"/>
        <v>ER</v>
      </c>
      <c r="CB57" s="56" t="str">
        <f t="shared" si="166"/>
        <v>K</v>
      </c>
      <c r="CC57" s="56" t="str">
        <f t="shared" si="167"/>
        <v>CN</v>
      </c>
      <c r="CD57" s="57" t="str">
        <f t="shared" si="168"/>
        <v>14FW ELS 42_SNAP_GY_KIDS</v>
      </c>
      <c r="CE57" s="56" t="str">
        <f t="shared" si="169"/>
        <v>ELKERF5521</v>
      </c>
      <c r="CF57" s="56">
        <f t="shared" si="170"/>
        <v>521</v>
      </c>
      <c r="CG57" s="57" t="str">
        <f t="shared" si="171"/>
        <v>14FW ELS 42_SNAP_GY_KIDS</v>
      </c>
      <c r="CH57" s="56" t="str">
        <f t="shared" si="172"/>
        <v>GY</v>
      </c>
      <c r="CI57" s="56">
        <f t="shared" si="173"/>
        <v>1</v>
      </c>
      <c r="CJ57" s="56" t="str">
        <f t="shared" si="174"/>
        <v>OML</v>
      </c>
      <c r="CK57" s="58">
        <f t="shared" si="100"/>
        <v>60</v>
      </c>
      <c r="CL57" s="59">
        <f t="shared" si="175"/>
        <v>7.65</v>
      </c>
      <c r="CM57" s="58">
        <f t="shared" si="176"/>
        <v>55000</v>
      </c>
      <c r="CN57" s="58">
        <f t="shared" si="177"/>
        <v>9542.61</v>
      </c>
      <c r="CO57" s="58">
        <f t="shared" si="178"/>
        <v>80</v>
      </c>
      <c r="CP57" s="60">
        <f t="shared" si="179"/>
        <v>1</v>
      </c>
      <c r="CQ57" s="241">
        <v>1191</v>
      </c>
      <c r="CS57" s="49"/>
      <c r="CT57" s="50" t="str">
        <f t="shared" si="180"/>
        <v>ELKERF5521GYOML</v>
      </c>
      <c r="CU57" s="51" t="str">
        <f t="shared" si="181"/>
        <v>ELSTINKO KIDS</v>
      </c>
      <c r="CV57" s="51" t="str">
        <f t="shared" si="182"/>
        <v>EARCAP_521</v>
      </c>
      <c r="CW57" s="51" t="str">
        <f t="shared" si="183"/>
        <v>GREY_OML</v>
      </c>
      <c r="CX57" s="52" t="str">
        <f t="shared" si="184"/>
        <v>ELK</v>
      </c>
      <c r="CY57" s="52">
        <f t="shared" si="185"/>
        <v>521</v>
      </c>
      <c r="CZ57" s="53">
        <f t="shared" si="112"/>
        <v>60</v>
      </c>
      <c r="DA57" s="53">
        <f t="shared" si="186"/>
        <v>55000</v>
      </c>
      <c r="DB57" s="52" t="str">
        <f t="shared" si="187"/>
        <v>GREY</v>
      </c>
      <c r="DC57" s="52" t="str">
        <f t="shared" si="188"/>
        <v>OML</v>
      </c>
      <c r="DD57" s="1246" t="s">
        <v>2362</v>
      </c>
      <c r="DE57" s="165"/>
      <c r="DG57" s="1216">
        <v>41751</v>
      </c>
      <c r="DH57" s="282">
        <f t="shared" si="192"/>
        <v>41789</v>
      </c>
      <c r="DI57" s="1217">
        <v>41758</v>
      </c>
      <c r="DJ57" s="1217">
        <v>41758</v>
      </c>
      <c r="DK57" s="276"/>
      <c r="DL57" s="1218">
        <v>4</v>
      </c>
      <c r="DM57" s="1218">
        <v>3</v>
      </c>
      <c r="DN57" s="276">
        <v>41786</v>
      </c>
      <c r="DO57" s="276" t="s">
        <v>2266</v>
      </c>
      <c r="DP57" s="283">
        <f t="shared" si="193"/>
        <v>41819</v>
      </c>
      <c r="DQ57" s="276">
        <v>41803</v>
      </c>
      <c r="DR57" s="1216" t="s">
        <v>2175</v>
      </c>
      <c r="DS57" s="277"/>
      <c r="DT57" s="276"/>
      <c r="DU57" s="277"/>
      <c r="DV57" s="276"/>
      <c r="DW57" s="276"/>
      <c r="DX57" s="277"/>
      <c r="DY57" s="277"/>
      <c r="DZ57" s="61"/>
      <c r="EA57" s="62"/>
      <c r="EB57" s="62"/>
      <c r="EC57" s="26" t="str">
        <f t="shared" si="157"/>
        <v/>
      </c>
      <c r="ED57" s="26" t="str">
        <f t="shared" si="158"/>
        <v>ELKERF5521GYOML</v>
      </c>
      <c r="EE57" s="27">
        <f>IF(ED57="",0,IF(COUNTIF(ED$12:ED56,ED57)=0,0,COUNTIF(ED$12:ED56,ED57)))</f>
        <v>0</v>
      </c>
      <c r="EF57" s="26">
        <f t="shared" si="118"/>
        <v>0</v>
      </c>
      <c r="EG57" s="27" t="str">
        <f t="shared" si="159"/>
        <v/>
      </c>
      <c r="EI57" s="26" t="str">
        <f t="shared" si="160"/>
        <v>ELKERF5521</v>
      </c>
      <c r="EJ57" s="26" t="str">
        <f t="shared" si="161"/>
        <v>ELKERF5521GY</v>
      </c>
      <c r="EM57" s="1245"/>
      <c r="EN57" s="1245"/>
      <c r="EO57" s="1245"/>
    </row>
    <row r="58" spans="1:145" s="26" customFormat="1" ht="52.5" customHeight="1">
      <c r="A58" s="169" t="str">
        <f>IF(OR($I58="TTL",$I58=""),"",IF(ISERROR(VLOOKUP($B58,CODE!$D:$G,CODE!$F$1-2,FALSE))=TRUE,"전략",VLOOKUP($B58,CODE!$D:$G,CODE!$F$1-2,FALSE)))</f>
        <v/>
      </c>
      <c r="B58" s="224" t="str">
        <f>IF(OR($I58="TTL",$I58=""),"",IF(VLOOKUP($P58,CODE!$K:$O,CODE!$O$1,FALSE)="",$I58,$I58&amp;"-"&amp;VLOOKUP($P58,CODE!$K:$O,CODE!$O$1,FALSE)))</f>
        <v/>
      </c>
      <c r="C58" s="72" t="str">
        <f t="shared" si="121"/>
        <v/>
      </c>
      <c r="D58" s="306" t="str">
        <f t="shared" si="65"/>
        <v/>
      </c>
      <c r="E58" s="72">
        <f t="shared" si="66"/>
        <v>0</v>
      </c>
      <c r="F58" s="195" t="str">
        <f t="shared" si="67"/>
        <v>0</v>
      </c>
      <c r="G58" s="72" t="str">
        <f t="shared" si="68"/>
        <v>0-</v>
      </c>
      <c r="H58" s="72">
        <f>IF(ISERROR(I58&amp;VLOOKUP(P58,CODE!$K:$N,CODE!$N$1,FALSE)&amp;S58)=TRUE,0,I58&amp;VLOOKUP(P58,CODE!$K:$N,CODE!$N$1,FALSE)&amp;S58)</f>
        <v>0</v>
      </c>
      <c r="I58" s="72" t="str">
        <f>IF(ISERROR(SEARCH("TTL",$K58))=TRUE,IF($L58="","",VLOOKUP($L58,CODE!$B:$G,CODE!$D$1,FALSE)),"TTL")</f>
        <v>TTL</v>
      </c>
      <c r="J58" s="244" t="str">
        <f t="shared" si="122"/>
        <v/>
      </c>
      <c r="K58" s="1037" t="str">
        <f>C57&amp;" TTL"</f>
        <v>ELK-동일모자-11 TTL</v>
      </c>
      <c r="L58" s="40"/>
      <c r="M58" s="41" t="str">
        <f>IF(OR($I58="TTL",$L58=""),"",VLOOKUP($L58,CODE!$B:$D,CODE!$C$1,FALSE))</f>
        <v/>
      </c>
      <c r="N58" s="42" t="str">
        <f>IF(OR($I58="TTL",$L58=""),"",VLOOKUP($K$2,CODE!$S:$T,CODE!$T$1-1,FALSE))</f>
        <v/>
      </c>
      <c r="O58" s="43" t="str">
        <f>IF(OR($I58="TTL",$L58=""),"",VLOOKUP($L$2,CODE!$X:$Y,CODE!$Y$1-1,FALSE))</f>
        <v/>
      </c>
      <c r="P58" s="40"/>
      <c r="Q58" s="41" t="str">
        <f>IF(OR($I58="TTL",$P58=""),"",VLOOKUP($P58,CODE!$K:$M,CODE!$L$1,FALSE))</f>
        <v/>
      </c>
      <c r="R58" s="185" t="s">
        <v>1993</v>
      </c>
      <c r="S58" s="40"/>
      <c r="T58" s="43" t="str">
        <f t="shared" si="70"/>
        <v/>
      </c>
      <c r="U58" s="39" t="str">
        <f t="shared" si="71"/>
        <v/>
      </c>
      <c r="V58" s="36">
        <f t="shared" si="72"/>
        <v>4</v>
      </c>
      <c r="W58" s="44"/>
      <c r="X58" s="39" t="str">
        <f>IF($Y58="","",VLOOKUP($Y58,CODE!$AE:$AF,CODE!$AF$1-1,FALSE))</f>
        <v/>
      </c>
      <c r="Y58" s="37"/>
      <c r="Z58" s="35" t="str">
        <f t="shared" si="73"/>
        <v/>
      </c>
      <c r="AA58" s="554" t="str">
        <f t="shared" si="74"/>
        <v/>
      </c>
      <c r="AB58" s="45">
        <f t="shared" si="75"/>
        <v>4</v>
      </c>
      <c r="AC58" s="560">
        <v>0</v>
      </c>
      <c r="AD58" s="186">
        <v>1</v>
      </c>
      <c r="AE58" s="218"/>
      <c r="AF58" s="214"/>
      <c r="AG58" s="215"/>
      <c r="AH58" s="216"/>
      <c r="AI58" s="231" t="str">
        <f t="shared" si="76"/>
        <v/>
      </c>
      <c r="AJ58" s="217"/>
      <c r="AK58" s="217"/>
      <c r="AL58" s="219" t="str">
        <f t="shared" si="77"/>
        <v/>
      </c>
      <c r="AM58" s="254">
        <f>IF(ISERROR(VLOOKUP($F58,[1]기획현황취합!$A$1:$E$65474,[1]기획현황취합!$B$1,FALSE))=TRUE,0,VLOOKUP($F58,[1]기획현황취합!$A$1:$E$65474,[1]기획현황취합!$B$1,FALSE))</f>
        <v>0</v>
      </c>
      <c r="AN58" s="1042">
        <f>IF(ISERROR(VLOOKUP($F58,[1]기획현황취합!$A$1:$E$65474,[1]기획현황취합!$C$1,FALSE))=TRUE,0,VLOOKUP($F58,[1]기획현황취합!$A$1:$E$65474,[1]기획현황취합!$C$1,FALSE))</f>
        <v>0</v>
      </c>
      <c r="AO58" s="46">
        <f>IF(ISERROR(($AM58/1.1)/VLOOKUP($AG58,'TARGET MU'!$A:$D,'TARGET MU'!$D$1,FALSE))=TRUE,0,($AM58/1.1)/VLOOKUP($AG58,'TARGET MU'!$A:$D,'TARGET MU'!$D$1,FALSE))</f>
        <v>0</v>
      </c>
      <c r="AP58" s="1049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0</v>
      </c>
      <c r="AQ58" s="38">
        <f t="shared" si="194"/>
        <v>0</v>
      </c>
      <c r="AR58" s="1157">
        <v>0</v>
      </c>
      <c r="AS58" s="716">
        <v>0</v>
      </c>
      <c r="AT58" s="251"/>
      <c r="AU58" s="226">
        <f t="shared" si="195"/>
        <v>0</v>
      </c>
      <c r="AV58" s="252">
        <v>7.95</v>
      </c>
      <c r="AW58" s="253">
        <v>0</v>
      </c>
      <c r="AX58" s="257">
        <f>IF(ISERROR(VLOOKUP($F58,[1]기획현황취합!$A$1:$E$65474,[1]기획현황취합!$D$1,FALSE))=TRUE,0,VLOOKUP($F58,[1]기획현황취합!$A$1:$E$65474,[1]기획현황취합!$D$1,FALSE))</f>
        <v>0</v>
      </c>
      <c r="AY58" s="255">
        <v>0</v>
      </c>
      <c r="AZ58" s="210">
        <f>IF(ISERROR(VLOOKUP($F58,[1]기획현황취합!$A$1:$E$65474,[1]기획현황취합!$E$1,FALSE))=TRUE,0,VLOOKUP($F58,[1]기획현황취합!$A$1:$E$65474,[1]기획현황취합!$E$1,FALSE))</f>
        <v>0</v>
      </c>
      <c r="BA58" s="250">
        <v>0</v>
      </c>
      <c r="BB58" s="250">
        <v>0</v>
      </c>
      <c r="BC58" s="250">
        <v>0</v>
      </c>
      <c r="BD58" s="250">
        <v>0</v>
      </c>
      <c r="BE58" s="250">
        <v>0</v>
      </c>
      <c r="BF58" s="250">
        <v>0</v>
      </c>
      <c r="BG58" s="256">
        <v>0</v>
      </c>
      <c r="BH58" s="256">
        <v>0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682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404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80"/>
        <v>0</v>
      </c>
      <c r="BO58" s="47">
        <f t="shared" si="81"/>
        <v>1090</v>
      </c>
      <c r="BP58" s="95">
        <f t="shared" si="82"/>
        <v>9901349.4000000004</v>
      </c>
      <c r="BQ58" s="95">
        <f t="shared" si="83"/>
        <v>59950000</v>
      </c>
      <c r="BR58" s="48">
        <f t="shared" si="196"/>
        <v>5.5043002522464253</v>
      </c>
      <c r="BT58" s="26" t="str">
        <f>IF(ISERROR(Z58&amp;VLOOKUP($AG58,'TARGET MU'!$A:$D,'TARGET MU'!$B$1,FALSE))=TRUE,"",Z58&amp;VLOOKUP($AG58,'TARGET MU'!$A:$D,'TARGET MU'!$B$1,FALSE))</f>
        <v/>
      </c>
      <c r="BU58" s="31">
        <f t="shared" si="126"/>
        <v>0</v>
      </c>
      <c r="BV58" s="31" t="str">
        <f t="shared" si="127"/>
        <v>0</v>
      </c>
      <c r="BX58" s="55" t="str">
        <f t="shared" si="162"/>
        <v/>
      </c>
      <c r="BY58" s="56" t="str">
        <f t="shared" si="163"/>
        <v/>
      </c>
      <c r="BZ58" s="56">
        <f t="shared" si="164"/>
        <v>0</v>
      </c>
      <c r="CA58" s="56">
        <f t="shared" si="165"/>
        <v>0</v>
      </c>
      <c r="CB58" s="56" t="str">
        <f t="shared" si="166"/>
        <v>K</v>
      </c>
      <c r="CC58" s="56">
        <f t="shared" si="167"/>
        <v>0</v>
      </c>
      <c r="CD58" s="57">
        <f t="shared" si="168"/>
        <v>0</v>
      </c>
      <c r="CE58" s="56" t="str">
        <f t="shared" si="169"/>
        <v/>
      </c>
      <c r="CF58" s="56" t="str">
        <f t="shared" si="170"/>
        <v/>
      </c>
      <c r="CG58" s="57">
        <f t="shared" si="171"/>
        <v>0</v>
      </c>
      <c r="CH58" s="56" t="str">
        <f t="shared" si="172"/>
        <v/>
      </c>
      <c r="CI58" s="56">
        <f t="shared" si="173"/>
        <v>1</v>
      </c>
      <c r="CJ58" s="56">
        <f t="shared" si="174"/>
        <v>0</v>
      </c>
      <c r="CK58" s="58">
        <f t="shared" si="100"/>
        <v>1090</v>
      </c>
      <c r="CL58" s="59">
        <f t="shared" si="175"/>
        <v>7.95</v>
      </c>
      <c r="CM58" s="58">
        <f t="shared" si="176"/>
        <v>0</v>
      </c>
      <c r="CN58" s="58">
        <f t="shared" si="177"/>
        <v>0</v>
      </c>
      <c r="CO58" s="58">
        <f t="shared" si="178"/>
        <v>0</v>
      </c>
      <c r="CP58" s="60" t="str">
        <f t="shared" si="179"/>
        <v/>
      </c>
      <c r="CQ58" s="241"/>
      <c r="CS58" s="49"/>
      <c r="CT58" s="50" t="str">
        <f t="shared" si="180"/>
        <v>ELK-동일모자-11 TTL</v>
      </c>
      <c r="CU58" s="51" t="str">
        <f t="shared" si="181"/>
        <v/>
      </c>
      <c r="CV58" s="51" t="str">
        <f t="shared" si="182"/>
        <v/>
      </c>
      <c r="CW58" s="51" t="str">
        <f t="shared" si="183"/>
        <v/>
      </c>
      <c r="CX58" s="52">
        <f t="shared" si="184"/>
        <v>0</v>
      </c>
      <c r="CY58" s="52" t="str">
        <f t="shared" si="185"/>
        <v/>
      </c>
      <c r="CZ58" s="53">
        <f t="shared" si="112"/>
        <v>1090</v>
      </c>
      <c r="DA58" s="53">
        <f t="shared" si="186"/>
        <v>0</v>
      </c>
      <c r="DB58" s="52">
        <f t="shared" si="187"/>
        <v>0</v>
      </c>
      <c r="DC58" s="52">
        <f t="shared" si="188"/>
        <v>0</v>
      </c>
      <c r="DD58" s="61"/>
      <c r="DE58" s="165"/>
      <c r="DG58" s="276"/>
      <c r="DH58" s="282" t="str">
        <f t="shared" si="192"/>
        <v/>
      </c>
      <c r="DI58" s="275"/>
      <c r="DJ58" s="275"/>
      <c r="DK58" s="276"/>
      <c r="DL58" s="1081"/>
      <c r="DM58" s="1081"/>
      <c r="DN58" s="276"/>
      <c r="DO58" s="276"/>
      <c r="DP58" s="283" t="str">
        <f t="shared" si="193"/>
        <v/>
      </c>
      <c r="DQ58" s="276"/>
      <c r="DR58" s="276"/>
      <c r="DS58" s="277"/>
      <c r="DT58" s="276"/>
      <c r="DU58" s="277"/>
      <c r="DV58" s="276"/>
      <c r="DW58" s="276"/>
      <c r="DX58" s="277"/>
      <c r="DY58" s="277"/>
      <c r="DZ58" s="61"/>
      <c r="EA58" s="62"/>
      <c r="EB58" s="62"/>
      <c r="EC58" s="26" t="str">
        <f t="shared" si="157"/>
        <v>0</v>
      </c>
      <c r="ED58" s="26" t="str">
        <f t="shared" si="158"/>
        <v/>
      </c>
      <c r="EE58" s="27">
        <f>IF(ED58="",0,IF(COUNTIF(ED$12:ED57,ED58)=0,0,COUNTIF(ED$12:ED57,ED58)))</f>
        <v>0</v>
      </c>
      <c r="EF58" s="26">
        <f t="shared" si="118"/>
        <v>0</v>
      </c>
      <c r="EG58" s="27" t="str">
        <f t="shared" si="159"/>
        <v/>
      </c>
      <c r="EI58" s="26" t="str">
        <f t="shared" si="160"/>
        <v/>
      </c>
      <c r="EJ58" s="26" t="str">
        <f t="shared" si="161"/>
        <v/>
      </c>
      <c r="EM58" s="1245"/>
      <c r="EN58" s="1245"/>
      <c r="EO58" s="1245"/>
    </row>
    <row r="59" spans="1:145" s="26" customFormat="1" ht="52.5" customHeight="1">
      <c r="A59" s="169" t="str">
        <f>IF(OR($I59="TTL",$I59=""),"",IF(ISERROR(VLOOKUP($B59,CODE!$D:$G,CODE!$F$1-2,FALSE))=TRUE,"전략",VLOOKUP($B59,CODE!$D:$G,CODE!$F$1-2,FALSE)))</f>
        <v>F-CAP</v>
      </c>
      <c r="B59" s="224" t="str">
        <f>IF(OR($I59="TTL",$I59=""),"",IF(VLOOKUP($P59,CODE!$K:$O,CODE!$O$1,FALSE)="",$I59,$I59&amp;"-"&amp;VLOOKUP($P59,CODE!$K:$O,CODE!$O$1,FALSE)))</f>
        <v>ELK</v>
      </c>
      <c r="C59" s="72" t="str">
        <f t="shared" si="121"/>
        <v>ELK-동일모자-14</v>
      </c>
      <c r="D59" s="306" t="str">
        <f t="shared" si="65"/>
        <v>ELK-동일모자-14ELKTPF5514MT</v>
      </c>
      <c r="E59" s="72">
        <f t="shared" si="66"/>
        <v>1</v>
      </c>
      <c r="F59" s="195" t="str">
        <f t="shared" si="67"/>
        <v>ELK-동일모자-141</v>
      </c>
      <c r="G59" s="72" t="str">
        <f t="shared" si="68"/>
        <v>ELK-동일모자-141-ELKTPF5514MINTFRE</v>
      </c>
      <c r="H59" s="72" t="str">
        <f>IF(ISERROR(I59&amp;VLOOKUP(P59,CODE!$K:$N,CODE!$N$1,FALSE)&amp;S59)=TRUE,0,I59&amp;VLOOKUP(P59,CODE!$K:$N,CODE!$N$1,FALSE)&amp;S59)</f>
        <v>ELK의류외514</v>
      </c>
      <c r="I59" s="72" t="str">
        <f>IF(ISERROR(SEARCH("TTL",$K59))=TRUE,IF($L59="","",VLOOKUP($L59,CODE!$B:$G,CODE!$D$1,FALSE)),"TTL")</f>
        <v>ELK</v>
      </c>
      <c r="J59" s="244" t="str">
        <f t="shared" si="122"/>
        <v>14FW E</v>
      </c>
      <c r="K59" s="1208"/>
      <c r="L59" s="40" t="s">
        <v>2006</v>
      </c>
      <c r="M59" s="41" t="str">
        <f>IF(OR($I59="TTL",$L59=""),"",VLOOKUP($L59,CODE!$B:$D,CODE!$C$1,FALSE))</f>
        <v>ELSTINKO KIDS</v>
      </c>
      <c r="N59" s="42" t="str">
        <f>IF(OR($I59="TTL",$L59=""),"",VLOOKUP($K$2,CODE!$S:$T,CODE!$T$1-1,FALSE))</f>
        <v>F</v>
      </c>
      <c r="O59" s="1147">
        <v>5</v>
      </c>
      <c r="P59" s="40" t="s">
        <v>2007</v>
      </c>
      <c r="Q59" s="41" t="str">
        <f>IF(OR($I59="TTL",$P59=""),"",VLOOKUP($P59,CODE!$K:$M,CODE!$L$1,FALSE))</f>
        <v>TROOPER</v>
      </c>
      <c r="R59" s="185" t="s">
        <v>2047</v>
      </c>
      <c r="S59" s="1153">
        <v>514</v>
      </c>
      <c r="T59" s="43">
        <f>IF(OR($I59="TTL",$S59=""),"",IF($S59&lt;10,"00"&amp;$S59,IF($S59&lt;100,"0"&amp;$S59,$S59)))</f>
        <v>514</v>
      </c>
      <c r="U59" s="39" t="str">
        <f>IF($I59="TTL","",$L59&amp;$P59&amp;$N59&amp;$O59&amp;$T59)</f>
        <v>ELKTPF5514</v>
      </c>
      <c r="V59" s="36">
        <f t="shared" si="72"/>
        <v>0.5</v>
      </c>
      <c r="W59" s="1154" t="s">
        <v>1971</v>
      </c>
      <c r="X59" s="39" t="str">
        <f>IF($Y59="","",VLOOKUP($Y59,CODE!$AE:$AF,CODE!$AF$1-1,FALSE))</f>
        <v>MT</v>
      </c>
      <c r="Y59" s="37" t="s">
        <v>2112</v>
      </c>
      <c r="Z59" s="35" t="str">
        <f t="shared" si="73"/>
        <v>ELKTPF5514MT</v>
      </c>
      <c r="AA59" s="554" t="str">
        <f t="shared" si="74"/>
        <v/>
      </c>
      <c r="AB59" s="45">
        <f t="shared" si="75"/>
        <v>1</v>
      </c>
      <c r="AC59" s="1247" t="s">
        <v>2355</v>
      </c>
      <c r="AD59" s="186">
        <v>1</v>
      </c>
      <c r="AE59" s="218" t="s">
        <v>2010</v>
      </c>
      <c r="AF59" s="214">
        <v>120</v>
      </c>
      <c r="AG59" s="215" t="s">
        <v>2111</v>
      </c>
      <c r="AH59" s="216">
        <v>14</v>
      </c>
      <c r="AI59" s="231">
        <f>IF($AH59=0,"",IF($AH59&lt;10,"0"&amp;$AH59,$AH59))</f>
        <v>14</v>
      </c>
      <c r="AJ59" s="217" t="s">
        <v>1998</v>
      </c>
      <c r="AK59" s="217" t="s">
        <v>1999</v>
      </c>
      <c r="AL59" s="219">
        <f>IF($AK59=0,"",IF($AK59="KR",2,1))</f>
        <v>1</v>
      </c>
      <c r="AM59" s="254">
        <f>IF(ISERROR(VLOOKUP($F59,[1]기획현황취합!$A$1:$E$65474,[1]기획현황취합!$B$1,FALSE))=TRUE,0,VLOOKUP($F59,[1]기획현황취합!$A$1:$E$65474,[1]기획현황취합!$B$1,FALSE))</f>
        <v>59000</v>
      </c>
      <c r="AN59" s="1042">
        <f>IF(ISERROR(VLOOKUP($F59,[1]기획현황취합!$A$1:$E$65474,[1]기획현황취합!$C$1,FALSE))=TRUE,0,VLOOKUP($F59,[1]기획현황취합!$A$1:$E$65474,[1]기획현황취합!$C$1,FALSE))</f>
        <v>41801</v>
      </c>
      <c r="AO59" s="46">
        <f>IF(ISERROR(($AM59/1.1)/VLOOKUP($AG59,'TARGET MU'!$A:$D,'TARGET MU'!$D$1,FALSE))=TRUE,0,($AM59/1.1)/VLOOKUP($AG59,'TARGET MU'!$A:$D,'TARGET MU'!$D$1,FALSE))</f>
        <v>8939.3939393939381</v>
      </c>
      <c r="AP59" s="1049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11330.83</v>
      </c>
      <c r="AQ59" s="38">
        <f t="shared" si="194"/>
        <v>2391.4360606060618</v>
      </c>
      <c r="AR59" s="1157">
        <v>1304</v>
      </c>
      <c r="AS59" s="1157">
        <v>90</v>
      </c>
      <c r="AT59" s="251">
        <v>20</v>
      </c>
      <c r="AU59" s="226">
        <f t="shared" si="195"/>
        <v>1414</v>
      </c>
      <c r="AV59" s="252">
        <v>7.95</v>
      </c>
      <c r="AW59" s="253">
        <v>0</v>
      </c>
      <c r="AX59" s="257">
        <f>IF(ISERROR(VLOOKUP($F59,[1]기획현황취합!$A$1:$E$65474,[1]기획현황취합!$D$1,FALSE))=TRUE,0,VLOOKUP($F59,[1]기획현황취합!$A$1:$E$65474,[1]기획현황취합!$D$1,FALSE))</f>
        <v>41750</v>
      </c>
      <c r="AY59" s="255">
        <v>41904</v>
      </c>
      <c r="AZ59" s="210">
        <f>IF(ISERROR(VLOOKUP($F59,[1]기획현황취합!$A$1:$E$65474,[1]기획현황취합!$E$1,FALSE))=TRUE,0,VLOOKUP($F59,[1]기획현황취합!$A$1:$E$65474,[1]기획현황취합!$E$1,FALSE))</f>
        <v>41907</v>
      </c>
      <c r="BA59" s="250">
        <v>41907</v>
      </c>
      <c r="BB59" s="250">
        <v>41950</v>
      </c>
      <c r="BC59" s="250">
        <v>0</v>
      </c>
      <c r="BD59" s="250">
        <v>0</v>
      </c>
      <c r="BE59" s="250">
        <v>0</v>
      </c>
      <c r="BF59" s="250">
        <v>0</v>
      </c>
      <c r="BG59" s="256" t="s">
        <v>2267</v>
      </c>
      <c r="BH59" s="256" t="s">
        <v>2267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120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80"/>
        <v>0</v>
      </c>
      <c r="BO59" s="47">
        <f t="shared" si="81"/>
        <v>120</v>
      </c>
      <c r="BP59" s="95">
        <f t="shared" si="82"/>
        <v>1359699.6</v>
      </c>
      <c r="BQ59" s="95">
        <f t="shared" si="83"/>
        <v>7080000</v>
      </c>
      <c r="BR59" s="48">
        <f t="shared" si="196"/>
        <v>4.7336659041185536</v>
      </c>
      <c r="BT59" s="26" t="str">
        <f>IF(ISERROR(Z59&amp;VLOOKUP($AG59,'TARGET MU'!$A:$D,'TARGET MU'!$B$1,FALSE))=TRUE,"",Z59&amp;VLOOKUP($AG59,'TARGET MU'!$A:$D,'TARGET MU'!$B$1,FALSE))</f>
        <v>ELKTPF5514MT동일모자(청도)</v>
      </c>
      <c r="BU59" s="31">
        <f t="shared" si="126"/>
        <v>11330.83</v>
      </c>
      <c r="BV59" s="31" t="str">
        <f t="shared" si="127"/>
        <v>ELKTPF5514MTFRE12059000동일모자14CN</v>
      </c>
      <c r="BX59" s="55" t="str">
        <f t="shared" si="162"/>
        <v>ELK</v>
      </c>
      <c r="BY59" s="56">
        <f t="shared" si="163"/>
        <v>5</v>
      </c>
      <c r="BZ59" s="56" t="str">
        <f t="shared" si="164"/>
        <v>M</v>
      </c>
      <c r="CA59" s="56" t="str">
        <f t="shared" si="165"/>
        <v>TP</v>
      </c>
      <c r="CB59" s="56" t="str">
        <f t="shared" si="166"/>
        <v>K</v>
      </c>
      <c r="CC59" s="56" t="str">
        <f t="shared" si="167"/>
        <v>CN</v>
      </c>
      <c r="CD59" s="57" t="str">
        <f t="shared" si="168"/>
        <v>14FW ELS 37_TROOPER_MT_KIDS</v>
      </c>
      <c r="CE59" s="56" t="str">
        <f t="shared" si="169"/>
        <v>ELKTPF5514</v>
      </c>
      <c r="CF59" s="56">
        <f t="shared" si="170"/>
        <v>514</v>
      </c>
      <c r="CG59" s="57" t="str">
        <f t="shared" si="171"/>
        <v>14FW ELS 37_TROOPER_MT_KIDS</v>
      </c>
      <c r="CH59" s="56" t="str">
        <f t="shared" si="172"/>
        <v>MT</v>
      </c>
      <c r="CI59" s="56">
        <f t="shared" si="173"/>
        <v>1</v>
      </c>
      <c r="CJ59" s="56" t="str">
        <f t="shared" si="174"/>
        <v>FRE</v>
      </c>
      <c r="CK59" s="58">
        <f t="shared" si="100"/>
        <v>120</v>
      </c>
      <c r="CL59" s="59">
        <f t="shared" si="175"/>
        <v>7.95</v>
      </c>
      <c r="CM59" s="58">
        <f t="shared" si="176"/>
        <v>59000</v>
      </c>
      <c r="CN59" s="58">
        <f t="shared" si="177"/>
        <v>9916.83</v>
      </c>
      <c r="CO59" s="58">
        <f t="shared" si="178"/>
        <v>1414</v>
      </c>
      <c r="CP59" s="60">
        <f t="shared" si="179"/>
        <v>1</v>
      </c>
      <c r="CQ59" s="241">
        <v>1191</v>
      </c>
      <c r="CS59" s="49"/>
      <c r="CT59" s="50" t="str">
        <f t="shared" si="180"/>
        <v>ELKTPF5514MTFRE</v>
      </c>
      <c r="CU59" s="51" t="str">
        <f t="shared" si="181"/>
        <v>ELSTINKO KIDS</v>
      </c>
      <c r="CV59" s="51" t="str">
        <f t="shared" si="182"/>
        <v>TROOPER_514</v>
      </c>
      <c r="CW59" s="51" t="str">
        <f t="shared" si="183"/>
        <v>MINT_FRE</v>
      </c>
      <c r="CX59" s="52" t="str">
        <f t="shared" si="184"/>
        <v>ELK</v>
      </c>
      <c r="CY59" s="52">
        <f t="shared" si="185"/>
        <v>514</v>
      </c>
      <c r="CZ59" s="53">
        <f t="shared" si="112"/>
        <v>120</v>
      </c>
      <c r="DA59" s="53">
        <f t="shared" si="186"/>
        <v>59000</v>
      </c>
      <c r="DB59" s="52" t="str">
        <f t="shared" si="187"/>
        <v>MINT</v>
      </c>
      <c r="DC59" s="52" t="str">
        <f t="shared" si="188"/>
        <v>FRE</v>
      </c>
      <c r="DD59" s="1246" t="s">
        <v>2362</v>
      </c>
      <c r="DE59" s="165"/>
      <c r="DG59" s="1216">
        <v>41751</v>
      </c>
      <c r="DH59" s="282">
        <f t="shared" si="192"/>
        <v>41817</v>
      </c>
      <c r="DI59" s="1217">
        <v>41758</v>
      </c>
      <c r="DJ59" s="1217">
        <v>41758</v>
      </c>
      <c r="DK59" s="276"/>
      <c r="DL59" s="1218">
        <v>5</v>
      </c>
      <c r="DM59" s="1218">
        <v>3</v>
      </c>
      <c r="DN59" s="276">
        <v>41786</v>
      </c>
      <c r="DO59" s="276">
        <v>41779</v>
      </c>
      <c r="DP59" s="283">
        <f t="shared" si="193"/>
        <v>41847</v>
      </c>
      <c r="DQ59" s="276">
        <v>41810</v>
      </c>
      <c r="DR59" s="276">
        <v>41803</v>
      </c>
      <c r="DS59" s="277"/>
      <c r="DT59" s="276"/>
      <c r="DU59" s="277"/>
      <c r="DV59" s="276"/>
      <c r="DW59" s="276"/>
      <c r="DX59" s="277"/>
      <c r="DY59" s="277"/>
      <c r="DZ59" s="61"/>
      <c r="EA59" s="62"/>
      <c r="EB59" s="62"/>
      <c r="EC59" s="26" t="str">
        <f t="shared" si="157"/>
        <v>ELKTPF5514MT41750</v>
      </c>
      <c r="ED59" s="26" t="str">
        <f t="shared" si="158"/>
        <v>ELKTPF5514MTFRE</v>
      </c>
      <c r="EE59" s="27">
        <f>IF(ED59="",0,IF(COUNTIF(ED$12:ED58,ED59)=0,0,COUNTIF(ED$12:ED58,ED59)))</f>
        <v>0</v>
      </c>
      <c r="EF59" s="26">
        <f t="shared" si="118"/>
        <v>0</v>
      </c>
      <c r="EG59" s="27" t="str">
        <f t="shared" si="159"/>
        <v/>
      </c>
      <c r="EI59" s="26" t="str">
        <f t="shared" si="160"/>
        <v>ELKTPF5514</v>
      </c>
      <c r="EJ59" s="26" t="str">
        <f t="shared" si="161"/>
        <v>ELKTPF5514MT</v>
      </c>
      <c r="EM59" s="1245"/>
      <c r="EN59" s="1245"/>
      <c r="EO59" s="1245"/>
    </row>
    <row r="60" spans="1:145" s="26" customFormat="1" ht="52.5" customHeight="1">
      <c r="A60" s="169" t="str">
        <f>IF(OR($I60="TTL",$I60=""),"",IF(ISERROR(VLOOKUP($B60,CODE!$D:$G,CODE!$F$1-2,FALSE))=TRUE,"전략",VLOOKUP($B60,CODE!$D:$G,CODE!$F$1-2,FALSE)))</f>
        <v>F-CAP</v>
      </c>
      <c r="B60" s="224" t="str">
        <f>IF(OR($I60="TTL",$I60=""),"",IF(VLOOKUP($P60,CODE!$K:$O,CODE!$O$1,FALSE)="",$I60,$I60&amp;"-"&amp;VLOOKUP($P60,CODE!$K:$O,CODE!$O$1,FALSE)))</f>
        <v>ELK</v>
      </c>
      <c r="C60" s="72" t="str">
        <f t="shared" si="121"/>
        <v>ELK-동일모자-14</v>
      </c>
      <c r="D60" s="306" t="str">
        <f t="shared" si="65"/>
        <v>ELK-동일모자-14ELKTPF5514OR</v>
      </c>
      <c r="E60" s="72">
        <f t="shared" si="66"/>
        <v>2</v>
      </c>
      <c r="F60" s="195" t="str">
        <f t="shared" si="67"/>
        <v>ELK-동일모자-142</v>
      </c>
      <c r="G60" s="72" t="str">
        <f t="shared" si="68"/>
        <v>ELK-동일모자-142-ELKTPF5514ORANGEFRE</v>
      </c>
      <c r="H60" s="72" t="str">
        <f>IF(ISERROR(I60&amp;VLOOKUP(P60,CODE!$K:$N,CODE!$N$1,FALSE)&amp;S60)=TRUE,0,I60&amp;VLOOKUP(P60,CODE!$K:$N,CODE!$N$1,FALSE)&amp;S60)</f>
        <v>ELK의류외514</v>
      </c>
      <c r="I60" s="72" t="str">
        <f>IF(ISERROR(SEARCH("TTL",$K60))=TRUE,IF($L60="","",VLOOKUP($L60,CODE!$B:$G,CODE!$D$1,FALSE)),"TTL")</f>
        <v>ELK</v>
      </c>
      <c r="J60" s="244" t="str">
        <f t="shared" si="122"/>
        <v>14FW E</v>
      </c>
      <c r="K60" s="1208"/>
      <c r="L60" s="40" t="s">
        <v>2006</v>
      </c>
      <c r="M60" s="41" t="str">
        <f>IF(OR($I60="TTL",$L60=""),"",VLOOKUP($L60,CODE!$B:$D,CODE!$C$1,FALSE))</f>
        <v>ELSTINKO KIDS</v>
      </c>
      <c r="N60" s="42" t="str">
        <f>IF(OR($I60="TTL",$L60=""),"",VLOOKUP($K$2,CODE!$S:$T,CODE!$T$1-1,FALSE))</f>
        <v>F</v>
      </c>
      <c r="O60" s="1147">
        <v>5</v>
      </c>
      <c r="P60" s="40" t="s">
        <v>2007</v>
      </c>
      <c r="Q60" s="41" t="str">
        <f>IF(OR($I60="TTL",$P60=""),"",VLOOKUP($P60,CODE!$K:$M,CODE!$L$1,FALSE))</f>
        <v>TROOPER</v>
      </c>
      <c r="R60" s="185" t="s">
        <v>2047</v>
      </c>
      <c r="S60" s="1153">
        <v>514</v>
      </c>
      <c r="T60" s="43">
        <f>IF(OR($I60="TTL",$S60=""),"",IF($S60&lt;10,"00"&amp;$S60,IF($S60&lt;100,"0"&amp;$S60,$S60)))</f>
        <v>514</v>
      </c>
      <c r="U60" s="39" t="str">
        <f>IF($I60="TTL","",$L60&amp;$P60&amp;$N60&amp;$O60&amp;$T60)</f>
        <v>ELKTPF5514</v>
      </c>
      <c r="V60" s="36">
        <f t="shared" si="72"/>
        <v>0.5</v>
      </c>
      <c r="W60" s="1154" t="s">
        <v>1972</v>
      </c>
      <c r="X60" s="39" t="str">
        <f>IF($Y60="","",VLOOKUP($Y60,CODE!$AE:$AF,CODE!$AF$1-1,FALSE))</f>
        <v>OR</v>
      </c>
      <c r="Y60" s="37" t="s">
        <v>2113</v>
      </c>
      <c r="Z60" s="35" t="str">
        <f t="shared" si="73"/>
        <v>ELKTPF5514OR</v>
      </c>
      <c r="AA60" s="554" t="str">
        <f t="shared" si="74"/>
        <v/>
      </c>
      <c r="AB60" s="45">
        <f t="shared" si="75"/>
        <v>1</v>
      </c>
      <c r="AC60" s="1247" t="s">
        <v>2355</v>
      </c>
      <c r="AD60" s="186">
        <v>1</v>
      </c>
      <c r="AE60" s="218" t="s">
        <v>2114</v>
      </c>
      <c r="AF60" s="214">
        <v>120</v>
      </c>
      <c r="AG60" s="215" t="s">
        <v>2066</v>
      </c>
      <c r="AH60" s="216">
        <v>14</v>
      </c>
      <c r="AI60" s="231">
        <f>IF($AH60=0,"",IF($AH60&lt;10,"0"&amp;$AH60,$AH60))</f>
        <v>14</v>
      </c>
      <c r="AJ60" s="217" t="s">
        <v>2054</v>
      </c>
      <c r="AK60" s="217" t="s">
        <v>2055</v>
      </c>
      <c r="AL60" s="219">
        <f>IF($AK60=0,"",IF($AK60="KR",2,1))</f>
        <v>1</v>
      </c>
      <c r="AM60" s="254">
        <f>IF(ISERROR(VLOOKUP($F60,[1]기획현황취합!$A$1:$E$65474,[1]기획현황취합!$B$1,FALSE))=TRUE,0,VLOOKUP($F60,[1]기획현황취합!$A$1:$E$65474,[1]기획현황취합!$B$1,FALSE))</f>
        <v>59000</v>
      </c>
      <c r="AN60" s="1042">
        <f>IF(ISERROR(VLOOKUP($F60,[1]기획현황취합!$A$1:$E$65474,[1]기획현황취합!$C$1,FALSE))=TRUE,0,VLOOKUP($F60,[1]기획현황취합!$A$1:$E$65474,[1]기획현황취합!$C$1,FALSE))</f>
        <v>41801</v>
      </c>
      <c r="AO60" s="46">
        <f>IF(ISERROR(($AM60/1.1)/VLOOKUP($AG60,'TARGET MU'!$A:$D,'TARGET MU'!$D$1,FALSE))=TRUE,0,($AM60/1.1)/VLOOKUP($AG60,'TARGET MU'!$A:$D,'TARGET MU'!$D$1,FALSE))</f>
        <v>8939.3939393939381</v>
      </c>
      <c r="AP60" s="1049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11330.83</v>
      </c>
      <c r="AQ60" s="38">
        <f t="shared" si="194"/>
        <v>2391.4360606060618</v>
      </c>
      <c r="AR60" s="1157">
        <v>1304</v>
      </c>
      <c r="AS60" s="1157">
        <v>90</v>
      </c>
      <c r="AT60" s="251">
        <v>20</v>
      </c>
      <c r="AU60" s="226">
        <f t="shared" si="195"/>
        <v>1414</v>
      </c>
      <c r="AV60" s="252">
        <v>7.95</v>
      </c>
      <c r="AW60" s="253">
        <v>0</v>
      </c>
      <c r="AX60" s="257">
        <f>IF(ISERROR(VLOOKUP($F60,[1]기획현황취합!$A$1:$E$65474,[1]기획현황취합!$D$1,FALSE))=TRUE,0,VLOOKUP($F60,[1]기획현황취합!$A$1:$E$65474,[1]기획현황취합!$D$1,FALSE))</f>
        <v>41750</v>
      </c>
      <c r="AY60" s="255">
        <v>41904</v>
      </c>
      <c r="AZ60" s="210">
        <f>IF(ISERROR(VLOOKUP($F60,[1]기획현황취합!$A$1:$E$65474,[1]기획현황취합!$E$1,FALSE))=TRUE,0,VLOOKUP($F60,[1]기획현황취합!$A$1:$E$65474,[1]기획현황취합!$E$1,FALSE))</f>
        <v>41907</v>
      </c>
      <c r="BA60" s="250">
        <v>41907</v>
      </c>
      <c r="BB60" s="250">
        <v>41950</v>
      </c>
      <c r="BC60" s="250">
        <v>0</v>
      </c>
      <c r="BD60" s="250">
        <v>0</v>
      </c>
      <c r="BE60" s="250">
        <v>0</v>
      </c>
      <c r="BF60" s="250">
        <v>0</v>
      </c>
      <c r="BG60" s="256" t="s">
        <v>2267</v>
      </c>
      <c r="BH60" s="256" t="s">
        <v>2267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120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80"/>
        <v>0</v>
      </c>
      <c r="BO60" s="47">
        <f t="shared" si="81"/>
        <v>120</v>
      </c>
      <c r="BP60" s="95">
        <f t="shared" si="82"/>
        <v>1359699.6</v>
      </c>
      <c r="BQ60" s="95">
        <f t="shared" si="83"/>
        <v>7080000</v>
      </c>
      <c r="BR60" s="48">
        <f t="shared" si="196"/>
        <v>4.7336659041185536</v>
      </c>
      <c r="BT60" s="26" t="str">
        <f>IF(ISERROR(Z60&amp;VLOOKUP($AG60,'TARGET MU'!$A:$D,'TARGET MU'!$B$1,FALSE))=TRUE,"",Z60&amp;VLOOKUP($AG60,'TARGET MU'!$A:$D,'TARGET MU'!$B$1,FALSE))</f>
        <v>ELKTPF5514OR동일모자(청도)</v>
      </c>
      <c r="BU60" s="31">
        <f t="shared" si="126"/>
        <v>11330.83</v>
      </c>
      <c r="BV60" s="31" t="str">
        <f t="shared" si="127"/>
        <v>ELKTPF5514ORFRE12059000동일모자14CN</v>
      </c>
      <c r="BX60" s="55" t="str">
        <f t="shared" si="162"/>
        <v>ELK</v>
      </c>
      <c r="BY60" s="56">
        <f t="shared" si="163"/>
        <v>5</v>
      </c>
      <c r="BZ60" s="56" t="str">
        <f t="shared" si="164"/>
        <v>M</v>
      </c>
      <c r="CA60" s="56" t="str">
        <f t="shared" si="165"/>
        <v>TP</v>
      </c>
      <c r="CB60" s="56" t="str">
        <f t="shared" si="166"/>
        <v>K</v>
      </c>
      <c r="CC60" s="56" t="str">
        <f t="shared" si="167"/>
        <v>CN</v>
      </c>
      <c r="CD60" s="57" t="str">
        <f t="shared" si="168"/>
        <v>14FW ELS 37_TROOPER_OR_KIDS</v>
      </c>
      <c r="CE60" s="56" t="str">
        <f t="shared" si="169"/>
        <v>ELKTPF5514</v>
      </c>
      <c r="CF60" s="56">
        <f t="shared" si="170"/>
        <v>514</v>
      </c>
      <c r="CG60" s="57" t="str">
        <f t="shared" si="171"/>
        <v>14FW ELS 37_TROOPER_OR_KIDS</v>
      </c>
      <c r="CH60" s="56" t="str">
        <f t="shared" si="172"/>
        <v>OR</v>
      </c>
      <c r="CI60" s="56">
        <f t="shared" si="173"/>
        <v>1</v>
      </c>
      <c r="CJ60" s="56" t="str">
        <f t="shared" si="174"/>
        <v>FRE</v>
      </c>
      <c r="CK60" s="58">
        <f t="shared" si="100"/>
        <v>120</v>
      </c>
      <c r="CL60" s="59">
        <f t="shared" si="175"/>
        <v>7.95</v>
      </c>
      <c r="CM60" s="58">
        <f t="shared" si="176"/>
        <v>59000</v>
      </c>
      <c r="CN60" s="58">
        <f t="shared" si="177"/>
        <v>9916.83</v>
      </c>
      <c r="CO60" s="58">
        <f t="shared" si="178"/>
        <v>1414</v>
      </c>
      <c r="CP60" s="60">
        <f t="shared" si="179"/>
        <v>1</v>
      </c>
      <c r="CQ60" s="241">
        <v>1191</v>
      </c>
      <c r="CS60" s="49"/>
      <c r="CT60" s="50" t="str">
        <f t="shared" si="180"/>
        <v>ELKTPF5514ORFRE</v>
      </c>
      <c r="CU60" s="51" t="str">
        <f t="shared" si="181"/>
        <v>ELSTINKO KIDS</v>
      </c>
      <c r="CV60" s="51" t="str">
        <f t="shared" si="182"/>
        <v>TROOPER_514</v>
      </c>
      <c r="CW60" s="51" t="str">
        <f t="shared" si="183"/>
        <v>ORANGE_FRE</v>
      </c>
      <c r="CX60" s="52" t="str">
        <f t="shared" si="184"/>
        <v>ELK</v>
      </c>
      <c r="CY60" s="52">
        <f t="shared" si="185"/>
        <v>514</v>
      </c>
      <c r="CZ60" s="53">
        <f t="shared" si="112"/>
        <v>120</v>
      </c>
      <c r="DA60" s="53">
        <f t="shared" si="186"/>
        <v>59000</v>
      </c>
      <c r="DB60" s="52" t="str">
        <f t="shared" si="187"/>
        <v>ORANGE</v>
      </c>
      <c r="DC60" s="52" t="str">
        <f t="shared" si="188"/>
        <v>FRE</v>
      </c>
      <c r="DD60" s="1246" t="s">
        <v>2362</v>
      </c>
      <c r="DE60" s="165"/>
      <c r="DG60" s="1216">
        <v>41751</v>
      </c>
      <c r="DH60" s="282">
        <f t="shared" si="192"/>
        <v>41817</v>
      </c>
      <c r="DI60" s="1217">
        <v>41758</v>
      </c>
      <c r="DJ60" s="1217">
        <v>41758</v>
      </c>
      <c r="DK60" s="276"/>
      <c r="DL60" s="1218">
        <v>5</v>
      </c>
      <c r="DM60" s="1218">
        <v>3</v>
      </c>
      <c r="DN60" s="276">
        <v>41786</v>
      </c>
      <c r="DO60" s="276">
        <v>41779</v>
      </c>
      <c r="DP60" s="283">
        <f t="shared" si="193"/>
        <v>41847</v>
      </c>
      <c r="DQ60" s="276">
        <v>41810</v>
      </c>
      <c r="DR60" s="276">
        <v>41803</v>
      </c>
      <c r="DS60" s="277"/>
      <c r="DT60" s="276"/>
      <c r="DU60" s="277"/>
      <c r="DV60" s="276"/>
      <c r="DW60" s="276"/>
      <c r="DX60" s="277"/>
      <c r="DY60" s="277"/>
      <c r="DZ60" s="61"/>
      <c r="EA60" s="62"/>
      <c r="EB60" s="62"/>
      <c r="EC60" s="26" t="str">
        <f t="shared" si="157"/>
        <v>ELKTPF5514OR41750</v>
      </c>
      <c r="ED60" s="26" t="str">
        <f t="shared" si="158"/>
        <v>ELKTPF5514ORFRE</v>
      </c>
      <c r="EE60" s="27">
        <f>IF(ED60="",0,IF(COUNTIF(ED$12:ED59,ED60)=0,0,COUNTIF(ED$12:ED59,ED60)))</f>
        <v>0</v>
      </c>
      <c r="EF60" s="26">
        <f t="shared" si="118"/>
        <v>0</v>
      </c>
      <c r="EG60" s="27" t="str">
        <f t="shared" si="159"/>
        <v/>
      </c>
      <c r="EI60" s="26" t="str">
        <f t="shared" si="160"/>
        <v>ELKTPF5514</v>
      </c>
      <c r="EJ60" s="26" t="str">
        <f t="shared" si="161"/>
        <v>ELKTPF5514OR</v>
      </c>
      <c r="EM60" s="1245"/>
      <c r="EN60" s="1245"/>
      <c r="EO60" s="1245"/>
    </row>
    <row r="61" spans="1:145" s="26" customFormat="1" ht="52.5" customHeight="1">
      <c r="A61" s="169" t="str">
        <f>IF(OR($I61="TTL",$I61=""),"",IF(ISERROR(VLOOKUP($B61,CODE!$D:$G,CODE!$F$1-2,FALSE))=TRUE,"전략",VLOOKUP($B61,CODE!$D:$G,CODE!$F$1-2,FALSE)))</f>
        <v/>
      </c>
      <c r="B61" s="224" t="str">
        <f>IF(OR($I61="TTL",$I61=""),"",IF(VLOOKUP($P61,CODE!$K:$O,CODE!$O$1,FALSE)="",$I61,$I61&amp;"-"&amp;VLOOKUP($P61,CODE!$K:$O,CODE!$O$1,FALSE)))</f>
        <v/>
      </c>
      <c r="C61" s="72" t="str">
        <f t="shared" si="121"/>
        <v/>
      </c>
      <c r="D61" s="306" t="str">
        <f t="shared" si="65"/>
        <v/>
      </c>
      <c r="E61" s="72">
        <f t="shared" si="66"/>
        <v>0</v>
      </c>
      <c r="F61" s="195" t="str">
        <f t="shared" si="67"/>
        <v>0</v>
      </c>
      <c r="G61" s="72" t="str">
        <f t="shared" si="68"/>
        <v>0-</v>
      </c>
      <c r="H61" s="72">
        <f>IF(ISERROR(I61&amp;VLOOKUP(P61,CODE!$K:$N,CODE!$N$1,FALSE)&amp;S61)=TRUE,0,I61&amp;VLOOKUP(P61,CODE!$K:$N,CODE!$N$1,FALSE)&amp;S61)</f>
        <v>0</v>
      </c>
      <c r="I61" s="72" t="str">
        <f>IF(ISERROR(SEARCH("TTL",$K61))=TRUE,IF($L61="","",VLOOKUP($L61,CODE!$B:$G,CODE!$D$1,FALSE)),"TTL")</f>
        <v>TTL</v>
      </c>
      <c r="J61" s="244" t="str">
        <f t="shared" si="122"/>
        <v/>
      </c>
      <c r="K61" s="1037" t="str">
        <f>C60&amp;" TTL"</f>
        <v>ELK-동일모자-14 TTL</v>
      </c>
      <c r="L61" s="40"/>
      <c r="M61" s="41" t="str">
        <f>IF(OR($I61="TTL",$L61=""),"",VLOOKUP($L61,CODE!$B:$D,CODE!$C$1,FALSE))</f>
        <v/>
      </c>
      <c r="N61" s="42" t="str">
        <f>IF(OR($I61="TTL",$L61=""),"",VLOOKUP($K$2,CODE!$S:$T,CODE!$T$1-1,FALSE))</f>
        <v/>
      </c>
      <c r="O61" s="43" t="str">
        <f>IF(OR($I61="TTL",$L61=""),"",VLOOKUP($L$2,CODE!$X:$Y,CODE!$Y$1-1,FALSE))</f>
        <v/>
      </c>
      <c r="P61" s="40"/>
      <c r="Q61" s="41" t="str">
        <f>IF(OR($I61="TTL",$P61=""),"",VLOOKUP($P61,CODE!$K:$M,CODE!$L$1,FALSE))</f>
        <v/>
      </c>
      <c r="R61" s="185" t="s">
        <v>2047</v>
      </c>
      <c r="S61" s="40"/>
      <c r="T61" s="43" t="str">
        <f>IF(OR($I61="TTL",$S61=""),"",IF($S61&lt;10,"00"&amp;$S61,IF($S61&lt;100,"0"&amp;$S61,$S61)))</f>
        <v/>
      </c>
      <c r="U61" s="39" t="str">
        <f>IF($I61="TTL","",$L61&amp;$P61&amp;$N61&amp;$O61&amp;$T61)</f>
        <v/>
      </c>
      <c r="V61" s="36">
        <f t="shared" si="72"/>
        <v>1</v>
      </c>
      <c r="W61" s="44"/>
      <c r="X61" s="39" t="str">
        <f>IF($Y61="","",VLOOKUP($Y61,CODE!$AE:$AF,CODE!$AF$1-1,FALSE))</f>
        <v/>
      </c>
      <c r="Y61" s="37"/>
      <c r="Z61" s="35" t="str">
        <f t="shared" si="73"/>
        <v/>
      </c>
      <c r="AA61" s="554" t="str">
        <f t="shared" si="74"/>
        <v/>
      </c>
      <c r="AB61" s="45">
        <f t="shared" si="75"/>
        <v>2</v>
      </c>
      <c r="AC61" s="560">
        <v>0</v>
      </c>
      <c r="AD61" s="186">
        <v>1</v>
      </c>
      <c r="AE61" s="218"/>
      <c r="AF61" s="214"/>
      <c r="AG61" s="215"/>
      <c r="AH61" s="216"/>
      <c r="AI61" s="231" t="str">
        <f>IF($AH61=0,"",IF($AH61&lt;10,"0"&amp;$AH61,$AH61))</f>
        <v/>
      </c>
      <c r="AJ61" s="217"/>
      <c r="AK61" s="217"/>
      <c r="AL61" s="219" t="str">
        <f>IF($AK61=0,"",IF($AK61="KR",2,1))</f>
        <v/>
      </c>
      <c r="AM61" s="254">
        <f>IF(ISERROR(VLOOKUP($F61,[1]기획현황취합!$A$1:$E$65474,[1]기획현황취합!$B$1,FALSE))=TRUE,0,VLOOKUP($F61,[1]기획현황취합!$A$1:$E$65474,[1]기획현황취합!$B$1,FALSE))</f>
        <v>0</v>
      </c>
      <c r="AN61" s="1042">
        <f>IF(ISERROR(VLOOKUP($F61,[1]기획현황취합!$A$1:$E$65474,[1]기획현황취합!$C$1,FALSE))=TRUE,0,VLOOKUP($F61,[1]기획현황취합!$A$1:$E$65474,[1]기획현황취합!$C$1,FALSE))</f>
        <v>0</v>
      </c>
      <c r="AO61" s="46">
        <f>IF(ISERROR(($AM61/1.1)/VLOOKUP($AG61,'TARGET MU'!$A:$D,'TARGET MU'!$D$1,FALSE))=TRUE,0,($AM61/1.1)/VLOOKUP($AG61,'TARGET MU'!$A:$D,'TARGET MU'!$D$1,FALSE))</f>
        <v>0</v>
      </c>
      <c r="AP61" s="1049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0</v>
      </c>
      <c r="AQ61" s="38">
        <f t="shared" si="194"/>
        <v>0</v>
      </c>
      <c r="AR61" s="1157">
        <v>0</v>
      </c>
      <c r="AS61" s="716">
        <v>0</v>
      </c>
      <c r="AT61" s="251"/>
      <c r="AU61" s="226">
        <f t="shared" si="195"/>
        <v>0</v>
      </c>
      <c r="AV61" s="252">
        <v>0</v>
      </c>
      <c r="AW61" s="253">
        <v>0</v>
      </c>
      <c r="AX61" s="257">
        <f>IF(ISERROR(VLOOKUP($F61,[1]기획현황취합!$A$1:$E$65474,[1]기획현황취합!$D$1,FALSE))=TRUE,0,VLOOKUP($F61,[1]기획현황취합!$A$1:$E$65474,[1]기획현황취합!$D$1,FALSE))</f>
        <v>0</v>
      </c>
      <c r="AY61" s="255">
        <v>0</v>
      </c>
      <c r="AZ61" s="210">
        <f>IF(ISERROR(VLOOKUP($F61,[1]기획현황취합!$A$1:$E$65474,[1]기획현황취합!$E$1,FALSE))=TRUE,0,VLOOKUP($F61,[1]기획현황취합!$A$1:$E$65474,[1]기획현황취합!$E$1,FALSE))</f>
        <v>0</v>
      </c>
      <c r="BA61" s="250">
        <v>0</v>
      </c>
      <c r="BB61" s="250">
        <v>0</v>
      </c>
      <c r="BC61" s="250">
        <v>0</v>
      </c>
      <c r="BD61" s="250">
        <v>0</v>
      </c>
      <c r="BE61" s="250">
        <v>0</v>
      </c>
      <c r="BF61" s="250">
        <v>0</v>
      </c>
      <c r="BG61" s="256">
        <v>0</v>
      </c>
      <c r="BH61" s="256">
        <v>0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240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80"/>
        <v>0</v>
      </c>
      <c r="BO61" s="47">
        <f t="shared" si="81"/>
        <v>240</v>
      </c>
      <c r="BP61" s="95">
        <f t="shared" si="82"/>
        <v>2719399.2</v>
      </c>
      <c r="BQ61" s="95">
        <f t="shared" si="83"/>
        <v>14160000</v>
      </c>
      <c r="BR61" s="48">
        <f t="shared" si="196"/>
        <v>4.7336659041185536</v>
      </c>
      <c r="BT61" s="26" t="str">
        <f>IF(ISERROR(Z61&amp;VLOOKUP($AG61,'TARGET MU'!$A:$D,'TARGET MU'!$B$1,FALSE))=TRUE,"",Z61&amp;VLOOKUP($AG61,'TARGET MU'!$A:$D,'TARGET MU'!$B$1,FALSE))</f>
        <v/>
      </c>
      <c r="BU61" s="31">
        <f t="shared" si="126"/>
        <v>0</v>
      </c>
      <c r="BV61" s="31" t="str">
        <f t="shared" si="127"/>
        <v>0</v>
      </c>
      <c r="BX61" s="55" t="str">
        <f t="shared" si="162"/>
        <v/>
      </c>
      <c r="BY61" s="56" t="str">
        <f t="shared" si="163"/>
        <v/>
      </c>
      <c r="BZ61" s="56">
        <f t="shared" si="164"/>
        <v>0</v>
      </c>
      <c r="CA61" s="56">
        <f t="shared" si="165"/>
        <v>0</v>
      </c>
      <c r="CB61" s="56" t="str">
        <f t="shared" si="166"/>
        <v>K</v>
      </c>
      <c r="CC61" s="56">
        <f t="shared" si="167"/>
        <v>0</v>
      </c>
      <c r="CD61" s="57">
        <f t="shared" si="168"/>
        <v>0</v>
      </c>
      <c r="CE61" s="56" t="str">
        <f t="shared" si="169"/>
        <v/>
      </c>
      <c r="CF61" s="56" t="str">
        <f t="shared" si="170"/>
        <v/>
      </c>
      <c r="CG61" s="57">
        <f t="shared" si="171"/>
        <v>0</v>
      </c>
      <c r="CH61" s="56" t="str">
        <f t="shared" si="172"/>
        <v/>
      </c>
      <c r="CI61" s="56">
        <f t="shared" si="173"/>
        <v>1</v>
      </c>
      <c r="CJ61" s="56">
        <f t="shared" si="174"/>
        <v>0</v>
      </c>
      <c r="CK61" s="58">
        <f t="shared" si="100"/>
        <v>240</v>
      </c>
      <c r="CL61" s="59">
        <f t="shared" si="175"/>
        <v>0</v>
      </c>
      <c r="CM61" s="58">
        <f t="shared" si="176"/>
        <v>0</v>
      </c>
      <c r="CN61" s="58">
        <f t="shared" si="177"/>
        <v>0</v>
      </c>
      <c r="CO61" s="58">
        <f t="shared" si="178"/>
        <v>0</v>
      </c>
      <c r="CP61" s="60" t="str">
        <f t="shared" si="179"/>
        <v/>
      </c>
      <c r="CQ61" s="241"/>
      <c r="CS61" s="49"/>
      <c r="CT61" s="50" t="str">
        <f t="shared" si="180"/>
        <v>ELK-동일모자-14 TTL</v>
      </c>
      <c r="CU61" s="51" t="str">
        <f t="shared" si="181"/>
        <v/>
      </c>
      <c r="CV61" s="51" t="str">
        <f t="shared" si="182"/>
        <v/>
      </c>
      <c r="CW61" s="51" t="str">
        <f t="shared" si="183"/>
        <v/>
      </c>
      <c r="CX61" s="52">
        <f t="shared" si="184"/>
        <v>0</v>
      </c>
      <c r="CY61" s="52" t="str">
        <f t="shared" si="185"/>
        <v/>
      </c>
      <c r="CZ61" s="53">
        <f t="shared" si="112"/>
        <v>240</v>
      </c>
      <c r="DA61" s="53">
        <f t="shared" si="186"/>
        <v>0</v>
      </c>
      <c r="DB61" s="52">
        <f t="shared" si="187"/>
        <v>0</v>
      </c>
      <c r="DC61" s="52">
        <f t="shared" si="188"/>
        <v>0</v>
      </c>
      <c r="DD61" s="61"/>
      <c r="DE61" s="165"/>
      <c r="DG61" s="276"/>
      <c r="DH61" s="282" t="str">
        <f t="shared" si="192"/>
        <v/>
      </c>
      <c r="DI61" s="275"/>
      <c r="DJ61" s="275"/>
      <c r="DK61" s="276"/>
      <c r="DL61" s="1081"/>
      <c r="DM61" s="1081"/>
      <c r="DN61" s="276"/>
      <c r="DO61" s="276"/>
      <c r="DP61" s="283" t="str">
        <f t="shared" si="193"/>
        <v/>
      </c>
      <c r="DQ61" s="276"/>
      <c r="DR61" s="276"/>
      <c r="DS61" s="277"/>
      <c r="DT61" s="276"/>
      <c r="DU61" s="277"/>
      <c r="DV61" s="276"/>
      <c r="DW61" s="276"/>
      <c r="DX61" s="277"/>
      <c r="DY61" s="277"/>
      <c r="DZ61" s="61"/>
      <c r="EA61" s="62"/>
      <c r="EB61" s="62"/>
      <c r="EC61" s="26" t="str">
        <f t="shared" si="157"/>
        <v>0</v>
      </c>
      <c r="ED61" s="26" t="str">
        <f t="shared" si="158"/>
        <v/>
      </c>
      <c r="EE61" s="27">
        <f>IF(ED61="",0,IF(COUNTIF(ED$12:ED60,ED61)=0,0,COUNTIF(ED$12:ED60,ED61)))</f>
        <v>0</v>
      </c>
      <c r="EF61" s="26">
        <f t="shared" si="118"/>
        <v>0</v>
      </c>
      <c r="EG61" s="27" t="str">
        <f t="shared" si="159"/>
        <v/>
      </c>
      <c r="EI61" s="26" t="str">
        <f t="shared" si="160"/>
        <v/>
      </c>
      <c r="EJ61" s="26" t="str">
        <f t="shared" si="161"/>
        <v/>
      </c>
      <c r="EM61" s="1245"/>
      <c r="EN61" s="1245"/>
      <c r="EO61" s="1245"/>
    </row>
    <row r="62" spans="1:145" s="26" customFormat="1" ht="52.5" customHeight="1">
      <c r="A62" s="169" t="str">
        <f>IF(OR($I62="TTL",$I62=""),"",IF(ISERROR(VLOOKUP($B62,CODE!$D:$G,CODE!$F$1-2,FALSE))=TRUE,"전략",VLOOKUP($B62,CODE!$D:$G,CODE!$F$1-2,FALSE)))</f>
        <v>전략</v>
      </c>
      <c r="B62" s="224" t="str">
        <f>IF(OR($I62="TTL",$I62=""),"",IF(VLOOKUP($P62,CODE!$K:$O,CODE!$O$1,FALSE)="",$I62,$I62&amp;"-"&amp;VLOOKUP($P62,CODE!$K:$O,CODE!$O$1,FALSE)))</f>
        <v>ELK-가방</v>
      </c>
      <c r="C62" s="72" t="str">
        <f t="shared" si="121"/>
        <v>ELK-바이칼-01</v>
      </c>
      <c r="D62" s="306" t="str">
        <f t="shared" si="65"/>
        <v>ELK-바이칼-01ELKBPF3501BL</v>
      </c>
      <c r="E62" s="72">
        <f t="shared" si="66"/>
        <v>1</v>
      </c>
      <c r="F62" s="195" t="str">
        <f t="shared" si="67"/>
        <v>ELK-바이칼-011</v>
      </c>
      <c r="G62" s="72" t="str">
        <f t="shared" si="68"/>
        <v>ELK-바이칼-011-ELKBPF3501BLUEOSS</v>
      </c>
      <c r="H62" s="72" t="str">
        <f>IF(ISERROR(I62&amp;VLOOKUP(P62,CODE!$K:$N,CODE!$N$1,FALSE)&amp;S62)=TRUE,0,I62&amp;VLOOKUP(P62,CODE!$K:$N,CODE!$N$1,FALSE)&amp;S62)</f>
        <v>ELK의류외501</v>
      </c>
      <c r="I62" s="72" t="str">
        <f>IF(ISERROR(SEARCH("TTL",$K62))=TRUE,IF($L62="","",VLOOKUP($L62,CODE!$B:$G,CODE!$D$1,FALSE)),"TTL")</f>
        <v>ELK</v>
      </c>
      <c r="J62" s="244" t="str">
        <f t="shared" si="122"/>
        <v>14FW E</v>
      </c>
      <c r="K62" s="1037"/>
      <c r="L62" s="40" t="s">
        <v>1882</v>
      </c>
      <c r="M62" s="41" t="str">
        <f>IF(OR($I62="TTL",$L62=""),"",VLOOKUP($L62,CODE!$B:$D,CODE!$C$1,FALSE))</f>
        <v>ELSTINKO KIDS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40" t="s">
        <v>2142</v>
      </c>
      <c r="Q62" s="41" t="str">
        <f>IF(OR($I62="TTL",$P62=""),"",VLOOKUP($P62,CODE!$K:$M,CODE!$L$1,FALSE))</f>
        <v>BACK PACK</v>
      </c>
      <c r="R62" s="185" t="s">
        <v>1892</v>
      </c>
      <c r="S62" s="40">
        <v>501</v>
      </c>
      <c r="T62" s="43">
        <f t="shared" ref="T62:T65" si="197">IF(OR($I62="TTL",$S62=""),"",IF($S62&lt;10,"00"&amp;$S62,IF($S62&lt;100,"0"&amp;$S62,$S62)))</f>
        <v>501</v>
      </c>
      <c r="U62" s="39" t="str">
        <f t="shared" ref="U62:U65" si="198">IF($I62="TTL","",$L62&amp;$P62&amp;$N62&amp;$O62&amp;$T62)</f>
        <v>ELKBPF3501</v>
      </c>
      <c r="V62" s="36">
        <f t="shared" si="72"/>
        <v>1</v>
      </c>
      <c r="W62" s="1154" t="s">
        <v>2115</v>
      </c>
      <c r="X62" s="39" t="str">
        <f>IF($Y62="","",VLOOKUP($Y62,CODE!$AE:$AF,CODE!$AF$1-1,FALSE))</f>
        <v>BL</v>
      </c>
      <c r="Y62" s="37" t="s">
        <v>2093</v>
      </c>
      <c r="Z62" s="35" t="str">
        <f t="shared" si="73"/>
        <v>ELKBPF3501BL</v>
      </c>
      <c r="AA62" s="554" t="str">
        <f t="shared" si="74"/>
        <v/>
      </c>
      <c r="AB62" s="45">
        <f t="shared" si="75"/>
        <v>1</v>
      </c>
      <c r="AC62" s="560" t="s">
        <v>2196</v>
      </c>
      <c r="AD62" s="186">
        <v>1</v>
      </c>
      <c r="AE62" s="218" t="s">
        <v>2116</v>
      </c>
      <c r="AF62" s="214">
        <v>100</v>
      </c>
      <c r="AG62" s="215" t="s">
        <v>2143</v>
      </c>
      <c r="AH62" s="216">
        <v>1</v>
      </c>
      <c r="AI62" s="231" t="str">
        <f t="shared" ref="AI62:AI65" si="199">IF($AH62=0,"",IF($AH62&lt;10,"0"&amp;$AH62,$AH62))</f>
        <v>01</v>
      </c>
      <c r="AJ62" s="217" t="s">
        <v>1942</v>
      </c>
      <c r="AK62" s="217" t="s">
        <v>1908</v>
      </c>
      <c r="AL62" s="219">
        <f t="shared" ref="AL62:AL65" si="200">IF($AK62=0,"",IF($AK62="KR",2,1))</f>
        <v>1</v>
      </c>
      <c r="AM62" s="254">
        <f>IF(ISERROR(VLOOKUP($F62,[1]기획현황취합!$A$1:$E$65474,[1]기획현황취합!$B$1,FALSE))=TRUE,0,VLOOKUP($F62,[1]기획현황취합!$A$1:$E$65474,[1]기획현황취합!$B$1,FALSE))</f>
        <v>79000</v>
      </c>
      <c r="AN62" s="1042">
        <f>IF(ISERROR(VLOOKUP($F62,[1]기획현황취합!$A$1:$E$65474,[1]기획현황취합!$C$1,FALSE))=TRUE,0,VLOOKUP($F62,[1]기획현황취합!$A$1:$E$65474,[1]기획현황취합!$C$1,FALSE))</f>
        <v>41795</v>
      </c>
      <c r="AO62" s="46">
        <f>IF(ISERROR(($AM62/1.1)/VLOOKUP($AG62,'TARGET MU'!$A:$D,'TARGET MU'!$D$1,FALSE))=TRUE,0,($AM62/1.1)/VLOOKUP($AG62,'TARGET MU'!$A:$D,'TARGET MU'!$D$1,FALSE))</f>
        <v>17954.545454545452</v>
      </c>
      <c r="AP62" s="1049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19020</v>
      </c>
      <c r="AQ62" s="38">
        <f t="shared" si="194"/>
        <v>1065.4545454545478</v>
      </c>
      <c r="AR62" s="1157">
        <v>0</v>
      </c>
      <c r="AS62" s="716">
        <v>0</v>
      </c>
      <c r="AT62" s="251">
        <v>20</v>
      </c>
      <c r="AU62" s="226">
        <f t="shared" si="195"/>
        <v>20</v>
      </c>
      <c r="AV62" s="252">
        <v>0</v>
      </c>
      <c r="AW62" s="253">
        <v>19000</v>
      </c>
      <c r="AX62" s="257">
        <f>IF(ISERROR(VLOOKUP($F62,[1]기획현황취합!$A$1:$E$65474,[1]기획현황취합!$D$1,FALSE))=TRUE,0,VLOOKUP($F62,[1]기획현황취합!$A$1:$E$65474,[1]기획현황취합!$D$1,FALSE))</f>
        <v>41773</v>
      </c>
      <c r="AY62" s="255">
        <v>0</v>
      </c>
      <c r="AZ62" s="210">
        <f>IF(ISERROR(VLOOKUP($F62,[1]기획현황취합!$A$1:$E$65474,[1]기획현황취합!$E$1,FALSE))=TRUE,0,VLOOKUP($F62,[1]기획현황취합!$A$1:$E$65474,[1]기획현황취합!$E$1,FALSE))</f>
        <v>41816</v>
      </c>
      <c r="BA62" s="250">
        <v>0</v>
      </c>
      <c r="BB62" s="250">
        <v>41835</v>
      </c>
      <c r="BC62" s="250">
        <v>0</v>
      </c>
      <c r="BD62" s="250">
        <v>0</v>
      </c>
      <c r="BE62" s="250">
        <v>0</v>
      </c>
      <c r="BF62" s="250">
        <v>0</v>
      </c>
      <c r="BG62" s="256" t="s">
        <v>2177</v>
      </c>
      <c r="BH62" s="256" t="s">
        <v>2177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100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80"/>
        <v>0</v>
      </c>
      <c r="BO62" s="47">
        <f t="shared" si="81"/>
        <v>100</v>
      </c>
      <c r="BP62" s="95">
        <f t="shared" si="82"/>
        <v>1902000</v>
      </c>
      <c r="BQ62" s="95">
        <f t="shared" si="83"/>
        <v>7900000</v>
      </c>
      <c r="BR62" s="48">
        <f t="shared" si="196"/>
        <v>3.7759296434375296</v>
      </c>
      <c r="BT62" s="26" t="str">
        <f>IF(ISERROR(Z62&amp;VLOOKUP($AG62,'TARGET MU'!$A:$D,'TARGET MU'!$B$1,FALSE))=TRUE,"",Z62&amp;VLOOKUP($AG62,'TARGET MU'!$A:$D,'TARGET MU'!$B$1,FALSE))</f>
        <v>ELKBPF3501BL바이칼코퍼레이션</v>
      </c>
      <c r="BU62" s="31">
        <f t="shared" si="126"/>
        <v>19020</v>
      </c>
      <c r="BV62" s="31" t="str">
        <f t="shared" si="127"/>
        <v>ELKBPF3501BLOSS10079000바이칼01CN</v>
      </c>
      <c r="BX62" s="55" t="str">
        <f t="shared" si="162"/>
        <v>ELK</v>
      </c>
      <c r="BY62" s="56" t="str">
        <f t="shared" si="163"/>
        <v>3</v>
      </c>
      <c r="BZ62" s="56" t="str">
        <f t="shared" si="164"/>
        <v>M</v>
      </c>
      <c r="CA62" s="56" t="str">
        <f t="shared" si="165"/>
        <v>BP</v>
      </c>
      <c r="CB62" s="56" t="str">
        <f t="shared" si="166"/>
        <v>K</v>
      </c>
      <c r="CC62" s="56" t="str">
        <f t="shared" si="167"/>
        <v>CN</v>
      </c>
      <c r="CD62" s="57" t="str">
        <f t="shared" si="168"/>
        <v>14FW ELS BACKPACK_05_BL_TOD</v>
      </c>
      <c r="CE62" s="56" t="str">
        <f t="shared" si="169"/>
        <v>ELKBPF3501</v>
      </c>
      <c r="CF62" s="56">
        <f t="shared" si="170"/>
        <v>501</v>
      </c>
      <c r="CG62" s="57" t="str">
        <f t="shared" si="171"/>
        <v>14FW ELS BACKPACK_05_BL_TOD</v>
      </c>
      <c r="CH62" s="56" t="str">
        <f t="shared" si="172"/>
        <v>BL</v>
      </c>
      <c r="CI62" s="56">
        <f t="shared" si="173"/>
        <v>1</v>
      </c>
      <c r="CJ62" s="56" t="str">
        <f t="shared" si="174"/>
        <v>OSS</v>
      </c>
      <c r="CK62" s="58">
        <f t="shared" si="100"/>
        <v>100</v>
      </c>
      <c r="CL62" s="59">
        <f t="shared" si="175"/>
        <v>0</v>
      </c>
      <c r="CM62" s="58">
        <f t="shared" si="176"/>
        <v>79000</v>
      </c>
      <c r="CN62" s="58">
        <f t="shared" si="177"/>
        <v>19000</v>
      </c>
      <c r="CO62" s="58">
        <f t="shared" si="178"/>
        <v>20</v>
      </c>
      <c r="CP62" s="60">
        <f t="shared" si="179"/>
        <v>1</v>
      </c>
      <c r="CQ62" s="241">
        <v>684</v>
      </c>
      <c r="CS62" s="49"/>
      <c r="CT62" s="50" t="str">
        <f t="shared" si="180"/>
        <v>ELKBPF3501BLOSS</v>
      </c>
      <c r="CU62" s="51" t="str">
        <f t="shared" si="181"/>
        <v>ELSTINKO KIDS</v>
      </c>
      <c r="CV62" s="51" t="str">
        <f t="shared" si="182"/>
        <v>BACK PACK_501</v>
      </c>
      <c r="CW62" s="51" t="str">
        <f t="shared" si="183"/>
        <v>BLUE_OSS</v>
      </c>
      <c r="CX62" s="52" t="str">
        <f t="shared" si="184"/>
        <v>ELK</v>
      </c>
      <c r="CY62" s="52">
        <f t="shared" si="185"/>
        <v>501</v>
      </c>
      <c r="CZ62" s="53">
        <f t="shared" si="112"/>
        <v>100</v>
      </c>
      <c r="DA62" s="53">
        <f t="shared" si="186"/>
        <v>79000</v>
      </c>
      <c r="DB62" s="52" t="str">
        <f t="shared" si="187"/>
        <v>BLUE</v>
      </c>
      <c r="DC62" s="52" t="str">
        <f t="shared" si="188"/>
        <v>OSS</v>
      </c>
      <c r="DD62" s="1246" t="s">
        <v>2333</v>
      </c>
      <c r="DE62" s="165"/>
      <c r="DG62" s="276">
        <v>41774</v>
      </c>
      <c r="DH62" s="282">
        <f t="shared" si="192"/>
        <v>41726</v>
      </c>
      <c r="DI62" s="275">
        <v>41774</v>
      </c>
      <c r="DJ62" s="275">
        <v>41774</v>
      </c>
      <c r="DK62" s="276"/>
      <c r="DL62" s="1081"/>
      <c r="DM62" s="1081"/>
      <c r="DN62" s="1216" t="s">
        <v>2175</v>
      </c>
      <c r="DO62" s="1216" t="s">
        <v>2175</v>
      </c>
      <c r="DP62" s="283" t="str">
        <f t="shared" si="193"/>
        <v/>
      </c>
      <c r="DQ62" s="1216" t="s">
        <v>2174</v>
      </c>
      <c r="DR62" s="1216" t="s">
        <v>2174</v>
      </c>
      <c r="DS62" s="277"/>
      <c r="DT62" s="276"/>
      <c r="DU62" s="277"/>
      <c r="DV62" s="276"/>
      <c r="DW62" s="276"/>
      <c r="DX62" s="277"/>
      <c r="DY62" s="277"/>
      <c r="DZ62" s="61"/>
      <c r="EA62" s="62"/>
      <c r="EB62" s="62"/>
      <c r="EC62" s="26" t="str">
        <f t="shared" si="157"/>
        <v>ELKBPF3501BL41773</v>
      </c>
      <c r="ED62" s="26" t="str">
        <f t="shared" si="158"/>
        <v>ELKBPF3501BLOSS</v>
      </c>
      <c r="EE62" s="27">
        <f>IF(ED62="",0,IF(COUNTIF(ED$12:ED61,ED62)=0,0,COUNTIF(ED$12:ED61,ED62)))</f>
        <v>0</v>
      </c>
      <c r="EF62" s="26">
        <f t="shared" si="118"/>
        <v>0</v>
      </c>
      <c r="EG62" s="27" t="str">
        <f t="shared" si="159"/>
        <v/>
      </c>
      <c r="EI62" s="26" t="str">
        <f t="shared" si="160"/>
        <v>ELKBPF3501</v>
      </c>
      <c r="EJ62" s="26" t="str">
        <f t="shared" si="161"/>
        <v>ELKBPF3501BL</v>
      </c>
      <c r="EM62" s="1244">
        <v>41801</v>
      </c>
      <c r="EN62" s="1245"/>
      <c r="EO62" s="1245"/>
    </row>
    <row r="63" spans="1:145" s="26" customFormat="1" ht="52.5" customHeight="1">
      <c r="A63" s="169" t="str">
        <f>IF(OR($I63="TTL",$I63=""),"",IF(ISERROR(VLOOKUP($B63,CODE!$D:$G,CODE!$F$1-2,FALSE))=TRUE,"전략",VLOOKUP($B63,CODE!$D:$G,CODE!$F$1-2,FALSE)))</f>
        <v>전략</v>
      </c>
      <c r="B63" s="224" t="str">
        <f>IF(OR($I63="TTL",$I63=""),"",IF(VLOOKUP($P63,CODE!$K:$O,CODE!$O$1,FALSE)="",$I63,$I63&amp;"-"&amp;VLOOKUP($P63,CODE!$K:$O,CODE!$O$1,FALSE)))</f>
        <v>ELK-가방</v>
      </c>
      <c r="C63" s="72" t="str">
        <f t="shared" si="121"/>
        <v>ELK-바이칼-01</v>
      </c>
      <c r="D63" s="306" t="str">
        <f t="shared" si="65"/>
        <v>ELK-바이칼-01ELKBPF3502PK</v>
      </c>
      <c r="E63" s="72">
        <f t="shared" si="66"/>
        <v>2</v>
      </c>
      <c r="F63" s="195" t="str">
        <f t="shared" si="67"/>
        <v>ELK-바이칼-012</v>
      </c>
      <c r="G63" s="72" t="str">
        <f t="shared" si="68"/>
        <v>ELK-바이칼-012-ELKBPF3502PINKOSS</v>
      </c>
      <c r="H63" s="72" t="str">
        <f>IF(ISERROR(I63&amp;VLOOKUP(P63,CODE!$K:$N,CODE!$N$1,FALSE)&amp;S63)=TRUE,0,I63&amp;VLOOKUP(P63,CODE!$K:$N,CODE!$N$1,FALSE)&amp;S63)</f>
        <v>ELK의류외502</v>
      </c>
      <c r="I63" s="72" t="str">
        <f>IF(ISERROR(SEARCH("TTL",$K63))=TRUE,IF($L63="","",VLOOKUP($L63,CODE!$B:$G,CODE!$D$1,FALSE)),"TTL")</f>
        <v>ELK</v>
      </c>
      <c r="J63" s="244" t="str">
        <f t="shared" si="122"/>
        <v>14FW E</v>
      </c>
      <c r="K63" s="1037"/>
      <c r="L63" s="40" t="s">
        <v>1882</v>
      </c>
      <c r="M63" s="41" t="str">
        <f>IF(OR($I63="TTL",$L63=""),"",VLOOKUP($L63,CODE!$B:$D,CODE!$C$1,FALSE))</f>
        <v>ELSTINKO KIDS</v>
      </c>
      <c r="N63" s="42" t="str">
        <f>IF(OR($I63="TTL",$L63=""),"",VLOOKUP($K$2,CODE!$S:$T,CODE!$T$1-1,FALSE))</f>
        <v>F</v>
      </c>
      <c r="O63" s="43" t="str">
        <f>IF(OR($I63="TTL",$L63=""),"",VLOOKUP($L$2,CODE!$X:$Y,CODE!$Y$1-1,FALSE))</f>
        <v>3</v>
      </c>
      <c r="P63" s="40" t="s">
        <v>2142</v>
      </c>
      <c r="Q63" s="41" t="str">
        <f>IF(OR($I63="TTL",$P63=""),"",VLOOKUP($P63,CODE!$K:$M,CODE!$L$1,FALSE))</f>
        <v>BACK PACK</v>
      </c>
      <c r="R63" s="185" t="s">
        <v>1892</v>
      </c>
      <c r="S63" s="40">
        <v>502</v>
      </c>
      <c r="T63" s="43">
        <f t="shared" si="197"/>
        <v>502</v>
      </c>
      <c r="U63" s="39" t="str">
        <f t="shared" si="198"/>
        <v>ELKBPF3502</v>
      </c>
      <c r="V63" s="36">
        <f t="shared" si="72"/>
        <v>1</v>
      </c>
      <c r="W63" s="1154" t="s">
        <v>2144</v>
      </c>
      <c r="X63" s="39" t="str">
        <f>IF($Y63="","",VLOOKUP($Y63,CODE!$AE:$AF,CODE!$AF$1-1,FALSE))</f>
        <v>PK</v>
      </c>
      <c r="Y63" s="37" t="s">
        <v>2145</v>
      </c>
      <c r="Z63" s="35" t="str">
        <f t="shared" si="73"/>
        <v>ELKBPF3502PK</v>
      </c>
      <c r="AA63" s="554" t="str">
        <f t="shared" si="74"/>
        <v/>
      </c>
      <c r="AB63" s="45">
        <f t="shared" si="75"/>
        <v>1</v>
      </c>
      <c r="AC63" s="560" t="s">
        <v>2196</v>
      </c>
      <c r="AD63" s="186">
        <v>1</v>
      </c>
      <c r="AE63" s="218" t="s">
        <v>2116</v>
      </c>
      <c r="AF63" s="214">
        <v>100</v>
      </c>
      <c r="AG63" s="215" t="s">
        <v>2143</v>
      </c>
      <c r="AH63" s="216">
        <v>1</v>
      </c>
      <c r="AI63" s="231" t="str">
        <f t="shared" si="199"/>
        <v>01</v>
      </c>
      <c r="AJ63" s="217" t="s">
        <v>1942</v>
      </c>
      <c r="AK63" s="217" t="s">
        <v>1908</v>
      </c>
      <c r="AL63" s="219">
        <f t="shared" si="200"/>
        <v>1</v>
      </c>
      <c r="AM63" s="254">
        <f>IF(ISERROR(VLOOKUP($F63,[1]기획현황취합!$A$1:$E$65474,[1]기획현황취합!$B$1,FALSE))=TRUE,0,VLOOKUP($F63,[1]기획현황취합!$A$1:$E$65474,[1]기획현황취합!$B$1,FALSE))</f>
        <v>79000</v>
      </c>
      <c r="AN63" s="1042">
        <f>IF(ISERROR(VLOOKUP($F63,[1]기획현황취합!$A$1:$E$65474,[1]기획현황취합!$C$1,FALSE))=TRUE,0,VLOOKUP($F63,[1]기획현황취합!$A$1:$E$65474,[1]기획현황취합!$C$1,FALSE))</f>
        <v>41795</v>
      </c>
      <c r="AO63" s="46">
        <f>IF(ISERROR(($AM63/1.1)/VLOOKUP($AG63,'TARGET MU'!$A:$D,'TARGET MU'!$D$1,FALSE))=TRUE,0,($AM63/1.1)/VLOOKUP($AG63,'TARGET MU'!$A:$D,'TARGET MU'!$D$1,FALSE))</f>
        <v>17954.545454545452</v>
      </c>
      <c r="AP63" s="1049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19020</v>
      </c>
      <c r="AQ63" s="38">
        <f t="shared" ref="AQ63:AQ64" si="201">AP63-AO63</f>
        <v>1065.4545454545478</v>
      </c>
      <c r="AR63" s="1157">
        <v>0</v>
      </c>
      <c r="AS63" s="716">
        <v>0</v>
      </c>
      <c r="AT63" s="251">
        <v>20</v>
      </c>
      <c r="AU63" s="226">
        <f t="shared" ref="AU63:AU64" si="202">SUM(AR63:AT63)</f>
        <v>20</v>
      </c>
      <c r="AV63" s="252">
        <v>0</v>
      </c>
      <c r="AW63" s="253">
        <v>19000</v>
      </c>
      <c r="AX63" s="257">
        <f>IF(ISERROR(VLOOKUP($F63,[1]기획현황취합!$A$1:$E$65474,[1]기획현황취합!$D$1,FALSE))=TRUE,0,VLOOKUP($F63,[1]기획현황취합!$A$1:$E$65474,[1]기획현황취합!$D$1,FALSE))</f>
        <v>41773</v>
      </c>
      <c r="AY63" s="255">
        <v>0</v>
      </c>
      <c r="AZ63" s="210">
        <f>IF(ISERROR(VLOOKUP($F63,[1]기획현황취합!$A$1:$E$65474,[1]기획현황취합!$E$1,FALSE))=TRUE,0,VLOOKUP($F63,[1]기획현황취합!$A$1:$E$65474,[1]기획현황취합!$E$1,FALSE))</f>
        <v>41816</v>
      </c>
      <c r="BA63" s="250">
        <v>0</v>
      </c>
      <c r="BB63" s="250">
        <v>41835</v>
      </c>
      <c r="BC63" s="250">
        <v>0</v>
      </c>
      <c r="BD63" s="250">
        <v>0</v>
      </c>
      <c r="BE63" s="250">
        <v>0</v>
      </c>
      <c r="BF63" s="250">
        <v>0</v>
      </c>
      <c r="BG63" s="256" t="s">
        <v>2177</v>
      </c>
      <c r="BH63" s="256" t="s">
        <v>2177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100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80"/>
        <v>0</v>
      </c>
      <c r="BO63" s="47">
        <f t="shared" si="81"/>
        <v>100</v>
      </c>
      <c r="BP63" s="95">
        <f t="shared" si="82"/>
        <v>1902000</v>
      </c>
      <c r="BQ63" s="95">
        <f t="shared" si="83"/>
        <v>7900000</v>
      </c>
      <c r="BR63" s="48">
        <f t="shared" si="196"/>
        <v>3.7759296434375296</v>
      </c>
      <c r="BT63" s="26" t="str">
        <f>IF(ISERROR(Z63&amp;VLOOKUP($AG63,'TARGET MU'!$A:$D,'TARGET MU'!$B$1,FALSE))=TRUE,"",Z63&amp;VLOOKUP($AG63,'TARGET MU'!$A:$D,'TARGET MU'!$B$1,FALSE))</f>
        <v>ELKBPF3502PK바이칼코퍼레이션</v>
      </c>
      <c r="BU63" s="31">
        <f t="shared" si="126"/>
        <v>19020</v>
      </c>
      <c r="BV63" s="31" t="str">
        <f t="shared" si="127"/>
        <v>ELKBPF3502PKOSS10079000바이칼01CN</v>
      </c>
      <c r="BX63" s="55" t="str">
        <f t="shared" si="162"/>
        <v>ELK</v>
      </c>
      <c r="BY63" s="56" t="str">
        <f t="shared" si="163"/>
        <v>3</v>
      </c>
      <c r="BZ63" s="56" t="str">
        <f t="shared" si="164"/>
        <v>M</v>
      </c>
      <c r="CA63" s="56" t="str">
        <f t="shared" si="165"/>
        <v>BP</v>
      </c>
      <c r="CB63" s="56" t="str">
        <f t="shared" si="166"/>
        <v>K</v>
      </c>
      <c r="CC63" s="56" t="str">
        <f t="shared" si="167"/>
        <v>CN</v>
      </c>
      <c r="CD63" s="57" t="str">
        <f t="shared" si="168"/>
        <v>14FW ELS BACKPACK_05_PK_TOD</v>
      </c>
      <c r="CE63" s="56" t="str">
        <f t="shared" si="169"/>
        <v>ELKBPF3502</v>
      </c>
      <c r="CF63" s="56">
        <f t="shared" si="170"/>
        <v>502</v>
      </c>
      <c r="CG63" s="57" t="str">
        <f t="shared" si="171"/>
        <v>14FW ELS BACKPACK_05_PK_TOD</v>
      </c>
      <c r="CH63" s="56" t="str">
        <f t="shared" si="172"/>
        <v>PK</v>
      </c>
      <c r="CI63" s="56">
        <f t="shared" si="173"/>
        <v>1</v>
      </c>
      <c r="CJ63" s="56" t="str">
        <f t="shared" si="174"/>
        <v>OSS</v>
      </c>
      <c r="CK63" s="58">
        <f t="shared" si="100"/>
        <v>100</v>
      </c>
      <c r="CL63" s="59">
        <f t="shared" si="175"/>
        <v>0</v>
      </c>
      <c r="CM63" s="58">
        <f t="shared" si="176"/>
        <v>79000</v>
      </c>
      <c r="CN63" s="58">
        <f t="shared" si="177"/>
        <v>19000</v>
      </c>
      <c r="CO63" s="58">
        <f t="shared" si="178"/>
        <v>20</v>
      </c>
      <c r="CP63" s="60">
        <f t="shared" si="179"/>
        <v>1</v>
      </c>
      <c r="CQ63" s="241">
        <v>684</v>
      </c>
      <c r="CS63" s="49"/>
      <c r="CT63" s="50" t="str">
        <f t="shared" si="180"/>
        <v>ELKBPF3502PKOSS</v>
      </c>
      <c r="CU63" s="51" t="str">
        <f t="shared" si="181"/>
        <v>ELSTINKO KIDS</v>
      </c>
      <c r="CV63" s="51" t="str">
        <f t="shared" ref="CV63:CV64" si="203">IF($I63="TTL","",IF($CX63="","",$Q63&amp;"_"&amp;$T63&amp;IF(N63="K","_KIDS",IF(N63="I","_INFANT",""))))</f>
        <v>BACK PACK_502</v>
      </c>
      <c r="CW63" s="51" t="str">
        <f t="shared" si="183"/>
        <v>PINK_OSS</v>
      </c>
      <c r="CX63" s="52" t="str">
        <f t="shared" si="184"/>
        <v>ELK</v>
      </c>
      <c r="CY63" s="52">
        <f t="shared" si="185"/>
        <v>502</v>
      </c>
      <c r="CZ63" s="53">
        <f t="shared" si="112"/>
        <v>100</v>
      </c>
      <c r="DA63" s="53">
        <f t="shared" si="186"/>
        <v>79000</v>
      </c>
      <c r="DB63" s="52" t="str">
        <f t="shared" si="187"/>
        <v>PINK</v>
      </c>
      <c r="DC63" s="52" t="str">
        <f t="shared" si="188"/>
        <v>OSS</v>
      </c>
      <c r="DD63" s="1246" t="s">
        <v>2333</v>
      </c>
      <c r="DE63" s="165"/>
      <c r="DG63" s="276">
        <v>41774</v>
      </c>
      <c r="DH63" s="282">
        <f t="shared" ref="DH63:DH64" si="204">IF(OR($I63="TTL",$I63=""),"",AZ63-$DH$11)</f>
        <v>41726</v>
      </c>
      <c r="DI63" s="275">
        <v>41774</v>
      </c>
      <c r="DJ63" s="275">
        <v>41774</v>
      </c>
      <c r="DK63" s="276"/>
      <c r="DL63" s="1081"/>
      <c r="DM63" s="1081"/>
      <c r="DN63" s="1216" t="s">
        <v>2175</v>
      </c>
      <c r="DO63" s="1216" t="s">
        <v>2175</v>
      </c>
      <c r="DP63" s="283" t="str">
        <f t="shared" ref="DP63:DP64" si="205">IF(OR($DN63="없음",$I63="TTL",$I63=""),"",AZ63-$DP$11)</f>
        <v/>
      </c>
      <c r="DQ63" s="1216" t="s">
        <v>2174</v>
      </c>
      <c r="DR63" s="1216" t="s">
        <v>2174</v>
      </c>
      <c r="DS63" s="277"/>
      <c r="DT63" s="276"/>
      <c r="DU63" s="277"/>
      <c r="DV63" s="276"/>
      <c r="DW63" s="276"/>
      <c r="DX63" s="277"/>
      <c r="DY63" s="277"/>
      <c r="DZ63" s="61"/>
      <c r="EA63" s="62"/>
      <c r="EB63" s="62"/>
      <c r="EC63" s="26" t="str">
        <f t="shared" si="157"/>
        <v>ELKBPF3502PK41773</v>
      </c>
      <c r="ED63" s="26" t="str">
        <f t="shared" si="158"/>
        <v>ELKBPF3502PKOSS</v>
      </c>
      <c r="EE63" s="27">
        <f>IF(ED63="",0,IF(COUNTIF(ED$12:ED62,ED63)=0,0,COUNTIF(ED$12:ED62,ED63)))</f>
        <v>0</v>
      </c>
      <c r="EF63" s="26">
        <f t="shared" si="118"/>
        <v>0</v>
      </c>
      <c r="EG63" s="27" t="str">
        <f t="shared" si="159"/>
        <v/>
      </c>
      <c r="EI63" s="26" t="str">
        <f t="shared" si="160"/>
        <v>ELKBPF3502</v>
      </c>
      <c r="EJ63" s="26" t="str">
        <f t="shared" si="161"/>
        <v>ELKBPF3502PK</v>
      </c>
      <c r="EM63" s="1244">
        <v>41801</v>
      </c>
      <c r="EN63" s="1245"/>
      <c r="EO63" s="1245"/>
    </row>
    <row r="64" spans="1:145" s="26" customFormat="1" ht="52.5" customHeight="1">
      <c r="A64" s="169" t="str">
        <f>IF(OR($I64="TTL",$I64=""),"",IF(ISERROR(VLOOKUP($B64,CODE!$D:$G,CODE!$F$1-2,FALSE))=TRUE,"전략",VLOOKUP($B64,CODE!$D:$G,CODE!$F$1-2,FALSE)))</f>
        <v>전략</v>
      </c>
      <c r="B64" s="224" t="str">
        <f>IF(OR($I64="TTL",$I64=""),"",IF(VLOOKUP($P64,CODE!$K:$O,CODE!$O$1,FALSE)="",$I64,$I64&amp;"-"&amp;VLOOKUP($P64,CODE!$K:$O,CODE!$O$1,FALSE)))</f>
        <v>ELK-가방</v>
      </c>
      <c r="C64" s="72" t="str">
        <f t="shared" si="121"/>
        <v>ELK-바이칼-01</v>
      </c>
      <c r="D64" s="306" t="str">
        <f t="shared" si="65"/>
        <v>ELK-바이칼-01ELKBPF3503PP</v>
      </c>
      <c r="E64" s="72">
        <f t="shared" si="66"/>
        <v>3</v>
      </c>
      <c r="F64" s="195" t="str">
        <f t="shared" si="67"/>
        <v>ELK-바이칼-013</v>
      </c>
      <c r="G64" s="72" t="str">
        <f t="shared" si="68"/>
        <v>ELK-바이칼-013-ELKBPF3503PURPLEOMM</v>
      </c>
      <c r="H64" s="72" t="str">
        <f>IF(ISERROR(I64&amp;VLOOKUP(P64,CODE!$K:$N,CODE!$N$1,FALSE)&amp;S64)=TRUE,0,I64&amp;VLOOKUP(P64,CODE!$K:$N,CODE!$N$1,FALSE)&amp;S64)</f>
        <v>ELK의류외503</v>
      </c>
      <c r="I64" s="72" t="str">
        <f>IF(ISERROR(SEARCH("TTL",$K64))=TRUE,IF($L64="","",VLOOKUP($L64,CODE!$B:$G,CODE!$D$1,FALSE)),"TTL")</f>
        <v>ELK</v>
      </c>
      <c r="J64" s="244" t="str">
        <f t="shared" si="122"/>
        <v>14FW E</v>
      </c>
      <c r="K64" s="1037"/>
      <c r="L64" s="40" t="s">
        <v>1882</v>
      </c>
      <c r="M64" s="41" t="str">
        <f>IF(OR($I64="TTL",$L64=""),"",VLOOKUP($L64,CODE!$B:$D,CODE!$C$1,FALSE))</f>
        <v>ELSTINKO KIDS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40" t="s">
        <v>2142</v>
      </c>
      <c r="Q64" s="41" t="str">
        <f>IF(OR($I64="TTL",$P64=""),"",VLOOKUP($P64,CODE!$K:$M,CODE!$L$1,FALSE))</f>
        <v>BACK PACK</v>
      </c>
      <c r="R64" s="185" t="s">
        <v>1892</v>
      </c>
      <c r="S64" s="40">
        <v>503</v>
      </c>
      <c r="T64" s="43">
        <f t="shared" si="197"/>
        <v>503</v>
      </c>
      <c r="U64" s="39" t="str">
        <f t="shared" si="198"/>
        <v>ELKBPF3503</v>
      </c>
      <c r="V64" s="36">
        <f t="shared" si="72"/>
        <v>1</v>
      </c>
      <c r="W64" s="1154" t="s">
        <v>2146</v>
      </c>
      <c r="X64" s="39" t="str">
        <f>IF($Y64="","",VLOOKUP($Y64,CODE!$AE:$AF,CODE!$AF$1-1,FALSE))</f>
        <v>PP</v>
      </c>
      <c r="Y64" s="37" t="s">
        <v>2147</v>
      </c>
      <c r="Z64" s="35" t="str">
        <f t="shared" si="73"/>
        <v>ELKBPF3503PP</v>
      </c>
      <c r="AA64" s="554" t="str">
        <f t="shared" si="74"/>
        <v/>
      </c>
      <c r="AB64" s="45">
        <f t="shared" si="75"/>
        <v>1</v>
      </c>
      <c r="AC64" s="560" t="s">
        <v>2196</v>
      </c>
      <c r="AD64" s="186">
        <v>1</v>
      </c>
      <c r="AE64" s="218" t="s">
        <v>2148</v>
      </c>
      <c r="AF64" s="214">
        <v>100</v>
      </c>
      <c r="AG64" s="215" t="s">
        <v>2143</v>
      </c>
      <c r="AH64" s="216">
        <v>1</v>
      </c>
      <c r="AI64" s="231" t="str">
        <f t="shared" si="199"/>
        <v>01</v>
      </c>
      <c r="AJ64" s="217" t="s">
        <v>1942</v>
      </c>
      <c r="AK64" s="217" t="s">
        <v>1908</v>
      </c>
      <c r="AL64" s="219">
        <f t="shared" si="200"/>
        <v>1</v>
      </c>
      <c r="AM64" s="254">
        <f>IF(ISERROR(VLOOKUP($F64,[1]기획현황취합!$A$1:$E$65474,[1]기획현황취합!$B$1,FALSE))=TRUE,0,VLOOKUP($F64,[1]기획현황취합!$A$1:$E$65474,[1]기획현황취합!$B$1,FALSE))</f>
        <v>99000</v>
      </c>
      <c r="AN64" s="1042">
        <f>IF(ISERROR(VLOOKUP($F64,[1]기획현황취합!$A$1:$E$65474,[1]기획현황취합!$C$1,FALSE))=TRUE,0,VLOOKUP($F64,[1]기획현황취합!$A$1:$E$65474,[1]기획현황취합!$C$1,FALSE))</f>
        <v>41795</v>
      </c>
      <c r="AO64" s="46">
        <f>IF(ISERROR(($AM64/1.1)/VLOOKUP($AG64,'TARGET MU'!$A:$D,'TARGET MU'!$D$1,FALSE))=TRUE,0,($AM64/1.1)/VLOOKUP($AG64,'TARGET MU'!$A:$D,'TARGET MU'!$D$1,FALSE))</f>
        <v>22500</v>
      </c>
      <c r="AP64" s="1049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21520</v>
      </c>
      <c r="AQ64" s="38">
        <f t="shared" si="201"/>
        <v>-980</v>
      </c>
      <c r="AR64" s="1157">
        <v>0</v>
      </c>
      <c r="AS64" s="716">
        <v>0</v>
      </c>
      <c r="AT64" s="251">
        <v>20</v>
      </c>
      <c r="AU64" s="226">
        <f t="shared" si="202"/>
        <v>20</v>
      </c>
      <c r="AV64" s="252">
        <v>0</v>
      </c>
      <c r="AW64" s="253">
        <v>21500</v>
      </c>
      <c r="AX64" s="257">
        <f>IF(ISERROR(VLOOKUP($F64,[1]기획현황취합!$A$1:$E$65474,[1]기획현황취합!$D$1,FALSE))=TRUE,0,VLOOKUP($F64,[1]기획현황취합!$A$1:$E$65474,[1]기획현황취합!$D$1,FALSE))</f>
        <v>41773</v>
      </c>
      <c r="AY64" s="255">
        <v>0</v>
      </c>
      <c r="AZ64" s="210">
        <f>IF(ISERROR(VLOOKUP($F64,[1]기획현황취합!$A$1:$E$65474,[1]기획현황취합!$E$1,FALSE))=TRUE,0,VLOOKUP($F64,[1]기획현황취합!$A$1:$E$65474,[1]기획현황취합!$E$1,FALSE))</f>
        <v>41816</v>
      </c>
      <c r="BA64" s="250">
        <v>0</v>
      </c>
      <c r="BB64" s="250">
        <v>41835</v>
      </c>
      <c r="BC64" s="250">
        <v>0</v>
      </c>
      <c r="BD64" s="250">
        <v>0</v>
      </c>
      <c r="BE64" s="250">
        <v>0</v>
      </c>
      <c r="BF64" s="250">
        <v>0</v>
      </c>
      <c r="BG64" s="256" t="s">
        <v>2177</v>
      </c>
      <c r="BH64" s="256" t="s">
        <v>2177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100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80"/>
        <v>0</v>
      </c>
      <c r="BO64" s="47">
        <f t="shared" si="81"/>
        <v>100</v>
      </c>
      <c r="BP64" s="95">
        <f t="shared" si="82"/>
        <v>2152000</v>
      </c>
      <c r="BQ64" s="95">
        <f t="shared" si="83"/>
        <v>9900000</v>
      </c>
      <c r="BR64" s="48">
        <f t="shared" si="196"/>
        <v>4.1821561338289959</v>
      </c>
      <c r="BT64" s="26" t="str">
        <f>IF(ISERROR(Z64&amp;VLOOKUP($AG64,'TARGET MU'!$A:$D,'TARGET MU'!$B$1,FALSE))=TRUE,"",Z64&amp;VLOOKUP($AG64,'TARGET MU'!$A:$D,'TARGET MU'!$B$1,FALSE))</f>
        <v>ELKBPF3503PP바이칼코퍼레이션</v>
      </c>
      <c r="BU64" s="31">
        <f t="shared" si="126"/>
        <v>21520</v>
      </c>
      <c r="BV64" s="31" t="str">
        <f t="shared" si="127"/>
        <v>ELKBPF3503PPOMM10099000바이칼01CN</v>
      </c>
      <c r="BX64" s="55" t="str">
        <f t="shared" si="162"/>
        <v>ELK</v>
      </c>
      <c r="BY64" s="56" t="str">
        <f t="shared" si="163"/>
        <v>3</v>
      </c>
      <c r="BZ64" s="56" t="str">
        <f t="shared" si="164"/>
        <v>M</v>
      </c>
      <c r="CA64" s="56" t="str">
        <f t="shared" si="165"/>
        <v>BP</v>
      </c>
      <c r="CB64" s="56" t="str">
        <f t="shared" si="166"/>
        <v>K</v>
      </c>
      <c r="CC64" s="56" t="str">
        <f t="shared" si="167"/>
        <v>CN</v>
      </c>
      <c r="CD64" s="57" t="str">
        <f t="shared" si="168"/>
        <v>14FW ELS BACKPACK_04_PP_KIDS</v>
      </c>
      <c r="CE64" s="56" t="str">
        <f t="shared" si="169"/>
        <v>ELKBPF3503</v>
      </c>
      <c r="CF64" s="56">
        <f t="shared" si="170"/>
        <v>503</v>
      </c>
      <c r="CG64" s="57" t="str">
        <f t="shared" si="171"/>
        <v>14FW ELS BACKPACK_04_PP_KIDS</v>
      </c>
      <c r="CH64" s="56" t="str">
        <f t="shared" si="172"/>
        <v>PP</v>
      </c>
      <c r="CI64" s="56">
        <f t="shared" si="173"/>
        <v>1</v>
      </c>
      <c r="CJ64" s="56" t="str">
        <f t="shared" si="174"/>
        <v>OMM</v>
      </c>
      <c r="CK64" s="58">
        <f t="shared" si="100"/>
        <v>100</v>
      </c>
      <c r="CL64" s="59">
        <f t="shared" si="175"/>
        <v>0</v>
      </c>
      <c r="CM64" s="58">
        <f t="shared" si="176"/>
        <v>99000</v>
      </c>
      <c r="CN64" s="58">
        <f t="shared" si="177"/>
        <v>21500</v>
      </c>
      <c r="CO64" s="58">
        <f t="shared" si="178"/>
        <v>20</v>
      </c>
      <c r="CP64" s="60">
        <f t="shared" si="179"/>
        <v>1</v>
      </c>
      <c r="CQ64" s="241">
        <v>684</v>
      </c>
      <c r="CS64" s="49"/>
      <c r="CT64" s="50" t="str">
        <f t="shared" si="180"/>
        <v>ELKBPF3503PPOMM</v>
      </c>
      <c r="CU64" s="51" t="str">
        <f t="shared" si="181"/>
        <v>ELSTINKO KIDS</v>
      </c>
      <c r="CV64" s="51" t="str">
        <f t="shared" si="203"/>
        <v>BACK PACK_503</v>
      </c>
      <c r="CW64" s="51" t="str">
        <f t="shared" si="183"/>
        <v>PURPLE_OMM</v>
      </c>
      <c r="CX64" s="52" t="str">
        <f t="shared" si="184"/>
        <v>ELK</v>
      </c>
      <c r="CY64" s="52">
        <f t="shared" si="185"/>
        <v>503</v>
      </c>
      <c r="CZ64" s="53">
        <f t="shared" si="112"/>
        <v>100</v>
      </c>
      <c r="DA64" s="53">
        <f t="shared" si="186"/>
        <v>99000</v>
      </c>
      <c r="DB64" s="52" t="str">
        <f t="shared" si="187"/>
        <v>PURPLE</v>
      </c>
      <c r="DC64" s="52" t="str">
        <f t="shared" si="188"/>
        <v>OMM</v>
      </c>
      <c r="DD64" s="1246" t="s">
        <v>2333</v>
      </c>
      <c r="DE64" s="165"/>
      <c r="DG64" s="276">
        <v>41774</v>
      </c>
      <c r="DH64" s="282">
        <f t="shared" si="204"/>
        <v>41726</v>
      </c>
      <c r="DI64" s="275">
        <v>41774</v>
      </c>
      <c r="DJ64" s="275">
        <v>41774</v>
      </c>
      <c r="DK64" s="276"/>
      <c r="DL64" s="1081"/>
      <c r="DM64" s="1081"/>
      <c r="DN64" s="1216" t="s">
        <v>2175</v>
      </c>
      <c r="DO64" s="1216" t="s">
        <v>2175</v>
      </c>
      <c r="DP64" s="283" t="str">
        <f t="shared" si="205"/>
        <v/>
      </c>
      <c r="DQ64" s="1216" t="s">
        <v>2174</v>
      </c>
      <c r="DR64" s="1216" t="s">
        <v>2174</v>
      </c>
      <c r="DS64" s="277"/>
      <c r="DT64" s="276"/>
      <c r="DU64" s="277"/>
      <c r="DV64" s="276"/>
      <c r="DW64" s="276"/>
      <c r="DX64" s="277"/>
      <c r="DY64" s="277"/>
      <c r="DZ64" s="61"/>
      <c r="EA64" s="62"/>
      <c r="EB64" s="62"/>
      <c r="EC64" s="26" t="str">
        <f t="shared" si="157"/>
        <v>ELKBPF3503PP41773</v>
      </c>
      <c r="ED64" s="26" t="str">
        <f t="shared" si="158"/>
        <v>ELKBPF3503PPOMM</v>
      </c>
      <c r="EE64" s="27">
        <f>IF(ED64="",0,IF(COUNTIF(ED$12:ED63,ED64)=0,0,COUNTIF(ED$12:ED63,ED64)))</f>
        <v>0</v>
      </c>
      <c r="EF64" s="26">
        <f t="shared" si="118"/>
        <v>0</v>
      </c>
      <c r="EG64" s="27" t="str">
        <f t="shared" si="159"/>
        <v/>
      </c>
      <c r="EI64" s="26" t="str">
        <f t="shared" si="160"/>
        <v>ELKBPF3503</v>
      </c>
      <c r="EJ64" s="26" t="str">
        <f t="shared" si="161"/>
        <v>ELKBPF3503PP</v>
      </c>
      <c r="EM64" s="1244">
        <v>41801</v>
      </c>
      <c r="EN64" s="1245"/>
      <c r="EO64" s="1245"/>
    </row>
    <row r="65" spans="1:145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4" t="str">
        <f>IF(OR($I65="TTL",$I65=""),"",IF(VLOOKUP($P65,CODE!$K:$O,CODE!$O$1,FALSE)="",$I65,$I65&amp;"-"&amp;VLOOKUP($P65,CODE!$K:$O,CODE!$O$1,FALSE)))</f>
        <v/>
      </c>
      <c r="C65" s="72" t="str">
        <f t="shared" si="121"/>
        <v/>
      </c>
      <c r="D65" s="306" t="str">
        <f t="shared" si="65"/>
        <v/>
      </c>
      <c r="E65" s="72">
        <f t="shared" si="66"/>
        <v>0</v>
      </c>
      <c r="F65" s="195" t="str">
        <f t="shared" si="67"/>
        <v>0</v>
      </c>
      <c r="G65" s="72" t="str">
        <f t="shared" si="68"/>
        <v>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>TTL</v>
      </c>
      <c r="J65" s="244" t="str">
        <f t="shared" si="122"/>
        <v/>
      </c>
      <c r="K65" s="1037" t="str">
        <f>C64&amp;" TTL"</f>
        <v>ELK-바이칼-01 TTL</v>
      </c>
      <c r="L65" s="40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85" t="s">
        <v>1892</v>
      </c>
      <c r="S65" s="40"/>
      <c r="T65" s="43" t="str">
        <f t="shared" si="197"/>
        <v/>
      </c>
      <c r="U65" s="39" t="str">
        <f t="shared" si="198"/>
        <v/>
      </c>
      <c r="V65" s="36">
        <f t="shared" si="72"/>
        <v>3</v>
      </c>
      <c r="W65" s="44"/>
      <c r="X65" s="39" t="str">
        <f>IF($Y65="","",VLOOKUP($Y65,CODE!$AE:$AF,CODE!$AF$1-1,FALSE))</f>
        <v/>
      </c>
      <c r="Y65" s="37"/>
      <c r="Z65" s="35" t="str">
        <f t="shared" si="73"/>
        <v/>
      </c>
      <c r="AA65" s="554" t="str">
        <f t="shared" si="74"/>
        <v/>
      </c>
      <c r="AB65" s="45">
        <f t="shared" si="75"/>
        <v>3</v>
      </c>
      <c r="AC65" s="560">
        <v>0</v>
      </c>
      <c r="AD65" s="186">
        <v>1</v>
      </c>
      <c r="AE65" s="218"/>
      <c r="AF65" s="214"/>
      <c r="AG65" s="215"/>
      <c r="AH65" s="216"/>
      <c r="AI65" s="231" t="str">
        <f t="shared" si="199"/>
        <v/>
      </c>
      <c r="AJ65" s="217"/>
      <c r="AK65" s="217"/>
      <c r="AL65" s="219" t="str">
        <f t="shared" si="200"/>
        <v/>
      </c>
      <c r="AM65" s="254">
        <f>IF(ISERROR(VLOOKUP($F65,[1]기획현황취합!$A$1:$E$65474,[1]기획현황취합!$B$1,FALSE))=TRUE,0,VLOOKUP($F65,[1]기획현황취합!$A$1:$E$65474,[1]기획현황취합!$B$1,FALSE))</f>
        <v>0</v>
      </c>
      <c r="AN65" s="1042">
        <f>IF(ISERROR(VLOOKUP($F65,[1]기획현황취합!$A$1:$E$65474,[1]기획현황취합!$C$1,FALSE))=TRUE,0,VLOOKUP($F65,[1]기획현황취합!$A$1:$E$65474,[1]기획현황취합!$C$1,FALSE))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1049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194"/>
        <v>0</v>
      </c>
      <c r="AR65" s="1157">
        <v>0</v>
      </c>
      <c r="AS65" s="716">
        <v>0</v>
      </c>
      <c r="AT65" s="251"/>
      <c r="AU65" s="226">
        <f t="shared" si="195"/>
        <v>0</v>
      </c>
      <c r="AV65" s="252">
        <v>0</v>
      </c>
      <c r="AW65" s="253">
        <v>0</v>
      </c>
      <c r="AX65" s="257">
        <f>IF(ISERROR(VLOOKUP($F65,[1]기획현황취합!$A$1:$E$65474,[1]기획현황취합!$D$1,FALSE))=TRUE,0,VLOOKUP($F65,[1]기획현황취합!$A$1:$E$65474,[1]기획현황취합!$D$1,FALSE))</f>
        <v>0</v>
      </c>
      <c r="AY65" s="255">
        <v>0</v>
      </c>
      <c r="AZ65" s="210">
        <f>IF(ISERROR(VLOOKUP($F65,[1]기획현황취합!$A$1:$E$65474,[1]기획현황취합!$E$1,FALSE))=TRUE,0,VLOOKUP($F65,[1]기획현황취합!$A$1:$E$65474,[1]기획현황취합!$E$1,FALSE))</f>
        <v>0</v>
      </c>
      <c r="BA65" s="250">
        <v>0</v>
      </c>
      <c r="BB65" s="250">
        <v>0</v>
      </c>
      <c r="BC65" s="250">
        <v>0</v>
      </c>
      <c r="BD65" s="250">
        <v>0</v>
      </c>
      <c r="BE65" s="250">
        <v>0</v>
      </c>
      <c r="BF65" s="250">
        <v>0</v>
      </c>
      <c r="BG65" s="256">
        <v>0</v>
      </c>
      <c r="BH65" s="256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300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80"/>
        <v>0</v>
      </c>
      <c r="BO65" s="47">
        <f t="shared" si="81"/>
        <v>300</v>
      </c>
      <c r="BP65" s="95">
        <f t="shared" si="82"/>
        <v>5956000</v>
      </c>
      <c r="BQ65" s="95">
        <f t="shared" si="83"/>
        <v>25700000</v>
      </c>
      <c r="BR65" s="48">
        <f t="shared" si="196"/>
        <v>3.9227059039013366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126"/>
        <v>0</v>
      </c>
      <c r="BV65" s="31" t="str">
        <f t="shared" si="127"/>
        <v>0</v>
      </c>
      <c r="BX65" s="55" t="str">
        <f t="shared" si="162"/>
        <v/>
      </c>
      <c r="BY65" s="56" t="str">
        <f t="shared" si="163"/>
        <v/>
      </c>
      <c r="BZ65" s="56">
        <f t="shared" si="164"/>
        <v>0</v>
      </c>
      <c r="CA65" s="56">
        <f t="shared" si="165"/>
        <v>0</v>
      </c>
      <c r="CB65" s="56" t="str">
        <f t="shared" si="166"/>
        <v>K</v>
      </c>
      <c r="CC65" s="56">
        <f t="shared" si="167"/>
        <v>0</v>
      </c>
      <c r="CD65" s="57">
        <f t="shared" si="168"/>
        <v>0</v>
      </c>
      <c r="CE65" s="56" t="str">
        <f t="shared" si="169"/>
        <v/>
      </c>
      <c r="CF65" s="56" t="str">
        <f t="shared" si="170"/>
        <v/>
      </c>
      <c r="CG65" s="57">
        <f t="shared" si="171"/>
        <v>0</v>
      </c>
      <c r="CH65" s="56" t="str">
        <f t="shared" si="172"/>
        <v/>
      </c>
      <c r="CI65" s="56">
        <f t="shared" si="173"/>
        <v>1</v>
      </c>
      <c r="CJ65" s="56">
        <f t="shared" si="174"/>
        <v>0</v>
      </c>
      <c r="CK65" s="58">
        <f t="shared" si="100"/>
        <v>300</v>
      </c>
      <c r="CL65" s="59">
        <f t="shared" si="175"/>
        <v>0</v>
      </c>
      <c r="CM65" s="58">
        <f t="shared" si="176"/>
        <v>0</v>
      </c>
      <c r="CN65" s="58">
        <f t="shared" si="177"/>
        <v>0</v>
      </c>
      <c r="CO65" s="58">
        <f t="shared" si="178"/>
        <v>0</v>
      </c>
      <c r="CP65" s="60" t="str">
        <f t="shared" si="179"/>
        <v/>
      </c>
      <c r="CQ65" s="241"/>
      <c r="CS65" s="49"/>
      <c r="CT65" s="50" t="str">
        <f t="shared" si="180"/>
        <v>ELK-바이칼-01 TTL</v>
      </c>
      <c r="CU65" s="51" t="str">
        <f t="shared" si="181"/>
        <v/>
      </c>
      <c r="CV65" s="51" t="str">
        <f t="shared" si="182"/>
        <v/>
      </c>
      <c r="CW65" s="51" t="str">
        <f t="shared" si="183"/>
        <v/>
      </c>
      <c r="CX65" s="52">
        <f t="shared" si="184"/>
        <v>0</v>
      </c>
      <c r="CY65" s="52" t="str">
        <f t="shared" si="185"/>
        <v/>
      </c>
      <c r="CZ65" s="53">
        <f t="shared" si="112"/>
        <v>300</v>
      </c>
      <c r="DA65" s="53">
        <f t="shared" si="186"/>
        <v>0</v>
      </c>
      <c r="DB65" s="52">
        <f t="shared" si="187"/>
        <v>0</v>
      </c>
      <c r="DC65" s="52">
        <f t="shared" si="188"/>
        <v>0</v>
      </c>
      <c r="DD65" s="61"/>
      <c r="DE65" s="165"/>
      <c r="DG65" s="276"/>
      <c r="DH65" s="282" t="str">
        <f t="shared" si="192"/>
        <v/>
      </c>
      <c r="DI65" s="275"/>
      <c r="DJ65" s="275"/>
      <c r="DK65" s="276"/>
      <c r="DL65" s="1081"/>
      <c r="DM65" s="1081"/>
      <c r="DN65" s="276"/>
      <c r="DO65" s="276"/>
      <c r="DP65" s="283" t="str">
        <f t="shared" si="193"/>
        <v/>
      </c>
      <c r="DQ65" s="276"/>
      <c r="DR65" s="276"/>
      <c r="DS65" s="277"/>
      <c r="DT65" s="276"/>
      <c r="DU65" s="277"/>
      <c r="DV65" s="276"/>
      <c r="DW65" s="276"/>
      <c r="DX65" s="277"/>
      <c r="DY65" s="277"/>
      <c r="DZ65" s="61"/>
      <c r="EA65" s="62"/>
      <c r="EB65" s="62"/>
      <c r="EC65" s="26" t="str">
        <f t="shared" si="157"/>
        <v>0</v>
      </c>
      <c r="ED65" s="26" t="str">
        <f t="shared" si="158"/>
        <v/>
      </c>
      <c r="EE65" s="27">
        <f>IF(ED65="",0,IF(COUNTIF(ED$12:ED64,ED65)=0,0,COUNTIF(ED$12:ED64,ED65)))</f>
        <v>0</v>
      </c>
      <c r="EF65" s="26">
        <f t="shared" si="118"/>
        <v>0</v>
      </c>
      <c r="EG65" s="27" t="str">
        <f t="shared" si="159"/>
        <v/>
      </c>
      <c r="EI65" s="26" t="str">
        <f t="shared" si="160"/>
        <v/>
      </c>
      <c r="EJ65" s="26" t="str">
        <f t="shared" si="161"/>
        <v/>
      </c>
      <c r="EM65" s="1245"/>
      <c r="EN65" s="1245"/>
      <c r="EO65" s="1245"/>
    </row>
    <row r="66" spans="1:145" s="26" customFormat="1" ht="52.5" customHeight="1">
      <c r="A66" s="169" t="str">
        <f>IF(OR($I66="TTL",$I66=""),"",IF(ISERROR(VLOOKUP($B66,CODE!$D:$G,CODE!$F$1-2,FALSE))=TRUE,"전략",VLOOKUP($B66,CODE!$D:$G,CODE!$F$1-2,FALSE)))</f>
        <v>F-CAP</v>
      </c>
      <c r="B66" s="224" t="str">
        <f>IF(OR($I66="TTL",$I66=""),"",IF(VLOOKUP($P66,CODE!$K:$O,CODE!$O$1,FALSE)="",$I66,$I66&amp;"-"&amp;VLOOKUP($P66,CODE!$K:$O,CODE!$O$1,FALSE)))</f>
        <v>ELK</v>
      </c>
      <c r="C66" s="72" t="str">
        <f t="shared" si="121"/>
        <v>ELK-동일모자-20</v>
      </c>
      <c r="D66" s="306" t="str">
        <f t="shared" si="65"/>
        <v>ELK-동일모자-20ELKBAF3841BK</v>
      </c>
      <c r="E66" s="72">
        <f t="shared" si="66"/>
        <v>1</v>
      </c>
      <c r="F66" s="195" t="str">
        <f t="shared" si="67"/>
        <v>ELK-동일모자-201</v>
      </c>
      <c r="G66" s="72" t="str">
        <f t="shared" si="68"/>
        <v>ELK-동일모자-201-ELKBAF3841BLACKOSM</v>
      </c>
      <c r="H66" s="72" t="str">
        <f>IF(ISERROR(I66&amp;VLOOKUP(P66,CODE!$K:$N,CODE!$N$1,FALSE)&amp;S66)=TRUE,0,I66&amp;VLOOKUP(P66,CODE!$K:$N,CODE!$N$1,FALSE)&amp;S66)</f>
        <v>ELK의류외841</v>
      </c>
      <c r="I66" s="72" t="str">
        <f>IF(ISERROR(SEARCH("TTL",$K66))=TRUE,IF($L66="","",VLOOKUP($L66,CODE!$B:$G,CODE!$D$1,FALSE)),"TTL")</f>
        <v>ELK</v>
      </c>
      <c r="J66" s="244" t="str">
        <f t="shared" si="122"/>
        <v>13FW E</v>
      </c>
      <c r="K66" s="1037"/>
      <c r="L66" s="40" t="s">
        <v>2117</v>
      </c>
      <c r="M66" s="41" t="str">
        <f>IF(OR($I66="TTL",$L66=""),"",VLOOKUP($L66,CODE!$B:$D,CODE!$C$1,FALSE))</f>
        <v>ELSTINKO KIDS</v>
      </c>
      <c r="N66" s="42" t="str">
        <f>IF(OR($I66="TTL",$L66=""),"",VLOOKUP($K$2,CODE!$S:$T,CODE!$T$1-1,FALSE))</f>
        <v>F</v>
      </c>
      <c r="O66" s="43" t="str">
        <f>IF(OR($I66="TTL",$L66=""),"",VLOOKUP($L$2,CODE!$X:$Y,CODE!$Y$1-1,FALSE))</f>
        <v>3</v>
      </c>
      <c r="P66" s="40" t="s">
        <v>2118</v>
      </c>
      <c r="Q66" s="41" t="str">
        <f>IF(OR($I66="TTL",$P66=""),"",VLOOKUP($P66,CODE!$K:$M,CODE!$L$1,FALSE))</f>
        <v>BASIC CAP</v>
      </c>
      <c r="R66" s="185" t="s">
        <v>2119</v>
      </c>
      <c r="S66" s="40">
        <v>841</v>
      </c>
      <c r="T66" s="43">
        <f t="shared" ref="T66:T84" si="206">IF(OR($I66="TTL",$S66=""),"",IF($S66&lt;10,"00"&amp;$S66,IF($S66&lt;100,"0"&amp;$S66,$S66)))</f>
        <v>841</v>
      </c>
      <c r="U66" s="39" t="str">
        <f t="shared" ref="U66:U84" si="207">IF($I66="TTL","",$L66&amp;$P66&amp;$N66&amp;$O66&amp;$T66)</f>
        <v>ELKBAF3841</v>
      </c>
      <c r="V66" s="36">
        <f t="shared" si="72"/>
        <v>0.25</v>
      </c>
      <c r="W66" s="44" t="s">
        <v>2120</v>
      </c>
      <c r="X66" s="39" t="str">
        <f>IF($Y66="","",VLOOKUP($Y66,CODE!$AE:$AF,CODE!$AF$1-1,FALSE))</f>
        <v>BK</v>
      </c>
      <c r="Y66" s="37" t="s">
        <v>2121</v>
      </c>
      <c r="Z66" s="35" t="str">
        <f t="shared" si="73"/>
        <v>ELKBAF3841BK</v>
      </c>
      <c r="AA66" s="554" t="str">
        <f t="shared" si="74"/>
        <v>R1</v>
      </c>
      <c r="AB66" s="45">
        <f t="shared" si="75"/>
        <v>0.5</v>
      </c>
      <c r="AC66" s="560" t="s">
        <v>2354</v>
      </c>
      <c r="AD66" s="186">
        <v>1</v>
      </c>
      <c r="AE66" s="218" t="s">
        <v>2122</v>
      </c>
      <c r="AF66" s="214">
        <v>200</v>
      </c>
      <c r="AG66" s="215" t="s">
        <v>2123</v>
      </c>
      <c r="AH66" s="216">
        <v>20</v>
      </c>
      <c r="AI66" s="231">
        <f t="shared" ref="AI66:AI84" si="208">IF($AH66=0,"",IF($AH66&lt;10,"0"&amp;$AH66,$AH66))</f>
        <v>20</v>
      </c>
      <c r="AJ66" s="217" t="s">
        <v>2124</v>
      </c>
      <c r="AK66" s="217" t="s">
        <v>2125</v>
      </c>
      <c r="AL66" s="219">
        <f t="shared" ref="AL66:AL84" si="209">IF($AK66=0,"",IF($AK66="KR",2,1))</f>
        <v>1</v>
      </c>
      <c r="AM66" s="254">
        <f>IF(ISERROR(VLOOKUP($F66,[1]기획현황취합!$A$1:$E$65474,[1]기획현황취합!$B$1,FALSE))=TRUE,0,VLOOKUP($F66,[1]기획현황취합!$A$1:$E$65474,[1]기획현황취합!$B$1,FALSE))</f>
        <v>53000</v>
      </c>
      <c r="AN66" s="1042">
        <f>IF(ISERROR(VLOOKUP($F66,[1]기획현황취합!$A$1:$E$65474,[1]기획현황취합!$C$1,FALSE))=TRUE,0,VLOOKUP($F66,[1]기획현황취합!$A$1:$E$65474,[1]기획현황취합!$C$1,FALSE))</f>
        <v>41772</v>
      </c>
      <c r="AO66" s="46">
        <f>IF(ISERROR(($AM66/1.1)/VLOOKUP($AG66,'TARGET MU'!$A:$D,'TARGET MU'!$D$1,FALSE))=TRUE,0,($AM66/1.1)/VLOOKUP($AG66,'TARGET MU'!$A:$D,'TARGET MU'!$D$1,FALSE))</f>
        <v>8030.3030303030291</v>
      </c>
      <c r="AP66" s="1049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7130.1800000000012</v>
      </c>
      <c r="AQ66" s="38">
        <f t="shared" si="194"/>
        <v>-900.12303030302792</v>
      </c>
      <c r="AR66" s="1157">
        <v>0</v>
      </c>
      <c r="AS66" s="716">
        <v>0</v>
      </c>
      <c r="AT66" s="251">
        <v>20</v>
      </c>
      <c r="AU66" s="226">
        <f t="shared" si="195"/>
        <v>20</v>
      </c>
      <c r="AV66" s="252">
        <v>5.7</v>
      </c>
      <c r="AW66" s="253">
        <v>0</v>
      </c>
      <c r="AX66" s="257">
        <f>IF(ISERROR(VLOOKUP($F66,[1]기획현황취합!$A$1:$E$65474,[1]기획현황취합!$D$1,FALSE))=TRUE,0,VLOOKUP($F66,[1]기획현황취합!$A$1:$E$65474,[1]기획현황취합!$D$1,FALSE))</f>
        <v>41772</v>
      </c>
      <c r="AY66" s="255">
        <v>41851</v>
      </c>
      <c r="AZ66" s="210">
        <f>IF(ISERROR(VLOOKUP($F66,[1]기획현황취합!$A$1:$E$65474,[1]기획현황취합!$E$1,FALSE))=TRUE,0,VLOOKUP($F66,[1]기획현황취합!$A$1:$E$65474,[1]기획현황취합!$E$1,FALSE))</f>
        <v>41848</v>
      </c>
      <c r="BA66" s="250">
        <v>41855</v>
      </c>
      <c r="BB66" s="250">
        <v>41864</v>
      </c>
      <c r="BC66" s="250">
        <v>0</v>
      </c>
      <c r="BD66" s="250">
        <v>0</v>
      </c>
      <c r="BE66" s="250">
        <v>0</v>
      </c>
      <c r="BF66" s="250">
        <v>0</v>
      </c>
      <c r="BG66" s="256" t="s">
        <v>2267</v>
      </c>
      <c r="BH66" s="256" t="s">
        <v>2267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210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80"/>
        <v>0</v>
      </c>
      <c r="BO66" s="47">
        <f t="shared" si="81"/>
        <v>200</v>
      </c>
      <c r="BP66" s="95">
        <f t="shared" si="82"/>
        <v>1426036.0000000002</v>
      </c>
      <c r="BQ66" s="95">
        <f t="shared" si="83"/>
        <v>10600000</v>
      </c>
      <c r="BR66" s="48">
        <f t="shared" si="196"/>
        <v>6.7574476635678442</v>
      </c>
      <c r="BT66" s="26" t="str">
        <f>IF(ISERROR(Z66&amp;VLOOKUP($AG66,'TARGET MU'!$A:$D,'TARGET MU'!$B$1,FALSE))=TRUE,"",Z66&amp;VLOOKUP($AG66,'TARGET MU'!$A:$D,'TARGET MU'!$B$1,FALSE))</f>
        <v>ELKBAF3841BK동일모자(청도)</v>
      </c>
      <c r="BU66" s="31">
        <f t="shared" si="126"/>
        <v>7130.1800000000012</v>
      </c>
      <c r="BV66" s="31" t="str">
        <f t="shared" si="127"/>
        <v>ELKBAF3841BKOSM20053000동일모자20CN</v>
      </c>
      <c r="BX66" s="55" t="str">
        <f t="shared" si="162"/>
        <v>ELK</v>
      </c>
      <c r="BY66" s="56" t="str">
        <f t="shared" si="163"/>
        <v>3</v>
      </c>
      <c r="BZ66" s="56" t="str">
        <f t="shared" si="164"/>
        <v>M</v>
      </c>
      <c r="CA66" s="56" t="str">
        <f t="shared" si="165"/>
        <v>BA</v>
      </c>
      <c r="CB66" s="56" t="str">
        <f t="shared" si="166"/>
        <v>K</v>
      </c>
      <c r="CC66" s="56" t="str">
        <f t="shared" si="167"/>
        <v>CN</v>
      </c>
      <c r="CD66" s="57" t="str">
        <f t="shared" si="168"/>
        <v>13FW ELS 36_SNAP_BK_KIDS</v>
      </c>
      <c r="CE66" s="56" t="str">
        <f t="shared" si="169"/>
        <v>ELKBAF3841</v>
      </c>
      <c r="CF66" s="56">
        <f t="shared" si="170"/>
        <v>841</v>
      </c>
      <c r="CG66" s="57" t="str">
        <f t="shared" si="171"/>
        <v>13FW ELS 36_SNAP_BK_KIDS</v>
      </c>
      <c r="CH66" s="56" t="str">
        <f t="shared" si="172"/>
        <v>BK</v>
      </c>
      <c r="CI66" s="56">
        <f t="shared" si="173"/>
        <v>1</v>
      </c>
      <c r="CJ66" s="56" t="str">
        <f t="shared" si="174"/>
        <v>OSM</v>
      </c>
      <c r="CK66" s="58">
        <f t="shared" si="100"/>
        <v>200</v>
      </c>
      <c r="CL66" s="59">
        <f t="shared" si="175"/>
        <v>5.7</v>
      </c>
      <c r="CM66" s="58">
        <f t="shared" si="176"/>
        <v>53000</v>
      </c>
      <c r="CN66" s="58">
        <f t="shared" si="177"/>
        <v>7110.1800000000012</v>
      </c>
      <c r="CO66" s="58">
        <f t="shared" si="178"/>
        <v>20</v>
      </c>
      <c r="CP66" s="60">
        <f t="shared" si="179"/>
        <v>1</v>
      </c>
      <c r="CQ66" s="241">
        <v>767</v>
      </c>
      <c r="CS66" s="49"/>
      <c r="CT66" s="50" t="str">
        <f t="shared" si="180"/>
        <v>ELKBAF3841BKOSM</v>
      </c>
      <c r="CU66" s="51" t="str">
        <f t="shared" si="181"/>
        <v>ELSTINKO KIDS</v>
      </c>
      <c r="CV66" s="51" t="str">
        <f t="shared" si="182"/>
        <v>BASIC CAP_841</v>
      </c>
      <c r="CW66" s="51" t="str">
        <f t="shared" si="183"/>
        <v>BLACK_OSM</v>
      </c>
      <c r="CX66" s="52" t="str">
        <f t="shared" si="184"/>
        <v>ELK</v>
      </c>
      <c r="CY66" s="52">
        <f t="shared" si="185"/>
        <v>841</v>
      </c>
      <c r="CZ66" s="53">
        <f t="shared" si="112"/>
        <v>200</v>
      </c>
      <c r="DA66" s="53">
        <f t="shared" si="186"/>
        <v>53000</v>
      </c>
      <c r="DB66" s="52" t="str">
        <f t="shared" si="187"/>
        <v>BLACK</v>
      </c>
      <c r="DC66" s="52" t="str">
        <f t="shared" si="188"/>
        <v>OSM</v>
      </c>
      <c r="DD66" s="1215" t="s">
        <v>2151</v>
      </c>
      <c r="DE66" s="165"/>
      <c r="DG66" s="276">
        <v>41772</v>
      </c>
      <c r="DH66" s="282">
        <f t="shared" si="192"/>
        <v>41758</v>
      </c>
      <c r="DI66" s="1216" t="s">
        <v>2174</v>
      </c>
      <c r="DJ66" s="1216" t="s">
        <v>2174</v>
      </c>
      <c r="DK66" s="276"/>
      <c r="DL66" s="1081">
        <v>2</v>
      </c>
      <c r="DM66" s="1081">
        <v>2</v>
      </c>
      <c r="DN66" s="1216" t="s">
        <v>2174</v>
      </c>
      <c r="DO66" s="1216" t="s">
        <v>2174</v>
      </c>
      <c r="DP66" s="283" t="str">
        <f t="shared" si="193"/>
        <v/>
      </c>
      <c r="DQ66" s="1216" t="s">
        <v>2174</v>
      </c>
      <c r="DR66" s="1216" t="s">
        <v>2174</v>
      </c>
      <c r="DS66" s="277"/>
      <c r="DT66" s="276"/>
      <c r="DU66" s="277"/>
      <c r="DV66" s="276"/>
      <c r="DW66" s="276"/>
      <c r="DX66" s="277"/>
      <c r="DY66" s="277"/>
      <c r="DZ66" s="61"/>
      <c r="EA66" s="62"/>
      <c r="EB66" s="62"/>
      <c r="EC66" s="26" t="str">
        <f t="shared" si="157"/>
        <v>ELKBAF3841BK41772</v>
      </c>
      <c r="ED66" s="26" t="str">
        <f t="shared" si="158"/>
        <v>ELKBAF3841BKOSM</v>
      </c>
      <c r="EE66" s="27">
        <f>IF(ED66="",0,IF(COUNTIF(ED$12:ED65,ED66)=0,0,COUNTIF(ED$12:ED65,ED66)))</f>
        <v>0</v>
      </c>
      <c r="EF66" s="26">
        <f t="shared" si="118"/>
        <v>1</v>
      </c>
      <c r="EG66" s="27" t="str">
        <f t="shared" si="159"/>
        <v>R1</v>
      </c>
      <c r="EI66" s="26" t="str">
        <f t="shared" si="160"/>
        <v>ELKBAF3841</v>
      </c>
      <c r="EJ66" s="26" t="str">
        <f t="shared" si="161"/>
        <v>ELKBAF3841BK</v>
      </c>
      <c r="EM66" s="1245"/>
      <c r="EN66" s="1245"/>
      <c r="EO66" s="1245"/>
    </row>
    <row r="67" spans="1:145" s="26" customFormat="1" ht="52.5" customHeight="1">
      <c r="A67" s="169" t="str">
        <f>IF(OR($I67="TTL",$I67=""),"",IF(ISERROR(VLOOKUP($B67,CODE!$D:$G,CODE!$F$1-2,FALSE))=TRUE,"전략",VLOOKUP($B67,CODE!$D:$G,CODE!$F$1-2,FALSE)))</f>
        <v>F-CAP</v>
      </c>
      <c r="B67" s="224" t="str">
        <f>IF(OR($I67="TTL",$I67=""),"",IF(VLOOKUP($P67,CODE!$K:$O,CODE!$O$1,FALSE)="",$I67,$I67&amp;"-"&amp;VLOOKUP($P67,CODE!$K:$O,CODE!$O$1,FALSE)))</f>
        <v>ELK</v>
      </c>
      <c r="C67" s="72" t="str">
        <f t="shared" si="121"/>
        <v>ELK-동일모자-20</v>
      </c>
      <c r="D67" s="306" t="str">
        <f t="shared" si="65"/>
        <v>ELK-동일모자-20ELKBAF3841BK</v>
      </c>
      <c r="E67" s="72">
        <f t="shared" si="66"/>
        <v>1</v>
      </c>
      <c r="F67" s="195" t="str">
        <f t="shared" si="67"/>
        <v>ELK-동일모자-201</v>
      </c>
      <c r="G67" s="72" t="str">
        <f t="shared" si="68"/>
        <v>ELK-동일모자-201-ELKBAF3841BLACKOML</v>
      </c>
      <c r="H67" s="72" t="str">
        <f>IF(ISERROR(I67&amp;VLOOKUP(P67,CODE!$K:$N,CODE!$N$1,FALSE)&amp;S67)=TRUE,0,I67&amp;VLOOKUP(P67,CODE!$K:$N,CODE!$N$1,FALSE)&amp;S67)</f>
        <v>ELK의류외841</v>
      </c>
      <c r="I67" s="72" t="str">
        <f>IF(ISERROR(SEARCH("TTL",$K67))=TRUE,IF($L67="","",VLOOKUP($L67,CODE!$B:$G,CODE!$D$1,FALSE)),"TTL")</f>
        <v>ELK</v>
      </c>
      <c r="J67" s="244" t="str">
        <f t="shared" si="122"/>
        <v>13FW E</v>
      </c>
      <c r="K67" s="1037"/>
      <c r="L67" s="40" t="s">
        <v>2117</v>
      </c>
      <c r="M67" s="41" t="str">
        <f>IF(OR($I67="TTL",$L67=""),"",VLOOKUP($L67,CODE!$B:$D,CODE!$C$1,FALSE))</f>
        <v>ELSTINKO KIDS</v>
      </c>
      <c r="N67" s="42" t="str">
        <f>IF(OR($I67="TTL",$L67=""),"",VLOOKUP($K$2,CODE!$S:$T,CODE!$T$1-1,FALSE))</f>
        <v>F</v>
      </c>
      <c r="O67" s="43" t="str">
        <f>IF(OR($I67="TTL",$L67=""),"",VLOOKUP($L$2,CODE!$X:$Y,CODE!$Y$1-1,FALSE))</f>
        <v>3</v>
      </c>
      <c r="P67" s="40" t="s">
        <v>2118</v>
      </c>
      <c r="Q67" s="41" t="str">
        <f>IF(OR($I67="TTL",$P67=""),"",VLOOKUP($P67,CODE!$K:$M,CODE!$L$1,FALSE))</f>
        <v>BASIC CAP</v>
      </c>
      <c r="R67" s="185" t="s">
        <v>2119</v>
      </c>
      <c r="S67" s="40">
        <v>841</v>
      </c>
      <c r="T67" s="43">
        <f t="shared" si="206"/>
        <v>841</v>
      </c>
      <c r="U67" s="39" t="str">
        <f t="shared" si="207"/>
        <v>ELKBAF3841</v>
      </c>
      <c r="V67" s="36">
        <f t="shared" si="72"/>
        <v>0.25</v>
      </c>
      <c r="W67" s="44" t="s">
        <v>2120</v>
      </c>
      <c r="X67" s="39" t="str">
        <f>IF($Y67="","",VLOOKUP($Y67,CODE!$AE:$AF,CODE!$AF$1-1,FALSE))</f>
        <v>BK</v>
      </c>
      <c r="Y67" s="37" t="s">
        <v>2121</v>
      </c>
      <c r="Z67" s="35" t="str">
        <f t="shared" si="73"/>
        <v>ELKBAF3841BK</v>
      </c>
      <c r="AA67" s="554" t="str">
        <f t="shared" si="74"/>
        <v>R1</v>
      </c>
      <c r="AB67" s="45">
        <f t="shared" si="75"/>
        <v>0.5</v>
      </c>
      <c r="AC67" s="560" t="s">
        <v>2354</v>
      </c>
      <c r="AD67" s="186">
        <v>1</v>
      </c>
      <c r="AE67" s="218" t="s">
        <v>2126</v>
      </c>
      <c r="AF67" s="214">
        <v>200</v>
      </c>
      <c r="AG67" s="215" t="s">
        <v>2123</v>
      </c>
      <c r="AH67" s="216">
        <v>20</v>
      </c>
      <c r="AI67" s="231">
        <f t="shared" si="208"/>
        <v>20</v>
      </c>
      <c r="AJ67" s="217" t="s">
        <v>2124</v>
      </c>
      <c r="AK67" s="217" t="s">
        <v>2125</v>
      </c>
      <c r="AL67" s="219">
        <f t="shared" si="209"/>
        <v>1</v>
      </c>
      <c r="AM67" s="254">
        <f>IF(ISERROR(VLOOKUP($F67,[1]기획현황취합!$A$1:$E$65474,[1]기획현황취합!$B$1,FALSE))=TRUE,0,VLOOKUP($F67,[1]기획현황취합!$A$1:$E$65474,[1]기획현황취합!$B$1,FALSE))</f>
        <v>53000</v>
      </c>
      <c r="AN67" s="1042">
        <f>IF(ISERROR(VLOOKUP($F67,[1]기획현황취합!$A$1:$E$65474,[1]기획현황취합!$C$1,FALSE))=TRUE,0,VLOOKUP($F67,[1]기획현황취합!$A$1:$E$65474,[1]기획현황취합!$C$1,FALSE))</f>
        <v>41772</v>
      </c>
      <c r="AO67" s="46">
        <f>IF(ISERROR(($AM67/1.1)/VLOOKUP($AG67,'TARGET MU'!$A:$D,'TARGET MU'!$D$1,FALSE))=TRUE,0,($AM67/1.1)/VLOOKUP($AG67,'TARGET MU'!$A:$D,'TARGET MU'!$D$1,FALSE))</f>
        <v>8030.3030303030291</v>
      </c>
      <c r="AP67" s="1049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7130.1800000000012</v>
      </c>
      <c r="AQ67" s="38">
        <f t="shared" si="194"/>
        <v>-900.12303030302792</v>
      </c>
      <c r="AR67" s="1157">
        <v>0</v>
      </c>
      <c r="AS67" s="716">
        <v>0</v>
      </c>
      <c r="AT67" s="251">
        <v>20</v>
      </c>
      <c r="AU67" s="226">
        <f t="shared" si="195"/>
        <v>20</v>
      </c>
      <c r="AV67" s="252">
        <v>5.7</v>
      </c>
      <c r="AW67" s="253">
        <v>0</v>
      </c>
      <c r="AX67" s="257">
        <f>IF(ISERROR(VLOOKUP($F67,[1]기획현황취합!$A$1:$E$65474,[1]기획현황취합!$D$1,FALSE))=TRUE,0,VLOOKUP($F67,[1]기획현황취합!$A$1:$E$65474,[1]기획현황취합!$D$1,FALSE))</f>
        <v>41772</v>
      </c>
      <c r="AY67" s="255">
        <v>41851</v>
      </c>
      <c r="AZ67" s="210">
        <f>IF(ISERROR(VLOOKUP($F67,[1]기획현황취합!$A$1:$E$65474,[1]기획현황취합!$E$1,FALSE))=TRUE,0,VLOOKUP($F67,[1]기획현황취합!$A$1:$E$65474,[1]기획현황취합!$E$1,FALSE))</f>
        <v>41848</v>
      </c>
      <c r="BA67" s="250">
        <v>41855</v>
      </c>
      <c r="BB67" s="250">
        <v>41864</v>
      </c>
      <c r="BC67" s="250">
        <v>0</v>
      </c>
      <c r="BD67" s="250">
        <v>0</v>
      </c>
      <c r="BE67" s="250">
        <v>0</v>
      </c>
      <c r="BF67" s="250">
        <v>0</v>
      </c>
      <c r="BG67" s="256" t="s">
        <v>2267</v>
      </c>
      <c r="BH67" s="256" t="s">
        <v>2267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200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80"/>
        <v>0</v>
      </c>
      <c r="BO67" s="47">
        <f t="shared" si="81"/>
        <v>200</v>
      </c>
      <c r="BP67" s="95">
        <f t="shared" si="82"/>
        <v>1426036.0000000002</v>
      </c>
      <c r="BQ67" s="95">
        <f t="shared" si="83"/>
        <v>10600000</v>
      </c>
      <c r="BR67" s="48">
        <f t="shared" si="196"/>
        <v>6.7574476635678442</v>
      </c>
      <c r="BT67" s="26" t="str">
        <f>IF(ISERROR(Z67&amp;VLOOKUP($AG67,'TARGET MU'!$A:$D,'TARGET MU'!$B$1,FALSE))=TRUE,"",Z67&amp;VLOOKUP($AG67,'TARGET MU'!$A:$D,'TARGET MU'!$B$1,FALSE))</f>
        <v>ELKBAF3841BK동일모자(청도)</v>
      </c>
      <c r="BU67" s="31">
        <f t="shared" si="126"/>
        <v>7130.1800000000012</v>
      </c>
      <c r="BV67" s="31" t="str">
        <f t="shared" si="127"/>
        <v>ELKBAF3841BKOML20053000동일모자20CN</v>
      </c>
      <c r="BX67" s="55" t="str">
        <f t="shared" si="162"/>
        <v>ELK</v>
      </c>
      <c r="BY67" s="56" t="str">
        <f t="shared" si="163"/>
        <v>3</v>
      </c>
      <c r="BZ67" s="56" t="str">
        <f t="shared" si="164"/>
        <v>M</v>
      </c>
      <c r="CA67" s="56" t="str">
        <f t="shared" si="165"/>
        <v>BA</v>
      </c>
      <c r="CB67" s="56" t="str">
        <f t="shared" si="166"/>
        <v>K</v>
      </c>
      <c r="CC67" s="56" t="str">
        <f t="shared" si="167"/>
        <v>CN</v>
      </c>
      <c r="CD67" s="57" t="str">
        <f t="shared" si="168"/>
        <v>13FW ELS 36_SNAP_BK_KIDS</v>
      </c>
      <c r="CE67" s="56" t="str">
        <f t="shared" si="169"/>
        <v>ELKBAF3841</v>
      </c>
      <c r="CF67" s="56">
        <f t="shared" si="170"/>
        <v>841</v>
      </c>
      <c r="CG67" s="57" t="str">
        <f t="shared" si="171"/>
        <v>13FW ELS 36_SNAP_BK_KIDS</v>
      </c>
      <c r="CH67" s="56" t="str">
        <f t="shared" si="172"/>
        <v>BK</v>
      </c>
      <c r="CI67" s="56">
        <f t="shared" si="173"/>
        <v>1</v>
      </c>
      <c r="CJ67" s="56" t="str">
        <f t="shared" si="174"/>
        <v>OML</v>
      </c>
      <c r="CK67" s="58">
        <f t="shared" si="100"/>
        <v>200</v>
      </c>
      <c r="CL67" s="59">
        <f t="shared" si="175"/>
        <v>5.7</v>
      </c>
      <c r="CM67" s="58">
        <f t="shared" si="176"/>
        <v>53000</v>
      </c>
      <c r="CN67" s="58">
        <f t="shared" si="177"/>
        <v>7110.1800000000012</v>
      </c>
      <c r="CO67" s="58">
        <f t="shared" si="178"/>
        <v>20</v>
      </c>
      <c r="CP67" s="60">
        <f t="shared" si="179"/>
        <v>1</v>
      </c>
      <c r="CQ67" s="241">
        <v>767</v>
      </c>
      <c r="CS67" s="49"/>
      <c r="CT67" s="50" t="str">
        <f t="shared" si="180"/>
        <v>ELKBAF3841BKOML</v>
      </c>
      <c r="CU67" s="51" t="str">
        <f t="shared" si="181"/>
        <v>ELSTINKO KIDS</v>
      </c>
      <c r="CV67" s="51" t="str">
        <f t="shared" si="182"/>
        <v>BASIC CAP_841</v>
      </c>
      <c r="CW67" s="51" t="str">
        <f t="shared" si="183"/>
        <v>BLACK_OML</v>
      </c>
      <c r="CX67" s="52" t="str">
        <f t="shared" si="184"/>
        <v>ELK</v>
      </c>
      <c r="CY67" s="52">
        <f t="shared" si="185"/>
        <v>841</v>
      </c>
      <c r="CZ67" s="53">
        <f t="shared" si="112"/>
        <v>200</v>
      </c>
      <c r="DA67" s="53">
        <f t="shared" si="186"/>
        <v>53000</v>
      </c>
      <c r="DB67" s="52" t="str">
        <f t="shared" si="187"/>
        <v>BLACK</v>
      </c>
      <c r="DC67" s="52" t="str">
        <f t="shared" si="188"/>
        <v>OML</v>
      </c>
      <c r="DD67" s="1215" t="s">
        <v>2151</v>
      </c>
      <c r="DE67" s="165"/>
      <c r="DG67" s="276">
        <v>41772</v>
      </c>
      <c r="DH67" s="282">
        <f t="shared" si="192"/>
        <v>41758</v>
      </c>
      <c r="DI67" s="1216" t="s">
        <v>2174</v>
      </c>
      <c r="DJ67" s="1216" t="s">
        <v>2174</v>
      </c>
      <c r="DK67" s="276"/>
      <c r="DL67" s="1081">
        <v>2</v>
      </c>
      <c r="DM67" s="1081">
        <v>2</v>
      </c>
      <c r="DN67" s="1216" t="s">
        <v>2174</v>
      </c>
      <c r="DO67" s="1216" t="s">
        <v>2174</v>
      </c>
      <c r="DP67" s="283" t="str">
        <f t="shared" si="193"/>
        <v/>
      </c>
      <c r="DQ67" s="1216" t="s">
        <v>2174</v>
      </c>
      <c r="DR67" s="1216" t="s">
        <v>2174</v>
      </c>
      <c r="DS67" s="277"/>
      <c r="DT67" s="276"/>
      <c r="DU67" s="277"/>
      <c r="DV67" s="276"/>
      <c r="DW67" s="276"/>
      <c r="DX67" s="277"/>
      <c r="DY67" s="277"/>
      <c r="DZ67" s="61"/>
      <c r="EA67" s="62"/>
      <c r="EB67" s="62"/>
      <c r="EC67" s="26" t="str">
        <f t="shared" si="157"/>
        <v/>
      </c>
      <c r="ED67" s="26" t="str">
        <f t="shared" si="158"/>
        <v>ELKBAF3841BKOML</v>
      </c>
      <c r="EE67" s="27">
        <f>IF(ED67="",0,IF(COUNTIF(ED$12:ED66,ED67)=0,0,COUNTIF(ED$12:ED66,ED67)))</f>
        <v>0</v>
      </c>
      <c r="EF67" s="26">
        <f t="shared" si="118"/>
        <v>1</v>
      </c>
      <c r="EG67" s="27" t="str">
        <f t="shared" si="159"/>
        <v>R1</v>
      </c>
      <c r="EI67" s="26" t="str">
        <f t="shared" si="160"/>
        <v>ELKBAF3841</v>
      </c>
      <c r="EJ67" s="26" t="str">
        <f t="shared" si="161"/>
        <v>ELKBAF3841BK</v>
      </c>
      <c r="EM67" s="1245"/>
      <c r="EN67" s="1245"/>
      <c r="EO67" s="1245"/>
    </row>
    <row r="68" spans="1:145" s="26" customFormat="1" ht="52.5" customHeight="1">
      <c r="A68" s="169" t="str">
        <f>IF(OR($I68="TTL",$I68=""),"",IF(ISERROR(VLOOKUP($B68,CODE!$D:$G,CODE!$F$1-2,FALSE))=TRUE,"전략",VLOOKUP($B68,CODE!$D:$G,CODE!$F$1-2,FALSE)))</f>
        <v>F-CAP</v>
      </c>
      <c r="B68" s="224" t="str">
        <f>IF(OR($I68="TTL",$I68=""),"",IF(VLOOKUP($P68,CODE!$K:$O,CODE!$O$1,FALSE)="",$I68,$I68&amp;"-"&amp;VLOOKUP($P68,CODE!$K:$O,CODE!$O$1,FALSE)))</f>
        <v>ELK</v>
      </c>
      <c r="C68" s="72" t="str">
        <f t="shared" si="121"/>
        <v>ELK-동일모자-20</v>
      </c>
      <c r="D68" s="306" t="str">
        <f t="shared" si="65"/>
        <v>ELK-동일모자-20ELKBAF3841RE</v>
      </c>
      <c r="E68" s="72">
        <f t="shared" si="66"/>
        <v>2</v>
      </c>
      <c r="F68" s="195" t="str">
        <f t="shared" si="67"/>
        <v>ELK-동일모자-202</v>
      </c>
      <c r="G68" s="72" t="str">
        <f t="shared" si="68"/>
        <v>ELK-동일모자-202-ELKBAF3841REDOSM</v>
      </c>
      <c r="H68" s="72" t="str">
        <f>IF(ISERROR(I68&amp;VLOOKUP(P68,CODE!$K:$N,CODE!$N$1,FALSE)&amp;S68)=TRUE,0,I68&amp;VLOOKUP(P68,CODE!$K:$N,CODE!$N$1,FALSE)&amp;S68)</f>
        <v>ELK의류외841</v>
      </c>
      <c r="I68" s="72" t="str">
        <f>IF(ISERROR(SEARCH("TTL",$K68))=TRUE,IF($L68="","",VLOOKUP($L68,CODE!$B:$G,CODE!$D$1,FALSE)),"TTL")</f>
        <v>ELK</v>
      </c>
      <c r="J68" s="244" t="str">
        <f t="shared" si="122"/>
        <v>13FW E</v>
      </c>
      <c r="K68" s="1037"/>
      <c r="L68" s="40" t="s">
        <v>2117</v>
      </c>
      <c r="M68" s="41" t="str">
        <f>IF(OR($I68="TTL",$L68=""),"",VLOOKUP($L68,CODE!$B:$D,CODE!$C$1,FALSE))</f>
        <v>ELSTINKO KIDS</v>
      </c>
      <c r="N68" s="42" t="str">
        <f>IF(OR($I68="TTL",$L68=""),"",VLOOKUP($K$2,CODE!$S:$T,CODE!$T$1-1,FALSE))</f>
        <v>F</v>
      </c>
      <c r="O68" s="43" t="str">
        <f>IF(OR($I68="TTL",$L68=""),"",VLOOKUP($L$2,CODE!$X:$Y,CODE!$Y$1-1,FALSE))</f>
        <v>3</v>
      </c>
      <c r="P68" s="40" t="s">
        <v>2118</v>
      </c>
      <c r="Q68" s="41" t="str">
        <f>IF(OR($I68="TTL",$P68=""),"",VLOOKUP($P68,CODE!$K:$M,CODE!$L$1,FALSE))</f>
        <v>BASIC CAP</v>
      </c>
      <c r="R68" s="185" t="s">
        <v>2119</v>
      </c>
      <c r="S68" s="40">
        <v>841</v>
      </c>
      <c r="T68" s="43">
        <f t="shared" si="206"/>
        <v>841</v>
      </c>
      <c r="U68" s="39" t="str">
        <f t="shared" si="207"/>
        <v>ELKBAF3841</v>
      </c>
      <c r="V68" s="36">
        <f t="shared" si="72"/>
        <v>0.25</v>
      </c>
      <c r="W68" s="44" t="s">
        <v>2127</v>
      </c>
      <c r="X68" s="39" t="str">
        <f>IF($Y68="","",VLOOKUP($Y68,CODE!$AE:$AF,CODE!$AF$1-1,FALSE))</f>
        <v>RE</v>
      </c>
      <c r="Y68" s="37" t="s">
        <v>2128</v>
      </c>
      <c r="Z68" s="35" t="str">
        <f t="shared" si="73"/>
        <v>ELKBAF3841RE</v>
      </c>
      <c r="AA68" s="554" t="str">
        <f t="shared" si="74"/>
        <v>R1</v>
      </c>
      <c r="AB68" s="45">
        <f t="shared" si="75"/>
        <v>0.5</v>
      </c>
      <c r="AC68" s="560" t="s">
        <v>2354</v>
      </c>
      <c r="AD68" s="186">
        <v>1</v>
      </c>
      <c r="AE68" s="218" t="s">
        <v>2122</v>
      </c>
      <c r="AF68" s="214">
        <v>400</v>
      </c>
      <c r="AG68" s="215" t="s">
        <v>2123</v>
      </c>
      <c r="AH68" s="216">
        <v>20</v>
      </c>
      <c r="AI68" s="231">
        <f t="shared" si="208"/>
        <v>20</v>
      </c>
      <c r="AJ68" s="217" t="s">
        <v>2124</v>
      </c>
      <c r="AK68" s="217" t="s">
        <v>2125</v>
      </c>
      <c r="AL68" s="219">
        <f t="shared" si="209"/>
        <v>1</v>
      </c>
      <c r="AM68" s="254">
        <f>IF(ISERROR(VLOOKUP($F68,[1]기획현황취합!$A$1:$E$65474,[1]기획현황취합!$B$1,FALSE))=TRUE,0,VLOOKUP($F68,[1]기획현황취합!$A$1:$E$65474,[1]기획현황취합!$B$1,FALSE))</f>
        <v>53000</v>
      </c>
      <c r="AN68" s="1042">
        <f>IF(ISERROR(VLOOKUP($F68,[1]기획현황취합!$A$1:$E$65474,[1]기획현황취합!$C$1,FALSE))=TRUE,0,VLOOKUP($F68,[1]기획현황취합!$A$1:$E$65474,[1]기획현황취합!$C$1,FALSE))</f>
        <v>41772</v>
      </c>
      <c r="AO68" s="46">
        <f>IF(ISERROR(($AM68/1.1)/VLOOKUP($AG68,'TARGET MU'!$A:$D,'TARGET MU'!$D$1,FALSE))=TRUE,0,($AM68/1.1)/VLOOKUP($AG68,'TARGET MU'!$A:$D,'TARGET MU'!$D$1,FALSE))</f>
        <v>8030.3030303030291</v>
      </c>
      <c r="AP68" s="1049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7130.1800000000012</v>
      </c>
      <c r="AQ68" s="38">
        <f t="shared" si="194"/>
        <v>-900.12303030302792</v>
      </c>
      <c r="AR68" s="1157">
        <v>0</v>
      </c>
      <c r="AS68" s="716">
        <v>0</v>
      </c>
      <c r="AT68" s="251">
        <v>20</v>
      </c>
      <c r="AU68" s="226">
        <f t="shared" si="195"/>
        <v>20</v>
      </c>
      <c r="AV68" s="252">
        <v>5.7</v>
      </c>
      <c r="AW68" s="253">
        <v>0</v>
      </c>
      <c r="AX68" s="257">
        <f>IF(ISERROR(VLOOKUP($F68,[1]기획현황취합!$A$1:$E$65474,[1]기획현황취합!$D$1,FALSE))=TRUE,0,VLOOKUP($F68,[1]기획현황취합!$A$1:$E$65474,[1]기획현황취합!$D$1,FALSE))</f>
        <v>41772</v>
      </c>
      <c r="AY68" s="255">
        <v>41851</v>
      </c>
      <c r="AZ68" s="210">
        <f>IF(ISERROR(VLOOKUP($F68,[1]기획현황취합!$A$1:$E$65474,[1]기획현황취합!$E$1,FALSE))=TRUE,0,VLOOKUP($F68,[1]기획현황취합!$A$1:$E$65474,[1]기획현황취합!$E$1,FALSE))</f>
        <v>41848</v>
      </c>
      <c r="BA68" s="250">
        <v>41855</v>
      </c>
      <c r="BB68" s="250">
        <v>41864</v>
      </c>
      <c r="BC68" s="250">
        <v>0</v>
      </c>
      <c r="BD68" s="250">
        <v>0</v>
      </c>
      <c r="BE68" s="250">
        <v>0</v>
      </c>
      <c r="BF68" s="250">
        <v>0</v>
      </c>
      <c r="BG68" s="256" t="s">
        <v>2267</v>
      </c>
      <c r="BH68" s="256" t="s">
        <v>2267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392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80"/>
        <v>0</v>
      </c>
      <c r="BO68" s="47">
        <f t="shared" si="81"/>
        <v>400</v>
      </c>
      <c r="BP68" s="95">
        <f t="shared" si="82"/>
        <v>2852072.0000000005</v>
      </c>
      <c r="BQ68" s="95">
        <f t="shared" si="83"/>
        <v>21200000</v>
      </c>
      <c r="BR68" s="48">
        <f t="shared" si="196"/>
        <v>6.7574476635678442</v>
      </c>
      <c r="BT68" s="26" t="str">
        <f>IF(ISERROR(Z68&amp;VLOOKUP($AG68,'TARGET MU'!$A:$D,'TARGET MU'!$B$1,FALSE))=TRUE,"",Z68&amp;VLOOKUP($AG68,'TARGET MU'!$A:$D,'TARGET MU'!$B$1,FALSE))</f>
        <v>ELKBAF3841RE동일모자(청도)</v>
      </c>
      <c r="BU68" s="31">
        <f t="shared" si="126"/>
        <v>7130.1800000000012</v>
      </c>
      <c r="BV68" s="31" t="str">
        <f t="shared" si="127"/>
        <v>ELKBAF3841REOSM40053000동일모자20CN</v>
      </c>
      <c r="BX68" s="55" t="str">
        <f t="shared" si="162"/>
        <v>ELK</v>
      </c>
      <c r="BY68" s="56" t="str">
        <f t="shared" si="163"/>
        <v>3</v>
      </c>
      <c r="BZ68" s="56" t="str">
        <f t="shared" si="164"/>
        <v>M</v>
      </c>
      <c r="CA68" s="56" t="str">
        <f t="shared" si="165"/>
        <v>BA</v>
      </c>
      <c r="CB68" s="56" t="str">
        <f t="shared" si="166"/>
        <v>K</v>
      </c>
      <c r="CC68" s="56" t="str">
        <f t="shared" si="167"/>
        <v>CN</v>
      </c>
      <c r="CD68" s="57" t="str">
        <f t="shared" si="168"/>
        <v>13FW ELS 36_SNAP_RD_KIDS</v>
      </c>
      <c r="CE68" s="56" t="str">
        <f t="shared" si="169"/>
        <v>ELKBAF3841</v>
      </c>
      <c r="CF68" s="56">
        <f t="shared" si="170"/>
        <v>841</v>
      </c>
      <c r="CG68" s="57" t="str">
        <f t="shared" si="171"/>
        <v>13FW ELS 36_SNAP_RD_KIDS</v>
      </c>
      <c r="CH68" s="56" t="str">
        <f t="shared" si="172"/>
        <v>RE</v>
      </c>
      <c r="CI68" s="56">
        <f t="shared" si="173"/>
        <v>1</v>
      </c>
      <c r="CJ68" s="56" t="str">
        <f t="shared" si="174"/>
        <v>OSM</v>
      </c>
      <c r="CK68" s="58">
        <f t="shared" si="100"/>
        <v>400</v>
      </c>
      <c r="CL68" s="59">
        <f t="shared" si="175"/>
        <v>5.7</v>
      </c>
      <c r="CM68" s="58">
        <f t="shared" si="176"/>
        <v>53000</v>
      </c>
      <c r="CN68" s="58">
        <f t="shared" si="177"/>
        <v>7110.1800000000012</v>
      </c>
      <c r="CO68" s="58">
        <f t="shared" si="178"/>
        <v>20</v>
      </c>
      <c r="CP68" s="60">
        <f t="shared" si="179"/>
        <v>1</v>
      </c>
      <c r="CQ68" s="241">
        <v>767</v>
      </c>
      <c r="CS68" s="49"/>
      <c r="CT68" s="50" t="str">
        <f t="shared" si="180"/>
        <v>ELKBAF3841REOSM</v>
      </c>
      <c r="CU68" s="51" t="str">
        <f t="shared" si="181"/>
        <v>ELSTINKO KIDS</v>
      </c>
      <c r="CV68" s="51" t="str">
        <f t="shared" si="182"/>
        <v>BASIC CAP_841</v>
      </c>
      <c r="CW68" s="51" t="str">
        <f t="shared" si="183"/>
        <v>RED_OSM</v>
      </c>
      <c r="CX68" s="52" t="str">
        <f t="shared" si="184"/>
        <v>ELK</v>
      </c>
      <c r="CY68" s="52">
        <f t="shared" si="185"/>
        <v>841</v>
      </c>
      <c r="CZ68" s="53">
        <f t="shared" si="112"/>
        <v>400</v>
      </c>
      <c r="DA68" s="53">
        <f t="shared" si="186"/>
        <v>53000</v>
      </c>
      <c r="DB68" s="52" t="str">
        <f t="shared" si="187"/>
        <v>RED</v>
      </c>
      <c r="DC68" s="52" t="str">
        <f t="shared" si="188"/>
        <v>OSM</v>
      </c>
      <c r="DD68" s="1215" t="s">
        <v>2151</v>
      </c>
      <c r="DE68" s="165"/>
      <c r="DG68" s="276">
        <v>41772</v>
      </c>
      <c r="DH68" s="282">
        <f t="shared" si="192"/>
        <v>41758</v>
      </c>
      <c r="DI68" s="1216" t="s">
        <v>2174</v>
      </c>
      <c r="DJ68" s="1216" t="s">
        <v>2174</v>
      </c>
      <c r="DK68" s="276"/>
      <c r="DL68" s="1081">
        <v>2</v>
      </c>
      <c r="DM68" s="1081">
        <v>2</v>
      </c>
      <c r="DN68" s="1216" t="s">
        <v>2174</v>
      </c>
      <c r="DO68" s="1216" t="s">
        <v>2174</v>
      </c>
      <c r="DP68" s="283" t="str">
        <f t="shared" si="193"/>
        <v/>
      </c>
      <c r="DQ68" s="1216" t="s">
        <v>2174</v>
      </c>
      <c r="DR68" s="1216" t="s">
        <v>2174</v>
      </c>
      <c r="DS68" s="277"/>
      <c r="DT68" s="276"/>
      <c r="DU68" s="277"/>
      <c r="DV68" s="276"/>
      <c r="DW68" s="276"/>
      <c r="DX68" s="277"/>
      <c r="DY68" s="277"/>
      <c r="DZ68" s="61"/>
      <c r="EA68" s="62"/>
      <c r="EB68" s="62"/>
      <c r="EC68" s="26" t="str">
        <f t="shared" si="157"/>
        <v>ELKBAF3841RE41772</v>
      </c>
      <c r="ED68" s="26" t="str">
        <f t="shared" si="158"/>
        <v>ELKBAF3841REOSM</v>
      </c>
      <c r="EE68" s="27">
        <f>IF(ED68="",0,IF(COUNTIF(ED$12:ED67,ED68)=0,0,COUNTIF(ED$12:ED67,ED68)))</f>
        <v>0</v>
      </c>
      <c r="EF68" s="26">
        <f t="shared" si="118"/>
        <v>1</v>
      </c>
      <c r="EG68" s="27" t="str">
        <f t="shared" si="159"/>
        <v>R1</v>
      </c>
      <c r="EI68" s="26" t="str">
        <f t="shared" si="160"/>
        <v>ELKBAF3841</v>
      </c>
      <c r="EJ68" s="26" t="str">
        <f t="shared" si="161"/>
        <v>ELKBAF3841RE</v>
      </c>
      <c r="EM68" s="1245"/>
      <c r="EN68" s="1245"/>
      <c r="EO68" s="1245"/>
    </row>
    <row r="69" spans="1:145" s="26" customFormat="1" ht="52.5" customHeight="1">
      <c r="A69" s="169" t="str">
        <f>IF(OR($I69="TTL",$I69=""),"",IF(ISERROR(VLOOKUP($B69,CODE!$D:$G,CODE!$F$1-2,FALSE))=TRUE,"전략",VLOOKUP($B69,CODE!$D:$G,CODE!$F$1-2,FALSE)))</f>
        <v>F-CAP</v>
      </c>
      <c r="B69" s="224" t="str">
        <f>IF(OR($I69="TTL",$I69=""),"",IF(VLOOKUP($P69,CODE!$K:$O,CODE!$O$1,FALSE)="",$I69,$I69&amp;"-"&amp;VLOOKUP($P69,CODE!$K:$O,CODE!$O$1,FALSE)))</f>
        <v>ELK</v>
      </c>
      <c r="C69" s="72" t="str">
        <f t="shared" si="121"/>
        <v>ELK-동일모자-20</v>
      </c>
      <c r="D69" s="306" t="str">
        <f t="shared" si="65"/>
        <v>ELK-동일모자-20ELKBAF3841RE</v>
      </c>
      <c r="E69" s="72">
        <f t="shared" si="66"/>
        <v>2</v>
      </c>
      <c r="F69" s="195" t="str">
        <f t="shared" si="67"/>
        <v>ELK-동일모자-202</v>
      </c>
      <c r="G69" s="72" t="str">
        <f t="shared" si="68"/>
        <v>ELK-동일모자-202-ELKBAF3841REDOML</v>
      </c>
      <c r="H69" s="72" t="str">
        <f>IF(ISERROR(I69&amp;VLOOKUP(P69,CODE!$K:$N,CODE!$N$1,FALSE)&amp;S69)=TRUE,0,I69&amp;VLOOKUP(P69,CODE!$K:$N,CODE!$N$1,FALSE)&amp;S69)</f>
        <v>ELK의류외841</v>
      </c>
      <c r="I69" s="72" t="str">
        <f>IF(ISERROR(SEARCH("TTL",$K69))=TRUE,IF($L69="","",VLOOKUP($L69,CODE!$B:$G,CODE!$D$1,FALSE)),"TTL")</f>
        <v>ELK</v>
      </c>
      <c r="J69" s="244" t="str">
        <f t="shared" si="122"/>
        <v>13FW E</v>
      </c>
      <c r="K69" s="1037"/>
      <c r="L69" s="40" t="s">
        <v>2117</v>
      </c>
      <c r="M69" s="41" t="str">
        <f>IF(OR($I69="TTL",$L69=""),"",VLOOKUP($L69,CODE!$B:$D,CODE!$C$1,FALSE))</f>
        <v>ELSTINKO KIDS</v>
      </c>
      <c r="N69" s="42" t="str">
        <f>IF(OR($I69="TTL",$L69=""),"",VLOOKUP($K$2,CODE!$S:$T,CODE!$T$1-1,FALSE))</f>
        <v>F</v>
      </c>
      <c r="O69" s="43" t="str">
        <f>IF(OR($I69="TTL",$L69=""),"",VLOOKUP($L$2,CODE!$X:$Y,CODE!$Y$1-1,FALSE))</f>
        <v>3</v>
      </c>
      <c r="P69" s="40" t="s">
        <v>2118</v>
      </c>
      <c r="Q69" s="41" t="str">
        <f>IF(OR($I69="TTL",$P69=""),"",VLOOKUP($P69,CODE!$K:$M,CODE!$L$1,FALSE))</f>
        <v>BASIC CAP</v>
      </c>
      <c r="R69" s="185" t="s">
        <v>2119</v>
      </c>
      <c r="S69" s="40">
        <v>841</v>
      </c>
      <c r="T69" s="43">
        <f t="shared" si="206"/>
        <v>841</v>
      </c>
      <c r="U69" s="39" t="str">
        <f t="shared" si="207"/>
        <v>ELKBAF3841</v>
      </c>
      <c r="V69" s="36">
        <f t="shared" si="72"/>
        <v>0.25</v>
      </c>
      <c r="W69" s="44" t="s">
        <v>2127</v>
      </c>
      <c r="X69" s="39" t="str">
        <f>IF($Y69="","",VLOOKUP($Y69,CODE!$AE:$AF,CODE!$AF$1-1,FALSE))</f>
        <v>RE</v>
      </c>
      <c r="Y69" s="37" t="s">
        <v>2128</v>
      </c>
      <c r="Z69" s="35" t="str">
        <f t="shared" si="73"/>
        <v>ELKBAF3841RE</v>
      </c>
      <c r="AA69" s="554" t="str">
        <f t="shared" si="74"/>
        <v>R1</v>
      </c>
      <c r="AB69" s="45">
        <f t="shared" si="75"/>
        <v>0.5</v>
      </c>
      <c r="AC69" s="560" t="s">
        <v>2354</v>
      </c>
      <c r="AD69" s="186">
        <v>1</v>
      </c>
      <c r="AE69" s="218" t="s">
        <v>2126</v>
      </c>
      <c r="AF69" s="214">
        <v>400</v>
      </c>
      <c r="AG69" s="215" t="s">
        <v>2123</v>
      </c>
      <c r="AH69" s="216">
        <v>20</v>
      </c>
      <c r="AI69" s="231">
        <f t="shared" si="208"/>
        <v>20</v>
      </c>
      <c r="AJ69" s="217" t="s">
        <v>2124</v>
      </c>
      <c r="AK69" s="217" t="s">
        <v>2125</v>
      </c>
      <c r="AL69" s="219">
        <f t="shared" si="209"/>
        <v>1</v>
      </c>
      <c r="AM69" s="254">
        <f>IF(ISERROR(VLOOKUP($F69,[1]기획현황취합!$A$1:$E$65474,[1]기획현황취합!$B$1,FALSE))=TRUE,0,VLOOKUP($F69,[1]기획현황취합!$A$1:$E$65474,[1]기획현황취합!$B$1,FALSE))</f>
        <v>53000</v>
      </c>
      <c r="AN69" s="1042">
        <f>IF(ISERROR(VLOOKUP($F69,[1]기획현황취합!$A$1:$E$65474,[1]기획현황취합!$C$1,FALSE))=TRUE,0,VLOOKUP($F69,[1]기획현황취합!$A$1:$E$65474,[1]기획현황취합!$C$1,FALSE))</f>
        <v>41772</v>
      </c>
      <c r="AO69" s="46">
        <f>IF(ISERROR(($AM69/1.1)/VLOOKUP($AG69,'TARGET MU'!$A:$D,'TARGET MU'!$D$1,FALSE))=TRUE,0,($AM69/1.1)/VLOOKUP($AG69,'TARGET MU'!$A:$D,'TARGET MU'!$D$1,FALSE))</f>
        <v>8030.3030303030291</v>
      </c>
      <c r="AP69" s="1049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7130.1800000000012</v>
      </c>
      <c r="AQ69" s="38">
        <f t="shared" si="194"/>
        <v>-900.12303030302792</v>
      </c>
      <c r="AR69" s="1157">
        <v>0</v>
      </c>
      <c r="AS69" s="716">
        <v>0</v>
      </c>
      <c r="AT69" s="251">
        <v>20</v>
      </c>
      <c r="AU69" s="226">
        <f t="shared" si="195"/>
        <v>20</v>
      </c>
      <c r="AV69" s="252">
        <v>5.7</v>
      </c>
      <c r="AW69" s="253">
        <v>0</v>
      </c>
      <c r="AX69" s="257">
        <f>IF(ISERROR(VLOOKUP($F69,[1]기획현황취합!$A$1:$E$65474,[1]기획현황취합!$D$1,FALSE))=TRUE,0,VLOOKUP($F69,[1]기획현황취합!$A$1:$E$65474,[1]기획현황취합!$D$1,FALSE))</f>
        <v>41772</v>
      </c>
      <c r="AY69" s="255">
        <v>41851</v>
      </c>
      <c r="AZ69" s="210">
        <f>IF(ISERROR(VLOOKUP($F69,[1]기획현황취합!$A$1:$E$65474,[1]기획현황취합!$E$1,FALSE))=TRUE,0,VLOOKUP($F69,[1]기획현황취합!$A$1:$E$65474,[1]기획현황취합!$E$1,FALSE))</f>
        <v>41848</v>
      </c>
      <c r="BA69" s="250">
        <v>41855</v>
      </c>
      <c r="BB69" s="250">
        <v>41864</v>
      </c>
      <c r="BC69" s="250">
        <v>0</v>
      </c>
      <c r="BD69" s="250">
        <v>0</v>
      </c>
      <c r="BE69" s="250">
        <v>0</v>
      </c>
      <c r="BF69" s="250">
        <v>0</v>
      </c>
      <c r="BG69" s="256" t="s">
        <v>2267</v>
      </c>
      <c r="BH69" s="256" t="s">
        <v>2267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399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80"/>
        <v>0</v>
      </c>
      <c r="BO69" s="47">
        <f t="shared" si="81"/>
        <v>400</v>
      </c>
      <c r="BP69" s="95">
        <f t="shared" si="82"/>
        <v>2852072.0000000005</v>
      </c>
      <c r="BQ69" s="95">
        <f t="shared" si="83"/>
        <v>21200000</v>
      </c>
      <c r="BR69" s="48">
        <f t="shared" si="196"/>
        <v>6.7574476635678442</v>
      </c>
      <c r="BT69" s="26" t="str">
        <f>IF(ISERROR(Z69&amp;VLOOKUP($AG69,'TARGET MU'!$A:$D,'TARGET MU'!$B$1,FALSE))=TRUE,"",Z69&amp;VLOOKUP($AG69,'TARGET MU'!$A:$D,'TARGET MU'!$B$1,FALSE))</f>
        <v>ELKBAF3841RE동일모자(청도)</v>
      </c>
      <c r="BU69" s="31">
        <f t="shared" si="126"/>
        <v>7130.1800000000012</v>
      </c>
      <c r="BV69" s="31" t="str">
        <f t="shared" si="127"/>
        <v>ELKBAF3841REOML40053000동일모자20CN</v>
      </c>
      <c r="BX69" s="55" t="str">
        <f t="shared" si="162"/>
        <v>ELK</v>
      </c>
      <c r="BY69" s="56" t="str">
        <f t="shared" si="163"/>
        <v>3</v>
      </c>
      <c r="BZ69" s="56" t="str">
        <f t="shared" si="164"/>
        <v>M</v>
      </c>
      <c r="CA69" s="56" t="str">
        <f t="shared" si="165"/>
        <v>BA</v>
      </c>
      <c r="CB69" s="56" t="str">
        <f t="shared" si="166"/>
        <v>K</v>
      </c>
      <c r="CC69" s="56" t="str">
        <f t="shared" si="167"/>
        <v>CN</v>
      </c>
      <c r="CD69" s="57" t="str">
        <f t="shared" si="168"/>
        <v>13FW ELS 36_SNAP_RD_KIDS</v>
      </c>
      <c r="CE69" s="56" t="str">
        <f t="shared" si="169"/>
        <v>ELKBAF3841</v>
      </c>
      <c r="CF69" s="56">
        <f t="shared" si="170"/>
        <v>841</v>
      </c>
      <c r="CG69" s="57" t="str">
        <f t="shared" si="171"/>
        <v>13FW ELS 36_SNAP_RD_KIDS</v>
      </c>
      <c r="CH69" s="56" t="str">
        <f t="shared" si="172"/>
        <v>RE</v>
      </c>
      <c r="CI69" s="56">
        <f t="shared" si="173"/>
        <v>1</v>
      </c>
      <c r="CJ69" s="56" t="str">
        <f t="shared" si="174"/>
        <v>OML</v>
      </c>
      <c r="CK69" s="58">
        <f t="shared" si="100"/>
        <v>400</v>
      </c>
      <c r="CL69" s="59">
        <f t="shared" si="175"/>
        <v>5.7</v>
      </c>
      <c r="CM69" s="58">
        <f t="shared" si="176"/>
        <v>53000</v>
      </c>
      <c r="CN69" s="58">
        <f t="shared" si="177"/>
        <v>7110.1800000000012</v>
      </c>
      <c r="CO69" s="58">
        <f t="shared" si="178"/>
        <v>20</v>
      </c>
      <c r="CP69" s="60">
        <f t="shared" si="179"/>
        <v>1</v>
      </c>
      <c r="CQ69" s="241">
        <v>767</v>
      </c>
      <c r="CS69" s="49"/>
      <c r="CT69" s="50" t="str">
        <f t="shared" si="180"/>
        <v>ELKBAF3841REOML</v>
      </c>
      <c r="CU69" s="51" t="str">
        <f t="shared" si="181"/>
        <v>ELSTINKO KIDS</v>
      </c>
      <c r="CV69" s="51" t="str">
        <f t="shared" si="182"/>
        <v>BASIC CAP_841</v>
      </c>
      <c r="CW69" s="51" t="str">
        <f t="shared" si="183"/>
        <v>RED_OML</v>
      </c>
      <c r="CX69" s="52" t="str">
        <f t="shared" si="184"/>
        <v>ELK</v>
      </c>
      <c r="CY69" s="52">
        <f t="shared" si="185"/>
        <v>841</v>
      </c>
      <c r="CZ69" s="53">
        <f t="shared" si="112"/>
        <v>400</v>
      </c>
      <c r="DA69" s="53">
        <f t="shared" si="186"/>
        <v>53000</v>
      </c>
      <c r="DB69" s="52" t="str">
        <f t="shared" si="187"/>
        <v>RED</v>
      </c>
      <c r="DC69" s="52" t="str">
        <f t="shared" si="188"/>
        <v>OML</v>
      </c>
      <c r="DD69" s="1215" t="s">
        <v>2151</v>
      </c>
      <c r="DE69" s="165"/>
      <c r="DG69" s="276">
        <v>41772</v>
      </c>
      <c r="DH69" s="282">
        <f t="shared" si="192"/>
        <v>41758</v>
      </c>
      <c r="DI69" s="1216" t="s">
        <v>2174</v>
      </c>
      <c r="DJ69" s="1216" t="s">
        <v>2174</v>
      </c>
      <c r="DK69" s="276"/>
      <c r="DL69" s="1081">
        <v>2</v>
      </c>
      <c r="DM69" s="1081">
        <v>2</v>
      </c>
      <c r="DN69" s="1216" t="s">
        <v>2174</v>
      </c>
      <c r="DO69" s="1216" t="s">
        <v>2174</v>
      </c>
      <c r="DP69" s="283" t="str">
        <f t="shared" si="193"/>
        <v/>
      </c>
      <c r="DQ69" s="1216" t="s">
        <v>2174</v>
      </c>
      <c r="DR69" s="1216" t="s">
        <v>2174</v>
      </c>
      <c r="DS69" s="277"/>
      <c r="DT69" s="276"/>
      <c r="DU69" s="277"/>
      <c r="DV69" s="276"/>
      <c r="DW69" s="276"/>
      <c r="DX69" s="277"/>
      <c r="DY69" s="277"/>
      <c r="DZ69" s="61"/>
      <c r="EA69" s="62"/>
      <c r="EB69" s="62"/>
      <c r="EC69" s="26" t="str">
        <f t="shared" si="157"/>
        <v/>
      </c>
      <c r="ED69" s="26" t="str">
        <f t="shared" si="158"/>
        <v>ELKBAF3841REOML</v>
      </c>
      <c r="EE69" s="27">
        <f>IF(ED69="",0,IF(COUNTIF(ED$12:ED68,ED69)=0,0,COUNTIF(ED$12:ED68,ED69)))</f>
        <v>0</v>
      </c>
      <c r="EF69" s="26">
        <f t="shared" si="118"/>
        <v>1</v>
      </c>
      <c r="EG69" s="27" t="str">
        <f t="shared" si="159"/>
        <v>R1</v>
      </c>
      <c r="EI69" s="26" t="str">
        <f t="shared" si="160"/>
        <v>ELKBAF3841</v>
      </c>
      <c r="EJ69" s="26" t="str">
        <f t="shared" si="161"/>
        <v>ELKBAF3841RE</v>
      </c>
      <c r="EM69" s="1245"/>
      <c r="EN69" s="1245"/>
      <c r="EO69" s="1245"/>
    </row>
    <row r="70" spans="1:145" s="26" customFormat="1" ht="52.5" customHeight="1">
      <c r="A70" s="169" t="str">
        <f>IF(OR($I70="TTL",$I70=""),"",IF(ISERROR(VLOOKUP($B70,CODE!$D:$G,CODE!$F$1-2,FALSE))=TRUE,"전략",VLOOKUP($B70,CODE!$D:$G,CODE!$F$1-2,FALSE)))</f>
        <v/>
      </c>
      <c r="B70" s="224" t="str">
        <f>IF(OR($I70="TTL",$I70=""),"",IF(VLOOKUP($P70,CODE!$K:$O,CODE!$O$1,FALSE)="",$I70,$I70&amp;"-"&amp;VLOOKUP($P70,CODE!$K:$O,CODE!$O$1,FALSE)))</f>
        <v/>
      </c>
      <c r="C70" s="72" t="str">
        <f t="shared" si="121"/>
        <v/>
      </c>
      <c r="D70" s="306" t="str">
        <f t="shared" si="65"/>
        <v/>
      </c>
      <c r="E70" s="72">
        <f t="shared" si="66"/>
        <v>0</v>
      </c>
      <c r="F70" s="195" t="str">
        <f t="shared" si="67"/>
        <v>0</v>
      </c>
      <c r="G70" s="72" t="str">
        <f t="shared" si="68"/>
        <v>0-</v>
      </c>
      <c r="H70" s="72">
        <f>IF(ISERROR(I70&amp;VLOOKUP(P70,CODE!$K:$N,CODE!$N$1,FALSE)&amp;S70)=TRUE,0,I70&amp;VLOOKUP(P70,CODE!$K:$N,CODE!$N$1,FALSE)&amp;S70)</f>
        <v>0</v>
      </c>
      <c r="I70" s="72" t="str">
        <f>IF(ISERROR(SEARCH("TTL",$K70))=TRUE,IF($L70="","",VLOOKUP($L70,CODE!$B:$G,CODE!$D$1,FALSE)),"TTL")</f>
        <v>TTL</v>
      </c>
      <c r="J70" s="244" t="str">
        <f t="shared" si="122"/>
        <v/>
      </c>
      <c r="K70" s="1037" t="str">
        <f>C69&amp;" TTL"</f>
        <v>ELK-동일모자-20 TTL</v>
      </c>
      <c r="L70" s="40"/>
      <c r="M70" s="41" t="str">
        <f>IF(OR($I70="TTL",$L70=""),"",VLOOKUP($L70,CODE!$B:$D,CODE!$C$1,FALSE))</f>
        <v/>
      </c>
      <c r="N70" s="42" t="str">
        <f>IF(OR($I70="TTL",$L70=""),"",VLOOKUP($K$2,CODE!$S:$T,CODE!$T$1-1,FALSE))</f>
        <v/>
      </c>
      <c r="O70" s="43" t="str">
        <f>IF(OR($I70="TTL",$L70=""),"",VLOOKUP($L$2,CODE!$X:$Y,CODE!$Y$1-1,FALSE))</f>
        <v/>
      </c>
      <c r="P70" s="40"/>
      <c r="Q70" s="41" t="str">
        <f>IF(OR($I70="TTL",$P70=""),"",VLOOKUP($P70,CODE!$K:$M,CODE!$L$1,FALSE))</f>
        <v/>
      </c>
      <c r="R70" s="185" t="s">
        <v>2119</v>
      </c>
      <c r="S70" s="40"/>
      <c r="T70" s="43" t="str">
        <f t="shared" si="206"/>
        <v/>
      </c>
      <c r="U70" s="39" t="str">
        <f t="shared" si="207"/>
        <v/>
      </c>
      <c r="V70" s="36">
        <f t="shared" si="72"/>
        <v>1</v>
      </c>
      <c r="W70" s="44"/>
      <c r="X70" s="39" t="str">
        <f>IF($Y70="","",VLOOKUP($Y70,CODE!$AE:$AF,CODE!$AF$1-1,FALSE))</f>
        <v/>
      </c>
      <c r="Y70" s="37"/>
      <c r="Z70" s="35" t="str">
        <f t="shared" si="73"/>
        <v/>
      </c>
      <c r="AA70" s="554" t="str">
        <f t="shared" si="74"/>
        <v/>
      </c>
      <c r="AB70" s="45">
        <f t="shared" si="75"/>
        <v>2</v>
      </c>
      <c r="AC70" s="560">
        <v>0</v>
      </c>
      <c r="AD70" s="186">
        <v>1</v>
      </c>
      <c r="AE70" s="218"/>
      <c r="AF70" s="214"/>
      <c r="AG70" s="215"/>
      <c r="AH70" s="216"/>
      <c r="AI70" s="231" t="str">
        <f t="shared" si="208"/>
        <v/>
      </c>
      <c r="AJ70" s="217"/>
      <c r="AK70" s="217"/>
      <c r="AL70" s="219" t="str">
        <f t="shared" si="209"/>
        <v/>
      </c>
      <c r="AM70" s="254">
        <f>IF(ISERROR(VLOOKUP($F70,[1]기획현황취합!$A$1:$E$65474,[1]기획현황취합!$B$1,FALSE))=TRUE,0,VLOOKUP($F70,[1]기획현황취합!$A$1:$E$65474,[1]기획현황취합!$B$1,FALSE))</f>
        <v>0</v>
      </c>
      <c r="AN70" s="1042">
        <f>IF(ISERROR(VLOOKUP($F70,[1]기획현황취합!$A$1:$E$65474,[1]기획현황취합!$C$1,FALSE))=TRUE,0,VLOOKUP($F70,[1]기획현황취합!$A$1:$E$65474,[1]기획현황취합!$C$1,FALSE))</f>
        <v>0</v>
      </c>
      <c r="AO70" s="46">
        <f>IF(ISERROR(($AM70/1.1)/VLOOKUP($AG70,'TARGET MU'!$A:$D,'TARGET MU'!$D$1,FALSE))=TRUE,0,($AM70/1.1)/VLOOKUP($AG70,'TARGET MU'!$A:$D,'TARGET MU'!$D$1,FALSE))</f>
        <v>0</v>
      </c>
      <c r="AP70" s="1049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0</v>
      </c>
      <c r="AQ70" s="38">
        <f t="shared" si="194"/>
        <v>0</v>
      </c>
      <c r="AR70" s="1157">
        <v>0</v>
      </c>
      <c r="AS70" s="716">
        <v>0</v>
      </c>
      <c r="AT70" s="251"/>
      <c r="AU70" s="226">
        <f t="shared" si="195"/>
        <v>0</v>
      </c>
      <c r="AV70" s="252">
        <v>0</v>
      </c>
      <c r="AW70" s="253">
        <v>0</v>
      </c>
      <c r="AX70" s="257">
        <f>IF(ISERROR(VLOOKUP($F70,[1]기획현황취합!$A$1:$E$65474,[1]기획현황취합!$D$1,FALSE))=TRUE,0,VLOOKUP($F70,[1]기획현황취합!$A$1:$E$65474,[1]기획현황취합!$D$1,FALSE))</f>
        <v>0</v>
      </c>
      <c r="AY70" s="255">
        <v>0</v>
      </c>
      <c r="AZ70" s="210">
        <f>IF(ISERROR(VLOOKUP($F70,[1]기획현황취합!$A$1:$E$65474,[1]기획현황취합!$E$1,FALSE))=TRUE,0,VLOOKUP($F70,[1]기획현황취합!$A$1:$E$65474,[1]기획현황취합!$E$1,FALSE))</f>
        <v>0</v>
      </c>
      <c r="BA70" s="250">
        <v>0</v>
      </c>
      <c r="BB70" s="250">
        <v>0</v>
      </c>
      <c r="BC70" s="250">
        <v>0</v>
      </c>
      <c r="BD70" s="250">
        <v>0</v>
      </c>
      <c r="BE70" s="250">
        <v>0</v>
      </c>
      <c r="BF70" s="250">
        <v>0</v>
      </c>
      <c r="BG70" s="256">
        <v>0</v>
      </c>
      <c r="BH70" s="256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1201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80"/>
        <v>0</v>
      </c>
      <c r="BO70" s="47">
        <f t="shared" si="81"/>
        <v>1200</v>
      </c>
      <c r="BP70" s="95">
        <f t="shared" si="82"/>
        <v>8556216.0000000019</v>
      </c>
      <c r="BQ70" s="95">
        <f t="shared" si="83"/>
        <v>63600000</v>
      </c>
      <c r="BR70" s="48">
        <f t="shared" si="196"/>
        <v>6.7574476635678433</v>
      </c>
      <c r="BT70" s="26" t="str">
        <f>IF(ISERROR(Z70&amp;VLOOKUP($AG70,'TARGET MU'!$A:$D,'TARGET MU'!$B$1,FALSE))=TRUE,"",Z70&amp;VLOOKUP($AG70,'TARGET MU'!$A:$D,'TARGET MU'!$B$1,FALSE))</f>
        <v/>
      </c>
      <c r="BU70" s="31">
        <f t="shared" si="126"/>
        <v>0</v>
      </c>
      <c r="BV70" s="31" t="str">
        <f t="shared" si="127"/>
        <v>0</v>
      </c>
      <c r="BX70" s="55" t="str">
        <f t="shared" si="162"/>
        <v/>
      </c>
      <c r="BY70" s="56" t="str">
        <f t="shared" si="163"/>
        <v/>
      </c>
      <c r="BZ70" s="56">
        <f t="shared" si="164"/>
        <v>0</v>
      </c>
      <c r="CA70" s="56">
        <f t="shared" si="165"/>
        <v>0</v>
      </c>
      <c r="CB70" s="56" t="str">
        <f t="shared" si="166"/>
        <v>K</v>
      </c>
      <c r="CC70" s="56">
        <f t="shared" si="167"/>
        <v>0</v>
      </c>
      <c r="CD70" s="57">
        <f t="shared" si="168"/>
        <v>0</v>
      </c>
      <c r="CE70" s="56" t="str">
        <f t="shared" si="169"/>
        <v/>
      </c>
      <c r="CF70" s="56" t="str">
        <f t="shared" si="170"/>
        <v/>
      </c>
      <c r="CG70" s="57">
        <f t="shared" si="171"/>
        <v>0</v>
      </c>
      <c r="CH70" s="56" t="str">
        <f t="shared" si="172"/>
        <v/>
      </c>
      <c r="CI70" s="56">
        <f t="shared" si="173"/>
        <v>1</v>
      </c>
      <c r="CJ70" s="56">
        <f t="shared" si="174"/>
        <v>0</v>
      </c>
      <c r="CK70" s="58">
        <f t="shared" si="100"/>
        <v>1200</v>
      </c>
      <c r="CL70" s="59">
        <f t="shared" si="175"/>
        <v>0</v>
      </c>
      <c r="CM70" s="58">
        <f t="shared" si="176"/>
        <v>0</v>
      </c>
      <c r="CN70" s="58">
        <f t="shared" si="177"/>
        <v>0</v>
      </c>
      <c r="CO70" s="58">
        <f t="shared" si="178"/>
        <v>0</v>
      </c>
      <c r="CP70" s="60" t="str">
        <f t="shared" si="179"/>
        <v/>
      </c>
      <c r="CQ70" s="241"/>
      <c r="CS70" s="49"/>
      <c r="CT70" s="50" t="str">
        <f t="shared" si="180"/>
        <v>ELK-동일모자-20 TTL</v>
      </c>
      <c r="CU70" s="51" t="str">
        <f t="shared" si="181"/>
        <v/>
      </c>
      <c r="CV70" s="51" t="str">
        <f t="shared" si="182"/>
        <v/>
      </c>
      <c r="CW70" s="51" t="str">
        <f t="shared" si="183"/>
        <v/>
      </c>
      <c r="CX70" s="52">
        <f t="shared" si="184"/>
        <v>0</v>
      </c>
      <c r="CY70" s="52" t="str">
        <f t="shared" si="185"/>
        <v/>
      </c>
      <c r="CZ70" s="53">
        <f t="shared" si="112"/>
        <v>1200</v>
      </c>
      <c r="DA70" s="53">
        <f t="shared" si="186"/>
        <v>0</v>
      </c>
      <c r="DB70" s="52">
        <f t="shared" si="187"/>
        <v>0</v>
      </c>
      <c r="DC70" s="52">
        <f t="shared" si="188"/>
        <v>0</v>
      </c>
      <c r="DD70" s="61"/>
      <c r="DE70" s="165"/>
      <c r="DG70" s="276"/>
      <c r="DH70" s="282" t="str">
        <f t="shared" si="192"/>
        <v/>
      </c>
      <c r="DI70" s="275"/>
      <c r="DJ70" s="275"/>
      <c r="DK70" s="276"/>
      <c r="DL70" s="1081"/>
      <c r="DM70" s="1081"/>
      <c r="DN70" s="276"/>
      <c r="DO70" s="276"/>
      <c r="DP70" s="283" t="str">
        <f t="shared" si="193"/>
        <v/>
      </c>
      <c r="DQ70" s="276"/>
      <c r="DR70" s="276"/>
      <c r="DS70" s="277"/>
      <c r="DT70" s="276"/>
      <c r="DU70" s="277"/>
      <c r="DV70" s="276"/>
      <c r="DW70" s="276"/>
      <c r="DX70" s="277"/>
      <c r="DY70" s="277"/>
      <c r="DZ70" s="61"/>
      <c r="EA70" s="62"/>
      <c r="EB70" s="62"/>
      <c r="EC70" s="26" t="str">
        <f t="shared" si="157"/>
        <v>0</v>
      </c>
      <c r="ED70" s="26" t="str">
        <f t="shared" si="158"/>
        <v/>
      </c>
      <c r="EE70" s="27">
        <f>IF(ED70="",0,IF(COUNTIF(ED$12:ED69,ED70)=0,0,COUNTIF(ED$12:ED69,ED70)))</f>
        <v>0</v>
      </c>
      <c r="EF70" s="26">
        <f t="shared" si="118"/>
        <v>0</v>
      </c>
      <c r="EG70" s="27" t="str">
        <f t="shared" si="159"/>
        <v/>
      </c>
      <c r="EI70" s="26" t="str">
        <f t="shared" si="160"/>
        <v/>
      </c>
      <c r="EJ70" s="26" t="str">
        <f t="shared" si="161"/>
        <v/>
      </c>
      <c r="EM70" s="1245"/>
      <c r="EN70" s="1245"/>
      <c r="EO70" s="1245"/>
    </row>
    <row r="71" spans="1:145" s="26" customFormat="1" ht="52.5" customHeight="1">
      <c r="A71" s="169" t="str">
        <f>IF(OR($I71="TTL",$I71=""),"",IF(ISERROR(VLOOKUP($B71,CODE!$D:$G,CODE!$F$1-2,FALSE))=TRUE,"전략",VLOOKUP($B71,CODE!$D:$G,CODE!$F$1-2,FALSE)))</f>
        <v>F-CAP</v>
      </c>
      <c r="B71" s="224" t="str">
        <f>IF(OR($I71="TTL",$I71=""),"",IF(VLOOKUP($P71,CODE!$K:$O,CODE!$O$1,FALSE)="",$I71,$I71&amp;"-"&amp;VLOOKUP($P71,CODE!$K:$O,CODE!$O$1,FALSE)))</f>
        <v>ELK</v>
      </c>
      <c r="C71" s="72" t="str">
        <f t="shared" si="121"/>
        <v>ELK-동일모자-21</v>
      </c>
      <c r="D71" s="306" t="str">
        <f t="shared" si="65"/>
        <v>ELK-동일모자-21ELKBAF3531GY</v>
      </c>
      <c r="E71" s="72">
        <f t="shared" si="66"/>
        <v>1</v>
      </c>
      <c r="F71" s="195" t="str">
        <f t="shared" si="67"/>
        <v>ELK-동일모자-211</v>
      </c>
      <c r="G71" s="72" t="str">
        <f t="shared" si="68"/>
        <v>ELK-동일모자-211-ELKBAF3531GREYOSM</v>
      </c>
      <c r="H71" s="72" t="str">
        <f>IF(ISERROR(I71&amp;VLOOKUP(P71,CODE!$K:$N,CODE!$N$1,FALSE)&amp;S71)=TRUE,0,I71&amp;VLOOKUP(P71,CODE!$K:$N,CODE!$N$1,FALSE)&amp;S71)</f>
        <v>ELK의류외531</v>
      </c>
      <c r="I71" s="72" t="str">
        <f>IF(ISERROR(SEARCH("TTL",$K71))=TRUE,IF($L71="","",VLOOKUP($L71,CODE!$B:$G,CODE!$D$1,FALSE)),"TTL")</f>
        <v>ELK</v>
      </c>
      <c r="J71" s="244" t="str">
        <f t="shared" si="122"/>
        <v>14FW E</v>
      </c>
      <c r="K71" s="1037"/>
      <c r="L71" s="40" t="s">
        <v>2129</v>
      </c>
      <c r="M71" s="41" t="str">
        <f>IF(OR($I71="TTL",$L71=""),"",VLOOKUP($L71,CODE!$B:$D,CODE!$C$1,FALSE))</f>
        <v>ELSTINKO KIDS</v>
      </c>
      <c r="N71" s="42" t="str">
        <f>IF(OR($I71="TTL",$L71=""),"",VLOOKUP($K$2,CODE!$S:$T,CODE!$T$1-1,FALSE))</f>
        <v>F</v>
      </c>
      <c r="O71" s="43" t="str">
        <f>IF(OR($I71="TTL",$L71=""),"",VLOOKUP($L$2,CODE!$X:$Y,CODE!$Y$1-1,FALSE))</f>
        <v>3</v>
      </c>
      <c r="P71" s="40" t="s">
        <v>2130</v>
      </c>
      <c r="Q71" s="41" t="str">
        <f>IF(OR($I71="TTL",$P71=""),"",VLOOKUP($P71,CODE!$K:$M,CODE!$L$1,FALSE))</f>
        <v>BASIC CAP</v>
      </c>
      <c r="R71" s="185" t="s">
        <v>2131</v>
      </c>
      <c r="S71" s="1153">
        <v>531</v>
      </c>
      <c r="T71" s="43">
        <f t="shared" si="206"/>
        <v>531</v>
      </c>
      <c r="U71" s="39" t="str">
        <f t="shared" si="207"/>
        <v>ELKBAF3531</v>
      </c>
      <c r="V71" s="36">
        <f t="shared" si="72"/>
        <v>0.5</v>
      </c>
      <c r="W71" s="1154" t="s">
        <v>2132</v>
      </c>
      <c r="X71" s="39" t="str">
        <f>IF($Y71="","",VLOOKUP($Y71,CODE!$AE:$AF,CODE!$AF$1-1,FALSE))</f>
        <v>GY</v>
      </c>
      <c r="Y71" s="37" t="s">
        <v>2133</v>
      </c>
      <c r="Z71" s="35" t="str">
        <f t="shared" si="73"/>
        <v>ELKBAF3531GY</v>
      </c>
      <c r="AA71" s="554" t="str">
        <f t="shared" si="74"/>
        <v/>
      </c>
      <c r="AB71" s="45">
        <f t="shared" si="75"/>
        <v>0.5</v>
      </c>
      <c r="AC71" s="1248" t="s">
        <v>2356</v>
      </c>
      <c r="AD71" s="186">
        <v>1</v>
      </c>
      <c r="AE71" s="1155" t="s">
        <v>2134</v>
      </c>
      <c r="AF71" s="214">
        <v>150</v>
      </c>
      <c r="AG71" s="215" t="s">
        <v>2135</v>
      </c>
      <c r="AH71" s="216">
        <v>21</v>
      </c>
      <c r="AI71" s="231">
        <f t="shared" si="208"/>
        <v>21</v>
      </c>
      <c r="AJ71" s="217" t="s">
        <v>2136</v>
      </c>
      <c r="AK71" s="217" t="s">
        <v>2137</v>
      </c>
      <c r="AL71" s="219">
        <f t="shared" si="209"/>
        <v>1</v>
      </c>
      <c r="AM71" s="254">
        <f>IF(ISERROR(VLOOKUP($F71,[1]기획현황취합!$A$1:$E$65474,[1]기획현황취합!$B$1,FALSE))=TRUE,0,VLOOKUP($F71,[1]기획현황취합!$A$1:$E$65474,[1]기획현황취합!$B$1,FALSE))</f>
        <v>49000</v>
      </c>
      <c r="AN71" s="1042">
        <f>IF(ISERROR(VLOOKUP($F71,[1]기획현황취합!$A$1:$E$65474,[1]기획현황취합!$C$1,FALSE))=TRUE,0,VLOOKUP($F71,[1]기획현황취합!$A$1:$E$65474,[1]기획현황취합!$C$1,FALSE))</f>
        <v>41801</v>
      </c>
      <c r="AO71" s="46">
        <f>IF(ISERROR(($AM71/1.1)/VLOOKUP($AG71,'TARGET MU'!$A:$D,'TARGET MU'!$D$1,FALSE))=TRUE,0,($AM71/1.1)/VLOOKUP($AG71,'TARGET MU'!$A:$D,'TARGET MU'!$D$1,FALSE))</f>
        <v>7424.242424242424</v>
      </c>
      <c r="AP71" s="1049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8561.99</v>
      </c>
      <c r="AQ71" s="38">
        <f t="shared" si="194"/>
        <v>1137.7475757575758</v>
      </c>
      <c r="AR71" s="1157">
        <v>621</v>
      </c>
      <c r="AS71" s="716">
        <v>0</v>
      </c>
      <c r="AT71" s="251">
        <v>20</v>
      </c>
      <c r="AU71" s="226">
        <f t="shared" si="195"/>
        <v>641</v>
      </c>
      <c r="AV71" s="252">
        <v>6.35</v>
      </c>
      <c r="AW71" s="253">
        <v>0</v>
      </c>
      <c r="AX71" s="257">
        <f>IF(ISERROR(VLOOKUP($F71,[1]기획현황취합!$A$1:$E$65474,[1]기획현황취합!$D$1,FALSE))=TRUE,0,VLOOKUP($F71,[1]기획현황취합!$A$1:$E$65474,[1]기획현황취합!$D$1,FALSE))</f>
        <v>41773</v>
      </c>
      <c r="AY71" s="255">
        <v>41876</v>
      </c>
      <c r="AZ71" s="210">
        <f>IF(ISERROR(VLOOKUP($F71,[1]기획현황취합!$A$1:$E$65474,[1]기획현황취합!$E$1,FALSE))=TRUE,0,VLOOKUP($F71,[1]기획현황취합!$A$1:$E$65474,[1]기획현황취합!$E$1,FALSE))</f>
        <v>41844</v>
      </c>
      <c r="BA71" s="250">
        <v>41879</v>
      </c>
      <c r="BB71" s="250">
        <v>41873</v>
      </c>
      <c r="BC71" s="250">
        <v>41887</v>
      </c>
      <c r="BD71" s="250">
        <v>0</v>
      </c>
      <c r="BE71" s="250">
        <v>0</v>
      </c>
      <c r="BF71" s="250">
        <v>0</v>
      </c>
      <c r="BG71" s="256" t="s">
        <v>2267</v>
      </c>
      <c r="BH71" s="256" t="s">
        <v>2267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20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126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80"/>
        <v>0</v>
      </c>
      <c r="BO71" s="47">
        <f t="shared" si="81"/>
        <v>150</v>
      </c>
      <c r="BP71" s="95">
        <f t="shared" si="82"/>
        <v>1284298.5</v>
      </c>
      <c r="BQ71" s="95">
        <f t="shared" si="83"/>
        <v>7350000</v>
      </c>
      <c r="BR71" s="48">
        <f t="shared" si="196"/>
        <v>5.2026987353938212</v>
      </c>
      <c r="BT71" s="26" t="str">
        <f>IF(ISERROR(Z71&amp;VLOOKUP($AG71,'TARGET MU'!$A:$D,'TARGET MU'!$B$1,FALSE))=TRUE,"",Z71&amp;VLOOKUP($AG71,'TARGET MU'!$A:$D,'TARGET MU'!$B$1,FALSE))</f>
        <v>ELKBAF3531GY동일모자(청도)</v>
      </c>
      <c r="BU71" s="31">
        <f t="shared" si="126"/>
        <v>8561.99</v>
      </c>
      <c r="BV71" s="31" t="str">
        <f t="shared" si="127"/>
        <v>ELKBAF3531GYOSM15049000동일모자21CN</v>
      </c>
      <c r="BX71" s="55" t="str">
        <f t="shared" si="162"/>
        <v>ELK</v>
      </c>
      <c r="BY71" s="56" t="str">
        <f t="shared" si="163"/>
        <v>3</v>
      </c>
      <c r="BZ71" s="56" t="str">
        <f t="shared" si="164"/>
        <v>M</v>
      </c>
      <c r="CA71" s="56" t="str">
        <f t="shared" si="165"/>
        <v>BA</v>
      </c>
      <c r="CB71" s="56" t="str">
        <f t="shared" si="166"/>
        <v>K</v>
      </c>
      <c r="CC71" s="56" t="str">
        <f t="shared" si="167"/>
        <v>CN</v>
      </c>
      <c r="CD71" s="57" t="str">
        <f t="shared" si="168"/>
        <v>14FW ELS_61_SNAP_GY_KIDS</v>
      </c>
      <c r="CE71" s="56" t="str">
        <f t="shared" si="169"/>
        <v>ELKBAF3531</v>
      </c>
      <c r="CF71" s="56">
        <f t="shared" si="170"/>
        <v>531</v>
      </c>
      <c r="CG71" s="57" t="str">
        <f t="shared" si="171"/>
        <v>14FW ELS_61_SNAP_GY_KIDS</v>
      </c>
      <c r="CH71" s="56" t="str">
        <f t="shared" si="172"/>
        <v>GY</v>
      </c>
      <c r="CI71" s="56">
        <f t="shared" si="173"/>
        <v>1</v>
      </c>
      <c r="CJ71" s="56" t="str">
        <f t="shared" si="174"/>
        <v>OSM</v>
      </c>
      <c r="CK71" s="58">
        <f t="shared" si="100"/>
        <v>150</v>
      </c>
      <c r="CL71" s="59">
        <f t="shared" si="175"/>
        <v>6.35</v>
      </c>
      <c r="CM71" s="58">
        <f t="shared" si="176"/>
        <v>49000</v>
      </c>
      <c r="CN71" s="58">
        <f t="shared" si="177"/>
        <v>7920.99</v>
      </c>
      <c r="CO71" s="58">
        <f t="shared" si="178"/>
        <v>641</v>
      </c>
      <c r="CP71" s="60">
        <f t="shared" si="179"/>
        <v>1</v>
      </c>
      <c r="CQ71" s="241" t="s">
        <v>4573</v>
      </c>
      <c r="CS71" s="49"/>
      <c r="CT71" s="50" t="str">
        <f t="shared" si="180"/>
        <v>ELKBAF3531GYOSM</v>
      </c>
      <c r="CU71" s="51" t="str">
        <f t="shared" si="181"/>
        <v>ELSTINKO KIDS</v>
      </c>
      <c r="CV71" s="51" t="str">
        <f t="shared" si="182"/>
        <v>BASIC CAP_531</v>
      </c>
      <c r="CW71" s="51" t="str">
        <f t="shared" si="183"/>
        <v>GREY_OSM</v>
      </c>
      <c r="CX71" s="52" t="str">
        <f t="shared" si="184"/>
        <v>ELK</v>
      </c>
      <c r="CY71" s="52">
        <f t="shared" si="185"/>
        <v>531</v>
      </c>
      <c r="CZ71" s="53">
        <f t="shared" si="112"/>
        <v>150</v>
      </c>
      <c r="DA71" s="53">
        <f t="shared" si="186"/>
        <v>49000</v>
      </c>
      <c r="DB71" s="52" t="str">
        <f t="shared" si="187"/>
        <v>GREY</v>
      </c>
      <c r="DC71" s="52" t="str">
        <f t="shared" si="188"/>
        <v>OSM</v>
      </c>
      <c r="DD71" s="1246" t="s">
        <v>2362</v>
      </c>
      <c r="DE71" s="165"/>
      <c r="DG71" s="1216">
        <v>41773</v>
      </c>
      <c r="DH71" s="282">
        <f t="shared" si="192"/>
        <v>41754</v>
      </c>
      <c r="DI71" s="275">
        <v>41778</v>
      </c>
      <c r="DJ71" s="275">
        <v>41778</v>
      </c>
      <c r="DK71" s="276"/>
      <c r="DL71" s="1218">
        <v>3</v>
      </c>
      <c r="DM71" s="1218">
        <v>2</v>
      </c>
      <c r="DN71" s="276">
        <v>41786</v>
      </c>
      <c r="DO71" s="1216" t="s">
        <v>2175</v>
      </c>
      <c r="DP71" s="283">
        <f t="shared" si="193"/>
        <v>41784</v>
      </c>
      <c r="DQ71" s="276">
        <v>41803</v>
      </c>
      <c r="DR71" s="1216" t="s">
        <v>2174</v>
      </c>
      <c r="DS71" s="277"/>
      <c r="DT71" s="276"/>
      <c r="DU71" s="277"/>
      <c r="DV71" s="276"/>
      <c r="DW71" s="276"/>
      <c r="DX71" s="277"/>
      <c r="DY71" s="277"/>
      <c r="DZ71" s="61"/>
      <c r="EA71" s="62"/>
      <c r="EB71" s="62"/>
      <c r="EC71" s="26" t="str">
        <f t="shared" si="157"/>
        <v>ELKBAF3531GY41773</v>
      </c>
      <c r="ED71" s="26" t="str">
        <f t="shared" si="158"/>
        <v>ELKBAF3531GYOSM</v>
      </c>
      <c r="EE71" s="27">
        <f>IF(ED71="",0,IF(COUNTIF(ED$12:ED70,ED71)=0,0,COUNTIF(ED$12:ED70,ED71)))</f>
        <v>0</v>
      </c>
      <c r="EF71" s="26">
        <f t="shared" si="118"/>
        <v>0</v>
      </c>
      <c r="EG71" s="27" t="str">
        <f t="shared" si="159"/>
        <v/>
      </c>
      <c r="EI71" s="26" t="str">
        <f t="shared" si="160"/>
        <v>ELKBAF3531</v>
      </c>
      <c r="EJ71" s="26" t="str">
        <f t="shared" si="161"/>
        <v>ELKBAF3531GY</v>
      </c>
      <c r="EM71" s="1245"/>
      <c r="EN71" s="1245"/>
      <c r="EO71" s="1245"/>
    </row>
    <row r="72" spans="1:145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4" t="str">
        <f>IF(OR($I72="TTL",$I72=""),"",IF(VLOOKUP($P72,CODE!$K:$O,CODE!$O$1,FALSE)="",$I72,$I72&amp;"-"&amp;VLOOKUP($P72,CODE!$K:$O,CODE!$O$1,FALSE)))</f>
        <v>ELK</v>
      </c>
      <c r="C72" s="72" t="str">
        <f t="shared" si="121"/>
        <v>ELK-동일모자-21</v>
      </c>
      <c r="D72" s="306" t="str">
        <f t="shared" si="65"/>
        <v>ELK-동일모자-21ELKBAF3531GY</v>
      </c>
      <c r="E72" s="72">
        <f t="shared" si="66"/>
        <v>1</v>
      </c>
      <c r="F72" s="195" t="str">
        <f t="shared" si="67"/>
        <v>ELK-동일모자-211</v>
      </c>
      <c r="G72" s="72" t="str">
        <f t="shared" si="68"/>
        <v>ELK-동일모자-211-ELKBAF3531GREYOML</v>
      </c>
      <c r="H72" s="72" t="str">
        <f>IF(ISERROR(I72&amp;VLOOKUP(P72,CODE!$K:$N,CODE!$N$1,FALSE)&amp;S72)=TRUE,0,I72&amp;VLOOKUP(P72,CODE!$K:$N,CODE!$N$1,FALSE)&amp;S72)</f>
        <v>ELK의류외531</v>
      </c>
      <c r="I72" s="72" t="str">
        <f>IF(ISERROR(SEARCH("TTL",$K72))=TRUE,IF($L72="","",VLOOKUP($L72,CODE!$B:$G,CODE!$D$1,FALSE)),"TTL")</f>
        <v>ELK</v>
      </c>
      <c r="J72" s="244" t="str">
        <f t="shared" si="122"/>
        <v>14FW E</v>
      </c>
      <c r="K72" s="1037"/>
      <c r="L72" s="40" t="s">
        <v>2129</v>
      </c>
      <c r="M72" s="41" t="str">
        <f>IF(OR($I72="TTL",$L72=""),"",VLOOKUP($L72,CODE!$B:$D,CODE!$C$1,FALSE))</f>
        <v>ELSTINKO KIDS</v>
      </c>
      <c r="N72" s="42" t="str">
        <f>IF(OR($I72="TTL",$L72=""),"",VLOOKUP($K$2,CODE!$S:$T,CODE!$T$1-1,FALSE))</f>
        <v>F</v>
      </c>
      <c r="O72" s="43" t="str">
        <f>IF(OR($I72="TTL",$L72=""),"",VLOOKUP($L$2,CODE!$X:$Y,CODE!$Y$1-1,FALSE))</f>
        <v>3</v>
      </c>
      <c r="P72" s="40" t="s">
        <v>2130</v>
      </c>
      <c r="Q72" s="41" t="str">
        <f>IF(OR($I72="TTL",$P72=""),"",VLOOKUP($P72,CODE!$K:$M,CODE!$L$1,FALSE))</f>
        <v>BASIC CAP</v>
      </c>
      <c r="R72" s="185" t="s">
        <v>2131</v>
      </c>
      <c r="S72" s="1153">
        <v>531</v>
      </c>
      <c r="T72" s="43">
        <f t="shared" si="206"/>
        <v>531</v>
      </c>
      <c r="U72" s="39" t="str">
        <f t="shared" si="207"/>
        <v>ELKBAF3531</v>
      </c>
      <c r="V72" s="36">
        <f t="shared" si="72"/>
        <v>0.5</v>
      </c>
      <c r="W72" s="1154" t="s">
        <v>2132</v>
      </c>
      <c r="X72" s="39" t="str">
        <f>IF($Y72="","",VLOOKUP($Y72,CODE!$AE:$AF,CODE!$AF$1-1,FALSE))</f>
        <v>GY</v>
      </c>
      <c r="Y72" s="37" t="s">
        <v>2133</v>
      </c>
      <c r="Z72" s="35" t="str">
        <f t="shared" si="73"/>
        <v>ELKBAF3531GY</v>
      </c>
      <c r="AA72" s="554" t="str">
        <f t="shared" si="74"/>
        <v/>
      </c>
      <c r="AB72" s="45">
        <f t="shared" si="75"/>
        <v>0.5</v>
      </c>
      <c r="AC72" s="1248" t="s">
        <v>2356</v>
      </c>
      <c r="AD72" s="186">
        <v>1</v>
      </c>
      <c r="AE72" s="1155" t="s">
        <v>2138</v>
      </c>
      <c r="AF72" s="214">
        <v>80</v>
      </c>
      <c r="AG72" s="215" t="s">
        <v>2135</v>
      </c>
      <c r="AH72" s="216">
        <v>21</v>
      </c>
      <c r="AI72" s="231">
        <f t="shared" si="208"/>
        <v>21</v>
      </c>
      <c r="AJ72" s="217" t="s">
        <v>2136</v>
      </c>
      <c r="AK72" s="217" t="s">
        <v>2137</v>
      </c>
      <c r="AL72" s="219">
        <f t="shared" si="209"/>
        <v>1</v>
      </c>
      <c r="AM72" s="254">
        <f>IF(ISERROR(VLOOKUP($F72,[1]기획현황취합!$A$1:$E$65474,[1]기획현황취합!$B$1,FALSE))=TRUE,0,VLOOKUP($F72,[1]기획현황취합!$A$1:$E$65474,[1]기획현황취합!$B$1,FALSE))</f>
        <v>49000</v>
      </c>
      <c r="AN72" s="1042">
        <f>IF(ISERROR(VLOOKUP($F72,[1]기획현황취합!$A$1:$E$65474,[1]기획현황취합!$C$1,FALSE))=TRUE,0,VLOOKUP($F72,[1]기획현황취합!$A$1:$E$65474,[1]기획현황취합!$C$1,FALSE))</f>
        <v>41801</v>
      </c>
      <c r="AO72" s="46">
        <f>IF(ISERROR(($AM72/1.1)/VLOOKUP($AG72,'TARGET MU'!$A:$D,'TARGET MU'!$D$1,FALSE))=TRUE,0,($AM72/1.1)/VLOOKUP($AG72,'TARGET MU'!$A:$D,'TARGET MU'!$D$1,FALSE))</f>
        <v>7424.242424242424</v>
      </c>
      <c r="AP72" s="1049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8271.99</v>
      </c>
      <c r="AQ72" s="38">
        <f t="shared" si="194"/>
        <v>847.74757575757576</v>
      </c>
      <c r="AR72" s="1157">
        <v>331</v>
      </c>
      <c r="AS72" s="716">
        <v>0</v>
      </c>
      <c r="AT72" s="251">
        <v>20</v>
      </c>
      <c r="AU72" s="226">
        <f t="shared" si="195"/>
        <v>351</v>
      </c>
      <c r="AV72" s="252">
        <v>6.35</v>
      </c>
      <c r="AW72" s="253">
        <v>0</v>
      </c>
      <c r="AX72" s="257">
        <f>IF(ISERROR(VLOOKUP($F72,[1]기획현황취합!$A$1:$E$65474,[1]기획현황취합!$D$1,FALSE))=TRUE,0,VLOOKUP($F72,[1]기획현황취합!$A$1:$E$65474,[1]기획현황취합!$D$1,FALSE))</f>
        <v>41773</v>
      </c>
      <c r="AY72" s="255">
        <v>41876</v>
      </c>
      <c r="AZ72" s="210">
        <f>IF(ISERROR(VLOOKUP($F72,[1]기획현황취합!$A$1:$E$65474,[1]기획현황취합!$E$1,FALSE))=TRUE,0,VLOOKUP($F72,[1]기획현황취합!$A$1:$E$65474,[1]기획현황취합!$E$1,FALSE))</f>
        <v>41844</v>
      </c>
      <c r="BA72" s="250">
        <v>41879</v>
      </c>
      <c r="BB72" s="250">
        <v>41873</v>
      </c>
      <c r="BC72" s="250">
        <v>41887</v>
      </c>
      <c r="BD72" s="250">
        <v>0</v>
      </c>
      <c r="BE72" s="250">
        <v>0</v>
      </c>
      <c r="BF72" s="250">
        <v>0</v>
      </c>
      <c r="BG72" s="256" t="s">
        <v>2267</v>
      </c>
      <c r="BH72" s="256" t="s">
        <v>2267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20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3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310"/>
      <c r="BO72" s="47">
        <f t="shared" si="81"/>
        <v>80</v>
      </c>
      <c r="BP72" s="95">
        <f t="shared" si="82"/>
        <v>661759.19999999995</v>
      </c>
      <c r="BQ72" s="95">
        <f t="shared" si="83"/>
        <v>3920000</v>
      </c>
      <c r="BR72" s="48">
        <f t="shared" ref="BR72:BR135" si="210">IF(ISERROR($BQ72/($BP72*1.1))=TRUE,0,$BQ72/($BP72*1.1))</f>
        <v>5.3850953090434759</v>
      </c>
      <c r="BT72" s="26" t="str">
        <f>IF(ISERROR(Z72&amp;VLOOKUP($AG72,'TARGET MU'!$A:$D,'TARGET MU'!$B$1,FALSE))=TRUE,"",Z72&amp;VLOOKUP($AG72,'TARGET MU'!$A:$D,'TARGET MU'!$B$1,FALSE))</f>
        <v>ELKBAF3531GY동일모자(청도)</v>
      </c>
      <c r="BU72" s="31">
        <f t="shared" si="126"/>
        <v>8271.99</v>
      </c>
      <c r="BV72" s="31" t="str">
        <f t="shared" si="127"/>
        <v>ELKBAF3531GYOML8049000동일모자21CN</v>
      </c>
      <c r="BX72" s="55" t="str">
        <f t="shared" si="162"/>
        <v>ELK</v>
      </c>
      <c r="BY72" s="56" t="str">
        <f t="shared" si="163"/>
        <v>3</v>
      </c>
      <c r="BZ72" s="56" t="str">
        <f t="shared" si="164"/>
        <v>M</v>
      </c>
      <c r="CA72" s="56" t="str">
        <f t="shared" si="165"/>
        <v>BA</v>
      </c>
      <c r="CB72" s="56" t="str">
        <f t="shared" si="166"/>
        <v>K</v>
      </c>
      <c r="CC72" s="56" t="str">
        <f t="shared" si="167"/>
        <v>CN</v>
      </c>
      <c r="CD72" s="57" t="str">
        <f t="shared" si="168"/>
        <v>14FW ELS_61_SNAP_GY_KIDS</v>
      </c>
      <c r="CE72" s="56" t="str">
        <f t="shared" si="169"/>
        <v>ELKBAF3531</v>
      </c>
      <c r="CF72" s="56">
        <f t="shared" si="170"/>
        <v>531</v>
      </c>
      <c r="CG72" s="57" t="str">
        <f t="shared" si="171"/>
        <v>14FW ELS_61_SNAP_GY_KIDS</v>
      </c>
      <c r="CH72" s="56" t="str">
        <f t="shared" si="172"/>
        <v>GY</v>
      </c>
      <c r="CI72" s="56">
        <f t="shared" si="173"/>
        <v>1</v>
      </c>
      <c r="CJ72" s="56" t="str">
        <f t="shared" si="174"/>
        <v>OML</v>
      </c>
      <c r="CK72" s="58">
        <f t="shared" si="100"/>
        <v>80</v>
      </c>
      <c r="CL72" s="59">
        <f t="shared" si="175"/>
        <v>6.35</v>
      </c>
      <c r="CM72" s="58">
        <f t="shared" si="176"/>
        <v>49000</v>
      </c>
      <c r="CN72" s="58">
        <f t="shared" si="177"/>
        <v>7920.99</v>
      </c>
      <c r="CO72" s="58">
        <f t="shared" si="178"/>
        <v>351</v>
      </c>
      <c r="CP72" s="60">
        <f t="shared" si="179"/>
        <v>1</v>
      </c>
      <c r="CQ72" s="241" t="s">
        <v>4573</v>
      </c>
      <c r="CS72" s="49"/>
      <c r="CT72" s="50" t="str">
        <f t="shared" si="180"/>
        <v>ELKBAF3531GYOML</v>
      </c>
      <c r="CU72" s="51" t="str">
        <f t="shared" si="181"/>
        <v>ELSTINKO KIDS</v>
      </c>
      <c r="CV72" s="51" t="str">
        <f t="shared" si="182"/>
        <v>BASIC CAP_531</v>
      </c>
      <c r="CW72" s="51" t="str">
        <f t="shared" si="183"/>
        <v>GREY_OML</v>
      </c>
      <c r="CX72" s="52" t="str">
        <f t="shared" si="184"/>
        <v>ELK</v>
      </c>
      <c r="CY72" s="52">
        <f t="shared" si="185"/>
        <v>531</v>
      </c>
      <c r="CZ72" s="53">
        <f t="shared" si="112"/>
        <v>80</v>
      </c>
      <c r="DA72" s="53">
        <f t="shared" si="186"/>
        <v>49000</v>
      </c>
      <c r="DB72" s="52" t="str">
        <f t="shared" si="187"/>
        <v>GREY</v>
      </c>
      <c r="DC72" s="52" t="str">
        <f t="shared" si="188"/>
        <v>OML</v>
      </c>
      <c r="DD72" s="1246" t="s">
        <v>2362</v>
      </c>
      <c r="DE72" s="165"/>
      <c r="DG72" s="1216">
        <v>41773</v>
      </c>
      <c r="DH72" s="282">
        <f t="shared" si="192"/>
        <v>41754</v>
      </c>
      <c r="DI72" s="275">
        <v>41778</v>
      </c>
      <c r="DJ72" s="275">
        <v>41778</v>
      </c>
      <c r="DK72" s="276"/>
      <c r="DL72" s="1218">
        <v>3</v>
      </c>
      <c r="DM72" s="1218">
        <v>2</v>
      </c>
      <c r="DN72" s="276">
        <v>41786</v>
      </c>
      <c r="DO72" s="1216" t="s">
        <v>2175</v>
      </c>
      <c r="DP72" s="283">
        <f t="shared" si="193"/>
        <v>41784</v>
      </c>
      <c r="DQ72" s="276">
        <v>41803</v>
      </c>
      <c r="DR72" s="1216" t="s">
        <v>2174</v>
      </c>
      <c r="DS72" s="277"/>
      <c r="DT72" s="276"/>
      <c r="DU72" s="277"/>
      <c r="DV72" s="276"/>
      <c r="DW72" s="276"/>
      <c r="DX72" s="277"/>
      <c r="DY72" s="277"/>
      <c r="DZ72" s="61"/>
      <c r="EA72" s="62"/>
      <c r="EB72" s="62"/>
      <c r="EC72" s="26" t="str">
        <f t="shared" si="157"/>
        <v/>
      </c>
      <c r="ED72" s="26" t="str">
        <f t="shared" si="158"/>
        <v>ELKBAF3531GYOML</v>
      </c>
      <c r="EE72" s="27">
        <f>IF(ED72="",0,IF(COUNTIF(ED$12:ED71,ED72)=0,0,COUNTIF(ED$12:ED71,ED72)))</f>
        <v>0</v>
      </c>
      <c r="EF72" s="26">
        <f t="shared" si="118"/>
        <v>0</v>
      </c>
      <c r="EG72" s="27" t="str">
        <f t="shared" si="159"/>
        <v/>
      </c>
      <c r="EI72" s="26" t="str">
        <f t="shared" si="160"/>
        <v>ELKBAF3531</v>
      </c>
      <c r="EJ72" s="26" t="str">
        <f t="shared" si="161"/>
        <v>ELKBAF3531GY</v>
      </c>
      <c r="EM72" s="1245"/>
      <c r="EN72" s="1245"/>
      <c r="EO72" s="1245"/>
    </row>
    <row r="73" spans="1:145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4" t="str">
        <f>IF(OR($I73="TTL",$I73=""),"",IF(VLOOKUP($P73,CODE!$K:$O,CODE!$O$1,FALSE)="",$I73,$I73&amp;"-"&amp;VLOOKUP($P73,CODE!$K:$O,CODE!$O$1,FALSE)))</f>
        <v>ELK</v>
      </c>
      <c r="C73" s="72" t="str">
        <f t="shared" si="121"/>
        <v>ELK-동일모자-21</v>
      </c>
      <c r="D73" s="306" t="str">
        <f t="shared" si="65"/>
        <v>ELK-동일모자-21ELKERF5532PK</v>
      </c>
      <c r="E73" s="72">
        <f t="shared" si="66"/>
        <v>2</v>
      </c>
      <c r="F73" s="195" t="str">
        <f t="shared" si="67"/>
        <v>ELK-동일모자-212</v>
      </c>
      <c r="G73" s="72" t="str">
        <f t="shared" si="68"/>
        <v>ELK-동일모자-212-ELKERF5532PINKOSM</v>
      </c>
      <c r="H73" s="72" t="str">
        <f>IF(ISERROR(I73&amp;VLOOKUP(P73,CODE!$K:$N,CODE!$N$1,FALSE)&amp;S73)=TRUE,0,I73&amp;VLOOKUP(P73,CODE!$K:$N,CODE!$N$1,FALSE)&amp;S73)</f>
        <v>ELK의류외532</v>
      </c>
      <c r="I73" s="72" t="str">
        <f>IF(ISERROR(SEARCH("TTL",$K73))=TRUE,IF($L73="","",VLOOKUP($L73,CODE!$B:$G,CODE!$D$1,FALSE)),"TTL")</f>
        <v>ELK</v>
      </c>
      <c r="J73" s="244" t="str">
        <f t="shared" si="122"/>
        <v>14FW E</v>
      </c>
      <c r="K73" s="1037"/>
      <c r="L73" s="40" t="s">
        <v>2129</v>
      </c>
      <c r="M73" s="41" t="str">
        <f>IF(OR($I73="TTL",$L73=""),"",VLOOKUP($L73,CODE!$B:$D,CODE!$C$1,FALSE))</f>
        <v>ELSTINKO KIDS</v>
      </c>
      <c r="N73" s="42" t="str">
        <f>IF(OR($I73="TTL",$L73=""),"",VLOOKUP($K$2,CODE!$S:$T,CODE!$T$1-1,FALSE))</f>
        <v>F</v>
      </c>
      <c r="O73" s="1147">
        <v>5</v>
      </c>
      <c r="P73" s="40" t="s">
        <v>2139</v>
      </c>
      <c r="Q73" s="41" t="str">
        <f>IF(OR($I73="TTL",$P73=""),"",VLOOKUP($P73,CODE!$K:$M,CODE!$L$1,FALSE))</f>
        <v>EARCAP</v>
      </c>
      <c r="R73" s="185" t="s">
        <v>2131</v>
      </c>
      <c r="S73" s="1153">
        <v>532</v>
      </c>
      <c r="T73" s="43">
        <f t="shared" si="206"/>
        <v>532</v>
      </c>
      <c r="U73" s="39" t="str">
        <f t="shared" si="207"/>
        <v>ELKERF5532</v>
      </c>
      <c r="V73" s="36">
        <f t="shared" si="72"/>
        <v>0.5</v>
      </c>
      <c r="W73" s="1154" t="s">
        <v>2140</v>
      </c>
      <c r="X73" s="39" t="str">
        <f>IF($Y73="","",VLOOKUP($Y73,CODE!$AE:$AF,CODE!$AF$1-1,FALSE))</f>
        <v>PK</v>
      </c>
      <c r="Y73" s="37" t="s">
        <v>2141</v>
      </c>
      <c r="Z73" s="35" t="str">
        <f t="shared" si="73"/>
        <v>ELKERF5532PK</v>
      </c>
      <c r="AA73" s="554" t="str">
        <f t="shared" si="74"/>
        <v/>
      </c>
      <c r="AB73" s="45">
        <f t="shared" si="75"/>
        <v>0.5</v>
      </c>
      <c r="AC73" s="1247" t="s">
        <v>2357</v>
      </c>
      <c r="AD73" s="186">
        <v>1</v>
      </c>
      <c r="AE73" s="1155" t="s">
        <v>2134</v>
      </c>
      <c r="AF73" s="214">
        <v>120</v>
      </c>
      <c r="AG73" s="215" t="s">
        <v>2135</v>
      </c>
      <c r="AH73" s="216">
        <v>21</v>
      </c>
      <c r="AI73" s="231">
        <f t="shared" si="208"/>
        <v>21</v>
      </c>
      <c r="AJ73" s="217" t="s">
        <v>2136</v>
      </c>
      <c r="AK73" s="217" t="s">
        <v>2137</v>
      </c>
      <c r="AL73" s="219">
        <f t="shared" si="209"/>
        <v>1</v>
      </c>
      <c r="AM73" s="254">
        <f>IF(ISERROR(VLOOKUP($F73,[1]기획현황취합!$A$1:$E$65474,[1]기획현황취합!$B$1,FALSE))=TRUE,0,VLOOKUP($F73,[1]기획현황취합!$A$1:$E$65474,[1]기획현황취합!$B$1,FALSE))</f>
        <v>55000</v>
      </c>
      <c r="AN73" s="1042">
        <f>IF(ISERROR(VLOOKUP($F73,[1]기획현황취합!$A$1:$E$65474,[1]기획현황취합!$C$1,FALSE))=TRUE,0,VLOOKUP($F73,[1]기획현황취합!$A$1:$E$65474,[1]기획현황취합!$C$1,FALSE))</f>
        <v>41801</v>
      </c>
      <c r="AO73" s="46">
        <f>IF(ISERROR(($AM73/1.1)/VLOOKUP($AG73,'TARGET MU'!$A:$D,'TARGET MU'!$D$1,FALSE))=TRUE,0,($AM73/1.1)/VLOOKUP($AG73,'TARGET MU'!$A:$D,'TARGET MU'!$D$1,FALSE))</f>
        <v>8333.3333333333321</v>
      </c>
      <c r="AP73" s="1049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9042.2800000000007</v>
      </c>
      <c r="AQ73" s="38">
        <f t="shared" si="194"/>
        <v>708.94666666666853</v>
      </c>
      <c r="AR73" s="1157">
        <v>41</v>
      </c>
      <c r="AS73" s="716">
        <v>0</v>
      </c>
      <c r="AT73" s="251">
        <v>20</v>
      </c>
      <c r="AU73" s="226">
        <f t="shared" si="195"/>
        <v>61</v>
      </c>
      <c r="AV73" s="252">
        <v>7.2</v>
      </c>
      <c r="AW73" s="253">
        <v>0</v>
      </c>
      <c r="AX73" s="257">
        <f>IF(ISERROR(VLOOKUP($F73,[1]기획현황취합!$A$1:$E$65474,[1]기획현황취합!$D$1,FALSE))=TRUE,0,VLOOKUP($F73,[1]기획현황취합!$A$1:$E$65474,[1]기획현황취합!$D$1,FALSE))</f>
        <v>41773</v>
      </c>
      <c r="AY73" s="255">
        <v>41876</v>
      </c>
      <c r="AZ73" s="210">
        <f>IF(ISERROR(VLOOKUP($F73,[1]기획현황취합!$A$1:$E$65474,[1]기획현황취합!$E$1,FALSE))=TRUE,0,VLOOKUP($F73,[1]기획현황취합!$A$1:$E$65474,[1]기획현황취합!$E$1,FALSE))</f>
        <v>41844</v>
      </c>
      <c r="BA73" s="250">
        <v>41879</v>
      </c>
      <c r="BB73" s="250">
        <v>41914</v>
      </c>
      <c r="BC73" s="250">
        <v>0</v>
      </c>
      <c r="BD73" s="250">
        <v>0</v>
      </c>
      <c r="BE73" s="250">
        <v>0</v>
      </c>
      <c r="BF73" s="250">
        <v>0</v>
      </c>
      <c r="BG73" s="256" t="s">
        <v>2267</v>
      </c>
      <c r="BH73" s="256" t="s">
        <v>2267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119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80"/>
        <v>0</v>
      </c>
      <c r="BO73" s="47">
        <f t="shared" si="81"/>
        <v>120</v>
      </c>
      <c r="BP73" s="95">
        <f t="shared" si="82"/>
        <v>1085073.6000000001</v>
      </c>
      <c r="BQ73" s="95">
        <f t="shared" si="83"/>
        <v>6600000</v>
      </c>
      <c r="BR73" s="48">
        <f t="shared" si="210"/>
        <v>5.5295788230402056</v>
      </c>
      <c r="BT73" s="26" t="str">
        <f>IF(ISERROR(Z73&amp;VLOOKUP($AG73,'TARGET MU'!$A:$D,'TARGET MU'!$B$1,FALSE))=TRUE,"",Z73&amp;VLOOKUP($AG73,'TARGET MU'!$A:$D,'TARGET MU'!$B$1,FALSE))</f>
        <v>ELKERF5532PK동일모자(청도)</v>
      </c>
      <c r="BU73" s="31">
        <f t="shared" si="126"/>
        <v>9042.2800000000007</v>
      </c>
      <c r="BV73" s="31" t="str">
        <f t="shared" si="127"/>
        <v>ELKERF5532PKOSM12055000동일모자21CN</v>
      </c>
      <c r="BX73" s="55" t="str">
        <f t="shared" si="162"/>
        <v>ELK</v>
      </c>
      <c r="BY73" s="56">
        <f t="shared" si="163"/>
        <v>5</v>
      </c>
      <c r="BZ73" s="56" t="str">
        <f t="shared" si="164"/>
        <v>M</v>
      </c>
      <c r="CA73" s="56" t="str">
        <f t="shared" si="165"/>
        <v>ER</v>
      </c>
      <c r="CB73" s="56" t="str">
        <f t="shared" si="166"/>
        <v>K</v>
      </c>
      <c r="CC73" s="56" t="str">
        <f t="shared" si="167"/>
        <v>CN</v>
      </c>
      <c r="CD73" s="57" t="str">
        <f t="shared" si="168"/>
        <v>14FW ELS_62_CURVED PK_KIDS</v>
      </c>
      <c r="CE73" s="56" t="str">
        <f t="shared" si="169"/>
        <v>ELKERF5532</v>
      </c>
      <c r="CF73" s="56">
        <f t="shared" si="170"/>
        <v>532</v>
      </c>
      <c r="CG73" s="57" t="str">
        <f t="shared" si="171"/>
        <v>14FW ELS_62_CURVED PK_KIDS</v>
      </c>
      <c r="CH73" s="56" t="str">
        <f t="shared" si="172"/>
        <v>PK</v>
      </c>
      <c r="CI73" s="56">
        <f t="shared" si="173"/>
        <v>1</v>
      </c>
      <c r="CJ73" s="56" t="str">
        <f t="shared" si="174"/>
        <v>OSM</v>
      </c>
      <c r="CK73" s="58">
        <f t="shared" si="100"/>
        <v>120</v>
      </c>
      <c r="CL73" s="59">
        <f t="shared" si="175"/>
        <v>7.2</v>
      </c>
      <c r="CM73" s="58">
        <f t="shared" si="176"/>
        <v>55000</v>
      </c>
      <c r="CN73" s="58">
        <f t="shared" si="177"/>
        <v>8981.2800000000007</v>
      </c>
      <c r="CO73" s="58">
        <f t="shared" si="178"/>
        <v>61</v>
      </c>
      <c r="CP73" s="60">
        <f t="shared" si="179"/>
        <v>1</v>
      </c>
      <c r="CQ73" s="241">
        <v>1049</v>
      </c>
      <c r="CS73" s="49"/>
      <c r="CT73" s="50" t="str">
        <f t="shared" si="180"/>
        <v>ELKERF5532PKOSM</v>
      </c>
      <c r="CU73" s="51" t="str">
        <f t="shared" si="181"/>
        <v>ELSTINKO KIDS</v>
      </c>
      <c r="CV73" s="51" t="str">
        <f t="shared" si="182"/>
        <v>EARCAP_532</v>
      </c>
      <c r="CW73" s="51" t="str">
        <f t="shared" si="183"/>
        <v>PINK_OSM</v>
      </c>
      <c r="CX73" s="52" t="str">
        <f t="shared" si="184"/>
        <v>ELK</v>
      </c>
      <c r="CY73" s="52">
        <f t="shared" si="185"/>
        <v>532</v>
      </c>
      <c r="CZ73" s="53">
        <f t="shared" si="112"/>
        <v>120</v>
      </c>
      <c r="DA73" s="53">
        <f t="shared" si="186"/>
        <v>55000</v>
      </c>
      <c r="DB73" s="52" t="str">
        <f t="shared" si="187"/>
        <v>PINK</v>
      </c>
      <c r="DC73" s="52" t="str">
        <f t="shared" si="188"/>
        <v>OSM</v>
      </c>
      <c r="DD73" s="1246" t="s">
        <v>2362</v>
      </c>
      <c r="DE73" s="165"/>
      <c r="DG73" s="1216">
        <v>41773</v>
      </c>
      <c r="DH73" s="282">
        <f t="shared" si="192"/>
        <v>41754</v>
      </c>
      <c r="DI73" s="275">
        <v>41778</v>
      </c>
      <c r="DJ73" s="275">
        <v>41778</v>
      </c>
      <c r="DK73" s="276"/>
      <c r="DL73" s="1218">
        <v>5</v>
      </c>
      <c r="DM73" s="1218">
        <v>4</v>
      </c>
      <c r="DN73" s="276">
        <v>41786</v>
      </c>
      <c r="DO73" s="1216" t="s">
        <v>2175</v>
      </c>
      <c r="DP73" s="283">
        <f t="shared" si="193"/>
        <v>41784</v>
      </c>
      <c r="DQ73" s="276">
        <v>41803</v>
      </c>
      <c r="DR73" s="1216" t="s">
        <v>2174</v>
      </c>
      <c r="DS73" s="277"/>
      <c r="DT73" s="276"/>
      <c r="DU73" s="277"/>
      <c r="DV73" s="276"/>
      <c r="DW73" s="276"/>
      <c r="DX73" s="277"/>
      <c r="DY73" s="277"/>
      <c r="DZ73" s="61"/>
      <c r="EA73" s="62"/>
      <c r="EB73" s="62"/>
      <c r="EC73" s="26" t="str">
        <f t="shared" si="157"/>
        <v>ELKERF5532PK41773</v>
      </c>
      <c r="ED73" s="26" t="str">
        <f t="shared" si="158"/>
        <v>ELKERF5532PKOSM</v>
      </c>
      <c r="EE73" s="27">
        <f>IF(ED73="",0,IF(COUNTIF(ED$12:ED72,ED73)=0,0,COUNTIF(ED$12:ED72,ED73)))</f>
        <v>0</v>
      </c>
      <c r="EF73" s="26">
        <f t="shared" si="118"/>
        <v>0</v>
      </c>
      <c r="EG73" s="27" t="str">
        <f t="shared" si="159"/>
        <v/>
      </c>
      <c r="EI73" s="26" t="str">
        <f t="shared" si="160"/>
        <v>ELKERF5532</v>
      </c>
      <c r="EJ73" s="26" t="str">
        <f t="shared" si="161"/>
        <v>ELKERF5532PK</v>
      </c>
      <c r="EM73" s="1245"/>
      <c r="EN73" s="1245"/>
      <c r="EO73" s="1245"/>
    </row>
    <row r="74" spans="1:145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4" t="str">
        <f>IF(OR($I74="TTL",$I74=""),"",IF(VLOOKUP($P74,CODE!$K:$O,CODE!$O$1,FALSE)="",$I74,$I74&amp;"-"&amp;VLOOKUP($P74,CODE!$K:$O,CODE!$O$1,FALSE)))</f>
        <v>ELK</v>
      </c>
      <c r="C74" s="72" t="str">
        <f t="shared" si="121"/>
        <v>ELK-동일모자-21</v>
      </c>
      <c r="D74" s="306" t="str">
        <f t="shared" si="65"/>
        <v>ELK-동일모자-21ELKERF5532PK</v>
      </c>
      <c r="E74" s="72">
        <f t="shared" si="66"/>
        <v>2</v>
      </c>
      <c r="F74" s="195" t="str">
        <f t="shared" si="67"/>
        <v>ELK-동일모자-212</v>
      </c>
      <c r="G74" s="72" t="str">
        <f t="shared" si="68"/>
        <v>ELK-동일모자-212-ELKERF5532PINKOML</v>
      </c>
      <c r="H74" s="72" t="str">
        <f>IF(ISERROR(I74&amp;VLOOKUP(P74,CODE!$K:$N,CODE!$N$1,FALSE)&amp;S74)=TRUE,0,I74&amp;VLOOKUP(P74,CODE!$K:$N,CODE!$N$1,FALSE)&amp;S74)</f>
        <v>ELK의류외532</v>
      </c>
      <c r="I74" s="72" t="str">
        <f>IF(ISERROR(SEARCH("TTL",$K74))=TRUE,IF($L74="","",VLOOKUP($L74,CODE!$B:$G,CODE!$D$1,FALSE)),"TTL")</f>
        <v>ELK</v>
      </c>
      <c r="J74" s="244" t="str">
        <f t="shared" si="122"/>
        <v>14FW E</v>
      </c>
      <c r="K74" s="1037"/>
      <c r="L74" s="40" t="s">
        <v>2129</v>
      </c>
      <c r="M74" s="41" t="str">
        <f>IF(OR($I74="TTL",$L74=""),"",VLOOKUP($L74,CODE!$B:$D,CODE!$C$1,FALSE))</f>
        <v>ELSTINKO KIDS</v>
      </c>
      <c r="N74" s="42" t="str">
        <f>IF(OR($I74="TTL",$L74=""),"",VLOOKUP($K$2,CODE!$S:$T,CODE!$T$1-1,FALSE))</f>
        <v>F</v>
      </c>
      <c r="O74" s="1147">
        <v>5</v>
      </c>
      <c r="P74" s="40" t="s">
        <v>2139</v>
      </c>
      <c r="Q74" s="41" t="str">
        <f>IF(OR($I74="TTL",$P74=""),"",VLOOKUP($P74,CODE!$K:$M,CODE!$L$1,FALSE))</f>
        <v>EARCAP</v>
      </c>
      <c r="R74" s="185" t="s">
        <v>2131</v>
      </c>
      <c r="S74" s="1153">
        <v>532</v>
      </c>
      <c r="T74" s="43">
        <f t="shared" si="206"/>
        <v>532</v>
      </c>
      <c r="U74" s="39" t="str">
        <f t="shared" si="207"/>
        <v>ELKERF5532</v>
      </c>
      <c r="V74" s="36">
        <f t="shared" si="72"/>
        <v>0.5</v>
      </c>
      <c r="W74" s="1154" t="s">
        <v>2140</v>
      </c>
      <c r="X74" s="39" t="str">
        <f>IF($Y74="","",VLOOKUP($Y74,CODE!$AE:$AF,CODE!$AF$1-1,FALSE))</f>
        <v>PK</v>
      </c>
      <c r="Y74" s="37" t="s">
        <v>2141</v>
      </c>
      <c r="Z74" s="35" t="str">
        <f t="shared" si="73"/>
        <v>ELKERF5532PK</v>
      </c>
      <c r="AA74" s="554" t="str">
        <f t="shared" si="74"/>
        <v/>
      </c>
      <c r="AB74" s="45">
        <f t="shared" si="75"/>
        <v>0.5</v>
      </c>
      <c r="AC74" s="1247" t="s">
        <v>2357</v>
      </c>
      <c r="AD74" s="186">
        <v>1</v>
      </c>
      <c r="AE74" s="1155" t="s">
        <v>2138</v>
      </c>
      <c r="AF74" s="214">
        <v>60</v>
      </c>
      <c r="AG74" s="215" t="s">
        <v>2135</v>
      </c>
      <c r="AH74" s="216">
        <v>21</v>
      </c>
      <c r="AI74" s="231">
        <f t="shared" si="208"/>
        <v>21</v>
      </c>
      <c r="AJ74" s="217" t="s">
        <v>2136</v>
      </c>
      <c r="AK74" s="217" t="s">
        <v>2137</v>
      </c>
      <c r="AL74" s="219">
        <f t="shared" si="209"/>
        <v>1</v>
      </c>
      <c r="AM74" s="254">
        <f>IF(ISERROR(VLOOKUP($F74,[1]기획현황취합!$A$1:$E$65474,[1]기획현황취합!$B$1,FALSE))=TRUE,0,VLOOKUP($F74,[1]기획현황취합!$A$1:$E$65474,[1]기획현황취합!$B$1,FALSE))</f>
        <v>55000</v>
      </c>
      <c r="AN74" s="1042">
        <f>IF(ISERROR(VLOOKUP($F74,[1]기획현황취합!$A$1:$E$65474,[1]기획현황취합!$C$1,FALSE))=TRUE,0,VLOOKUP($F74,[1]기획현황취합!$A$1:$E$65474,[1]기획현황취합!$C$1,FALSE))</f>
        <v>41801</v>
      </c>
      <c r="AO74" s="46">
        <f>IF(ISERROR(($AM74/1.1)/VLOOKUP($AG74,'TARGET MU'!$A:$D,'TARGET MU'!$D$1,FALSE))=TRUE,0,($AM74/1.1)/VLOOKUP($AG74,'TARGET MU'!$A:$D,'TARGET MU'!$D$1,FALSE))</f>
        <v>8333.3333333333321</v>
      </c>
      <c r="AP74" s="1049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9021.2800000000007</v>
      </c>
      <c r="AQ74" s="38">
        <f t="shared" si="194"/>
        <v>687.94666666666853</v>
      </c>
      <c r="AR74" s="1157">
        <v>20</v>
      </c>
      <c r="AS74" s="716">
        <v>0</v>
      </c>
      <c r="AT74" s="251">
        <v>20</v>
      </c>
      <c r="AU74" s="226">
        <f t="shared" si="195"/>
        <v>40</v>
      </c>
      <c r="AV74" s="252">
        <v>7.2</v>
      </c>
      <c r="AW74" s="253">
        <v>0</v>
      </c>
      <c r="AX74" s="257">
        <f>IF(ISERROR(VLOOKUP($F74,[1]기획현황취합!$A$1:$E$65474,[1]기획현황취합!$D$1,FALSE))=TRUE,0,VLOOKUP($F74,[1]기획현황취합!$A$1:$E$65474,[1]기획현황취합!$D$1,FALSE))</f>
        <v>41773</v>
      </c>
      <c r="AY74" s="255">
        <v>41876</v>
      </c>
      <c r="AZ74" s="210">
        <f>IF(ISERROR(VLOOKUP($F74,[1]기획현황취합!$A$1:$E$65474,[1]기획현황취합!$E$1,FALSE))=TRUE,0,VLOOKUP($F74,[1]기획현황취합!$A$1:$E$65474,[1]기획현황취합!$E$1,FALSE))</f>
        <v>41844</v>
      </c>
      <c r="BA74" s="250">
        <v>41879</v>
      </c>
      <c r="BB74" s="250">
        <v>41914</v>
      </c>
      <c r="BC74" s="250">
        <v>0</v>
      </c>
      <c r="BD74" s="250">
        <v>0</v>
      </c>
      <c r="BE74" s="250">
        <v>0</v>
      </c>
      <c r="BF74" s="250">
        <v>0</v>
      </c>
      <c r="BG74" s="256" t="s">
        <v>2267</v>
      </c>
      <c r="BH74" s="256" t="s">
        <v>2267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59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80"/>
        <v>0</v>
      </c>
      <c r="BO74" s="47">
        <f t="shared" si="81"/>
        <v>60</v>
      </c>
      <c r="BP74" s="95">
        <f t="shared" si="82"/>
        <v>541276.80000000005</v>
      </c>
      <c r="BQ74" s="95">
        <f t="shared" si="83"/>
        <v>3300000</v>
      </c>
      <c r="BR74" s="48">
        <f t="shared" si="210"/>
        <v>5.5424507386978332</v>
      </c>
      <c r="BT74" s="26" t="str">
        <f>IF(ISERROR(Z74&amp;VLOOKUP($AG74,'TARGET MU'!$A:$D,'TARGET MU'!$B$1,FALSE))=TRUE,"",Z74&amp;VLOOKUP($AG74,'TARGET MU'!$A:$D,'TARGET MU'!$B$1,FALSE))</f>
        <v>ELKERF5532PK동일모자(청도)</v>
      </c>
      <c r="BU74" s="31">
        <f t="shared" si="126"/>
        <v>9021.2800000000007</v>
      </c>
      <c r="BV74" s="31" t="str">
        <f t="shared" si="127"/>
        <v>ELKERF5532PKOML6055000동일모자21CN</v>
      </c>
      <c r="BX74" s="55" t="str">
        <f t="shared" si="162"/>
        <v>ELK</v>
      </c>
      <c r="BY74" s="56">
        <f t="shared" si="163"/>
        <v>5</v>
      </c>
      <c r="BZ74" s="56" t="str">
        <f t="shared" si="164"/>
        <v>M</v>
      </c>
      <c r="CA74" s="56" t="str">
        <f t="shared" si="165"/>
        <v>ER</v>
      </c>
      <c r="CB74" s="56" t="str">
        <f t="shared" si="166"/>
        <v>K</v>
      </c>
      <c r="CC74" s="56" t="str">
        <f t="shared" si="167"/>
        <v>CN</v>
      </c>
      <c r="CD74" s="57" t="str">
        <f t="shared" si="168"/>
        <v>14FW ELS_62_CURVED PK_KIDS</v>
      </c>
      <c r="CE74" s="56" t="str">
        <f t="shared" si="169"/>
        <v>ELKERF5532</v>
      </c>
      <c r="CF74" s="56">
        <f t="shared" si="170"/>
        <v>532</v>
      </c>
      <c r="CG74" s="57" t="str">
        <f t="shared" si="171"/>
        <v>14FW ELS_62_CURVED PK_KIDS</v>
      </c>
      <c r="CH74" s="56" t="str">
        <f t="shared" si="172"/>
        <v>PK</v>
      </c>
      <c r="CI74" s="56">
        <f t="shared" si="173"/>
        <v>1</v>
      </c>
      <c r="CJ74" s="56" t="str">
        <f t="shared" si="174"/>
        <v>OML</v>
      </c>
      <c r="CK74" s="58">
        <f t="shared" si="100"/>
        <v>60</v>
      </c>
      <c r="CL74" s="59">
        <f t="shared" si="175"/>
        <v>7.2</v>
      </c>
      <c r="CM74" s="58">
        <f t="shared" si="176"/>
        <v>55000</v>
      </c>
      <c r="CN74" s="58">
        <f t="shared" si="177"/>
        <v>8981.2800000000007</v>
      </c>
      <c r="CO74" s="58">
        <f t="shared" si="178"/>
        <v>40</v>
      </c>
      <c r="CP74" s="60">
        <f t="shared" si="179"/>
        <v>1</v>
      </c>
      <c r="CQ74" s="241">
        <v>1049</v>
      </c>
      <c r="CS74" s="49"/>
      <c r="CT74" s="50" t="str">
        <f t="shared" si="180"/>
        <v>ELKERF5532PKOML</v>
      </c>
      <c r="CU74" s="51" t="str">
        <f t="shared" si="181"/>
        <v>ELSTINKO KIDS</v>
      </c>
      <c r="CV74" s="51" t="str">
        <f t="shared" si="182"/>
        <v>EARCAP_532</v>
      </c>
      <c r="CW74" s="51" t="str">
        <f t="shared" si="183"/>
        <v>PINK_OML</v>
      </c>
      <c r="CX74" s="52" t="str">
        <f t="shared" si="184"/>
        <v>ELK</v>
      </c>
      <c r="CY74" s="52">
        <f t="shared" si="185"/>
        <v>532</v>
      </c>
      <c r="CZ74" s="53">
        <f t="shared" si="112"/>
        <v>60</v>
      </c>
      <c r="DA74" s="53">
        <f t="shared" si="186"/>
        <v>55000</v>
      </c>
      <c r="DB74" s="52" t="str">
        <f t="shared" si="187"/>
        <v>PINK</v>
      </c>
      <c r="DC74" s="52" t="str">
        <f t="shared" si="188"/>
        <v>OML</v>
      </c>
      <c r="DD74" s="1246" t="s">
        <v>2362</v>
      </c>
      <c r="DE74" s="165"/>
      <c r="DG74" s="1216">
        <v>41773</v>
      </c>
      <c r="DH74" s="282">
        <f t="shared" si="192"/>
        <v>41754</v>
      </c>
      <c r="DI74" s="275">
        <v>41778</v>
      </c>
      <c r="DJ74" s="275">
        <v>41778</v>
      </c>
      <c r="DK74" s="276"/>
      <c r="DL74" s="1218">
        <v>5</v>
      </c>
      <c r="DM74" s="1218">
        <v>4</v>
      </c>
      <c r="DN74" s="276">
        <v>41786</v>
      </c>
      <c r="DO74" s="1216" t="s">
        <v>2175</v>
      </c>
      <c r="DP74" s="283">
        <f t="shared" si="193"/>
        <v>41784</v>
      </c>
      <c r="DQ74" s="276">
        <v>41803</v>
      </c>
      <c r="DR74" s="1216" t="s">
        <v>2174</v>
      </c>
      <c r="DS74" s="277"/>
      <c r="DT74" s="276"/>
      <c r="DU74" s="277"/>
      <c r="DV74" s="276"/>
      <c r="DW74" s="276"/>
      <c r="DX74" s="277"/>
      <c r="DY74" s="277"/>
      <c r="DZ74" s="61"/>
      <c r="EA74" s="62"/>
      <c r="EB74" s="62"/>
      <c r="EC74" s="26" t="str">
        <f t="shared" si="157"/>
        <v/>
      </c>
      <c r="ED74" s="26" t="str">
        <f t="shared" si="158"/>
        <v>ELKERF5532PKOML</v>
      </c>
      <c r="EE74" s="27">
        <f>IF(ED74="",0,IF(COUNTIF(ED$12:ED73,ED74)=0,0,COUNTIF(ED$12:ED73,ED74)))</f>
        <v>0</v>
      </c>
      <c r="EF74" s="26">
        <f t="shared" si="118"/>
        <v>0</v>
      </c>
      <c r="EG74" s="27" t="str">
        <f t="shared" si="159"/>
        <v/>
      </c>
      <c r="EI74" s="26" t="str">
        <f t="shared" si="160"/>
        <v>ELKERF5532</v>
      </c>
      <c r="EJ74" s="26" t="str">
        <f t="shared" si="161"/>
        <v>ELKERF5532PK</v>
      </c>
      <c r="EM74" s="1245"/>
      <c r="EN74" s="1245"/>
      <c r="EO74" s="1245"/>
    </row>
    <row r="75" spans="1:145" s="26" customFormat="1" ht="52.5" customHeight="1">
      <c r="A75" s="169" t="str">
        <f>IF(OR($I75="TTL",$I75=""),"",IF(ISERROR(VLOOKUP($B75,CODE!$D:$G,CODE!$F$1-2,FALSE))=TRUE,"전략",VLOOKUP($B75,CODE!$D:$G,CODE!$F$1-2,FALSE)))</f>
        <v/>
      </c>
      <c r="B75" s="224" t="str">
        <f>IF(OR($I75="TTL",$I75=""),"",IF(VLOOKUP($P75,CODE!$K:$O,CODE!$O$1,FALSE)="",$I75,$I75&amp;"-"&amp;VLOOKUP($P75,CODE!$K:$O,CODE!$O$1,FALSE)))</f>
        <v/>
      </c>
      <c r="C75" s="72" t="str">
        <f t="shared" si="121"/>
        <v/>
      </c>
      <c r="D75" s="306" t="str">
        <f t="shared" si="65"/>
        <v/>
      </c>
      <c r="E75" s="72">
        <f t="shared" si="66"/>
        <v>0</v>
      </c>
      <c r="F75" s="195" t="str">
        <f t="shared" si="67"/>
        <v>0</v>
      </c>
      <c r="G75" s="72" t="str">
        <f t="shared" si="68"/>
        <v>0-</v>
      </c>
      <c r="H75" s="72">
        <f>IF(ISERROR(I75&amp;VLOOKUP(P75,CODE!$K:$N,CODE!$N$1,FALSE)&amp;S75)=TRUE,0,I75&amp;VLOOKUP(P75,CODE!$K:$N,CODE!$N$1,FALSE)&amp;S75)</f>
        <v>0</v>
      </c>
      <c r="I75" s="72" t="str">
        <f>IF(ISERROR(SEARCH("TTL",$K75))=TRUE,IF($L75="","",VLOOKUP($L75,CODE!$B:$G,CODE!$D$1,FALSE)),"TTL")</f>
        <v>TTL</v>
      </c>
      <c r="J75" s="244" t="str">
        <f t="shared" si="122"/>
        <v/>
      </c>
      <c r="K75" s="1037" t="str">
        <f>C74&amp;" TTL"</f>
        <v>ELK-동일모자-21 TTL</v>
      </c>
      <c r="L75" s="40"/>
      <c r="M75" s="41" t="str">
        <f>IF(OR($I75="TTL",$L75=""),"",VLOOKUP($L75,CODE!$B:$D,CODE!$C$1,FALSE))</f>
        <v/>
      </c>
      <c r="N75" s="42" t="str">
        <f>IF(OR($I75="TTL",$L75=""),"",VLOOKUP($K$2,CODE!$S:$T,CODE!$T$1-1,FALSE))</f>
        <v/>
      </c>
      <c r="O75" s="43" t="str">
        <f>IF(OR($I75="TTL",$L75=""),"",VLOOKUP($L$2,CODE!$X:$Y,CODE!$Y$1-1,FALSE))</f>
        <v/>
      </c>
      <c r="P75" s="40"/>
      <c r="Q75" s="41" t="str">
        <f>IF(OR($I75="TTL",$P75=""),"",VLOOKUP($P75,CODE!$K:$M,CODE!$L$1,FALSE))</f>
        <v/>
      </c>
      <c r="R75" s="185" t="s">
        <v>2131</v>
      </c>
      <c r="S75" s="40"/>
      <c r="T75" s="43" t="str">
        <f t="shared" si="206"/>
        <v/>
      </c>
      <c r="U75" s="39" t="str">
        <f t="shared" si="207"/>
        <v/>
      </c>
      <c r="V75" s="36">
        <f t="shared" si="72"/>
        <v>2</v>
      </c>
      <c r="W75" s="44"/>
      <c r="X75" s="39" t="str">
        <f>IF($Y75="","",VLOOKUP($Y75,CODE!$AE:$AF,CODE!$AF$1-1,FALSE))</f>
        <v/>
      </c>
      <c r="Y75" s="37"/>
      <c r="Z75" s="35" t="str">
        <f t="shared" si="73"/>
        <v/>
      </c>
      <c r="AA75" s="554" t="str">
        <f t="shared" si="74"/>
        <v/>
      </c>
      <c r="AB75" s="45">
        <f t="shared" si="75"/>
        <v>2</v>
      </c>
      <c r="AC75" s="560">
        <v>0</v>
      </c>
      <c r="AD75" s="186">
        <v>1</v>
      </c>
      <c r="AE75" s="218"/>
      <c r="AF75" s="214"/>
      <c r="AG75" s="215"/>
      <c r="AH75" s="216"/>
      <c r="AI75" s="231" t="str">
        <f t="shared" si="208"/>
        <v/>
      </c>
      <c r="AJ75" s="217"/>
      <c r="AK75" s="217"/>
      <c r="AL75" s="219" t="str">
        <f t="shared" si="209"/>
        <v/>
      </c>
      <c r="AM75" s="254">
        <f>IF(ISERROR(VLOOKUP($F75,[1]기획현황취합!$A$1:$E$65474,[1]기획현황취합!$B$1,FALSE))=TRUE,0,VLOOKUP($F75,[1]기획현황취합!$A$1:$E$65474,[1]기획현황취합!$B$1,FALSE))</f>
        <v>0</v>
      </c>
      <c r="AN75" s="1042">
        <f>IF(ISERROR(VLOOKUP($F75,[1]기획현황취합!$A$1:$E$65474,[1]기획현황취합!$C$1,FALSE))=TRUE,0,VLOOKUP($F75,[1]기획현황취합!$A$1:$E$65474,[1]기획현황취합!$C$1,FALSE))</f>
        <v>0</v>
      </c>
      <c r="AO75" s="46">
        <f>IF(ISERROR(($AM75/1.1)/VLOOKUP($AG75,'TARGET MU'!$A:$D,'TARGET MU'!$D$1,FALSE))=TRUE,0,($AM75/1.1)/VLOOKUP($AG75,'TARGET MU'!$A:$D,'TARGET MU'!$D$1,FALSE))</f>
        <v>0</v>
      </c>
      <c r="AP75" s="1049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0</v>
      </c>
      <c r="AQ75" s="38">
        <f t="shared" si="194"/>
        <v>0</v>
      </c>
      <c r="AR75" s="716">
        <v>0</v>
      </c>
      <c r="AS75" s="716">
        <v>0</v>
      </c>
      <c r="AT75" s="251"/>
      <c r="AU75" s="226">
        <f t="shared" si="195"/>
        <v>0</v>
      </c>
      <c r="AV75" s="252">
        <v>0</v>
      </c>
      <c r="AW75" s="253">
        <v>0</v>
      </c>
      <c r="AX75" s="257">
        <f>IF(ISERROR(VLOOKUP($F75,[1]기획현황취합!$A$1:$E$65474,[1]기획현황취합!$D$1,FALSE))=TRUE,0,VLOOKUP($F75,[1]기획현황취합!$A$1:$E$65474,[1]기획현황취합!$D$1,FALSE))</f>
        <v>0</v>
      </c>
      <c r="AY75" s="255">
        <v>0</v>
      </c>
      <c r="AZ75" s="210">
        <f>IF(ISERROR(VLOOKUP($F75,[1]기획현황취합!$A$1:$E$65474,[1]기획현황취합!$E$1,FALSE))=TRUE,0,VLOOKUP($F75,[1]기획현황취합!$A$1:$E$65474,[1]기획현황취합!$E$1,FALSE))</f>
        <v>0</v>
      </c>
      <c r="BA75" s="250">
        <v>0</v>
      </c>
      <c r="BB75" s="250">
        <v>0</v>
      </c>
      <c r="BC75" s="250">
        <v>0</v>
      </c>
      <c r="BD75" s="250">
        <v>0</v>
      </c>
      <c r="BE75" s="250">
        <v>0</v>
      </c>
      <c r="BF75" s="250">
        <v>0</v>
      </c>
      <c r="BG75" s="256">
        <v>0</v>
      </c>
      <c r="BH75" s="256">
        <v>0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218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129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80"/>
        <v>0</v>
      </c>
      <c r="BO75" s="47">
        <f t="shared" si="81"/>
        <v>410</v>
      </c>
      <c r="BP75" s="95">
        <f t="shared" si="82"/>
        <v>3572408.0999999996</v>
      </c>
      <c r="BQ75" s="95">
        <f t="shared" si="83"/>
        <v>21170000</v>
      </c>
      <c r="BR75" s="48">
        <f t="shared" si="210"/>
        <v>5.3872497225203766</v>
      </c>
      <c r="BT75" s="26" t="str">
        <f>IF(ISERROR(Z75&amp;VLOOKUP($AG75,'TARGET MU'!$A:$D,'TARGET MU'!$B$1,FALSE))=TRUE,"",Z75&amp;VLOOKUP($AG75,'TARGET MU'!$A:$D,'TARGET MU'!$B$1,FALSE))</f>
        <v/>
      </c>
      <c r="BU75" s="31">
        <f t="shared" si="126"/>
        <v>0</v>
      </c>
      <c r="BV75" s="31" t="str">
        <f t="shared" si="127"/>
        <v>0</v>
      </c>
      <c r="BX75" s="55" t="str">
        <f t="shared" si="162"/>
        <v/>
      </c>
      <c r="BY75" s="56" t="str">
        <f t="shared" si="163"/>
        <v/>
      </c>
      <c r="BZ75" s="56">
        <f t="shared" si="164"/>
        <v>0</v>
      </c>
      <c r="CA75" s="56">
        <f t="shared" si="165"/>
        <v>0</v>
      </c>
      <c r="CB75" s="56" t="str">
        <f t="shared" si="166"/>
        <v>K</v>
      </c>
      <c r="CC75" s="56">
        <f t="shared" si="167"/>
        <v>0</v>
      </c>
      <c r="CD75" s="57">
        <f t="shared" si="168"/>
        <v>0</v>
      </c>
      <c r="CE75" s="56" t="str">
        <f t="shared" si="169"/>
        <v/>
      </c>
      <c r="CF75" s="56" t="str">
        <f t="shared" si="170"/>
        <v/>
      </c>
      <c r="CG75" s="57">
        <f t="shared" si="171"/>
        <v>0</v>
      </c>
      <c r="CH75" s="56" t="str">
        <f t="shared" si="172"/>
        <v/>
      </c>
      <c r="CI75" s="56">
        <f t="shared" si="173"/>
        <v>1</v>
      </c>
      <c r="CJ75" s="56">
        <f t="shared" si="174"/>
        <v>0</v>
      </c>
      <c r="CK75" s="58">
        <f t="shared" si="100"/>
        <v>410</v>
      </c>
      <c r="CL75" s="59">
        <f t="shared" si="175"/>
        <v>0</v>
      </c>
      <c r="CM75" s="58">
        <f t="shared" si="176"/>
        <v>0</v>
      </c>
      <c r="CN75" s="58">
        <f t="shared" si="177"/>
        <v>0</v>
      </c>
      <c r="CO75" s="58">
        <f t="shared" si="178"/>
        <v>0</v>
      </c>
      <c r="CP75" s="60" t="str">
        <f t="shared" si="179"/>
        <v/>
      </c>
      <c r="CQ75" s="241"/>
      <c r="CS75" s="49"/>
      <c r="CT75" s="50" t="str">
        <f t="shared" si="180"/>
        <v>ELK-동일모자-21 TTL</v>
      </c>
      <c r="CU75" s="51" t="str">
        <f t="shared" si="181"/>
        <v/>
      </c>
      <c r="CV75" s="51" t="str">
        <f t="shared" si="182"/>
        <v/>
      </c>
      <c r="CW75" s="51" t="str">
        <f t="shared" si="183"/>
        <v/>
      </c>
      <c r="CX75" s="52">
        <f t="shared" si="184"/>
        <v>0</v>
      </c>
      <c r="CY75" s="52" t="str">
        <f t="shared" si="185"/>
        <v/>
      </c>
      <c r="CZ75" s="53">
        <f t="shared" si="112"/>
        <v>410</v>
      </c>
      <c r="DA75" s="53">
        <f t="shared" si="186"/>
        <v>0</v>
      </c>
      <c r="DB75" s="52">
        <f t="shared" si="187"/>
        <v>0</v>
      </c>
      <c r="DC75" s="52">
        <f t="shared" si="188"/>
        <v>0</v>
      </c>
      <c r="DD75" s="61"/>
      <c r="DE75" s="165"/>
      <c r="DG75" s="276"/>
      <c r="DH75" s="282" t="str">
        <f t="shared" si="192"/>
        <v/>
      </c>
      <c r="DI75" s="275"/>
      <c r="DJ75" s="275"/>
      <c r="DK75" s="276"/>
      <c r="DL75" s="1081"/>
      <c r="DM75" s="1081"/>
      <c r="DN75" s="276"/>
      <c r="DO75" s="276"/>
      <c r="DP75" s="283" t="str">
        <f t="shared" si="193"/>
        <v/>
      </c>
      <c r="DQ75" s="276"/>
      <c r="DR75" s="276"/>
      <c r="DS75" s="277"/>
      <c r="DT75" s="276"/>
      <c r="DU75" s="277"/>
      <c r="DV75" s="276"/>
      <c r="DW75" s="276"/>
      <c r="DX75" s="277"/>
      <c r="DY75" s="277"/>
      <c r="DZ75" s="61"/>
      <c r="EA75" s="62"/>
      <c r="EB75" s="62"/>
      <c r="EC75" s="26" t="str">
        <f t="shared" si="157"/>
        <v>0</v>
      </c>
      <c r="ED75" s="26" t="str">
        <f t="shared" si="158"/>
        <v/>
      </c>
      <c r="EE75" s="27">
        <f>IF(ED75="",0,IF(COUNTIF(ED$12:ED74,ED75)=0,0,COUNTIF(ED$12:ED74,ED75)))</f>
        <v>0</v>
      </c>
      <c r="EF75" s="26">
        <f t="shared" si="118"/>
        <v>0</v>
      </c>
      <c r="EG75" s="27" t="str">
        <f t="shared" si="159"/>
        <v/>
      </c>
      <c r="EI75" s="26" t="str">
        <f t="shared" si="160"/>
        <v/>
      </c>
      <c r="EJ75" s="26" t="str">
        <f t="shared" si="161"/>
        <v/>
      </c>
      <c r="EM75" s="1245"/>
      <c r="EN75" s="1245"/>
      <c r="EO75" s="1245"/>
    </row>
    <row r="76" spans="1:145" s="26" customFormat="1" ht="52.5" customHeight="1">
      <c r="A76" s="169" t="str">
        <f>IF(OR($I76="TTL",$I76=""),"",IF(ISERROR(VLOOKUP($B76,CODE!$D:$G,CODE!$F$1-2,FALSE))=TRUE,"전략",VLOOKUP($B76,CODE!$D:$G,CODE!$F$1-2,FALSE)))</f>
        <v>전략</v>
      </c>
      <c r="B76" s="224" t="str">
        <f>IF(OR($I76="TTL",$I76=""),"",IF(VLOOKUP($P76,CODE!$K:$O,CODE!$O$1,FALSE)="",$I76,$I76&amp;"-"&amp;VLOOKUP($P76,CODE!$K:$O,CODE!$O$1,FALSE)))</f>
        <v>ELK-가방</v>
      </c>
      <c r="C76" s="72" t="str">
        <f t="shared" si="121"/>
        <v>ELK-바이칼-03</v>
      </c>
      <c r="D76" s="306" t="str">
        <f t="shared" si="65"/>
        <v>ELK-바이칼-03ELKSBF3801BK</v>
      </c>
      <c r="E76" s="72">
        <f t="shared" si="66"/>
        <v>1</v>
      </c>
      <c r="F76" s="195" t="str">
        <f t="shared" si="67"/>
        <v>ELK-바이칼-031</v>
      </c>
      <c r="G76" s="72" t="str">
        <f t="shared" si="68"/>
        <v>ELK-바이칼-031-ELKSBF3801BLACKFRE</v>
      </c>
      <c r="H76" s="72" t="str">
        <f>IF(ISERROR(I76&amp;VLOOKUP(P76,CODE!$K:$N,CODE!$N$1,FALSE)&amp;S76)=TRUE,0,I76&amp;VLOOKUP(P76,CODE!$K:$N,CODE!$N$1,FALSE)&amp;S76)</f>
        <v>ELK의류외801</v>
      </c>
      <c r="I76" s="72" t="str">
        <f>IF(ISERROR(SEARCH("TTL",$K76))=TRUE,IF($L76="","",VLOOKUP($L76,CODE!$B:$G,CODE!$D$1,FALSE)),"TTL")</f>
        <v>ELK</v>
      </c>
      <c r="J76" s="244" t="str">
        <f t="shared" si="122"/>
        <v>13FW E</v>
      </c>
      <c r="K76" s="1037"/>
      <c r="L76" s="40" t="s">
        <v>2334</v>
      </c>
      <c r="M76" s="41" t="str">
        <f>IF(OR($I76="TTL",$L76=""),"",VLOOKUP($L76,CODE!$B:$D,CODE!$C$1,FALSE))</f>
        <v>ELSTINKO KIDS</v>
      </c>
      <c r="N76" s="42" t="str">
        <f>IF(OR($I76="TTL",$L76=""),"",VLOOKUP($K$2,CODE!$S:$T,CODE!$T$1-1,FALSE))</f>
        <v>F</v>
      </c>
      <c r="O76" s="43" t="str">
        <f>IF(OR($I76="TTL",$L76=""),"",VLOOKUP($L$2,CODE!$X:$Y,CODE!$Y$1-1,FALSE))</f>
        <v>3</v>
      </c>
      <c r="P76" s="40" t="s">
        <v>2335</v>
      </c>
      <c r="Q76" s="41" t="str">
        <f>IF(OR($I76="TTL",$P76=""),"",VLOOKUP($P76,CODE!$K:$M,CODE!$L$1,FALSE))</f>
        <v>SHOULDER BAG</v>
      </c>
      <c r="R76" s="185" t="s">
        <v>2336</v>
      </c>
      <c r="S76" s="40">
        <v>801</v>
      </c>
      <c r="T76" s="43">
        <f t="shared" si="206"/>
        <v>801</v>
      </c>
      <c r="U76" s="39" t="str">
        <f t="shared" si="207"/>
        <v>ELKSBF3801</v>
      </c>
      <c r="V76" s="36">
        <f t="shared" si="72"/>
        <v>1</v>
      </c>
      <c r="W76" s="44" t="s">
        <v>2337</v>
      </c>
      <c r="X76" s="39" t="str">
        <f>IF($Y76="","",VLOOKUP($Y76,CODE!$AE:$AF,CODE!$AF$1-1,FALSE))</f>
        <v>BK</v>
      </c>
      <c r="Y76" s="37" t="s">
        <v>2338</v>
      </c>
      <c r="Z76" s="35" t="str">
        <f t="shared" si="73"/>
        <v>ELKSBF3801BK</v>
      </c>
      <c r="AA76" s="554" t="str">
        <f t="shared" si="74"/>
        <v>R1</v>
      </c>
      <c r="AB76" s="45">
        <f t="shared" si="75"/>
        <v>1</v>
      </c>
      <c r="AC76" s="560" t="s">
        <v>2359</v>
      </c>
      <c r="AD76" s="186">
        <v>1</v>
      </c>
      <c r="AE76" s="218" t="s">
        <v>2339</v>
      </c>
      <c r="AF76" s="214">
        <v>100</v>
      </c>
      <c r="AG76" s="215" t="s">
        <v>2340</v>
      </c>
      <c r="AH76" s="216">
        <v>3</v>
      </c>
      <c r="AI76" s="231" t="str">
        <f t="shared" si="208"/>
        <v>03</v>
      </c>
      <c r="AJ76" s="217" t="s">
        <v>2341</v>
      </c>
      <c r="AK76" s="217" t="s">
        <v>2342</v>
      </c>
      <c r="AL76" s="219">
        <f t="shared" si="209"/>
        <v>1</v>
      </c>
      <c r="AM76" s="254">
        <f>IF(ISERROR(VLOOKUP($F76,[1]기획현황취합!$A$1:$E$65474,[1]기획현황취합!$B$1,FALSE))=TRUE,0,VLOOKUP($F76,[1]기획현황취합!$A$1:$E$65474,[1]기획현황취합!$B$1,FALSE))</f>
        <v>45000</v>
      </c>
      <c r="AN76" s="1042">
        <f>IF(ISERROR(VLOOKUP($F76,[1]기획현황취합!$A$1:$E$65474,[1]기획현황취합!$C$1,FALSE))=TRUE,0,VLOOKUP($F76,[1]기획현황취합!$A$1:$E$65474,[1]기획현황취합!$C$1,FALSE))</f>
        <v>41822</v>
      </c>
      <c r="AO76" s="46">
        <f>IF(ISERROR(($AM76/1.1)/VLOOKUP($AG76,'TARGET MU'!$A:$D,'TARGET MU'!$D$1,FALSE))=TRUE,0,($AM76/1.1)/VLOOKUP($AG76,'TARGET MU'!$A:$D,'TARGET MU'!$D$1,FALSE))</f>
        <v>10227.272727272726</v>
      </c>
      <c r="AP76" s="1049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9820</v>
      </c>
      <c r="AQ76" s="38">
        <f t="shared" si="194"/>
        <v>-407.27272727272612</v>
      </c>
      <c r="AR76" s="716">
        <v>0</v>
      </c>
      <c r="AS76" s="716">
        <v>0</v>
      </c>
      <c r="AT76" s="251">
        <v>20</v>
      </c>
      <c r="AU76" s="226">
        <f t="shared" si="195"/>
        <v>20</v>
      </c>
      <c r="AV76" s="252">
        <v>0</v>
      </c>
      <c r="AW76" s="253">
        <v>9800</v>
      </c>
      <c r="AX76" s="257">
        <f>IF(ISERROR(VLOOKUP($F76,[1]기획현황취합!$A$1:$E$65474,[1]기획현황취합!$D$1,FALSE))=TRUE,0,VLOOKUP($F76,[1]기획현황취합!$A$1:$E$65474,[1]기획현황취합!$D$1,FALSE))</f>
        <v>41822</v>
      </c>
      <c r="AY76" s="255">
        <v>0</v>
      </c>
      <c r="AZ76" s="210">
        <f>IF(ISERROR(VLOOKUP($F76,[1]기획현황취합!$A$1:$E$65474,[1]기획현황취합!$E$1,FALSE))=TRUE,0,VLOOKUP($F76,[1]기획현황취합!$A$1:$E$65474,[1]기획현황취합!$E$1,FALSE))</f>
        <v>41879</v>
      </c>
      <c r="BA76" s="250">
        <v>0</v>
      </c>
      <c r="BB76" s="250">
        <v>41869</v>
      </c>
      <c r="BC76" s="250">
        <v>0</v>
      </c>
      <c r="BD76" s="250">
        <v>0</v>
      </c>
      <c r="BE76" s="250">
        <v>0</v>
      </c>
      <c r="BF76" s="250">
        <v>0</v>
      </c>
      <c r="BG76" s="256" t="s">
        <v>2451</v>
      </c>
      <c r="BH76" s="256" t="s">
        <v>2451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100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80"/>
        <v>0</v>
      </c>
      <c r="BO76" s="47">
        <f t="shared" si="81"/>
        <v>100</v>
      </c>
      <c r="BP76" s="95">
        <f t="shared" si="82"/>
        <v>982000</v>
      </c>
      <c r="BQ76" s="95">
        <f t="shared" si="83"/>
        <v>4500000</v>
      </c>
      <c r="BR76" s="48">
        <f t="shared" si="210"/>
        <v>4.1658952045917426</v>
      </c>
      <c r="BT76" s="26" t="str">
        <f>IF(ISERROR(Z76&amp;VLOOKUP($AG76,'TARGET MU'!$A:$D,'TARGET MU'!$B$1,FALSE))=TRUE,"",Z76&amp;VLOOKUP($AG76,'TARGET MU'!$A:$D,'TARGET MU'!$B$1,FALSE))</f>
        <v>ELKSBF3801BK바이칼코퍼레이션</v>
      </c>
      <c r="BU76" s="31">
        <f t="shared" si="126"/>
        <v>9820</v>
      </c>
      <c r="BV76" s="31" t="str">
        <f t="shared" si="127"/>
        <v>ELKSBF3801BKFRE10045000바이칼03CN</v>
      </c>
      <c r="BX76" s="55" t="str">
        <f t="shared" si="162"/>
        <v>ELK</v>
      </c>
      <c r="BY76" s="56" t="str">
        <f t="shared" si="163"/>
        <v>3</v>
      </c>
      <c r="BZ76" s="56" t="str">
        <f t="shared" si="164"/>
        <v>M</v>
      </c>
      <c r="CA76" s="56" t="str">
        <f t="shared" si="165"/>
        <v>SB</v>
      </c>
      <c r="CB76" s="56" t="str">
        <f t="shared" si="166"/>
        <v>K</v>
      </c>
      <c r="CC76" s="56" t="str">
        <f t="shared" si="167"/>
        <v>CN</v>
      </c>
      <c r="CD76" s="57" t="str">
        <f t="shared" si="168"/>
        <v>13FW ELStinko SHOEBAG_01_BK_KIDS</v>
      </c>
      <c r="CE76" s="56" t="str">
        <f t="shared" si="169"/>
        <v>ELKSBF3801</v>
      </c>
      <c r="CF76" s="56">
        <f t="shared" si="170"/>
        <v>801</v>
      </c>
      <c r="CG76" s="57" t="str">
        <f t="shared" si="171"/>
        <v>13FW ELStinko SHOEBAG_01_BK_KIDS</v>
      </c>
      <c r="CH76" s="56" t="str">
        <f t="shared" si="172"/>
        <v>BK</v>
      </c>
      <c r="CI76" s="56">
        <f t="shared" si="173"/>
        <v>1</v>
      </c>
      <c r="CJ76" s="56" t="str">
        <f t="shared" si="174"/>
        <v>FRE</v>
      </c>
      <c r="CK76" s="58">
        <f t="shared" si="100"/>
        <v>100</v>
      </c>
      <c r="CL76" s="59">
        <f t="shared" si="175"/>
        <v>0</v>
      </c>
      <c r="CM76" s="58">
        <f t="shared" si="176"/>
        <v>45000</v>
      </c>
      <c r="CN76" s="58">
        <f t="shared" si="177"/>
        <v>9800</v>
      </c>
      <c r="CO76" s="58">
        <f t="shared" si="178"/>
        <v>20</v>
      </c>
      <c r="CP76" s="60">
        <f t="shared" si="179"/>
        <v>1</v>
      </c>
      <c r="CQ76" s="241">
        <v>756</v>
      </c>
      <c r="CS76" s="49"/>
      <c r="CT76" s="50" t="str">
        <f t="shared" si="180"/>
        <v>ELKSBF3801BKFRE</v>
      </c>
      <c r="CU76" s="51" t="str">
        <f t="shared" si="181"/>
        <v>ELSTINKO KIDS</v>
      </c>
      <c r="CV76" s="51" t="str">
        <f t="shared" si="182"/>
        <v>SHOULDER BAG_801</v>
      </c>
      <c r="CW76" s="51" t="str">
        <f t="shared" si="183"/>
        <v>BLACK_FRE</v>
      </c>
      <c r="CX76" s="52" t="str">
        <f t="shared" si="184"/>
        <v>ELK</v>
      </c>
      <c r="CY76" s="52">
        <f t="shared" si="185"/>
        <v>801</v>
      </c>
      <c r="CZ76" s="53">
        <f t="shared" si="112"/>
        <v>100</v>
      </c>
      <c r="DA76" s="53">
        <f t="shared" si="186"/>
        <v>45000</v>
      </c>
      <c r="DB76" s="52" t="str">
        <f t="shared" si="187"/>
        <v>BLACK</v>
      </c>
      <c r="DC76" s="52" t="str">
        <f t="shared" si="188"/>
        <v>FRE</v>
      </c>
      <c r="DD76" s="1249" t="s">
        <v>2474</v>
      </c>
      <c r="DE76" s="165"/>
      <c r="DG76" s="1251">
        <v>41823</v>
      </c>
      <c r="DH76" s="282">
        <f t="shared" si="192"/>
        <v>41789</v>
      </c>
      <c r="DI76" s="1252" t="s">
        <v>2383</v>
      </c>
      <c r="DJ76" s="1252" t="s">
        <v>2175</v>
      </c>
      <c r="DK76" s="1251">
        <v>41823</v>
      </c>
      <c r="DL76" s="1251" t="s">
        <v>2175</v>
      </c>
      <c r="DM76" s="1251" t="s">
        <v>2175</v>
      </c>
      <c r="DN76" s="1251" t="s">
        <v>2175</v>
      </c>
      <c r="DO76" s="1251" t="s">
        <v>2175</v>
      </c>
      <c r="DP76" s="283" t="str">
        <f t="shared" si="193"/>
        <v/>
      </c>
      <c r="DQ76" s="1251" t="s">
        <v>2175</v>
      </c>
      <c r="DR76" s="1251" t="s">
        <v>2175</v>
      </c>
      <c r="DS76" s="1237">
        <v>41823</v>
      </c>
      <c r="DT76" s="276"/>
      <c r="DU76" s="277"/>
      <c r="DV76" s="276"/>
      <c r="DW76" s="276"/>
      <c r="DX76" s="277"/>
      <c r="DY76" s="277"/>
      <c r="DZ76" s="61"/>
      <c r="EA76" s="62"/>
      <c r="EB76" s="62"/>
      <c r="EC76" s="26" t="str">
        <f t="shared" si="157"/>
        <v>ELKSBF3801BK41822</v>
      </c>
      <c r="ED76" s="26" t="str">
        <f t="shared" si="158"/>
        <v>ELKSBF3801BKFRE</v>
      </c>
      <c r="EE76" s="27">
        <f>IF(ED76="",0,IF(COUNTIF(ED$12:ED75,ED76)=0,0,COUNTIF(ED$12:ED75,ED76)))</f>
        <v>0</v>
      </c>
      <c r="EF76" s="26">
        <f t="shared" si="118"/>
        <v>1</v>
      </c>
      <c r="EG76" s="27" t="str">
        <f t="shared" si="159"/>
        <v>R1</v>
      </c>
      <c r="EI76" s="26" t="str">
        <f t="shared" si="160"/>
        <v>ELKSBF3801</v>
      </c>
      <c r="EJ76" s="26" t="str">
        <f t="shared" si="161"/>
        <v>ELKSBF3801BK</v>
      </c>
    </row>
    <row r="77" spans="1:145" s="26" customFormat="1" ht="52.5" customHeight="1">
      <c r="A77" s="169" t="str">
        <f>IF(OR($I77="TTL",$I77=""),"",IF(ISERROR(VLOOKUP($B77,CODE!$D:$G,CODE!$F$1-2,FALSE))=TRUE,"전략",VLOOKUP($B77,CODE!$D:$G,CODE!$F$1-2,FALSE)))</f>
        <v/>
      </c>
      <c r="B77" s="224" t="str">
        <f>IF(OR($I77="TTL",$I77=""),"",IF(VLOOKUP($P77,CODE!$K:$O,CODE!$O$1,FALSE)="",$I77,$I77&amp;"-"&amp;VLOOKUP($P77,CODE!$K:$O,CODE!$O$1,FALSE)))</f>
        <v/>
      </c>
      <c r="C77" s="72" t="str">
        <f t="shared" si="121"/>
        <v/>
      </c>
      <c r="D77" s="306" t="str">
        <f t="shared" si="65"/>
        <v/>
      </c>
      <c r="E77" s="72">
        <f t="shared" si="66"/>
        <v>0</v>
      </c>
      <c r="F77" s="195" t="str">
        <f t="shared" si="67"/>
        <v>0</v>
      </c>
      <c r="G77" s="72" t="str">
        <f t="shared" si="68"/>
        <v>0-</v>
      </c>
      <c r="H77" s="72">
        <f>IF(ISERROR(I77&amp;VLOOKUP(P77,CODE!$K:$N,CODE!$N$1,FALSE)&amp;S77)=TRUE,0,I77&amp;VLOOKUP(P77,CODE!$K:$N,CODE!$N$1,FALSE)&amp;S77)</f>
        <v>0</v>
      </c>
      <c r="I77" s="72" t="str">
        <f>IF(ISERROR(SEARCH("TTL",$K77))=TRUE,IF($L77="","",VLOOKUP($L77,CODE!$B:$G,CODE!$D$1,FALSE)),"TTL")</f>
        <v>TTL</v>
      </c>
      <c r="J77" s="244" t="str">
        <f t="shared" si="122"/>
        <v/>
      </c>
      <c r="K77" s="1037" t="str">
        <f>C76&amp;" TTL"</f>
        <v>ELK-바이칼-03 TTL</v>
      </c>
      <c r="L77" s="40"/>
      <c r="M77" s="41" t="str">
        <f>IF(OR($I77="TTL",$L77=""),"",VLOOKUP($L77,CODE!$B:$D,CODE!$C$1,FALSE))</f>
        <v/>
      </c>
      <c r="N77" s="42" t="str">
        <f>IF(OR($I77="TTL",$L77=""),"",VLOOKUP($K$2,CODE!$S:$T,CODE!$T$1-1,FALSE))</f>
        <v/>
      </c>
      <c r="O77" s="43" t="str">
        <f>IF(OR($I77="TTL",$L77=""),"",VLOOKUP($L$2,CODE!$X:$Y,CODE!$Y$1-1,FALSE))</f>
        <v/>
      </c>
      <c r="P77" s="40"/>
      <c r="Q77" s="41" t="str">
        <f>IF(OR($I77="TTL",$P77=""),"",VLOOKUP($P77,CODE!$K:$M,CODE!$L$1,FALSE))</f>
        <v/>
      </c>
      <c r="R77" s="185" t="s">
        <v>2343</v>
      </c>
      <c r="S77" s="40"/>
      <c r="T77" s="43" t="str">
        <f t="shared" si="206"/>
        <v/>
      </c>
      <c r="U77" s="39" t="str">
        <f t="shared" si="207"/>
        <v/>
      </c>
      <c r="V77" s="36">
        <f t="shared" ref="V77:V79" si="211">IF($I77="TTL",SUMIF($C:$C,MID($K77,1,SEARCH("TTL",$K77)-2),$V:$V),IF($EI77="",0,1/COUNTIF($EI:$EI,$EI77)))</f>
        <v>1</v>
      </c>
      <c r="W77" s="44"/>
      <c r="X77" s="39" t="str">
        <f>IF($Y77="","",VLOOKUP($Y77,CODE!$AE:$AF,CODE!$AF$1-1,FALSE))</f>
        <v/>
      </c>
      <c r="Y77" s="37"/>
      <c r="Z77" s="35" t="str">
        <f t="shared" ref="Z77:Z140" si="212">$U77&amp;$X77</f>
        <v/>
      </c>
      <c r="AA77" s="554" t="str">
        <f t="shared" ref="AA77:AA140" si="213">VLOOKUP($Z77&amp;$AX77,$EC:$EG,5,FALSE)</f>
        <v/>
      </c>
      <c r="AB77" s="45">
        <f t="shared" ref="AB77:AB140" si="214">IF($I77="TTL",SUMIF($C:$C,MID($K77,1,SEARCH("TTL",$K77)-2),$AB:$AB),IF($EJ77="",0,1/COUNTIF($EJ:$EJ,$EJ77)))</f>
        <v>1</v>
      </c>
      <c r="AC77" s="560">
        <v>0</v>
      </c>
      <c r="AD77" s="186">
        <v>1</v>
      </c>
      <c r="AE77" s="218"/>
      <c r="AF77" s="214"/>
      <c r="AG77" s="215"/>
      <c r="AH77" s="216"/>
      <c r="AI77" s="231" t="str">
        <f t="shared" si="208"/>
        <v/>
      </c>
      <c r="AJ77" s="217"/>
      <c r="AK77" s="217"/>
      <c r="AL77" s="219" t="str">
        <f t="shared" si="209"/>
        <v/>
      </c>
      <c r="AM77" s="254">
        <f>IF(ISERROR(VLOOKUP($F77,[1]기획현황취합!$A$1:$E$65474,[1]기획현황취합!$B$1,FALSE))=TRUE,0,VLOOKUP($F77,[1]기획현황취합!$A$1:$E$65474,[1]기획현황취합!$B$1,FALSE))</f>
        <v>0</v>
      </c>
      <c r="AN77" s="1042">
        <f>IF(ISERROR(VLOOKUP($F77,[1]기획현황취합!$A$1:$E$65474,[1]기획현황취합!$C$1,FALSE))=TRUE,0,VLOOKUP($F77,[1]기획현황취합!$A$1:$E$65474,[1]기획현황취합!$C$1,FALSE))</f>
        <v>0</v>
      </c>
      <c r="AO77" s="46">
        <f>IF(ISERROR(($AM77/1.1)/VLOOKUP($AG77,'TARGET MU'!$A:$D,'TARGET MU'!$D$1,FALSE))=TRUE,0,($AM77/1.1)/VLOOKUP($AG77,'TARGET MU'!$A:$D,'TARGET MU'!$D$1,FALSE))</f>
        <v>0</v>
      </c>
      <c r="AP77" s="1049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0</v>
      </c>
      <c r="AQ77" s="38">
        <f t="shared" si="194"/>
        <v>0</v>
      </c>
      <c r="AR77" s="716">
        <v>0</v>
      </c>
      <c r="AS77" s="716">
        <v>0</v>
      </c>
      <c r="AT77" s="251"/>
      <c r="AU77" s="226">
        <f t="shared" si="195"/>
        <v>0</v>
      </c>
      <c r="AV77" s="252">
        <v>0</v>
      </c>
      <c r="AW77" s="253">
        <v>0</v>
      </c>
      <c r="AX77" s="257">
        <f>IF(ISERROR(VLOOKUP($F77,[1]기획현황취합!$A$1:$E$65474,[1]기획현황취합!$D$1,FALSE))=TRUE,0,VLOOKUP($F77,[1]기획현황취합!$A$1:$E$65474,[1]기획현황취합!$D$1,FALSE))</f>
        <v>0</v>
      </c>
      <c r="AY77" s="255">
        <v>0</v>
      </c>
      <c r="AZ77" s="210">
        <f>IF(ISERROR(VLOOKUP($F77,[1]기획현황취합!$A$1:$E$65474,[1]기획현황취합!$E$1,FALSE))=TRUE,0,VLOOKUP($F77,[1]기획현황취합!$A$1:$E$65474,[1]기획현황취합!$E$1,FALSE))</f>
        <v>0</v>
      </c>
      <c r="BA77" s="250">
        <v>0</v>
      </c>
      <c r="BB77" s="250">
        <v>0</v>
      </c>
      <c r="BC77" s="250">
        <v>0</v>
      </c>
      <c r="BD77" s="250">
        <v>0</v>
      </c>
      <c r="BE77" s="250">
        <v>0</v>
      </c>
      <c r="BF77" s="250">
        <v>0</v>
      </c>
      <c r="BG77" s="256">
        <v>0</v>
      </c>
      <c r="BH77" s="256">
        <v>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100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40" si="215">IF($I77="TTL",SUMIF($C:$C,MID($K77,1,SEARCH("TTL",$K77)-2),$BN:$BN),IF(($BO77-SUM($BI77,$BJ77,$BK77,BL77,BM77))&lt;$BO77*$BN$6,0,$BO77-SUM($BI77,$BJ77,$BK77,BL77,BM77)))</f>
        <v>0</v>
      </c>
      <c r="BO77" s="47">
        <f t="shared" ref="BO77:BO140" si="216">IF($I77="TTL",SUMIF($C:$C,MID($K77,1,SEARCH("TTL",$K77)-2),$BO:$BO),$AF77)</f>
        <v>100</v>
      </c>
      <c r="BP77" s="95">
        <f t="shared" ref="BP77:BP140" si="217">IF($I77="TTL",SUMIF($C:$C,MID($K77,1,SEARCH("TTL",$K77)-2),$BP:$BP),IF($AO77=0,0,IF($AP77=0,$AO77*$AF77,$AP77*$AF77)))</f>
        <v>982000</v>
      </c>
      <c r="BQ77" s="95">
        <f t="shared" ref="BQ77:BQ140" si="218">IF($I77="TTL",SUMIF($C:$C,MID($K77,1,SEARCH("TTL",$K77)-2),$BQ:$BQ),$AM77*$AF77)</f>
        <v>4500000</v>
      </c>
      <c r="BR77" s="48">
        <f t="shared" si="210"/>
        <v>4.1658952045917426</v>
      </c>
      <c r="BT77" s="26" t="str">
        <f>IF(ISERROR(Z77&amp;VLOOKUP($AG77,'TARGET MU'!$A:$D,'TARGET MU'!$B$1,FALSE))=TRUE,"",Z77&amp;VLOOKUP($AG77,'TARGET MU'!$A:$D,'TARGET MU'!$B$1,FALSE))</f>
        <v/>
      </c>
      <c r="BU77" s="31">
        <f t="shared" si="126"/>
        <v>0</v>
      </c>
      <c r="BV77" s="31" t="str">
        <f t="shared" si="127"/>
        <v>0</v>
      </c>
      <c r="BX77" s="55" t="str">
        <f t="shared" si="162"/>
        <v/>
      </c>
      <c r="BY77" s="56" t="str">
        <f t="shared" si="163"/>
        <v/>
      </c>
      <c r="BZ77" s="56">
        <f t="shared" si="164"/>
        <v>0</v>
      </c>
      <c r="CA77" s="56">
        <f t="shared" si="165"/>
        <v>0</v>
      </c>
      <c r="CB77" s="56" t="str">
        <f t="shared" si="166"/>
        <v>K</v>
      </c>
      <c r="CC77" s="56">
        <f t="shared" si="167"/>
        <v>0</v>
      </c>
      <c r="CD77" s="57">
        <f t="shared" si="168"/>
        <v>0</v>
      </c>
      <c r="CE77" s="56" t="str">
        <f t="shared" si="169"/>
        <v/>
      </c>
      <c r="CF77" s="56" t="str">
        <f t="shared" si="170"/>
        <v/>
      </c>
      <c r="CG77" s="57">
        <f t="shared" si="171"/>
        <v>0</v>
      </c>
      <c r="CH77" s="56" t="str">
        <f t="shared" si="172"/>
        <v/>
      </c>
      <c r="CI77" s="56">
        <f t="shared" si="173"/>
        <v>1</v>
      </c>
      <c r="CJ77" s="56">
        <f t="shared" si="174"/>
        <v>0</v>
      </c>
      <c r="CK77" s="58">
        <f t="shared" ref="CK77:CK140" si="219">IF($I77="TTL",SUMIF($C:$C,MID($K77,1,SEARCH("TTL",$K77)-2),$BO:$BO),$AF77)</f>
        <v>100</v>
      </c>
      <c r="CL77" s="59">
        <f t="shared" si="175"/>
        <v>0</v>
      </c>
      <c r="CM77" s="58">
        <f t="shared" si="176"/>
        <v>0</v>
      </c>
      <c r="CN77" s="58">
        <f t="shared" si="177"/>
        <v>0</v>
      </c>
      <c r="CO77" s="58">
        <f t="shared" si="178"/>
        <v>0</v>
      </c>
      <c r="CP77" s="60" t="str">
        <f t="shared" si="179"/>
        <v/>
      </c>
      <c r="CQ77" s="241"/>
      <c r="CS77" s="49"/>
      <c r="CT77" s="50" t="str">
        <f t="shared" si="180"/>
        <v>ELK-바이칼-03 TTL</v>
      </c>
      <c r="CU77" s="51" t="str">
        <f t="shared" si="181"/>
        <v/>
      </c>
      <c r="CV77" s="51" t="str">
        <f t="shared" si="182"/>
        <v/>
      </c>
      <c r="CW77" s="51" t="str">
        <f t="shared" si="183"/>
        <v/>
      </c>
      <c r="CX77" s="52">
        <f t="shared" si="184"/>
        <v>0</v>
      </c>
      <c r="CY77" s="52" t="str">
        <f t="shared" si="185"/>
        <v/>
      </c>
      <c r="CZ77" s="53">
        <f t="shared" ref="CZ77:CZ140" si="220">IF($I77="TTL",SUMIF($C:$C,MID($K77,1,SEARCH("TTL",$K77)-2),$CZ:$CZ),$AF77)</f>
        <v>100</v>
      </c>
      <c r="DA77" s="53">
        <f t="shared" si="186"/>
        <v>0</v>
      </c>
      <c r="DB77" s="52">
        <f t="shared" si="187"/>
        <v>0</v>
      </c>
      <c r="DC77" s="52">
        <f t="shared" si="188"/>
        <v>0</v>
      </c>
      <c r="DD77" s="61"/>
      <c r="DE77" s="165"/>
      <c r="DG77" s="276"/>
      <c r="DH77" s="282" t="str">
        <f t="shared" si="192"/>
        <v/>
      </c>
      <c r="DI77" s="275"/>
      <c r="DJ77" s="275"/>
      <c r="DK77" s="276"/>
      <c r="DL77" s="1081"/>
      <c r="DM77" s="1081"/>
      <c r="DN77" s="276"/>
      <c r="DO77" s="276"/>
      <c r="DP77" s="283" t="str">
        <f t="shared" si="193"/>
        <v/>
      </c>
      <c r="DQ77" s="276"/>
      <c r="DR77" s="276"/>
      <c r="DS77" s="277"/>
      <c r="DT77" s="276"/>
      <c r="DU77" s="277"/>
      <c r="DV77" s="276"/>
      <c r="DW77" s="276"/>
      <c r="DX77" s="277"/>
      <c r="DY77" s="277"/>
      <c r="DZ77" s="61"/>
      <c r="EA77" s="62"/>
      <c r="EB77" s="62"/>
      <c r="EC77" s="26" t="str">
        <f t="shared" si="157"/>
        <v>0</v>
      </c>
      <c r="ED77" s="26" t="str">
        <f t="shared" si="158"/>
        <v/>
      </c>
      <c r="EE77" s="27">
        <f>IF(ED77="",0,IF(COUNTIF(ED$12:ED76,ED77)=0,0,COUNTIF(ED$12:ED76,ED77)))</f>
        <v>0</v>
      </c>
      <c r="EF77" s="26">
        <f t="shared" si="118"/>
        <v>0</v>
      </c>
      <c r="EG77" s="27" t="str">
        <f t="shared" si="159"/>
        <v/>
      </c>
      <c r="EI77" s="26" t="str">
        <f t="shared" si="160"/>
        <v/>
      </c>
      <c r="EJ77" s="26" t="str">
        <f t="shared" si="161"/>
        <v/>
      </c>
    </row>
    <row r="78" spans="1:145" s="26" customFormat="1" ht="52.5" customHeight="1">
      <c r="A78" s="169" t="str">
        <f>IF(OR($I78="TTL",$I78=""),"",IF(ISERROR(VLOOKUP($B78,CODE!$D:$G,CODE!$F$1-2,FALSE))=TRUE,"전략",VLOOKUP($B78,CODE!$D:$G,CODE!$F$1-2,FALSE)))</f>
        <v>전략</v>
      </c>
      <c r="B78" s="224" t="str">
        <f>IF(OR($I78="TTL",$I78=""),"",IF(VLOOKUP($P78,CODE!$K:$O,CODE!$O$1,FALSE)="",$I78,$I78&amp;"-"&amp;VLOOKUP($P78,CODE!$K:$O,CODE!$O$1,FALSE)))</f>
        <v>ELK-가방</v>
      </c>
      <c r="C78" s="72" t="str">
        <f t="shared" ref="C78:C141" si="221">IF($I78="TTL","",I78&amp;"-"&amp;$AG78&amp;"-"&amp;$AI78)</f>
        <v>ELK-바이칼-04</v>
      </c>
      <c r="D78" s="306" t="str">
        <f t="shared" si="65"/>
        <v>ELK-바이칼-04ELKBPF3505BK</v>
      </c>
      <c r="E78" s="72">
        <f t="shared" si="66"/>
        <v>1</v>
      </c>
      <c r="F78" s="195" t="str">
        <f t="shared" si="67"/>
        <v>ELK-바이칼-041</v>
      </c>
      <c r="G78" s="72" t="str">
        <f t="shared" si="68"/>
        <v>ELK-바이칼-041-ELKBPF3505BLACKOMM</v>
      </c>
      <c r="H78" s="72" t="str">
        <f>IF(ISERROR(I78&amp;VLOOKUP(P78,CODE!$K:$N,CODE!$N$1,FALSE)&amp;S78)=TRUE,0,I78&amp;VLOOKUP(P78,CODE!$K:$N,CODE!$N$1,FALSE)&amp;S78)</f>
        <v>ELK의류외505</v>
      </c>
      <c r="I78" s="72" t="str">
        <f>IF(ISERROR(SEARCH("TTL",$K78))=TRUE,IF($L78="","",VLOOKUP($L78,CODE!$B:$G,CODE!$D$1,FALSE)),"TTL")</f>
        <v>ELK</v>
      </c>
      <c r="J78" s="244" t="str">
        <f t="shared" ref="J78:J141" si="222">MID(W78,1,6)</f>
        <v>14FW E</v>
      </c>
      <c r="K78" s="1037"/>
      <c r="L78" s="40" t="s">
        <v>2363</v>
      </c>
      <c r="M78" s="41" t="str">
        <f>IF(OR($I78="TTL",$L78=""),"",VLOOKUP($L78,CODE!$B:$D,CODE!$C$1,FALSE))</f>
        <v>ELSTINKO KIDS</v>
      </c>
      <c r="N78" s="42" t="str">
        <f>IF(OR($I78="TTL",$L78=""),"",VLOOKUP($K$2,CODE!$S:$T,CODE!$T$1-1,FALSE))</f>
        <v>F</v>
      </c>
      <c r="O78" s="43" t="str">
        <f>IF(OR($I78="TTL",$L78=""),"",VLOOKUP($L$2,CODE!$X:$Y,CODE!$Y$1-1,FALSE))</f>
        <v>3</v>
      </c>
      <c r="P78" s="40" t="s">
        <v>2364</v>
      </c>
      <c r="Q78" s="41" t="str">
        <f>IF(OR($I78="TTL",$P78=""),"",VLOOKUP($P78,CODE!$K:$M,CODE!$L$1,FALSE))</f>
        <v>BACK PACK</v>
      </c>
      <c r="R78" s="185" t="s">
        <v>2365</v>
      </c>
      <c r="S78" s="40">
        <v>505</v>
      </c>
      <c r="T78" s="43">
        <f t="shared" si="206"/>
        <v>505</v>
      </c>
      <c r="U78" s="39" t="str">
        <f t="shared" si="207"/>
        <v>ELKBPF3505</v>
      </c>
      <c r="V78" s="36">
        <f t="shared" si="211"/>
        <v>1</v>
      </c>
      <c r="W78" s="1154" t="s">
        <v>2366</v>
      </c>
      <c r="X78" s="39" t="str">
        <f>IF($Y78="","",VLOOKUP($Y78,CODE!$AE:$AF,CODE!$AF$1-1,FALSE))</f>
        <v>BK</v>
      </c>
      <c r="Y78" s="37" t="s">
        <v>2367</v>
      </c>
      <c r="Z78" s="35" t="str">
        <f t="shared" si="212"/>
        <v>ELKBPF3505BK</v>
      </c>
      <c r="AA78" s="554" t="str">
        <f t="shared" si="213"/>
        <v/>
      </c>
      <c r="AB78" s="45">
        <f t="shared" si="214"/>
        <v>1</v>
      </c>
      <c r="AC78" s="560" t="s">
        <v>2196</v>
      </c>
      <c r="AD78" s="186">
        <v>1</v>
      </c>
      <c r="AE78" s="218" t="s">
        <v>2368</v>
      </c>
      <c r="AF78" s="214">
        <v>150</v>
      </c>
      <c r="AG78" s="215" t="s">
        <v>2369</v>
      </c>
      <c r="AH78" s="216">
        <v>4</v>
      </c>
      <c r="AI78" s="231" t="str">
        <f t="shared" si="208"/>
        <v>04</v>
      </c>
      <c r="AJ78" s="217" t="s">
        <v>2370</v>
      </c>
      <c r="AK78" s="217" t="s">
        <v>2371</v>
      </c>
      <c r="AL78" s="219">
        <f t="shared" si="209"/>
        <v>1</v>
      </c>
      <c r="AM78" s="254">
        <f>IF(ISERROR(VLOOKUP($F78,[1]기획현황취합!$A$1:$E$65474,[1]기획현황취합!$B$1,FALSE))=TRUE,0,VLOOKUP($F78,[1]기획현황취합!$A$1:$E$65474,[1]기획현황취합!$B$1,FALSE))</f>
        <v>109000</v>
      </c>
      <c r="AN78" s="1042">
        <f>IF(ISERROR(VLOOKUP($F78,[1]기획현황취합!$A$1:$E$65474,[1]기획현황취합!$C$1,FALSE))=TRUE,0,VLOOKUP($F78,[1]기획현황취합!$A$1:$E$65474,[1]기획현황취합!$C$1,FALSE))</f>
        <v>41841</v>
      </c>
      <c r="AO78" s="46">
        <f>IF(ISERROR(($AM78/1.1)/VLOOKUP($AG78,'TARGET MU'!$A:$D,'TARGET MU'!$D$1,FALSE))=TRUE,0,($AM78/1.1)/VLOOKUP($AG78,'TARGET MU'!$A:$D,'TARGET MU'!$D$1,FALSE))</f>
        <v>24772.727272727272</v>
      </c>
      <c r="AP78" s="1049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23520</v>
      </c>
      <c r="AQ78" s="38">
        <f t="shared" si="194"/>
        <v>-1252.7272727272721</v>
      </c>
      <c r="AR78" s="716">
        <v>0</v>
      </c>
      <c r="AS78" s="716">
        <v>0</v>
      </c>
      <c r="AT78" s="251">
        <v>20</v>
      </c>
      <c r="AU78" s="226">
        <f t="shared" si="195"/>
        <v>20</v>
      </c>
      <c r="AV78" s="252">
        <v>0</v>
      </c>
      <c r="AW78" s="253">
        <v>23500</v>
      </c>
      <c r="AX78" s="257">
        <f>IF(ISERROR(VLOOKUP($F78,[1]기획현황취합!$A$1:$E$65474,[1]기획현황취합!$D$1,FALSE))=TRUE,0,VLOOKUP($F78,[1]기획현황취합!$A$1:$E$65474,[1]기획현황취합!$D$1,FALSE))</f>
        <v>41824</v>
      </c>
      <c r="AY78" s="255">
        <v>0</v>
      </c>
      <c r="AZ78" s="210">
        <f>IF(ISERROR(VLOOKUP($F78,[1]기획현황취합!$A$1:$E$65474,[1]기획현황취합!$E$1,FALSE))=TRUE,0,VLOOKUP($F78,[1]기획현황취합!$A$1:$E$65474,[1]기획현황취합!$E$1,FALSE))</f>
        <v>41879</v>
      </c>
      <c r="BA78" s="250">
        <v>0</v>
      </c>
      <c r="BB78" s="250">
        <v>41886</v>
      </c>
      <c r="BC78" s="250">
        <v>0</v>
      </c>
      <c r="BD78" s="250">
        <v>0</v>
      </c>
      <c r="BE78" s="250">
        <v>0</v>
      </c>
      <c r="BF78" s="250">
        <v>0</v>
      </c>
      <c r="BG78" s="256" t="s">
        <v>2450</v>
      </c>
      <c r="BH78" s="256" t="s">
        <v>2450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150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215"/>
        <v>0</v>
      </c>
      <c r="BO78" s="47">
        <f t="shared" si="216"/>
        <v>150</v>
      </c>
      <c r="BP78" s="95">
        <f t="shared" si="217"/>
        <v>3528000</v>
      </c>
      <c r="BQ78" s="95">
        <f t="shared" si="218"/>
        <v>16350000</v>
      </c>
      <c r="BR78" s="48">
        <f t="shared" si="210"/>
        <v>4.2130488559059982</v>
      </c>
      <c r="BT78" s="26" t="str">
        <f>IF(ISERROR(Z78&amp;VLOOKUP($AG78,'TARGET MU'!$A:$D,'TARGET MU'!$B$1,FALSE))=TRUE,"",Z78&amp;VLOOKUP($AG78,'TARGET MU'!$A:$D,'TARGET MU'!$B$1,FALSE))</f>
        <v>ELKBPF3505BK바이칼코퍼레이션</v>
      </c>
      <c r="BU78" s="31">
        <f t="shared" ref="BU78:BU141" si="223">AP78</f>
        <v>23520</v>
      </c>
      <c r="BV78" s="31" t="str">
        <f t="shared" ref="BV78:BV141" si="224">Z78&amp;AE78&amp;AF78&amp;AM78&amp;AG78&amp;AI78&amp;AK78</f>
        <v>ELKBPF3505BKOMM150109000바이칼04CN</v>
      </c>
      <c r="BX78" s="55" t="str">
        <f t="shared" si="162"/>
        <v>ELK</v>
      </c>
      <c r="BY78" s="56" t="str">
        <f t="shared" si="163"/>
        <v>3</v>
      </c>
      <c r="BZ78" s="56" t="str">
        <f t="shared" si="164"/>
        <v>M</v>
      </c>
      <c r="CA78" s="56" t="str">
        <f t="shared" si="165"/>
        <v>BP</v>
      </c>
      <c r="CB78" s="56" t="str">
        <f t="shared" si="166"/>
        <v>K</v>
      </c>
      <c r="CC78" s="56" t="str">
        <f t="shared" si="167"/>
        <v>CN</v>
      </c>
      <c r="CD78" s="57" t="str">
        <f t="shared" si="168"/>
        <v>14FW ELS BACKPACK_07_BK_KIDS</v>
      </c>
      <c r="CE78" s="56" t="str">
        <f t="shared" si="169"/>
        <v>ELKBPF3505</v>
      </c>
      <c r="CF78" s="56">
        <f t="shared" si="170"/>
        <v>505</v>
      </c>
      <c r="CG78" s="57" t="str">
        <f t="shared" si="171"/>
        <v>14FW ELS BACKPACK_07_BK_KIDS</v>
      </c>
      <c r="CH78" s="56" t="str">
        <f t="shared" si="172"/>
        <v>BK</v>
      </c>
      <c r="CI78" s="56">
        <f t="shared" si="173"/>
        <v>1</v>
      </c>
      <c r="CJ78" s="56" t="str">
        <f t="shared" si="174"/>
        <v>OMM</v>
      </c>
      <c r="CK78" s="58">
        <f t="shared" si="219"/>
        <v>150</v>
      </c>
      <c r="CL78" s="59">
        <f t="shared" si="175"/>
        <v>0</v>
      </c>
      <c r="CM78" s="58">
        <f t="shared" si="176"/>
        <v>109000</v>
      </c>
      <c r="CN78" s="58">
        <f t="shared" si="177"/>
        <v>23500</v>
      </c>
      <c r="CO78" s="58">
        <f t="shared" si="178"/>
        <v>20</v>
      </c>
      <c r="CP78" s="60">
        <f t="shared" si="179"/>
        <v>1</v>
      </c>
      <c r="CQ78" s="241">
        <v>849</v>
      </c>
      <c r="CS78" s="49"/>
      <c r="CT78" s="50" t="str">
        <f t="shared" si="180"/>
        <v>ELKBPF3505BKOMM</v>
      </c>
      <c r="CU78" s="51" t="str">
        <f t="shared" si="181"/>
        <v>ELSTINKO KIDS</v>
      </c>
      <c r="CV78" s="51" t="str">
        <f t="shared" si="182"/>
        <v>BACK PACK_505</v>
      </c>
      <c r="CW78" s="51" t="str">
        <f t="shared" si="183"/>
        <v>BLACK_OMM</v>
      </c>
      <c r="CX78" s="52" t="str">
        <f t="shared" si="184"/>
        <v>ELK</v>
      </c>
      <c r="CY78" s="52">
        <f t="shared" si="185"/>
        <v>505</v>
      </c>
      <c r="CZ78" s="53">
        <f t="shared" si="220"/>
        <v>150</v>
      </c>
      <c r="DA78" s="53">
        <f t="shared" si="186"/>
        <v>109000</v>
      </c>
      <c r="DB78" s="52" t="str">
        <f t="shared" si="187"/>
        <v>BLACK</v>
      </c>
      <c r="DC78" s="52" t="str">
        <f t="shared" si="188"/>
        <v>OMM</v>
      </c>
      <c r="DD78" s="1249" t="s">
        <v>2474</v>
      </c>
      <c r="DE78" s="165"/>
      <c r="DG78" s="276"/>
      <c r="DH78" s="282">
        <f t="shared" si="192"/>
        <v>41789</v>
      </c>
      <c r="DI78" s="275"/>
      <c r="DJ78" s="275"/>
      <c r="DK78" s="276"/>
      <c r="DL78" s="1081"/>
      <c r="DM78" s="1081"/>
      <c r="DN78" s="276"/>
      <c r="DO78" s="276"/>
      <c r="DP78" s="283">
        <f t="shared" si="193"/>
        <v>41819</v>
      </c>
      <c r="DQ78" s="276"/>
      <c r="DR78" s="276"/>
      <c r="DS78" s="277"/>
      <c r="DT78" s="276"/>
      <c r="DU78" s="277"/>
      <c r="DV78" s="276"/>
      <c r="DW78" s="276"/>
      <c r="DX78" s="277"/>
      <c r="DY78" s="277"/>
      <c r="DZ78" s="61"/>
      <c r="EA78" s="62"/>
      <c r="EB78" s="62"/>
      <c r="EC78" s="26" t="str">
        <f t="shared" ref="EC78:EC141" si="225">IF(OR(Z77&amp;AX77=Z78&amp;AX77,Z78&amp;AX78=""),"",Z78&amp;AX78)</f>
        <v>ELKBPF3505BK41824</v>
      </c>
      <c r="ED78" s="26" t="str">
        <f t="shared" ref="ED78:ED141" si="226">IF(OR(Z77&amp;AE77=Z78&amp;AE78,Z78=""),"",Z78&amp;AE78)</f>
        <v>ELKBPF3505BKOMM</v>
      </c>
      <c r="EE78" s="27">
        <f>IF(ED78="",0,IF(COUNTIF(ED$12:ED77,ED78)=0,0,COUNTIF(ED$12:ED77,ED78)))</f>
        <v>0</v>
      </c>
      <c r="EF78" s="26">
        <f t="shared" si="118"/>
        <v>0</v>
      </c>
      <c r="EG78" s="27" t="str">
        <f t="shared" ref="EG78:EG141" si="227">IF(EE78+EF78=0,"","R"&amp;(EE78+EF78))</f>
        <v/>
      </c>
      <c r="EI78" s="26" t="str">
        <f t="shared" ref="EI78:EI141" si="228">IF($ED78="","",IF($EE78=0,U78,""))</f>
        <v>ELKBPF3505</v>
      </c>
      <c r="EJ78" s="26" t="str">
        <f t="shared" ref="EJ78:EJ141" si="229">IF($ED78="","",IF($EE78=0,Z78,""))</f>
        <v>ELKBPF3505BK</v>
      </c>
    </row>
    <row r="79" spans="1:145" s="26" customFormat="1" ht="52.5" customHeight="1">
      <c r="A79" s="169" t="str">
        <f>IF(OR($I79="TTL",$I79=""),"",IF(ISERROR(VLOOKUP($B79,CODE!$D:$G,CODE!$F$1-2,FALSE))=TRUE,"전략",VLOOKUP($B79,CODE!$D:$G,CODE!$F$1-2,FALSE)))</f>
        <v/>
      </c>
      <c r="B79" s="224" t="str">
        <f>IF(OR($I79="TTL",$I79=""),"",IF(VLOOKUP($P79,CODE!$K:$O,CODE!$O$1,FALSE)="",$I79,$I79&amp;"-"&amp;VLOOKUP($P79,CODE!$K:$O,CODE!$O$1,FALSE)))</f>
        <v/>
      </c>
      <c r="C79" s="72" t="str">
        <f t="shared" si="221"/>
        <v/>
      </c>
      <c r="D79" s="306" t="str">
        <f t="shared" ref="D79:D142" si="230">$C79&amp;$Z79</f>
        <v/>
      </c>
      <c r="E79" s="72">
        <f t="shared" ref="E79:E142" si="231">IF($I79="TTL",0,IF(ISERROR(IF($Z78=$Z79,$E78,$E78+1))=TRUE,1,IF($Z78=$Z79,$E78,$E78+1)))</f>
        <v>0</v>
      </c>
      <c r="F79" s="195" t="str">
        <f t="shared" ref="F79:F142" si="232">$C79&amp;$E79</f>
        <v>0</v>
      </c>
      <c r="G79" s="72" t="str">
        <f t="shared" ref="G79:G142" si="233">$F79&amp;"-"&amp;$U79&amp;$Y79&amp;$AE79</f>
        <v>0-</v>
      </c>
      <c r="H79" s="72">
        <f>IF(ISERROR(I79&amp;VLOOKUP(P79,CODE!$K:$N,CODE!$N$1,FALSE)&amp;S79)=TRUE,0,I79&amp;VLOOKUP(P79,CODE!$K:$N,CODE!$N$1,FALSE)&amp;S79)</f>
        <v>0</v>
      </c>
      <c r="I79" s="72" t="str">
        <f>IF(ISERROR(SEARCH("TTL",$K79))=TRUE,IF($L79="","",VLOOKUP($L79,CODE!$B:$G,CODE!$D$1,FALSE)),"TTL")</f>
        <v>TTL</v>
      </c>
      <c r="J79" s="244" t="str">
        <f t="shared" si="222"/>
        <v/>
      </c>
      <c r="K79" s="1037" t="str">
        <f>C78&amp;" TTL"</f>
        <v>ELK-바이칼-04 TTL</v>
      </c>
      <c r="L79" s="40"/>
      <c r="M79" s="41" t="str">
        <f>IF(OR($I79="TTL",$L79=""),"",VLOOKUP($L79,CODE!$B:$D,CODE!$C$1,FALSE))</f>
        <v/>
      </c>
      <c r="N79" s="42" t="str">
        <f>IF(OR($I79="TTL",$L79=""),"",VLOOKUP($K$2,CODE!$S:$T,CODE!$T$1-1,FALSE))</f>
        <v/>
      </c>
      <c r="O79" s="43" t="str">
        <f>IF(OR($I79="TTL",$L79=""),"",VLOOKUP($L$2,CODE!$X:$Y,CODE!$Y$1-1,FALSE))</f>
        <v/>
      </c>
      <c r="P79" s="40"/>
      <c r="Q79" s="41" t="str">
        <f>IF(OR($I79="TTL",$P79=""),"",VLOOKUP($P79,CODE!$K:$M,CODE!$L$1,FALSE))</f>
        <v/>
      </c>
      <c r="R79" s="185" t="s">
        <v>2365</v>
      </c>
      <c r="S79" s="40"/>
      <c r="T79" s="43" t="str">
        <f t="shared" si="206"/>
        <v/>
      </c>
      <c r="U79" s="39" t="str">
        <f t="shared" si="207"/>
        <v/>
      </c>
      <c r="V79" s="36">
        <f t="shared" si="211"/>
        <v>1</v>
      </c>
      <c r="W79" s="44"/>
      <c r="X79" s="39" t="str">
        <f>IF($Y79="","",VLOOKUP($Y79,CODE!$AE:$AF,CODE!$AF$1-1,FALSE))</f>
        <v/>
      </c>
      <c r="Y79" s="37"/>
      <c r="Z79" s="35" t="str">
        <f t="shared" si="212"/>
        <v/>
      </c>
      <c r="AA79" s="554" t="str">
        <f t="shared" si="213"/>
        <v/>
      </c>
      <c r="AB79" s="45">
        <f t="shared" si="214"/>
        <v>1</v>
      </c>
      <c r="AC79" s="560">
        <v>0</v>
      </c>
      <c r="AD79" s="186">
        <v>1</v>
      </c>
      <c r="AE79" s="218"/>
      <c r="AF79" s="214"/>
      <c r="AG79" s="215"/>
      <c r="AH79" s="216"/>
      <c r="AI79" s="231" t="str">
        <f t="shared" si="208"/>
        <v/>
      </c>
      <c r="AJ79" s="217"/>
      <c r="AK79" s="217"/>
      <c r="AL79" s="219" t="str">
        <f t="shared" si="209"/>
        <v/>
      </c>
      <c r="AM79" s="254">
        <f>IF(ISERROR(VLOOKUP($F79,[1]기획현황취합!$A$1:$E$65474,[1]기획현황취합!$B$1,FALSE))=TRUE,0,VLOOKUP($F79,[1]기획현황취합!$A$1:$E$65474,[1]기획현황취합!$B$1,FALSE))</f>
        <v>0</v>
      </c>
      <c r="AN79" s="1042">
        <f>IF(ISERROR(VLOOKUP($F79,[1]기획현황취합!$A$1:$E$65474,[1]기획현황취합!$C$1,FALSE))=TRUE,0,VLOOKUP($F79,[1]기획현황취합!$A$1:$E$65474,[1]기획현황취합!$C$1,FALSE))</f>
        <v>0</v>
      </c>
      <c r="AO79" s="46">
        <f>IF(ISERROR(($AM79/1.1)/VLOOKUP($AG79,'TARGET MU'!$A:$D,'TARGET MU'!$D$1,FALSE))=TRUE,0,($AM79/1.1)/VLOOKUP($AG79,'TARGET MU'!$A:$D,'TARGET MU'!$D$1,FALSE))</f>
        <v>0</v>
      </c>
      <c r="AP79" s="1049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0</v>
      </c>
      <c r="AQ79" s="38">
        <f t="shared" si="194"/>
        <v>0</v>
      </c>
      <c r="AR79" s="716">
        <v>0</v>
      </c>
      <c r="AS79" s="716">
        <v>0</v>
      </c>
      <c r="AT79" s="251"/>
      <c r="AU79" s="226">
        <f t="shared" si="195"/>
        <v>0</v>
      </c>
      <c r="AV79" s="252">
        <v>0</v>
      </c>
      <c r="AW79" s="253">
        <v>0</v>
      </c>
      <c r="AX79" s="257">
        <f>IF(ISERROR(VLOOKUP($F79,[1]기획현황취합!$A$1:$E$65474,[1]기획현황취합!$D$1,FALSE))=TRUE,0,VLOOKUP($F79,[1]기획현황취합!$A$1:$E$65474,[1]기획현황취합!$D$1,FALSE))</f>
        <v>0</v>
      </c>
      <c r="AY79" s="255">
        <v>0</v>
      </c>
      <c r="AZ79" s="210">
        <f>IF(ISERROR(VLOOKUP($F79,[1]기획현황취합!$A$1:$E$65474,[1]기획현황취합!$E$1,FALSE))=TRUE,0,VLOOKUP($F79,[1]기획현황취합!$A$1:$E$65474,[1]기획현황취합!$E$1,FALSE))</f>
        <v>0</v>
      </c>
      <c r="BA79" s="250">
        <v>0</v>
      </c>
      <c r="BB79" s="250">
        <v>0</v>
      </c>
      <c r="BC79" s="250">
        <v>0</v>
      </c>
      <c r="BD79" s="250">
        <v>0</v>
      </c>
      <c r="BE79" s="250">
        <v>0</v>
      </c>
      <c r="BF79" s="250">
        <v>0</v>
      </c>
      <c r="BG79" s="256">
        <v>0</v>
      </c>
      <c r="BH79" s="256">
        <v>0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150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215"/>
        <v>0</v>
      </c>
      <c r="BO79" s="47">
        <f t="shared" si="216"/>
        <v>150</v>
      </c>
      <c r="BP79" s="95">
        <f t="shared" si="217"/>
        <v>3528000</v>
      </c>
      <c r="BQ79" s="95">
        <f t="shared" si="218"/>
        <v>16350000</v>
      </c>
      <c r="BR79" s="48">
        <f t="shared" si="210"/>
        <v>4.2130488559059982</v>
      </c>
      <c r="BT79" s="26" t="str">
        <f>IF(ISERROR(Z79&amp;VLOOKUP($AG79,'TARGET MU'!$A:$D,'TARGET MU'!$B$1,FALSE))=TRUE,"",Z79&amp;VLOOKUP($AG79,'TARGET MU'!$A:$D,'TARGET MU'!$B$1,FALSE))</f>
        <v/>
      </c>
      <c r="BU79" s="31">
        <f t="shared" si="223"/>
        <v>0</v>
      </c>
      <c r="BV79" s="31" t="str">
        <f t="shared" si="224"/>
        <v>0</v>
      </c>
      <c r="BX79" s="55" t="str">
        <f t="shared" si="162"/>
        <v/>
      </c>
      <c r="BY79" s="56" t="str">
        <f t="shared" si="163"/>
        <v/>
      </c>
      <c r="BZ79" s="56">
        <f t="shared" si="164"/>
        <v>0</v>
      </c>
      <c r="CA79" s="56">
        <f t="shared" si="165"/>
        <v>0</v>
      </c>
      <c r="CB79" s="56" t="str">
        <f t="shared" si="166"/>
        <v>K</v>
      </c>
      <c r="CC79" s="56">
        <f t="shared" si="167"/>
        <v>0</v>
      </c>
      <c r="CD79" s="57">
        <f t="shared" si="168"/>
        <v>0</v>
      </c>
      <c r="CE79" s="56" t="str">
        <f t="shared" si="169"/>
        <v/>
      </c>
      <c r="CF79" s="56" t="str">
        <f t="shared" si="170"/>
        <v/>
      </c>
      <c r="CG79" s="57">
        <f t="shared" si="171"/>
        <v>0</v>
      </c>
      <c r="CH79" s="56" t="str">
        <f t="shared" si="172"/>
        <v/>
      </c>
      <c r="CI79" s="56">
        <f t="shared" si="173"/>
        <v>1</v>
      </c>
      <c r="CJ79" s="56">
        <f t="shared" si="174"/>
        <v>0</v>
      </c>
      <c r="CK79" s="58">
        <f t="shared" si="219"/>
        <v>150</v>
      </c>
      <c r="CL79" s="59">
        <f t="shared" si="175"/>
        <v>0</v>
      </c>
      <c r="CM79" s="58">
        <f t="shared" si="176"/>
        <v>0</v>
      </c>
      <c r="CN79" s="58">
        <f t="shared" si="177"/>
        <v>0</v>
      </c>
      <c r="CO79" s="58">
        <f t="shared" si="178"/>
        <v>0</v>
      </c>
      <c r="CP79" s="60" t="str">
        <f t="shared" si="179"/>
        <v/>
      </c>
      <c r="CQ79" s="241"/>
      <c r="CS79" s="49"/>
      <c r="CT79" s="50" t="str">
        <f t="shared" si="180"/>
        <v>ELK-바이칼-04 TTL</v>
      </c>
      <c r="CU79" s="51" t="str">
        <f t="shared" si="181"/>
        <v/>
      </c>
      <c r="CV79" s="51" t="str">
        <f t="shared" si="182"/>
        <v/>
      </c>
      <c r="CW79" s="51" t="str">
        <f t="shared" si="183"/>
        <v/>
      </c>
      <c r="CX79" s="52">
        <f t="shared" si="184"/>
        <v>0</v>
      </c>
      <c r="CY79" s="52" t="str">
        <f t="shared" si="185"/>
        <v/>
      </c>
      <c r="CZ79" s="53">
        <f t="shared" si="220"/>
        <v>150</v>
      </c>
      <c r="DA79" s="53">
        <f t="shared" si="186"/>
        <v>0</v>
      </c>
      <c r="DB79" s="52">
        <f t="shared" si="187"/>
        <v>0</v>
      </c>
      <c r="DC79" s="52">
        <f t="shared" si="188"/>
        <v>0</v>
      </c>
      <c r="DD79" s="61"/>
      <c r="DE79" s="165"/>
      <c r="DG79" s="276"/>
      <c r="DH79" s="282" t="str">
        <f t="shared" si="192"/>
        <v/>
      </c>
      <c r="DI79" s="275"/>
      <c r="DJ79" s="275"/>
      <c r="DK79" s="276"/>
      <c r="DL79" s="1081"/>
      <c r="DM79" s="1081"/>
      <c r="DN79" s="276"/>
      <c r="DO79" s="276"/>
      <c r="DP79" s="283" t="str">
        <f t="shared" si="193"/>
        <v/>
      </c>
      <c r="DQ79" s="276"/>
      <c r="DR79" s="276"/>
      <c r="DS79" s="277"/>
      <c r="DT79" s="276"/>
      <c r="DU79" s="277"/>
      <c r="DV79" s="276"/>
      <c r="DW79" s="276"/>
      <c r="DX79" s="277"/>
      <c r="DY79" s="277"/>
      <c r="DZ79" s="61"/>
      <c r="EA79" s="62"/>
      <c r="EB79" s="62"/>
      <c r="EC79" s="26" t="str">
        <f t="shared" si="225"/>
        <v>0</v>
      </c>
      <c r="ED79" s="26" t="str">
        <f t="shared" si="226"/>
        <v/>
      </c>
      <c r="EE79" s="27">
        <f>IF(ED79="",0,IF(COUNTIF(ED$12:ED78,ED79)=0,0,COUNTIF(ED$12:ED78,ED79)))</f>
        <v>0</v>
      </c>
      <c r="EF79" s="26">
        <f t="shared" ref="EF79:EF142" si="234">IF(OR($AJ79="B",$ED79="",MID($U79,8,1)=$EF$9,MID($U79,8,1)=$EF$10),0,1)</f>
        <v>0</v>
      </c>
      <c r="EG79" s="27" t="str">
        <f t="shared" si="227"/>
        <v/>
      </c>
      <c r="EI79" s="26" t="str">
        <f t="shared" si="228"/>
        <v/>
      </c>
      <c r="EJ79" s="26" t="str">
        <f t="shared" si="229"/>
        <v/>
      </c>
    </row>
    <row r="80" spans="1:145" s="26" customFormat="1" ht="52.5" customHeight="1">
      <c r="A80" s="169" t="str">
        <f>IF(OR($I80="TTL",$I80=""),"",IF(ISERROR(VLOOKUP($B80,CODE!$D:$G,CODE!$F$1-2,FALSE))=TRUE,"전략",VLOOKUP($B80,CODE!$D:$G,CODE!$F$1-2,FALSE)))</f>
        <v>F-CAP</v>
      </c>
      <c r="B80" s="224" t="str">
        <f>IF(OR($I80="TTL",$I80=""),"",IF(VLOOKUP($P80,CODE!$K:$O,CODE!$O$1,FALSE)="",$I80,$I80&amp;"-"&amp;VLOOKUP($P80,CODE!$K:$O,CODE!$O$1,FALSE)))</f>
        <v>ELK</v>
      </c>
      <c r="C80" s="72" t="str">
        <f t="shared" si="221"/>
        <v>ELK-동일모자-29</v>
      </c>
      <c r="D80" s="306" t="str">
        <f t="shared" si="230"/>
        <v>ELK-동일모자-29ELKERF5511GR</v>
      </c>
      <c r="E80" s="72">
        <f t="shared" si="231"/>
        <v>1</v>
      </c>
      <c r="F80" s="195" t="str">
        <f t="shared" si="232"/>
        <v>ELK-동일모자-291</v>
      </c>
      <c r="G80" s="72" t="str">
        <f t="shared" si="233"/>
        <v>ELK-동일모자-291-ELKERF5511GREENOSM</v>
      </c>
      <c r="H80" s="72" t="str">
        <f>IF(ISERROR(I80&amp;VLOOKUP(P80,CODE!$K:$N,CODE!$N$1,FALSE)&amp;S80)=TRUE,0,I80&amp;VLOOKUP(P80,CODE!$K:$N,CODE!$N$1,FALSE)&amp;S80)</f>
        <v>ELK의류외511</v>
      </c>
      <c r="I80" s="72" t="str">
        <f>IF(ISERROR(SEARCH("TTL",$K80))=TRUE,IF($L80="","",VLOOKUP($L80,CODE!$B:$G,CODE!$D$1,FALSE)),"TTL")</f>
        <v>ELK</v>
      </c>
      <c r="J80" s="244" t="str">
        <f t="shared" si="222"/>
        <v>14FW E</v>
      </c>
      <c r="K80" s="1037"/>
      <c r="L80" s="40" t="s">
        <v>7949</v>
      </c>
      <c r="M80" s="41" t="str">
        <f>IF(OR($I80="TTL",$L80=""),"",VLOOKUP($L80,CODE!$B:$D,CODE!$C$1,FALSE))</f>
        <v>ELSTINKO KIDS</v>
      </c>
      <c r="N80" s="42" t="str">
        <f>IF(OR($I80="TTL",$L80=""),"",VLOOKUP($K$2,CODE!$S:$T,CODE!$T$1-1,FALSE))</f>
        <v>F</v>
      </c>
      <c r="O80" s="1147">
        <v>5</v>
      </c>
      <c r="P80" s="40" t="s">
        <v>7950</v>
      </c>
      <c r="Q80" s="41" t="str">
        <f>IF(OR($I80="TTL",$P80=""),"",VLOOKUP($P80,CODE!$K:$M,CODE!$L$1,FALSE))</f>
        <v>EARCAP</v>
      </c>
      <c r="R80" s="185" t="s">
        <v>7951</v>
      </c>
      <c r="S80" s="1153">
        <v>511</v>
      </c>
      <c r="T80" s="43">
        <f t="shared" si="206"/>
        <v>511</v>
      </c>
      <c r="U80" s="39" t="str">
        <f t="shared" si="207"/>
        <v>ELKERF5511</v>
      </c>
      <c r="V80" s="36">
        <f t="shared" ref="V80:V84" si="235">IF($I80="TTL",SUMIF($C:$C,MID($K80,1,SEARCH("TTL",$K80)-2),$V:$V),IF($EJ80="",0,1/COUNTIF($EJ:$EJ,$EJ80)))</f>
        <v>0</v>
      </c>
      <c r="W80" s="1154" t="s">
        <v>7952</v>
      </c>
      <c r="X80" s="39" t="str">
        <f>IF($Y80="","",VLOOKUP($Y80,CODE!$AE:$AF,CODE!$AF$1-1,FALSE))</f>
        <v>GR</v>
      </c>
      <c r="Y80" s="37" t="s">
        <v>7953</v>
      </c>
      <c r="Z80" s="35" t="str">
        <f t="shared" si="212"/>
        <v>ELKERF5511GR</v>
      </c>
      <c r="AA80" s="554" t="str">
        <f t="shared" si="213"/>
        <v>R1</v>
      </c>
      <c r="AB80" s="45">
        <f t="shared" si="214"/>
        <v>0</v>
      </c>
      <c r="AC80" s="1247" t="s">
        <v>7985</v>
      </c>
      <c r="AD80" s="186">
        <v>1</v>
      </c>
      <c r="AE80" s="218" t="s">
        <v>7954</v>
      </c>
      <c r="AF80" s="214">
        <v>250</v>
      </c>
      <c r="AG80" s="215" t="s">
        <v>7955</v>
      </c>
      <c r="AH80" s="216">
        <v>29</v>
      </c>
      <c r="AI80" s="231">
        <f t="shared" si="208"/>
        <v>29</v>
      </c>
      <c r="AJ80" s="217" t="s">
        <v>7956</v>
      </c>
      <c r="AK80" s="217" t="s">
        <v>7957</v>
      </c>
      <c r="AL80" s="219">
        <f t="shared" si="209"/>
        <v>1</v>
      </c>
      <c r="AM80" s="254">
        <f>IF(ISERROR(VLOOKUP($F80,[1]기획현황취합!$A$1:$E$65474,[1]기획현황취합!$B$1,FALSE))=TRUE,0,VLOOKUP($F80,[1]기획현황취합!$A$1:$E$65474,[1]기획현황취합!$B$1,FALSE))</f>
        <v>55000</v>
      </c>
      <c r="AN80" s="1042">
        <f>IF(ISERROR(VLOOKUP($F80,[1]기획현황취합!$A$1:$E$65474,[1]기획현황취합!$C$1,FALSE))=TRUE,0,VLOOKUP($F80,[1]기획현황취합!$A$1:$E$65474,[1]기획현황취합!$C$1,FALSE))</f>
        <v>41801</v>
      </c>
      <c r="AO80" s="46">
        <f>IF(ISERROR(($AM80/1.1)/VLOOKUP($AG80,'TARGET MU'!$A:$D,'TARGET MU'!$D$1,FALSE))=TRUE,0,($AM80/1.1)/VLOOKUP($AG80,'TARGET MU'!$A:$D,'TARGET MU'!$D$1,FALSE))</f>
        <v>8333.3333333333321</v>
      </c>
      <c r="AP80" s="1049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9248.0600000000013</v>
      </c>
      <c r="AQ80" s="38">
        <f t="shared" si="194"/>
        <v>914.72666666666919</v>
      </c>
      <c r="AR80" s="1157">
        <v>621</v>
      </c>
      <c r="AS80" s="716">
        <v>0</v>
      </c>
      <c r="AT80" s="251">
        <v>20</v>
      </c>
      <c r="AU80" s="226">
        <f t="shared" si="195"/>
        <v>641</v>
      </c>
      <c r="AV80" s="252">
        <v>6.9</v>
      </c>
      <c r="AW80" s="253">
        <v>0</v>
      </c>
      <c r="AX80" s="257">
        <f>IF(ISERROR(VLOOKUP($F80,[1]기획현황취합!$A$1:$E$65474,[1]기획현황취합!$D$1,FALSE))=TRUE,0,VLOOKUP($F80,[1]기획현황취합!$A$1:$E$65474,[1]기획현황취합!$D$1,FALSE))</f>
        <v>41961</v>
      </c>
      <c r="AY80" s="255">
        <v>41990</v>
      </c>
      <c r="AZ80" s="210">
        <f>IF(ISERROR(VLOOKUP($F80,[1]기획현황취합!$A$1:$E$65474,[1]기획현황취합!$E$1,FALSE))=TRUE,0,VLOOKUP($F80,[1]기획현황취합!$A$1:$E$65474,[1]기획현황취합!$E$1,FALSE))</f>
        <v>41991</v>
      </c>
      <c r="BA80" s="250">
        <v>41992</v>
      </c>
      <c r="BB80" s="250">
        <v>41992</v>
      </c>
      <c r="BC80" s="250">
        <v>0</v>
      </c>
      <c r="BD80" s="250">
        <v>0</v>
      </c>
      <c r="BE80" s="250">
        <v>0</v>
      </c>
      <c r="BF80" s="250">
        <v>0</v>
      </c>
      <c r="BG80" s="256" t="s">
        <v>2450</v>
      </c>
      <c r="BH80" s="256" t="s">
        <v>2267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251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215"/>
        <v>0</v>
      </c>
      <c r="BO80" s="47">
        <f t="shared" si="216"/>
        <v>250</v>
      </c>
      <c r="BP80" s="95">
        <f t="shared" si="217"/>
        <v>2312015.0000000005</v>
      </c>
      <c r="BQ80" s="95">
        <f t="shared" si="218"/>
        <v>13750000</v>
      </c>
      <c r="BR80" s="48">
        <f t="shared" si="210"/>
        <v>5.4065393174352225</v>
      </c>
      <c r="BT80" s="26" t="str">
        <f>IF(ISERROR(Z80&amp;VLOOKUP($AG80,'TARGET MU'!$A:$D,'TARGET MU'!$B$1,FALSE))=TRUE,"",Z80&amp;VLOOKUP($AG80,'TARGET MU'!$A:$D,'TARGET MU'!$B$1,FALSE))</f>
        <v>ELKERF5511GR동일모자(청도)</v>
      </c>
      <c r="BU80" s="31">
        <f t="shared" si="223"/>
        <v>9248.0600000000013</v>
      </c>
      <c r="BV80" s="31" t="str">
        <f t="shared" si="224"/>
        <v>ELKERF5511GROSM25055000동일모자29CN</v>
      </c>
      <c r="BX80" s="55" t="str">
        <f t="shared" si="162"/>
        <v>ELK</v>
      </c>
      <c r="BY80" s="56">
        <f t="shared" si="163"/>
        <v>5</v>
      </c>
      <c r="BZ80" s="56" t="str">
        <f t="shared" si="164"/>
        <v>M</v>
      </c>
      <c r="CA80" s="56" t="str">
        <f t="shared" si="165"/>
        <v>ER</v>
      </c>
      <c r="CB80" s="56" t="str">
        <f t="shared" si="166"/>
        <v>K</v>
      </c>
      <c r="CC80" s="56" t="str">
        <f t="shared" si="167"/>
        <v>CN</v>
      </c>
      <c r="CD80" s="57" t="str">
        <f t="shared" si="168"/>
        <v>14FW ELS_02_SNAP_GR_KIDS</v>
      </c>
      <c r="CE80" s="56" t="str">
        <f t="shared" si="169"/>
        <v>ELKERF5511</v>
      </c>
      <c r="CF80" s="56">
        <f t="shared" si="170"/>
        <v>511</v>
      </c>
      <c r="CG80" s="57" t="str">
        <f t="shared" si="171"/>
        <v>14FW ELS_02_SNAP_GR_KIDS</v>
      </c>
      <c r="CH80" s="56" t="str">
        <f t="shared" si="172"/>
        <v>GR</v>
      </c>
      <c r="CI80" s="56">
        <f t="shared" si="173"/>
        <v>1</v>
      </c>
      <c r="CJ80" s="56" t="str">
        <f t="shared" si="174"/>
        <v>OSM</v>
      </c>
      <c r="CK80" s="58">
        <f t="shared" si="219"/>
        <v>250</v>
      </c>
      <c r="CL80" s="59">
        <f t="shared" si="175"/>
        <v>6.9</v>
      </c>
      <c r="CM80" s="58">
        <f t="shared" si="176"/>
        <v>55000</v>
      </c>
      <c r="CN80" s="58">
        <f t="shared" si="177"/>
        <v>8607.0600000000013</v>
      </c>
      <c r="CO80" s="58">
        <f t="shared" si="178"/>
        <v>641</v>
      </c>
      <c r="CP80" s="60">
        <f t="shared" si="179"/>
        <v>1</v>
      </c>
      <c r="CQ80" s="241">
        <v>1320</v>
      </c>
      <c r="CS80" s="49"/>
      <c r="CT80" s="50" t="str">
        <f t="shared" si="180"/>
        <v>ELKERF5511GROSM</v>
      </c>
      <c r="CU80" s="51" t="str">
        <f t="shared" si="181"/>
        <v>ELSTINKO KIDS</v>
      </c>
      <c r="CV80" s="51" t="str">
        <f t="shared" si="182"/>
        <v>EARCAP_511</v>
      </c>
      <c r="CW80" s="51" t="str">
        <f t="shared" si="183"/>
        <v>GREEN_OSM</v>
      </c>
      <c r="CX80" s="52" t="str">
        <f t="shared" si="184"/>
        <v>ELK</v>
      </c>
      <c r="CY80" s="52">
        <f t="shared" si="185"/>
        <v>511</v>
      </c>
      <c r="CZ80" s="53">
        <f t="shared" si="220"/>
        <v>250</v>
      </c>
      <c r="DA80" s="53">
        <f t="shared" si="186"/>
        <v>55000</v>
      </c>
      <c r="DB80" s="52" t="str">
        <f t="shared" si="187"/>
        <v>GREEN</v>
      </c>
      <c r="DC80" s="52" t="str">
        <f t="shared" si="188"/>
        <v>OSM</v>
      </c>
      <c r="DD80" s="1309" t="s">
        <v>8277</v>
      </c>
      <c r="DE80" s="165"/>
      <c r="DG80" s="276"/>
      <c r="DH80" s="282">
        <f t="shared" si="192"/>
        <v>41901</v>
      </c>
      <c r="DI80" s="275"/>
      <c r="DJ80" s="275"/>
      <c r="DK80" s="276"/>
      <c r="DL80" s="1081"/>
      <c r="DM80" s="1081"/>
      <c r="DN80" s="276"/>
      <c r="DO80" s="276"/>
      <c r="DP80" s="283">
        <f t="shared" si="193"/>
        <v>41931</v>
      </c>
      <c r="DQ80" s="276"/>
      <c r="DR80" s="276"/>
      <c r="DS80" s="277"/>
      <c r="DT80" s="276"/>
      <c r="DU80" s="277"/>
      <c r="DV80" s="276"/>
      <c r="DW80" s="276"/>
      <c r="DX80" s="277"/>
      <c r="DY80" s="277"/>
      <c r="DZ80" s="61"/>
      <c r="EA80" s="62"/>
      <c r="EB80" s="62"/>
      <c r="EC80" s="26" t="str">
        <f t="shared" si="225"/>
        <v>ELKERF5511GR41961</v>
      </c>
      <c r="ED80" s="26" t="str">
        <f t="shared" si="226"/>
        <v>ELKERF5511GROSM</v>
      </c>
      <c r="EE80" s="27">
        <f>IF(ED80="",0,IF(COUNTIF(ED$12:ED79,ED80)=0,0,COUNTIF(ED$12:ED79,ED80)))</f>
        <v>1</v>
      </c>
      <c r="EF80" s="26">
        <f t="shared" si="234"/>
        <v>0</v>
      </c>
      <c r="EG80" s="27" t="str">
        <f t="shared" si="227"/>
        <v>R1</v>
      </c>
      <c r="EI80" s="26" t="str">
        <f t="shared" si="228"/>
        <v/>
      </c>
      <c r="EJ80" s="26" t="str">
        <f t="shared" si="229"/>
        <v/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>F-CAP</v>
      </c>
      <c r="B81" s="224" t="str">
        <f>IF(OR($I81="TTL",$I81=""),"",IF(VLOOKUP($P81,CODE!$K:$O,CODE!$O$1,FALSE)="",$I81,$I81&amp;"-"&amp;VLOOKUP($P81,CODE!$K:$O,CODE!$O$1,FALSE)))</f>
        <v>ELK</v>
      </c>
      <c r="C81" s="72" t="str">
        <f t="shared" si="221"/>
        <v>ELK-동일모자-29</v>
      </c>
      <c r="D81" s="306" t="str">
        <f t="shared" si="230"/>
        <v>ELK-동일모자-29ELKERF5511GR</v>
      </c>
      <c r="E81" s="72">
        <f t="shared" si="231"/>
        <v>1</v>
      </c>
      <c r="F81" s="195" t="str">
        <f t="shared" si="232"/>
        <v>ELK-동일모자-291</v>
      </c>
      <c r="G81" s="72" t="str">
        <f t="shared" si="233"/>
        <v>ELK-동일모자-291-ELKERF5511GREENOML</v>
      </c>
      <c r="H81" s="72" t="str">
        <f>IF(ISERROR(I81&amp;VLOOKUP(P81,CODE!$K:$N,CODE!$N$1,FALSE)&amp;S81)=TRUE,0,I81&amp;VLOOKUP(P81,CODE!$K:$N,CODE!$N$1,FALSE)&amp;S81)</f>
        <v>ELK의류외511</v>
      </c>
      <c r="I81" s="72" t="str">
        <f>IF(ISERROR(SEARCH("TTL",$K81))=TRUE,IF($L81="","",VLOOKUP($L81,CODE!$B:$G,CODE!$D$1,FALSE)),"TTL")</f>
        <v>ELK</v>
      </c>
      <c r="J81" s="244" t="str">
        <f t="shared" si="222"/>
        <v>14FW E</v>
      </c>
      <c r="K81" s="1037"/>
      <c r="L81" s="40" t="s">
        <v>7949</v>
      </c>
      <c r="M81" s="41" t="str">
        <f>IF(OR($I81="TTL",$L81=""),"",VLOOKUP($L81,CODE!$B:$D,CODE!$C$1,FALSE))</f>
        <v>ELSTINKO KIDS</v>
      </c>
      <c r="N81" s="42" t="str">
        <f>IF(OR($I81="TTL",$L81=""),"",VLOOKUP($K$2,CODE!$S:$T,CODE!$T$1-1,FALSE))</f>
        <v>F</v>
      </c>
      <c r="O81" s="1147">
        <v>5</v>
      </c>
      <c r="P81" s="40" t="s">
        <v>7950</v>
      </c>
      <c r="Q81" s="41" t="str">
        <f>IF(OR($I81="TTL",$P81=""),"",VLOOKUP($P81,CODE!$K:$M,CODE!$L$1,FALSE))</f>
        <v>EARCAP</v>
      </c>
      <c r="R81" s="185" t="s">
        <v>7951</v>
      </c>
      <c r="S81" s="1153">
        <v>511</v>
      </c>
      <c r="T81" s="43">
        <f t="shared" si="206"/>
        <v>511</v>
      </c>
      <c r="U81" s="39" t="str">
        <f t="shared" si="207"/>
        <v>ELKERF5511</v>
      </c>
      <c r="V81" s="36">
        <f t="shared" si="235"/>
        <v>0</v>
      </c>
      <c r="W81" s="1154" t="s">
        <v>7952</v>
      </c>
      <c r="X81" s="39" t="str">
        <f>IF($Y81="","",VLOOKUP($Y81,CODE!$AE:$AF,CODE!$AF$1-1,FALSE))</f>
        <v>GR</v>
      </c>
      <c r="Y81" s="37" t="s">
        <v>7953</v>
      </c>
      <c r="Z81" s="35" t="str">
        <f t="shared" si="212"/>
        <v>ELKERF5511GR</v>
      </c>
      <c r="AA81" s="554" t="str">
        <f t="shared" si="213"/>
        <v>R1</v>
      </c>
      <c r="AB81" s="45">
        <f t="shared" si="214"/>
        <v>0</v>
      </c>
      <c r="AC81" s="1247" t="s">
        <v>7985</v>
      </c>
      <c r="AD81" s="186">
        <v>1</v>
      </c>
      <c r="AE81" s="218" t="s">
        <v>7958</v>
      </c>
      <c r="AF81" s="214">
        <v>50</v>
      </c>
      <c r="AG81" s="215" t="s">
        <v>7955</v>
      </c>
      <c r="AH81" s="216">
        <v>29</v>
      </c>
      <c r="AI81" s="231">
        <f t="shared" si="208"/>
        <v>29</v>
      </c>
      <c r="AJ81" s="217" t="s">
        <v>7956</v>
      </c>
      <c r="AK81" s="217" t="s">
        <v>7957</v>
      </c>
      <c r="AL81" s="219">
        <f t="shared" si="209"/>
        <v>1</v>
      </c>
      <c r="AM81" s="254">
        <f>IF(ISERROR(VLOOKUP($F81,[1]기획현황취합!$A$1:$E$65474,[1]기획현황취합!$B$1,FALSE))=TRUE,0,VLOOKUP($F81,[1]기획현황취합!$A$1:$E$65474,[1]기획현황취합!$B$1,FALSE))</f>
        <v>55000</v>
      </c>
      <c r="AN81" s="1042">
        <f>IF(ISERROR(VLOOKUP($F81,[1]기획현황취합!$A$1:$E$65474,[1]기획현황취합!$C$1,FALSE))=TRUE,0,VLOOKUP($F81,[1]기획현황취합!$A$1:$E$65474,[1]기획현황취합!$C$1,FALSE))</f>
        <v>41801</v>
      </c>
      <c r="AO81" s="46">
        <f>IF(ISERROR(($AM81/1.1)/VLOOKUP($AG81,'TARGET MU'!$A:$D,'TARGET MU'!$D$1,FALSE))=TRUE,0,($AM81/1.1)/VLOOKUP($AG81,'TARGET MU'!$A:$D,'TARGET MU'!$D$1,FALSE))</f>
        <v>8333.3333333333321</v>
      </c>
      <c r="AP81" s="1049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9248.0600000000013</v>
      </c>
      <c r="AQ81" s="38">
        <f t="shared" si="194"/>
        <v>914.72666666666919</v>
      </c>
      <c r="AR81" s="1157">
        <v>621</v>
      </c>
      <c r="AS81" s="716">
        <v>0</v>
      </c>
      <c r="AT81" s="251">
        <v>20</v>
      </c>
      <c r="AU81" s="226">
        <f t="shared" si="195"/>
        <v>641</v>
      </c>
      <c r="AV81" s="252">
        <v>6.9</v>
      </c>
      <c r="AW81" s="253">
        <v>0</v>
      </c>
      <c r="AX81" s="257">
        <f>IF(ISERROR(VLOOKUP($F81,[1]기획현황취합!$A$1:$E$65474,[1]기획현황취합!$D$1,FALSE))=TRUE,0,VLOOKUP($F81,[1]기획현황취합!$A$1:$E$65474,[1]기획현황취합!$D$1,FALSE))</f>
        <v>41961</v>
      </c>
      <c r="AY81" s="255">
        <v>41990</v>
      </c>
      <c r="AZ81" s="210">
        <f>IF(ISERROR(VLOOKUP($F81,[1]기획현황취합!$A$1:$E$65474,[1]기획현황취합!$E$1,FALSE))=TRUE,0,VLOOKUP($F81,[1]기획현황취합!$A$1:$E$65474,[1]기획현황취합!$E$1,FALSE))</f>
        <v>41991</v>
      </c>
      <c r="BA81" s="250">
        <v>41992</v>
      </c>
      <c r="BB81" s="250">
        <v>41992</v>
      </c>
      <c r="BC81" s="250">
        <v>0</v>
      </c>
      <c r="BD81" s="250">
        <v>0</v>
      </c>
      <c r="BE81" s="250">
        <v>0</v>
      </c>
      <c r="BF81" s="250">
        <v>0</v>
      </c>
      <c r="BG81" s="256" t="s">
        <v>2450</v>
      </c>
      <c r="BH81" s="256" t="s">
        <v>2267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48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215"/>
        <v>0</v>
      </c>
      <c r="BO81" s="47">
        <f t="shared" si="216"/>
        <v>50</v>
      </c>
      <c r="BP81" s="95">
        <f t="shared" si="217"/>
        <v>462403.00000000006</v>
      </c>
      <c r="BQ81" s="95">
        <f t="shared" si="218"/>
        <v>2750000</v>
      </c>
      <c r="BR81" s="48">
        <f t="shared" si="210"/>
        <v>5.4065393174352234</v>
      </c>
      <c r="BT81" s="26" t="str">
        <f>IF(ISERROR(Z81&amp;VLOOKUP($AG81,'TARGET MU'!$A:$D,'TARGET MU'!$B$1,FALSE))=TRUE,"",Z81&amp;VLOOKUP($AG81,'TARGET MU'!$A:$D,'TARGET MU'!$B$1,FALSE))</f>
        <v>ELKERF5511GR동일모자(청도)</v>
      </c>
      <c r="BU81" s="31">
        <f t="shared" si="223"/>
        <v>9248.0600000000013</v>
      </c>
      <c r="BV81" s="31" t="str">
        <f t="shared" si="224"/>
        <v>ELKERF5511GROML5055000동일모자29CN</v>
      </c>
      <c r="BX81" s="55" t="str">
        <f t="shared" si="162"/>
        <v>ELK</v>
      </c>
      <c r="BY81" s="56">
        <f t="shared" si="163"/>
        <v>5</v>
      </c>
      <c r="BZ81" s="56" t="str">
        <f t="shared" si="164"/>
        <v>M</v>
      </c>
      <c r="CA81" s="56" t="str">
        <f t="shared" si="165"/>
        <v>ER</v>
      </c>
      <c r="CB81" s="56" t="str">
        <f t="shared" si="166"/>
        <v>K</v>
      </c>
      <c r="CC81" s="56" t="str">
        <f t="shared" si="167"/>
        <v>CN</v>
      </c>
      <c r="CD81" s="57" t="str">
        <f t="shared" si="168"/>
        <v>14FW ELS_02_SNAP_GR_KIDS</v>
      </c>
      <c r="CE81" s="56" t="str">
        <f t="shared" si="169"/>
        <v>ELKERF5511</v>
      </c>
      <c r="CF81" s="56">
        <f t="shared" si="170"/>
        <v>511</v>
      </c>
      <c r="CG81" s="57" t="str">
        <f t="shared" si="171"/>
        <v>14FW ELS_02_SNAP_GR_KIDS</v>
      </c>
      <c r="CH81" s="56" t="str">
        <f t="shared" si="172"/>
        <v>GR</v>
      </c>
      <c r="CI81" s="56">
        <f t="shared" si="173"/>
        <v>1</v>
      </c>
      <c r="CJ81" s="56" t="str">
        <f t="shared" si="174"/>
        <v>OML</v>
      </c>
      <c r="CK81" s="58">
        <f t="shared" si="219"/>
        <v>50</v>
      </c>
      <c r="CL81" s="59">
        <f t="shared" si="175"/>
        <v>6.9</v>
      </c>
      <c r="CM81" s="58">
        <f t="shared" si="176"/>
        <v>55000</v>
      </c>
      <c r="CN81" s="58">
        <f t="shared" si="177"/>
        <v>8607.0600000000013</v>
      </c>
      <c r="CO81" s="58">
        <f t="shared" si="178"/>
        <v>641</v>
      </c>
      <c r="CP81" s="60">
        <f t="shared" si="179"/>
        <v>1</v>
      </c>
      <c r="CQ81" s="241">
        <v>1320</v>
      </c>
      <c r="CS81" s="49"/>
      <c r="CT81" s="50" t="str">
        <f t="shared" si="180"/>
        <v>ELKERF5511GROML</v>
      </c>
      <c r="CU81" s="51" t="str">
        <f t="shared" si="181"/>
        <v>ELSTINKO KIDS</v>
      </c>
      <c r="CV81" s="51" t="str">
        <f t="shared" si="182"/>
        <v>EARCAP_511</v>
      </c>
      <c r="CW81" s="51" t="str">
        <f t="shared" si="183"/>
        <v>GREEN_OML</v>
      </c>
      <c r="CX81" s="52" t="str">
        <f t="shared" si="184"/>
        <v>ELK</v>
      </c>
      <c r="CY81" s="52">
        <f t="shared" si="185"/>
        <v>511</v>
      </c>
      <c r="CZ81" s="53">
        <f t="shared" si="220"/>
        <v>50</v>
      </c>
      <c r="DA81" s="53">
        <f t="shared" si="186"/>
        <v>55000</v>
      </c>
      <c r="DB81" s="52" t="str">
        <f t="shared" si="187"/>
        <v>GREEN</v>
      </c>
      <c r="DC81" s="52" t="str">
        <f t="shared" si="188"/>
        <v>OML</v>
      </c>
      <c r="DD81" s="1309" t="s">
        <v>8277</v>
      </c>
      <c r="DE81" s="165"/>
      <c r="DG81" s="276"/>
      <c r="DH81" s="282">
        <f t="shared" si="192"/>
        <v>41901</v>
      </c>
      <c r="DI81" s="275"/>
      <c r="DJ81" s="275"/>
      <c r="DK81" s="276"/>
      <c r="DL81" s="1081"/>
      <c r="DM81" s="1081"/>
      <c r="DN81" s="276"/>
      <c r="DO81" s="276"/>
      <c r="DP81" s="283">
        <f t="shared" si="193"/>
        <v>41931</v>
      </c>
      <c r="DQ81" s="276"/>
      <c r="DR81" s="276"/>
      <c r="DS81" s="277"/>
      <c r="DT81" s="276"/>
      <c r="DU81" s="277"/>
      <c r="DV81" s="276"/>
      <c r="DW81" s="276"/>
      <c r="DX81" s="277"/>
      <c r="DY81" s="277"/>
      <c r="DZ81" s="61"/>
      <c r="EA81" s="62"/>
      <c r="EB81" s="62"/>
      <c r="EC81" s="26" t="str">
        <f t="shared" si="225"/>
        <v/>
      </c>
      <c r="ED81" s="26" t="str">
        <f t="shared" si="226"/>
        <v>ELKERF5511GROML</v>
      </c>
      <c r="EE81" s="27">
        <f>IF(ED81="",0,IF(COUNTIF(ED$12:ED80,ED81)=0,0,COUNTIF(ED$12:ED80,ED81)))</f>
        <v>1</v>
      </c>
      <c r="EF81" s="26">
        <f t="shared" si="234"/>
        <v>0</v>
      </c>
      <c r="EG81" s="27" t="str">
        <f t="shared" si="227"/>
        <v>R1</v>
      </c>
      <c r="EI81" s="26" t="str">
        <f t="shared" si="228"/>
        <v/>
      </c>
      <c r="EJ81" s="26" t="str">
        <f t="shared" si="229"/>
        <v/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>F-CAP</v>
      </c>
      <c r="B82" s="224" t="str">
        <f>IF(OR($I82="TTL",$I82=""),"",IF(VLOOKUP($P82,CODE!$K:$O,CODE!$O$1,FALSE)="",$I82,$I82&amp;"-"&amp;VLOOKUP($P82,CODE!$K:$O,CODE!$O$1,FALSE)))</f>
        <v>ELK</v>
      </c>
      <c r="C82" s="72" t="str">
        <f t="shared" si="221"/>
        <v>ELK-동일모자-29</v>
      </c>
      <c r="D82" s="306" t="str">
        <f t="shared" si="230"/>
        <v>ELK-동일모자-29ELKERF5512RE</v>
      </c>
      <c r="E82" s="72">
        <f t="shared" si="231"/>
        <v>2</v>
      </c>
      <c r="F82" s="195" t="str">
        <f t="shared" si="232"/>
        <v>ELK-동일모자-292</v>
      </c>
      <c r="G82" s="72" t="str">
        <f t="shared" si="233"/>
        <v>ELK-동일모자-292-ELKERF5512REDOSM</v>
      </c>
      <c r="H82" s="72" t="str">
        <f>IF(ISERROR(I82&amp;VLOOKUP(P82,CODE!$K:$N,CODE!$N$1,FALSE)&amp;S82)=TRUE,0,I82&amp;VLOOKUP(P82,CODE!$K:$N,CODE!$N$1,FALSE)&amp;S82)</f>
        <v>ELK의류외512</v>
      </c>
      <c r="I82" s="72" t="str">
        <f>IF(ISERROR(SEARCH("TTL",$K82))=TRUE,IF($L82="","",VLOOKUP($L82,CODE!$B:$G,CODE!$D$1,FALSE)),"TTL")</f>
        <v>ELK</v>
      </c>
      <c r="J82" s="244" t="str">
        <f t="shared" si="222"/>
        <v>14FW E</v>
      </c>
      <c r="K82" s="1037"/>
      <c r="L82" s="40" t="s">
        <v>7949</v>
      </c>
      <c r="M82" s="41" t="str">
        <f>IF(OR($I82="TTL",$L82=""),"",VLOOKUP($L82,CODE!$B:$D,CODE!$C$1,FALSE))</f>
        <v>ELSTINKO KIDS</v>
      </c>
      <c r="N82" s="42" t="str">
        <f>IF(OR($I82="TTL",$L82=""),"",VLOOKUP($K$2,CODE!$S:$T,CODE!$T$1-1,FALSE))</f>
        <v>F</v>
      </c>
      <c r="O82" s="1147">
        <v>5</v>
      </c>
      <c r="P82" s="40" t="s">
        <v>7950</v>
      </c>
      <c r="Q82" s="41" t="str">
        <f>IF(OR($I82="TTL",$P82=""),"",VLOOKUP($P82,CODE!$K:$M,CODE!$L$1,FALSE))</f>
        <v>EARCAP</v>
      </c>
      <c r="R82" s="185" t="s">
        <v>7951</v>
      </c>
      <c r="S82" s="1153">
        <v>512</v>
      </c>
      <c r="T82" s="43">
        <f t="shared" si="206"/>
        <v>512</v>
      </c>
      <c r="U82" s="39" t="str">
        <f t="shared" si="207"/>
        <v>ELKERF5512</v>
      </c>
      <c r="V82" s="36">
        <f t="shared" si="235"/>
        <v>0</v>
      </c>
      <c r="W82" s="1154" t="s">
        <v>7959</v>
      </c>
      <c r="X82" s="39" t="str">
        <f>IF($Y82="","",VLOOKUP($Y82,CODE!$AE:$AF,CODE!$AF$1-1,FALSE))</f>
        <v>RE</v>
      </c>
      <c r="Y82" s="37" t="s">
        <v>7960</v>
      </c>
      <c r="Z82" s="35" t="str">
        <f t="shared" si="212"/>
        <v>ELKERF5512RE</v>
      </c>
      <c r="AA82" s="554" t="str">
        <f t="shared" si="213"/>
        <v>R1</v>
      </c>
      <c r="AB82" s="45">
        <f t="shared" si="214"/>
        <v>0</v>
      </c>
      <c r="AC82" s="1247" t="s">
        <v>7986</v>
      </c>
      <c r="AD82" s="186">
        <v>1</v>
      </c>
      <c r="AE82" s="218" t="s">
        <v>7954</v>
      </c>
      <c r="AF82" s="214">
        <v>250</v>
      </c>
      <c r="AG82" s="215" t="s">
        <v>7955</v>
      </c>
      <c r="AH82" s="216">
        <v>29</v>
      </c>
      <c r="AI82" s="231">
        <f t="shared" si="208"/>
        <v>29</v>
      </c>
      <c r="AJ82" s="217" t="s">
        <v>7956</v>
      </c>
      <c r="AK82" s="217" t="s">
        <v>7957</v>
      </c>
      <c r="AL82" s="219">
        <f t="shared" si="209"/>
        <v>1</v>
      </c>
      <c r="AM82" s="254">
        <f>IF(ISERROR(VLOOKUP($F82,[1]기획현황취합!$A$1:$E$65474,[1]기획현황취합!$B$1,FALSE))=TRUE,0,VLOOKUP($F82,[1]기획현황취합!$A$1:$E$65474,[1]기획현황취합!$B$1,FALSE))</f>
        <v>55000</v>
      </c>
      <c r="AN82" s="1042">
        <f>IF(ISERROR(VLOOKUP($F82,[1]기획현황취합!$A$1:$E$65474,[1]기획현황취합!$C$1,FALSE))=TRUE,0,VLOOKUP($F82,[1]기획현황취합!$A$1:$E$65474,[1]기획현황취합!$C$1,FALSE))</f>
        <v>41801</v>
      </c>
      <c r="AO82" s="46">
        <f>IF(ISERROR(($AM82/1.1)/VLOOKUP($AG82,'TARGET MU'!$A:$D,'TARGET MU'!$D$1,FALSE))=TRUE,0,($AM82/1.1)/VLOOKUP($AG82,'TARGET MU'!$A:$D,'TARGET MU'!$D$1,FALSE))</f>
        <v>8333.3333333333321</v>
      </c>
      <c r="AP82" s="1049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9418.8000000000011</v>
      </c>
      <c r="AQ82" s="38">
        <f t="shared" si="194"/>
        <v>1085.466666666669</v>
      </c>
      <c r="AR82" s="1157">
        <v>667</v>
      </c>
      <c r="AS82" s="716">
        <v>0</v>
      </c>
      <c r="AT82" s="251">
        <v>20</v>
      </c>
      <c r="AU82" s="226">
        <f t="shared" si="195"/>
        <v>687</v>
      </c>
      <c r="AV82" s="252">
        <v>7</v>
      </c>
      <c r="AW82" s="253">
        <v>0</v>
      </c>
      <c r="AX82" s="257">
        <f>IF(ISERROR(VLOOKUP($F82,[1]기획현황취합!$A$1:$E$65474,[1]기획현황취합!$D$1,FALSE))=TRUE,0,VLOOKUP($F82,[1]기획현황취합!$A$1:$E$65474,[1]기획현황취합!$D$1,FALSE))</f>
        <v>41961</v>
      </c>
      <c r="AY82" s="255">
        <v>41990</v>
      </c>
      <c r="AZ82" s="210">
        <f>IF(ISERROR(VLOOKUP($F82,[1]기획현황취합!$A$1:$E$65474,[1]기획현황취합!$E$1,FALSE))=TRUE,0,VLOOKUP($F82,[1]기획현황취합!$A$1:$E$65474,[1]기획현황취합!$E$1,FALSE))</f>
        <v>41991</v>
      </c>
      <c r="BA82" s="250">
        <v>41992</v>
      </c>
      <c r="BB82" s="250">
        <v>41992</v>
      </c>
      <c r="BC82" s="250">
        <v>0</v>
      </c>
      <c r="BD82" s="250">
        <v>0</v>
      </c>
      <c r="BE82" s="250">
        <v>0</v>
      </c>
      <c r="BF82" s="250">
        <v>0</v>
      </c>
      <c r="BG82" s="256" t="s">
        <v>2450</v>
      </c>
      <c r="BH82" s="256" t="s">
        <v>2267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247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215"/>
        <v>0</v>
      </c>
      <c r="BO82" s="47">
        <f t="shared" si="216"/>
        <v>250</v>
      </c>
      <c r="BP82" s="95">
        <f t="shared" si="217"/>
        <v>2354700.0000000005</v>
      </c>
      <c r="BQ82" s="95">
        <f t="shared" si="218"/>
        <v>13750000</v>
      </c>
      <c r="BR82" s="48">
        <f t="shared" si="210"/>
        <v>5.3085318724253598</v>
      </c>
      <c r="BT82" s="26" t="str">
        <f>IF(ISERROR(Z82&amp;VLOOKUP($AG82,'TARGET MU'!$A:$D,'TARGET MU'!$B$1,FALSE))=TRUE,"",Z82&amp;VLOOKUP($AG82,'TARGET MU'!$A:$D,'TARGET MU'!$B$1,FALSE))</f>
        <v>ELKERF5512RE동일모자(청도)</v>
      </c>
      <c r="BU82" s="31">
        <f t="shared" si="223"/>
        <v>9418.8000000000011</v>
      </c>
      <c r="BV82" s="31" t="str">
        <f t="shared" si="224"/>
        <v>ELKERF5512REOSM25055000동일모자29CN</v>
      </c>
      <c r="BX82" s="55" t="str">
        <f t="shared" si="162"/>
        <v>ELK</v>
      </c>
      <c r="BY82" s="56">
        <f t="shared" si="163"/>
        <v>5</v>
      </c>
      <c r="BZ82" s="56" t="str">
        <f t="shared" si="164"/>
        <v>M</v>
      </c>
      <c r="CA82" s="56" t="str">
        <f t="shared" si="165"/>
        <v>ER</v>
      </c>
      <c r="CB82" s="56" t="str">
        <f t="shared" si="166"/>
        <v>K</v>
      </c>
      <c r="CC82" s="56" t="str">
        <f t="shared" si="167"/>
        <v>CN</v>
      </c>
      <c r="CD82" s="57" t="str">
        <f t="shared" si="168"/>
        <v>14FW ELS_01_SNAP_RD_KIDS</v>
      </c>
      <c r="CE82" s="56" t="str">
        <f t="shared" si="169"/>
        <v>ELKERF5512</v>
      </c>
      <c r="CF82" s="56">
        <f t="shared" si="170"/>
        <v>512</v>
      </c>
      <c r="CG82" s="57" t="str">
        <f t="shared" si="171"/>
        <v>14FW ELS_01_SNAP_RD_KIDS</v>
      </c>
      <c r="CH82" s="56" t="str">
        <f t="shared" si="172"/>
        <v>RE</v>
      </c>
      <c r="CI82" s="56">
        <f t="shared" si="173"/>
        <v>1</v>
      </c>
      <c r="CJ82" s="56" t="str">
        <f t="shared" si="174"/>
        <v>OSM</v>
      </c>
      <c r="CK82" s="58">
        <f t="shared" si="219"/>
        <v>250</v>
      </c>
      <c r="CL82" s="59">
        <f t="shared" si="175"/>
        <v>7</v>
      </c>
      <c r="CM82" s="58">
        <f t="shared" si="176"/>
        <v>55000</v>
      </c>
      <c r="CN82" s="58">
        <f t="shared" si="177"/>
        <v>8731.8000000000011</v>
      </c>
      <c r="CO82" s="58">
        <f t="shared" si="178"/>
        <v>687</v>
      </c>
      <c r="CP82" s="60">
        <f t="shared" si="179"/>
        <v>1</v>
      </c>
      <c r="CQ82" s="241">
        <v>1320</v>
      </c>
      <c r="CS82" s="49"/>
      <c r="CT82" s="50" t="str">
        <f t="shared" si="180"/>
        <v>ELKERF5512REOSM</v>
      </c>
      <c r="CU82" s="51" t="str">
        <f t="shared" si="181"/>
        <v>ELSTINKO KIDS</v>
      </c>
      <c r="CV82" s="51" t="str">
        <f t="shared" si="182"/>
        <v>EARCAP_512</v>
      </c>
      <c r="CW82" s="51" t="str">
        <f t="shared" si="183"/>
        <v>RED_OSM</v>
      </c>
      <c r="CX82" s="52" t="str">
        <f t="shared" si="184"/>
        <v>ELK</v>
      </c>
      <c r="CY82" s="52">
        <f t="shared" si="185"/>
        <v>512</v>
      </c>
      <c r="CZ82" s="53">
        <f t="shared" si="220"/>
        <v>250</v>
      </c>
      <c r="DA82" s="53">
        <f t="shared" si="186"/>
        <v>55000</v>
      </c>
      <c r="DB82" s="52" t="str">
        <f t="shared" si="187"/>
        <v>RED</v>
      </c>
      <c r="DC82" s="52" t="str">
        <f t="shared" si="188"/>
        <v>OSM</v>
      </c>
      <c r="DD82" s="1309" t="s">
        <v>8277</v>
      </c>
      <c r="DE82" s="165"/>
      <c r="DG82" s="276"/>
      <c r="DH82" s="282">
        <f t="shared" si="192"/>
        <v>41901</v>
      </c>
      <c r="DI82" s="275"/>
      <c r="DJ82" s="275"/>
      <c r="DK82" s="276"/>
      <c r="DL82" s="1081"/>
      <c r="DM82" s="1081"/>
      <c r="DN82" s="276"/>
      <c r="DO82" s="276"/>
      <c r="DP82" s="283">
        <f t="shared" si="193"/>
        <v>41931</v>
      </c>
      <c r="DQ82" s="276"/>
      <c r="DR82" s="276"/>
      <c r="DS82" s="277"/>
      <c r="DT82" s="276"/>
      <c r="DU82" s="277"/>
      <c r="DV82" s="276"/>
      <c r="DW82" s="276"/>
      <c r="DX82" s="277"/>
      <c r="DY82" s="277"/>
      <c r="DZ82" s="61"/>
      <c r="EA82" s="62"/>
      <c r="EB82" s="62"/>
      <c r="EC82" s="26" t="str">
        <f t="shared" si="225"/>
        <v>ELKERF5512RE41961</v>
      </c>
      <c r="ED82" s="26" t="str">
        <f t="shared" si="226"/>
        <v>ELKERF5512REOSM</v>
      </c>
      <c r="EE82" s="27">
        <f>IF(ED82="",0,IF(COUNTIF(ED$12:ED81,ED82)=0,0,COUNTIF(ED$12:ED81,ED82)))</f>
        <v>1</v>
      </c>
      <c r="EF82" s="26">
        <f t="shared" si="234"/>
        <v>0</v>
      </c>
      <c r="EG82" s="27" t="str">
        <f t="shared" si="227"/>
        <v>R1</v>
      </c>
      <c r="EI82" s="26" t="str">
        <f t="shared" si="228"/>
        <v/>
      </c>
      <c r="EJ82" s="26" t="str">
        <f t="shared" si="229"/>
        <v/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>F-CAP</v>
      </c>
      <c r="B83" s="224" t="str">
        <f>IF(OR($I83="TTL",$I83=""),"",IF(VLOOKUP($P83,CODE!$K:$O,CODE!$O$1,FALSE)="",$I83,$I83&amp;"-"&amp;VLOOKUP($P83,CODE!$K:$O,CODE!$O$1,FALSE)))</f>
        <v>ELK</v>
      </c>
      <c r="C83" s="72" t="str">
        <f t="shared" si="221"/>
        <v>ELK-동일모자-29</v>
      </c>
      <c r="D83" s="306" t="str">
        <f t="shared" si="230"/>
        <v>ELK-동일모자-29ELKERF5512RE</v>
      </c>
      <c r="E83" s="72">
        <f t="shared" si="231"/>
        <v>2</v>
      </c>
      <c r="F83" s="195" t="str">
        <f t="shared" si="232"/>
        <v>ELK-동일모자-292</v>
      </c>
      <c r="G83" s="72" t="str">
        <f t="shared" si="233"/>
        <v>ELK-동일모자-292-ELKERF5512REDOML</v>
      </c>
      <c r="H83" s="72" t="str">
        <f>IF(ISERROR(I83&amp;VLOOKUP(P83,CODE!$K:$N,CODE!$N$1,FALSE)&amp;S83)=TRUE,0,I83&amp;VLOOKUP(P83,CODE!$K:$N,CODE!$N$1,FALSE)&amp;S83)</f>
        <v>ELK의류외512</v>
      </c>
      <c r="I83" s="72" t="str">
        <f>IF(ISERROR(SEARCH("TTL",$K83))=TRUE,IF($L83="","",VLOOKUP($L83,CODE!$B:$G,CODE!$D$1,FALSE)),"TTL")</f>
        <v>ELK</v>
      </c>
      <c r="J83" s="244" t="str">
        <f t="shared" si="222"/>
        <v>14FW E</v>
      </c>
      <c r="K83" s="1208"/>
      <c r="L83" s="40" t="s">
        <v>7949</v>
      </c>
      <c r="M83" s="41" t="str">
        <f>IF(OR($I83="TTL",$L83=""),"",VLOOKUP($L83,CODE!$B:$D,CODE!$C$1,FALSE))</f>
        <v>ELSTINKO KIDS</v>
      </c>
      <c r="N83" s="42" t="str">
        <f>IF(OR($I83="TTL",$L83=""),"",VLOOKUP($K$2,CODE!$S:$T,CODE!$T$1-1,FALSE))</f>
        <v>F</v>
      </c>
      <c r="O83" s="1147">
        <v>5</v>
      </c>
      <c r="P83" s="40" t="s">
        <v>7950</v>
      </c>
      <c r="Q83" s="41" t="str">
        <f>IF(OR($I83="TTL",$P83=""),"",VLOOKUP($P83,CODE!$K:$M,CODE!$L$1,FALSE))</f>
        <v>EARCAP</v>
      </c>
      <c r="R83" s="185" t="s">
        <v>7951</v>
      </c>
      <c r="S83" s="1153">
        <v>512</v>
      </c>
      <c r="T83" s="43">
        <f t="shared" si="206"/>
        <v>512</v>
      </c>
      <c r="U83" s="39" t="str">
        <f t="shared" si="207"/>
        <v>ELKERF5512</v>
      </c>
      <c r="V83" s="36">
        <f t="shared" si="235"/>
        <v>0</v>
      </c>
      <c r="W83" s="1154" t="s">
        <v>7959</v>
      </c>
      <c r="X83" s="39" t="str">
        <f>IF($Y83="","",VLOOKUP($Y83,CODE!$AE:$AF,CODE!$AF$1-1,FALSE))</f>
        <v>RE</v>
      </c>
      <c r="Y83" s="37" t="s">
        <v>7960</v>
      </c>
      <c r="Z83" s="35" t="str">
        <f t="shared" si="212"/>
        <v>ELKERF5512RE</v>
      </c>
      <c r="AA83" s="554" t="str">
        <f t="shared" si="213"/>
        <v>R1</v>
      </c>
      <c r="AB83" s="45">
        <f t="shared" si="214"/>
        <v>0</v>
      </c>
      <c r="AC83" s="1247" t="s">
        <v>7986</v>
      </c>
      <c r="AD83" s="186">
        <v>1</v>
      </c>
      <c r="AE83" s="218" t="s">
        <v>7958</v>
      </c>
      <c r="AF83" s="214">
        <v>50</v>
      </c>
      <c r="AG83" s="215" t="s">
        <v>7955</v>
      </c>
      <c r="AH83" s="216">
        <v>29</v>
      </c>
      <c r="AI83" s="231">
        <f t="shared" si="208"/>
        <v>29</v>
      </c>
      <c r="AJ83" s="217" t="s">
        <v>7956</v>
      </c>
      <c r="AK83" s="217" t="s">
        <v>7957</v>
      </c>
      <c r="AL83" s="219">
        <f t="shared" si="209"/>
        <v>1</v>
      </c>
      <c r="AM83" s="254">
        <f>IF(ISERROR(VLOOKUP($F83,[1]기획현황취합!$A$1:$E$65474,[1]기획현황취합!$B$1,FALSE))=TRUE,0,VLOOKUP($F83,[1]기획현황취합!$A$1:$E$65474,[1]기획현황취합!$B$1,FALSE))</f>
        <v>55000</v>
      </c>
      <c r="AN83" s="1042">
        <f>IF(ISERROR(VLOOKUP($F83,[1]기획현황취합!$A$1:$E$65474,[1]기획현황취합!$C$1,FALSE))=TRUE,0,VLOOKUP($F83,[1]기획현황취합!$A$1:$E$65474,[1]기획현황취합!$C$1,FALSE))</f>
        <v>41801</v>
      </c>
      <c r="AO83" s="46">
        <f>IF(ISERROR(($AM83/1.1)/VLOOKUP($AG83,'TARGET MU'!$A:$D,'TARGET MU'!$D$1,FALSE))=TRUE,0,($AM83/1.1)/VLOOKUP($AG83,'TARGET MU'!$A:$D,'TARGET MU'!$D$1,FALSE))</f>
        <v>8333.3333333333321</v>
      </c>
      <c r="AP83" s="1049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9418.8000000000011</v>
      </c>
      <c r="AQ83" s="38">
        <f t="shared" si="194"/>
        <v>1085.466666666669</v>
      </c>
      <c r="AR83" s="1157">
        <v>667</v>
      </c>
      <c r="AS83" s="716">
        <v>0</v>
      </c>
      <c r="AT83" s="251">
        <v>20</v>
      </c>
      <c r="AU83" s="226">
        <f t="shared" si="195"/>
        <v>687</v>
      </c>
      <c r="AV83" s="252">
        <v>7</v>
      </c>
      <c r="AW83" s="253">
        <v>0</v>
      </c>
      <c r="AX83" s="257">
        <f>IF(ISERROR(VLOOKUP($F83,[1]기획현황취합!$A$1:$E$65474,[1]기획현황취합!$D$1,FALSE))=TRUE,0,VLOOKUP($F83,[1]기획현황취합!$A$1:$E$65474,[1]기획현황취합!$D$1,FALSE))</f>
        <v>41961</v>
      </c>
      <c r="AY83" s="255">
        <v>41990</v>
      </c>
      <c r="AZ83" s="210">
        <f>IF(ISERROR(VLOOKUP($F83,[1]기획현황취합!$A$1:$E$65474,[1]기획현황취합!$E$1,FALSE))=TRUE,0,VLOOKUP($F83,[1]기획현황취합!$A$1:$E$65474,[1]기획현황취합!$E$1,FALSE))</f>
        <v>41991</v>
      </c>
      <c r="BA83" s="250">
        <v>41992</v>
      </c>
      <c r="BB83" s="250">
        <v>41992</v>
      </c>
      <c r="BC83" s="250">
        <v>0</v>
      </c>
      <c r="BD83" s="250">
        <v>0</v>
      </c>
      <c r="BE83" s="250">
        <v>0</v>
      </c>
      <c r="BF83" s="250">
        <v>0</v>
      </c>
      <c r="BG83" s="256" t="s">
        <v>2450</v>
      </c>
      <c r="BH83" s="256" t="s">
        <v>2267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49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215"/>
        <v>0</v>
      </c>
      <c r="BO83" s="47">
        <f t="shared" si="216"/>
        <v>50</v>
      </c>
      <c r="BP83" s="95">
        <f t="shared" si="217"/>
        <v>470940.00000000006</v>
      </c>
      <c r="BQ83" s="95">
        <f t="shared" si="218"/>
        <v>2750000</v>
      </c>
      <c r="BR83" s="48">
        <f t="shared" si="210"/>
        <v>5.3085318724253607</v>
      </c>
      <c r="BT83" s="26" t="str">
        <f>IF(ISERROR(Z83&amp;VLOOKUP($AG83,'TARGET MU'!$A:$D,'TARGET MU'!$B$1,FALSE))=TRUE,"",Z83&amp;VLOOKUP($AG83,'TARGET MU'!$A:$D,'TARGET MU'!$B$1,FALSE))</f>
        <v>ELKERF5512RE동일모자(청도)</v>
      </c>
      <c r="BU83" s="31">
        <f t="shared" si="223"/>
        <v>9418.8000000000011</v>
      </c>
      <c r="BV83" s="31" t="str">
        <f t="shared" si="224"/>
        <v>ELKERF5512REOML5055000동일모자29CN</v>
      </c>
      <c r="BX83" s="55" t="str">
        <f t="shared" si="162"/>
        <v>ELK</v>
      </c>
      <c r="BY83" s="56">
        <f t="shared" si="163"/>
        <v>5</v>
      </c>
      <c r="BZ83" s="56" t="str">
        <f t="shared" si="164"/>
        <v>M</v>
      </c>
      <c r="CA83" s="56" t="str">
        <f t="shared" si="165"/>
        <v>ER</v>
      </c>
      <c r="CB83" s="56" t="str">
        <f t="shared" si="166"/>
        <v>K</v>
      </c>
      <c r="CC83" s="56" t="str">
        <f t="shared" si="167"/>
        <v>CN</v>
      </c>
      <c r="CD83" s="57" t="str">
        <f t="shared" si="168"/>
        <v>14FW ELS_01_SNAP_RD_KIDS</v>
      </c>
      <c r="CE83" s="56" t="str">
        <f t="shared" si="169"/>
        <v>ELKERF5512</v>
      </c>
      <c r="CF83" s="56">
        <f t="shared" si="170"/>
        <v>512</v>
      </c>
      <c r="CG83" s="57" t="str">
        <f t="shared" si="171"/>
        <v>14FW ELS_01_SNAP_RD_KIDS</v>
      </c>
      <c r="CH83" s="56" t="str">
        <f t="shared" si="172"/>
        <v>RE</v>
      </c>
      <c r="CI83" s="56">
        <f t="shared" si="173"/>
        <v>1</v>
      </c>
      <c r="CJ83" s="56" t="str">
        <f t="shared" si="174"/>
        <v>OML</v>
      </c>
      <c r="CK83" s="58">
        <f t="shared" si="219"/>
        <v>50</v>
      </c>
      <c r="CL83" s="59">
        <f t="shared" si="175"/>
        <v>7</v>
      </c>
      <c r="CM83" s="58">
        <f t="shared" si="176"/>
        <v>55000</v>
      </c>
      <c r="CN83" s="58">
        <f t="shared" si="177"/>
        <v>8731.8000000000011</v>
      </c>
      <c r="CO83" s="58">
        <f t="shared" si="178"/>
        <v>687</v>
      </c>
      <c r="CP83" s="60">
        <f t="shared" si="179"/>
        <v>1</v>
      </c>
      <c r="CQ83" s="241">
        <v>1320</v>
      </c>
      <c r="CS83" s="49"/>
      <c r="CT83" s="50" t="str">
        <f t="shared" si="180"/>
        <v>ELKERF5512REOML</v>
      </c>
      <c r="CU83" s="51" t="str">
        <f t="shared" si="181"/>
        <v>ELSTINKO KIDS</v>
      </c>
      <c r="CV83" s="51" t="str">
        <f t="shared" si="182"/>
        <v>EARCAP_512</v>
      </c>
      <c r="CW83" s="51" t="str">
        <f t="shared" si="183"/>
        <v>RED_OML</v>
      </c>
      <c r="CX83" s="52" t="str">
        <f t="shared" si="184"/>
        <v>ELK</v>
      </c>
      <c r="CY83" s="52">
        <f t="shared" si="185"/>
        <v>512</v>
      </c>
      <c r="CZ83" s="53">
        <f t="shared" si="220"/>
        <v>50</v>
      </c>
      <c r="DA83" s="53">
        <f t="shared" si="186"/>
        <v>55000</v>
      </c>
      <c r="DB83" s="52" t="str">
        <f t="shared" si="187"/>
        <v>RED</v>
      </c>
      <c r="DC83" s="52" t="str">
        <f t="shared" si="188"/>
        <v>OML</v>
      </c>
      <c r="DD83" s="1309" t="s">
        <v>8277</v>
      </c>
      <c r="DE83" s="165"/>
      <c r="DG83" s="276"/>
      <c r="DH83" s="282">
        <f t="shared" si="192"/>
        <v>41901</v>
      </c>
      <c r="DI83" s="275"/>
      <c r="DJ83" s="275"/>
      <c r="DK83" s="276"/>
      <c r="DL83" s="1081"/>
      <c r="DM83" s="1081"/>
      <c r="DN83" s="276"/>
      <c r="DO83" s="276"/>
      <c r="DP83" s="283">
        <f t="shared" si="193"/>
        <v>41931</v>
      </c>
      <c r="DQ83" s="276"/>
      <c r="DR83" s="276"/>
      <c r="DS83" s="277"/>
      <c r="DT83" s="276"/>
      <c r="DU83" s="277"/>
      <c r="DV83" s="276"/>
      <c r="DW83" s="276"/>
      <c r="DX83" s="277"/>
      <c r="DY83" s="277"/>
      <c r="DZ83" s="61"/>
      <c r="EA83" s="62"/>
      <c r="EB83" s="62"/>
      <c r="EC83" s="26" t="str">
        <f t="shared" si="225"/>
        <v/>
      </c>
      <c r="ED83" s="26" t="str">
        <f t="shared" si="226"/>
        <v>ELKERF5512REOML</v>
      </c>
      <c r="EE83" s="27">
        <f>IF(ED83="",0,IF(COUNTIF(ED$12:ED82,ED83)=0,0,COUNTIF(ED$12:ED82,ED83)))</f>
        <v>1</v>
      </c>
      <c r="EF83" s="26">
        <f t="shared" si="234"/>
        <v>0</v>
      </c>
      <c r="EG83" s="27" t="str">
        <f t="shared" si="227"/>
        <v>R1</v>
      </c>
      <c r="EI83" s="26" t="str">
        <f t="shared" si="228"/>
        <v/>
      </c>
      <c r="EJ83" s="26" t="str">
        <f t="shared" si="229"/>
        <v/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/>
      </c>
      <c r="B84" s="224" t="str">
        <f>IF(OR($I84="TTL",$I84=""),"",IF(VLOOKUP($P84,CODE!$K:$O,CODE!$O$1,FALSE)="",$I84,$I84&amp;"-"&amp;VLOOKUP($P84,CODE!$K:$O,CODE!$O$1,FALSE)))</f>
        <v/>
      </c>
      <c r="C84" s="72" t="str">
        <f t="shared" si="221"/>
        <v/>
      </c>
      <c r="D84" s="306" t="str">
        <f t="shared" si="230"/>
        <v/>
      </c>
      <c r="E84" s="72">
        <f t="shared" si="231"/>
        <v>0</v>
      </c>
      <c r="F84" s="195" t="str">
        <f t="shared" si="232"/>
        <v>0</v>
      </c>
      <c r="G84" s="72" t="str">
        <f t="shared" si="233"/>
        <v>0-</v>
      </c>
      <c r="H84" s="72">
        <f>IF(ISERROR(I84&amp;VLOOKUP(P84,CODE!$K:$N,CODE!$N$1,FALSE)&amp;S84)=TRUE,0,I84&amp;VLOOKUP(P84,CODE!$K:$N,CODE!$N$1,FALSE)&amp;S84)</f>
        <v>0</v>
      </c>
      <c r="I84" s="72" t="str">
        <f>IF(ISERROR(SEARCH("TTL",$K84))=TRUE,IF($L84="","",VLOOKUP($L84,CODE!$B:$G,CODE!$D$1,FALSE)),"TTL")</f>
        <v>TTL</v>
      </c>
      <c r="J84" s="244" t="str">
        <f t="shared" si="222"/>
        <v/>
      </c>
      <c r="K84" s="1037" t="str">
        <f>C83&amp;" TTL"</f>
        <v>ELK-동일모자-29 TTL</v>
      </c>
      <c r="L84" s="40"/>
      <c r="M84" s="41" t="str">
        <f>IF(OR($I84="TTL",$L84=""),"",VLOOKUP($L84,CODE!$B:$D,CODE!$C$1,FALSE))</f>
        <v/>
      </c>
      <c r="N84" s="42" t="str">
        <f>IF(OR($I84="TTL",$L84=""),"",VLOOKUP($K$2,CODE!$S:$T,CODE!$T$1-1,FALSE))</f>
        <v/>
      </c>
      <c r="O84" s="43" t="str">
        <f>IF(OR($I84="TTL",$L84=""),"",VLOOKUP($L$2,CODE!$X:$Y,CODE!$Y$1-1,FALSE))</f>
        <v/>
      </c>
      <c r="P84" s="40"/>
      <c r="Q84" s="41" t="str">
        <f>IF(OR($I84="TTL",$P84=""),"",VLOOKUP($P84,CODE!$K:$M,CODE!$L$1,FALSE))</f>
        <v/>
      </c>
      <c r="R84" s="185" t="s">
        <v>7951</v>
      </c>
      <c r="S84" s="40"/>
      <c r="T84" s="43" t="str">
        <f t="shared" si="206"/>
        <v/>
      </c>
      <c r="U84" s="39" t="str">
        <f t="shared" si="207"/>
        <v/>
      </c>
      <c r="V84" s="36">
        <f t="shared" si="235"/>
        <v>0</v>
      </c>
      <c r="W84" s="44"/>
      <c r="X84" s="39" t="str">
        <f>IF($Y84="","",VLOOKUP($Y84,CODE!$AE:$AF,CODE!$AF$1-1,FALSE))</f>
        <v/>
      </c>
      <c r="Y84" s="37"/>
      <c r="Z84" s="35" t="str">
        <f t="shared" si="212"/>
        <v/>
      </c>
      <c r="AA84" s="554" t="str">
        <f t="shared" si="213"/>
        <v/>
      </c>
      <c r="AB84" s="45">
        <f t="shared" si="214"/>
        <v>0</v>
      </c>
      <c r="AC84" s="560">
        <v>0</v>
      </c>
      <c r="AD84" s="186">
        <v>1</v>
      </c>
      <c r="AE84" s="218"/>
      <c r="AF84" s="214"/>
      <c r="AG84" s="215"/>
      <c r="AH84" s="216"/>
      <c r="AI84" s="231" t="str">
        <f t="shared" si="208"/>
        <v/>
      </c>
      <c r="AJ84" s="217"/>
      <c r="AK84" s="217"/>
      <c r="AL84" s="219" t="str">
        <f t="shared" si="209"/>
        <v/>
      </c>
      <c r="AM84" s="254">
        <f>IF(ISERROR(VLOOKUP($F84,[1]기획현황취합!$A$1:$E$65474,[1]기획현황취합!$B$1,FALSE))=TRUE,0,VLOOKUP($F84,[1]기획현황취합!$A$1:$E$65474,[1]기획현황취합!$B$1,FALSE))</f>
        <v>0</v>
      </c>
      <c r="AN84" s="1042">
        <f>IF(ISERROR(VLOOKUP($F84,[1]기획현황취합!$A$1:$E$65474,[1]기획현황취합!$C$1,FALSE))=TRUE,0,VLOOKUP($F84,[1]기획현황취합!$A$1:$E$65474,[1]기획현황취합!$C$1,FALSE))</f>
        <v>0</v>
      </c>
      <c r="AO84" s="46">
        <f>IF(ISERROR(($AM84/1.1)/VLOOKUP($AG84,'TARGET MU'!$A:$D,'TARGET MU'!$D$1,FALSE))=TRUE,0,($AM84/1.1)/VLOOKUP($AG84,'TARGET MU'!$A:$D,'TARGET MU'!$D$1,FALSE))</f>
        <v>0</v>
      </c>
      <c r="AP84" s="1049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0</v>
      </c>
      <c r="AQ84" s="38">
        <f t="shared" si="194"/>
        <v>0</v>
      </c>
      <c r="AR84" s="716">
        <v>0</v>
      </c>
      <c r="AS84" s="716">
        <v>0</v>
      </c>
      <c r="AT84" s="251"/>
      <c r="AU84" s="226">
        <f t="shared" si="195"/>
        <v>0</v>
      </c>
      <c r="AV84" s="252">
        <v>0</v>
      </c>
      <c r="AW84" s="253">
        <v>0</v>
      </c>
      <c r="AX84" s="257">
        <f>IF(ISERROR(VLOOKUP($F84,[1]기획현황취합!$A$1:$E$65474,[1]기획현황취합!$D$1,FALSE))=TRUE,0,VLOOKUP($F84,[1]기획현황취합!$A$1:$E$65474,[1]기획현황취합!$D$1,FALSE))</f>
        <v>0</v>
      </c>
      <c r="AY84" s="255">
        <v>0</v>
      </c>
      <c r="AZ84" s="210">
        <f>IF(ISERROR(VLOOKUP($F84,[1]기획현황취합!$A$1:$E$65474,[1]기획현황취합!$E$1,FALSE))=TRUE,0,VLOOKUP($F84,[1]기획현황취합!$A$1:$E$65474,[1]기획현황취합!$E$1,FALSE))</f>
        <v>0</v>
      </c>
      <c r="BA84" s="250">
        <v>0</v>
      </c>
      <c r="BB84" s="250">
        <v>0</v>
      </c>
      <c r="BC84" s="250">
        <v>0</v>
      </c>
      <c r="BD84" s="250">
        <v>0</v>
      </c>
      <c r="BE84" s="250">
        <v>0</v>
      </c>
      <c r="BF84" s="250">
        <v>0</v>
      </c>
      <c r="BG84" s="256">
        <v>0</v>
      </c>
      <c r="BH84" s="256">
        <v>0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595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215"/>
        <v>0</v>
      </c>
      <c r="BO84" s="47">
        <f t="shared" si="216"/>
        <v>600</v>
      </c>
      <c r="BP84" s="95">
        <f t="shared" si="217"/>
        <v>5600058.0000000009</v>
      </c>
      <c r="BQ84" s="95">
        <f t="shared" si="218"/>
        <v>33000000</v>
      </c>
      <c r="BR84" s="48">
        <f t="shared" si="210"/>
        <v>5.357087373023635</v>
      </c>
      <c r="BT84" s="26" t="str">
        <f>IF(ISERROR(Z84&amp;VLOOKUP($AG84,'TARGET MU'!$A:$D,'TARGET MU'!$B$1,FALSE))=TRUE,"",Z84&amp;VLOOKUP($AG84,'TARGET MU'!$A:$D,'TARGET MU'!$B$1,FALSE))</f>
        <v/>
      </c>
      <c r="BU84" s="31">
        <f t="shared" si="223"/>
        <v>0</v>
      </c>
      <c r="BV84" s="31" t="str">
        <f t="shared" si="224"/>
        <v>0</v>
      </c>
      <c r="BX84" s="55" t="str">
        <f t="shared" si="162"/>
        <v/>
      </c>
      <c r="BY84" s="56" t="str">
        <f t="shared" si="163"/>
        <v/>
      </c>
      <c r="BZ84" s="56">
        <f t="shared" si="164"/>
        <v>0</v>
      </c>
      <c r="CA84" s="56">
        <f t="shared" si="165"/>
        <v>0</v>
      </c>
      <c r="CB84" s="56" t="str">
        <f t="shared" si="166"/>
        <v>K</v>
      </c>
      <c r="CC84" s="56">
        <f t="shared" si="167"/>
        <v>0</v>
      </c>
      <c r="CD84" s="57">
        <f t="shared" si="168"/>
        <v>0</v>
      </c>
      <c r="CE84" s="56" t="str">
        <f t="shared" si="169"/>
        <v/>
      </c>
      <c r="CF84" s="56" t="str">
        <f t="shared" si="170"/>
        <v/>
      </c>
      <c r="CG84" s="57">
        <f t="shared" si="171"/>
        <v>0</v>
      </c>
      <c r="CH84" s="56" t="str">
        <f t="shared" si="172"/>
        <v/>
      </c>
      <c r="CI84" s="56">
        <f t="shared" si="173"/>
        <v>1</v>
      </c>
      <c r="CJ84" s="56">
        <f t="shared" si="174"/>
        <v>0</v>
      </c>
      <c r="CK84" s="58">
        <f t="shared" si="219"/>
        <v>600</v>
      </c>
      <c r="CL84" s="59">
        <f t="shared" si="175"/>
        <v>0</v>
      </c>
      <c r="CM84" s="58">
        <f t="shared" si="176"/>
        <v>0</v>
      </c>
      <c r="CN84" s="58">
        <f t="shared" si="177"/>
        <v>0</v>
      </c>
      <c r="CO84" s="58">
        <f t="shared" si="178"/>
        <v>0</v>
      </c>
      <c r="CP84" s="60" t="str">
        <f t="shared" si="179"/>
        <v/>
      </c>
      <c r="CQ84" s="241"/>
      <c r="CS84" s="49"/>
      <c r="CT84" s="50" t="str">
        <f t="shared" si="180"/>
        <v>ELK-동일모자-29 TTL</v>
      </c>
      <c r="CU84" s="51" t="str">
        <f t="shared" si="181"/>
        <v/>
      </c>
      <c r="CV84" s="51" t="str">
        <f t="shared" si="182"/>
        <v/>
      </c>
      <c r="CW84" s="51" t="str">
        <f t="shared" si="183"/>
        <v/>
      </c>
      <c r="CX84" s="52">
        <f t="shared" si="184"/>
        <v>0</v>
      </c>
      <c r="CY84" s="52" t="str">
        <f t="shared" si="185"/>
        <v/>
      </c>
      <c r="CZ84" s="53">
        <f t="shared" si="220"/>
        <v>600</v>
      </c>
      <c r="DA84" s="53">
        <f t="shared" si="186"/>
        <v>0</v>
      </c>
      <c r="DB84" s="52">
        <f t="shared" si="187"/>
        <v>0</v>
      </c>
      <c r="DC84" s="52">
        <f t="shared" si="188"/>
        <v>0</v>
      </c>
      <c r="DD84" s="61"/>
      <c r="DE84" s="165"/>
      <c r="DG84" s="276"/>
      <c r="DH84" s="282" t="str">
        <f t="shared" si="192"/>
        <v/>
      </c>
      <c r="DI84" s="275"/>
      <c r="DJ84" s="275"/>
      <c r="DK84" s="276"/>
      <c r="DL84" s="1081"/>
      <c r="DM84" s="1081"/>
      <c r="DN84" s="276"/>
      <c r="DO84" s="276"/>
      <c r="DP84" s="283" t="str">
        <f t="shared" si="193"/>
        <v/>
      </c>
      <c r="DQ84" s="276"/>
      <c r="DR84" s="276"/>
      <c r="DS84" s="277"/>
      <c r="DT84" s="276"/>
      <c r="DU84" s="277"/>
      <c r="DV84" s="276"/>
      <c r="DW84" s="276"/>
      <c r="DX84" s="277"/>
      <c r="DY84" s="277"/>
      <c r="DZ84" s="61"/>
      <c r="EA84" s="62"/>
      <c r="EB84" s="62"/>
      <c r="EC84" s="26" t="str">
        <f t="shared" si="225"/>
        <v>0</v>
      </c>
      <c r="ED84" s="26" t="str">
        <f t="shared" si="226"/>
        <v/>
      </c>
      <c r="EE84" s="27">
        <f>IF(ED84="",0,IF(COUNTIF(ED$12:ED83,ED84)=0,0,COUNTIF(ED$12:ED83,ED84)))</f>
        <v>0</v>
      </c>
      <c r="EF84" s="26">
        <f t="shared" si="234"/>
        <v>0</v>
      </c>
      <c r="EG84" s="27" t="str">
        <f t="shared" si="227"/>
        <v/>
      </c>
      <c r="EI84" s="26" t="str">
        <f t="shared" si="228"/>
        <v/>
      </c>
      <c r="EJ84" s="26" t="str">
        <f t="shared" si="229"/>
        <v/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/>
      </c>
      <c r="B85" s="224" t="str">
        <f>IF(OR($I85="TTL",$I85=""),"",IF(VLOOKUP($P85,CODE!$K:$O,CODE!$O$1,FALSE)="",$I85,$I85&amp;"-"&amp;VLOOKUP($P85,CODE!$K:$O,CODE!$O$1,FALSE)))</f>
        <v/>
      </c>
      <c r="C85" s="72" t="str">
        <f t="shared" si="221"/>
        <v>--</v>
      </c>
      <c r="D85" s="306" t="str">
        <f t="shared" si="230"/>
        <v>--</v>
      </c>
      <c r="E85" s="72">
        <f t="shared" si="231"/>
        <v>0</v>
      </c>
      <c r="F85" s="195" t="str">
        <f t="shared" si="232"/>
        <v>--0</v>
      </c>
      <c r="G85" s="72" t="str">
        <f t="shared" si="233"/>
        <v>--0-</v>
      </c>
      <c r="H85" s="72">
        <f>IF(ISERROR(I85&amp;VLOOKUP(P85,CODE!$K:$N,CODE!$N$1,FALSE)&amp;S85)=TRUE,0,I85&amp;VLOOKUP(P85,CODE!$K:$N,CODE!$N$1,FALSE)&amp;S85)</f>
        <v>0</v>
      </c>
      <c r="I85" s="72" t="str">
        <f>IF(ISERROR(SEARCH("TTL",$K85))=TRUE,IF($L85="","",VLOOKUP($L85,CODE!$B:$G,CODE!$D$1,FALSE)),"TTL")</f>
        <v/>
      </c>
      <c r="J85" s="244" t="str">
        <f t="shared" si="222"/>
        <v/>
      </c>
      <c r="K85" s="558"/>
      <c r="L85" s="40"/>
      <c r="M85" s="41" t="str">
        <f>IF(OR($I85="TTL",$L85=""),"",VLOOKUP($L85,CODE!$B:$D,CODE!$C$1,FALSE))</f>
        <v/>
      </c>
      <c r="N85" s="42" t="str">
        <f>IF(OR($I85="TTL",$L85=""),"",VLOOKUP($K$2,CODE!$S:$T,CODE!$T$1-1,FALSE))</f>
        <v/>
      </c>
      <c r="O85" s="43" t="str">
        <f>IF(OR($I85="TTL",$L85=""),"",VLOOKUP($L$2,CODE!$X:$Y,CODE!$Y$1-1,FALSE))</f>
        <v/>
      </c>
      <c r="P85" s="40"/>
      <c r="Q85" s="41" t="str">
        <f>IF(OR($I85="TTL",$P85=""),"",VLOOKUP($P85,CODE!$K:$M,CODE!$L$1,FALSE))</f>
        <v/>
      </c>
      <c r="R85" s="185"/>
      <c r="S85" s="40"/>
      <c r="T85" s="43" t="str">
        <f t="shared" ref="T85:T135" si="236">IF(OR($I85="TTL",$S85=""),"",IF($S85&lt;10,"00"&amp;$S85,IF($S85&lt;100,"0"&amp;$S85,$S85)))</f>
        <v/>
      </c>
      <c r="U85" s="39" t="str">
        <f t="shared" ref="U85:U135" si="237">IF($I85="TTL","",$L85&amp;$P85&amp;$N85&amp;$O85&amp;$T85)</f>
        <v/>
      </c>
      <c r="V85" s="36">
        <f t="shared" ref="V85:V140" si="238">IF($I85="TTL",SUMIF($C:$C,MID($K85,1,SEARCH("TTL",$K85)-2),$V:$V),IF($EI85="",0,1/COUNTIF($EI:$EI,$EI85)))</f>
        <v>0</v>
      </c>
      <c r="W85" s="44"/>
      <c r="X85" s="39" t="str">
        <f>IF($Y85="","",VLOOKUP($Y85,CODE!$AE:$AF,CODE!$AF$1-1,FALSE))</f>
        <v/>
      </c>
      <c r="Y85" s="37"/>
      <c r="Z85" s="35" t="str">
        <f t="shared" si="212"/>
        <v/>
      </c>
      <c r="AA85" s="554" t="str">
        <f t="shared" si="213"/>
        <v/>
      </c>
      <c r="AB85" s="45">
        <f t="shared" si="214"/>
        <v>0</v>
      </c>
      <c r="AC85" s="560">
        <v>0</v>
      </c>
      <c r="AD85" s="186">
        <v>1</v>
      </c>
      <c r="AE85" s="218"/>
      <c r="AF85" s="214"/>
      <c r="AG85" s="215"/>
      <c r="AH85" s="216"/>
      <c r="AI85" s="231" t="str">
        <f t="shared" ref="AI85:AI135" si="239">IF($AH85=0,"",IF($AH85&lt;10,"0"&amp;$AH85,$AH85))</f>
        <v/>
      </c>
      <c r="AJ85" s="217"/>
      <c r="AK85" s="217"/>
      <c r="AL85" s="219" t="str">
        <f t="shared" ref="AL85:AL127" si="240">IF($AK85=0,"",IF($AK85="KR",2,1))</f>
        <v/>
      </c>
      <c r="AM85" s="254">
        <f>IF(ISERROR(VLOOKUP($F85,[1]기획현황취합!$A$1:$E$65474,[1]기획현황취합!$B$1,FALSE))=TRUE,0,VLOOKUP($F85,[1]기획현황취합!$A$1:$E$65474,[1]기획현황취합!$B$1,FALSE))</f>
        <v>0</v>
      </c>
      <c r="AN85" s="1042">
        <f>IF(ISERROR(VLOOKUP($F85,[1]기획현황취합!$A$1:$E$65474,[1]기획현황취합!$C$1,FALSE))=TRUE,0,VLOOKUP($F85,[1]기획현황취합!$A$1:$E$65474,[1]기획현황취합!$C$1,FALSE))</f>
        <v>0</v>
      </c>
      <c r="AO85" s="46">
        <f>IF(ISERROR(($AM85/1.1)/VLOOKUP($AG85,'TARGET MU'!$A:$D,'TARGET MU'!$D$1,FALSE))=TRUE,0,($AM85/1.1)/VLOOKUP($AG85,'TARGET MU'!$A:$D,'TARGET MU'!$D$1,FALSE))</f>
        <v>0</v>
      </c>
      <c r="AP85" s="1049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0</v>
      </c>
      <c r="AQ85" s="38">
        <f t="shared" si="194"/>
        <v>0</v>
      </c>
      <c r="AR85" s="716">
        <v>0</v>
      </c>
      <c r="AS85" s="716">
        <v>0</v>
      </c>
      <c r="AT85" s="251"/>
      <c r="AU85" s="226">
        <f t="shared" si="195"/>
        <v>0</v>
      </c>
      <c r="AV85" s="252">
        <v>0</v>
      </c>
      <c r="AW85" s="253">
        <v>0</v>
      </c>
      <c r="AX85" s="257">
        <f>IF(ISERROR(VLOOKUP($F85,[1]기획현황취합!$A$1:$E$65474,[1]기획현황취합!$D$1,FALSE))=TRUE,0,VLOOKUP($F85,[1]기획현황취합!$A$1:$E$65474,[1]기획현황취합!$D$1,FALSE))</f>
        <v>0</v>
      </c>
      <c r="AY85" s="255">
        <v>0</v>
      </c>
      <c r="AZ85" s="210">
        <f>IF(ISERROR(VLOOKUP($F85,[1]기획현황취합!$A$1:$E$65474,[1]기획현황취합!$E$1,FALSE))=TRUE,0,VLOOKUP($F85,[1]기획현황취합!$A$1:$E$65474,[1]기획현황취합!$E$1,FALSE))</f>
        <v>0</v>
      </c>
      <c r="BA85" s="250">
        <v>0</v>
      </c>
      <c r="BB85" s="250">
        <v>0</v>
      </c>
      <c r="BC85" s="250">
        <v>0</v>
      </c>
      <c r="BD85" s="250">
        <v>0</v>
      </c>
      <c r="BE85" s="250">
        <v>0</v>
      </c>
      <c r="BF85" s="250">
        <v>0</v>
      </c>
      <c r="BG85" s="256">
        <v>0</v>
      </c>
      <c r="BH85" s="256">
        <v>0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215"/>
        <v>0</v>
      </c>
      <c r="BO85" s="47">
        <f t="shared" si="216"/>
        <v>0</v>
      </c>
      <c r="BP85" s="95">
        <f t="shared" si="217"/>
        <v>0</v>
      </c>
      <c r="BQ85" s="95">
        <f t="shared" si="218"/>
        <v>0</v>
      </c>
      <c r="BR85" s="48">
        <f t="shared" si="210"/>
        <v>0</v>
      </c>
      <c r="BT85" s="26" t="str">
        <f>IF(ISERROR(Z85&amp;VLOOKUP($AG85,'TARGET MU'!$A:$D,'TARGET MU'!$B$1,FALSE))=TRUE,"",Z85&amp;VLOOKUP($AG85,'TARGET MU'!$A:$D,'TARGET MU'!$B$1,FALSE))</f>
        <v/>
      </c>
      <c r="BU85" s="31">
        <f t="shared" si="223"/>
        <v>0</v>
      </c>
      <c r="BV85" s="31" t="str">
        <f t="shared" si="224"/>
        <v>0</v>
      </c>
      <c r="BX85" s="55">
        <f t="shared" si="162"/>
        <v>0</v>
      </c>
      <c r="BY85" s="56" t="str">
        <f t="shared" si="163"/>
        <v/>
      </c>
      <c r="BZ85" s="56">
        <f t="shared" si="164"/>
        <v>0</v>
      </c>
      <c r="CA85" s="56">
        <f t="shared" si="165"/>
        <v>0</v>
      </c>
      <c r="CB85" s="56">
        <f t="shared" si="166"/>
        <v>0</v>
      </c>
      <c r="CC85" s="56">
        <f t="shared" si="167"/>
        <v>0</v>
      </c>
      <c r="CD85" s="57">
        <f t="shared" si="168"/>
        <v>0</v>
      </c>
      <c r="CE85" s="56" t="str">
        <f t="shared" si="169"/>
        <v/>
      </c>
      <c r="CF85" s="56" t="str">
        <f t="shared" si="170"/>
        <v/>
      </c>
      <c r="CG85" s="57">
        <f t="shared" si="171"/>
        <v>0</v>
      </c>
      <c r="CH85" s="56" t="str">
        <f t="shared" si="172"/>
        <v/>
      </c>
      <c r="CI85" s="56">
        <f t="shared" si="173"/>
        <v>1</v>
      </c>
      <c r="CJ85" s="56">
        <f t="shared" si="174"/>
        <v>0</v>
      </c>
      <c r="CK85" s="58">
        <f t="shared" si="219"/>
        <v>0</v>
      </c>
      <c r="CL85" s="59">
        <f t="shared" si="175"/>
        <v>0</v>
      </c>
      <c r="CM85" s="58">
        <f t="shared" si="176"/>
        <v>0</v>
      </c>
      <c r="CN85" s="58">
        <f t="shared" si="177"/>
        <v>0</v>
      </c>
      <c r="CO85" s="58">
        <f t="shared" si="178"/>
        <v>0</v>
      </c>
      <c r="CP85" s="60" t="str">
        <f t="shared" si="179"/>
        <v/>
      </c>
      <c r="CQ85" s="241"/>
      <c r="CS85" s="49"/>
      <c r="CT85" s="50" t="str">
        <f t="shared" si="180"/>
        <v/>
      </c>
      <c r="CU85" s="51" t="str">
        <f t="shared" si="181"/>
        <v/>
      </c>
      <c r="CV85" s="51" t="str">
        <f t="shared" si="182"/>
        <v>_</v>
      </c>
      <c r="CW85" s="51" t="str">
        <f t="shared" si="183"/>
        <v/>
      </c>
      <c r="CX85" s="52">
        <f t="shared" si="184"/>
        <v>0</v>
      </c>
      <c r="CY85" s="52" t="str">
        <f t="shared" si="185"/>
        <v/>
      </c>
      <c r="CZ85" s="53">
        <f t="shared" si="220"/>
        <v>0</v>
      </c>
      <c r="DA85" s="53">
        <f t="shared" si="186"/>
        <v>0</v>
      </c>
      <c r="DB85" s="52">
        <f t="shared" si="187"/>
        <v>0</v>
      </c>
      <c r="DC85" s="52">
        <f t="shared" si="188"/>
        <v>0</v>
      </c>
      <c r="DD85" s="61"/>
      <c r="DE85" s="165"/>
      <c r="DG85" s="276"/>
      <c r="DH85" s="282" t="str">
        <f t="shared" si="192"/>
        <v/>
      </c>
      <c r="DI85" s="275"/>
      <c r="DJ85" s="275"/>
      <c r="DK85" s="276"/>
      <c r="DL85" s="1081"/>
      <c r="DM85" s="1081"/>
      <c r="DN85" s="276"/>
      <c r="DO85" s="276"/>
      <c r="DP85" s="283" t="str">
        <f t="shared" si="193"/>
        <v/>
      </c>
      <c r="DQ85" s="276"/>
      <c r="DR85" s="276"/>
      <c r="DS85" s="277"/>
      <c r="DT85" s="276"/>
      <c r="DU85" s="277"/>
      <c r="DV85" s="276"/>
      <c r="DW85" s="276"/>
      <c r="DX85" s="277"/>
      <c r="DY85" s="277"/>
      <c r="DZ85" s="61"/>
      <c r="EA85" s="62"/>
      <c r="EB85" s="62"/>
      <c r="EC85" s="26" t="str">
        <f t="shared" si="225"/>
        <v/>
      </c>
      <c r="ED85" s="26" t="str">
        <f t="shared" si="226"/>
        <v/>
      </c>
      <c r="EE85" s="27">
        <f>IF(ED85="",0,IF(COUNTIF(ED$12:ED84,ED85)=0,0,COUNTIF(ED$12:ED84,ED85)))</f>
        <v>0</v>
      </c>
      <c r="EF85" s="26">
        <f t="shared" si="234"/>
        <v>0</v>
      </c>
      <c r="EG85" s="27" t="str">
        <f t="shared" si="227"/>
        <v/>
      </c>
      <c r="EI85" s="26" t="str">
        <f t="shared" si="228"/>
        <v/>
      </c>
      <c r="EJ85" s="26" t="str">
        <f t="shared" si="229"/>
        <v/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/>
      </c>
      <c r="B86" s="224" t="str">
        <f>IF(OR($I86="TTL",$I86=""),"",IF(VLOOKUP($P86,CODE!$K:$O,CODE!$O$1,FALSE)="",$I86,$I86&amp;"-"&amp;VLOOKUP($P86,CODE!$K:$O,CODE!$O$1,FALSE)))</f>
        <v/>
      </c>
      <c r="C86" s="72" t="str">
        <f t="shared" si="221"/>
        <v>--</v>
      </c>
      <c r="D86" s="306" t="str">
        <f t="shared" si="230"/>
        <v>--</v>
      </c>
      <c r="E86" s="72">
        <f t="shared" si="231"/>
        <v>0</v>
      </c>
      <c r="F86" s="195" t="str">
        <f t="shared" si="232"/>
        <v>--0</v>
      </c>
      <c r="G86" s="72" t="str">
        <f t="shared" si="233"/>
        <v>--0-</v>
      </c>
      <c r="H86" s="72">
        <f>IF(ISERROR(I86&amp;VLOOKUP(P86,CODE!$K:$N,CODE!$N$1,FALSE)&amp;S86)=TRUE,0,I86&amp;VLOOKUP(P86,CODE!$K:$N,CODE!$N$1,FALSE)&amp;S86)</f>
        <v>0</v>
      </c>
      <c r="I86" s="72" t="str">
        <f>IF(ISERROR(SEARCH("TTL",$K86))=TRUE,IF($L86="","",VLOOKUP($L86,CODE!$B:$G,CODE!$D$1,FALSE)),"TTL")</f>
        <v/>
      </c>
      <c r="J86" s="244" t="str">
        <f t="shared" si="222"/>
        <v/>
      </c>
      <c r="K86" s="558"/>
      <c r="L86" s="40"/>
      <c r="M86" s="41" t="str">
        <f>IF(OR($I86="TTL",$L86=""),"",VLOOKUP($L86,CODE!$B:$D,CODE!$C$1,FALSE))</f>
        <v/>
      </c>
      <c r="N86" s="42" t="str">
        <f>IF(OR($I86="TTL",$L86=""),"",VLOOKUP($K$2,CODE!$S:$T,CODE!$T$1-1,FALSE))</f>
        <v/>
      </c>
      <c r="O86" s="43" t="str">
        <f>IF(OR($I86="TTL",$L86=""),"",VLOOKUP($L$2,CODE!$X:$Y,CODE!$Y$1-1,FALSE))</f>
        <v/>
      </c>
      <c r="P86" s="40"/>
      <c r="Q86" s="41" t="str">
        <f>IF(OR($I86="TTL",$P86=""),"",VLOOKUP($P86,CODE!$K:$M,CODE!$L$1,FALSE))</f>
        <v/>
      </c>
      <c r="R86" s="185"/>
      <c r="S86" s="40"/>
      <c r="T86" s="43" t="str">
        <f t="shared" si="236"/>
        <v/>
      </c>
      <c r="U86" s="39" t="str">
        <f t="shared" si="237"/>
        <v/>
      </c>
      <c r="V86" s="36">
        <f t="shared" si="238"/>
        <v>0</v>
      </c>
      <c r="W86" s="44"/>
      <c r="X86" s="39" t="str">
        <f>IF($Y86="","",VLOOKUP($Y86,CODE!$AE:$AF,CODE!$AF$1-1,FALSE))</f>
        <v/>
      </c>
      <c r="Y86" s="37"/>
      <c r="Z86" s="35" t="str">
        <f t="shared" si="212"/>
        <v/>
      </c>
      <c r="AA86" s="554" t="str">
        <f t="shared" si="213"/>
        <v/>
      </c>
      <c r="AB86" s="45">
        <f t="shared" si="214"/>
        <v>0</v>
      </c>
      <c r="AC86" s="560">
        <v>0</v>
      </c>
      <c r="AD86" s="186">
        <v>1</v>
      </c>
      <c r="AE86" s="218"/>
      <c r="AF86" s="214"/>
      <c r="AG86" s="215"/>
      <c r="AH86" s="216"/>
      <c r="AI86" s="231" t="str">
        <f t="shared" si="239"/>
        <v/>
      </c>
      <c r="AJ86" s="217"/>
      <c r="AK86" s="217"/>
      <c r="AL86" s="219" t="str">
        <f t="shared" si="240"/>
        <v/>
      </c>
      <c r="AM86" s="254">
        <f>IF(ISERROR(VLOOKUP($F86,[1]기획현황취합!$A$1:$E$65474,[1]기획현황취합!$B$1,FALSE))=TRUE,0,VLOOKUP($F86,[1]기획현황취합!$A$1:$E$65474,[1]기획현황취합!$B$1,FALSE))</f>
        <v>0</v>
      </c>
      <c r="AN86" s="1042">
        <f>IF(ISERROR(VLOOKUP($F86,[1]기획현황취합!$A$1:$E$65474,[1]기획현황취합!$C$1,FALSE))=TRUE,0,VLOOKUP($F86,[1]기획현황취합!$A$1:$E$65474,[1]기획현황취합!$C$1,FALSE))</f>
        <v>0</v>
      </c>
      <c r="AO86" s="46">
        <f>IF(ISERROR(($AM86/1.1)/VLOOKUP($AG86,'TARGET MU'!$A:$D,'TARGET MU'!$D$1,FALSE))=TRUE,0,($AM86/1.1)/VLOOKUP($AG86,'TARGET MU'!$A:$D,'TARGET MU'!$D$1,FALSE))</f>
        <v>0</v>
      </c>
      <c r="AP86" s="1049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0</v>
      </c>
      <c r="AQ86" s="38">
        <f t="shared" si="194"/>
        <v>0</v>
      </c>
      <c r="AR86" s="716">
        <v>0</v>
      </c>
      <c r="AS86" s="716">
        <v>0</v>
      </c>
      <c r="AT86" s="251"/>
      <c r="AU86" s="226">
        <f t="shared" si="195"/>
        <v>0</v>
      </c>
      <c r="AV86" s="252">
        <v>0</v>
      </c>
      <c r="AW86" s="253">
        <v>0</v>
      </c>
      <c r="AX86" s="257">
        <f>IF(ISERROR(VLOOKUP($F86,[1]기획현황취합!$A$1:$E$65474,[1]기획현황취합!$D$1,FALSE))=TRUE,0,VLOOKUP($F86,[1]기획현황취합!$A$1:$E$65474,[1]기획현황취합!$D$1,FALSE))</f>
        <v>0</v>
      </c>
      <c r="AY86" s="255">
        <v>0</v>
      </c>
      <c r="AZ86" s="210">
        <f>IF(ISERROR(VLOOKUP($F86,[1]기획현황취합!$A$1:$E$65474,[1]기획현황취합!$E$1,FALSE))=TRUE,0,VLOOKUP($F86,[1]기획현황취합!$A$1:$E$65474,[1]기획현황취합!$E$1,FALSE))</f>
        <v>0</v>
      </c>
      <c r="BA86" s="250">
        <v>0</v>
      </c>
      <c r="BB86" s="250">
        <v>0</v>
      </c>
      <c r="BC86" s="250">
        <v>0</v>
      </c>
      <c r="BD86" s="250">
        <v>0</v>
      </c>
      <c r="BE86" s="250">
        <v>0</v>
      </c>
      <c r="BF86" s="250">
        <v>0</v>
      </c>
      <c r="BG86" s="256">
        <v>0</v>
      </c>
      <c r="BH86" s="256">
        <v>0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0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215"/>
        <v>0</v>
      </c>
      <c r="BO86" s="47">
        <f t="shared" si="216"/>
        <v>0</v>
      </c>
      <c r="BP86" s="95">
        <f t="shared" si="217"/>
        <v>0</v>
      </c>
      <c r="BQ86" s="95">
        <f t="shared" si="218"/>
        <v>0</v>
      </c>
      <c r="BR86" s="48">
        <f t="shared" si="210"/>
        <v>0</v>
      </c>
      <c r="BT86" s="26" t="str">
        <f>IF(ISERROR(Z86&amp;VLOOKUP($AG86,'TARGET MU'!$A:$D,'TARGET MU'!$B$1,FALSE))=TRUE,"",Z86&amp;VLOOKUP($AG86,'TARGET MU'!$A:$D,'TARGET MU'!$B$1,FALSE))</f>
        <v/>
      </c>
      <c r="BU86" s="31">
        <f t="shared" si="223"/>
        <v>0</v>
      </c>
      <c r="BV86" s="31" t="str">
        <f t="shared" si="224"/>
        <v>0</v>
      </c>
      <c r="BX86" s="55">
        <f t="shared" si="162"/>
        <v>0</v>
      </c>
      <c r="BY86" s="56" t="str">
        <f t="shared" si="163"/>
        <v/>
      </c>
      <c r="BZ86" s="56">
        <f t="shared" si="164"/>
        <v>0</v>
      </c>
      <c r="CA86" s="56">
        <f t="shared" si="165"/>
        <v>0</v>
      </c>
      <c r="CB86" s="56">
        <f t="shared" si="166"/>
        <v>0</v>
      </c>
      <c r="CC86" s="56">
        <f t="shared" si="167"/>
        <v>0</v>
      </c>
      <c r="CD86" s="57">
        <f t="shared" si="168"/>
        <v>0</v>
      </c>
      <c r="CE86" s="56" t="str">
        <f t="shared" si="169"/>
        <v/>
      </c>
      <c r="CF86" s="56" t="str">
        <f t="shared" si="170"/>
        <v/>
      </c>
      <c r="CG86" s="57">
        <f t="shared" si="171"/>
        <v>0</v>
      </c>
      <c r="CH86" s="56" t="str">
        <f t="shared" si="172"/>
        <v/>
      </c>
      <c r="CI86" s="56">
        <f t="shared" si="173"/>
        <v>1</v>
      </c>
      <c r="CJ86" s="56">
        <f t="shared" si="174"/>
        <v>0</v>
      </c>
      <c r="CK86" s="58">
        <f t="shared" si="219"/>
        <v>0</v>
      </c>
      <c r="CL86" s="59">
        <f t="shared" si="175"/>
        <v>0</v>
      </c>
      <c r="CM86" s="58">
        <f t="shared" si="176"/>
        <v>0</v>
      </c>
      <c r="CN86" s="58">
        <f t="shared" si="177"/>
        <v>0</v>
      </c>
      <c r="CO86" s="58">
        <f t="shared" si="178"/>
        <v>0</v>
      </c>
      <c r="CP86" s="60" t="str">
        <f t="shared" si="179"/>
        <v/>
      </c>
      <c r="CQ86" s="241"/>
      <c r="CS86" s="49"/>
      <c r="CT86" s="50" t="str">
        <f t="shared" si="180"/>
        <v/>
      </c>
      <c r="CU86" s="51" t="str">
        <f t="shared" si="181"/>
        <v/>
      </c>
      <c r="CV86" s="51" t="str">
        <f t="shared" si="182"/>
        <v>_</v>
      </c>
      <c r="CW86" s="51" t="str">
        <f t="shared" si="183"/>
        <v/>
      </c>
      <c r="CX86" s="52">
        <f t="shared" si="184"/>
        <v>0</v>
      </c>
      <c r="CY86" s="52" t="str">
        <f t="shared" si="185"/>
        <v/>
      </c>
      <c r="CZ86" s="53">
        <f t="shared" si="220"/>
        <v>0</v>
      </c>
      <c r="DA86" s="53">
        <f t="shared" si="186"/>
        <v>0</v>
      </c>
      <c r="DB86" s="52">
        <f t="shared" si="187"/>
        <v>0</v>
      </c>
      <c r="DC86" s="52">
        <f t="shared" si="188"/>
        <v>0</v>
      </c>
      <c r="DD86" s="61"/>
      <c r="DE86" s="165"/>
      <c r="DG86" s="276"/>
      <c r="DH86" s="282" t="str">
        <f t="shared" si="192"/>
        <v/>
      </c>
      <c r="DI86" s="275"/>
      <c r="DJ86" s="275"/>
      <c r="DK86" s="276"/>
      <c r="DL86" s="1081"/>
      <c r="DM86" s="1081"/>
      <c r="DN86" s="276"/>
      <c r="DO86" s="276"/>
      <c r="DP86" s="283" t="str">
        <f t="shared" si="193"/>
        <v/>
      </c>
      <c r="DQ86" s="276"/>
      <c r="DR86" s="276"/>
      <c r="DS86" s="277"/>
      <c r="DT86" s="276"/>
      <c r="DU86" s="277"/>
      <c r="DV86" s="276"/>
      <c r="DW86" s="276"/>
      <c r="DX86" s="277"/>
      <c r="DY86" s="277"/>
      <c r="DZ86" s="61"/>
      <c r="EA86" s="62"/>
      <c r="EB86" s="62"/>
      <c r="EC86" s="26" t="str">
        <f t="shared" si="225"/>
        <v/>
      </c>
      <c r="ED86" s="26" t="str">
        <f t="shared" si="226"/>
        <v/>
      </c>
      <c r="EE86" s="27">
        <f>IF(ED86="",0,IF(COUNTIF(ED$12:ED85,ED86)=0,0,COUNTIF(ED$12:ED85,ED86)))</f>
        <v>0</v>
      </c>
      <c r="EF86" s="26">
        <f t="shared" si="234"/>
        <v>0</v>
      </c>
      <c r="EG86" s="27" t="str">
        <f t="shared" si="227"/>
        <v/>
      </c>
      <c r="EI86" s="26" t="str">
        <f t="shared" si="228"/>
        <v/>
      </c>
      <c r="EJ86" s="26" t="str">
        <f t="shared" si="229"/>
        <v/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/>
      </c>
      <c r="B87" s="224" t="str">
        <f>IF(OR($I87="TTL",$I87=""),"",IF(VLOOKUP($P87,CODE!$K:$O,CODE!$O$1,FALSE)="",$I87,$I87&amp;"-"&amp;VLOOKUP($P87,CODE!$K:$O,CODE!$O$1,FALSE)))</f>
        <v/>
      </c>
      <c r="C87" s="72" t="str">
        <f t="shared" si="221"/>
        <v>--</v>
      </c>
      <c r="D87" s="306" t="str">
        <f t="shared" si="230"/>
        <v>--</v>
      </c>
      <c r="E87" s="72">
        <f t="shared" si="231"/>
        <v>0</v>
      </c>
      <c r="F87" s="195" t="str">
        <f t="shared" si="232"/>
        <v>--0</v>
      </c>
      <c r="G87" s="72" t="str">
        <f t="shared" si="233"/>
        <v>--0-</v>
      </c>
      <c r="H87" s="72">
        <f>IF(ISERROR(I87&amp;VLOOKUP(P87,CODE!$K:$N,CODE!$N$1,FALSE)&amp;S87)=TRUE,0,I87&amp;VLOOKUP(P87,CODE!$K:$N,CODE!$N$1,FALSE)&amp;S87)</f>
        <v>0</v>
      </c>
      <c r="I87" s="72" t="str">
        <f>IF(ISERROR(SEARCH("TTL",$K87))=TRUE,IF($L87="","",VLOOKUP($L87,CODE!$B:$G,CODE!$D$1,FALSE)),"TTL")</f>
        <v/>
      </c>
      <c r="J87" s="244" t="str">
        <f t="shared" si="222"/>
        <v/>
      </c>
      <c r="K87" s="558"/>
      <c r="L87" s="40"/>
      <c r="M87" s="41" t="str">
        <f>IF(OR($I87="TTL",$L87=""),"",VLOOKUP($L87,CODE!$B:$D,CODE!$C$1,FALSE))</f>
        <v/>
      </c>
      <c r="N87" s="42" t="str">
        <f>IF(OR($I87="TTL",$L87=""),"",VLOOKUP($K$2,CODE!$S:$T,CODE!$T$1-1,FALSE))</f>
        <v/>
      </c>
      <c r="O87" s="43" t="str">
        <f>IF(OR($I87="TTL",$L87=""),"",VLOOKUP($L$2,CODE!$X:$Y,CODE!$Y$1-1,FALSE))</f>
        <v/>
      </c>
      <c r="P87" s="40"/>
      <c r="Q87" s="41" t="str">
        <f>IF(OR($I87="TTL",$P87=""),"",VLOOKUP($P87,CODE!$K:$M,CODE!$L$1,FALSE))</f>
        <v/>
      </c>
      <c r="R87" s="185"/>
      <c r="S87" s="40"/>
      <c r="T87" s="43" t="str">
        <f t="shared" si="236"/>
        <v/>
      </c>
      <c r="U87" s="39" t="str">
        <f t="shared" si="237"/>
        <v/>
      </c>
      <c r="V87" s="36">
        <f t="shared" si="238"/>
        <v>0</v>
      </c>
      <c r="W87" s="44"/>
      <c r="X87" s="39" t="str">
        <f>IF($Y87="","",VLOOKUP($Y87,CODE!$AE:$AF,CODE!$AF$1-1,FALSE))</f>
        <v/>
      </c>
      <c r="Y87" s="37"/>
      <c r="Z87" s="35" t="str">
        <f t="shared" si="212"/>
        <v/>
      </c>
      <c r="AA87" s="554" t="str">
        <f t="shared" si="213"/>
        <v/>
      </c>
      <c r="AB87" s="45">
        <f t="shared" si="214"/>
        <v>0</v>
      </c>
      <c r="AC87" s="560">
        <v>0</v>
      </c>
      <c r="AD87" s="186">
        <v>1</v>
      </c>
      <c r="AE87" s="218"/>
      <c r="AF87" s="214"/>
      <c r="AG87" s="215"/>
      <c r="AH87" s="216"/>
      <c r="AI87" s="231" t="str">
        <f t="shared" si="239"/>
        <v/>
      </c>
      <c r="AJ87" s="217"/>
      <c r="AK87" s="217"/>
      <c r="AL87" s="219" t="str">
        <f t="shared" si="240"/>
        <v/>
      </c>
      <c r="AM87" s="254">
        <f>IF(ISERROR(VLOOKUP($F87,[1]기획현황취합!$A$1:$E$65474,[1]기획현황취합!$B$1,FALSE))=TRUE,0,VLOOKUP($F87,[1]기획현황취합!$A$1:$E$65474,[1]기획현황취합!$B$1,FALSE))</f>
        <v>0</v>
      </c>
      <c r="AN87" s="1042">
        <f>IF(ISERROR(VLOOKUP($F87,[1]기획현황취합!$A$1:$E$65474,[1]기획현황취합!$C$1,FALSE))=TRUE,0,VLOOKUP($F87,[1]기획현황취합!$A$1:$E$65474,[1]기획현황취합!$C$1,FALSE))</f>
        <v>0</v>
      </c>
      <c r="AO87" s="46">
        <f>IF(ISERROR(($AM87/1.1)/VLOOKUP($AG87,'TARGET MU'!$A:$D,'TARGET MU'!$D$1,FALSE))=TRUE,0,($AM87/1.1)/VLOOKUP($AG87,'TARGET MU'!$A:$D,'TARGET MU'!$D$1,FALSE))</f>
        <v>0</v>
      </c>
      <c r="AP87" s="1049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0</v>
      </c>
      <c r="AQ87" s="38">
        <f t="shared" si="194"/>
        <v>0</v>
      </c>
      <c r="AR87" s="716">
        <v>0</v>
      </c>
      <c r="AS87" s="716">
        <v>0</v>
      </c>
      <c r="AT87" s="251"/>
      <c r="AU87" s="226">
        <f t="shared" si="195"/>
        <v>0</v>
      </c>
      <c r="AV87" s="252">
        <v>0</v>
      </c>
      <c r="AW87" s="253">
        <v>0</v>
      </c>
      <c r="AX87" s="257">
        <f>IF(ISERROR(VLOOKUP($F87,[1]기획현황취합!$A$1:$E$65474,[1]기획현황취합!$D$1,FALSE))=TRUE,0,VLOOKUP($F87,[1]기획현황취합!$A$1:$E$65474,[1]기획현황취합!$D$1,FALSE))</f>
        <v>0</v>
      </c>
      <c r="AY87" s="255">
        <v>0</v>
      </c>
      <c r="AZ87" s="210">
        <f>IF(ISERROR(VLOOKUP($F87,[1]기획현황취합!$A$1:$E$65474,[1]기획현황취합!$E$1,FALSE))=TRUE,0,VLOOKUP($F87,[1]기획현황취합!$A$1:$E$65474,[1]기획현황취합!$E$1,FALSE))</f>
        <v>0</v>
      </c>
      <c r="BA87" s="250">
        <v>0</v>
      </c>
      <c r="BB87" s="250">
        <v>0</v>
      </c>
      <c r="BC87" s="250">
        <v>0</v>
      </c>
      <c r="BD87" s="250">
        <v>0</v>
      </c>
      <c r="BE87" s="250">
        <v>0</v>
      </c>
      <c r="BF87" s="250">
        <v>0</v>
      </c>
      <c r="BG87" s="256">
        <v>0</v>
      </c>
      <c r="BH87" s="256">
        <v>0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215"/>
        <v>0</v>
      </c>
      <c r="BO87" s="47">
        <f t="shared" si="216"/>
        <v>0</v>
      </c>
      <c r="BP87" s="95">
        <f t="shared" si="217"/>
        <v>0</v>
      </c>
      <c r="BQ87" s="95">
        <f t="shared" si="218"/>
        <v>0</v>
      </c>
      <c r="BR87" s="48">
        <f t="shared" si="210"/>
        <v>0</v>
      </c>
      <c r="BT87" s="26" t="str">
        <f>IF(ISERROR(Z87&amp;VLOOKUP($AG87,'TARGET MU'!$A:$D,'TARGET MU'!$B$1,FALSE))=TRUE,"",Z87&amp;VLOOKUP($AG87,'TARGET MU'!$A:$D,'TARGET MU'!$B$1,FALSE))</f>
        <v/>
      </c>
      <c r="BU87" s="31">
        <f t="shared" si="223"/>
        <v>0</v>
      </c>
      <c r="BV87" s="31" t="str">
        <f t="shared" si="224"/>
        <v>0</v>
      </c>
      <c r="BX87" s="55">
        <f t="shared" si="162"/>
        <v>0</v>
      </c>
      <c r="BY87" s="56" t="str">
        <f t="shared" si="163"/>
        <v/>
      </c>
      <c r="BZ87" s="56">
        <f t="shared" si="164"/>
        <v>0</v>
      </c>
      <c r="CA87" s="56">
        <f t="shared" si="165"/>
        <v>0</v>
      </c>
      <c r="CB87" s="56">
        <f t="shared" si="166"/>
        <v>0</v>
      </c>
      <c r="CC87" s="56">
        <f t="shared" si="167"/>
        <v>0</v>
      </c>
      <c r="CD87" s="57">
        <f t="shared" si="168"/>
        <v>0</v>
      </c>
      <c r="CE87" s="56" t="str">
        <f t="shared" si="169"/>
        <v/>
      </c>
      <c r="CF87" s="56" t="str">
        <f t="shared" si="170"/>
        <v/>
      </c>
      <c r="CG87" s="57">
        <f t="shared" si="171"/>
        <v>0</v>
      </c>
      <c r="CH87" s="56" t="str">
        <f t="shared" si="172"/>
        <v/>
      </c>
      <c r="CI87" s="56">
        <f t="shared" si="173"/>
        <v>1</v>
      </c>
      <c r="CJ87" s="56">
        <f t="shared" si="174"/>
        <v>0</v>
      </c>
      <c r="CK87" s="58">
        <f t="shared" si="219"/>
        <v>0</v>
      </c>
      <c r="CL87" s="59">
        <f t="shared" si="175"/>
        <v>0</v>
      </c>
      <c r="CM87" s="58">
        <f t="shared" si="176"/>
        <v>0</v>
      </c>
      <c r="CN87" s="58">
        <f t="shared" si="177"/>
        <v>0</v>
      </c>
      <c r="CO87" s="58">
        <f t="shared" si="178"/>
        <v>0</v>
      </c>
      <c r="CP87" s="60" t="str">
        <f t="shared" si="179"/>
        <v/>
      </c>
      <c r="CQ87" s="241"/>
      <c r="CS87" s="49"/>
      <c r="CT87" s="50" t="str">
        <f t="shared" si="180"/>
        <v/>
      </c>
      <c r="CU87" s="51" t="str">
        <f t="shared" si="181"/>
        <v/>
      </c>
      <c r="CV87" s="51" t="str">
        <f t="shared" si="182"/>
        <v>_</v>
      </c>
      <c r="CW87" s="51" t="str">
        <f t="shared" si="183"/>
        <v/>
      </c>
      <c r="CX87" s="52">
        <f t="shared" si="184"/>
        <v>0</v>
      </c>
      <c r="CY87" s="52" t="str">
        <f t="shared" si="185"/>
        <v/>
      </c>
      <c r="CZ87" s="53">
        <f t="shared" si="220"/>
        <v>0</v>
      </c>
      <c r="DA87" s="53">
        <f t="shared" si="186"/>
        <v>0</v>
      </c>
      <c r="DB87" s="52">
        <f t="shared" si="187"/>
        <v>0</v>
      </c>
      <c r="DC87" s="52">
        <f t="shared" si="188"/>
        <v>0</v>
      </c>
      <c r="DD87" s="61"/>
      <c r="DE87" s="165"/>
      <c r="DG87" s="276"/>
      <c r="DH87" s="282" t="str">
        <f t="shared" si="192"/>
        <v/>
      </c>
      <c r="DI87" s="275"/>
      <c r="DJ87" s="275"/>
      <c r="DK87" s="276"/>
      <c r="DL87" s="1081"/>
      <c r="DM87" s="1081"/>
      <c r="DN87" s="276"/>
      <c r="DO87" s="276"/>
      <c r="DP87" s="283" t="str">
        <f t="shared" si="193"/>
        <v/>
      </c>
      <c r="DQ87" s="276"/>
      <c r="DR87" s="276"/>
      <c r="DS87" s="277"/>
      <c r="DT87" s="276"/>
      <c r="DU87" s="277"/>
      <c r="DV87" s="276"/>
      <c r="DW87" s="276"/>
      <c r="DX87" s="277"/>
      <c r="DY87" s="277"/>
      <c r="DZ87" s="61"/>
      <c r="EA87" s="62"/>
      <c r="EB87" s="62"/>
      <c r="EC87" s="26" t="str">
        <f t="shared" si="225"/>
        <v/>
      </c>
      <c r="ED87" s="26" t="str">
        <f t="shared" si="226"/>
        <v/>
      </c>
      <c r="EE87" s="27">
        <f>IF(ED87="",0,IF(COUNTIF(ED$12:ED86,ED87)=0,0,COUNTIF(ED$12:ED86,ED87)))</f>
        <v>0</v>
      </c>
      <c r="EF87" s="26">
        <f t="shared" si="234"/>
        <v>0</v>
      </c>
      <c r="EG87" s="27" t="str">
        <f t="shared" si="227"/>
        <v/>
      </c>
      <c r="EI87" s="26" t="str">
        <f t="shared" si="228"/>
        <v/>
      </c>
      <c r="EJ87" s="26" t="str">
        <f t="shared" si="229"/>
        <v/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/>
      </c>
      <c r="B88" s="224" t="str">
        <f>IF(OR($I88="TTL",$I88=""),"",IF(VLOOKUP($P88,CODE!$K:$O,CODE!$O$1,FALSE)="",$I88,$I88&amp;"-"&amp;VLOOKUP($P88,CODE!$K:$O,CODE!$O$1,FALSE)))</f>
        <v/>
      </c>
      <c r="C88" s="72" t="str">
        <f t="shared" si="221"/>
        <v>--</v>
      </c>
      <c r="D88" s="306" t="str">
        <f t="shared" si="230"/>
        <v>--</v>
      </c>
      <c r="E88" s="72">
        <f t="shared" si="231"/>
        <v>0</v>
      </c>
      <c r="F88" s="195" t="str">
        <f t="shared" si="232"/>
        <v>--0</v>
      </c>
      <c r="G88" s="72" t="str">
        <f t="shared" si="233"/>
        <v>--0-</v>
      </c>
      <c r="H88" s="72">
        <f>IF(ISERROR(I88&amp;VLOOKUP(P88,CODE!$K:$N,CODE!$N$1,FALSE)&amp;S88)=TRUE,0,I88&amp;VLOOKUP(P88,CODE!$K:$N,CODE!$N$1,FALSE)&amp;S88)</f>
        <v>0</v>
      </c>
      <c r="I88" s="72" t="str">
        <f>IF(ISERROR(SEARCH("TTL",$K88))=TRUE,IF($L88="","",VLOOKUP($L88,CODE!$B:$G,CODE!$D$1,FALSE)),"TTL")</f>
        <v/>
      </c>
      <c r="J88" s="244" t="str">
        <f t="shared" si="222"/>
        <v/>
      </c>
      <c r="K88" s="558"/>
      <c r="L88" s="40"/>
      <c r="M88" s="41" t="str">
        <f>IF(OR($I88="TTL",$L88=""),"",VLOOKUP($L88,CODE!$B:$D,CODE!$C$1,FALSE))</f>
        <v/>
      </c>
      <c r="N88" s="42" t="str">
        <f>IF(OR($I88="TTL",$L88=""),"",VLOOKUP($K$2,CODE!$S:$T,CODE!$T$1-1,FALSE))</f>
        <v/>
      </c>
      <c r="O88" s="43" t="str">
        <f>IF(OR($I88="TTL",$L88=""),"",VLOOKUP($L$2,CODE!$X:$Y,CODE!$Y$1-1,FALSE))</f>
        <v/>
      </c>
      <c r="P88" s="40"/>
      <c r="Q88" s="41" t="str">
        <f>IF(OR($I88="TTL",$P88=""),"",VLOOKUP($P88,CODE!$K:$M,CODE!$L$1,FALSE))</f>
        <v/>
      </c>
      <c r="R88" s="185"/>
      <c r="S88" s="40"/>
      <c r="T88" s="43" t="str">
        <f t="shared" si="236"/>
        <v/>
      </c>
      <c r="U88" s="39" t="str">
        <f t="shared" si="237"/>
        <v/>
      </c>
      <c r="V88" s="36">
        <f t="shared" si="238"/>
        <v>0</v>
      </c>
      <c r="W88" s="44"/>
      <c r="X88" s="39" t="str">
        <f>IF($Y88="","",VLOOKUP($Y88,CODE!$AE:$AF,CODE!$AF$1-1,FALSE))</f>
        <v/>
      </c>
      <c r="Y88" s="37"/>
      <c r="Z88" s="35" t="str">
        <f t="shared" si="212"/>
        <v/>
      </c>
      <c r="AA88" s="554" t="str">
        <f t="shared" si="213"/>
        <v/>
      </c>
      <c r="AB88" s="45">
        <f t="shared" si="214"/>
        <v>0</v>
      </c>
      <c r="AC88" s="560">
        <v>0</v>
      </c>
      <c r="AD88" s="186">
        <v>1</v>
      </c>
      <c r="AE88" s="218"/>
      <c r="AF88" s="214"/>
      <c r="AG88" s="215"/>
      <c r="AH88" s="216"/>
      <c r="AI88" s="231" t="str">
        <f t="shared" si="239"/>
        <v/>
      </c>
      <c r="AJ88" s="217"/>
      <c r="AK88" s="217"/>
      <c r="AL88" s="219" t="str">
        <f t="shared" si="240"/>
        <v/>
      </c>
      <c r="AM88" s="254">
        <f>IF(ISERROR(VLOOKUP($F88,[1]기획현황취합!$A$1:$E$65474,[1]기획현황취합!$B$1,FALSE))=TRUE,0,VLOOKUP($F88,[1]기획현황취합!$A$1:$E$65474,[1]기획현황취합!$B$1,FALSE))</f>
        <v>0</v>
      </c>
      <c r="AN88" s="1042">
        <f>IF(ISERROR(VLOOKUP($F88,[1]기획현황취합!$A$1:$E$65474,[1]기획현황취합!$C$1,FALSE))=TRUE,0,VLOOKUP($F88,[1]기획현황취합!$A$1:$E$65474,[1]기획현황취합!$C$1,FALSE))</f>
        <v>0</v>
      </c>
      <c r="AO88" s="46">
        <f>IF(ISERROR(($AM88/1.1)/VLOOKUP($AG88,'TARGET MU'!$A:$D,'TARGET MU'!$D$1,FALSE))=TRUE,0,($AM88/1.1)/VLOOKUP($AG88,'TARGET MU'!$A:$D,'TARGET MU'!$D$1,FALSE))</f>
        <v>0</v>
      </c>
      <c r="AP88" s="1049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0</v>
      </c>
      <c r="AQ88" s="38">
        <f t="shared" si="194"/>
        <v>0</v>
      </c>
      <c r="AR88" s="716">
        <v>0</v>
      </c>
      <c r="AS88" s="716">
        <v>0</v>
      </c>
      <c r="AT88" s="251"/>
      <c r="AU88" s="226">
        <f t="shared" si="195"/>
        <v>0</v>
      </c>
      <c r="AV88" s="252">
        <v>0</v>
      </c>
      <c r="AW88" s="253">
        <v>0</v>
      </c>
      <c r="AX88" s="257">
        <f>IF(ISERROR(VLOOKUP($F88,[1]기획현황취합!$A$1:$E$65474,[1]기획현황취합!$D$1,FALSE))=TRUE,0,VLOOKUP($F88,[1]기획현황취합!$A$1:$E$65474,[1]기획현황취합!$D$1,FALSE))</f>
        <v>0</v>
      </c>
      <c r="AY88" s="255">
        <v>0</v>
      </c>
      <c r="AZ88" s="210">
        <f>IF(ISERROR(VLOOKUP($F88,[1]기획현황취합!$A$1:$E$65474,[1]기획현황취합!$E$1,FALSE))=TRUE,0,VLOOKUP($F88,[1]기획현황취합!$A$1:$E$65474,[1]기획현황취합!$E$1,FALSE))</f>
        <v>0</v>
      </c>
      <c r="BA88" s="250">
        <v>0</v>
      </c>
      <c r="BB88" s="250">
        <v>0</v>
      </c>
      <c r="BC88" s="250">
        <v>0</v>
      </c>
      <c r="BD88" s="250">
        <v>0</v>
      </c>
      <c r="BE88" s="250">
        <v>0</v>
      </c>
      <c r="BF88" s="250">
        <v>0</v>
      </c>
      <c r="BG88" s="256">
        <v>0</v>
      </c>
      <c r="BH88" s="256">
        <v>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0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215"/>
        <v>0</v>
      </c>
      <c r="BO88" s="47">
        <f t="shared" si="216"/>
        <v>0</v>
      </c>
      <c r="BP88" s="95">
        <f t="shared" si="217"/>
        <v>0</v>
      </c>
      <c r="BQ88" s="95">
        <f t="shared" si="218"/>
        <v>0</v>
      </c>
      <c r="BR88" s="48">
        <f t="shared" si="210"/>
        <v>0</v>
      </c>
      <c r="BT88" s="26" t="str">
        <f>IF(ISERROR(Z88&amp;VLOOKUP($AG88,'TARGET MU'!$A:$D,'TARGET MU'!$B$1,FALSE))=TRUE,"",Z88&amp;VLOOKUP($AG88,'TARGET MU'!$A:$D,'TARGET MU'!$B$1,FALSE))</f>
        <v/>
      </c>
      <c r="BU88" s="31">
        <f t="shared" si="223"/>
        <v>0</v>
      </c>
      <c r="BV88" s="31" t="str">
        <f t="shared" si="224"/>
        <v>0</v>
      </c>
      <c r="BX88" s="55">
        <f t="shared" ref="BX88:BX151" si="241">IF($I88="TTL","",$L88)</f>
        <v>0</v>
      </c>
      <c r="BY88" s="56" t="str">
        <f t="shared" ref="BY88:BY151" si="242">$O88</f>
        <v/>
      </c>
      <c r="BZ88" s="56">
        <f t="shared" ref="BZ88:BZ151" si="243">$AJ88</f>
        <v>0</v>
      </c>
      <c r="CA88" s="56">
        <f t="shared" ref="CA88:CA151" si="244">$P88</f>
        <v>0</v>
      </c>
      <c r="CB88" s="56">
        <f t="shared" ref="CB88:CB151" si="245">$R88</f>
        <v>0</v>
      </c>
      <c r="CC88" s="56">
        <f t="shared" ref="CC88:CC151" si="246">$AK88</f>
        <v>0</v>
      </c>
      <c r="CD88" s="57">
        <f t="shared" ref="CD88:CD151" si="247">$W88</f>
        <v>0</v>
      </c>
      <c r="CE88" s="56" t="str">
        <f t="shared" ref="CE88:CE151" si="248">$U88</f>
        <v/>
      </c>
      <c r="CF88" s="56" t="str">
        <f t="shared" ref="CF88:CF151" si="249">$T88</f>
        <v/>
      </c>
      <c r="CG88" s="57">
        <f t="shared" ref="CG88:CG151" si="250">$W88</f>
        <v>0</v>
      </c>
      <c r="CH88" s="56" t="str">
        <f t="shared" ref="CH88:CH151" si="251">$X88</f>
        <v/>
      </c>
      <c r="CI88" s="56">
        <f t="shared" ref="CI88:CI151" si="252">$AD88</f>
        <v>1</v>
      </c>
      <c r="CJ88" s="56">
        <f t="shared" ref="CJ88:CJ151" si="253">$AE88</f>
        <v>0</v>
      </c>
      <c r="CK88" s="58">
        <f t="shared" si="219"/>
        <v>0</v>
      </c>
      <c r="CL88" s="59">
        <f t="shared" ref="CL88:CL151" si="254">$AV88</f>
        <v>0</v>
      </c>
      <c r="CM88" s="58">
        <f t="shared" ref="CM88:CM151" si="255">$AM88</f>
        <v>0</v>
      </c>
      <c r="CN88" s="58">
        <f t="shared" ref="CN88:CN151" si="256">$AP88-$AU88</f>
        <v>0</v>
      </c>
      <c r="CO88" s="58">
        <f t="shared" ref="CO88:CO151" si="257">$AU88</f>
        <v>0</v>
      </c>
      <c r="CP88" s="60" t="str">
        <f t="shared" ref="CP88:CP151" si="258">$AL88</f>
        <v/>
      </c>
      <c r="CQ88" s="241"/>
      <c r="CS88" s="49"/>
      <c r="CT88" s="50" t="str">
        <f t="shared" ref="CT88:CT151" si="259">IF($I88="TTL",$K88,$Z88&amp;$AE88)</f>
        <v/>
      </c>
      <c r="CU88" s="51" t="str">
        <f t="shared" ref="CU88:CU151" si="260">$M88</f>
        <v/>
      </c>
      <c r="CV88" s="51" t="str">
        <f t="shared" ref="CV88:CV151" si="261">IF($I88="TTL","",IF($CX88="","",$Q88&amp;"_"&amp;$T88&amp;IF(N88="K","_KIDS",IF(N88="I","_INFANT",""))))</f>
        <v>_</v>
      </c>
      <c r="CW88" s="51" t="str">
        <f t="shared" ref="CW88:CW151" si="262">IF($I88="TTL","",IF($CT88="","",$Y88&amp;"_"&amp;$AE88))</f>
        <v/>
      </c>
      <c r="CX88" s="52">
        <f t="shared" ref="CX88:CX151" si="263">$L88</f>
        <v>0</v>
      </c>
      <c r="CY88" s="52" t="str">
        <f t="shared" ref="CY88:CY151" si="264">$T88</f>
        <v/>
      </c>
      <c r="CZ88" s="53">
        <f t="shared" si="220"/>
        <v>0</v>
      </c>
      <c r="DA88" s="53">
        <f t="shared" ref="DA88:DA151" si="265">$AM88</f>
        <v>0</v>
      </c>
      <c r="DB88" s="52">
        <f t="shared" ref="DB88:DB151" si="266">$Y88</f>
        <v>0</v>
      </c>
      <c r="DC88" s="52">
        <f t="shared" ref="DC88:DC151" si="267">$AE88</f>
        <v>0</v>
      </c>
      <c r="DD88" s="61"/>
      <c r="DE88" s="165"/>
      <c r="DG88" s="276"/>
      <c r="DH88" s="282" t="str">
        <f t="shared" si="192"/>
        <v/>
      </c>
      <c r="DI88" s="275"/>
      <c r="DJ88" s="275"/>
      <c r="DK88" s="276"/>
      <c r="DL88" s="1081"/>
      <c r="DM88" s="1081"/>
      <c r="DN88" s="276"/>
      <c r="DO88" s="276"/>
      <c r="DP88" s="283" t="str">
        <f t="shared" si="193"/>
        <v/>
      </c>
      <c r="DQ88" s="276"/>
      <c r="DR88" s="276"/>
      <c r="DS88" s="277"/>
      <c r="DT88" s="276"/>
      <c r="DU88" s="277"/>
      <c r="DV88" s="276"/>
      <c r="DW88" s="276"/>
      <c r="DX88" s="277"/>
      <c r="DY88" s="277"/>
      <c r="DZ88" s="61"/>
      <c r="EA88" s="62"/>
      <c r="EB88" s="62"/>
      <c r="EC88" s="26" t="str">
        <f t="shared" si="225"/>
        <v/>
      </c>
      <c r="ED88" s="26" t="str">
        <f t="shared" si="226"/>
        <v/>
      </c>
      <c r="EE88" s="27">
        <f>IF(ED88="",0,IF(COUNTIF(ED$12:ED87,ED88)=0,0,COUNTIF(ED$12:ED87,ED88)))</f>
        <v>0</v>
      </c>
      <c r="EF88" s="26">
        <f t="shared" si="234"/>
        <v>0</v>
      </c>
      <c r="EG88" s="27" t="str">
        <f t="shared" si="227"/>
        <v/>
      </c>
      <c r="EI88" s="26" t="str">
        <f t="shared" si="228"/>
        <v/>
      </c>
      <c r="EJ88" s="26" t="str">
        <f t="shared" si="229"/>
        <v/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/>
      </c>
      <c r="B89" s="224" t="str">
        <f>IF(OR($I89="TTL",$I89=""),"",IF(VLOOKUP($P89,CODE!$K:$O,CODE!$O$1,FALSE)="",$I89,$I89&amp;"-"&amp;VLOOKUP($P89,CODE!$K:$O,CODE!$O$1,FALSE)))</f>
        <v/>
      </c>
      <c r="C89" s="72" t="str">
        <f t="shared" si="221"/>
        <v>--</v>
      </c>
      <c r="D89" s="306" t="str">
        <f t="shared" si="230"/>
        <v>--</v>
      </c>
      <c r="E89" s="72">
        <f t="shared" si="231"/>
        <v>0</v>
      </c>
      <c r="F89" s="195" t="str">
        <f t="shared" si="232"/>
        <v>--0</v>
      </c>
      <c r="G89" s="72" t="str">
        <f t="shared" si="233"/>
        <v>--0-</v>
      </c>
      <c r="H89" s="72">
        <f>IF(ISERROR(I89&amp;VLOOKUP(P89,CODE!$K:$N,CODE!$N$1,FALSE)&amp;S89)=TRUE,0,I89&amp;VLOOKUP(P89,CODE!$K:$N,CODE!$N$1,FALSE)&amp;S89)</f>
        <v>0</v>
      </c>
      <c r="I89" s="72" t="str">
        <f>IF(ISERROR(SEARCH("TTL",$K89))=TRUE,IF($L89="","",VLOOKUP($L89,CODE!$B:$G,CODE!$D$1,FALSE)),"TTL")</f>
        <v/>
      </c>
      <c r="J89" s="244" t="str">
        <f t="shared" si="222"/>
        <v/>
      </c>
      <c r="K89" s="558"/>
      <c r="L89" s="40"/>
      <c r="M89" s="41" t="str">
        <f>IF(OR($I89="TTL",$L89=""),"",VLOOKUP($L89,CODE!$B:$D,CODE!$C$1,FALSE))</f>
        <v/>
      </c>
      <c r="N89" s="42" t="str">
        <f>IF(OR($I89="TTL",$L89=""),"",VLOOKUP($K$2,CODE!$S:$T,CODE!$T$1-1,FALSE))</f>
        <v/>
      </c>
      <c r="O89" s="43" t="str">
        <f>IF(OR($I89="TTL",$L89=""),"",VLOOKUP($L$2,CODE!$X:$Y,CODE!$Y$1-1,FALSE))</f>
        <v/>
      </c>
      <c r="P89" s="40"/>
      <c r="Q89" s="41" t="str">
        <f>IF(OR($I89="TTL",$P89=""),"",VLOOKUP($P89,CODE!$K:$M,CODE!$L$1,FALSE))</f>
        <v/>
      </c>
      <c r="R89" s="185"/>
      <c r="S89" s="40"/>
      <c r="T89" s="43" t="str">
        <f t="shared" si="236"/>
        <v/>
      </c>
      <c r="U89" s="39" t="str">
        <f t="shared" si="237"/>
        <v/>
      </c>
      <c r="V89" s="36">
        <f t="shared" si="238"/>
        <v>0</v>
      </c>
      <c r="W89" s="44"/>
      <c r="X89" s="39" t="str">
        <f>IF($Y89="","",VLOOKUP($Y89,CODE!$AE:$AF,CODE!$AF$1-1,FALSE))</f>
        <v/>
      </c>
      <c r="Y89" s="37"/>
      <c r="Z89" s="35" t="str">
        <f t="shared" si="212"/>
        <v/>
      </c>
      <c r="AA89" s="554" t="str">
        <f t="shared" si="213"/>
        <v/>
      </c>
      <c r="AB89" s="45">
        <f t="shared" si="214"/>
        <v>0</v>
      </c>
      <c r="AC89" s="560">
        <v>0</v>
      </c>
      <c r="AD89" s="186">
        <v>1</v>
      </c>
      <c r="AE89" s="218"/>
      <c r="AF89" s="214"/>
      <c r="AG89" s="215"/>
      <c r="AH89" s="216"/>
      <c r="AI89" s="231" t="str">
        <f t="shared" si="239"/>
        <v/>
      </c>
      <c r="AJ89" s="217"/>
      <c r="AK89" s="217"/>
      <c r="AL89" s="219" t="str">
        <f t="shared" si="240"/>
        <v/>
      </c>
      <c r="AM89" s="254">
        <f>IF(ISERROR(VLOOKUP($F89,[1]기획현황취합!$A$1:$E$65474,[1]기획현황취합!$B$1,FALSE))=TRUE,0,VLOOKUP($F89,[1]기획현황취합!$A$1:$E$65474,[1]기획현황취합!$B$1,FALSE))</f>
        <v>0</v>
      </c>
      <c r="AN89" s="1042">
        <f>IF(ISERROR(VLOOKUP($F89,[1]기획현황취합!$A$1:$E$65474,[1]기획현황취합!$C$1,FALSE))=TRUE,0,VLOOKUP($F89,[1]기획현황취합!$A$1:$E$65474,[1]기획현황취합!$C$1,FALSE))</f>
        <v>0</v>
      </c>
      <c r="AO89" s="46">
        <f>IF(ISERROR(($AM89/1.1)/VLOOKUP($AG89,'TARGET MU'!$A:$D,'TARGET MU'!$D$1,FALSE))=TRUE,0,($AM89/1.1)/VLOOKUP($AG89,'TARGET MU'!$A:$D,'TARGET MU'!$D$1,FALSE))</f>
        <v>0</v>
      </c>
      <c r="AP89" s="1049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0</v>
      </c>
      <c r="AQ89" s="38">
        <f t="shared" ref="AQ89:AQ152" si="268">AP89-AO89</f>
        <v>0</v>
      </c>
      <c r="AR89" s="716">
        <v>0</v>
      </c>
      <c r="AS89" s="716">
        <v>0</v>
      </c>
      <c r="AT89" s="251"/>
      <c r="AU89" s="226">
        <f t="shared" ref="AU89:AU152" si="269">SUM(AR89:AT89)</f>
        <v>0</v>
      </c>
      <c r="AV89" s="252">
        <v>0</v>
      </c>
      <c r="AW89" s="253">
        <v>0</v>
      </c>
      <c r="AX89" s="257">
        <f>IF(ISERROR(VLOOKUP($F89,[1]기획현황취합!$A$1:$E$65474,[1]기획현황취합!$D$1,FALSE))=TRUE,0,VLOOKUP($F89,[1]기획현황취합!$A$1:$E$65474,[1]기획현황취합!$D$1,FALSE))</f>
        <v>0</v>
      </c>
      <c r="AY89" s="255">
        <v>0</v>
      </c>
      <c r="AZ89" s="210">
        <f>IF(ISERROR(VLOOKUP($F89,[1]기획현황취합!$A$1:$E$65474,[1]기획현황취합!$E$1,FALSE))=TRUE,0,VLOOKUP($F89,[1]기획현황취합!$A$1:$E$65474,[1]기획현황취합!$E$1,FALSE))</f>
        <v>0</v>
      </c>
      <c r="BA89" s="250">
        <v>0</v>
      </c>
      <c r="BB89" s="250">
        <v>0</v>
      </c>
      <c r="BC89" s="250">
        <v>0</v>
      </c>
      <c r="BD89" s="250">
        <v>0</v>
      </c>
      <c r="BE89" s="250">
        <v>0</v>
      </c>
      <c r="BF89" s="250">
        <v>0</v>
      </c>
      <c r="BG89" s="256">
        <v>0</v>
      </c>
      <c r="BH89" s="256">
        <v>0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215"/>
        <v>0</v>
      </c>
      <c r="BO89" s="47">
        <f t="shared" si="216"/>
        <v>0</v>
      </c>
      <c r="BP89" s="95">
        <f t="shared" si="217"/>
        <v>0</v>
      </c>
      <c r="BQ89" s="95">
        <f t="shared" si="218"/>
        <v>0</v>
      </c>
      <c r="BR89" s="48">
        <f t="shared" si="210"/>
        <v>0</v>
      </c>
      <c r="BT89" s="26" t="str">
        <f>IF(ISERROR(Z89&amp;VLOOKUP($AG89,'TARGET MU'!$A:$D,'TARGET MU'!$B$1,FALSE))=TRUE,"",Z89&amp;VLOOKUP($AG89,'TARGET MU'!$A:$D,'TARGET MU'!$B$1,FALSE))</f>
        <v/>
      </c>
      <c r="BU89" s="31">
        <f t="shared" si="223"/>
        <v>0</v>
      </c>
      <c r="BV89" s="31" t="str">
        <f t="shared" si="224"/>
        <v>0</v>
      </c>
      <c r="BX89" s="55">
        <f t="shared" si="241"/>
        <v>0</v>
      </c>
      <c r="BY89" s="56" t="str">
        <f t="shared" si="242"/>
        <v/>
      </c>
      <c r="BZ89" s="56">
        <f t="shared" si="243"/>
        <v>0</v>
      </c>
      <c r="CA89" s="56">
        <f t="shared" si="244"/>
        <v>0</v>
      </c>
      <c r="CB89" s="56">
        <f t="shared" si="245"/>
        <v>0</v>
      </c>
      <c r="CC89" s="56">
        <f t="shared" si="246"/>
        <v>0</v>
      </c>
      <c r="CD89" s="57">
        <f t="shared" si="247"/>
        <v>0</v>
      </c>
      <c r="CE89" s="56" t="str">
        <f t="shared" si="248"/>
        <v/>
      </c>
      <c r="CF89" s="56" t="str">
        <f t="shared" si="249"/>
        <v/>
      </c>
      <c r="CG89" s="57">
        <f t="shared" si="250"/>
        <v>0</v>
      </c>
      <c r="CH89" s="56" t="str">
        <f t="shared" si="251"/>
        <v/>
      </c>
      <c r="CI89" s="56">
        <f t="shared" si="252"/>
        <v>1</v>
      </c>
      <c r="CJ89" s="56">
        <f t="shared" si="253"/>
        <v>0</v>
      </c>
      <c r="CK89" s="58">
        <f t="shared" si="219"/>
        <v>0</v>
      </c>
      <c r="CL89" s="59">
        <f t="shared" si="254"/>
        <v>0</v>
      </c>
      <c r="CM89" s="58">
        <f t="shared" si="255"/>
        <v>0</v>
      </c>
      <c r="CN89" s="58">
        <f t="shared" si="256"/>
        <v>0</v>
      </c>
      <c r="CO89" s="58">
        <f t="shared" si="257"/>
        <v>0</v>
      </c>
      <c r="CP89" s="60" t="str">
        <f t="shared" si="258"/>
        <v/>
      </c>
      <c r="CQ89" s="241"/>
      <c r="CS89" s="49"/>
      <c r="CT89" s="50" t="str">
        <f t="shared" si="259"/>
        <v/>
      </c>
      <c r="CU89" s="51" t="str">
        <f t="shared" si="260"/>
        <v/>
      </c>
      <c r="CV89" s="51" t="str">
        <f t="shared" si="261"/>
        <v>_</v>
      </c>
      <c r="CW89" s="51" t="str">
        <f t="shared" si="262"/>
        <v/>
      </c>
      <c r="CX89" s="52">
        <f t="shared" si="263"/>
        <v>0</v>
      </c>
      <c r="CY89" s="52" t="str">
        <f t="shared" si="264"/>
        <v/>
      </c>
      <c r="CZ89" s="53">
        <f t="shared" si="220"/>
        <v>0</v>
      </c>
      <c r="DA89" s="53">
        <f t="shared" si="265"/>
        <v>0</v>
      </c>
      <c r="DB89" s="52">
        <f t="shared" si="266"/>
        <v>0</v>
      </c>
      <c r="DC89" s="52">
        <f t="shared" si="267"/>
        <v>0</v>
      </c>
      <c r="DD89" s="61"/>
      <c r="DE89" s="165"/>
      <c r="DG89" s="276"/>
      <c r="DH89" s="282" t="str">
        <f t="shared" si="192"/>
        <v/>
      </c>
      <c r="DI89" s="275"/>
      <c r="DJ89" s="275"/>
      <c r="DK89" s="276"/>
      <c r="DL89" s="1081"/>
      <c r="DM89" s="1081"/>
      <c r="DN89" s="276"/>
      <c r="DO89" s="276"/>
      <c r="DP89" s="283" t="str">
        <f t="shared" si="193"/>
        <v/>
      </c>
      <c r="DQ89" s="276"/>
      <c r="DR89" s="276"/>
      <c r="DS89" s="277"/>
      <c r="DT89" s="276"/>
      <c r="DU89" s="277"/>
      <c r="DV89" s="276"/>
      <c r="DW89" s="276"/>
      <c r="DX89" s="277"/>
      <c r="DY89" s="277"/>
      <c r="DZ89" s="61"/>
      <c r="EA89" s="62"/>
      <c r="EB89" s="62"/>
      <c r="EC89" s="26" t="str">
        <f t="shared" si="225"/>
        <v/>
      </c>
      <c r="ED89" s="26" t="str">
        <f t="shared" si="226"/>
        <v/>
      </c>
      <c r="EE89" s="27">
        <f>IF(ED89="",0,IF(COUNTIF(ED$12:ED88,ED89)=0,0,COUNTIF(ED$12:ED88,ED89)))</f>
        <v>0</v>
      </c>
      <c r="EF89" s="26">
        <f t="shared" si="234"/>
        <v>0</v>
      </c>
      <c r="EG89" s="27" t="str">
        <f t="shared" si="227"/>
        <v/>
      </c>
      <c r="EI89" s="26" t="str">
        <f t="shared" si="228"/>
        <v/>
      </c>
      <c r="EJ89" s="26" t="str">
        <f t="shared" si="229"/>
        <v/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/>
      </c>
      <c r="B90" s="224" t="str">
        <f>IF(OR($I90="TTL",$I90=""),"",IF(VLOOKUP($P90,CODE!$K:$O,CODE!$O$1,FALSE)="",$I90,$I90&amp;"-"&amp;VLOOKUP($P90,CODE!$K:$O,CODE!$O$1,FALSE)))</f>
        <v/>
      </c>
      <c r="C90" s="72" t="str">
        <f t="shared" si="221"/>
        <v>--</v>
      </c>
      <c r="D90" s="306" t="str">
        <f t="shared" si="230"/>
        <v>--</v>
      </c>
      <c r="E90" s="72">
        <f t="shared" si="231"/>
        <v>0</v>
      </c>
      <c r="F90" s="195" t="str">
        <f t="shared" si="232"/>
        <v>--0</v>
      </c>
      <c r="G90" s="72" t="str">
        <f t="shared" si="233"/>
        <v>--0-</v>
      </c>
      <c r="H90" s="72">
        <f>IF(ISERROR(I90&amp;VLOOKUP(P90,CODE!$K:$N,CODE!$N$1,FALSE)&amp;S90)=TRUE,0,I90&amp;VLOOKUP(P90,CODE!$K:$N,CODE!$N$1,FALSE)&amp;S90)</f>
        <v>0</v>
      </c>
      <c r="I90" s="72" t="str">
        <f>IF(ISERROR(SEARCH("TTL",$K90))=TRUE,IF($L90="","",VLOOKUP($L90,CODE!$B:$G,CODE!$D$1,FALSE)),"TTL")</f>
        <v/>
      </c>
      <c r="J90" s="244" t="str">
        <f t="shared" si="222"/>
        <v/>
      </c>
      <c r="K90" s="558"/>
      <c r="L90" s="40"/>
      <c r="M90" s="41" t="str">
        <f>IF(OR($I90="TTL",$L90=""),"",VLOOKUP($L90,CODE!$B:$D,CODE!$C$1,FALSE))</f>
        <v/>
      </c>
      <c r="N90" s="42" t="str">
        <f>IF(OR($I90="TTL",$L90=""),"",VLOOKUP($K$2,CODE!$S:$T,CODE!$T$1-1,FALSE))</f>
        <v/>
      </c>
      <c r="O90" s="43" t="str">
        <f>IF(OR($I90="TTL",$L90=""),"",VLOOKUP($L$2,CODE!$X:$Y,CODE!$Y$1-1,FALSE))</f>
        <v/>
      </c>
      <c r="P90" s="40"/>
      <c r="Q90" s="41" t="str">
        <f>IF(OR($I90="TTL",$P90=""),"",VLOOKUP($P90,CODE!$K:$M,CODE!$L$1,FALSE))</f>
        <v/>
      </c>
      <c r="R90" s="185"/>
      <c r="S90" s="40"/>
      <c r="T90" s="43" t="str">
        <f t="shared" si="236"/>
        <v/>
      </c>
      <c r="U90" s="39" t="str">
        <f t="shared" si="237"/>
        <v/>
      </c>
      <c r="V90" s="36">
        <f t="shared" si="238"/>
        <v>0</v>
      </c>
      <c r="W90" s="44"/>
      <c r="X90" s="39" t="str">
        <f>IF($Y90="","",VLOOKUP($Y90,CODE!$AE:$AF,CODE!$AF$1-1,FALSE))</f>
        <v/>
      </c>
      <c r="Y90" s="37"/>
      <c r="Z90" s="35" t="str">
        <f t="shared" si="212"/>
        <v/>
      </c>
      <c r="AA90" s="554" t="str">
        <f t="shared" si="213"/>
        <v/>
      </c>
      <c r="AB90" s="45">
        <f t="shared" si="214"/>
        <v>0</v>
      </c>
      <c r="AC90" s="560">
        <v>0</v>
      </c>
      <c r="AD90" s="186">
        <v>1</v>
      </c>
      <c r="AE90" s="218"/>
      <c r="AF90" s="214"/>
      <c r="AG90" s="215"/>
      <c r="AH90" s="216"/>
      <c r="AI90" s="231" t="str">
        <f t="shared" si="239"/>
        <v/>
      </c>
      <c r="AJ90" s="217"/>
      <c r="AK90" s="217"/>
      <c r="AL90" s="219" t="str">
        <f t="shared" si="240"/>
        <v/>
      </c>
      <c r="AM90" s="254">
        <f>IF(ISERROR(VLOOKUP($F90,[1]기획현황취합!$A$1:$E$65474,[1]기획현황취합!$B$1,FALSE))=TRUE,0,VLOOKUP($F90,[1]기획현황취합!$A$1:$E$65474,[1]기획현황취합!$B$1,FALSE))</f>
        <v>0</v>
      </c>
      <c r="AN90" s="1042">
        <f>IF(ISERROR(VLOOKUP($F90,[1]기획현황취합!$A$1:$E$65474,[1]기획현황취합!$C$1,FALSE))=TRUE,0,VLOOKUP($F90,[1]기획현황취합!$A$1:$E$65474,[1]기획현황취합!$C$1,FALSE))</f>
        <v>0</v>
      </c>
      <c r="AO90" s="46">
        <f>IF(ISERROR(($AM90/1.1)/VLOOKUP($AG90,'TARGET MU'!$A:$D,'TARGET MU'!$D$1,FALSE))=TRUE,0,($AM90/1.1)/VLOOKUP($AG90,'TARGET MU'!$A:$D,'TARGET MU'!$D$1,FALSE))</f>
        <v>0</v>
      </c>
      <c r="AP90" s="1049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0</v>
      </c>
      <c r="AQ90" s="38">
        <f t="shared" si="268"/>
        <v>0</v>
      </c>
      <c r="AR90" s="716">
        <v>0</v>
      </c>
      <c r="AS90" s="716">
        <v>0</v>
      </c>
      <c r="AT90" s="251"/>
      <c r="AU90" s="226">
        <f t="shared" si="269"/>
        <v>0</v>
      </c>
      <c r="AV90" s="252">
        <v>0</v>
      </c>
      <c r="AW90" s="253">
        <v>0</v>
      </c>
      <c r="AX90" s="257">
        <f>IF(ISERROR(VLOOKUP($F90,[1]기획현황취합!$A$1:$E$65474,[1]기획현황취합!$D$1,FALSE))=TRUE,0,VLOOKUP($F90,[1]기획현황취합!$A$1:$E$65474,[1]기획현황취합!$D$1,FALSE))</f>
        <v>0</v>
      </c>
      <c r="AY90" s="255">
        <v>0</v>
      </c>
      <c r="AZ90" s="210">
        <f>IF(ISERROR(VLOOKUP($F90,[1]기획현황취합!$A$1:$E$65474,[1]기획현황취합!$E$1,FALSE))=TRUE,0,VLOOKUP($F90,[1]기획현황취합!$A$1:$E$65474,[1]기획현황취합!$E$1,FALSE))</f>
        <v>0</v>
      </c>
      <c r="BA90" s="250">
        <v>0</v>
      </c>
      <c r="BB90" s="250">
        <v>0</v>
      </c>
      <c r="BC90" s="250">
        <v>0</v>
      </c>
      <c r="BD90" s="250">
        <v>0</v>
      </c>
      <c r="BE90" s="250">
        <v>0</v>
      </c>
      <c r="BF90" s="250">
        <v>0</v>
      </c>
      <c r="BG90" s="256">
        <v>0</v>
      </c>
      <c r="BH90" s="256">
        <v>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215"/>
        <v>0</v>
      </c>
      <c r="BO90" s="47">
        <f t="shared" si="216"/>
        <v>0</v>
      </c>
      <c r="BP90" s="95">
        <f t="shared" si="217"/>
        <v>0</v>
      </c>
      <c r="BQ90" s="95">
        <f t="shared" si="218"/>
        <v>0</v>
      </c>
      <c r="BR90" s="48">
        <f t="shared" si="210"/>
        <v>0</v>
      </c>
      <c r="BT90" s="26" t="str">
        <f>IF(ISERROR(Z90&amp;VLOOKUP($AG90,'TARGET MU'!$A:$D,'TARGET MU'!$B$1,FALSE))=TRUE,"",Z90&amp;VLOOKUP($AG90,'TARGET MU'!$A:$D,'TARGET MU'!$B$1,FALSE))</f>
        <v/>
      </c>
      <c r="BU90" s="31">
        <f t="shared" si="223"/>
        <v>0</v>
      </c>
      <c r="BV90" s="31" t="str">
        <f t="shared" si="224"/>
        <v>0</v>
      </c>
      <c r="BX90" s="55">
        <f t="shared" si="241"/>
        <v>0</v>
      </c>
      <c r="BY90" s="56" t="str">
        <f t="shared" si="242"/>
        <v/>
      </c>
      <c r="BZ90" s="56">
        <f t="shared" si="243"/>
        <v>0</v>
      </c>
      <c r="CA90" s="56">
        <f t="shared" si="244"/>
        <v>0</v>
      </c>
      <c r="CB90" s="56">
        <f t="shared" si="245"/>
        <v>0</v>
      </c>
      <c r="CC90" s="56">
        <f t="shared" si="246"/>
        <v>0</v>
      </c>
      <c r="CD90" s="57">
        <f t="shared" si="247"/>
        <v>0</v>
      </c>
      <c r="CE90" s="56" t="str">
        <f t="shared" si="248"/>
        <v/>
      </c>
      <c r="CF90" s="56" t="str">
        <f t="shared" si="249"/>
        <v/>
      </c>
      <c r="CG90" s="57">
        <f t="shared" si="250"/>
        <v>0</v>
      </c>
      <c r="CH90" s="56" t="str">
        <f t="shared" si="251"/>
        <v/>
      </c>
      <c r="CI90" s="56">
        <f t="shared" si="252"/>
        <v>1</v>
      </c>
      <c r="CJ90" s="56">
        <f t="shared" si="253"/>
        <v>0</v>
      </c>
      <c r="CK90" s="58">
        <f t="shared" si="219"/>
        <v>0</v>
      </c>
      <c r="CL90" s="59">
        <f t="shared" si="254"/>
        <v>0</v>
      </c>
      <c r="CM90" s="58">
        <f t="shared" si="255"/>
        <v>0</v>
      </c>
      <c r="CN90" s="58">
        <f t="shared" si="256"/>
        <v>0</v>
      </c>
      <c r="CO90" s="58">
        <f t="shared" si="257"/>
        <v>0</v>
      </c>
      <c r="CP90" s="60" t="str">
        <f t="shared" si="258"/>
        <v/>
      </c>
      <c r="CQ90" s="241"/>
      <c r="CS90" s="49"/>
      <c r="CT90" s="50" t="str">
        <f t="shared" si="259"/>
        <v/>
      </c>
      <c r="CU90" s="51" t="str">
        <f t="shared" si="260"/>
        <v/>
      </c>
      <c r="CV90" s="51" t="str">
        <f t="shared" si="261"/>
        <v>_</v>
      </c>
      <c r="CW90" s="51" t="str">
        <f t="shared" si="262"/>
        <v/>
      </c>
      <c r="CX90" s="52">
        <f t="shared" si="263"/>
        <v>0</v>
      </c>
      <c r="CY90" s="52" t="str">
        <f t="shared" si="264"/>
        <v/>
      </c>
      <c r="CZ90" s="53">
        <f t="shared" si="220"/>
        <v>0</v>
      </c>
      <c r="DA90" s="53">
        <f t="shared" si="265"/>
        <v>0</v>
      </c>
      <c r="DB90" s="52">
        <f t="shared" si="266"/>
        <v>0</v>
      </c>
      <c r="DC90" s="52">
        <f t="shared" si="267"/>
        <v>0</v>
      </c>
      <c r="DD90" s="61"/>
      <c r="DE90" s="165"/>
      <c r="DG90" s="276"/>
      <c r="DH90" s="282" t="str">
        <f t="shared" ref="DH90:DH153" si="270">IF(OR($I90="TTL",$I90=""),"",AZ90-$DH$11)</f>
        <v/>
      </c>
      <c r="DI90" s="275"/>
      <c r="DJ90" s="275"/>
      <c r="DK90" s="276"/>
      <c r="DL90" s="1081"/>
      <c r="DM90" s="1081"/>
      <c r="DN90" s="276"/>
      <c r="DO90" s="276"/>
      <c r="DP90" s="283" t="str">
        <f t="shared" ref="DP90:DP153" si="271">IF(OR($DN90="없음",$I90="TTL",$I90=""),"",AZ90-$DP$11)</f>
        <v/>
      </c>
      <c r="DQ90" s="276"/>
      <c r="DR90" s="276"/>
      <c r="DS90" s="277"/>
      <c r="DT90" s="276"/>
      <c r="DU90" s="277"/>
      <c r="DV90" s="276"/>
      <c r="DW90" s="276"/>
      <c r="DX90" s="277"/>
      <c r="DY90" s="277"/>
      <c r="DZ90" s="61"/>
      <c r="EA90" s="62"/>
      <c r="EB90" s="62"/>
      <c r="EC90" s="26" t="str">
        <f t="shared" si="225"/>
        <v/>
      </c>
      <c r="ED90" s="26" t="str">
        <f t="shared" si="226"/>
        <v/>
      </c>
      <c r="EE90" s="27">
        <f>IF(ED90="",0,IF(COUNTIF(ED$12:ED89,ED90)=0,0,COUNTIF(ED$12:ED89,ED90)))</f>
        <v>0</v>
      </c>
      <c r="EF90" s="26">
        <f t="shared" si="234"/>
        <v>0</v>
      </c>
      <c r="EG90" s="27" t="str">
        <f t="shared" si="227"/>
        <v/>
      </c>
      <c r="EI90" s="26" t="str">
        <f t="shared" si="228"/>
        <v/>
      </c>
      <c r="EJ90" s="26" t="str">
        <f t="shared" si="229"/>
        <v/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/>
      </c>
      <c r="B91" s="224" t="str">
        <f>IF(OR($I91="TTL",$I91=""),"",IF(VLOOKUP($P91,CODE!$K:$O,CODE!$O$1,FALSE)="",$I91,$I91&amp;"-"&amp;VLOOKUP($P91,CODE!$K:$O,CODE!$O$1,FALSE)))</f>
        <v/>
      </c>
      <c r="C91" s="72" t="str">
        <f t="shared" si="221"/>
        <v>--</v>
      </c>
      <c r="D91" s="306" t="str">
        <f t="shared" si="230"/>
        <v>--</v>
      </c>
      <c r="E91" s="72">
        <f t="shared" si="231"/>
        <v>0</v>
      </c>
      <c r="F91" s="195" t="str">
        <f t="shared" si="232"/>
        <v>--0</v>
      </c>
      <c r="G91" s="72" t="str">
        <f t="shared" si="233"/>
        <v>--0-</v>
      </c>
      <c r="H91" s="72">
        <f>IF(ISERROR(I91&amp;VLOOKUP(P91,CODE!$K:$N,CODE!$N$1,FALSE)&amp;S91)=TRUE,0,I91&amp;VLOOKUP(P91,CODE!$K:$N,CODE!$N$1,FALSE)&amp;S91)</f>
        <v>0</v>
      </c>
      <c r="I91" s="72" t="str">
        <f>IF(ISERROR(SEARCH("TTL",$K91))=TRUE,IF($L91="","",VLOOKUP($L91,CODE!$B:$G,CODE!$D$1,FALSE)),"TTL")</f>
        <v/>
      </c>
      <c r="J91" s="244" t="str">
        <f t="shared" si="222"/>
        <v/>
      </c>
      <c r="K91" s="558"/>
      <c r="L91" s="40"/>
      <c r="M91" s="41" t="str">
        <f>IF(OR($I91="TTL",$L91=""),"",VLOOKUP($L91,CODE!$B:$D,CODE!$C$1,FALSE))</f>
        <v/>
      </c>
      <c r="N91" s="42" t="str">
        <f>IF(OR($I91="TTL",$L91=""),"",VLOOKUP($K$2,CODE!$S:$T,CODE!$T$1-1,FALSE))</f>
        <v/>
      </c>
      <c r="O91" s="43" t="str">
        <f>IF(OR($I91="TTL",$L91=""),"",VLOOKUP($L$2,CODE!$X:$Y,CODE!$Y$1-1,FALSE))</f>
        <v/>
      </c>
      <c r="P91" s="40"/>
      <c r="Q91" s="41" t="str">
        <f>IF(OR($I91="TTL",$P91=""),"",VLOOKUP($P91,CODE!$K:$M,CODE!$L$1,FALSE))</f>
        <v/>
      </c>
      <c r="R91" s="185"/>
      <c r="S91" s="40"/>
      <c r="T91" s="43" t="str">
        <f t="shared" si="236"/>
        <v/>
      </c>
      <c r="U91" s="39" t="str">
        <f t="shared" si="237"/>
        <v/>
      </c>
      <c r="V91" s="36">
        <f t="shared" si="238"/>
        <v>0</v>
      </c>
      <c r="W91" s="44"/>
      <c r="X91" s="39" t="str">
        <f>IF($Y91="","",VLOOKUP($Y91,CODE!$AE:$AF,CODE!$AF$1-1,FALSE))</f>
        <v/>
      </c>
      <c r="Y91" s="37"/>
      <c r="Z91" s="35" t="str">
        <f t="shared" si="212"/>
        <v/>
      </c>
      <c r="AA91" s="554" t="str">
        <f t="shared" si="213"/>
        <v/>
      </c>
      <c r="AB91" s="45">
        <f t="shared" si="214"/>
        <v>0</v>
      </c>
      <c r="AC91" s="560">
        <v>0</v>
      </c>
      <c r="AD91" s="186">
        <v>1</v>
      </c>
      <c r="AE91" s="218"/>
      <c r="AF91" s="214"/>
      <c r="AG91" s="215"/>
      <c r="AH91" s="216"/>
      <c r="AI91" s="231" t="str">
        <f t="shared" si="239"/>
        <v/>
      </c>
      <c r="AJ91" s="217"/>
      <c r="AK91" s="217"/>
      <c r="AL91" s="219" t="str">
        <f t="shared" si="240"/>
        <v/>
      </c>
      <c r="AM91" s="254">
        <f>IF(ISERROR(VLOOKUP($F91,[1]기획현황취합!$A$1:$E$65474,[1]기획현황취합!$B$1,FALSE))=TRUE,0,VLOOKUP($F91,[1]기획현황취합!$A$1:$E$65474,[1]기획현황취합!$B$1,FALSE))</f>
        <v>0</v>
      </c>
      <c r="AN91" s="1042">
        <f>IF(ISERROR(VLOOKUP($F91,[1]기획현황취합!$A$1:$E$65474,[1]기획현황취합!$C$1,FALSE))=TRUE,0,VLOOKUP($F91,[1]기획현황취합!$A$1:$E$65474,[1]기획현황취합!$C$1,FALSE))</f>
        <v>0</v>
      </c>
      <c r="AO91" s="46">
        <f>IF(ISERROR(($AM91/1.1)/VLOOKUP($AG91,'TARGET MU'!$A:$D,'TARGET MU'!$D$1,FALSE))=TRUE,0,($AM91/1.1)/VLOOKUP($AG91,'TARGET MU'!$A:$D,'TARGET MU'!$D$1,FALSE))</f>
        <v>0</v>
      </c>
      <c r="AP91" s="1049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0</v>
      </c>
      <c r="AQ91" s="38">
        <f t="shared" si="268"/>
        <v>0</v>
      </c>
      <c r="AR91" s="716">
        <v>0</v>
      </c>
      <c r="AS91" s="716">
        <v>0</v>
      </c>
      <c r="AT91" s="251"/>
      <c r="AU91" s="226">
        <f t="shared" si="269"/>
        <v>0</v>
      </c>
      <c r="AV91" s="252">
        <v>0</v>
      </c>
      <c r="AW91" s="253">
        <v>0</v>
      </c>
      <c r="AX91" s="257">
        <f>IF(ISERROR(VLOOKUP($F91,[1]기획현황취합!$A$1:$E$65474,[1]기획현황취합!$D$1,FALSE))=TRUE,0,VLOOKUP($F91,[1]기획현황취합!$A$1:$E$65474,[1]기획현황취합!$D$1,FALSE))</f>
        <v>0</v>
      </c>
      <c r="AY91" s="255">
        <v>0</v>
      </c>
      <c r="AZ91" s="210">
        <f>IF(ISERROR(VLOOKUP($F91,[1]기획현황취합!$A$1:$E$65474,[1]기획현황취합!$E$1,FALSE))=TRUE,0,VLOOKUP($F91,[1]기획현황취합!$A$1:$E$65474,[1]기획현황취합!$E$1,FALSE))</f>
        <v>0</v>
      </c>
      <c r="BA91" s="250">
        <v>0</v>
      </c>
      <c r="BB91" s="250">
        <v>0</v>
      </c>
      <c r="BC91" s="250">
        <v>0</v>
      </c>
      <c r="BD91" s="250">
        <v>0</v>
      </c>
      <c r="BE91" s="250">
        <v>0</v>
      </c>
      <c r="BF91" s="250">
        <v>0</v>
      </c>
      <c r="BG91" s="256">
        <v>0</v>
      </c>
      <c r="BH91" s="256">
        <v>0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0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215"/>
        <v>0</v>
      </c>
      <c r="BO91" s="47">
        <f t="shared" si="216"/>
        <v>0</v>
      </c>
      <c r="BP91" s="95">
        <f t="shared" si="217"/>
        <v>0</v>
      </c>
      <c r="BQ91" s="95">
        <f t="shared" si="218"/>
        <v>0</v>
      </c>
      <c r="BR91" s="48">
        <f t="shared" si="210"/>
        <v>0</v>
      </c>
      <c r="BT91" s="26" t="str">
        <f>IF(ISERROR(Z91&amp;VLOOKUP($AG91,'TARGET MU'!$A:$D,'TARGET MU'!$B$1,FALSE))=TRUE,"",Z91&amp;VLOOKUP($AG91,'TARGET MU'!$A:$D,'TARGET MU'!$B$1,FALSE))</f>
        <v/>
      </c>
      <c r="BU91" s="31">
        <f t="shared" si="223"/>
        <v>0</v>
      </c>
      <c r="BV91" s="31" t="str">
        <f t="shared" si="224"/>
        <v>0</v>
      </c>
      <c r="BX91" s="55">
        <f t="shared" si="241"/>
        <v>0</v>
      </c>
      <c r="BY91" s="56" t="str">
        <f t="shared" si="242"/>
        <v/>
      </c>
      <c r="BZ91" s="56">
        <f t="shared" si="243"/>
        <v>0</v>
      </c>
      <c r="CA91" s="56">
        <f t="shared" si="244"/>
        <v>0</v>
      </c>
      <c r="CB91" s="56">
        <f t="shared" si="245"/>
        <v>0</v>
      </c>
      <c r="CC91" s="56">
        <f t="shared" si="246"/>
        <v>0</v>
      </c>
      <c r="CD91" s="57">
        <f t="shared" si="247"/>
        <v>0</v>
      </c>
      <c r="CE91" s="56" t="str">
        <f t="shared" si="248"/>
        <v/>
      </c>
      <c r="CF91" s="56" t="str">
        <f t="shared" si="249"/>
        <v/>
      </c>
      <c r="CG91" s="57">
        <f t="shared" si="250"/>
        <v>0</v>
      </c>
      <c r="CH91" s="56" t="str">
        <f t="shared" si="251"/>
        <v/>
      </c>
      <c r="CI91" s="56">
        <f t="shared" si="252"/>
        <v>1</v>
      </c>
      <c r="CJ91" s="56">
        <f t="shared" si="253"/>
        <v>0</v>
      </c>
      <c r="CK91" s="58">
        <f t="shared" si="219"/>
        <v>0</v>
      </c>
      <c r="CL91" s="59">
        <f t="shared" si="254"/>
        <v>0</v>
      </c>
      <c r="CM91" s="58">
        <f t="shared" si="255"/>
        <v>0</v>
      </c>
      <c r="CN91" s="58">
        <f t="shared" si="256"/>
        <v>0</v>
      </c>
      <c r="CO91" s="58">
        <f t="shared" si="257"/>
        <v>0</v>
      </c>
      <c r="CP91" s="60" t="str">
        <f t="shared" si="258"/>
        <v/>
      </c>
      <c r="CQ91" s="241"/>
      <c r="CS91" s="49"/>
      <c r="CT91" s="50" t="str">
        <f t="shared" si="259"/>
        <v/>
      </c>
      <c r="CU91" s="51" t="str">
        <f t="shared" si="260"/>
        <v/>
      </c>
      <c r="CV91" s="51" t="str">
        <f t="shared" si="261"/>
        <v>_</v>
      </c>
      <c r="CW91" s="51" t="str">
        <f t="shared" si="262"/>
        <v/>
      </c>
      <c r="CX91" s="52">
        <f t="shared" si="263"/>
        <v>0</v>
      </c>
      <c r="CY91" s="52" t="str">
        <f t="shared" si="264"/>
        <v/>
      </c>
      <c r="CZ91" s="53">
        <f t="shared" si="220"/>
        <v>0</v>
      </c>
      <c r="DA91" s="53">
        <f t="shared" si="265"/>
        <v>0</v>
      </c>
      <c r="DB91" s="52">
        <f t="shared" si="266"/>
        <v>0</v>
      </c>
      <c r="DC91" s="52">
        <f t="shared" si="267"/>
        <v>0</v>
      </c>
      <c r="DD91" s="61"/>
      <c r="DE91" s="165"/>
      <c r="DG91" s="276"/>
      <c r="DH91" s="282" t="str">
        <f t="shared" si="270"/>
        <v/>
      </c>
      <c r="DI91" s="275"/>
      <c r="DJ91" s="275"/>
      <c r="DK91" s="276"/>
      <c r="DL91" s="1081"/>
      <c r="DM91" s="1081"/>
      <c r="DN91" s="276"/>
      <c r="DO91" s="276"/>
      <c r="DP91" s="283" t="str">
        <f t="shared" si="271"/>
        <v/>
      </c>
      <c r="DQ91" s="276"/>
      <c r="DR91" s="276"/>
      <c r="DS91" s="277"/>
      <c r="DT91" s="276"/>
      <c r="DU91" s="277"/>
      <c r="DV91" s="276"/>
      <c r="DW91" s="276"/>
      <c r="DX91" s="277"/>
      <c r="DY91" s="277"/>
      <c r="DZ91" s="61"/>
      <c r="EA91" s="62"/>
      <c r="EB91" s="62"/>
      <c r="EC91" s="26" t="str">
        <f t="shared" si="225"/>
        <v/>
      </c>
      <c r="ED91" s="26" t="str">
        <f t="shared" si="226"/>
        <v/>
      </c>
      <c r="EE91" s="27">
        <f>IF(ED91="",0,IF(COUNTIF(ED$12:ED90,ED91)=0,0,COUNTIF(ED$12:ED90,ED91)))</f>
        <v>0</v>
      </c>
      <c r="EF91" s="26">
        <f t="shared" si="234"/>
        <v>0</v>
      </c>
      <c r="EG91" s="27" t="str">
        <f t="shared" si="227"/>
        <v/>
      </c>
      <c r="EI91" s="26" t="str">
        <f t="shared" si="228"/>
        <v/>
      </c>
      <c r="EJ91" s="26" t="str">
        <f t="shared" si="229"/>
        <v/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/>
      </c>
      <c r="B92" s="224" t="str">
        <f>IF(OR($I92="TTL",$I92=""),"",IF(VLOOKUP($P92,CODE!$K:$O,CODE!$O$1,FALSE)="",$I92,$I92&amp;"-"&amp;VLOOKUP($P92,CODE!$K:$O,CODE!$O$1,FALSE)))</f>
        <v/>
      </c>
      <c r="C92" s="72" t="str">
        <f t="shared" si="221"/>
        <v>--</v>
      </c>
      <c r="D92" s="306" t="str">
        <f t="shared" si="230"/>
        <v>--</v>
      </c>
      <c r="E92" s="72">
        <f t="shared" si="231"/>
        <v>0</v>
      </c>
      <c r="F92" s="195" t="str">
        <f t="shared" si="232"/>
        <v>--0</v>
      </c>
      <c r="G92" s="72" t="str">
        <f t="shared" si="233"/>
        <v>--0-</v>
      </c>
      <c r="H92" s="72">
        <f>IF(ISERROR(I92&amp;VLOOKUP(P92,CODE!$K:$N,CODE!$N$1,FALSE)&amp;S92)=TRUE,0,I92&amp;VLOOKUP(P92,CODE!$K:$N,CODE!$N$1,FALSE)&amp;S92)</f>
        <v>0</v>
      </c>
      <c r="I92" s="72" t="str">
        <f>IF(ISERROR(SEARCH("TTL",$K92))=TRUE,IF($L92="","",VLOOKUP($L92,CODE!$B:$G,CODE!$D$1,FALSE)),"TTL")</f>
        <v/>
      </c>
      <c r="J92" s="244" t="str">
        <f t="shared" si="222"/>
        <v/>
      </c>
      <c r="K92" s="558"/>
      <c r="L92" s="40"/>
      <c r="M92" s="41" t="str">
        <f>IF(OR($I92="TTL",$L92=""),"",VLOOKUP($L92,CODE!$B:$D,CODE!$C$1,FALSE))</f>
        <v/>
      </c>
      <c r="N92" s="42" t="str">
        <f>IF(OR($I92="TTL",$L92=""),"",VLOOKUP($K$2,CODE!$S:$T,CODE!$T$1-1,FALSE))</f>
        <v/>
      </c>
      <c r="O92" s="43" t="str">
        <f>IF(OR($I92="TTL",$L92=""),"",VLOOKUP($L$2,CODE!$X:$Y,CODE!$Y$1-1,FALSE))</f>
        <v/>
      </c>
      <c r="P92" s="40"/>
      <c r="Q92" s="41" t="str">
        <f>IF(OR($I92="TTL",$P92=""),"",VLOOKUP($P92,CODE!$K:$M,CODE!$L$1,FALSE))</f>
        <v/>
      </c>
      <c r="R92" s="185"/>
      <c r="S92" s="40"/>
      <c r="T92" s="43" t="str">
        <f t="shared" si="236"/>
        <v/>
      </c>
      <c r="U92" s="39" t="str">
        <f t="shared" si="237"/>
        <v/>
      </c>
      <c r="V92" s="36">
        <f t="shared" si="238"/>
        <v>0</v>
      </c>
      <c r="W92" s="44"/>
      <c r="X92" s="39" t="str">
        <f>IF($Y92="","",VLOOKUP($Y92,CODE!$AE:$AF,CODE!$AF$1-1,FALSE))</f>
        <v/>
      </c>
      <c r="Y92" s="37"/>
      <c r="Z92" s="35" t="str">
        <f t="shared" si="212"/>
        <v/>
      </c>
      <c r="AA92" s="554" t="str">
        <f t="shared" si="213"/>
        <v/>
      </c>
      <c r="AB92" s="45">
        <f t="shared" si="214"/>
        <v>0</v>
      </c>
      <c r="AC92" s="560">
        <v>0</v>
      </c>
      <c r="AD92" s="186">
        <v>1</v>
      </c>
      <c r="AE92" s="218"/>
      <c r="AF92" s="214"/>
      <c r="AG92" s="215"/>
      <c r="AH92" s="216"/>
      <c r="AI92" s="231" t="str">
        <f t="shared" si="239"/>
        <v/>
      </c>
      <c r="AJ92" s="217"/>
      <c r="AK92" s="217"/>
      <c r="AL92" s="219" t="str">
        <f t="shared" si="240"/>
        <v/>
      </c>
      <c r="AM92" s="254">
        <f>IF(ISERROR(VLOOKUP($F92,[1]기획현황취합!$A$1:$E$65474,[1]기획현황취합!$B$1,FALSE))=TRUE,0,VLOOKUP($F92,[1]기획현황취합!$A$1:$E$65474,[1]기획현황취합!$B$1,FALSE))</f>
        <v>0</v>
      </c>
      <c r="AN92" s="1042">
        <f>IF(ISERROR(VLOOKUP($F92,[1]기획현황취합!$A$1:$E$65474,[1]기획현황취합!$C$1,FALSE))=TRUE,0,VLOOKUP($F92,[1]기획현황취합!$A$1:$E$65474,[1]기획현황취합!$C$1,FALSE))</f>
        <v>0</v>
      </c>
      <c r="AO92" s="46">
        <f>IF(ISERROR(($AM92/1.1)/VLOOKUP($AG92,'TARGET MU'!$A:$D,'TARGET MU'!$D$1,FALSE))=TRUE,0,($AM92/1.1)/VLOOKUP($AG92,'TARGET MU'!$A:$D,'TARGET MU'!$D$1,FALSE))</f>
        <v>0</v>
      </c>
      <c r="AP92" s="1049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0</v>
      </c>
      <c r="AQ92" s="38">
        <f t="shared" si="268"/>
        <v>0</v>
      </c>
      <c r="AR92" s="716">
        <v>0</v>
      </c>
      <c r="AS92" s="716">
        <v>0</v>
      </c>
      <c r="AT92" s="251"/>
      <c r="AU92" s="226">
        <f t="shared" si="269"/>
        <v>0</v>
      </c>
      <c r="AV92" s="252">
        <v>0</v>
      </c>
      <c r="AW92" s="253">
        <v>0</v>
      </c>
      <c r="AX92" s="257">
        <f>IF(ISERROR(VLOOKUP($F92,[1]기획현황취합!$A$1:$E$65474,[1]기획현황취합!$D$1,FALSE))=TRUE,0,VLOOKUP($F92,[1]기획현황취합!$A$1:$E$65474,[1]기획현황취합!$D$1,FALSE))</f>
        <v>0</v>
      </c>
      <c r="AY92" s="255">
        <v>0</v>
      </c>
      <c r="AZ92" s="210">
        <f>IF(ISERROR(VLOOKUP($F92,[1]기획현황취합!$A$1:$E$65474,[1]기획현황취합!$E$1,FALSE))=TRUE,0,VLOOKUP($F92,[1]기획현황취합!$A$1:$E$65474,[1]기획현황취합!$E$1,FALSE))</f>
        <v>0</v>
      </c>
      <c r="BA92" s="250">
        <v>0</v>
      </c>
      <c r="BB92" s="250">
        <v>0</v>
      </c>
      <c r="BC92" s="250">
        <v>0</v>
      </c>
      <c r="BD92" s="250">
        <v>0</v>
      </c>
      <c r="BE92" s="250">
        <v>0</v>
      </c>
      <c r="BF92" s="250">
        <v>0</v>
      </c>
      <c r="BG92" s="256">
        <v>0</v>
      </c>
      <c r="BH92" s="256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0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215"/>
        <v>0</v>
      </c>
      <c r="BO92" s="47">
        <f t="shared" si="216"/>
        <v>0</v>
      </c>
      <c r="BP92" s="95">
        <f t="shared" si="217"/>
        <v>0</v>
      </c>
      <c r="BQ92" s="95">
        <f t="shared" si="218"/>
        <v>0</v>
      </c>
      <c r="BR92" s="48">
        <f t="shared" si="210"/>
        <v>0</v>
      </c>
      <c r="BT92" s="26" t="str">
        <f>IF(ISERROR(Z92&amp;VLOOKUP($AG92,'TARGET MU'!$A:$D,'TARGET MU'!$B$1,FALSE))=TRUE,"",Z92&amp;VLOOKUP($AG92,'TARGET MU'!$A:$D,'TARGET MU'!$B$1,FALSE))</f>
        <v/>
      </c>
      <c r="BU92" s="31">
        <f t="shared" si="223"/>
        <v>0</v>
      </c>
      <c r="BV92" s="31" t="str">
        <f t="shared" si="224"/>
        <v>0</v>
      </c>
      <c r="BX92" s="55">
        <f t="shared" si="241"/>
        <v>0</v>
      </c>
      <c r="BY92" s="56" t="str">
        <f t="shared" si="242"/>
        <v/>
      </c>
      <c r="BZ92" s="56">
        <f t="shared" si="243"/>
        <v>0</v>
      </c>
      <c r="CA92" s="56">
        <f t="shared" si="244"/>
        <v>0</v>
      </c>
      <c r="CB92" s="56">
        <f t="shared" si="245"/>
        <v>0</v>
      </c>
      <c r="CC92" s="56">
        <f t="shared" si="246"/>
        <v>0</v>
      </c>
      <c r="CD92" s="57">
        <f t="shared" si="247"/>
        <v>0</v>
      </c>
      <c r="CE92" s="56" t="str">
        <f t="shared" si="248"/>
        <v/>
      </c>
      <c r="CF92" s="56" t="str">
        <f t="shared" si="249"/>
        <v/>
      </c>
      <c r="CG92" s="57">
        <f t="shared" si="250"/>
        <v>0</v>
      </c>
      <c r="CH92" s="56" t="str">
        <f t="shared" si="251"/>
        <v/>
      </c>
      <c r="CI92" s="56">
        <f t="shared" si="252"/>
        <v>1</v>
      </c>
      <c r="CJ92" s="56">
        <f t="shared" si="253"/>
        <v>0</v>
      </c>
      <c r="CK92" s="58">
        <f t="shared" si="219"/>
        <v>0</v>
      </c>
      <c r="CL92" s="59">
        <f t="shared" si="254"/>
        <v>0</v>
      </c>
      <c r="CM92" s="58">
        <f t="shared" si="255"/>
        <v>0</v>
      </c>
      <c r="CN92" s="58">
        <f t="shared" si="256"/>
        <v>0</v>
      </c>
      <c r="CO92" s="58">
        <f t="shared" si="257"/>
        <v>0</v>
      </c>
      <c r="CP92" s="60" t="str">
        <f t="shared" si="258"/>
        <v/>
      </c>
      <c r="CQ92" s="241"/>
      <c r="CS92" s="49"/>
      <c r="CT92" s="50" t="str">
        <f t="shared" si="259"/>
        <v/>
      </c>
      <c r="CU92" s="51" t="str">
        <f t="shared" si="260"/>
        <v/>
      </c>
      <c r="CV92" s="51" t="str">
        <f t="shared" si="261"/>
        <v>_</v>
      </c>
      <c r="CW92" s="51" t="str">
        <f t="shared" si="262"/>
        <v/>
      </c>
      <c r="CX92" s="52">
        <f t="shared" si="263"/>
        <v>0</v>
      </c>
      <c r="CY92" s="52" t="str">
        <f t="shared" si="264"/>
        <v/>
      </c>
      <c r="CZ92" s="53">
        <f t="shared" si="220"/>
        <v>0</v>
      </c>
      <c r="DA92" s="53">
        <f t="shared" si="265"/>
        <v>0</v>
      </c>
      <c r="DB92" s="52">
        <f t="shared" si="266"/>
        <v>0</v>
      </c>
      <c r="DC92" s="52">
        <f t="shared" si="267"/>
        <v>0</v>
      </c>
      <c r="DD92" s="61"/>
      <c r="DE92" s="165"/>
      <c r="DG92" s="276"/>
      <c r="DH92" s="282" t="str">
        <f t="shared" si="270"/>
        <v/>
      </c>
      <c r="DI92" s="275"/>
      <c r="DJ92" s="275"/>
      <c r="DK92" s="276"/>
      <c r="DL92" s="1081"/>
      <c r="DM92" s="1081"/>
      <c r="DN92" s="276"/>
      <c r="DO92" s="276"/>
      <c r="DP92" s="283" t="str">
        <f t="shared" si="271"/>
        <v/>
      </c>
      <c r="DQ92" s="276"/>
      <c r="DR92" s="276"/>
      <c r="DS92" s="277"/>
      <c r="DT92" s="276"/>
      <c r="DU92" s="277"/>
      <c r="DV92" s="276"/>
      <c r="DW92" s="276"/>
      <c r="DX92" s="277"/>
      <c r="DY92" s="277"/>
      <c r="DZ92" s="61"/>
      <c r="EA92" s="62"/>
      <c r="EB92" s="62"/>
      <c r="EC92" s="26" t="str">
        <f t="shared" si="225"/>
        <v/>
      </c>
      <c r="ED92" s="26" t="str">
        <f t="shared" si="226"/>
        <v/>
      </c>
      <c r="EE92" s="27">
        <f>IF(ED92="",0,IF(COUNTIF(ED$12:ED91,ED92)=0,0,COUNTIF(ED$12:ED91,ED92)))</f>
        <v>0</v>
      </c>
      <c r="EF92" s="26">
        <f t="shared" si="234"/>
        <v>0</v>
      </c>
      <c r="EG92" s="27" t="str">
        <f t="shared" si="227"/>
        <v/>
      </c>
      <c r="EI92" s="26" t="str">
        <f t="shared" si="228"/>
        <v/>
      </c>
      <c r="EJ92" s="26" t="str">
        <f t="shared" si="229"/>
        <v/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/>
      </c>
      <c r="B93" s="224" t="str">
        <f>IF(OR($I93="TTL",$I93=""),"",IF(VLOOKUP($P93,CODE!$K:$O,CODE!$O$1,FALSE)="",$I93,$I93&amp;"-"&amp;VLOOKUP($P93,CODE!$K:$O,CODE!$O$1,FALSE)))</f>
        <v/>
      </c>
      <c r="C93" s="72" t="str">
        <f t="shared" si="221"/>
        <v>--</v>
      </c>
      <c r="D93" s="306" t="str">
        <f t="shared" si="230"/>
        <v>--</v>
      </c>
      <c r="E93" s="72">
        <f t="shared" si="231"/>
        <v>0</v>
      </c>
      <c r="F93" s="195" t="str">
        <f t="shared" si="232"/>
        <v>--0</v>
      </c>
      <c r="G93" s="72" t="str">
        <f t="shared" si="233"/>
        <v>--0-</v>
      </c>
      <c r="H93" s="72">
        <f>IF(ISERROR(I93&amp;VLOOKUP(P93,CODE!$K:$N,CODE!$N$1,FALSE)&amp;S93)=TRUE,0,I93&amp;VLOOKUP(P93,CODE!$K:$N,CODE!$N$1,FALSE)&amp;S93)</f>
        <v>0</v>
      </c>
      <c r="I93" s="72" t="str">
        <f>IF(ISERROR(SEARCH("TTL",$K93))=TRUE,IF($L93="","",VLOOKUP($L93,CODE!$B:$G,CODE!$D$1,FALSE)),"TTL")</f>
        <v/>
      </c>
      <c r="J93" s="244" t="str">
        <f t="shared" si="222"/>
        <v/>
      </c>
      <c r="K93" s="558"/>
      <c r="L93" s="40"/>
      <c r="M93" s="41" t="str">
        <f>IF(OR($I93="TTL",$L93=""),"",VLOOKUP($L93,CODE!$B:$D,CODE!$C$1,FALSE))</f>
        <v/>
      </c>
      <c r="N93" s="42" t="str">
        <f>IF(OR($I93="TTL",$L93=""),"",VLOOKUP($K$2,CODE!$S:$T,CODE!$T$1-1,FALSE))</f>
        <v/>
      </c>
      <c r="O93" s="43" t="str">
        <f>IF(OR($I93="TTL",$L93=""),"",VLOOKUP($L$2,CODE!$X:$Y,CODE!$Y$1-1,FALSE))</f>
        <v/>
      </c>
      <c r="P93" s="40"/>
      <c r="Q93" s="41" t="str">
        <f>IF(OR($I93="TTL",$P93=""),"",VLOOKUP($P93,CODE!$K:$M,CODE!$L$1,FALSE))</f>
        <v/>
      </c>
      <c r="R93" s="185"/>
      <c r="S93" s="40"/>
      <c r="T93" s="43" t="str">
        <f t="shared" si="236"/>
        <v/>
      </c>
      <c r="U93" s="39" t="str">
        <f t="shared" si="237"/>
        <v/>
      </c>
      <c r="V93" s="36">
        <f t="shared" si="238"/>
        <v>0</v>
      </c>
      <c r="W93" s="44"/>
      <c r="X93" s="39" t="str">
        <f>IF($Y93="","",VLOOKUP($Y93,CODE!$AE:$AF,CODE!$AF$1-1,FALSE))</f>
        <v/>
      </c>
      <c r="Y93" s="37"/>
      <c r="Z93" s="35" t="str">
        <f t="shared" si="212"/>
        <v/>
      </c>
      <c r="AA93" s="554" t="str">
        <f t="shared" si="213"/>
        <v/>
      </c>
      <c r="AB93" s="45">
        <f t="shared" si="214"/>
        <v>0</v>
      </c>
      <c r="AC93" s="560">
        <v>0</v>
      </c>
      <c r="AD93" s="186">
        <v>1</v>
      </c>
      <c r="AE93" s="218"/>
      <c r="AF93" s="214"/>
      <c r="AG93" s="215"/>
      <c r="AH93" s="216"/>
      <c r="AI93" s="231" t="str">
        <f t="shared" si="239"/>
        <v/>
      </c>
      <c r="AJ93" s="217"/>
      <c r="AK93" s="217"/>
      <c r="AL93" s="219" t="str">
        <f t="shared" si="240"/>
        <v/>
      </c>
      <c r="AM93" s="254">
        <f>IF(ISERROR(VLOOKUP($F93,[1]기획현황취합!$A$1:$E$65474,[1]기획현황취합!$B$1,FALSE))=TRUE,0,VLOOKUP($F93,[1]기획현황취합!$A$1:$E$65474,[1]기획현황취합!$B$1,FALSE))</f>
        <v>0</v>
      </c>
      <c r="AN93" s="1042">
        <f>IF(ISERROR(VLOOKUP($F93,[1]기획현황취합!$A$1:$E$65474,[1]기획현황취합!$C$1,FALSE))=TRUE,0,VLOOKUP($F93,[1]기획현황취합!$A$1:$E$65474,[1]기획현황취합!$C$1,FALSE))</f>
        <v>0</v>
      </c>
      <c r="AO93" s="46">
        <f>IF(ISERROR(($AM93/1.1)/VLOOKUP($AG93,'TARGET MU'!$A:$D,'TARGET MU'!$D$1,FALSE))=TRUE,0,($AM93/1.1)/VLOOKUP($AG93,'TARGET MU'!$A:$D,'TARGET MU'!$D$1,FALSE))</f>
        <v>0</v>
      </c>
      <c r="AP93" s="1049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0</v>
      </c>
      <c r="AQ93" s="38">
        <f t="shared" si="268"/>
        <v>0</v>
      </c>
      <c r="AR93" s="716">
        <v>0</v>
      </c>
      <c r="AS93" s="716">
        <v>0</v>
      </c>
      <c r="AT93" s="251"/>
      <c r="AU93" s="226">
        <f t="shared" si="269"/>
        <v>0</v>
      </c>
      <c r="AV93" s="252">
        <v>0</v>
      </c>
      <c r="AW93" s="253">
        <v>0</v>
      </c>
      <c r="AX93" s="257">
        <f>IF(ISERROR(VLOOKUP($F93,[1]기획현황취합!$A$1:$E$65474,[1]기획현황취합!$D$1,FALSE))=TRUE,0,VLOOKUP($F93,[1]기획현황취합!$A$1:$E$65474,[1]기획현황취합!$D$1,FALSE))</f>
        <v>0</v>
      </c>
      <c r="AY93" s="255">
        <v>0</v>
      </c>
      <c r="AZ93" s="210">
        <f>IF(ISERROR(VLOOKUP($F93,[1]기획현황취합!$A$1:$E$65474,[1]기획현황취합!$E$1,FALSE))=TRUE,0,VLOOKUP($F93,[1]기획현황취합!$A$1:$E$65474,[1]기획현황취합!$E$1,FALSE))</f>
        <v>0</v>
      </c>
      <c r="BA93" s="250">
        <v>0</v>
      </c>
      <c r="BB93" s="250">
        <v>0</v>
      </c>
      <c r="BC93" s="250">
        <v>0</v>
      </c>
      <c r="BD93" s="250">
        <v>0</v>
      </c>
      <c r="BE93" s="250">
        <v>0</v>
      </c>
      <c r="BF93" s="250">
        <v>0</v>
      </c>
      <c r="BG93" s="256">
        <v>0</v>
      </c>
      <c r="BH93" s="256">
        <v>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215"/>
        <v>0</v>
      </c>
      <c r="BO93" s="47">
        <f t="shared" si="216"/>
        <v>0</v>
      </c>
      <c r="BP93" s="95">
        <f t="shared" si="217"/>
        <v>0</v>
      </c>
      <c r="BQ93" s="95">
        <f t="shared" si="218"/>
        <v>0</v>
      </c>
      <c r="BR93" s="48">
        <f t="shared" si="210"/>
        <v>0</v>
      </c>
      <c r="BT93" s="26" t="str">
        <f>IF(ISERROR(Z93&amp;VLOOKUP($AG93,'TARGET MU'!$A:$D,'TARGET MU'!$B$1,FALSE))=TRUE,"",Z93&amp;VLOOKUP($AG93,'TARGET MU'!$A:$D,'TARGET MU'!$B$1,FALSE))</f>
        <v/>
      </c>
      <c r="BU93" s="31">
        <f t="shared" si="223"/>
        <v>0</v>
      </c>
      <c r="BV93" s="31" t="str">
        <f t="shared" si="224"/>
        <v>0</v>
      </c>
      <c r="BX93" s="55">
        <f t="shared" si="241"/>
        <v>0</v>
      </c>
      <c r="BY93" s="56" t="str">
        <f t="shared" si="242"/>
        <v/>
      </c>
      <c r="BZ93" s="56">
        <f t="shared" si="243"/>
        <v>0</v>
      </c>
      <c r="CA93" s="56">
        <f t="shared" si="244"/>
        <v>0</v>
      </c>
      <c r="CB93" s="56">
        <f t="shared" si="245"/>
        <v>0</v>
      </c>
      <c r="CC93" s="56">
        <f t="shared" si="246"/>
        <v>0</v>
      </c>
      <c r="CD93" s="57">
        <f t="shared" si="247"/>
        <v>0</v>
      </c>
      <c r="CE93" s="56" t="str">
        <f t="shared" si="248"/>
        <v/>
      </c>
      <c r="CF93" s="56" t="str">
        <f t="shared" si="249"/>
        <v/>
      </c>
      <c r="CG93" s="57">
        <f t="shared" si="250"/>
        <v>0</v>
      </c>
      <c r="CH93" s="56" t="str">
        <f t="shared" si="251"/>
        <v/>
      </c>
      <c r="CI93" s="56">
        <f t="shared" si="252"/>
        <v>1</v>
      </c>
      <c r="CJ93" s="56">
        <f t="shared" si="253"/>
        <v>0</v>
      </c>
      <c r="CK93" s="58">
        <f t="shared" si="219"/>
        <v>0</v>
      </c>
      <c r="CL93" s="59">
        <f t="shared" si="254"/>
        <v>0</v>
      </c>
      <c r="CM93" s="58">
        <f t="shared" si="255"/>
        <v>0</v>
      </c>
      <c r="CN93" s="58">
        <f t="shared" si="256"/>
        <v>0</v>
      </c>
      <c r="CO93" s="58">
        <f t="shared" si="257"/>
        <v>0</v>
      </c>
      <c r="CP93" s="60" t="str">
        <f t="shared" si="258"/>
        <v/>
      </c>
      <c r="CQ93" s="241"/>
      <c r="CS93" s="49"/>
      <c r="CT93" s="50" t="str">
        <f t="shared" si="259"/>
        <v/>
      </c>
      <c r="CU93" s="51" t="str">
        <f t="shared" si="260"/>
        <v/>
      </c>
      <c r="CV93" s="51" t="str">
        <f t="shared" si="261"/>
        <v>_</v>
      </c>
      <c r="CW93" s="51" t="str">
        <f t="shared" si="262"/>
        <v/>
      </c>
      <c r="CX93" s="52">
        <f t="shared" si="263"/>
        <v>0</v>
      </c>
      <c r="CY93" s="52" t="str">
        <f t="shared" si="264"/>
        <v/>
      </c>
      <c r="CZ93" s="53">
        <f t="shared" si="220"/>
        <v>0</v>
      </c>
      <c r="DA93" s="53">
        <f t="shared" si="265"/>
        <v>0</v>
      </c>
      <c r="DB93" s="52">
        <f t="shared" si="266"/>
        <v>0</v>
      </c>
      <c r="DC93" s="52">
        <f t="shared" si="267"/>
        <v>0</v>
      </c>
      <c r="DD93" s="61"/>
      <c r="DE93" s="165"/>
      <c r="DG93" s="276"/>
      <c r="DH93" s="282" t="str">
        <f t="shared" si="270"/>
        <v/>
      </c>
      <c r="DI93" s="275"/>
      <c r="DJ93" s="275"/>
      <c r="DK93" s="276"/>
      <c r="DL93" s="1081"/>
      <c r="DM93" s="1081"/>
      <c r="DN93" s="276"/>
      <c r="DO93" s="276"/>
      <c r="DP93" s="283" t="str">
        <f t="shared" si="271"/>
        <v/>
      </c>
      <c r="DQ93" s="276"/>
      <c r="DR93" s="276"/>
      <c r="DS93" s="277"/>
      <c r="DT93" s="276"/>
      <c r="DU93" s="277"/>
      <c r="DV93" s="276"/>
      <c r="DW93" s="276"/>
      <c r="DX93" s="277"/>
      <c r="DY93" s="277"/>
      <c r="DZ93" s="61"/>
      <c r="EA93" s="62"/>
      <c r="EB93" s="62"/>
      <c r="EC93" s="26" t="str">
        <f t="shared" si="225"/>
        <v/>
      </c>
      <c r="ED93" s="26" t="str">
        <f t="shared" si="226"/>
        <v/>
      </c>
      <c r="EE93" s="27">
        <f>IF(ED93="",0,IF(COUNTIF(ED$12:ED92,ED93)=0,0,COUNTIF(ED$12:ED92,ED93)))</f>
        <v>0</v>
      </c>
      <c r="EF93" s="26">
        <f t="shared" si="234"/>
        <v>0</v>
      </c>
      <c r="EG93" s="27" t="str">
        <f t="shared" si="227"/>
        <v/>
      </c>
      <c r="EI93" s="26" t="str">
        <f t="shared" si="228"/>
        <v/>
      </c>
      <c r="EJ93" s="26" t="str">
        <f t="shared" si="229"/>
        <v/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/>
      </c>
      <c r="B94" s="224" t="str">
        <f>IF(OR($I94="TTL",$I94=""),"",IF(VLOOKUP($P94,CODE!$K:$O,CODE!$O$1,FALSE)="",$I94,$I94&amp;"-"&amp;VLOOKUP($P94,CODE!$K:$O,CODE!$O$1,FALSE)))</f>
        <v/>
      </c>
      <c r="C94" s="72" t="str">
        <f t="shared" si="221"/>
        <v>--</v>
      </c>
      <c r="D94" s="306" t="str">
        <f t="shared" si="230"/>
        <v>--</v>
      </c>
      <c r="E94" s="72">
        <f t="shared" si="231"/>
        <v>0</v>
      </c>
      <c r="F94" s="195" t="str">
        <f t="shared" si="232"/>
        <v>--0</v>
      </c>
      <c r="G94" s="72" t="str">
        <f t="shared" si="233"/>
        <v>--0-</v>
      </c>
      <c r="H94" s="72">
        <f>IF(ISERROR(I94&amp;VLOOKUP(P94,CODE!$K:$N,CODE!$N$1,FALSE)&amp;S94)=TRUE,0,I94&amp;VLOOKUP(P94,CODE!$K:$N,CODE!$N$1,FALSE)&amp;S94)</f>
        <v>0</v>
      </c>
      <c r="I94" s="72" t="str">
        <f>IF(ISERROR(SEARCH("TTL",$K94))=TRUE,IF($L94="","",VLOOKUP($L94,CODE!$B:$G,CODE!$D$1,FALSE)),"TTL")</f>
        <v/>
      </c>
      <c r="J94" s="244" t="str">
        <f t="shared" si="222"/>
        <v/>
      </c>
      <c r="K94" s="558"/>
      <c r="L94" s="40"/>
      <c r="M94" s="41" t="str">
        <f>IF(OR($I94="TTL",$L94=""),"",VLOOKUP($L94,CODE!$B:$D,CODE!$C$1,FALSE))</f>
        <v/>
      </c>
      <c r="N94" s="42" t="str">
        <f>IF(OR($I94="TTL",$L94=""),"",VLOOKUP($K$2,CODE!$S:$T,CODE!$T$1-1,FALSE))</f>
        <v/>
      </c>
      <c r="O94" s="43" t="str">
        <f>IF(OR($I94="TTL",$L94=""),"",VLOOKUP($L$2,CODE!$X:$Y,CODE!$Y$1-1,FALSE))</f>
        <v/>
      </c>
      <c r="P94" s="40"/>
      <c r="Q94" s="41" t="str">
        <f>IF(OR($I94="TTL",$P94=""),"",VLOOKUP($P94,CODE!$K:$M,CODE!$L$1,FALSE))</f>
        <v/>
      </c>
      <c r="R94" s="185"/>
      <c r="S94" s="40"/>
      <c r="T94" s="43" t="str">
        <f t="shared" si="236"/>
        <v/>
      </c>
      <c r="U94" s="39" t="str">
        <f t="shared" si="237"/>
        <v/>
      </c>
      <c r="V94" s="36">
        <f t="shared" si="238"/>
        <v>0</v>
      </c>
      <c r="W94" s="44"/>
      <c r="X94" s="39" t="str">
        <f>IF($Y94="","",VLOOKUP($Y94,CODE!$AE:$AF,CODE!$AF$1-1,FALSE))</f>
        <v/>
      </c>
      <c r="Y94" s="37"/>
      <c r="Z94" s="35" t="str">
        <f t="shared" si="212"/>
        <v/>
      </c>
      <c r="AA94" s="554" t="str">
        <f t="shared" si="213"/>
        <v/>
      </c>
      <c r="AB94" s="45">
        <f t="shared" si="214"/>
        <v>0</v>
      </c>
      <c r="AC94" s="560">
        <v>0</v>
      </c>
      <c r="AD94" s="186">
        <v>1</v>
      </c>
      <c r="AE94" s="218"/>
      <c r="AF94" s="214"/>
      <c r="AG94" s="215"/>
      <c r="AH94" s="216"/>
      <c r="AI94" s="231" t="str">
        <f t="shared" si="239"/>
        <v/>
      </c>
      <c r="AJ94" s="217"/>
      <c r="AK94" s="217"/>
      <c r="AL94" s="219" t="str">
        <f t="shared" si="240"/>
        <v/>
      </c>
      <c r="AM94" s="254">
        <f>IF(ISERROR(VLOOKUP($F94,[1]기획현황취합!$A$1:$E$65474,[1]기획현황취합!$B$1,FALSE))=TRUE,0,VLOOKUP($F94,[1]기획현황취합!$A$1:$E$65474,[1]기획현황취합!$B$1,FALSE))</f>
        <v>0</v>
      </c>
      <c r="AN94" s="1042">
        <f>IF(ISERROR(VLOOKUP($F94,[1]기획현황취합!$A$1:$E$65474,[1]기획현황취합!$C$1,FALSE))=TRUE,0,VLOOKUP($F94,[1]기획현황취합!$A$1:$E$65474,[1]기획현황취합!$C$1,FALSE))</f>
        <v>0</v>
      </c>
      <c r="AO94" s="46">
        <f>IF(ISERROR(($AM94/1.1)/VLOOKUP($AG94,'TARGET MU'!$A:$D,'TARGET MU'!$D$1,FALSE))=TRUE,0,($AM94/1.1)/VLOOKUP($AG94,'TARGET MU'!$A:$D,'TARGET MU'!$D$1,FALSE))</f>
        <v>0</v>
      </c>
      <c r="AP94" s="1049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38">
        <f t="shared" si="268"/>
        <v>0</v>
      </c>
      <c r="AR94" s="716">
        <v>0</v>
      </c>
      <c r="AS94" s="716">
        <v>0</v>
      </c>
      <c r="AT94" s="251"/>
      <c r="AU94" s="226">
        <f t="shared" si="269"/>
        <v>0</v>
      </c>
      <c r="AV94" s="252">
        <v>0</v>
      </c>
      <c r="AW94" s="253">
        <v>0</v>
      </c>
      <c r="AX94" s="257">
        <f>IF(ISERROR(VLOOKUP($F94,[1]기획현황취합!$A$1:$E$65474,[1]기획현황취합!$D$1,FALSE))=TRUE,0,VLOOKUP($F94,[1]기획현황취합!$A$1:$E$65474,[1]기획현황취합!$D$1,FALSE))</f>
        <v>0</v>
      </c>
      <c r="AY94" s="255">
        <v>0</v>
      </c>
      <c r="AZ94" s="210">
        <f>IF(ISERROR(VLOOKUP($F94,[1]기획현황취합!$A$1:$E$65474,[1]기획현황취합!$E$1,FALSE))=TRUE,0,VLOOKUP($F94,[1]기획현황취합!$A$1:$E$65474,[1]기획현황취합!$E$1,FALSE))</f>
        <v>0</v>
      </c>
      <c r="BA94" s="250">
        <v>0</v>
      </c>
      <c r="BB94" s="250">
        <v>0</v>
      </c>
      <c r="BC94" s="250">
        <v>0</v>
      </c>
      <c r="BD94" s="250">
        <v>0</v>
      </c>
      <c r="BE94" s="250">
        <v>0</v>
      </c>
      <c r="BF94" s="250">
        <v>0</v>
      </c>
      <c r="BG94" s="256">
        <v>0</v>
      </c>
      <c r="BH94" s="256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215"/>
        <v>0</v>
      </c>
      <c r="BO94" s="47">
        <f t="shared" si="216"/>
        <v>0</v>
      </c>
      <c r="BP94" s="95">
        <f t="shared" si="217"/>
        <v>0</v>
      </c>
      <c r="BQ94" s="95">
        <f t="shared" si="218"/>
        <v>0</v>
      </c>
      <c r="BR94" s="48">
        <f t="shared" si="210"/>
        <v>0</v>
      </c>
      <c r="BT94" s="26" t="str">
        <f>IF(ISERROR(Z94&amp;VLOOKUP($AG94,'TARGET MU'!$A:$D,'TARGET MU'!$B$1,FALSE))=TRUE,"",Z94&amp;VLOOKUP($AG94,'TARGET MU'!$A:$D,'TARGET MU'!$B$1,FALSE))</f>
        <v/>
      </c>
      <c r="BU94" s="31">
        <f t="shared" si="223"/>
        <v>0</v>
      </c>
      <c r="BV94" s="31" t="str">
        <f t="shared" si="224"/>
        <v>0</v>
      </c>
      <c r="BX94" s="55">
        <f t="shared" si="241"/>
        <v>0</v>
      </c>
      <c r="BY94" s="56" t="str">
        <f t="shared" si="242"/>
        <v/>
      </c>
      <c r="BZ94" s="56">
        <f t="shared" si="243"/>
        <v>0</v>
      </c>
      <c r="CA94" s="56">
        <f t="shared" si="244"/>
        <v>0</v>
      </c>
      <c r="CB94" s="56">
        <f t="shared" si="245"/>
        <v>0</v>
      </c>
      <c r="CC94" s="56">
        <f t="shared" si="246"/>
        <v>0</v>
      </c>
      <c r="CD94" s="57">
        <f t="shared" si="247"/>
        <v>0</v>
      </c>
      <c r="CE94" s="56" t="str">
        <f t="shared" si="248"/>
        <v/>
      </c>
      <c r="CF94" s="56" t="str">
        <f t="shared" si="249"/>
        <v/>
      </c>
      <c r="CG94" s="57">
        <f t="shared" si="250"/>
        <v>0</v>
      </c>
      <c r="CH94" s="56" t="str">
        <f t="shared" si="251"/>
        <v/>
      </c>
      <c r="CI94" s="56">
        <f t="shared" si="252"/>
        <v>1</v>
      </c>
      <c r="CJ94" s="56">
        <f t="shared" si="253"/>
        <v>0</v>
      </c>
      <c r="CK94" s="58">
        <f t="shared" si="219"/>
        <v>0</v>
      </c>
      <c r="CL94" s="59">
        <f t="shared" si="254"/>
        <v>0</v>
      </c>
      <c r="CM94" s="58">
        <f t="shared" si="255"/>
        <v>0</v>
      </c>
      <c r="CN94" s="58">
        <f t="shared" si="256"/>
        <v>0</v>
      </c>
      <c r="CO94" s="58">
        <f t="shared" si="257"/>
        <v>0</v>
      </c>
      <c r="CP94" s="60" t="str">
        <f t="shared" si="258"/>
        <v/>
      </c>
      <c r="CQ94" s="241"/>
      <c r="CS94" s="49"/>
      <c r="CT94" s="50" t="str">
        <f t="shared" si="259"/>
        <v/>
      </c>
      <c r="CU94" s="51" t="str">
        <f t="shared" si="260"/>
        <v/>
      </c>
      <c r="CV94" s="51" t="str">
        <f t="shared" si="261"/>
        <v>_</v>
      </c>
      <c r="CW94" s="51" t="str">
        <f t="shared" si="262"/>
        <v/>
      </c>
      <c r="CX94" s="52">
        <f t="shared" si="263"/>
        <v>0</v>
      </c>
      <c r="CY94" s="52" t="str">
        <f t="shared" si="264"/>
        <v/>
      </c>
      <c r="CZ94" s="53">
        <f t="shared" si="220"/>
        <v>0</v>
      </c>
      <c r="DA94" s="53">
        <f t="shared" si="265"/>
        <v>0</v>
      </c>
      <c r="DB94" s="52">
        <f t="shared" si="266"/>
        <v>0</v>
      </c>
      <c r="DC94" s="52">
        <f t="shared" si="267"/>
        <v>0</v>
      </c>
      <c r="DD94" s="61"/>
      <c r="DE94" s="165"/>
      <c r="DG94" s="276"/>
      <c r="DH94" s="282" t="str">
        <f t="shared" si="270"/>
        <v/>
      </c>
      <c r="DI94" s="275"/>
      <c r="DJ94" s="275"/>
      <c r="DK94" s="276"/>
      <c r="DL94" s="1081"/>
      <c r="DM94" s="1081"/>
      <c r="DN94" s="276"/>
      <c r="DO94" s="276"/>
      <c r="DP94" s="283" t="str">
        <f t="shared" si="271"/>
        <v/>
      </c>
      <c r="DQ94" s="276"/>
      <c r="DR94" s="276"/>
      <c r="DS94" s="277"/>
      <c r="DT94" s="276"/>
      <c r="DU94" s="277"/>
      <c r="DV94" s="276"/>
      <c r="DW94" s="276"/>
      <c r="DX94" s="277"/>
      <c r="DY94" s="277"/>
      <c r="DZ94" s="61"/>
      <c r="EA94" s="62"/>
      <c r="EB94" s="62"/>
      <c r="EC94" s="26" t="str">
        <f t="shared" si="225"/>
        <v/>
      </c>
      <c r="ED94" s="26" t="str">
        <f t="shared" si="226"/>
        <v/>
      </c>
      <c r="EE94" s="27">
        <f>IF(ED94="",0,IF(COUNTIF(ED$12:ED93,ED94)=0,0,COUNTIF(ED$12:ED93,ED94)))</f>
        <v>0</v>
      </c>
      <c r="EF94" s="26">
        <f t="shared" si="234"/>
        <v>0</v>
      </c>
      <c r="EG94" s="27" t="str">
        <f t="shared" si="227"/>
        <v/>
      </c>
      <c r="EI94" s="26" t="str">
        <f t="shared" si="228"/>
        <v/>
      </c>
      <c r="EJ94" s="26" t="str">
        <f t="shared" si="229"/>
        <v/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/>
      </c>
      <c r="B95" s="224" t="str">
        <f>IF(OR($I95="TTL",$I95=""),"",IF(VLOOKUP($P95,CODE!$K:$O,CODE!$O$1,FALSE)="",$I95,$I95&amp;"-"&amp;VLOOKUP($P95,CODE!$K:$O,CODE!$O$1,FALSE)))</f>
        <v/>
      </c>
      <c r="C95" s="72" t="str">
        <f t="shared" si="221"/>
        <v>--</v>
      </c>
      <c r="D95" s="306" t="str">
        <f t="shared" si="230"/>
        <v>--</v>
      </c>
      <c r="E95" s="72">
        <f t="shared" si="231"/>
        <v>0</v>
      </c>
      <c r="F95" s="195" t="str">
        <f t="shared" si="232"/>
        <v>--0</v>
      </c>
      <c r="G95" s="72" t="str">
        <f t="shared" si="233"/>
        <v>--0-</v>
      </c>
      <c r="H95" s="72">
        <f>IF(ISERROR(I95&amp;VLOOKUP(P95,CODE!$K:$N,CODE!$N$1,FALSE)&amp;S95)=TRUE,0,I95&amp;VLOOKUP(P95,CODE!$K:$N,CODE!$N$1,FALSE)&amp;S95)</f>
        <v>0</v>
      </c>
      <c r="I95" s="72" t="str">
        <f>IF(ISERROR(SEARCH("TTL",$K95))=TRUE,IF($L95="","",VLOOKUP($L95,CODE!$B:$G,CODE!$D$1,FALSE)),"TTL")</f>
        <v/>
      </c>
      <c r="J95" s="244" t="str">
        <f t="shared" si="222"/>
        <v/>
      </c>
      <c r="K95" s="558"/>
      <c r="L95" s="40"/>
      <c r="M95" s="41" t="str">
        <f>IF(OR($I95="TTL",$L95=""),"",VLOOKUP($L95,CODE!$B:$D,CODE!$C$1,FALSE))</f>
        <v/>
      </c>
      <c r="N95" s="42" t="str">
        <f>IF(OR($I95="TTL",$L95=""),"",VLOOKUP($K$2,CODE!$S:$T,CODE!$T$1-1,FALSE))</f>
        <v/>
      </c>
      <c r="O95" s="43" t="str">
        <f>IF(OR($I95="TTL",$L95=""),"",VLOOKUP($L$2,CODE!$X:$Y,CODE!$Y$1-1,FALSE))</f>
        <v/>
      </c>
      <c r="P95" s="40"/>
      <c r="Q95" s="41" t="str">
        <f>IF(OR($I95="TTL",$P95=""),"",VLOOKUP($P95,CODE!$K:$M,CODE!$L$1,FALSE))</f>
        <v/>
      </c>
      <c r="R95" s="185"/>
      <c r="S95" s="40"/>
      <c r="T95" s="43" t="str">
        <f t="shared" si="236"/>
        <v/>
      </c>
      <c r="U95" s="39" t="str">
        <f t="shared" si="237"/>
        <v/>
      </c>
      <c r="V95" s="36">
        <f t="shared" si="238"/>
        <v>0</v>
      </c>
      <c r="W95" s="44"/>
      <c r="X95" s="39" t="str">
        <f>IF($Y95="","",VLOOKUP($Y95,CODE!$AE:$AF,CODE!$AF$1-1,FALSE))</f>
        <v/>
      </c>
      <c r="Y95" s="37"/>
      <c r="Z95" s="35" t="str">
        <f t="shared" si="212"/>
        <v/>
      </c>
      <c r="AA95" s="554" t="str">
        <f t="shared" si="213"/>
        <v/>
      </c>
      <c r="AB95" s="45">
        <f t="shared" si="214"/>
        <v>0</v>
      </c>
      <c r="AC95" s="560">
        <v>0</v>
      </c>
      <c r="AD95" s="186">
        <v>1</v>
      </c>
      <c r="AE95" s="218"/>
      <c r="AF95" s="214"/>
      <c r="AG95" s="215"/>
      <c r="AH95" s="216"/>
      <c r="AI95" s="231" t="str">
        <f t="shared" si="239"/>
        <v/>
      </c>
      <c r="AJ95" s="217"/>
      <c r="AK95" s="217"/>
      <c r="AL95" s="219" t="str">
        <f t="shared" si="240"/>
        <v/>
      </c>
      <c r="AM95" s="254">
        <f>IF(ISERROR(VLOOKUP($F95,[1]기획현황취합!$A$1:$E$65474,[1]기획현황취합!$B$1,FALSE))=TRUE,0,VLOOKUP($F95,[1]기획현황취합!$A$1:$E$65474,[1]기획현황취합!$B$1,FALSE))</f>
        <v>0</v>
      </c>
      <c r="AN95" s="1042">
        <f>IF(ISERROR(VLOOKUP($F95,[1]기획현황취합!$A$1:$E$65474,[1]기획현황취합!$C$1,FALSE))=TRUE,0,VLOOKUP($F95,[1]기획현황취합!$A$1:$E$65474,[1]기획현황취합!$C$1,FALSE))</f>
        <v>0</v>
      </c>
      <c r="AO95" s="46">
        <f>IF(ISERROR(($AM95/1.1)/VLOOKUP($AG95,'TARGET MU'!$A:$D,'TARGET MU'!$D$1,FALSE))=TRUE,0,($AM95/1.1)/VLOOKUP($AG95,'TARGET MU'!$A:$D,'TARGET MU'!$D$1,FALSE))</f>
        <v>0</v>
      </c>
      <c r="AP95" s="1049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38">
        <f t="shared" si="268"/>
        <v>0</v>
      </c>
      <c r="AR95" s="716">
        <v>0</v>
      </c>
      <c r="AS95" s="716">
        <v>0</v>
      </c>
      <c r="AT95" s="251"/>
      <c r="AU95" s="226">
        <f t="shared" si="269"/>
        <v>0</v>
      </c>
      <c r="AV95" s="252">
        <v>0</v>
      </c>
      <c r="AW95" s="253">
        <v>0</v>
      </c>
      <c r="AX95" s="257">
        <f>IF(ISERROR(VLOOKUP($F95,[1]기획현황취합!$A$1:$E$65474,[1]기획현황취합!$D$1,FALSE))=TRUE,0,VLOOKUP($F95,[1]기획현황취합!$A$1:$E$65474,[1]기획현황취합!$D$1,FALSE))</f>
        <v>0</v>
      </c>
      <c r="AY95" s="255">
        <v>0</v>
      </c>
      <c r="AZ95" s="210">
        <f>IF(ISERROR(VLOOKUP($F95,[1]기획현황취합!$A$1:$E$65474,[1]기획현황취합!$E$1,FALSE))=TRUE,0,VLOOKUP($F95,[1]기획현황취합!$A$1:$E$65474,[1]기획현황취합!$E$1,FALSE))</f>
        <v>0</v>
      </c>
      <c r="BA95" s="250">
        <v>0</v>
      </c>
      <c r="BB95" s="250">
        <v>0</v>
      </c>
      <c r="BC95" s="250">
        <v>0</v>
      </c>
      <c r="BD95" s="250">
        <v>0</v>
      </c>
      <c r="BE95" s="250">
        <v>0</v>
      </c>
      <c r="BF95" s="250">
        <v>0</v>
      </c>
      <c r="BG95" s="256">
        <v>0</v>
      </c>
      <c r="BH95" s="256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215"/>
        <v>0</v>
      </c>
      <c r="BO95" s="47">
        <f t="shared" si="216"/>
        <v>0</v>
      </c>
      <c r="BP95" s="95">
        <f t="shared" si="217"/>
        <v>0</v>
      </c>
      <c r="BQ95" s="95">
        <f t="shared" si="218"/>
        <v>0</v>
      </c>
      <c r="BR95" s="48">
        <f t="shared" si="210"/>
        <v>0</v>
      </c>
      <c r="BT95" s="26" t="str">
        <f>IF(ISERROR(Z95&amp;VLOOKUP($AG95,'TARGET MU'!$A:$D,'TARGET MU'!$B$1,FALSE))=TRUE,"",Z95&amp;VLOOKUP($AG95,'TARGET MU'!$A:$D,'TARGET MU'!$B$1,FALSE))</f>
        <v/>
      </c>
      <c r="BU95" s="31">
        <f t="shared" si="223"/>
        <v>0</v>
      </c>
      <c r="BV95" s="31" t="str">
        <f t="shared" si="224"/>
        <v>0</v>
      </c>
      <c r="BX95" s="55">
        <f t="shared" si="241"/>
        <v>0</v>
      </c>
      <c r="BY95" s="56" t="str">
        <f t="shared" si="242"/>
        <v/>
      </c>
      <c r="BZ95" s="56">
        <f t="shared" si="243"/>
        <v>0</v>
      </c>
      <c r="CA95" s="56">
        <f t="shared" si="244"/>
        <v>0</v>
      </c>
      <c r="CB95" s="56">
        <f t="shared" si="245"/>
        <v>0</v>
      </c>
      <c r="CC95" s="56">
        <f t="shared" si="246"/>
        <v>0</v>
      </c>
      <c r="CD95" s="57">
        <f t="shared" si="247"/>
        <v>0</v>
      </c>
      <c r="CE95" s="56" t="str">
        <f t="shared" si="248"/>
        <v/>
      </c>
      <c r="CF95" s="56" t="str">
        <f t="shared" si="249"/>
        <v/>
      </c>
      <c r="CG95" s="57">
        <f t="shared" si="250"/>
        <v>0</v>
      </c>
      <c r="CH95" s="56" t="str">
        <f t="shared" si="251"/>
        <v/>
      </c>
      <c r="CI95" s="56">
        <f t="shared" si="252"/>
        <v>1</v>
      </c>
      <c r="CJ95" s="56">
        <f t="shared" si="253"/>
        <v>0</v>
      </c>
      <c r="CK95" s="58">
        <f t="shared" si="219"/>
        <v>0</v>
      </c>
      <c r="CL95" s="59">
        <f t="shared" si="254"/>
        <v>0</v>
      </c>
      <c r="CM95" s="58">
        <f t="shared" si="255"/>
        <v>0</v>
      </c>
      <c r="CN95" s="58">
        <f t="shared" si="256"/>
        <v>0</v>
      </c>
      <c r="CO95" s="58">
        <f t="shared" si="257"/>
        <v>0</v>
      </c>
      <c r="CP95" s="60" t="str">
        <f t="shared" si="258"/>
        <v/>
      </c>
      <c r="CQ95" s="241"/>
      <c r="CS95" s="49"/>
      <c r="CT95" s="50" t="str">
        <f t="shared" si="259"/>
        <v/>
      </c>
      <c r="CU95" s="51" t="str">
        <f t="shared" si="260"/>
        <v/>
      </c>
      <c r="CV95" s="51" t="str">
        <f t="shared" si="261"/>
        <v>_</v>
      </c>
      <c r="CW95" s="51" t="str">
        <f t="shared" si="262"/>
        <v/>
      </c>
      <c r="CX95" s="52">
        <f t="shared" si="263"/>
        <v>0</v>
      </c>
      <c r="CY95" s="52" t="str">
        <f t="shared" si="264"/>
        <v/>
      </c>
      <c r="CZ95" s="53">
        <f t="shared" si="220"/>
        <v>0</v>
      </c>
      <c r="DA95" s="53">
        <f t="shared" si="265"/>
        <v>0</v>
      </c>
      <c r="DB95" s="52">
        <f t="shared" si="266"/>
        <v>0</v>
      </c>
      <c r="DC95" s="52">
        <f t="shared" si="267"/>
        <v>0</v>
      </c>
      <c r="DD95" s="61"/>
      <c r="DE95" s="165"/>
      <c r="DG95" s="276"/>
      <c r="DH95" s="282" t="str">
        <f t="shared" si="270"/>
        <v/>
      </c>
      <c r="DI95" s="275"/>
      <c r="DJ95" s="275"/>
      <c r="DK95" s="276"/>
      <c r="DL95" s="1081"/>
      <c r="DM95" s="1081"/>
      <c r="DN95" s="276"/>
      <c r="DO95" s="276"/>
      <c r="DP95" s="283" t="str">
        <f t="shared" si="271"/>
        <v/>
      </c>
      <c r="DQ95" s="276"/>
      <c r="DR95" s="276"/>
      <c r="DS95" s="277"/>
      <c r="DT95" s="276"/>
      <c r="DU95" s="277"/>
      <c r="DV95" s="276"/>
      <c r="DW95" s="276"/>
      <c r="DX95" s="277"/>
      <c r="DY95" s="277"/>
      <c r="DZ95" s="61"/>
      <c r="EA95" s="62"/>
      <c r="EB95" s="62"/>
      <c r="EC95" s="26" t="str">
        <f t="shared" si="225"/>
        <v/>
      </c>
      <c r="ED95" s="26" t="str">
        <f t="shared" si="226"/>
        <v/>
      </c>
      <c r="EE95" s="27">
        <f>IF(ED95="",0,IF(COUNTIF(ED$12:ED94,ED95)=0,0,COUNTIF(ED$12:ED94,ED95)))</f>
        <v>0</v>
      </c>
      <c r="EF95" s="26">
        <f t="shared" si="234"/>
        <v>0</v>
      </c>
      <c r="EG95" s="27" t="str">
        <f t="shared" si="227"/>
        <v/>
      </c>
      <c r="EI95" s="26" t="str">
        <f t="shared" si="228"/>
        <v/>
      </c>
      <c r="EJ95" s="26" t="str">
        <f t="shared" si="229"/>
        <v/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/>
      </c>
      <c r="B96" s="224" t="str">
        <f>IF(OR($I96="TTL",$I96=""),"",IF(VLOOKUP($P96,CODE!$K:$O,CODE!$O$1,FALSE)="",$I96,$I96&amp;"-"&amp;VLOOKUP($P96,CODE!$K:$O,CODE!$O$1,FALSE)))</f>
        <v/>
      </c>
      <c r="C96" s="72" t="str">
        <f t="shared" si="221"/>
        <v>--</v>
      </c>
      <c r="D96" s="306" t="str">
        <f t="shared" si="230"/>
        <v>--</v>
      </c>
      <c r="E96" s="72">
        <f t="shared" si="231"/>
        <v>0</v>
      </c>
      <c r="F96" s="195" t="str">
        <f t="shared" si="232"/>
        <v>--0</v>
      </c>
      <c r="G96" s="72" t="str">
        <f t="shared" si="233"/>
        <v>--0-</v>
      </c>
      <c r="H96" s="72">
        <f>IF(ISERROR(I96&amp;VLOOKUP(P96,CODE!$K:$N,CODE!$N$1,FALSE)&amp;S96)=TRUE,0,I96&amp;VLOOKUP(P96,CODE!$K:$N,CODE!$N$1,FALSE)&amp;S96)</f>
        <v>0</v>
      </c>
      <c r="I96" s="72" t="str">
        <f>IF(ISERROR(SEARCH("TTL",$K96))=TRUE,IF($L96="","",VLOOKUP($L96,CODE!$B:$G,CODE!$D$1,FALSE)),"TTL")</f>
        <v/>
      </c>
      <c r="J96" s="244" t="str">
        <f t="shared" si="222"/>
        <v/>
      </c>
      <c r="K96" s="558"/>
      <c r="L96" s="40"/>
      <c r="M96" s="41" t="str">
        <f>IF(OR($I96="TTL",$L96=""),"",VLOOKUP($L96,CODE!$B:$D,CODE!$C$1,FALSE))</f>
        <v/>
      </c>
      <c r="N96" s="42" t="str">
        <f>IF(OR($I96="TTL",$L96=""),"",VLOOKUP($K$2,CODE!$S:$T,CODE!$T$1-1,FALSE))</f>
        <v/>
      </c>
      <c r="O96" s="43" t="str">
        <f>IF(OR($I96="TTL",$L96=""),"",VLOOKUP($L$2,CODE!$X:$Y,CODE!$Y$1-1,FALSE))</f>
        <v/>
      </c>
      <c r="P96" s="40"/>
      <c r="Q96" s="41" t="str">
        <f>IF(OR($I96="TTL",$P96=""),"",VLOOKUP($P96,CODE!$K:$M,CODE!$L$1,FALSE))</f>
        <v/>
      </c>
      <c r="R96" s="185"/>
      <c r="S96" s="40"/>
      <c r="T96" s="43" t="str">
        <f t="shared" si="236"/>
        <v/>
      </c>
      <c r="U96" s="39" t="str">
        <f t="shared" si="237"/>
        <v/>
      </c>
      <c r="V96" s="36">
        <f t="shared" si="238"/>
        <v>0</v>
      </c>
      <c r="W96" s="44"/>
      <c r="X96" s="39" t="str">
        <f>IF($Y96="","",VLOOKUP($Y96,CODE!$AE:$AF,CODE!$AF$1-1,FALSE))</f>
        <v/>
      </c>
      <c r="Y96" s="37"/>
      <c r="Z96" s="35" t="str">
        <f t="shared" si="212"/>
        <v/>
      </c>
      <c r="AA96" s="554" t="str">
        <f t="shared" si="213"/>
        <v/>
      </c>
      <c r="AB96" s="45">
        <f t="shared" si="214"/>
        <v>0</v>
      </c>
      <c r="AC96" s="560">
        <v>0</v>
      </c>
      <c r="AD96" s="186">
        <v>1</v>
      </c>
      <c r="AE96" s="218"/>
      <c r="AF96" s="214"/>
      <c r="AG96" s="215"/>
      <c r="AH96" s="216"/>
      <c r="AI96" s="231" t="str">
        <f t="shared" si="239"/>
        <v/>
      </c>
      <c r="AJ96" s="217"/>
      <c r="AK96" s="217"/>
      <c r="AL96" s="219" t="str">
        <f t="shared" si="240"/>
        <v/>
      </c>
      <c r="AM96" s="254">
        <f>IF(ISERROR(VLOOKUP($F96,[1]기획현황취합!$A$1:$E$65474,[1]기획현황취합!$B$1,FALSE))=TRUE,0,VLOOKUP($F96,[1]기획현황취합!$A$1:$E$65474,[1]기획현황취합!$B$1,FALSE))</f>
        <v>0</v>
      </c>
      <c r="AN96" s="1042">
        <f>IF(ISERROR(VLOOKUP($F96,[1]기획현황취합!$A$1:$E$65474,[1]기획현황취합!$C$1,FALSE))=TRUE,0,VLOOKUP($F96,[1]기획현황취합!$A$1:$E$65474,[1]기획현황취합!$C$1,FALSE))</f>
        <v>0</v>
      </c>
      <c r="AO96" s="46">
        <f>IF(ISERROR(($AM96/1.1)/VLOOKUP($AG96,'TARGET MU'!$A:$D,'TARGET MU'!$D$1,FALSE))=TRUE,0,($AM96/1.1)/VLOOKUP($AG96,'TARGET MU'!$A:$D,'TARGET MU'!$D$1,FALSE))</f>
        <v>0</v>
      </c>
      <c r="AP96" s="1049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0</v>
      </c>
      <c r="AQ96" s="38">
        <f t="shared" si="268"/>
        <v>0</v>
      </c>
      <c r="AR96" s="716">
        <v>0</v>
      </c>
      <c r="AS96" s="716">
        <v>0</v>
      </c>
      <c r="AT96" s="251"/>
      <c r="AU96" s="226">
        <f t="shared" si="269"/>
        <v>0</v>
      </c>
      <c r="AV96" s="252">
        <v>0</v>
      </c>
      <c r="AW96" s="253">
        <v>0</v>
      </c>
      <c r="AX96" s="257">
        <f>IF(ISERROR(VLOOKUP($F96,[1]기획현황취합!$A$1:$E$65474,[1]기획현황취합!$D$1,FALSE))=TRUE,0,VLOOKUP($F96,[1]기획현황취합!$A$1:$E$65474,[1]기획현황취합!$D$1,FALSE))</f>
        <v>0</v>
      </c>
      <c r="AY96" s="255">
        <v>0</v>
      </c>
      <c r="AZ96" s="210">
        <f>IF(ISERROR(VLOOKUP($F96,[1]기획현황취합!$A$1:$E$65474,[1]기획현황취합!$E$1,FALSE))=TRUE,0,VLOOKUP($F96,[1]기획현황취합!$A$1:$E$65474,[1]기획현황취합!$E$1,FALSE))</f>
        <v>0</v>
      </c>
      <c r="BA96" s="250">
        <v>0</v>
      </c>
      <c r="BB96" s="250">
        <v>0</v>
      </c>
      <c r="BC96" s="250">
        <v>0</v>
      </c>
      <c r="BD96" s="250">
        <v>0</v>
      </c>
      <c r="BE96" s="250">
        <v>0</v>
      </c>
      <c r="BF96" s="250">
        <v>0</v>
      </c>
      <c r="BG96" s="256">
        <v>0</v>
      </c>
      <c r="BH96" s="256">
        <v>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215"/>
        <v>0</v>
      </c>
      <c r="BO96" s="47">
        <f t="shared" si="216"/>
        <v>0</v>
      </c>
      <c r="BP96" s="95">
        <f t="shared" si="217"/>
        <v>0</v>
      </c>
      <c r="BQ96" s="95">
        <f t="shared" si="218"/>
        <v>0</v>
      </c>
      <c r="BR96" s="48">
        <f t="shared" si="210"/>
        <v>0</v>
      </c>
      <c r="BT96" s="26" t="str">
        <f>IF(ISERROR(Z96&amp;VLOOKUP($AG96,'TARGET MU'!$A:$D,'TARGET MU'!$B$1,FALSE))=TRUE,"",Z96&amp;VLOOKUP($AG96,'TARGET MU'!$A:$D,'TARGET MU'!$B$1,FALSE))</f>
        <v/>
      </c>
      <c r="BU96" s="31">
        <f t="shared" si="223"/>
        <v>0</v>
      </c>
      <c r="BV96" s="31" t="str">
        <f t="shared" si="224"/>
        <v>0</v>
      </c>
      <c r="BX96" s="55">
        <f t="shared" si="241"/>
        <v>0</v>
      </c>
      <c r="BY96" s="56" t="str">
        <f t="shared" si="242"/>
        <v/>
      </c>
      <c r="BZ96" s="56">
        <f t="shared" si="243"/>
        <v>0</v>
      </c>
      <c r="CA96" s="56">
        <f t="shared" si="244"/>
        <v>0</v>
      </c>
      <c r="CB96" s="56">
        <f t="shared" si="245"/>
        <v>0</v>
      </c>
      <c r="CC96" s="56">
        <f t="shared" si="246"/>
        <v>0</v>
      </c>
      <c r="CD96" s="57">
        <f t="shared" si="247"/>
        <v>0</v>
      </c>
      <c r="CE96" s="56" t="str">
        <f t="shared" si="248"/>
        <v/>
      </c>
      <c r="CF96" s="56" t="str">
        <f t="shared" si="249"/>
        <v/>
      </c>
      <c r="CG96" s="57">
        <f t="shared" si="250"/>
        <v>0</v>
      </c>
      <c r="CH96" s="56" t="str">
        <f t="shared" si="251"/>
        <v/>
      </c>
      <c r="CI96" s="56">
        <f t="shared" si="252"/>
        <v>1</v>
      </c>
      <c r="CJ96" s="56">
        <f t="shared" si="253"/>
        <v>0</v>
      </c>
      <c r="CK96" s="58">
        <f t="shared" si="219"/>
        <v>0</v>
      </c>
      <c r="CL96" s="59">
        <f t="shared" si="254"/>
        <v>0</v>
      </c>
      <c r="CM96" s="58">
        <f t="shared" si="255"/>
        <v>0</v>
      </c>
      <c r="CN96" s="58">
        <f t="shared" si="256"/>
        <v>0</v>
      </c>
      <c r="CO96" s="58">
        <f t="shared" si="257"/>
        <v>0</v>
      </c>
      <c r="CP96" s="60" t="str">
        <f t="shared" si="258"/>
        <v/>
      </c>
      <c r="CQ96" s="241"/>
      <c r="CS96" s="49"/>
      <c r="CT96" s="50" t="str">
        <f t="shared" si="259"/>
        <v/>
      </c>
      <c r="CU96" s="51" t="str">
        <f t="shared" si="260"/>
        <v/>
      </c>
      <c r="CV96" s="51" t="str">
        <f t="shared" si="261"/>
        <v>_</v>
      </c>
      <c r="CW96" s="51" t="str">
        <f t="shared" si="262"/>
        <v/>
      </c>
      <c r="CX96" s="52">
        <f t="shared" si="263"/>
        <v>0</v>
      </c>
      <c r="CY96" s="52" t="str">
        <f t="shared" si="264"/>
        <v/>
      </c>
      <c r="CZ96" s="53">
        <f t="shared" si="220"/>
        <v>0</v>
      </c>
      <c r="DA96" s="53">
        <f t="shared" si="265"/>
        <v>0</v>
      </c>
      <c r="DB96" s="52">
        <f t="shared" si="266"/>
        <v>0</v>
      </c>
      <c r="DC96" s="52">
        <f t="shared" si="267"/>
        <v>0</v>
      </c>
      <c r="DD96" s="61"/>
      <c r="DE96" s="165"/>
      <c r="DG96" s="276"/>
      <c r="DH96" s="282" t="str">
        <f t="shared" si="270"/>
        <v/>
      </c>
      <c r="DI96" s="275"/>
      <c r="DJ96" s="275"/>
      <c r="DK96" s="276"/>
      <c r="DL96" s="1081"/>
      <c r="DM96" s="1081"/>
      <c r="DN96" s="276"/>
      <c r="DO96" s="276"/>
      <c r="DP96" s="283" t="str">
        <f t="shared" si="271"/>
        <v/>
      </c>
      <c r="DQ96" s="276"/>
      <c r="DR96" s="276"/>
      <c r="DS96" s="277"/>
      <c r="DT96" s="276"/>
      <c r="DU96" s="277"/>
      <c r="DV96" s="276"/>
      <c r="DW96" s="276"/>
      <c r="DX96" s="277"/>
      <c r="DY96" s="277"/>
      <c r="DZ96" s="61"/>
      <c r="EA96" s="62"/>
      <c r="EB96" s="62"/>
      <c r="EC96" s="26" t="str">
        <f t="shared" si="225"/>
        <v/>
      </c>
      <c r="ED96" s="26" t="str">
        <f t="shared" si="226"/>
        <v/>
      </c>
      <c r="EE96" s="27">
        <f>IF(ED96="",0,IF(COUNTIF(ED$12:ED95,ED96)=0,0,COUNTIF(ED$12:ED95,ED96)))</f>
        <v>0</v>
      </c>
      <c r="EF96" s="26">
        <f t="shared" si="234"/>
        <v>0</v>
      </c>
      <c r="EG96" s="27" t="str">
        <f t="shared" si="227"/>
        <v/>
      </c>
      <c r="EI96" s="26" t="str">
        <f t="shared" si="228"/>
        <v/>
      </c>
      <c r="EJ96" s="26" t="str">
        <f t="shared" si="229"/>
        <v/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/>
      </c>
      <c r="B97" s="224" t="str">
        <f>IF(OR($I97="TTL",$I97=""),"",IF(VLOOKUP($P97,CODE!$K:$O,CODE!$O$1,FALSE)="",$I97,$I97&amp;"-"&amp;VLOOKUP($P97,CODE!$K:$O,CODE!$O$1,FALSE)))</f>
        <v/>
      </c>
      <c r="C97" s="72" t="str">
        <f t="shared" si="221"/>
        <v>--</v>
      </c>
      <c r="D97" s="306" t="str">
        <f t="shared" si="230"/>
        <v>--</v>
      </c>
      <c r="E97" s="72">
        <f t="shared" si="231"/>
        <v>0</v>
      </c>
      <c r="F97" s="195" t="str">
        <f t="shared" si="232"/>
        <v>--0</v>
      </c>
      <c r="G97" s="72" t="str">
        <f t="shared" si="233"/>
        <v>--0-</v>
      </c>
      <c r="H97" s="72">
        <f>IF(ISERROR(I97&amp;VLOOKUP(P97,CODE!$K:$N,CODE!$N$1,FALSE)&amp;S97)=TRUE,0,I97&amp;VLOOKUP(P97,CODE!$K:$N,CODE!$N$1,FALSE)&amp;S97)</f>
        <v>0</v>
      </c>
      <c r="I97" s="72" t="str">
        <f>IF(ISERROR(SEARCH("TTL",$K97))=TRUE,IF($L97="","",VLOOKUP($L97,CODE!$B:$G,CODE!$D$1,FALSE)),"TTL")</f>
        <v/>
      </c>
      <c r="J97" s="244" t="str">
        <f t="shared" si="222"/>
        <v/>
      </c>
      <c r="K97" s="558"/>
      <c r="L97" s="40"/>
      <c r="M97" s="41" t="str">
        <f>IF(OR($I97="TTL",$L97=""),"",VLOOKUP($L97,CODE!$B:$D,CODE!$C$1,FALSE))</f>
        <v/>
      </c>
      <c r="N97" s="42" t="str">
        <f>IF(OR($I97="TTL",$L97=""),"",VLOOKUP($K$2,CODE!$S:$T,CODE!$T$1-1,FALSE))</f>
        <v/>
      </c>
      <c r="O97" s="43" t="str">
        <f>IF(OR($I97="TTL",$L97=""),"",VLOOKUP($L$2,CODE!$X:$Y,CODE!$Y$1-1,FALSE))</f>
        <v/>
      </c>
      <c r="P97" s="40"/>
      <c r="Q97" s="41" t="str">
        <f>IF(OR($I97="TTL",$P97=""),"",VLOOKUP($P97,CODE!$K:$M,CODE!$L$1,FALSE))</f>
        <v/>
      </c>
      <c r="R97" s="185"/>
      <c r="S97" s="40"/>
      <c r="T97" s="43" t="str">
        <f t="shared" si="236"/>
        <v/>
      </c>
      <c r="U97" s="39" t="str">
        <f t="shared" si="237"/>
        <v/>
      </c>
      <c r="V97" s="36">
        <f t="shared" si="238"/>
        <v>0</v>
      </c>
      <c r="W97" s="44"/>
      <c r="X97" s="39" t="str">
        <f>IF($Y97="","",VLOOKUP($Y97,CODE!$AE:$AF,CODE!$AF$1-1,FALSE))</f>
        <v/>
      </c>
      <c r="Y97" s="37"/>
      <c r="Z97" s="35" t="str">
        <f t="shared" si="212"/>
        <v/>
      </c>
      <c r="AA97" s="554" t="str">
        <f t="shared" si="213"/>
        <v/>
      </c>
      <c r="AB97" s="45">
        <f t="shared" si="214"/>
        <v>0</v>
      </c>
      <c r="AC97" s="560">
        <v>0</v>
      </c>
      <c r="AD97" s="186">
        <v>1</v>
      </c>
      <c r="AE97" s="218"/>
      <c r="AF97" s="214"/>
      <c r="AG97" s="215"/>
      <c r="AH97" s="216"/>
      <c r="AI97" s="231" t="str">
        <f t="shared" si="239"/>
        <v/>
      </c>
      <c r="AJ97" s="217"/>
      <c r="AK97" s="217"/>
      <c r="AL97" s="219" t="str">
        <f t="shared" si="240"/>
        <v/>
      </c>
      <c r="AM97" s="254">
        <f>IF(ISERROR(VLOOKUP($F97,[1]기획현황취합!$A$1:$E$65474,[1]기획현황취합!$B$1,FALSE))=TRUE,0,VLOOKUP($F97,[1]기획현황취합!$A$1:$E$65474,[1]기획현황취합!$B$1,FALSE))</f>
        <v>0</v>
      </c>
      <c r="AN97" s="1042">
        <f>IF(ISERROR(VLOOKUP($F97,[1]기획현황취합!$A$1:$E$65474,[1]기획현황취합!$C$1,FALSE))=TRUE,0,VLOOKUP($F97,[1]기획현황취합!$A$1:$E$65474,[1]기획현황취합!$C$1,FALSE))</f>
        <v>0</v>
      </c>
      <c r="AO97" s="46">
        <f>IF(ISERROR(($AM97/1.1)/VLOOKUP($AG97,'TARGET MU'!$A:$D,'TARGET MU'!$D$1,FALSE))=TRUE,0,($AM97/1.1)/VLOOKUP($AG97,'TARGET MU'!$A:$D,'TARGET MU'!$D$1,FALSE))</f>
        <v>0</v>
      </c>
      <c r="AP97" s="1049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0</v>
      </c>
      <c r="AQ97" s="38">
        <f t="shared" si="268"/>
        <v>0</v>
      </c>
      <c r="AR97" s="716">
        <v>0</v>
      </c>
      <c r="AS97" s="716">
        <v>0</v>
      </c>
      <c r="AT97" s="251"/>
      <c r="AU97" s="226">
        <f t="shared" si="269"/>
        <v>0</v>
      </c>
      <c r="AV97" s="252">
        <v>0</v>
      </c>
      <c r="AW97" s="253">
        <v>0</v>
      </c>
      <c r="AX97" s="257">
        <f>IF(ISERROR(VLOOKUP($F97,[1]기획현황취합!$A$1:$E$65474,[1]기획현황취합!$D$1,FALSE))=TRUE,0,VLOOKUP($F97,[1]기획현황취합!$A$1:$E$65474,[1]기획현황취합!$D$1,FALSE))</f>
        <v>0</v>
      </c>
      <c r="AY97" s="255">
        <v>0</v>
      </c>
      <c r="AZ97" s="210">
        <f>IF(ISERROR(VLOOKUP($F97,[1]기획현황취합!$A$1:$E$65474,[1]기획현황취합!$E$1,FALSE))=TRUE,0,VLOOKUP($F97,[1]기획현황취합!$A$1:$E$65474,[1]기획현황취합!$E$1,FALSE))</f>
        <v>0</v>
      </c>
      <c r="BA97" s="250">
        <v>0</v>
      </c>
      <c r="BB97" s="250">
        <v>0</v>
      </c>
      <c r="BC97" s="250">
        <v>0</v>
      </c>
      <c r="BD97" s="250">
        <v>0</v>
      </c>
      <c r="BE97" s="250">
        <v>0</v>
      </c>
      <c r="BF97" s="250">
        <v>0</v>
      </c>
      <c r="BG97" s="256">
        <v>0</v>
      </c>
      <c r="BH97" s="256">
        <v>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215"/>
        <v>0</v>
      </c>
      <c r="BO97" s="47">
        <f t="shared" si="216"/>
        <v>0</v>
      </c>
      <c r="BP97" s="95">
        <f t="shared" si="217"/>
        <v>0</v>
      </c>
      <c r="BQ97" s="95">
        <f t="shared" si="218"/>
        <v>0</v>
      </c>
      <c r="BR97" s="48">
        <f t="shared" si="210"/>
        <v>0</v>
      </c>
      <c r="BT97" s="26" t="str">
        <f>IF(ISERROR(Z97&amp;VLOOKUP($AG97,'TARGET MU'!$A:$D,'TARGET MU'!$B$1,FALSE))=TRUE,"",Z97&amp;VLOOKUP($AG97,'TARGET MU'!$A:$D,'TARGET MU'!$B$1,FALSE))</f>
        <v/>
      </c>
      <c r="BU97" s="31">
        <f t="shared" si="223"/>
        <v>0</v>
      </c>
      <c r="BV97" s="31" t="str">
        <f t="shared" si="224"/>
        <v>0</v>
      </c>
      <c r="BX97" s="55">
        <f t="shared" si="241"/>
        <v>0</v>
      </c>
      <c r="BY97" s="56" t="str">
        <f t="shared" si="242"/>
        <v/>
      </c>
      <c r="BZ97" s="56">
        <f t="shared" si="243"/>
        <v>0</v>
      </c>
      <c r="CA97" s="56">
        <f t="shared" si="244"/>
        <v>0</v>
      </c>
      <c r="CB97" s="56">
        <f t="shared" si="245"/>
        <v>0</v>
      </c>
      <c r="CC97" s="56">
        <f t="shared" si="246"/>
        <v>0</v>
      </c>
      <c r="CD97" s="57">
        <f t="shared" si="247"/>
        <v>0</v>
      </c>
      <c r="CE97" s="56" t="str">
        <f t="shared" si="248"/>
        <v/>
      </c>
      <c r="CF97" s="56" t="str">
        <f t="shared" si="249"/>
        <v/>
      </c>
      <c r="CG97" s="57">
        <f t="shared" si="250"/>
        <v>0</v>
      </c>
      <c r="CH97" s="56" t="str">
        <f t="shared" si="251"/>
        <v/>
      </c>
      <c r="CI97" s="56">
        <f t="shared" si="252"/>
        <v>1</v>
      </c>
      <c r="CJ97" s="56">
        <f t="shared" si="253"/>
        <v>0</v>
      </c>
      <c r="CK97" s="58">
        <f t="shared" si="219"/>
        <v>0</v>
      </c>
      <c r="CL97" s="59">
        <f t="shared" si="254"/>
        <v>0</v>
      </c>
      <c r="CM97" s="58">
        <f t="shared" si="255"/>
        <v>0</v>
      </c>
      <c r="CN97" s="58">
        <f t="shared" si="256"/>
        <v>0</v>
      </c>
      <c r="CO97" s="58">
        <f t="shared" si="257"/>
        <v>0</v>
      </c>
      <c r="CP97" s="60" t="str">
        <f t="shared" si="258"/>
        <v/>
      </c>
      <c r="CQ97" s="241"/>
      <c r="CS97" s="49"/>
      <c r="CT97" s="50" t="str">
        <f t="shared" si="259"/>
        <v/>
      </c>
      <c r="CU97" s="51" t="str">
        <f t="shared" si="260"/>
        <v/>
      </c>
      <c r="CV97" s="51" t="str">
        <f t="shared" si="261"/>
        <v>_</v>
      </c>
      <c r="CW97" s="51" t="str">
        <f t="shared" si="262"/>
        <v/>
      </c>
      <c r="CX97" s="52">
        <f t="shared" si="263"/>
        <v>0</v>
      </c>
      <c r="CY97" s="52" t="str">
        <f t="shared" si="264"/>
        <v/>
      </c>
      <c r="CZ97" s="53">
        <f t="shared" si="220"/>
        <v>0</v>
      </c>
      <c r="DA97" s="53">
        <f t="shared" si="265"/>
        <v>0</v>
      </c>
      <c r="DB97" s="52">
        <f t="shared" si="266"/>
        <v>0</v>
      </c>
      <c r="DC97" s="52">
        <f t="shared" si="267"/>
        <v>0</v>
      </c>
      <c r="DD97" s="61"/>
      <c r="DE97" s="165"/>
      <c r="DG97" s="276"/>
      <c r="DH97" s="282" t="str">
        <f t="shared" si="270"/>
        <v/>
      </c>
      <c r="DI97" s="275"/>
      <c r="DJ97" s="275"/>
      <c r="DK97" s="276"/>
      <c r="DL97" s="1081"/>
      <c r="DM97" s="1081"/>
      <c r="DN97" s="276"/>
      <c r="DO97" s="276"/>
      <c r="DP97" s="283" t="str">
        <f t="shared" si="271"/>
        <v/>
      </c>
      <c r="DQ97" s="276"/>
      <c r="DR97" s="276"/>
      <c r="DS97" s="277"/>
      <c r="DT97" s="276"/>
      <c r="DU97" s="277"/>
      <c r="DV97" s="276"/>
      <c r="DW97" s="276"/>
      <c r="DX97" s="277"/>
      <c r="DY97" s="277"/>
      <c r="DZ97" s="61"/>
      <c r="EA97" s="62"/>
      <c r="EB97" s="62"/>
      <c r="EC97" s="26" t="str">
        <f t="shared" si="225"/>
        <v/>
      </c>
      <c r="ED97" s="26" t="str">
        <f t="shared" si="226"/>
        <v/>
      </c>
      <c r="EE97" s="27">
        <f>IF(ED97="",0,IF(COUNTIF(ED$12:ED96,ED97)=0,0,COUNTIF(ED$12:ED96,ED97)))</f>
        <v>0</v>
      </c>
      <c r="EF97" s="26">
        <f t="shared" si="234"/>
        <v>0</v>
      </c>
      <c r="EG97" s="27" t="str">
        <f t="shared" si="227"/>
        <v/>
      </c>
      <c r="EI97" s="26" t="str">
        <f t="shared" si="228"/>
        <v/>
      </c>
      <c r="EJ97" s="26" t="str">
        <f t="shared" si="229"/>
        <v/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/>
      </c>
      <c r="B98" s="224" t="str">
        <f>IF(OR($I98="TTL",$I98=""),"",IF(VLOOKUP($P98,CODE!$K:$O,CODE!$O$1,FALSE)="",$I98,$I98&amp;"-"&amp;VLOOKUP($P98,CODE!$K:$O,CODE!$O$1,FALSE)))</f>
        <v/>
      </c>
      <c r="C98" s="72" t="str">
        <f t="shared" si="221"/>
        <v>--</v>
      </c>
      <c r="D98" s="306" t="str">
        <f t="shared" si="230"/>
        <v>--</v>
      </c>
      <c r="E98" s="72">
        <f t="shared" si="231"/>
        <v>0</v>
      </c>
      <c r="F98" s="195" t="str">
        <f t="shared" si="232"/>
        <v>--0</v>
      </c>
      <c r="G98" s="72" t="str">
        <f t="shared" si="233"/>
        <v>--0-</v>
      </c>
      <c r="H98" s="72">
        <f>IF(ISERROR(I98&amp;VLOOKUP(P98,CODE!$K:$N,CODE!$N$1,FALSE)&amp;S98)=TRUE,0,I98&amp;VLOOKUP(P98,CODE!$K:$N,CODE!$N$1,FALSE)&amp;S98)</f>
        <v>0</v>
      </c>
      <c r="I98" s="72" t="str">
        <f>IF(ISERROR(SEARCH("TTL",$K98))=TRUE,IF($L98="","",VLOOKUP($L98,CODE!$B:$G,CODE!$D$1,FALSE)),"TTL")</f>
        <v/>
      </c>
      <c r="J98" s="244" t="str">
        <f t="shared" si="222"/>
        <v/>
      </c>
      <c r="K98" s="558"/>
      <c r="L98" s="40"/>
      <c r="M98" s="41" t="str">
        <f>IF(OR($I98="TTL",$L98=""),"",VLOOKUP($L98,CODE!$B:$D,CODE!$C$1,FALSE))</f>
        <v/>
      </c>
      <c r="N98" s="42" t="str">
        <f>IF(OR($I98="TTL",$L98=""),"",VLOOKUP($K$2,CODE!$S:$T,CODE!$T$1-1,FALSE))</f>
        <v/>
      </c>
      <c r="O98" s="43" t="str">
        <f>IF(OR($I98="TTL",$L98=""),"",VLOOKUP($L$2,CODE!$X:$Y,CODE!$Y$1-1,FALSE))</f>
        <v/>
      </c>
      <c r="P98" s="40"/>
      <c r="Q98" s="41" t="str">
        <f>IF(OR($I98="TTL",$P98=""),"",VLOOKUP($P98,CODE!$K:$M,CODE!$L$1,FALSE))</f>
        <v/>
      </c>
      <c r="R98" s="185"/>
      <c r="S98" s="40"/>
      <c r="T98" s="43" t="str">
        <f t="shared" si="236"/>
        <v/>
      </c>
      <c r="U98" s="39" t="str">
        <f t="shared" si="237"/>
        <v/>
      </c>
      <c r="V98" s="36">
        <f t="shared" si="238"/>
        <v>0</v>
      </c>
      <c r="W98" s="44"/>
      <c r="X98" s="39" t="str">
        <f>IF($Y98="","",VLOOKUP($Y98,CODE!$AE:$AF,CODE!$AF$1-1,FALSE))</f>
        <v/>
      </c>
      <c r="Y98" s="37"/>
      <c r="Z98" s="35" t="str">
        <f t="shared" si="212"/>
        <v/>
      </c>
      <c r="AA98" s="554" t="str">
        <f t="shared" si="213"/>
        <v/>
      </c>
      <c r="AB98" s="45">
        <f t="shared" si="214"/>
        <v>0</v>
      </c>
      <c r="AC98" s="560">
        <v>0</v>
      </c>
      <c r="AD98" s="186">
        <v>1</v>
      </c>
      <c r="AE98" s="218"/>
      <c r="AF98" s="214"/>
      <c r="AG98" s="215"/>
      <c r="AH98" s="216"/>
      <c r="AI98" s="231" t="str">
        <f t="shared" si="239"/>
        <v/>
      </c>
      <c r="AJ98" s="217"/>
      <c r="AK98" s="217"/>
      <c r="AL98" s="219" t="str">
        <f t="shared" si="240"/>
        <v/>
      </c>
      <c r="AM98" s="254">
        <f>IF(ISERROR(VLOOKUP($F98,[1]기획현황취합!$A$1:$E$65474,[1]기획현황취합!$B$1,FALSE))=TRUE,0,VLOOKUP($F98,[1]기획현황취합!$A$1:$E$65474,[1]기획현황취합!$B$1,FALSE))</f>
        <v>0</v>
      </c>
      <c r="AN98" s="1042">
        <f>IF(ISERROR(VLOOKUP($F98,[1]기획현황취합!$A$1:$E$65474,[1]기획현황취합!$C$1,FALSE))=TRUE,0,VLOOKUP($F98,[1]기획현황취합!$A$1:$E$65474,[1]기획현황취합!$C$1,FALSE))</f>
        <v>0</v>
      </c>
      <c r="AO98" s="46">
        <f>IF(ISERROR(($AM98/1.1)/VLOOKUP($AG98,'TARGET MU'!$A:$D,'TARGET MU'!$D$1,FALSE))=TRUE,0,($AM98/1.1)/VLOOKUP($AG98,'TARGET MU'!$A:$D,'TARGET MU'!$D$1,FALSE))</f>
        <v>0</v>
      </c>
      <c r="AP98" s="1049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0</v>
      </c>
      <c r="AQ98" s="38">
        <f t="shared" si="268"/>
        <v>0</v>
      </c>
      <c r="AR98" s="716">
        <v>0</v>
      </c>
      <c r="AS98" s="716">
        <v>0</v>
      </c>
      <c r="AT98" s="251"/>
      <c r="AU98" s="226">
        <f t="shared" si="269"/>
        <v>0</v>
      </c>
      <c r="AV98" s="252">
        <v>0</v>
      </c>
      <c r="AW98" s="253">
        <v>0</v>
      </c>
      <c r="AX98" s="257">
        <f>IF(ISERROR(VLOOKUP($F98,[1]기획현황취합!$A$1:$E$65474,[1]기획현황취합!$D$1,FALSE))=TRUE,0,VLOOKUP($F98,[1]기획현황취합!$A$1:$E$65474,[1]기획현황취합!$D$1,FALSE))</f>
        <v>0</v>
      </c>
      <c r="AY98" s="255">
        <v>0</v>
      </c>
      <c r="AZ98" s="210">
        <f>IF(ISERROR(VLOOKUP($F98,[1]기획현황취합!$A$1:$E$65474,[1]기획현황취합!$E$1,FALSE))=TRUE,0,VLOOKUP($F98,[1]기획현황취합!$A$1:$E$65474,[1]기획현황취합!$E$1,FALSE))</f>
        <v>0</v>
      </c>
      <c r="BA98" s="250">
        <v>0</v>
      </c>
      <c r="BB98" s="250">
        <v>0</v>
      </c>
      <c r="BC98" s="250">
        <v>0</v>
      </c>
      <c r="BD98" s="250">
        <v>0</v>
      </c>
      <c r="BE98" s="250">
        <v>0</v>
      </c>
      <c r="BF98" s="250">
        <v>0</v>
      </c>
      <c r="BG98" s="256">
        <v>0</v>
      </c>
      <c r="BH98" s="256">
        <v>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215"/>
        <v>0</v>
      </c>
      <c r="BO98" s="47">
        <f t="shared" si="216"/>
        <v>0</v>
      </c>
      <c r="BP98" s="95">
        <f t="shared" si="217"/>
        <v>0</v>
      </c>
      <c r="BQ98" s="95">
        <f t="shared" si="218"/>
        <v>0</v>
      </c>
      <c r="BR98" s="48">
        <f t="shared" si="210"/>
        <v>0</v>
      </c>
      <c r="BT98" s="26" t="str">
        <f>IF(ISERROR(Z98&amp;VLOOKUP($AG98,'TARGET MU'!$A:$D,'TARGET MU'!$B$1,FALSE))=TRUE,"",Z98&amp;VLOOKUP($AG98,'TARGET MU'!$A:$D,'TARGET MU'!$B$1,FALSE))</f>
        <v/>
      </c>
      <c r="BU98" s="31">
        <f t="shared" si="223"/>
        <v>0</v>
      </c>
      <c r="BV98" s="31" t="str">
        <f t="shared" si="224"/>
        <v>0</v>
      </c>
      <c r="BX98" s="55">
        <f t="shared" si="241"/>
        <v>0</v>
      </c>
      <c r="BY98" s="56" t="str">
        <f t="shared" si="242"/>
        <v/>
      </c>
      <c r="BZ98" s="56">
        <f t="shared" si="243"/>
        <v>0</v>
      </c>
      <c r="CA98" s="56">
        <f t="shared" si="244"/>
        <v>0</v>
      </c>
      <c r="CB98" s="56">
        <f t="shared" si="245"/>
        <v>0</v>
      </c>
      <c r="CC98" s="56">
        <f t="shared" si="246"/>
        <v>0</v>
      </c>
      <c r="CD98" s="57">
        <f t="shared" si="247"/>
        <v>0</v>
      </c>
      <c r="CE98" s="56" t="str">
        <f t="shared" si="248"/>
        <v/>
      </c>
      <c r="CF98" s="56" t="str">
        <f t="shared" si="249"/>
        <v/>
      </c>
      <c r="CG98" s="57">
        <f t="shared" si="250"/>
        <v>0</v>
      </c>
      <c r="CH98" s="56" t="str">
        <f t="shared" si="251"/>
        <v/>
      </c>
      <c r="CI98" s="56">
        <f t="shared" si="252"/>
        <v>1</v>
      </c>
      <c r="CJ98" s="56">
        <f t="shared" si="253"/>
        <v>0</v>
      </c>
      <c r="CK98" s="58">
        <f t="shared" si="219"/>
        <v>0</v>
      </c>
      <c r="CL98" s="59">
        <f t="shared" si="254"/>
        <v>0</v>
      </c>
      <c r="CM98" s="58">
        <f t="shared" si="255"/>
        <v>0</v>
      </c>
      <c r="CN98" s="58">
        <f t="shared" si="256"/>
        <v>0</v>
      </c>
      <c r="CO98" s="58">
        <f t="shared" si="257"/>
        <v>0</v>
      </c>
      <c r="CP98" s="60" t="str">
        <f t="shared" si="258"/>
        <v/>
      </c>
      <c r="CQ98" s="241"/>
      <c r="CS98" s="49"/>
      <c r="CT98" s="50" t="str">
        <f t="shared" si="259"/>
        <v/>
      </c>
      <c r="CU98" s="51" t="str">
        <f t="shared" si="260"/>
        <v/>
      </c>
      <c r="CV98" s="51" t="str">
        <f t="shared" si="261"/>
        <v>_</v>
      </c>
      <c r="CW98" s="51" t="str">
        <f t="shared" si="262"/>
        <v/>
      </c>
      <c r="CX98" s="52">
        <f t="shared" si="263"/>
        <v>0</v>
      </c>
      <c r="CY98" s="52" t="str">
        <f t="shared" si="264"/>
        <v/>
      </c>
      <c r="CZ98" s="53">
        <f t="shared" si="220"/>
        <v>0</v>
      </c>
      <c r="DA98" s="53">
        <f t="shared" si="265"/>
        <v>0</v>
      </c>
      <c r="DB98" s="52">
        <f t="shared" si="266"/>
        <v>0</v>
      </c>
      <c r="DC98" s="52">
        <f t="shared" si="267"/>
        <v>0</v>
      </c>
      <c r="DD98" s="61"/>
      <c r="DE98" s="165"/>
      <c r="DG98" s="276"/>
      <c r="DH98" s="282" t="str">
        <f t="shared" si="270"/>
        <v/>
      </c>
      <c r="DI98" s="275"/>
      <c r="DJ98" s="275"/>
      <c r="DK98" s="276"/>
      <c r="DL98" s="1081"/>
      <c r="DM98" s="1081"/>
      <c r="DN98" s="276"/>
      <c r="DO98" s="276"/>
      <c r="DP98" s="283" t="str">
        <f t="shared" si="271"/>
        <v/>
      </c>
      <c r="DQ98" s="276"/>
      <c r="DR98" s="276"/>
      <c r="DS98" s="277"/>
      <c r="DT98" s="276"/>
      <c r="DU98" s="277"/>
      <c r="DV98" s="276"/>
      <c r="DW98" s="276"/>
      <c r="DX98" s="277"/>
      <c r="DY98" s="277"/>
      <c r="DZ98" s="61"/>
      <c r="EA98" s="62"/>
      <c r="EB98" s="62"/>
      <c r="EC98" s="26" t="str">
        <f t="shared" si="225"/>
        <v/>
      </c>
      <c r="ED98" s="26" t="str">
        <f t="shared" si="226"/>
        <v/>
      </c>
      <c r="EE98" s="27">
        <f>IF(ED98="",0,IF(COUNTIF(ED$12:ED97,ED98)=0,0,COUNTIF(ED$12:ED97,ED98)))</f>
        <v>0</v>
      </c>
      <c r="EF98" s="26">
        <f t="shared" si="234"/>
        <v>0</v>
      </c>
      <c r="EG98" s="27" t="str">
        <f t="shared" si="227"/>
        <v/>
      </c>
      <c r="EI98" s="26" t="str">
        <f t="shared" si="228"/>
        <v/>
      </c>
      <c r="EJ98" s="26" t="str">
        <f t="shared" si="229"/>
        <v/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/>
      </c>
      <c r="B99" s="224" t="str">
        <f>IF(OR($I99="TTL",$I99=""),"",IF(VLOOKUP($P99,CODE!$K:$O,CODE!$O$1,FALSE)="",$I99,$I99&amp;"-"&amp;VLOOKUP($P99,CODE!$K:$O,CODE!$O$1,FALSE)))</f>
        <v/>
      </c>
      <c r="C99" s="72" t="str">
        <f t="shared" si="221"/>
        <v>--</v>
      </c>
      <c r="D99" s="306" t="str">
        <f t="shared" si="230"/>
        <v>--</v>
      </c>
      <c r="E99" s="72">
        <f t="shared" si="231"/>
        <v>0</v>
      </c>
      <c r="F99" s="195" t="str">
        <f t="shared" si="232"/>
        <v>--0</v>
      </c>
      <c r="G99" s="72" t="str">
        <f t="shared" si="233"/>
        <v>--0-</v>
      </c>
      <c r="H99" s="72">
        <f>IF(ISERROR(I99&amp;VLOOKUP(P99,CODE!$K:$N,CODE!$N$1,FALSE)&amp;S99)=TRUE,0,I99&amp;VLOOKUP(P99,CODE!$K:$N,CODE!$N$1,FALSE)&amp;S99)</f>
        <v>0</v>
      </c>
      <c r="I99" s="72" t="str">
        <f>IF(ISERROR(SEARCH("TTL",$K99))=TRUE,IF($L99="","",VLOOKUP($L99,CODE!$B:$G,CODE!$D$1,FALSE)),"TTL")</f>
        <v/>
      </c>
      <c r="J99" s="244" t="str">
        <f t="shared" si="222"/>
        <v/>
      </c>
      <c r="K99" s="558"/>
      <c r="L99" s="40"/>
      <c r="M99" s="41" t="str">
        <f>IF(OR($I99="TTL",$L99=""),"",VLOOKUP($L99,CODE!$B:$D,CODE!$C$1,FALSE))</f>
        <v/>
      </c>
      <c r="N99" s="42" t="str">
        <f>IF(OR($I99="TTL",$L99=""),"",VLOOKUP($K$2,CODE!$S:$T,CODE!$T$1-1,FALSE))</f>
        <v/>
      </c>
      <c r="O99" s="43" t="str">
        <f>IF(OR($I99="TTL",$L99=""),"",VLOOKUP($L$2,CODE!$X:$Y,CODE!$Y$1-1,FALSE))</f>
        <v/>
      </c>
      <c r="P99" s="40"/>
      <c r="Q99" s="41" t="str">
        <f>IF(OR($I99="TTL",$P99=""),"",VLOOKUP($P99,CODE!$K:$M,CODE!$L$1,FALSE))</f>
        <v/>
      </c>
      <c r="R99" s="185"/>
      <c r="S99" s="40"/>
      <c r="T99" s="43" t="str">
        <f t="shared" si="236"/>
        <v/>
      </c>
      <c r="U99" s="39" t="str">
        <f t="shared" si="237"/>
        <v/>
      </c>
      <c r="V99" s="36">
        <f t="shared" si="238"/>
        <v>0</v>
      </c>
      <c r="W99" s="44"/>
      <c r="X99" s="39" t="str">
        <f>IF($Y99="","",VLOOKUP($Y99,CODE!$AE:$AF,CODE!$AF$1-1,FALSE))</f>
        <v/>
      </c>
      <c r="Y99" s="37"/>
      <c r="Z99" s="35" t="str">
        <f t="shared" si="212"/>
        <v/>
      </c>
      <c r="AA99" s="554" t="str">
        <f t="shared" si="213"/>
        <v/>
      </c>
      <c r="AB99" s="45">
        <f t="shared" si="214"/>
        <v>0</v>
      </c>
      <c r="AC99" s="560">
        <v>0</v>
      </c>
      <c r="AD99" s="186">
        <v>1</v>
      </c>
      <c r="AE99" s="218"/>
      <c r="AF99" s="214"/>
      <c r="AG99" s="215"/>
      <c r="AH99" s="216"/>
      <c r="AI99" s="231" t="str">
        <f t="shared" si="239"/>
        <v/>
      </c>
      <c r="AJ99" s="217"/>
      <c r="AK99" s="217"/>
      <c r="AL99" s="219" t="str">
        <f t="shared" si="240"/>
        <v/>
      </c>
      <c r="AM99" s="254">
        <f>IF(ISERROR(VLOOKUP($F99,[1]기획현황취합!$A$1:$E$65474,[1]기획현황취합!$B$1,FALSE))=TRUE,0,VLOOKUP($F99,[1]기획현황취합!$A$1:$E$65474,[1]기획현황취합!$B$1,FALSE))</f>
        <v>0</v>
      </c>
      <c r="AN99" s="1042">
        <f>IF(ISERROR(VLOOKUP($F99,[1]기획현황취합!$A$1:$E$65474,[1]기획현황취합!$C$1,FALSE))=TRUE,0,VLOOKUP($F99,[1]기획현황취합!$A$1:$E$65474,[1]기획현황취합!$C$1,FALSE))</f>
        <v>0</v>
      </c>
      <c r="AO99" s="46">
        <f>IF(ISERROR(($AM99/1.1)/VLOOKUP($AG99,'TARGET MU'!$A:$D,'TARGET MU'!$D$1,FALSE))=TRUE,0,($AM99/1.1)/VLOOKUP($AG99,'TARGET MU'!$A:$D,'TARGET MU'!$D$1,FALSE))</f>
        <v>0</v>
      </c>
      <c r="AP99" s="1049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38">
        <f t="shared" si="268"/>
        <v>0</v>
      </c>
      <c r="AR99" s="716">
        <v>0</v>
      </c>
      <c r="AS99" s="716">
        <v>0</v>
      </c>
      <c r="AT99" s="251"/>
      <c r="AU99" s="226">
        <f t="shared" si="269"/>
        <v>0</v>
      </c>
      <c r="AV99" s="252">
        <v>0</v>
      </c>
      <c r="AW99" s="253">
        <v>0</v>
      </c>
      <c r="AX99" s="257">
        <f>IF(ISERROR(VLOOKUP($F99,[1]기획현황취합!$A$1:$E$65474,[1]기획현황취합!$D$1,FALSE))=TRUE,0,VLOOKUP($F99,[1]기획현황취합!$A$1:$E$65474,[1]기획현황취합!$D$1,FALSE))</f>
        <v>0</v>
      </c>
      <c r="AY99" s="255">
        <v>0</v>
      </c>
      <c r="AZ99" s="210">
        <f>IF(ISERROR(VLOOKUP($F99,[1]기획현황취합!$A$1:$E$65474,[1]기획현황취합!$E$1,FALSE))=TRUE,0,VLOOKUP($F99,[1]기획현황취합!$A$1:$E$65474,[1]기획현황취합!$E$1,FALSE))</f>
        <v>0</v>
      </c>
      <c r="BA99" s="250">
        <v>0</v>
      </c>
      <c r="BB99" s="250">
        <v>0</v>
      </c>
      <c r="BC99" s="250">
        <v>0</v>
      </c>
      <c r="BD99" s="250">
        <v>0</v>
      </c>
      <c r="BE99" s="250">
        <v>0</v>
      </c>
      <c r="BF99" s="250">
        <v>0</v>
      </c>
      <c r="BG99" s="256">
        <v>0</v>
      </c>
      <c r="BH99" s="256">
        <v>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215"/>
        <v>0</v>
      </c>
      <c r="BO99" s="47">
        <f t="shared" si="216"/>
        <v>0</v>
      </c>
      <c r="BP99" s="95">
        <f t="shared" si="217"/>
        <v>0</v>
      </c>
      <c r="BQ99" s="95">
        <f t="shared" si="218"/>
        <v>0</v>
      </c>
      <c r="BR99" s="48">
        <f t="shared" si="210"/>
        <v>0</v>
      </c>
      <c r="BT99" s="26" t="str">
        <f>IF(ISERROR(Z99&amp;VLOOKUP($AG99,'TARGET MU'!$A:$D,'TARGET MU'!$B$1,FALSE))=TRUE,"",Z99&amp;VLOOKUP($AG99,'TARGET MU'!$A:$D,'TARGET MU'!$B$1,FALSE))</f>
        <v/>
      </c>
      <c r="BU99" s="31">
        <f t="shared" si="223"/>
        <v>0</v>
      </c>
      <c r="BV99" s="31" t="str">
        <f t="shared" si="224"/>
        <v>0</v>
      </c>
      <c r="BX99" s="55">
        <f t="shared" si="241"/>
        <v>0</v>
      </c>
      <c r="BY99" s="56" t="str">
        <f t="shared" si="242"/>
        <v/>
      </c>
      <c r="BZ99" s="56">
        <f t="shared" si="243"/>
        <v>0</v>
      </c>
      <c r="CA99" s="56">
        <f t="shared" si="244"/>
        <v>0</v>
      </c>
      <c r="CB99" s="56">
        <f t="shared" si="245"/>
        <v>0</v>
      </c>
      <c r="CC99" s="56">
        <f t="shared" si="246"/>
        <v>0</v>
      </c>
      <c r="CD99" s="57">
        <f t="shared" si="247"/>
        <v>0</v>
      </c>
      <c r="CE99" s="56" t="str">
        <f t="shared" si="248"/>
        <v/>
      </c>
      <c r="CF99" s="56" t="str">
        <f t="shared" si="249"/>
        <v/>
      </c>
      <c r="CG99" s="57">
        <f t="shared" si="250"/>
        <v>0</v>
      </c>
      <c r="CH99" s="56" t="str">
        <f t="shared" si="251"/>
        <v/>
      </c>
      <c r="CI99" s="56">
        <f t="shared" si="252"/>
        <v>1</v>
      </c>
      <c r="CJ99" s="56">
        <f t="shared" si="253"/>
        <v>0</v>
      </c>
      <c r="CK99" s="58">
        <f t="shared" si="219"/>
        <v>0</v>
      </c>
      <c r="CL99" s="59">
        <f t="shared" si="254"/>
        <v>0</v>
      </c>
      <c r="CM99" s="58">
        <f t="shared" si="255"/>
        <v>0</v>
      </c>
      <c r="CN99" s="58">
        <f t="shared" si="256"/>
        <v>0</v>
      </c>
      <c r="CO99" s="58">
        <f t="shared" si="257"/>
        <v>0</v>
      </c>
      <c r="CP99" s="60" t="str">
        <f t="shared" si="258"/>
        <v/>
      </c>
      <c r="CQ99" s="241"/>
      <c r="CS99" s="49"/>
      <c r="CT99" s="50" t="str">
        <f t="shared" si="259"/>
        <v/>
      </c>
      <c r="CU99" s="51" t="str">
        <f t="shared" si="260"/>
        <v/>
      </c>
      <c r="CV99" s="51" t="str">
        <f t="shared" si="261"/>
        <v>_</v>
      </c>
      <c r="CW99" s="51" t="str">
        <f t="shared" si="262"/>
        <v/>
      </c>
      <c r="CX99" s="52">
        <f t="shared" si="263"/>
        <v>0</v>
      </c>
      <c r="CY99" s="52" t="str">
        <f t="shared" si="264"/>
        <v/>
      </c>
      <c r="CZ99" s="53">
        <f t="shared" si="220"/>
        <v>0</v>
      </c>
      <c r="DA99" s="53">
        <f t="shared" si="265"/>
        <v>0</v>
      </c>
      <c r="DB99" s="52">
        <f t="shared" si="266"/>
        <v>0</v>
      </c>
      <c r="DC99" s="52">
        <f t="shared" si="267"/>
        <v>0</v>
      </c>
      <c r="DD99" s="61"/>
      <c r="DE99" s="165"/>
      <c r="DG99" s="276"/>
      <c r="DH99" s="282" t="str">
        <f t="shared" si="270"/>
        <v/>
      </c>
      <c r="DI99" s="275"/>
      <c r="DJ99" s="275"/>
      <c r="DK99" s="276"/>
      <c r="DL99" s="1081"/>
      <c r="DM99" s="1081"/>
      <c r="DN99" s="276"/>
      <c r="DO99" s="276"/>
      <c r="DP99" s="283" t="str">
        <f t="shared" si="271"/>
        <v/>
      </c>
      <c r="DQ99" s="276"/>
      <c r="DR99" s="276"/>
      <c r="DS99" s="277"/>
      <c r="DT99" s="276"/>
      <c r="DU99" s="277"/>
      <c r="DV99" s="276"/>
      <c r="DW99" s="276"/>
      <c r="DX99" s="277"/>
      <c r="DY99" s="277"/>
      <c r="DZ99" s="61"/>
      <c r="EA99" s="62"/>
      <c r="EB99" s="62"/>
      <c r="EC99" s="26" t="str">
        <f t="shared" si="225"/>
        <v/>
      </c>
      <c r="ED99" s="26" t="str">
        <f t="shared" si="226"/>
        <v/>
      </c>
      <c r="EE99" s="27">
        <f>IF(ED99="",0,IF(COUNTIF(ED$12:ED98,ED99)=0,0,COUNTIF(ED$12:ED98,ED99)))</f>
        <v>0</v>
      </c>
      <c r="EF99" s="26">
        <f t="shared" si="234"/>
        <v>0</v>
      </c>
      <c r="EG99" s="27" t="str">
        <f t="shared" si="227"/>
        <v/>
      </c>
      <c r="EI99" s="26" t="str">
        <f t="shared" si="228"/>
        <v/>
      </c>
      <c r="EJ99" s="26" t="str">
        <f t="shared" si="229"/>
        <v/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/>
      </c>
      <c r="B100" s="224" t="str">
        <f>IF(OR($I100="TTL",$I100=""),"",IF(VLOOKUP($P100,CODE!$K:$O,CODE!$O$1,FALSE)="",$I100,$I100&amp;"-"&amp;VLOOKUP($P100,CODE!$K:$O,CODE!$O$1,FALSE)))</f>
        <v/>
      </c>
      <c r="C100" s="72" t="str">
        <f t="shared" si="221"/>
        <v>--</v>
      </c>
      <c r="D100" s="306" t="str">
        <f t="shared" si="230"/>
        <v>--</v>
      </c>
      <c r="E100" s="72">
        <f t="shared" si="231"/>
        <v>0</v>
      </c>
      <c r="F100" s="195" t="str">
        <f t="shared" si="232"/>
        <v>--0</v>
      </c>
      <c r="G100" s="72" t="str">
        <f t="shared" si="233"/>
        <v>--0-</v>
      </c>
      <c r="H100" s="72">
        <f>IF(ISERROR(I100&amp;VLOOKUP(P100,CODE!$K:$N,CODE!$N$1,FALSE)&amp;S100)=TRUE,0,I100&amp;VLOOKUP(P100,CODE!$K:$N,CODE!$N$1,FALSE)&amp;S100)</f>
        <v>0</v>
      </c>
      <c r="I100" s="72" t="str">
        <f>IF(ISERROR(SEARCH("TTL",$K100))=TRUE,IF($L100="","",VLOOKUP($L100,CODE!$B:$G,CODE!$D$1,FALSE)),"TTL")</f>
        <v/>
      </c>
      <c r="J100" s="244" t="str">
        <f t="shared" si="222"/>
        <v/>
      </c>
      <c r="K100" s="558"/>
      <c r="L100" s="40"/>
      <c r="M100" s="41" t="str">
        <f>IF(OR($I100="TTL",$L100=""),"",VLOOKUP($L100,CODE!$B:$D,CODE!$C$1,FALSE))</f>
        <v/>
      </c>
      <c r="N100" s="42" t="str">
        <f>IF(OR($I100="TTL",$L100=""),"",VLOOKUP($K$2,CODE!$S:$T,CODE!$T$1-1,FALSE))</f>
        <v/>
      </c>
      <c r="O100" s="43" t="str">
        <f>IF(OR($I100="TTL",$L100=""),"",VLOOKUP($L$2,CODE!$X:$Y,CODE!$Y$1-1,FALSE))</f>
        <v/>
      </c>
      <c r="P100" s="40"/>
      <c r="Q100" s="41" t="str">
        <f>IF(OR($I100="TTL",$P100=""),"",VLOOKUP($P100,CODE!$K:$M,CODE!$L$1,FALSE))</f>
        <v/>
      </c>
      <c r="R100" s="185"/>
      <c r="S100" s="40"/>
      <c r="T100" s="43" t="str">
        <f t="shared" si="236"/>
        <v/>
      </c>
      <c r="U100" s="39" t="str">
        <f t="shared" si="237"/>
        <v/>
      </c>
      <c r="V100" s="36">
        <f t="shared" si="238"/>
        <v>0</v>
      </c>
      <c r="W100" s="44"/>
      <c r="X100" s="39" t="str">
        <f>IF($Y100="","",VLOOKUP($Y100,CODE!$AE:$AF,CODE!$AF$1-1,FALSE))</f>
        <v/>
      </c>
      <c r="Y100" s="37"/>
      <c r="Z100" s="35" t="str">
        <f t="shared" si="212"/>
        <v/>
      </c>
      <c r="AA100" s="554" t="str">
        <f t="shared" si="213"/>
        <v/>
      </c>
      <c r="AB100" s="45">
        <f t="shared" si="214"/>
        <v>0</v>
      </c>
      <c r="AC100" s="560">
        <v>0</v>
      </c>
      <c r="AD100" s="186">
        <v>1</v>
      </c>
      <c r="AE100" s="218"/>
      <c r="AF100" s="214"/>
      <c r="AG100" s="215"/>
      <c r="AH100" s="216"/>
      <c r="AI100" s="231" t="str">
        <f t="shared" si="239"/>
        <v/>
      </c>
      <c r="AJ100" s="217"/>
      <c r="AK100" s="217"/>
      <c r="AL100" s="219" t="str">
        <f t="shared" si="240"/>
        <v/>
      </c>
      <c r="AM100" s="254">
        <f>IF(ISERROR(VLOOKUP($F100,[1]기획현황취합!$A$1:$E$65474,[1]기획현황취합!$B$1,FALSE))=TRUE,0,VLOOKUP($F100,[1]기획현황취합!$A$1:$E$65474,[1]기획현황취합!$B$1,FALSE))</f>
        <v>0</v>
      </c>
      <c r="AN100" s="1042">
        <f>IF(ISERROR(VLOOKUP($F100,[1]기획현황취합!$A$1:$E$65474,[1]기획현황취합!$C$1,FALSE))=TRUE,0,VLOOKUP($F100,[1]기획현황취합!$A$1:$E$65474,[1]기획현황취합!$C$1,FALSE))</f>
        <v>0</v>
      </c>
      <c r="AO100" s="46">
        <f>IF(ISERROR(($AM100/1.1)/VLOOKUP($AG100,'TARGET MU'!$A:$D,'TARGET MU'!$D$1,FALSE))=TRUE,0,($AM100/1.1)/VLOOKUP($AG100,'TARGET MU'!$A:$D,'TARGET MU'!$D$1,FALSE))</f>
        <v>0</v>
      </c>
      <c r="AP100" s="1049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0</v>
      </c>
      <c r="AQ100" s="38">
        <f t="shared" si="268"/>
        <v>0</v>
      </c>
      <c r="AR100" s="716">
        <v>0</v>
      </c>
      <c r="AS100" s="716">
        <v>0</v>
      </c>
      <c r="AT100" s="251"/>
      <c r="AU100" s="226">
        <f t="shared" si="269"/>
        <v>0</v>
      </c>
      <c r="AV100" s="252">
        <v>0</v>
      </c>
      <c r="AW100" s="253">
        <v>0</v>
      </c>
      <c r="AX100" s="257">
        <f>IF(ISERROR(VLOOKUP($F100,[1]기획현황취합!$A$1:$E$65474,[1]기획현황취합!$D$1,FALSE))=TRUE,0,VLOOKUP($F100,[1]기획현황취합!$A$1:$E$65474,[1]기획현황취합!$D$1,FALSE))</f>
        <v>0</v>
      </c>
      <c r="AY100" s="255">
        <v>0</v>
      </c>
      <c r="AZ100" s="210">
        <f>IF(ISERROR(VLOOKUP($F100,[1]기획현황취합!$A$1:$E$65474,[1]기획현황취합!$E$1,FALSE))=TRUE,0,VLOOKUP($F100,[1]기획현황취합!$A$1:$E$65474,[1]기획현황취합!$E$1,FALSE))</f>
        <v>0</v>
      </c>
      <c r="BA100" s="250">
        <v>0</v>
      </c>
      <c r="BB100" s="250">
        <v>0</v>
      </c>
      <c r="BC100" s="250">
        <v>0</v>
      </c>
      <c r="BD100" s="250">
        <v>0</v>
      </c>
      <c r="BE100" s="250">
        <v>0</v>
      </c>
      <c r="BF100" s="250">
        <v>0</v>
      </c>
      <c r="BG100" s="256">
        <v>0</v>
      </c>
      <c r="BH100" s="256">
        <v>0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215"/>
        <v>0</v>
      </c>
      <c r="BO100" s="47">
        <f t="shared" si="216"/>
        <v>0</v>
      </c>
      <c r="BP100" s="95">
        <f t="shared" si="217"/>
        <v>0</v>
      </c>
      <c r="BQ100" s="95">
        <f t="shared" si="218"/>
        <v>0</v>
      </c>
      <c r="BR100" s="48">
        <f t="shared" si="210"/>
        <v>0</v>
      </c>
      <c r="BT100" s="26" t="str">
        <f>IF(ISERROR(Z100&amp;VLOOKUP($AG100,'TARGET MU'!$A:$D,'TARGET MU'!$B$1,FALSE))=TRUE,"",Z100&amp;VLOOKUP($AG100,'TARGET MU'!$A:$D,'TARGET MU'!$B$1,FALSE))</f>
        <v/>
      </c>
      <c r="BU100" s="31">
        <f t="shared" si="223"/>
        <v>0</v>
      </c>
      <c r="BV100" s="31" t="str">
        <f t="shared" si="224"/>
        <v>0</v>
      </c>
      <c r="BX100" s="55">
        <f t="shared" si="241"/>
        <v>0</v>
      </c>
      <c r="BY100" s="56" t="str">
        <f t="shared" si="242"/>
        <v/>
      </c>
      <c r="BZ100" s="56">
        <f t="shared" si="243"/>
        <v>0</v>
      </c>
      <c r="CA100" s="56">
        <f t="shared" si="244"/>
        <v>0</v>
      </c>
      <c r="CB100" s="56">
        <f t="shared" si="245"/>
        <v>0</v>
      </c>
      <c r="CC100" s="56">
        <f t="shared" si="246"/>
        <v>0</v>
      </c>
      <c r="CD100" s="57">
        <f t="shared" si="247"/>
        <v>0</v>
      </c>
      <c r="CE100" s="56" t="str">
        <f t="shared" si="248"/>
        <v/>
      </c>
      <c r="CF100" s="56" t="str">
        <f t="shared" si="249"/>
        <v/>
      </c>
      <c r="CG100" s="57">
        <f t="shared" si="250"/>
        <v>0</v>
      </c>
      <c r="CH100" s="56" t="str">
        <f t="shared" si="251"/>
        <v/>
      </c>
      <c r="CI100" s="56">
        <f t="shared" si="252"/>
        <v>1</v>
      </c>
      <c r="CJ100" s="56">
        <f t="shared" si="253"/>
        <v>0</v>
      </c>
      <c r="CK100" s="58">
        <f t="shared" si="219"/>
        <v>0</v>
      </c>
      <c r="CL100" s="59">
        <f t="shared" si="254"/>
        <v>0</v>
      </c>
      <c r="CM100" s="58">
        <f t="shared" si="255"/>
        <v>0</v>
      </c>
      <c r="CN100" s="58">
        <f t="shared" si="256"/>
        <v>0</v>
      </c>
      <c r="CO100" s="58">
        <f t="shared" si="257"/>
        <v>0</v>
      </c>
      <c r="CP100" s="60" t="str">
        <f t="shared" si="258"/>
        <v/>
      </c>
      <c r="CQ100" s="241"/>
      <c r="CS100" s="49"/>
      <c r="CT100" s="50" t="str">
        <f t="shared" si="259"/>
        <v/>
      </c>
      <c r="CU100" s="51" t="str">
        <f t="shared" si="260"/>
        <v/>
      </c>
      <c r="CV100" s="51" t="str">
        <f t="shared" si="261"/>
        <v>_</v>
      </c>
      <c r="CW100" s="51" t="str">
        <f t="shared" si="262"/>
        <v/>
      </c>
      <c r="CX100" s="52">
        <f t="shared" si="263"/>
        <v>0</v>
      </c>
      <c r="CY100" s="52" t="str">
        <f t="shared" si="264"/>
        <v/>
      </c>
      <c r="CZ100" s="53">
        <f t="shared" si="220"/>
        <v>0</v>
      </c>
      <c r="DA100" s="53">
        <f t="shared" si="265"/>
        <v>0</v>
      </c>
      <c r="DB100" s="52">
        <f t="shared" si="266"/>
        <v>0</v>
      </c>
      <c r="DC100" s="52">
        <f t="shared" si="267"/>
        <v>0</v>
      </c>
      <c r="DD100" s="61"/>
      <c r="DE100" s="165"/>
      <c r="DG100" s="276"/>
      <c r="DH100" s="282" t="str">
        <f t="shared" si="270"/>
        <v/>
      </c>
      <c r="DI100" s="275"/>
      <c r="DJ100" s="275"/>
      <c r="DK100" s="276"/>
      <c r="DL100" s="1081"/>
      <c r="DM100" s="1081"/>
      <c r="DN100" s="276"/>
      <c r="DO100" s="276"/>
      <c r="DP100" s="283" t="str">
        <f t="shared" si="271"/>
        <v/>
      </c>
      <c r="DQ100" s="276"/>
      <c r="DR100" s="276"/>
      <c r="DS100" s="277"/>
      <c r="DT100" s="276"/>
      <c r="DU100" s="277"/>
      <c r="DV100" s="276"/>
      <c r="DW100" s="276"/>
      <c r="DX100" s="277"/>
      <c r="DY100" s="277"/>
      <c r="DZ100" s="61"/>
      <c r="EA100" s="62"/>
      <c r="EB100" s="62"/>
      <c r="EC100" s="26" t="str">
        <f t="shared" si="225"/>
        <v/>
      </c>
      <c r="ED100" s="26" t="str">
        <f t="shared" si="226"/>
        <v/>
      </c>
      <c r="EE100" s="27">
        <f>IF(ED100="",0,IF(COUNTIF(ED$12:ED99,ED100)=0,0,COUNTIF(ED$12:ED99,ED100)))</f>
        <v>0</v>
      </c>
      <c r="EF100" s="26">
        <f t="shared" si="234"/>
        <v>0</v>
      </c>
      <c r="EG100" s="27" t="str">
        <f t="shared" si="227"/>
        <v/>
      </c>
      <c r="EI100" s="26" t="str">
        <f t="shared" si="228"/>
        <v/>
      </c>
      <c r="EJ100" s="26" t="str">
        <f t="shared" si="229"/>
        <v/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4" t="str">
        <f>IF(OR($I101="TTL",$I101=""),"",IF(VLOOKUP($P101,CODE!$K:$O,CODE!$O$1,FALSE)="",$I101,$I101&amp;"-"&amp;VLOOKUP($P101,CODE!$K:$O,CODE!$O$1,FALSE)))</f>
        <v/>
      </c>
      <c r="C101" s="72" t="str">
        <f t="shared" si="221"/>
        <v>--</v>
      </c>
      <c r="D101" s="306" t="str">
        <f t="shared" si="230"/>
        <v>--</v>
      </c>
      <c r="E101" s="72">
        <f t="shared" si="231"/>
        <v>0</v>
      </c>
      <c r="F101" s="195" t="str">
        <f t="shared" si="232"/>
        <v>--0</v>
      </c>
      <c r="G101" s="72" t="str">
        <f t="shared" si="233"/>
        <v>--0-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/>
      </c>
      <c r="J101" s="244" t="str">
        <f t="shared" si="222"/>
        <v/>
      </c>
      <c r="K101" s="558"/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85"/>
      <c r="S101" s="40"/>
      <c r="T101" s="43" t="str">
        <f t="shared" si="236"/>
        <v/>
      </c>
      <c r="U101" s="39" t="str">
        <f t="shared" si="237"/>
        <v/>
      </c>
      <c r="V101" s="36">
        <f t="shared" si="238"/>
        <v>0</v>
      </c>
      <c r="W101" s="44"/>
      <c r="X101" s="39" t="str">
        <f>IF($Y101="","",VLOOKUP($Y101,CODE!$AE:$AF,CODE!$AF$1-1,FALSE))</f>
        <v/>
      </c>
      <c r="Y101" s="37"/>
      <c r="Z101" s="35" t="str">
        <f t="shared" si="212"/>
        <v/>
      </c>
      <c r="AA101" s="554" t="str">
        <f t="shared" si="213"/>
        <v/>
      </c>
      <c r="AB101" s="45">
        <f t="shared" si="214"/>
        <v>0</v>
      </c>
      <c r="AC101" s="560">
        <v>0</v>
      </c>
      <c r="AD101" s="186">
        <v>1</v>
      </c>
      <c r="AE101" s="218"/>
      <c r="AF101" s="214"/>
      <c r="AG101" s="215"/>
      <c r="AH101" s="216"/>
      <c r="AI101" s="231" t="str">
        <f t="shared" si="239"/>
        <v/>
      </c>
      <c r="AJ101" s="217"/>
      <c r="AK101" s="217"/>
      <c r="AL101" s="219" t="str">
        <f t="shared" si="240"/>
        <v/>
      </c>
      <c r="AM101" s="254">
        <f>IF(ISERROR(VLOOKUP($F101,[1]기획현황취합!$A$1:$E$65474,[1]기획현황취합!$B$1,FALSE))=TRUE,0,VLOOKUP($F101,[1]기획현황취합!$A$1:$E$65474,[1]기획현황취합!$B$1,FALSE))</f>
        <v>0</v>
      </c>
      <c r="AN101" s="1042">
        <f>IF(ISERROR(VLOOKUP($F101,[1]기획현황취합!$A$1:$E$65474,[1]기획현황취합!$C$1,FALSE))=TRUE,0,VLOOKUP($F101,[1]기획현황취합!$A$1:$E$65474,[1]기획현황취합!$C$1,FALSE))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049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268"/>
        <v>0</v>
      </c>
      <c r="AR101" s="716">
        <v>0</v>
      </c>
      <c r="AS101" s="716">
        <v>0</v>
      </c>
      <c r="AT101" s="251"/>
      <c r="AU101" s="226">
        <f t="shared" si="269"/>
        <v>0</v>
      </c>
      <c r="AV101" s="252">
        <v>0</v>
      </c>
      <c r="AW101" s="253">
        <v>0</v>
      </c>
      <c r="AX101" s="257">
        <f>IF(ISERROR(VLOOKUP($F101,[1]기획현황취합!$A$1:$E$65474,[1]기획현황취합!$D$1,FALSE))=TRUE,0,VLOOKUP($F101,[1]기획현황취합!$A$1:$E$65474,[1]기획현황취합!$D$1,FALSE))</f>
        <v>0</v>
      </c>
      <c r="AY101" s="255">
        <v>0</v>
      </c>
      <c r="AZ101" s="210">
        <f>IF(ISERROR(VLOOKUP($F101,[1]기획현황취합!$A$1:$E$65474,[1]기획현황취합!$E$1,FALSE))=TRUE,0,VLOOKUP($F101,[1]기획현황취합!$A$1:$E$65474,[1]기획현황취합!$E$1,FALSE))</f>
        <v>0</v>
      </c>
      <c r="BA101" s="250">
        <v>0</v>
      </c>
      <c r="BB101" s="250">
        <v>0</v>
      </c>
      <c r="BC101" s="250">
        <v>0</v>
      </c>
      <c r="BD101" s="250">
        <v>0</v>
      </c>
      <c r="BE101" s="250">
        <v>0</v>
      </c>
      <c r="BF101" s="250">
        <v>0</v>
      </c>
      <c r="BG101" s="256">
        <v>0</v>
      </c>
      <c r="BH101" s="256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215"/>
        <v>0</v>
      </c>
      <c r="BO101" s="47">
        <f t="shared" si="216"/>
        <v>0</v>
      </c>
      <c r="BP101" s="95">
        <f t="shared" si="217"/>
        <v>0</v>
      </c>
      <c r="BQ101" s="95">
        <f t="shared" si="218"/>
        <v>0</v>
      </c>
      <c r="BR101" s="48">
        <f t="shared" si="210"/>
        <v>0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223"/>
        <v>0</v>
      </c>
      <c r="BV101" s="31" t="str">
        <f t="shared" si="224"/>
        <v>0</v>
      </c>
      <c r="BX101" s="55">
        <f t="shared" si="241"/>
        <v>0</v>
      </c>
      <c r="BY101" s="56" t="str">
        <f t="shared" si="242"/>
        <v/>
      </c>
      <c r="BZ101" s="56">
        <f t="shared" si="243"/>
        <v>0</v>
      </c>
      <c r="CA101" s="56">
        <f t="shared" si="244"/>
        <v>0</v>
      </c>
      <c r="CB101" s="56">
        <f t="shared" si="245"/>
        <v>0</v>
      </c>
      <c r="CC101" s="56">
        <f t="shared" si="246"/>
        <v>0</v>
      </c>
      <c r="CD101" s="57">
        <f t="shared" si="247"/>
        <v>0</v>
      </c>
      <c r="CE101" s="56" t="str">
        <f t="shared" si="248"/>
        <v/>
      </c>
      <c r="CF101" s="56" t="str">
        <f t="shared" si="249"/>
        <v/>
      </c>
      <c r="CG101" s="57">
        <f t="shared" si="250"/>
        <v>0</v>
      </c>
      <c r="CH101" s="56" t="str">
        <f t="shared" si="251"/>
        <v/>
      </c>
      <c r="CI101" s="56">
        <f t="shared" si="252"/>
        <v>1</v>
      </c>
      <c r="CJ101" s="56">
        <f t="shared" si="253"/>
        <v>0</v>
      </c>
      <c r="CK101" s="58">
        <f t="shared" si="219"/>
        <v>0</v>
      </c>
      <c r="CL101" s="59">
        <f t="shared" si="254"/>
        <v>0</v>
      </c>
      <c r="CM101" s="58">
        <f t="shared" si="255"/>
        <v>0</v>
      </c>
      <c r="CN101" s="58">
        <f t="shared" si="256"/>
        <v>0</v>
      </c>
      <c r="CO101" s="58">
        <f t="shared" si="257"/>
        <v>0</v>
      </c>
      <c r="CP101" s="60" t="str">
        <f t="shared" si="258"/>
        <v/>
      </c>
      <c r="CQ101" s="241"/>
      <c r="CS101" s="49"/>
      <c r="CT101" s="50" t="str">
        <f t="shared" si="259"/>
        <v/>
      </c>
      <c r="CU101" s="51" t="str">
        <f t="shared" si="260"/>
        <v/>
      </c>
      <c r="CV101" s="51" t="str">
        <f t="shared" si="261"/>
        <v>_</v>
      </c>
      <c r="CW101" s="51" t="str">
        <f t="shared" si="262"/>
        <v/>
      </c>
      <c r="CX101" s="52">
        <f t="shared" si="263"/>
        <v>0</v>
      </c>
      <c r="CY101" s="52" t="str">
        <f t="shared" si="264"/>
        <v/>
      </c>
      <c r="CZ101" s="53">
        <f t="shared" si="220"/>
        <v>0</v>
      </c>
      <c r="DA101" s="53">
        <f t="shared" si="265"/>
        <v>0</v>
      </c>
      <c r="DB101" s="52">
        <f t="shared" si="266"/>
        <v>0</v>
      </c>
      <c r="DC101" s="52">
        <f t="shared" si="267"/>
        <v>0</v>
      </c>
      <c r="DD101" s="61"/>
      <c r="DE101" s="165"/>
      <c r="DG101" s="276"/>
      <c r="DH101" s="282" t="str">
        <f t="shared" si="270"/>
        <v/>
      </c>
      <c r="DI101" s="275"/>
      <c r="DJ101" s="275"/>
      <c r="DK101" s="276"/>
      <c r="DL101" s="1081"/>
      <c r="DM101" s="1081"/>
      <c r="DN101" s="276"/>
      <c r="DO101" s="276"/>
      <c r="DP101" s="283" t="str">
        <f t="shared" si="271"/>
        <v/>
      </c>
      <c r="DQ101" s="276"/>
      <c r="DR101" s="276"/>
      <c r="DS101" s="277"/>
      <c r="DT101" s="276"/>
      <c r="DU101" s="277"/>
      <c r="DV101" s="276"/>
      <c r="DW101" s="276"/>
      <c r="DX101" s="277"/>
      <c r="DY101" s="277"/>
      <c r="DZ101" s="61"/>
      <c r="EA101" s="62"/>
      <c r="EB101" s="62"/>
      <c r="EC101" s="26" t="str">
        <f t="shared" si="225"/>
        <v/>
      </c>
      <c r="ED101" s="26" t="str">
        <f t="shared" si="226"/>
        <v/>
      </c>
      <c r="EE101" s="27">
        <f>IF(ED101="",0,IF(COUNTIF(ED$12:ED100,ED101)=0,0,COUNTIF(ED$12:ED100,ED101)))</f>
        <v>0</v>
      </c>
      <c r="EF101" s="26">
        <f t="shared" si="234"/>
        <v>0</v>
      </c>
      <c r="EG101" s="27" t="str">
        <f t="shared" si="227"/>
        <v/>
      </c>
      <c r="EI101" s="26" t="str">
        <f t="shared" si="228"/>
        <v/>
      </c>
      <c r="EJ101" s="26" t="str">
        <f t="shared" si="229"/>
        <v/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/>
      </c>
      <c r="B102" s="224" t="str">
        <f>IF(OR($I102="TTL",$I102=""),"",IF(VLOOKUP($P102,CODE!$K:$O,CODE!$O$1,FALSE)="",$I102,$I102&amp;"-"&amp;VLOOKUP($P102,CODE!$K:$O,CODE!$O$1,FALSE)))</f>
        <v/>
      </c>
      <c r="C102" s="72" t="str">
        <f t="shared" si="221"/>
        <v>--</v>
      </c>
      <c r="D102" s="306" t="str">
        <f t="shared" si="230"/>
        <v>--</v>
      </c>
      <c r="E102" s="72">
        <f t="shared" si="231"/>
        <v>0</v>
      </c>
      <c r="F102" s="195" t="str">
        <f t="shared" si="232"/>
        <v>--0</v>
      </c>
      <c r="G102" s="72" t="str">
        <f t="shared" si="233"/>
        <v>--0-</v>
      </c>
      <c r="H102" s="72">
        <f>IF(ISERROR(I102&amp;VLOOKUP(P102,CODE!$K:$N,CODE!$N$1,FALSE)&amp;S102)=TRUE,0,I102&amp;VLOOKUP(P102,CODE!$K:$N,CODE!$N$1,FALSE)&amp;S102)</f>
        <v>0</v>
      </c>
      <c r="I102" s="72" t="str">
        <f>IF(ISERROR(SEARCH("TTL",$K102))=TRUE,IF($L102="","",VLOOKUP($L102,CODE!$B:$G,CODE!$D$1,FALSE)),"TTL")</f>
        <v/>
      </c>
      <c r="J102" s="244" t="str">
        <f t="shared" si="222"/>
        <v/>
      </c>
      <c r="K102" s="558"/>
      <c r="L102" s="40"/>
      <c r="M102" s="41" t="str">
        <f>IF(OR($I102="TTL",$L102=""),"",VLOOKUP($L102,CODE!$B:$D,CODE!$C$1,FALSE))</f>
        <v/>
      </c>
      <c r="N102" s="42" t="str">
        <f>IF(OR($I102="TTL",$L102=""),"",VLOOKUP($K$2,CODE!$S:$T,CODE!$T$1-1,FALSE))</f>
        <v/>
      </c>
      <c r="O102" s="43" t="str">
        <f>IF(OR($I102="TTL",$L102=""),"",VLOOKUP($L$2,CODE!$X:$Y,CODE!$Y$1-1,FALSE))</f>
        <v/>
      </c>
      <c r="P102" s="40"/>
      <c r="Q102" s="41" t="str">
        <f>IF(OR($I102="TTL",$P102=""),"",VLOOKUP($P102,CODE!$K:$M,CODE!$L$1,FALSE))</f>
        <v/>
      </c>
      <c r="R102" s="185"/>
      <c r="S102" s="40"/>
      <c r="T102" s="43" t="str">
        <f t="shared" si="236"/>
        <v/>
      </c>
      <c r="U102" s="39" t="str">
        <f t="shared" si="237"/>
        <v/>
      </c>
      <c r="V102" s="36">
        <f t="shared" si="238"/>
        <v>0</v>
      </c>
      <c r="W102" s="44"/>
      <c r="X102" s="39" t="str">
        <f>IF($Y102="","",VLOOKUP($Y102,CODE!$AE:$AF,CODE!$AF$1-1,FALSE))</f>
        <v/>
      </c>
      <c r="Y102" s="37"/>
      <c r="Z102" s="35" t="str">
        <f t="shared" si="212"/>
        <v/>
      </c>
      <c r="AA102" s="554" t="str">
        <f t="shared" si="213"/>
        <v/>
      </c>
      <c r="AB102" s="45">
        <f t="shared" si="214"/>
        <v>0</v>
      </c>
      <c r="AC102" s="560">
        <v>0</v>
      </c>
      <c r="AD102" s="186">
        <v>1</v>
      </c>
      <c r="AE102" s="218"/>
      <c r="AF102" s="214"/>
      <c r="AG102" s="215"/>
      <c r="AH102" s="216"/>
      <c r="AI102" s="231" t="str">
        <f t="shared" si="239"/>
        <v/>
      </c>
      <c r="AJ102" s="217"/>
      <c r="AK102" s="217"/>
      <c r="AL102" s="219" t="str">
        <f t="shared" si="240"/>
        <v/>
      </c>
      <c r="AM102" s="254">
        <f>IF(ISERROR(VLOOKUP($F102,[1]기획현황취합!$A$1:$E$65474,[1]기획현황취합!$B$1,FALSE))=TRUE,0,VLOOKUP($F102,[1]기획현황취합!$A$1:$E$65474,[1]기획현황취합!$B$1,FALSE))</f>
        <v>0</v>
      </c>
      <c r="AN102" s="1042">
        <f>IF(ISERROR(VLOOKUP($F102,[1]기획현황취합!$A$1:$E$65474,[1]기획현황취합!$C$1,FALSE))=TRUE,0,VLOOKUP($F102,[1]기획현황취합!$A$1:$E$65474,[1]기획현황취합!$C$1,FALSE))</f>
        <v>0</v>
      </c>
      <c r="AO102" s="46">
        <f>IF(ISERROR(($AM102/1.1)/VLOOKUP($AG102,'TARGET MU'!$A:$D,'TARGET MU'!$D$1,FALSE))=TRUE,0,($AM102/1.1)/VLOOKUP($AG102,'TARGET MU'!$A:$D,'TARGET MU'!$D$1,FALSE))</f>
        <v>0</v>
      </c>
      <c r="AP102" s="1049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0</v>
      </c>
      <c r="AQ102" s="38">
        <f t="shared" si="268"/>
        <v>0</v>
      </c>
      <c r="AR102" s="716">
        <v>0</v>
      </c>
      <c r="AS102" s="716">
        <v>0</v>
      </c>
      <c r="AT102" s="251"/>
      <c r="AU102" s="226">
        <f t="shared" si="269"/>
        <v>0</v>
      </c>
      <c r="AV102" s="252">
        <v>0</v>
      </c>
      <c r="AW102" s="253">
        <v>0</v>
      </c>
      <c r="AX102" s="257">
        <f>IF(ISERROR(VLOOKUP($F102,[1]기획현황취합!$A$1:$E$65474,[1]기획현황취합!$D$1,FALSE))=TRUE,0,VLOOKUP($F102,[1]기획현황취합!$A$1:$E$65474,[1]기획현황취합!$D$1,FALSE))</f>
        <v>0</v>
      </c>
      <c r="AY102" s="255">
        <v>0</v>
      </c>
      <c r="AZ102" s="210">
        <f>IF(ISERROR(VLOOKUP($F102,[1]기획현황취합!$A$1:$E$65474,[1]기획현황취합!$E$1,FALSE))=TRUE,0,VLOOKUP($F102,[1]기획현황취합!$A$1:$E$65474,[1]기획현황취합!$E$1,FALSE))</f>
        <v>0</v>
      </c>
      <c r="BA102" s="250">
        <v>0</v>
      </c>
      <c r="BB102" s="250">
        <v>0</v>
      </c>
      <c r="BC102" s="250">
        <v>0</v>
      </c>
      <c r="BD102" s="250">
        <v>0</v>
      </c>
      <c r="BE102" s="250">
        <v>0</v>
      </c>
      <c r="BF102" s="250">
        <v>0</v>
      </c>
      <c r="BG102" s="256">
        <v>0</v>
      </c>
      <c r="BH102" s="256">
        <v>0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215"/>
        <v>0</v>
      </c>
      <c r="BO102" s="47">
        <f t="shared" si="216"/>
        <v>0</v>
      </c>
      <c r="BP102" s="95">
        <f t="shared" si="217"/>
        <v>0</v>
      </c>
      <c r="BQ102" s="95">
        <f t="shared" si="218"/>
        <v>0</v>
      </c>
      <c r="BR102" s="48">
        <f t="shared" si="210"/>
        <v>0</v>
      </c>
      <c r="BT102" s="26" t="str">
        <f>IF(ISERROR(Z102&amp;VLOOKUP($AG102,'TARGET MU'!$A:$D,'TARGET MU'!$B$1,FALSE))=TRUE,"",Z102&amp;VLOOKUP($AG102,'TARGET MU'!$A:$D,'TARGET MU'!$B$1,FALSE))</f>
        <v/>
      </c>
      <c r="BU102" s="31">
        <f t="shared" si="223"/>
        <v>0</v>
      </c>
      <c r="BV102" s="31" t="str">
        <f t="shared" si="224"/>
        <v>0</v>
      </c>
      <c r="BX102" s="55">
        <f t="shared" si="241"/>
        <v>0</v>
      </c>
      <c r="BY102" s="56" t="str">
        <f t="shared" si="242"/>
        <v/>
      </c>
      <c r="BZ102" s="56">
        <f t="shared" si="243"/>
        <v>0</v>
      </c>
      <c r="CA102" s="56">
        <f t="shared" si="244"/>
        <v>0</v>
      </c>
      <c r="CB102" s="56">
        <f t="shared" si="245"/>
        <v>0</v>
      </c>
      <c r="CC102" s="56">
        <f t="shared" si="246"/>
        <v>0</v>
      </c>
      <c r="CD102" s="57">
        <f t="shared" si="247"/>
        <v>0</v>
      </c>
      <c r="CE102" s="56" t="str">
        <f t="shared" si="248"/>
        <v/>
      </c>
      <c r="CF102" s="56" t="str">
        <f t="shared" si="249"/>
        <v/>
      </c>
      <c r="CG102" s="57">
        <f t="shared" si="250"/>
        <v>0</v>
      </c>
      <c r="CH102" s="56" t="str">
        <f t="shared" si="251"/>
        <v/>
      </c>
      <c r="CI102" s="56">
        <f t="shared" si="252"/>
        <v>1</v>
      </c>
      <c r="CJ102" s="56">
        <f t="shared" si="253"/>
        <v>0</v>
      </c>
      <c r="CK102" s="58">
        <f t="shared" si="219"/>
        <v>0</v>
      </c>
      <c r="CL102" s="59">
        <f t="shared" si="254"/>
        <v>0</v>
      </c>
      <c r="CM102" s="58">
        <f t="shared" si="255"/>
        <v>0</v>
      </c>
      <c r="CN102" s="58">
        <f t="shared" si="256"/>
        <v>0</v>
      </c>
      <c r="CO102" s="58">
        <f t="shared" si="257"/>
        <v>0</v>
      </c>
      <c r="CP102" s="60" t="str">
        <f t="shared" si="258"/>
        <v/>
      </c>
      <c r="CQ102" s="241"/>
      <c r="CS102" s="49"/>
      <c r="CT102" s="50" t="str">
        <f t="shared" si="259"/>
        <v/>
      </c>
      <c r="CU102" s="51" t="str">
        <f t="shared" si="260"/>
        <v/>
      </c>
      <c r="CV102" s="51" t="str">
        <f t="shared" si="261"/>
        <v>_</v>
      </c>
      <c r="CW102" s="51" t="str">
        <f t="shared" si="262"/>
        <v/>
      </c>
      <c r="CX102" s="52">
        <f t="shared" si="263"/>
        <v>0</v>
      </c>
      <c r="CY102" s="52" t="str">
        <f t="shared" si="264"/>
        <v/>
      </c>
      <c r="CZ102" s="53">
        <f t="shared" si="220"/>
        <v>0</v>
      </c>
      <c r="DA102" s="53">
        <f t="shared" si="265"/>
        <v>0</v>
      </c>
      <c r="DB102" s="52">
        <f t="shared" si="266"/>
        <v>0</v>
      </c>
      <c r="DC102" s="52">
        <f t="shared" si="267"/>
        <v>0</v>
      </c>
      <c r="DD102" s="61"/>
      <c r="DE102" s="165"/>
      <c r="DG102" s="276"/>
      <c r="DH102" s="282" t="str">
        <f t="shared" si="270"/>
        <v/>
      </c>
      <c r="DI102" s="275"/>
      <c r="DJ102" s="275"/>
      <c r="DK102" s="276"/>
      <c r="DL102" s="1081"/>
      <c r="DM102" s="1081"/>
      <c r="DN102" s="276"/>
      <c r="DO102" s="276"/>
      <c r="DP102" s="283" t="str">
        <f t="shared" si="271"/>
        <v/>
      </c>
      <c r="DQ102" s="276"/>
      <c r="DR102" s="276"/>
      <c r="DS102" s="277"/>
      <c r="DT102" s="276"/>
      <c r="DU102" s="277"/>
      <c r="DV102" s="276"/>
      <c r="DW102" s="276"/>
      <c r="DX102" s="277"/>
      <c r="DY102" s="277"/>
      <c r="DZ102" s="61"/>
      <c r="EA102" s="62"/>
      <c r="EB102" s="62"/>
      <c r="EC102" s="26" t="str">
        <f t="shared" si="225"/>
        <v/>
      </c>
      <c r="ED102" s="26" t="str">
        <f t="shared" si="226"/>
        <v/>
      </c>
      <c r="EE102" s="27">
        <f>IF(ED102="",0,IF(COUNTIF(ED$12:ED101,ED102)=0,0,COUNTIF(ED$12:ED101,ED102)))</f>
        <v>0</v>
      </c>
      <c r="EF102" s="26">
        <f t="shared" si="234"/>
        <v>0</v>
      </c>
      <c r="EG102" s="27" t="str">
        <f t="shared" si="227"/>
        <v/>
      </c>
      <c r="EI102" s="26" t="str">
        <f t="shared" si="228"/>
        <v/>
      </c>
      <c r="EJ102" s="26" t="str">
        <f t="shared" si="229"/>
        <v/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4" t="str">
        <f>IF(OR($I103="TTL",$I103=""),"",IF(VLOOKUP($P103,CODE!$K:$O,CODE!$O$1,FALSE)="",$I103,$I103&amp;"-"&amp;VLOOKUP($P103,CODE!$K:$O,CODE!$O$1,FALSE)))</f>
        <v/>
      </c>
      <c r="C103" s="72" t="str">
        <f t="shared" si="221"/>
        <v>--</v>
      </c>
      <c r="D103" s="306" t="str">
        <f t="shared" si="230"/>
        <v>--</v>
      </c>
      <c r="E103" s="72">
        <f t="shared" si="231"/>
        <v>0</v>
      </c>
      <c r="F103" s="195" t="str">
        <f t="shared" si="232"/>
        <v>--0</v>
      </c>
      <c r="G103" s="72" t="str">
        <f t="shared" si="233"/>
        <v>--0-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/>
      </c>
      <c r="J103" s="244" t="str">
        <f t="shared" si="222"/>
        <v/>
      </c>
      <c r="K103" s="558"/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85"/>
      <c r="S103" s="40"/>
      <c r="T103" s="43" t="str">
        <f t="shared" si="236"/>
        <v/>
      </c>
      <c r="U103" s="39" t="str">
        <f t="shared" si="237"/>
        <v/>
      </c>
      <c r="V103" s="36">
        <f t="shared" si="238"/>
        <v>0</v>
      </c>
      <c r="W103" s="44"/>
      <c r="X103" s="39" t="str">
        <f>IF($Y103="","",VLOOKUP($Y103,CODE!$AE:$AF,CODE!$AF$1-1,FALSE))</f>
        <v/>
      </c>
      <c r="Y103" s="37"/>
      <c r="Z103" s="35" t="str">
        <f t="shared" si="212"/>
        <v/>
      </c>
      <c r="AA103" s="554" t="str">
        <f t="shared" si="213"/>
        <v/>
      </c>
      <c r="AB103" s="45">
        <f t="shared" si="214"/>
        <v>0</v>
      </c>
      <c r="AC103" s="560">
        <v>0</v>
      </c>
      <c r="AD103" s="186">
        <v>1</v>
      </c>
      <c r="AE103" s="218"/>
      <c r="AF103" s="214"/>
      <c r="AG103" s="215"/>
      <c r="AH103" s="216"/>
      <c r="AI103" s="231" t="str">
        <f t="shared" si="239"/>
        <v/>
      </c>
      <c r="AJ103" s="217"/>
      <c r="AK103" s="217"/>
      <c r="AL103" s="219" t="str">
        <f t="shared" si="240"/>
        <v/>
      </c>
      <c r="AM103" s="254">
        <f>IF(ISERROR(VLOOKUP($F103,[1]기획현황취합!$A$1:$E$65474,[1]기획현황취합!$B$1,FALSE))=TRUE,0,VLOOKUP($F103,[1]기획현황취합!$A$1:$E$65474,[1]기획현황취합!$B$1,FALSE))</f>
        <v>0</v>
      </c>
      <c r="AN103" s="1042">
        <f>IF(ISERROR(VLOOKUP($F103,[1]기획현황취합!$A$1:$E$65474,[1]기획현황취합!$C$1,FALSE))=TRUE,0,VLOOKUP($F103,[1]기획현황취합!$A$1:$E$65474,[1]기획현황취합!$C$1,FALSE))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1049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268"/>
        <v>0</v>
      </c>
      <c r="AR103" s="716">
        <v>0</v>
      </c>
      <c r="AS103" s="716">
        <v>0</v>
      </c>
      <c r="AT103" s="251"/>
      <c r="AU103" s="226">
        <f t="shared" si="269"/>
        <v>0</v>
      </c>
      <c r="AV103" s="252">
        <v>0</v>
      </c>
      <c r="AW103" s="253">
        <v>0</v>
      </c>
      <c r="AX103" s="257">
        <f>IF(ISERROR(VLOOKUP($F103,[1]기획현황취합!$A$1:$E$65474,[1]기획현황취합!$D$1,FALSE))=TRUE,0,VLOOKUP($F103,[1]기획현황취합!$A$1:$E$65474,[1]기획현황취합!$D$1,FALSE))</f>
        <v>0</v>
      </c>
      <c r="AY103" s="255">
        <v>0</v>
      </c>
      <c r="AZ103" s="210">
        <f>IF(ISERROR(VLOOKUP($F103,[1]기획현황취합!$A$1:$E$65474,[1]기획현황취합!$E$1,FALSE))=TRUE,0,VLOOKUP($F103,[1]기획현황취합!$A$1:$E$65474,[1]기획현황취합!$E$1,FALSE))</f>
        <v>0</v>
      </c>
      <c r="BA103" s="250">
        <v>0</v>
      </c>
      <c r="BB103" s="250">
        <v>0</v>
      </c>
      <c r="BC103" s="250">
        <v>0</v>
      </c>
      <c r="BD103" s="250">
        <v>0</v>
      </c>
      <c r="BE103" s="250">
        <v>0</v>
      </c>
      <c r="BF103" s="250">
        <v>0</v>
      </c>
      <c r="BG103" s="256">
        <v>0</v>
      </c>
      <c r="BH103" s="256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215"/>
        <v>0</v>
      </c>
      <c r="BO103" s="47">
        <f t="shared" si="216"/>
        <v>0</v>
      </c>
      <c r="BP103" s="95">
        <f t="shared" si="217"/>
        <v>0</v>
      </c>
      <c r="BQ103" s="95">
        <f t="shared" si="218"/>
        <v>0</v>
      </c>
      <c r="BR103" s="48">
        <f t="shared" si="210"/>
        <v>0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223"/>
        <v>0</v>
      </c>
      <c r="BV103" s="31" t="str">
        <f t="shared" si="224"/>
        <v>0</v>
      </c>
      <c r="BX103" s="55">
        <f t="shared" si="241"/>
        <v>0</v>
      </c>
      <c r="BY103" s="56" t="str">
        <f t="shared" si="242"/>
        <v/>
      </c>
      <c r="BZ103" s="56">
        <f t="shared" si="243"/>
        <v>0</v>
      </c>
      <c r="CA103" s="56">
        <f t="shared" si="244"/>
        <v>0</v>
      </c>
      <c r="CB103" s="56">
        <f t="shared" si="245"/>
        <v>0</v>
      </c>
      <c r="CC103" s="56">
        <f t="shared" si="246"/>
        <v>0</v>
      </c>
      <c r="CD103" s="57">
        <f t="shared" si="247"/>
        <v>0</v>
      </c>
      <c r="CE103" s="56" t="str">
        <f t="shared" si="248"/>
        <v/>
      </c>
      <c r="CF103" s="56" t="str">
        <f t="shared" si="249"/>
        <v/>
      </c>
      <c r="CG103" s="57">
        <f t="shared" si="250"/>
        <v>0</v>
      </c>
      <c r="CH103" s="56" t="str">
        <f t="shared" si="251"/>
        <v/>
      </c>
      <c r="CI103" s="56">
        <f t="shared" si="252"/>
        <v>1</v>
      </c>
      <c r="CJ103" s="56">
        <f t="shared" si="253"/>
        <v>0</v>
      </c>
      <c r="CK103" s="58">
        <f t="shared" si="219"/>
        <v>0</v>
      </c>
      <c r="CL103" s="59">
        <f t="shared" si="254"/>
        <v>0</v>
      </c>
      <c r="CM103" s="58">
        <f t="shared" si="255"/>
        <v>0</v>
      </c>
      <c r="CN103" s="58">
        <f t="shared" si="256"/>
        <v>0</v>
      </c>
      <c r="CO103" s="58">
        <f t="shared" si="257"/>
        <v>0</v>
      </c>
      <c r="CP103" s="60" t="str">
        <f t="shared" si="258"/>
        <v/>
      </c>
      <c r="CQ103" s="241"/>
      <c r="CS103" s="49"/>
      <c r="CT103" s="50" t="str">
        <f t="shared" si="259"/>
        <v/>
      </c>
      <c r="CU103" s="51" t="str">
        <f t="shared" si="260"/>
        <v/>
      </c>
      <c r="CV103" s="51" t="str">
        <f t="shared" si="261"/>
        <v>_</v>
      </c>
      <c r="CW103" s="51" t="str">
        <f t="shared" si="262"/>
        <v/>
      </c>
      <c r="CX103" s="52">
        <f t="shared" si="263"/>
        <v>0</v>
      </c>
      <c r="CY103" s="52" t="str">
        <f t="shared" si="264"/>
        <v/>
      </c>
      <c r="CZ103" s="53">
        <f t="shared" si="220"/>
        <v>0</v>
      </c>
      <c r="DA103" s="53">
        <f t="shared" si="265"/>
        <v>0</v>
      </c>
      <c r="DB103" s="52">
        <f t="shared" si="266"/>
        <v>0</v>
      </c>
      <c r="DC103" s="52">
        <f t="shared" si="267"/>
        <v>0</v>
      </c>
      <c r="DD103" s="61"/>
      <c r="DE103" s="165"/>
      <c r="DG103" s="276"/>
      <c r="DH103" s="282" t="str">
        <f t="shared" si="270"/>
        <v/>
      </c>
      <c r="DI103" s="275"/>
      <c r="DJ103" s="275"/>
      <c r="DK103" s="276"/>
      <c r="DL103" s="1081"/>
      <c r="DM103" s="1081"/>
      <c r="DN103" s="276"/>
      <c r="DO103" s="276"/>
      <c r="DP103" s="283" t="str">
        <f t="shared" si="271"/>
        <v/>
      </c>
      <c r="DQ103" s="276"/>
      <c r="DR103" s="276"/>
      <c r="DS103" s="277"/>
      <c r="DT103" s="276"/>
      <c r="DU103" s="277"/>
      <c r="DV103" s="276"/>
      <c r="DW103" s="276"/>
      <c r="DX103" s="277"/>
      <c r="DY103" s="277"/>
      <c r="DZ103" s="61"/>
      <c r="EA103" s="62"/>
      <c r="EB103" s="62"/>
      <c r="EC103" s="26" t="str">
        <f t="shared" si="225"/>
        <v/>
      </c>
      <c r="ED103" s="26" t="str">
        <f t="shared" si="226"/>
        <v/>
      </c>
      <c r="EE103" s="27">
        <f>IF(ED103="",0,IF(COUNTIF(ED$12:ED102,ED103)=0,0,COUNTIF(ED$12:ED102,ED103)))</f>
        <v>0</v>
      </c>
      <c r="EF103" s="26">
        <f t="shared" si="234"/>
        <v>0</v>
      </c>
      <c r="EG103" s="27" t="str">
        <f t="shared" si="227"/>
        <v/>
      </c>
      <c r="EI103" s="26" t="str">
        <f t="shared" si="228"/>
        <v/>
      </c>
      <c r="EJ103" s="26" t="str">
        <f t="shared" si="229"/>
        <v/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/>
      </c>
      <c r="B104" s="224" t="str">
        <f>IF(OR($I104="TTL",$I104=""),"",IF(VLOOKUP($P104,CODE!$K:$O,CODE!$O$1,FALSE)="",$I104,$I104&amp;"-"&amp;VLOOKUP($P104,CODE!$K:$O,CODE!$O$1,FALSE)))</f>
        <v/>
      </c>
      <c r="C104" s="72" t="str">
        <f t="shared" si="221"/>
        <v>--</v>
      </c>
      <c r="D104" s="306" t="str">
        <f t="shared" si="230"/>
        <v>--</v>
      </c>
      <c r="E104" s="72">
        <f t="shared" si="231"/>
        <v>0</v>
      </c>
      <c r="F104" s="195" t="str">
        <f t="shared" si="232"/>
        <v>--0</v>
      </c>
      <c r="G104" s="72" t="str">
        <f t="shared" si="233"/>
        <v>--0-</v>
      </c>
      <c r="H104" s="72">
        <f>IF(ISERROR(I104&amp;VLOOKUP(P104,CODE!$K:$N,CODE!$N$1,FALSE)&amp;S104)=TRUE,0,I104&amp;VLOOKUP(P104,CODE!$K:$N,CODE!$N$1,FALSE)&amp;S104)</f>
        <v>0</v>
      </c>
      <c r="I104" s="72" t="str">
        <f>IF(ISERROR(SEARCH("TTL",$K104))=TRUE,IF($L104="","",VLOOKUP($L104,CODE!$B:$G,CODE!$D$1,FALSE)),"TTL")</f>
        <v/>
      </c>
      <c r="J104" s="244" t="str">
        <f t="shared" si="222"/>
        <v/>
      </c>
      <c r="K104" s="558"/>
      <c r="L104" s="40"/>
      <c r="M104" s="41" t="str">
        <f>IF(OR($I104="TTL",$L104=""),"",VLOOKUP($L104,CODE!$B:$D,CODE!$C$1,FALSE))</f>
        <v/>
      </c>
      <c r="N104" s="42" t="str">
        <f>IF(OR($I104="TTL",$L104=""),"",VLOOKUP($K$2,CODE!$S:$T,CODE!$T$1-1,FALSE))</f>
        <v/>
      </c>
      <c r="O104" s="43" t="str">
        <f>IF(OR($I104="TTL",$L104=""),"",VLOOKUP($L$2,CODE!$X:$Y,CODE!$Y$1-1,FALSE))</f>
        <v/>
      </c>
      <c r="P104" s="40"/>
      <c r="Q104" s="41" t="str">
        <f>IF(OR($I104="TTL",$P104=""),"",VLOOKUP($P104,CODE!$K:$M,CODE!$L$1,FALSE))</f>
        <v/>
      </c>
      <c r="R104" s="185"/>
      <c r="S104" s="40"/>
      <c r="T104" s="43" t="str">
        <f t="shared" si="236"/>
        <v/>
      </c>
      <c r="U104" s="39" t="str">
        <f t="shared" si="237"/>
        <v/>
      </c>
      <c r="V104" s="36">
        <f t="shared" si="238"/>
        <v>0</v>
      </c>
      <c r="W104" s="44"/>
      <c r="X104" s="39" t="str">
        <f>IF($Y104="","",VLOOKUP($Y104,CODE!$AE:$AF,CODE!$AF$1-1,FALSE))</f>
        <v/>
      </c>
      <c r="Y104" s="37"/>
      <c r="Z104" s="35" t="str">
        <f t="shared" si="212"/>
        <v/>
      </c>
      <c r="AA104" s="554" t="str">
        <f t="shared" si="213"/>
        <v/>
      </c>
      <c r="AB104" s="45">
        <f t="shared" si="214"/>
        <v>0</v>
      </c>
      <c r="AC104" s="560">
        <v>0</v>
      </c>
      <c r="AD104" s="186">
        <v>1</v>
      </c>
      <c r="AE104" s="218"/>
      <c r="AF104" s="214"/>
      <c r="AG104" s="215"/>
      <c r="AH104" s="216"/>
      <c r="AI104" s="231" t="str">
        <f t="shared" si="239"/>
        <v/>
      </c>
      <c r="AJ104" s="217"/>
      <c r="AK104" s="217"/>
      <c r="AL104" s="219" t="str">
        <f t="shared" si="240"/>
        <v/>
      </c>
      <c r="AM104" s="254">
        <f>IF(ISERROR(VLOOKUP($F104,[1]기획현황취합!$A$1:$E$65474,[1]기획현황취합!$B$1,FALSE))=TRUE,0,VLOOKUP($F104,[1]기획현황취합!$A$1:$E$65474,[1]기획현황취합!$B$1,FALSE))</f>
        <v>0</v>
      </c>
      <c r="AN104" s="1042">
        <f>IF(ISERROR(VLOOKUP($F104,[1]기획현황취합!$A$1:$E$65474,[1]기획현황취합!$C$1,FALSE))=TRUE,0,VLOOKUP($F104,[1]기획현황취합!$A$1:$E$65474,[1]기획현황취합!$C$1,FALSE))</f>
        <v>0</v>
      </c>
      <c r="AO104" s="46">
        <f>IF(ISERROR(($AM104/1.1)/VLOOKUP($AG104,'TARGET MU'!$A:$D,'TARGET MU'!$D$1,FALSE))=TRUE,0,($AM104/1.1)/VLOOKUP($AG104,'TARGET MU'!$A:$D,'TARGET MU'!$D$1,FALSE))</f>
        <v>0</v>
      </c>
      <c r="AP104" s="1049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0</v>
      </c>
      <c r="AQ104" s="38">
        <f t="shared" si="268"/>
        <v>0</v>
      </c>
      <c r="AR104" s="716">
        <v>0</v>
      </c>
      <c r="AS104" s="716">
        <v>0</v>
      </c>
      <c r="AT104" s="251"/>
      <c r="AU104" s="226">
        <f t="shared" si="269"/>
        <v>0</v>
      </c>
      <c r="AV104" s="252">
        <v>0</v>
      </c>
      <c r="AW104" s="253">
        <v>0</v>
      </c>
      <c r="AX104" s="257">
        <f>IF(ISERROR(VLOOKUP($F104,[1]기획현황취합!$A$1:$E$65474,[1]기획현황취합!$D$1,FALSE))=TRUE,0,VLOOKUP($F104,[1]기획현황취합!$A$1:$E$65474,[1]기획현황취합!$D$1,FALSE))</f>
        <v>0</v>
      </c>
      <c r="AY104" s="255">
        <v>0</v>
      </c>
      <c r="AZ104" s="210">
        <f>IF(ISERROR(VLOOKUP($F104,[1]기획현황취합!$A$1:$E$65474,[1]기획현황취합!$E$1,FALSE))=TRUE,0,VLOOKUP($F104,[1]기획현황취합!$A$1:$E$65474,[1]기획현황취합!$E$1,FALSE))</f>
        <v>0</v>
      </c>
      <c r="BA104" s="250">
        <v>0</v>
      </c>
      <c r="BB104" s="250">
        <v>0</v>
      </c>
      <c r="BC104" s="250">
        <v>0</v>
      </c>
      <c r="BD104" s="250">
        <v>0</v>
      </c>
      <c r="BE104" s="250">
        <v>0</v>
      </c>
      <c r="BF104" s="250">
        <v>0</v>
      </c>
      <c r="BG104" s="256">
        <v>0</v>
      </c>
      <c r="BH104" s="256">
        <v>0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0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215"/>
        <v>0</v>
      </c>
      <c r="BO104" s="47">
        <f t="shared" si="216"/>
        <v>0</v>
      </c>
      <c r="BP104" s="95">
        <f t="shared" si="217"/>
        <v>0</v>
      </c>
      <c r="BQ104" s="95">
        <f t="shared" si="218"/>
        <v>0</v>
      </c>
      <c r="BR104" s="48">
        <f t="shared" si="210"/>
        <v>0</v>
      </c>
      <c r="BT104" s="26" t="str">
        <f>IF(ISERROR(Z104&amp;VLOOKUP($AG104,'TARGET MU'!$A:$D,'TARGET MU'!$B$1,FALSE))=TRUE,"",Z104&amp;VLOOKUP($AG104,'TARGET MU'!$A:$D,'TARGET MU'!$B$1,FALSE))</f>
        <v/>
      </c>
      <c r="BU104" s="31">
        <f t="shared" si="223"/>
        <v>0</v>
      </c>
      <c r="BV104" s="31" t="str">
        <f t="shared" si="224"/>
        <v>0</v>
      </c>
      <c r="BX104" s="55">
        <f t="shared" si="241"/>
        <v>0</v>
      </c>
      <c r="BY104" s="56" t="str">
        <f t="shared" si="242"/>
        <v/>
      </c>
      <c r="BZ104" s="56">
        <f t="shared" si="243"/>
        <v>0</v>
      </c>
      <c r="CA104" s="56">
        <f t="shared" si="244"/>
        <v>0</v>
      </c>
      <c r="CB104" s="56">
        <f t="shared" si="245"/>
        <v>0</v>
      </c>
      <c r="CC104" s="56">
        <f t="shared" si="246"/>
        <v>0</v>
      </c>
      <c r="CD104" s="57">
        <f t="shared" si="247"/>
        <v>0</v>
      </c>
      <c r="CE104" s="56" t="str">
        <f t="shared" si="248"/>
        <v/>
      </c>
      <c r="CF104" s="56" t="str">
        <f t="shared" si="249"/>
        <v/>
      </c>
      <c r="CG104" s="57">
        <f t="shared" si="250"/>
        <v>0</v>
      </c>
      <c r="CH104" s="56" t="str">
        <f t="shared" si="251"/>
        <v/>
      </c>
      <c r="CI104" s="56">
        <f t="shared" si="252"/>
        <v>1</v>
      </c>
      <c r="CJ104" s="56">
        <f t="shared" si="253"/>
        <v>0</v>
      </c>
      <c r="CK104" s="58">
        <f t="shared" si="219"/>
        <v>0</v>
      </c>
      <c r="CL104" s="59">
        <f t="shared" si="254"/>
        <v>0</v>
      </c>
      <c r="CM104" s="58">
        <f t="shared" si="255"/>
        <v>0</v>
      </c>
      <c r="CN104" s="58">
        <f t="shared" si="256"/>
        <v>0</v>
      </c>
      <c r="CO104" s="58">
        <f t="shared" si="257"/>
        <v>0</v>
      </c>
      <c r="CP104" s="60" t="str">
        <f t="shared" si="258"/>
        <v/>
      </c>
      <c r="CQ104" s="241"/>
      <c r="CS104" s="49"/>
      <c r="CT104" s="50" t="str">
        <f t="shared" si="259"/>
        <v/>
      </c>
      <c r="CU104" s="51" t="str">
        <f t="shared" si="260"/>
        <v/>
      </c>
      <c r="CV104" s="51" t="str">
        <f t="shared" si="261"/>
        <v>_</v>
      </c>
      <c r="CW104" s="51" t="str">
        <f t="shared" si="262"/>
        <v/>
      </c>
      <c r="CX104" s="52">
        <f t="shared" si="263"/>
        <v>0</v>
      </c>
      <c r="CY104" s="52" t="str">
        <f t="shared" si="264"/>
        <v/>
      </c>
      <c r="CZ104" s="53">
        <f t="shared" si="220"/>
        <v>0</v>
      </c>
      <c r="DA104" s="53">
        <f t="shared" si="265"/>
        <v>0</v>
      </c>
      <c r="DB104" s="52">
        <f t="shared" si="266"/>
        <v>0</v>
      </c>
      <c r="DC104" s="52">
        <f t="shared" si="267"/>
        <v>0</v>
      </c>
      <c r="DD104" s="61"/>
      <c r="DE104" s="165"/>
      <c r="DG104" s="276"/>
      <c r="DH104" s="282" t="str">
        <f t="shared" si="270"/>
        <v/>
      </c>
      <c r="DI104" s="275"/>
      <c r="DJ104" s="275"/>
      <c r="DK104" s="276"/>
      <c r="DL104" s="1081"/>
      <c r="DM104" s="1081"/>
      <c r="DN104" s="276"/>
      <c r="DO104" s="276"/>
      <c r="DP104" s="283" t="str">
        <f t="shared" si="271"/>
        <v/>
      </c>
      <c r="DQ104" s="276"/>
      <c r="DR104" s="276"/>
      <c r="DS104" s="277"/>
      <c r="DT104" s="276"/>
      <c r="DU104" s="277"/>
      <c r="DV104" s="276"/>
      <c r="DW104" s="276"/>
      <c r="DX104" s="277"/>
      <c r="DY104" s="277"/>
      <c r="DZ104" s="61"/>
      <c r="EA104" s="62"/>
      <c r="EB104" s="62"/>
      <c r="EC104" s="26" t="str">
        <f t="shared" si="225"/>
        <v/>
      </c>
      <c r="ED104" s="26" t="str">
        <f t="shared" si="226"/>
        <v/>
      </c>
      <c r="EE104" s="27">
        <f>IF(ED104="",0,IF(COUNTIF(ED$12:ED103,ED104)=0,0,COUNTIF(ED$12:ED103,ED104)))</f>
        <v>0</v>
      </c>
      <c r="EF104" s="26">
        <f t="shared" si="234"/>
        <v>0</v>
      </c>
      <c r="EG104" s="27" t="str">
        <f t="shared" si="227"/>
        <v/>
      </c>
      <c r="EI104" s="26" t="str">
        <f t="shared" si="228"/>
        <v/>
      </c>
      <c r="EJ104" s="26" t="str">
        <f t="shared" si="229"/>
        <v/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/>
      </c>
      <c r="B105" s="224" t="str">
        <f>IF(OR($I105="TTL",$I105=""),"",IF(VLOOKUP($P105,CODE!$K:$O,CODE!$O$1,FALSE)="",$I105,$I105&amp;"-"&amp;VLOOKUP($P105,CODE!$K:$O,CODE!$O$1,FALSE)))</f>
        <v/>
      </c>
      <c r="C105" s="72" t="str">
        <f t="shared" si="221"/>
        <v>--</v>
      </c>
      <c r="D105" s="306" t="str">
        <f t="shared" si="230"/>
        <v>--</v>
      </c>
      <c r="E105" s="72">
        <f t="shared" si="231"/>
        <v>0</v>
      </c>
      <c r="F105" s="195" t="str">
        <f t="shared" si="232"/>
        <v>--0</v>
      </c>
      <c r="G105" s="72" t="str">
        <f t="shared" si="233"/>
        <v>--0-</v>
      </c>
      <c r="H105" s="72">
        <f>IF(ISERROR(I105&amp;VLOOKUP(P105,CODE!$K:$N,CODE!$N$1,FALSE)&amp;S105)=TRUE,0,I105&amp;VLOOKUP(P105,CODE!$K:$N,CODE!$N$1,FALSE)&amp;S105)</f>
        <v>0</v>
      </c>
      <c r="I105" s="72" t="str">
        <f>IF(ISERROR(SEARCH("TTL",$K105))=TRUE,IF($L105="","",VLOOKUP($L105,CODE!$B:$G,CODE!$D$1,FALSE)),"TTL")</f>
        <v/>
      </c>
      <c r="J105" s="244" t="str">
        <f t="shared" si="222"/>
        <v/>
      </c>
      <c r="K105" s="558"/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85"/>
      <c r="S105" s="40"/>
      <c r="T105" s="43" t="str">
        <f t="shared" si="236"/>
        <v/>
      </c>
      <c r="U105" s="39" t="str">
        <f t="shared" si="237"/>
        <v/>
      </c>
      <c r="V105" s="36">
        <f t="shared" si="238"/>
        <v>0</v>
      </c>
      <c r="W105" s="44"/>
      <c r="X105" s="39" t="str">
        <f>IF($Y105="","",VLOOKUP($Y105,CODE!$AE:$AF,CODE!$AF$1-1,FALSE))</f>
        <v/>
      </c>
      <c r="Y105" s="37"/>
      <c r="Z105" s="35" t="str">
        <f t="shared" si="212"/>
        <v/>
      </c>
      <c r="AA105" s="554" t="str">
        <f t="shared" si="213"/>
        <v/>
      </c>
      <c r="AB105" s="45">
        <f t="shared" si="214"/>
        <v>0</v>
      </c>
      <c r="AC105" s="560">
        <v>0</v>
      </c>
      <c r="AD105" s="186">
        <v>1</v>
      </c>
      <c r="AE105" s="218"/>
      <c r="AF105" s="214"/>
      <c r="AG105" s="215"/>
      <c r="AH105" s="216"/>
      <c r="AI105" s="231" t="str">
        <f t="shared" si="239"/>
        <v/>
      </c>
      <c r="AJ105" s="217"/>
      <c r="AK105" s="217"/>
      <c r="AL105" s="219" t="str">
        <f t="shared" si="240"/>
        <v/>
      </c>
      <c r="AM105" s="254">
        <f>IF(ISERROR(VLOOKUP($F105,[1]기획현황취합!$A$1:$E$65474,[1]기획현황취합!$B$1,FALSE))=TRUE,0,VLOOKUP($F105,[1]기획현황취합!$A$1:$E$65474,[1]기획현황취합!$B$1,FALSE))</f>
        <v>0</v>
      </c>
      <c r="AN105" s="1042">
        <f>IF(ISERROR(VLOOKUP($F105,[1]기획현황취합!$A$1:$E$65474,[1]기획현황취합!$C$1,FALSE))=TRUE,0,VLOOKUP($F105,[1]기획현황취합!$A$1:$E$65474,[1]기획현황취합!$C$1,FALSE))</f>
        <v>0</v>
      </c>
      <c r="AO105" s="46">
        <f>IF(ISERROR(($AM105/1.1)/VLOOKUP($AG105,'TARGET MU'!$A:$D,'TARGET MU'!$D$1,FALSE))=TRUE,0,($AM105/1.1)/VLOOKUP($AG105,'TARGET MU'!$A:$D,'TARGET MU'!$D$1,FALSE))</f>
        <v>0</v>
      </c>
      <c r="AP105" s="1049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268"/>
        <v>0</v>
      </c>
      <c r="AR105" s="716">
        <v>0</v>
      </c>
      <c r="AS105" s="716">
        <v>0</v>
      </c>
      <c r="AT105" s="251"/>
      <c r="AU105" s="226">
        <f t="shared" si="269"/>
        <v>0</v>
      </c>
      <c r="AV105" s="252">
        <v>0</v>
      </c>
      <c r="AW105" s="253">
        <v>0</v>
      </c>
      <c r="AX105" s="257">
        <f>IF(ISERROR(VLOOKUP($F105,[1]기획현황취합!$A$1:$E$65474,[1]기획현황취합!$D$1,FALSE))=TRUE,0,VLOOKUP($F105,[1]기획현황취합!$A$1:$E$65474,[1]기획현황취합!$D$1,FALSE))</f>
        <v>0</v>
      </c>
      <c r="AY105" s="255">
        <v>0</v>
      </c>
      <c r="AZ105" s="210">
        <f>IF(ISERROR(VLOOKUP($F105,[1]기획현황취합!$A$1:$E$65474,[1]기획현황취합!$E$1,FALSE))=TRUE,0,VLOOKUP($F105,[1]기획현황취합!$A$1:$E$65474,[1]기획현황취합!$E$1,FALSE))</f>
        <v>0</v>
      </c>
      <c r="BA105" s="250">
        <v>0</v>
      </c>
      <c r="BB105" s="250">
        <v>0</v>
      </c>
      <c r="BC105" s="250">
        <v>0</v>
      </c>
      <c r="BD105" s="250">
        <v>0</v>
      </c>
      <c r="BE105" s="250">
        <v>0</v>
      </c>
      <c r="BF105" s="250">
        <v>0</v>
      </c>
      <c r="BG105" s="256">
        <v>0</v>
      </c>
      <c r="BH105" s="256">
        <v>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0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215"/>
        <v>0</v>
      </c>
      <c r="BO105" s="47">
        <f t="shared" si="216"/>
        <v>0</v>
      </c>
      <c r="BP105" s="95">
        <f t="shared" si="217"/>
        <v>0</v>
      </c>
      <c r="BQ105" s="95">
        <f t="shared" si="218"/>
        <v>0</v>
      </c>
      <c r="BR105" s="48">
        <f t="shared" si="210"/>
        <v>0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223"/>
        <v>0</v>
      </c>
      <c r="BV105" s="31" t="str">
        <f t="shared" si="224"/>
        <v>0</v>
      </c>
      <c r="BX105" s="55">
        <f t="shared" si="241"/>
        <v>0</v>
      </c>
      <c r="BY105" s="56" t="str">
        <f t="shared" si="242"/>
        <v/>
      </c>
      <c r="BZ105" s="56">
        <f t="shared" si="243"/>
        <v>0</v>
      </c>
      <c r="CA105" s="56">
        <f t="shared" si="244"/>
        <v>0</v>
      </c>
      <c r="CB105" s="56">
        <f t="shared" si="245"/>
        <v>0</v>
      </c>
      <c r="CC105" s="56">
        <f t="shared" si="246"/>
        <v>0</v>
      </c>
      <c r="CD105" s="57">
        <f t="shared" si="247"/>
        <v>0</v>
      </c>
      <c r="CE105" s="56" t="str">
        <f t="shared" si="248"/>
        <v/>
      </c>
      <c r="CF105" s="56" t="str">
        <f t="shared" si="249"/>
        <v/>
      </c>
      <c r="CG105" s="57">
        <f t="shared" si="250"/>
        <v>0</v>
      </c>
      <c r="CH105" s="56" t="str">
        <f t="shared" si="251"/>
        <v/>
      </c>
      <c r="CI105" s="56">
        <f t="shared" si="252"/>
        <v>1</v>
      </c>
      <c r="CJ105" s="56">
        <f t="shared" si="253"/>
        <v>0</v>
      </c>
      <c r="CK105" s="58">
        <f t="shared" si="219"/>
        <v>0</v>
      </c>
      <c r="CL105" s="59">
        <f t="shared" si="254"/>
        <v>0</v>
      </c>
      <c r="CM105" s="58">
        <f t="shared" si="255"/>
        <v>0</v>
      </c>
      <c r="CN105" s="58">
        <f t="shared" si="256"/>
        <v>0</v>
      </c>
      <c r="CO105" s="58">
        <f t="shared" si="257"/>
        <v>0</v>
      </c>
      <c r="CP105" s="60" t="str">
        <f t="shared" si="258"/>
        <v/>
      </c>
      <c r="CQ105" s="241"/>
      <c r="CS105" s="49"/>
      <c r="CT105" s="50" t="str">
        <f t="shared" si="259"/>
        <v/>
      </c>
      <c r="CU105" s="51" t="str">
        <f t="shared" si="260"/>
        <v/>
      </c>
      <c r="CV105" s="51" t="str">
        <f t="shared" si="261"/>
        <v>_</v>
      </c>
      <c r="CW105" s="51" t="str">
        <f t="shared" si="262"/>
        <v/>
      </c>
      <c r="CX105" s="52">
        <f t="shared" si="263"/>
        <v>0</v>
      </c>
      <c r="CY105" s="52" t="str">
        <f t="shared" si="264"/>
        <v/>
      </c>
      <c r="CZ105" s="53">
        <f t="shared" si="220"/>
        <v>0</v>
      </c>
      <c r="DA105" s="53">
        <f t="shared" si="265"/>
        <v>0</v>
      </c>
      <c r="DB105" s="52">
        <f t="shared" si="266"/>
        <v>0</v>
      </c>
      <c r="DC105" s="52">
        <f t="shared" si="267"/>
        <v>0</v>
      </c>
      <c r="DD105" s="61"/>
      <c r="DE105" s="165"/>
      <c r="DG105" s="276"/>
      <c r="DH105" s="282" t="str">
        <f t="shared" si="270"/>
        <v/>
      </c>
      <c r="DI105" s="275"/>
      <c r="DJ105" s="275"/>
      <c r="DK105" s="276"/>
      <c r="DL105" s="1081"/>
      <c r="DM105" s="1081"/>
      <c r="DN105" s="276"/>
      <c r="DO105" s="276"/>
      <c r="DP105" s="283" t="str">
        <f t="shared" si="271"/>
        <v/>
      </c>
      <c r="DQ105" s="276"/>
      <c r="DR105" s="276"/>
      <c r="DS105" s="277"/>
      <c r="DT105" s="276"/>
      <c r="DU105" s="277"/>
      <c r="DV105" s="276"/>
      <c r="DW105" s="276"/>
      <c r="DX105" s="277"/>
      <c r="DY105" s="277"/>
      <c r="DZ105" s="61"/>
      <c r="EA105" s="62"/>
      <c r="EB105" s="62"/>
      <c r="EC105" s="26" t="str">
        <f t="shared" si="225"/>
        <v/>
      </c>
      <c r="ED105" s="26" t="str">
        <f t="shared" si="226"/>
        <v/>
      </c>
      <c r="EE105" s="27">
        <f>IF(ED105="",0,IF(COUNTIF(ED$12:ED104,ED105)=0,0,COUNTIF(ED$12:ED104,ED105)))</f>
        <v>0</v>
      </c>
      <c r="EF105" s="26">
        <f t="shared" si="234"/>
        <v>0</v>
      </c>
      <c r="EG105" s="27" t="str">
        <f t="shared" si="227"/>
        <v/>
      </c>
      <c r="EI105" s="26" t="str">
        <f t="shared" si="228"/>
        <v/>
      </c>
      <c r="EJ105" s="26" t="str">
        <f t="shared" si="229"/>
        <v/>
      </c>
    </row>
    <row r="106" spans="1:140" s="26" customFormat="1" ht="52.5" customHeight="1">
      <c r="A106" s="169" t="str">
        <f>IF(OR($I106="TTL",$I106=""),"",IF(ISERROR(VLOOKUP($B106,CODE!$D:$G,CODE!$F$1-2,FALSE))=TRUE,"전략",VLOOKUP($B106,CODE!$D:$G,CODE!$F$1-2,FALSE)))</f>
        <v/>
      </c>
      <c r="B106" s="224" t="str">
        <f>IF(OR($I106="TTL",$I106=""),"",IF(VLOOKUP($P106,CODE!$K:$O,CODE!$O$1,FALSE)="",$I106,$I106&amp;"-"&amp;VLOOKUP($P106,CODE!$K:$O,CODE!$O$1,FALSE)))</f>
        <v/>
      </c>
      <c r="C106" s="72" t="str">
        <f t="shared" si="221"/>
        <v>--</v>
      </c>
      <c r="D106" s="306" t="str">
        <f t="shared" si="230"/>
        <v>--</v>
      </c>
      <c r="E106" s="72">
        <f t="shared" si="231"/>
        <v>0</v>
      </c>
      <c r="F106" s="195" t="str">
        <f t="shared" si="232"/>
        <v>--0</v>
      </c>
      <c r="G106" s="72" t="str">
        <f t="shared" si="233"/>
        <v>--0-</v>
      </c>
      <c r="H106" s="72">
        <f>IF(ISERROR(I106&amp;VLOOKUP(P106,CODE!$K:$N,CODE!$N$1,FALSE)&amp;S106)=TRUE,0,I106&amp;VLOOKUP(P106,CODE!$K:$N,CODE!$N$1,FALSE)&amp;S106)</f>
        <v>0</v>
      </c>
      <c r="I106" s="72" t="str">
        <f>IF(ISERROR(SEARCH("TTL",$K106))=TRUE,IF($L106="","",VLOOKUP($L106,CODE!$B:$G,CODE!$D$1,FALSE)),"TTL")</f>
        <v/>
      </c>
      <c r="J106" s="244" t="str">
        <f t="shared" si="222"/>
        <v/>
      </c>
      <c r="K106" s="558"/>
      <c r="L106" s="40"/>
      <c r="M106" s="41" t="str">
        <f>IF(OR($I106="TTL",$L106=""),"",VLOOKUP($L106,CODE!$B:$D,CODE!$C$1,FALSE))</f>
        <v/>
      </c>
      <c r="N106" s="42" t="str">
        <f>IF(OR($I106="TTL",$L106=""),"",VLOOKUP($K$2,CODE!$S:$T,CODE!$T$1-1,FALSE))</f>
        <v/>
      </c>
      <c r="O106" s="43" t="str">
        <f>IF(OR($I106="TTL",$L106=""),"",VLOOKUP($L$2,CODE!$X:$Y,CODE!$Y$1-1,FALSE))</f>
        <v/>
      </c>
      <c r="P106" s="40"/>
      <c r="Q106" s="41" t="str">
        <f>IF(OR($I106="TTL",$P106=""),"",VLOOKUP($P106,CODE!$K:$M,CODE!$L$1,FALSE))</f>
        <v/>
      </c>
      <c r="R106" s="185"/>
      <c r="S106" s="40"/>
      <c r="T106" s="43" t="str">
        <f t="shared" si="236"/>
        <v/>
      </c>
      <c r="U106" s="39" t="str">
        <f t="shared" si="237"/>
        <v/>
      </c>
      <c r="V106" s="36">
        <f t="shared" si="238"/>
        <v>0</v>
      </c>
      <c r="W106" s="44"/>
      <c r="X106" s="39" t="str">
        <f>IF($Y106="","",VLOOKUP($Y106,CODE!$AE:$AF,CODE!$AF$1-1,FALSE))</f>
        <v/>
      </c>
      <c r="Y106" s="37"/>
      <c r="Z106" s="35" t="str">
        <f t="shared" si="212"/>
        <v/>
      </c>
      <c r="AA106" s="554" t="str">
        <f t="shared" si="213"/>
        <v/>
      </c>
      <c r="AB106" s="45">
        <f t="shared" si="214"/>
        <v>0</v>
      </c>
      <c r="AC106" s="560">
        <v>0</v>
      </c>
      <c r="AD106" s="186">
        <v>1</v>
      </c>
      <c r="AE106" s="218"/>
      <c r="AF106" s="214"/>
      <c r="AG106" s="215"/>
      <c r="AH106" s="216"/>
      <c r="AI106" s="231" t="str">
        <f t="shared" si="239"/>
        <v/>
      </c>
      <c r="AJ106" s="217"/>
      <c r="AK106" s="217"/>
      <c r="AL106" s="219" t="str">
        <f t="shared" si="240"/>
        <v/>
      </c>
      <c r="AM106" s="254">
        <f>IF(ISERROR(VLOOKUP($F106,[1]기획현황취합!$A$1:$E$65474,[1]기획현황취합!$B$1,FALSE))=TRUE,0,VLOOKUP($F106,[1]기획현황취합!$A$1:$E$65474,[1]기획현황취합!$B$1,FALSE))</f>
        <v>0</v>
      </c>
      <c r="AN106" s="1042">
        <f>IF(ISERROR(VLOOKUP($F106,[1]기획현황취합!$A$1:$E$65474,[1]기획현황취합!$C$1,FALSE))=TRUE,0,VLOOKUP($F106,[1]기획현황취합!$A$1:$E$65474,[1]기획현황취합!$C$1,FALSE))</f>
        <v>0</v>
      </c>
      <c r="AO106" s="46">
        <f>IF(ISERROR(($AM106/1.1)/VLOOKUP($AG106,'TARGET MU'!$A:$D,'TARGET MU'!$D$1,FALSE))=TRUE,0,($AM106/1.1)/VLOOKUP($AG106,'TARGET MU'!$A:$D,'TARGET MU'!$D$1,FALSE))</f>
        <v>0</v>
      </c>
      <c r="AP106" s="1049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0</v>
      </c>
      <c r="AQ106" s="38">
        <f t="shared" si="268"/>
        <v>0</v>
      </c>
      <c r="AR106" s="716">
        <v>0</v>
      </c>
      <c r="AS106" s="716">
        <v>0</v>
      </c>
      <c r="AT106" s="251"/>
      <c r="AU106" s="226">
        <f t="shared" si="269"/>
        <v>0</v>
      </c>
      <c r="AV106" s="252">
        <v>0</v>
      </c>
      <c r="AW106" s="253">
        <v>0</v>
      </c>
      <c r="AX106" s="257">
        <f>IF(ISERROR(VLOOKUP($F106,[1]기획현황취합!$A$1:$E$65474,[1]기획현황취합!$D$1,FALSE))=TRUE,0,VLOOKUP($F106,[1]기획현황취합!$A$1:$E$65474,[1]기획현황취합!$D$1,FALSE))</f>
        <v>0</v>
      </c>
      <c r="AY106" s="255">
        <v>0</v>
      </c>
      <c r="AZ106" s="210">
        <f>IF(ISERROR(VLOOKUP($F106,[1]기획현황취합!$A$1:$E$65474,[1]기획현황취합!$E$1,FALSE))=TRUE,0,VLOOKUP($F106,[1]기획현황취합!$A$1:$E$65474,[1]기획현황취합!$E$1,FALSE))</f>
        <v>0</v>
      </c>
      <c r="BA106" s="250">
        <v>0</v>
      </c>
      <c r="BB106" s="250">
        <v>0</v>
      </c>
      <c r="BC106" s="250">
        <v>0</v>
      </c>
      <c r="BD106" s="250">
        <v>0</v>
      </c>
      <c r="BE106" s="250">
        <v>0</v>
      </c>
      <c r="BF106" s="250">
        <v>0</v>
      </c>
      <c r="BG106" s="256">
        <v>0</v>
      </c>
      <c r="BH106" s="256">
        <v>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215"/>
        <v>0</v>
      </c>
      <c r="BO106" s="47">
        <f t="shared" si="216"/>
        <v>0</v>
      </c>
      <c r="BP106" s="95">
        <f t="shared" si="217"/>
        <v>0</v>
      </c>
      <c r="BQ106" s="95">
        <f t="shared" si="218"/>
        <v>0</v>
      </c>
      <c r="BR106" s="48">
        <f t="shared" si="210"/>
        <v>0</v>
      </c>
      <c r="BT106" s="26" t="str">
        <f>IF(ISERROR(Z106&amp;VLOOKUP($AG106,'TARGET MU'!$A:$D,'TARGET MU'!$B$1,FALSE))=TRUE,"",Z106&amp;VLOOKUP($AG106,'TARGET MU'!$A:$D,'TARGET MU'!$B$1,FALSE))</f>
        <v/>
      </c>
      <c r="BU106" s="31">
        <f t="shared" si="223"/>
        <v>0</v>
      </c>
      <c r="BV106" s="31" t="str">
        <f t="shared" si="224"/>
        <v>0</v>
      </c>
      <c r="BX106" s="55">
        <f t="shared" si="241"/>
        <v>0</v>
      </c>
      <c r="BY106" s="56" t="str">
        <f t="shared" si="242"/>
        <v/>
      </c>
      <c r="BZ106" s="56">
        <f t="shared" si="243"/>
        <v>0</v>
      </c>
      <c r="CA106" s="56">
        <f t="shared" si="244"/>
        <v>0</v>
      </c>
      <c r="CB106" s="56">
        <f t="shared" si="245"/>
        <v>0</v>
      </c>
      <c r="CC106" s="56">
        <f t="shared" si="246"/>
        <v>0</v>
      </c>
      <c r="CD106" s="57">
        <f t="shared" si="247"/>
        <v>0</v>
      </c>
      <c r="CE106" s="56" t="str">
        <f t="shared" si="248"/>
        <v/>
      </c>
      <c r="CF106" s="56" t="str">
        <f t="shared" si="249"/>
        <v/>
      </c>
      <c r="CG106" s="57">
        <f t="shared" si="250"/>
        <v>0</v>
      </c>
      <c r="CH106" s="56" t="str">
        <f t="shared" si="251"/>
        <v/>
      </c>
      <c r="CI106" s="56">
        <f t="shared" si="252"/>
        <v>1</v>
      </c>
      <c r="CJ106" s="56">
        <f t="shared" si="253"/>
        <v>0</v>
      </c>
      <c r="CK106" s="58">
        <f t="shared" si="219"/>
        <v>0</v>
      </c>
      <c r="CL106" s="59">
        <f t="shared" si="254"/>
        <v>0</v>
      </c>
      <c r="CM106" s="58">
        <f t="shared" si="255"/>
        <v>0</v>
      </c>
      <c r="CN106" s="58">
        <f t="shared" si="256"/>
        <v>0</v>
      </c>
      <c r="CO106" s="58">
        <f t="shared" si="257"/>
        <v>0</v>
      </c>
      <c r="CP106" s="60" t="str">
        <f t="shared" si="258"/>
        <v/>
      </c>
      <c r="CQ106" s="241"/>
      <c r="CS106" s="49"/>
      <c r="CT106" s="50" t="str">
        <f t="shared" si="259"/>
        <v/>
      </c>
      <c r="CU106" s="51" t="str">
        <f t="shared" si="260"/>
        <v/>
      </c>
      <c r="CV106" s="51" t="str">
        <f t="shared" si="261"/>
        <v>_</v>
      </c>
      <c r="CW106" s="51" t="str">
        <f t="shared" si="262"/>
        <v/>
      </c>
      <c r="CX106" s="52">
        <f t="shared" si="263"/>
        <v>0</v>
      </c>
      <c r="CY106" s="52" t="str">
        <f t="shared" si="264"/>
        <v/>
      </c>
      <c r="CZ106" s="53">
        <f t="shared" si="220"/>
        <v>0</v>
      </c>
      <c r="DA106" s="53">
        <f t="shared" si="265"/>
        <v>0</v>
      </c>
      <c r="DB106" s="52">
        <f t="shared" si="266"/>
        <v>0</v>
      </c>
      <c r="DC106" s="52">
        <f t="shared" si="267"/>
        <v>0</v>
      </c>
      <c r="DD106" s="61"/>
      <c r="DE106" s="165"/>
      <c r="DG106" s="276"/>
      <c r="DH106" s="282" t="str">
        <f t="shared" si="270"/>
        <v/>
      </c>
      <c r="DI106" s="275"/>
      <c r="DJ106" s="275"/>
      <c r="DK106" s="276"/>
      <c r="DL106" s="1081"/>
      <c r="DM106" s="1081"/>
      <c r="DN106" s="276"/>
      <c r="DO106" s="276"/>
      <c r="DP106" s="283" t="str">
        <f t="shared" si="271"/>
        <v/>
      </c>
      <c r="DQ106" s="276"/>
      <c r="DR106" s="276"/>
      <c r="DS106" s="277"/>
      <c r="DT106" s="276"/>
      <c r="DU106" s="277"/>
      <c r="DV106" s="276"/>
      <c r="DW106" s="276"/>
      <c r="DX106" s="277"/>
      <c r="DY106" s="277"/>
      <c r="DZ106" s="61"/>
      <c r="EA106" s="62"/>
      <c r="EB106" s="62"/>
      <c r="EC106" s="26" t="str">
        <f t="shared" si="225"/>
        <v/>
      </c>
      <c r="ED106" s="26" t="str">
        <f t="shared" si="226"/>
        <v/>
      </c>
      <c r="EE106" s="27">
        <f>IF(ED106="",0,IF(COUNTIF(ED$12:ED105,ED106)=0,0,COUNTIF(ED$12:ED105,ED106)))</f>
        <v>0</v>
      </c>
      <c r="EF106" s="26">
        <f t="shared" si="234"/>
        <v>0</v>
      </c>
      <c r="EG106" s="27" t="str">
        <f t="shared" si="227"/>
        <v/>
      </c>
      <c r="EI106" s="26" t="str">
        <f t="shared" si="228"/>
        <v/>
      </c>
      <c r="EJ106" s="26" t="str">
        <f t="shared" si="229"/>
        <v/>
      </c>
    </row>
    <row r="107" spans="1:140" s="26" customFormat="1" ht="52.5" customHeight="1">
      <c r="A107" s="169" t="str">
        <f>IF(OR($I107="TTL",$I107=""),"",IF(ISERROR(VLOOKUP($B107,CODE!$D:$G,CODE!$F$1-2,FALSE))=TRUE,"전략",VLOOKUP($B107,CODE!$D:$G,CODE!$F$1-2,FALSE)))</f>
        <v/>
      </c>
      <c r="B107" s="224" t="str">
        <f>IF(OR($I107="TTL",$I107=""),"",IF(VLOOKUP($P107,CODE!$K:$O,CODE!$O$1,FALSE)="",$I107,$I107&amp;"-"&amp;VLOOKUP($P107,CODE!$K:$O,CODE!$O$1,FALSE)))</f>
        <v/>
      </c>
      <c r="C107" s="72" t="str">
        <f t="shared" si="221"/>
        <v>--</v>
      </c>
      <c r="D107" s="306" t="str">
        <f t="shared" si="230"/>
        <v>--</v>
      </c>
      <c r="E107" s="72">
        <f t="shared" si="231"/>
        <v>0</v>
      </c>
      <c r="F107" s="195" t="str">
        <f t="shared" si="232"/>
        <v>--0</v>
      </c>
      <c r="G107" s="72" t="str">
        <f t="shared" si="233"/>
        <v>--0-</v>
      </c>
      <c r="H107" s="72">
        <f>IF(ISERROR(I107&amp;VLOOKUP(P107,CODE!$K:$N,CODE!$N$1,FALSE)&amp;S107)=TRUE,0,I107&amp;VLOOKUP(P107,CODE!$K:$N,CODE!$N$1,FALSE)&amp;S107)</f>
        <v>0</v>
      </c>
      <c r="I107" s="72" t="str">
        <f>IF(ISERROR(SEARCH("TTL",$K107))=TRUE,IF($L107="","",VLOOKUP($L107,CODE!$B:$G,CODE!$D$1,FALSE)),"TTL")</f>
        <v/>
      </c>
      <c r="J107" s="244" t="str">
        <f t="shared" si="222"/>
        <v/>
      </c>
      <c r="K107" s="558"/>
      <c r="L107" s="40"/>
      <c r="M107" s="41" t="str">
        <f>IF(OR($I107="TTL",$L107=""),"",VLOOKUP($L107,CODE!$B:$D,CODE!$C$1,FALSE))</f>
        <v/>
      </c>
      <c r="N107" s="42" t="str">
        <f>IF(OR($I107="TTL",$L107=""),"",VLOOKUP($K$2,CODE!$S:$T,CODE!$T$1-1,FALSE))</f>
        <v/>
      </c>
      <c r="O107" s="43" t="str">
        <f>IF(OR($I107="TTL",$L107=""),"",VLOOKUP($L$2,CODE!$X:$Y,CODE!$Y$1-1,FALSE))</f>
        <v/>
      </c>
      <c r="P107" s="40"/>
      <c r="Q107" s="41" t="str">
        <f>IF(OR($I107="TTL",$P107=""),"",VLOOKUP($P107,CODE!$K:$M,CODE!$L$1,FALSE))</f>
        <v/>
      </c>
      <c r="R107" s="185"/>
      <c r="S107" s="40"/>
      <c r="T107" s="43" t="str">
        <f t="shared" si="236"/>
        <v/>
      </c>
      <c r="U107" s="39" t="str">
        <f t="shared" si="237"/>
        <v/>
      </c>
      <c r="V107" s="36">
        <f t="shared" si="238"/>
        <v>0</v>
      </c>
      <c r="W107" s="44"/>
      <c r="X107" s="39" t="str">
        <f>IF($Y107="","",VLOOKUP($Y107,CODE!$AE:$AF,CODE!$AF$1-1,FALSE))</f>
        <v/>
      </c>
      <c r="Y107" s="37"/>
      <c r="Z107" s="35" t="str">
        <f t="shared" si="212"/>
        <v/>
      </c>
      <c r="AA107" s="554" t="str">
        <f t="shared" si="213"/>
        <v/>
      </c>
      <c r="AB107" s="45">
        <f t="shared" si="214"/>
        <v>0</v>
      </c>
      <c r="AC107" s="560">
        <v>0</v>
      </c>
      <c r="AD107" s="186">
        <v>1</v>
      </c>
      <c r="AE107" s="218"/>
      <c r="AF107" s="214"/>
      <c r="AG107" s="215"/>
      <c r="AH107" s="216"/>
      <c r="AI107" s="231" t="str">
        <f t="shared" si="239"/>
        <v/>
      </c>
      <c r="AJ107" s="217"/>
      <c r="AK107" s="217"/>
      <c r="AL107" s="219" t="str">
        <f t="shared" si="240"/>
        <v/>
      </c>
      <c r="AM107" s="254">
        <f>IF(ISERROR(VLOOKUP($F107,[1]기획현황취합!$A$1:$E$65474,[1]기획현황취합!$B$1,FALSE))=TRUE,0,VLOOKUP($F107,[1]기획현황취합!$A$1:$E$65474,[1]기획현황취합!$B$1,FALSE))</f>
        <v>0</v>
      </c>
      <c r="AN107" s="1042">
        <f>IF(ISERROR(VLOOKUP($F107,[1]기획현황취합!$A$1:$E$65474,[1]기획현황취합!$C$1,FALSE))=TRUE,0,VLOOKUP($F107,[1]기획현황취합!$A$1:$E$65474,[1]기획현황취합!$C$1,FALSE))</f>
        <v>0</v>
      </c>
      <c r="AO107" s="46">
        <f>IF(ISERROR(($AM107/1.1)/VLOOKUP($AG107,'TARGET MU'!$A:$D,'TARGET MU'!$D$1,FALSE))=TRUE,0,($AM107/1.1)/VLOOKUP($AG107,'TARGET MU'!$A:$D,'TARGET MU'!$D$1,FALSE))</f>
        <v>0</v>
      </c>
      <c r="AP107" s="1049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0</v>
      </c>
      <c r="AQ107" s="38">
        <f t="shared" si="268"/>
        <v>0</v>
      </c>
      <c r="AR107" s="716">
        <v>0</v>
      </c>
      <c r="AS107" s="716">
        <v>0</v>
      </c>
      <c r="AT107" s="251"/>
      <c r="AU107" s="226">
        <f t="shared" si="269"/>
        <v>0</v>
      </c>
      <c r="AV107" s="252">
        <v>0</v>
      </c>
      <c r="AW107" s="253">
        <v>0</v>
      </c>
      <c r="AX107" s="257">
        <f>IF(ISERROR(VLOOKUP($F107,[1]기획현황취합!$A$1:$E$65474,[1]기획현황취합!$D$1,FALSE))=TRUE,0,VLOOKUP($F107,[1]기획현황취합!$A$1:$E$65474,[1]기획현황취합!$D$1,FALSE))</f>
        <v>0</v>
      </c>
      <c r="AY107" s="255">
        <v>0</v>
      </c>
      <c r="AZ107" s="210">
        <f>IF(ISERROR(VLOOKUP($F107,[1]기획현황취합!$A$1:$E$65474,[1]기획현황취합!$E$1,FALSE))=TRUE,0,VLOOKUP($F107,[1]기획현황취합!$A$1:$E$65474,[1]기획현황취합!$E$1,FALSE))</f>
        <v>0</v>
      </c>
      <c r="BA107" s="250">
        <v>0</v>
      </c>
      <c r="BB107" s="250">
        <v>0</v>
      </c>
      <c r="BC107" s="250">
        <v>0</v>
      </c>
      <c r="BD107" s="250">
        <v>0</v>
      </c>
      <c r="BE107" s="250">
        <v>0</v>
      </c>
      <c r="BF107" s="250">
        <v>0</v>
      </c>
      <c r="BG107" s="256">
        <v>0</v>
      </c>
      <c r="BH107" s="256">
        <v>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215"/>
        <v>0</v>
      </c>
      <c r="BO107" s="47">
        <f t="shared" si="216"/>
        <v>0</v>
      </c>
      <c r="BP107" s="95">
        <f t="shared" si="217"/>
        <v>0</v>
      </c>
      <c r="BQ107" s="95">
        <f t="shared" si="218"/>
        <v>0</v>
      </c>
      <c r="BR107" s="48">
        <f t="shared" si="210"/>
        <v>0</v>
      </c>
      <c r="BT107" s="26" t="str">
        <f>IF(ISERROR(Z107&amp;VLOOKUP($AG107,'TARGET MU'!$A:$D,'TARGET MU'!$B$1,FALSE))=TRUE,"",Z107&amp;VLOOKUP($AG107,'TARGET MU'!$A:$D,'TARGET MU'!$B$1,FALSE))</f>
        <v/>
      </c>
      <c r="BU107" s="31">
        <f t="shared" si="223"/>
        <v>0</v>
      </c>
      <c r="BV107" s="31" t="str">
        <f t="shared" si="224"/>
        <v>0</v>
      </c>
      <c r="BX107" s="55">
        <f t="shared" si="241"/>
        <v>0</v>
      </c>
      <c r="BY107" s="56" t="str">
        <f t="shared" si="242"/>
        <v/>
      </c>
      <c r="BZ107" s="56">
        <f t="shared" si="243"/>
        <v>0</v>
      </c>
      <c r="CA107" s="56">
        <f t="shared" si="244"/>
        <v>0</v>
      </c>
      <c r="CB107" s="56">
        <f t="shared" si="245"/>
        <v>0</v>
      </c>
      <c r="CC107" s="56">
        <f t="shared" si="246"/>
        <v>0</v>
      </c>
      <c r="CD107" s="57">
        <f t="shared" si="247"/>
        <v>0</v>
      </c>
      <c r="CE107" s="56" t="str">
        <f t="shared" si="248"/>
        <v/>
      </c>
      <c r="CF107" s="56" t="str">
        <f t="shared" si="249"/>
        <v/>
      </c>
      <c r="CG107" s="57">
        <f t="shared" si="250"/>
        <v>0</v>
      </c>
      <c r="CH107" s="56" t="str">
        <f t="shared" si="251"/>
        <v/>
      </c>
      <c r="CI107" s="56">
        <f t="shared" si="252"/>
        <v>1</v>
      </c>
      <c r="CJ107" s="56">
        <f t="shared" si="253"/>
        <v>0</v>
      </c>
      <c r="CK107" s="58">
        <f t="shared" si="219"/>
        <v>0</v>
      </c>
      <c r="CL107" s="59">
        <f t="shared" si="254"/>
        <v>0</v>
      </c>
      <c r="CM107" s="58">
        <f t="shared" si="255"/>
        <v>0</v>
      </c>
      <c r="CN107" s="58">
        <f t="shared" si="256"/>
        <v>0</v>
      </c>
      <c r="CO107" s="58">
        <f t="shared" si="257"/>
        <v>0</v>
      </c>
      <c r="CP107" s="60" t="str">
        <f t="shared" si="258"/>
        <v/>
      </c>
      <c r="CQ107" s="241"/>
      <c r="CS107" s="49"/>
      <c r="CT107" s="50" t="str">
        <f t="shared" si="259"/>
        <v/>
      </c>
      <c r="CU107" s="51" t="str">
        <f t="shared" si="260"/>
        <v/>
      </c>
      <c r="CV107" s="51" t="str">
        <f t="shared" si="261"/>
        <v>_</v>
      </c>
      <c r="CW107" s="51" t="str">
        <f t="shared" si="262"/>
        <v/>
      </c>
      <c r="CX107" s="52">
        <f t="shared" si="263"/>
        <v>0</v>
      </c>
      <c r="CY107" s="52" t="str">
        <f t="shared" si="264"/>
        <v/>
      </c>
      <c r="CZ107" s="53">
        <f t="shared" si="220"/>
        <v>0</v>
      </c>
      <c r="DA107" s="53">
        <f t="shared" si="265"/>
        <v>0</v>
      </c>
      <c r="DB107" s="52">
        <f t="shared" si="266"/>
        <v>0</v>
      </c>
      <c r="DC107" s="52">
        <f t="shared" si="267"/>
        <v>0</v>
      </c>
      <c r="DD107" s="61"/>
      <c r="DE107" s="165"/>
      <c r="DG107" s="276"/>
      <c r="DH107" s="282" t="str">
        <f t="shared" si="270"/>
        <v/>
      </c>
      <c r="DI107" s="275"/>
      <c r="DJ107" s="275"/>
      <c r="DK107" s="276"/>
      <c r="DL107" s="1081"/>
      <c r="DM107" s="1081"/>
      <c r="DN107" s="276"/>
      <c r="DO107" s="276"/>
      <c r="DP107" s="283" t="str">
        <f t="shared" si="271"/>
        <v/>
      </c>
      <c r="DQ107" s="276"/>
      <c r="DR107" s="276"/>
      <c r="DS107" s="277"/>
      <c r="DT107" s="276"/>
      <c r="DU107" s="277"/>
      <c r="DV107" s="276"/>
      <c r="DW107" s="276"/>
      <c r="DX107" s="277"/>
      <c r="DY107" s="277"/>
      <c r="DZ107" s="61"/>
      <c r="EA107" s="62"/>
      <c r="EB107" s="62"/>
      <c r="EC107" s="26" t="str">
        <f t="shared" si="225"/>
        <v/>
      </c>
      <c r="ED107" s="26" t="str">
        <f t="shared" si="226"/>
        <v/>
      </c>
      <c r="EE107" s="27">
        <f>IF(ED107="",0,IF(COUNTIF(ED$12:ED106,ED107)=0,0,COUNTIF(ED$12:ED106,ED107)))</f>
        <v>0</v>
      </c>
      <c r="EF107" s="26">
        <f t="shared" si="234"/>
        <v>0</v>
      </c>
      <c r="EG107" s="27" t="str">
        <f t="shared" si="227"/>
        <v/>
      </c>
      <c r="EI107" s="26" t="str">
        <f t="shared" si="228"/>
        <v/>
      </c>
      <c r="EJ107" s="26" t="str">
        <f t="shared" si="229"/>
        <v/>
      </c>
    </row>
    <row r="108" spans="1:140" s="26" customFormat="1" ht="52.5" customHeight="1">
      <c r="A108" s="169" t="str">
        <f>IF(OR($I108="TTL",$I108=""),"",IF(ISERROR(VLOOKUP($B108,CODE!$D:$G,CODE!$F$1-2,FALSE))=TRUE,"전략",VLOOKUP($B108,CODE!$D:$G,CODE!$F$1-2,FALSE)))</f>
        <v/>
      </c>
      <c r="B108" s="224" t="str">
        <f>IF(OR($I108="TTL",$I108=""),"",IF(VLOOKUP($P108,CODE!$K:$O,CODE!$O$1,FALSE)="",$I108,$I108&amp;"-"&amp;VLOOKUP($P108,CODE!$K:$O,CODE!$O$1,FALSE)))</f>
        <v/>
      </c>
      <c r="C108" s="72" t="str">
        <f t="shared" si="221"/>
        <v>--</v>
      </c>
      <c r="D108" s="306" t="str">
        <f t="shared" si="230"/>
        <v>--</v>
      </c>
      <c r="E108" s="72">
        <f t="shared" si="231"/>
        <v>0</v>
      </c>
      <c r="F108" s="195" t="str">
        <f t="shared" si="232"/>
        <v>--0</v>
      </c>
      <c r="G108" s="72" t="str">
        <f t="shared" si="233"/>
        <v>--0-</v>
      </c>
      <c r="H108" s="72">
        <f>IF(ISERROR(I108&amp;VLOOKUP(P108,CODE!$K:$N,CODE!$N$1,FALSE)&amp;S108)=TRUE,0,I108&amp;VLOOKUP(P108,CODE!$K:$N,CODE!$N$1,FALSE)&amp;S108)</f>
        <v>0</v>
      </c>
      <c r="I108" s="72" t="str">
        <f>IF(ISERROR(SEARCH("TTL",$K108))=TRUE,IF($L108="","",VLOOKUP($L108,CODE!$B:$G,CODE!$D$1,FALSE)),"TTL")</f>
        <v/>
      </c>
      <c r="J108" s="244" t="str">
        <f t="shared" si="222"/>
        <v/>
      </c>
      <c r="K108" s="558"/>
      <c r="L108" s="40"/>
      <c r="M108" s="41" t="str">
        <f>IF(OR($I108="TTL",$L108=""),"",VLOOKUP($L108,CODE!$B:$D,CODE!$C$1,FALSE))</f>
        <v/>
      </c>
      <c r="N108" s="42" t="str">
        <f>IF(OR($I108="TTL",$L108=""),"",VLOOKUP($K$2,CODE!$S:$T,CODE!$T$1-1,FALSE))</f>
        <v/>
      </c>
      <c r="O108" s="43" t="str">
        <f>IF(OR($I108="TTL",$L108=""),"",VLOOKUP($L$2,CODE!$X:$Y,CODE!$Y$1-1,FALSE))</f>
        <v/>
      </c>
      <c r="P108" s="40"/>
      <c r="Q108" s="41" t="str">
        <f>IF(OR($I108="TTL",$P108=""),"",VLOOKUP($P108,CODE!$K:$M,CODE!$L$1,FALSE))</f>
        <v/>
      </c>
      <c r="R108" s="185"/>
      <c r="S108" s="40"/>
      <c r="T108" s="43" t="str">
        <f t="shared" si="236"/>
        <v/>
      </c>
      <c r="U108" s="39" t="str">
        <f t="shared" si="237"/>
        <v/>
      </c>
      <c r="V108" s="36">
        <f t="shared" si="238"/>
        <v>0</v>
      </c>
      <c r="W108" s="44"/>
      <c r="X108" s="39" t="str">
        <f>IF($Y108="","",VLOOKUP($Y108,CODE!$AE:$AF,CODE!$AF$1-1,FALSE))</f>
        <v/>
      </c>
      <c r="Y108" s="37"/>
      <c r="Z108" s="35" t="str">
        <f t="shared" si="212"/>
        <v/>
      </c>
      <c r="AA108" s="554" t="str">
        <f t="shared" si="213"/>
        <v/>
      </c>
      <c r="AB108" s="45">
        <f t="shared" si="214"/>
        <v>0</v>
      </c>
      <c r="AC108" s="560">
        <v>0</v>
      </c>
      <c r="AD108" s="186">
        <v>1</v>
      </c>
      <c r="AE108" s="218"/>
      <c r="AF108" s="214"/>
      <c r="AG108" s="215"/>
      <c r="AH108" s="216"/>
      <c r="AI108" s="231" t="str">
        <f t="shared" si="239"/>
        <v/>
      </c>
      <c r="AJ108" s="217"/>
      <c r="AK108" s="217"/>
      <c r="AL108" s="219" t="str">
        <f t="shared" si="240"/>
        <v/>
      </c>
      <c r="AM108" s="254">
        <f>IF(ISERROR(VLOOKUP($F108,[1]기획현황취합!$A$1:$E$65474,[1]기획현황취합!$B$1,FALSE))=TRUE,0,VLOOKUP($F108,[1]기획현황취합!$A$1:$E$65474,[1]기획현황취합!$B$1,FALSE))</f>
        <v>0</v>
      </c>
      <c r="AN108" s="1042">
        <f>IF(ISERROR(VLOOKUP($F108,[1]기획현황취합!$A$1:$E$65474,[1]기획현황취합!$C$1,FALSE))=TRUE,0,VLOOKUP($F108,[1]기획현황취합!$A$1:$E$65474,[1]기획현황취합!$C$1,FALSE))</f>
        <v>0</v>
      </c>
      <c r="AO108" s="46">
        <f>IF(ISERROR(($AM108/1.1)/VLOOKUP($AG108,'TARGET MU'!$A:$D,'TARGET MU'!$D$1,FALSE))=TRUE,0,($AM108/1.1)/VLOOKUP($AG108,'TARGET MU'!$A:$D,'TARGET MU'!$D$1,FALSE))</f>
        <v>0</v>
      </c>
      <c r="AP108" s="1049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0</v>
      </c>
      <c r="AQ108" s="38">
        <f t="shared" si="268"/>
        <v>0</v>
      </c>
      <c r="AR108" s="716">
        <v>0</v>
      </c>
      <c r="AS108" s="716">
        <v>0</v>
      </c>
      <c r="AT108" s="251"/>
      <c r="AU108" s="226">
        <f t="shared" si="269"/>
        <v>0</v>
      </c>
      <c r="AV108" s="252">
        <v>0</v>
      </c>
      <c r="AW108" s="253">
        <v>0</v>
      </c>
      <c r="AX108" s="257">
        <f>IF(ISERROR(VLOOKUP($F108,[1]기획현황취합!$A$1:$E$65474,[1]기획현황취합!$D$1,FALSE))=TRUE,0,VLOOKUP($F108,[1]기획현황취합!$A$1:$E$65474,[1]기획현황취합!$D$1,FALSE))</f>
        <v>0</v>
      </c>
      <c r="AY108" s="255">
        <v>0</v>
      </c>
      <c r="AZ108" s="210">
        <f>IF(ISERROR(VLOOKUP($F108,[1]기획현황취합!$A$1:$E$65474,[1]기획현황취합!$E$1,FALSE))=TRUE,0,VLOOKUP($F108,[1]기획현황취합!$A$1:$E$65474,[1]기획현황취합!$E$1,FALSE))</f>
        <v>0</v>
      </c>
      <c r="BA108" s="250">
        <v>0</v>
      </c>
      <c r="BB108" s="250">
        <v>0</v>
      </c>
      <c r="BC108" s="250">
        <v>0</v>
      </c>
      <c r="BD108" s="250">
        <v>0</v>
      </c>
      <c r="BE108" s="250">
        <v>0</v>
      </c>
      <c r="BF108" s="250">
        <v>0</v>
      </c>
      <c r="BG108" s="256">
        <v>0</v>
      </c>
      <c r="BH108" s="256">
        <v>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215"/>
        <v>0</v>
      </c>
      <c r="BO108" s="47">
        <f t="shared" si="216"/>
        <v>0</v>
      </c>
      <c r="BP108" s="95">
        <f t="shared" si="217"/>
        <v>0</v>
      </c>
      <c r="BQ108" s="95">
        <f t="shared" si="218"/>
        <v>0</v>
      </c>
      <c r="BR108" s="48">
        <f t="shared" si="210"/>
        <v>0</v>
      </c>
      <c r="BT108" s="26" t="str">
        <f>IF(ISERROR(Z108&amp;VLOOKUP($AG108,'TARGET MU'!$A:$D,'TARGET MU'!$B$1,FALSE))=TRUE,"",Z108&amp;VLOOKUP($AG108,'TARGET MU'!$A:$D,'TARGET MU'!$B$1,FALSE))</f>
        <v/>
      </c>
      <c r="BU108" s="31">
        <f t="shared" si="223"/>
        <v>0</v>
      </c>
      <c r="BV108" s="31" t="str">
        <f t="shared" si="224"/>
        <v>0</v>
      </c>
      <c r="BX108" s="55">
        <f t="shared" si="241"/>
        <v>0</v>
      </c>
      <c r="BY108" s="56" t="str">
        <f t="shared" si="242"/>
        <v/>
      </c>
      <c r="BZ108" s="56">
        <f t="shared" si="243"/>
        <v>0</v>
      </c>
      <c r="CA108" s="56">
        <f t="shared" si="244"/>
        <v>0</v>
      </c>
      <c r="CB108" s="56">
        <f t="shared" si="245"/>
        <v>0</v>
      </c>
      <c r="CC108" s="56">
        <f t="shared" si="246"/>
        <v>0</v>
      </c>
      <c r="CD108" s="57">
        <f t="shared" si="247"/>
        <v>0</v>
      </c>
      <c r="CE108" s="56" t="str">
        <f t="shared" si="248"/>
        <v/>
      </c>
      <c r="CF108" s="56" t="str">
        <f t="shared" si="249"/>
        <v/>
      </c>
      <c r="CG108" s="57">
        <f t="shared" si="250"/>
        <v>0</v>
      </c>
      <c r="CH108" s="56" t="str">
        <f t="shared" si="251"/>
        <v/>
      </c>
      <c r="CI108" s="56">
        <f t="shared" si="252"/>
        <v>1</v>
      </c>
      <c r="CJ108" s="56">
        <f t="shared" si="253"/>
        <v>0</v>
      </c>
      <c r="CK108" s="58">
        <f t="shared" si="219"/>
        <v>0</v>
      </c>
      <c r="CL108" s="59">
        <f t="shared" si="254"/>
        <v>0</v>
      </c>
      <c r="CM108" s="58">
        <f t="shared" si="255"/>
        <v>0</v>
      </c>
      <c r="CN108" s="58">
        <f t="shared" si="256"/>
        <v>0</v>
      </c>
      <c r="CO108" s="58">
        <f t="shared" si="257"/>
        <v>0</v>
      </c>
      <c r="CP108" s="60" t="str">
        <f t="shared" si="258"/>
        <v/>
      </c>
      <c r="CQ108" s="241"/>
      <c r="CS108" s="49"/>
      <c r="CT108" s="50" t="str">
        <f t="shared" si="259"/>
        <v/>
      </c>
      <c r="CU108" s="51" t="str">
        <f t="shared" si="260"/>
        <v/>
      </c>
      <c r="CV108" s="51" t="str">
        <f t="shared" si="261"/>
        <v>_</v>
      </c>
      <c r="CW108" s="51" t="str">
        <f t="shared" si="262"/>
        <v/>
      </c>
      <c r="CX108" s="52">
        <f t="shared" si="263"/>
        <v>0</v>
      </c>
      <c r="CY108" s="52" t="str">
        <f t="shared" si="264"/>
        <v/>
      </c>
      <c r="CZ108" s="53">
        <f t="shared" si="220"/>
        <v>0</v>
      </c>
      <c r="DA108" s="53">
        <f t="shared" si="265"/>
        <v>0</v>
      </c>
      <c r="DB108" s="52">
        <f t="shared" si="266"/>
        <v>0</v>
      </c>
      <c r="DC108" s="52">
        <f t="shared" si="267"/>
        <v>0</v>
      </c>
      <c r="DD108" s="61"/>
      <c r="DE108" s="165"/>
      <c r="DG108" s="276"/>
      <c r="DH108" s="282" t="str">
        <f t="shared" si="270"/>
        <v/>
      </c>
      <c r="DI108" s="275"/>
      <c r="DJ108" s="275"/>
      <c r="DK108" s="276"/>
      <c r="DL108" s="1081"/>
      <c r="DM108" s="1081"/>
      <c r="DN108" s="276"/>
      <c r="DO108" s="276"/>
      <c r="DP108" s="283" t="str">
        <f t="shared" si="271"/>
        <v/>
      </c>
      <c r="DQ108" s="276"/>
      <c r="DR108" s="276"/>
      <c r="DS108" s="277"/>
      <c r="DT108" s="276"/>
      <c r="DU108" s="277"/>
      <c r="DV108" s="276"/>
      <c r="DW108" s="276"/>
      <c r="DX108" s="277"/>
      <c r="DY108" s="277"/>
      <c r="DZ108" s="61"/>
      <c r="EA108" s="62"/>
      <c r="EB108" s="62"/>
      <c r="EC108" s="26" t="str">
        <f t="shared" si="225"/>
        <v/>
      </c>
      <c r="ED108" s="26" t="str">
        <f t="shared" si="226"/>
        <v/>
      </c>
      <c r="EE108" s="27">
        <f>IF(ED108="",0,IF(COUNTIF(ED$12:ED107,ED108)=0,0,COUNTIF(ED$12:ED107,ED108)))</f>
        <v>0</v>
      </c>
      <c r="EF108" s="26">
        <f t="shared" si="234"/>
        <v>0</v>
      </c>
      <c r="EG108" s="27" t="str">
        <f t="shared" si="227"/>
        <v/>
      </c>
      <c r="EI108" s="26" t="str">
        <f t="shared" si="228"/>
        <v/>
      </c>
      <c r="EJ108" s="26" t="str">
        <f t="shared" si="229"/>
        <v/>
      </c>
    </row>
    <row r="109" spans="1:140" s="26" customFormat="1" ht="52.5" customHeight="1">
      <c r="A109" s="169" t="str">
        <f>IF(OR($I109="TTL",$I109=""),"",IF(ISERROR(VLOOKUP($B109,CODE!$D:$G,CODE!$F$1-2,FALSE))=TRUE,"전략",VLOOKUP($B109,CODE!$D:$G,CODE!$F$1-2,FALSE)))</f>
        <v/>
      </c>
      <c r="B109" s="224" t="str">
        <f>IF(OR($I109="TTL",$I109=""),"",IF(VLOOKUP($P109,CODE!$K:$O,CODE!$O$1,FALSE)="",$I109,$I109&amp;"-"&amp;VLOOKUP($P109,CODE!$K:$O,CODE!$O$1,FALSE)))</f>
        <v/>
      </c>
      <c r="C109" s="72" t="str">
        <f t="shared" si="221"/>
        <v>--</v>
      </c>
      <c r="D109" s="306" t="str">
        <f t="shared" si="230"/>
        <v>--</v>
      </c>
      <c r="E109" s="72">
        <f t="shared" si="231"/>
        <v>0</v>
      </c>
      <c r="F109" s="195" t="str">
        <f t="shared" si="232"/>
        <v>--0</v>
      </c>
      <c r="G109" s="72" t="str">
        <f t="shared" si="233"/>
        <v>--0-</v>
      </c>
      <c r="H109" s="72">
        <f>IF(ISERROR(I109&amp;VLOOKUP(P109,CODE!$K:$N,CODE!$N$1,FALSE)&amp;S109)=TRUE,0,I109&amp;VLOOKUP(P109,CODE!$K:$N,CODE!$N$1,FALSE)&amp;S109)</f>
        <v>0</v>
      </c>
      <c r="I109" s="72" t="str">
        <f>IF(ISERROR(SEARCH("TTL",$K109))=TRUE,IF($L109="","",VLOOKUP($L109,CODE!$B:$G,CODE!$D$1,FALSE)),"TTL")</f>
        <v/>
      </c>
      <c r="J109" s="244" t="str">
        <f t="shared" si="222"/>
        <v/>
      </c>
      <c r="K109" s="558"/>
      <c r="L109" s="40"/>
      <c r="M109" s="41" t="str">
        <f>IF(OR($I109="TTL",$L109=""),"",VLOOKUP($L109,CODE!$B:$D,CODE!$C$1,FALSE))</f>
        <v/>
      </c>
      <c r="N109" s="42" t="str">
        <f>IF(OR($I109="TTL",$L109=""),"",VLOOKUP($K$2,CODE!$S:$T,CODE!$T$1-1,FALSE))</f>
        <v/>
      </c>
      <c r="O109" s="43" t="str">
        <f>IF(OR($I109="TTL",$L109=""),"",VLOOKUP($L$2,CODE!$X:$Y,CODE!$Y$1-1,FALSE))</f>
        <v/>
      </c>
      <c r="P109" s="40"/>
      <c r="Q109" s="41" t="str">
        <f>IF(OR($I109="TTL",$P109=""),"",VLOOKUP($P109,CODE!$K:$M,CODE!$L$1,FALSE))</f>
        <v/>
      </c>
      <c r="R109" s="185"/>
      <c r="S109" s="40"/>
      <c r="T109" s="43" t="str">
        <f t="shared" si="236"/>
        <v/>
      </c>
      <c r="U109" s="39" t="str">
        <f t="shared" si="237"/>
        <v/>
      </c>
      <c r="V109" s="36">
        <f t="shared" si="238"/>
        <v>0</v>
      </c>
      <c r="W109" s="44"/>
      <c r="X109" s="39" t="str">
        <f>IF($Y109="","",VLOOKUP($Y109,CODE!$AE:$AF,CODE!$AF$1-1,FALSE))</f>
        <v/>
      </c>
      <c r="Y109" s="37"/>
      <c r="Z109" s="35" t="str">
        <f t="shared" si="212"/>
        <v/>
      </c>
      <c r="AA109" s="554" t="str">
        <f t="shared" si="213"/>
        <v/>
      </c>
      <c r="AB109" s="45">
        <f t="shared" si="214"/>
        <v>0</v>
      </c>
      <c r="AC109" s="560">
        <v>0</v>
      </c>
      <c r="AD109" s="186">
        <v>1</v>
      </c>
      <c r="AE109" s="218"/>
      <c r="AF109" s="214"/>
      <c r="AG109" s="215"/>
      <c r="AH109" s="216"/>
      <c r="AI109" s="231" t="str">
        <f t="shared" si="239"/>
        <v/>
      </c>
      <c r="AJ109" s="217"/>
      <c r="AK109" s="217"/>
      <c r="AL109" s="219" t="str">
        <f t="shared" si="240"/>
        <v/>
      </c>
      <c r="AM109" s="254">
        <f>IF(ISERROR(VLOOKUP($F109,[1]기획현황취합!$A$1:$E$65474,[1]기획현황취합!$B$1,FALSE))=TRUE,0,VLOOKUP($F109,[1]기획현황취합!$A$1:$E$65474,[1]기획현황취합!$B$1,FALSE))</f>
        <v>0</v>
      </c>
      <c r="AN109" s="1042">
        <f>IF(ISERROR(VLOOKUP($F109,[1]기획현황취합!$A$1:$E$65474,[1]기획현황취합!$C$1,FALSE))=TRUE,0,VLOOKUP($F109,[1]기획현황취합!$A$1:$E$65474,[1]기획현황취합!$C$1,FALSE))</f>
        <v>0</v>
      </c>
      <c r="AO109" s="46">
        <f>IF(ISERROR(($AM109/1.1)/VLOOKUP($AG109,'TARGET MU'!$A:$D,'TARGET MU'!$D$1,FALSE))=TRUE,0,($AM109/1.1)/VLOOKUP($AG109,'TARGET MU'!$A:$D,'TARGET MU'!$D$1,FALSE))</f>
        <v>0</v>
      </c>
      <c r="AP109" s="1049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0</v>
      </c>
      <c r="AQ109" s="38">
        <f t="shared" si="268"/>
        <v>0</v>
      </c>
      <c r="AR109" s="716">
        <v>0</v>
      </c>
      <c r="AS109" s="716">
        <v>0</v>
      </c>
      <c r="AT109" s="251"/>
      <c r="AU109" s="226">
        <f t="shared" si="269"/>
        <v>0</v>
      </c>
      <c r="AV109" s="252">
        <v>0</v>
      </c>
      <c r="AW109" s="253">
        <v>0</v>
      </c>
      <c r="AX109" s="257">
        <f>IF(ISERROR(VLOOKUP($F109,[1]기획현황취합!$A$1:$E$65474,[1]기획현황취합!$D$1,FALSE))=TRUE,0,VLOOKUP($F109,[1]기획현황취합!$A$1:$E$65474,[1]기획현황취합!$D$1,FALSE))</f>
        <v>0</v>
      </c>
      <c r="AY109" s="255">
        <v>0</v>
      </c>
      <c r="AZ109" s="210">
        <f>IF(ISERROR(VLOOKUP($F109,[1]기획현황취합!$A$1:$E$65474,[1]기획현황취합!$E$1,FALSE))=TRUE,0,VLOOKUP($F109,[1]기획현황취합!$A$1:$E$65474,[1]기획현황취합!$E$1,FALSE))</f>
        <v>0</v>
      </c>
      <c r="BA109" s="250">
        <v>0</v>
      </c>
      <c r="BB109" s="250">
        <v>0</v>
      </c>
      <c r="BC109" s="250">
        <v>0</v>
      </c>
      <c r="BD109" s="250">
        <v>0</v>
      </c>
      <c r="BE109" s="250">
        <v>0</v>
      </c>
      <c r="BF109" s="250">
        <v>0</v>
      </c>
      <c r="BG109" s="256">
        <v>0</v>
      </c>
      <c r="BH109" s="256">
        <v>0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215"/>
        <v>0</v>
      </c>
      <c r="BO109" s="47">
        <f t="shared" si="216"/>
        <v>0</v>
      </c>
      <c r="BP109" s="95">
        <f t="shared" si="217"/>
        <v>0</v>
      </c>
      <c r="BQ109" s="95">
        <f t="shared" si="218"/>
        <v>0</v>
      </c>
      <c r="BR109" s="48">
        <f t="shared" si="210"/>
        <v>0</v>
      </c>
      <c r="BT109" s="26" t="str">
        <f>IF(ISERROR(Z109&amp;VLOOKUP($AG109,'TARGET MU'!$A:$D,'TARGET MU'!$B$1,FALSE))=TRUE,"",Z109&amp;VLOOKUP($AG109,'TARGET MU'!$A:$D,'TARGET MU'!$B$1,FALSE))</f>
        <v/>
      </c>
      <c r="BU109" s="31">
        <f t="shared" si="223"/>
        <v>0</v>
      </c>
      <c r="BV109" s="31" t="str">
        <f t="shared" si="224"/>
        <v>0</v>
      </c>
      <c r="BX109" s="55">
        <f t="shared" si="241"/>
        <v>0</v>
      </c>
      <c r="BY109" s="56" t="str">
        <f t="shared" si="242"/>
        <v/>
      </c>
      <c r="BZ109" s="56">
        <f t="shared" si="243"/>
        <v>0</v>
      </c>
      <c r="CA109" s="56">
        <f t="shared" si="244"/>
        <v>0</v>
      </c>
      <c r="CB109" s="56">
        <f t="shared" si="245"/>
        <v>0</v>
      </c>
      <c r="CC109" s="56">
        <f t="shared" si="246"/>
        <v>0</v>
      </c>
      <c r="CD109" s="57">
        <f t="shared" si="247"/>
        <v>0</v>
      </c>
      <c r="CE109" s="56" t="str">
        <f t="shared" si="248"/>
        <v/>
      </c>
      <c r="CF109" s="56" t="str">
        <f t="shared" si="249"/>
        <v/>
      </c>
      <c r="CG109" s="57">
        <f t="shared" si="250"/>
        <v>0</v>
      </c>
      <c r="CH109" s="56" t="str">
        <f t="shared" si="251"/>
        <v/>
      </c>
      <c r="CI109" s="56">
        <f t="shared" si="252"/>
        <v>1</v>
      </c>
      <c r="CJ109" s="56">
        <f t="shared" si="253"/>
        <v>0</v>
      </c>
      <c r="CK109" s="58">
        <f t="shared" si="219"/>
        <v>0</v>
      </c>
      <c r="CL109" s="59">
        <f t="shared" si="254"/>
        <v>0</v>
      </c>
      <c r="CM109" s="58">
        <f t="shared" si="255"/>
        <v>0</v>
      </c>
      <c r="CN109" s="58">
        <f t="shared" si="256"/>
        <v>0</v>
      </c>
      <c r="CO109" s="58">
        <f t="shared" si="257"/>
        <v>0</v>
      </c>
      <c r="CP109" s="60" t="str">
        <f t="shared" si="258"/>
        <v/>
      </c>
      <c r="CQ109" s="241"/>
      <c r="CS109" s="49"/>
      <c r="CT109" s="50" t="str">
        <f t="shared" si="259"/>
        <v/>
      </c>
      <c r="CU109" s="51" t="str">
        <f t="shared" si="260"/>
        <v/>
      </c>
      <c r="CV109" s="51" t="str">
        <f t="shared" si="261"/>
        <v>_</v>
      </c>
      <c r="CW109" s="51" t="str">
        <f t="shared" si="262"/>
        <v/>
      </c>
      <c r="CX109" s="52">
        <f t="shared" si="263"/>
        <v>0</v>
      </c>
      <c r="CY109" s="52" t="str">
        <f t="shared" si="264"/>
        <v/>
      </c>
      <c r="CZ109" s="53">
        <f t="shared" si="220"/>
        <v>0</v>
      </c>
      <c r="DA109" s="53">
        <f t="shared" si="265"/>
        <v>0</v>
      </c>
      <c r="DB109" s="52">
        <f t="shared" si="266"/>
        <v>0</v>
      </c>
      <c r="DC109" s="52">
        <f t="shared" si="267"/>
        <v>0</v>
      </c>
      <c r="DD109" s="61"/>
      <c r="DE109" s="165"/>
      <c r="DG109" s="276"/>
      <c r="DH109" s="282" t="str">
        <f t="shared" si="270"/>
        <v/>
      </c>
      <c r="DI109" s="275"/>
      <c r="DJ109" s="275"/>
      <c r="DK109" s="276"/>
      <c r="DL109" s="1081"/>
      <c r="DM109" s="1081"/>
      <c r="DN109" s="276"/>
      <c r="DO109" s="276"/>
      <c r="DP109" s="283" t="str">
        <f t="shared" si="271"/>
        <v/>
      </c>
      <c r="DQ109" s="276"/>
      <c r="DR109" s="276"/>
      <c r="DS109" s="277"/>
      <c r="DT109" s="276"/>
      <c r="DU109" s="277"/>
      <c r="DV109" s="276"/>
      <c r="DW109" s="276"/>
      <c r="DX109" s="277"/>
      <c r="DY109" s="277"/>
      <c r="DZ109" s="61"/>
      <c r="EA109" s="62"/>
      <c r="EB109" s="62"/>
      <c r="EC109" s="26" t="str">
        <f t="shared" si="225"/>
        <v/>
      </c>
      <c r="ED109" s="26" t="str">
        <f t="shared" si="226"/>
        <v/>
      </c>
      <c r="EE109" s="27">
        <f>IF(ED109="",0,IF(COUNTIF(ED$12:ED108,ED109)=0,0,COUNTIF(ED$12:ED108,ED109)))</f>
        <v>0</v>
      </c>
      <c r="EF109" s="26">
        <f t="shared" si="234"/>
        <v>0</v>
      </c>
      <c r="EG109" s="27" t="str">
        <f t="shared" si="227"/>
        <v/>
      </c>
      <c r="EI109" s="26" t="str">
        <f t="shared" si="228"/>
        <v/>
      </c>
      <c r="EJ109" s="26" t="str">
        <f t="shared" si="229"/>
        <v/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4" t="str">
        <f>IF(OR($I110="TTL",$I110=""),"",IF(VLOOKUP($P110,CODE!$K:$O,CODE!$O$1,FALSE)="",$I110,$I110&amp;"-"&amp;VLOOKUP($P110,CODE!$K:$O,CODE!$O$1,FALSE)))</f>
        <v/>
      </c>
      <c r="C110" s="72" t="str">
        <f t="shared" si="221"/>
        <v>--</v>
      </c>
      <c r="D110" s="306" t="str">
        <f t="shared" si="230"/>
        <v>--</v>
      </c>
      <c r="E110" s="72">
        <f t="shared" si="231"/>
        <v>0</v>
      </c>
      <c r="F110" s="195" t="str">
        <f t="shared" si="232"/>
        <v>--0</v>
      </c>
      <c r="G110" s="72" t="str">
        <f t="shared" si="233"/>
        <v>--0-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/>
      </c>
      <c r="J110" s="244" t="str">
        <f t="shared" si="222"/>
        <v/>
      </c>
      <c r="K110" s="558"/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85"/>
      <c r="S110" s="40"/>
      <c r="T110" s="43" t="str">
        <f t="shared" si="236"/>
        <v/>
      </c>
      <c r="U110" s="39" t="str">
        <f t="shared" si="237"/>
        <v/>
      </c>
      <c r="V110" s="36">
        <f t="shared" si="238"/>
        <v>0</v>
      </c>
      <c r="W110" s="44"/>
      <c r="X110" s="39" t="str">
        <f>IF($Y110="","",VLOOKUP($Y110,CODE!$AE:$AF,CODE!$AF$1-1,FALSE))</f>
        <v/>
      </c>
      <c r="Y110" s="37"/>
      <c r="Z110" s="35" t="str">
        <f t="shared" si="212"/>
        <v/>
      </c>
      <c r="AA110" s="554" t="str">
        <f t="shared" si="213"/>
        <v/>
      </c>
      <c r="AB110" s="45">
        <f t="shared" si="214"/>
        <v>0</v>
      </c>
      <c r="AC110" s="560">
        <v>0</v>
      </c>
      <c r="AD110" s="186">
        <v>1</v>
      </c>
      <c r="AE110" s="218"/>
      <c r="AF110" s="214"/>
      <c r="AG110" s="215"/>
      <c r="AH110" s="216"/>
      <c r="AI110" s="231" t="str">
        <f t="shared" si="239"/>
        <v/>
      </c>
      <c r="AJ110" s="217"/>
      <c r="AK110" s="217"/>
      <c r="AL110" s="219" t="str">
        <f t="shared" si="240"/>
        <v/>
      </c>
      <c r="AM110" s="254">
        <f>IF(ISERROR(VLOOKUP($F110,[1]기획현황취합!$A$1:$E$65474,[1]기획현황취합!$B$1,FALSE))=TRUE,0,VLOOKUP($F110,[1]기획현황취합!$A$1:$E$65474,[1]기획현황취합!$B$1,FALSE))</f>
        <v>0</v>
      </c>
      <c r="AN110" s="1042">
        <f>IF(ISERROR(VLOOKUP($F110,[1]기획현황취합!$A$1:$E$65474,[1]기획현황취합!$C$1,FALSE))=TRUE,0,VLOOKUP($F110,[1]기획현황취합!$A$1:$E$65474,[1]기획현황취합!$C$1,FALSE))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49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268"/>
        <v>0</v>
      </c>
      <c r="AR110" s="716">
        <v>0</v>
      </c>
      <c r="AS110" s="716">
        <v>0</v>
      </c>
      <c r="AT110" s="251"/>
      <c r="AU110" s="226">
        <f t="shared" si="269"/>
        <v>0</v>
      </c>
      <c r="AV110" s="252">
        <v>0</v>
      </c>
      <c r="AW110" s="253">
        <v>0</v>
      </c>
      <c r="AX110" s="257">
        <f>IF(ISERROR(VLOOKUP($F110,[1]기획현황취합!$A$1:$E$65474,[1]기획현황취합!$D$1,FALSE))=TRUE,0,VLOOKUP($F110,[1]기획현황취합!$A$1:$E$65474,[1]기획현황취합!$D$1,FALSE))</f>
        <v>0</v>
      </c>
      <c r="AY110" s="255">
        <v>0</v>
      </c>
      <c r="AZ110" s="210">
        <f>IF(ISERROR(VLOOKUP($F110,[1]기획현황취합!$A$1:$E$65474,[1]기획현황취합!$E$1,FALSE))=TRUE,0,VLOOKUP($F110,[1]기획현황취합!$A$1:$E$65474,[1]기획현황취합!$E$1,FALSE))</f>
        <v>0</v>
      </c>
      <c r="BA110" s="250">
        <v>0</v>
      </c>
      <c r="BB110" s="250">
        <v>0</v>
      </c>
      <c r="BC110" s="250">
        <v>0</v>
      </c>
      <c r="BD110" s="250">
        <v>0</v>
      </c>
      <c r="BE110" s="250">
        <v>0</v>
      </c>
      <c r="BF110" s="250">
        <v>0</v>
      </c>
      <c r="BG110" s="256">
        <v>0</v>
      </c>
      <c r="BH110" s="256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215"/>
        <v>0</v>
      </c>
      <c r="BO110" s="47">
        <f t="shared" si="216"/>
        <v>0</v>
      </c>
      <c r="BP110" s="95">
        <f t="shared" si="217"/>
        <v>0</v>
      </c>
      <c r="BQ110" s="95">
        <f t="shared" si="218"/>
        <v>0</v>
      </c>
      <c r="BR110" s="48">
        <f t="shared" si="210"/>
        <v>0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223"/>
        <v>0</v>
      </c>
      <c r="BV110" s="31" t="str">
        <f t="shared" si="224"/>
        <v>0</v>
      </c>
      <c r="BX110" s="55">
        <f t="shared" si="241"/>
        <v>0</v>
      </c>
      <c r="BY110" s="56" t="str">
        <f t="shared" si="242"/>
        <v/>
      </c>
      <c r="BZ110" s="56">
        <f t="shared" si="243"/>
        <v>0</v>
      </c>
      <c r="CA110" s="56">
        <f t="shared" si="244"/>
        <v>0</v>
      </c>
      <c r="CB110" s="56">
        <f t="shared" si="245"/>
        <v>0</v>
      </c>
      <c r="CC110" s="56">
        <f t="shared" si="246"/>
        <v>0</v>
      </c>
      <c r="CD110" s="57">
        <f t="shared" si="247"/>
        <v>0</v>
      </c>
      <c r="CE110" s="56" t="str">
        <f t="shared" si="248"/>
        <v/>
      </c>
      <c r="CF110" s="56" t="str">
        <f t="shared" si="249"/>
        <v/>
      </c>
      <c r="CG110" s="57">
        <f t="shared" si="250"/>
        <v>0</v>
      </c>
      <c r="CH110" s="56" t="str">
        <f t="shared" si="251"/>
        <v/>
      </c>
      <c r="CI110" s="56">
        <f t="shared" si="252"/>
        <v>1</v>
      </c>
      <c r="CJ110" s="56">
        <f t="shared" si="253"/>
        <v>0</v>
      </c>
      <c r="CK110" s="58">
        <f t="shared" si="219"/>
        <v>0</v>
      </c>
      <c r="CL110" s="59">
        <f t="shared" si="254"/>
        <v>0</v>
      </c>
      <c r="CM110" s="58">
        <f t="shared" si="255"/>
        <v>0</v>
      </c>
      <c r="CN110" s="58">
        <f t="shared" si="256"/>
        <v>0</v>
      </c>
      <c r="CO110" s="58">
        <f t="shared" si="257"/>
        <v>0</v>
      </c>
      <c r="CP110" s="60" t="str">
        <f t="shared" si="258"/>
        <v/>
      </c>
      <c r="CQ110" s="241"/>
      <c r="CS110" s="49"/>
      <c r="CT110" s="50" t="str">
        <f t="shared" si="259"/>
        <v/>
      </c>
      <c r="CU110" s="51" t="str">
        <f t="shared" si="260"/>
        <v/>
      </c>
      <c r="CV110" s="51" t="str">
        <f t="shared" si="261"/>
        <v>_</v>
      </c>
      <c r="CW110" s="51" t="str">
        <f t="shared" si="262"/>
        <v/>
      </c>
      <c r="CX110" s="52">
        <f t="shared" si="263"/>
        <v>0</v>
      </c>
      <c r="CY110" s="52" t="str">
        <f t="shared" si="264"/>
        <v/>
      </c>
      <c r="CZ110" s="53">
        <f t="shared" si="220"/>
        <v>0</v>
      </c>
      <c r="DA110" s="53">
        <f t="shared" si="265"/>
        <v>0</v>
      </c>
      <c r="DB110" s="52">
        <f t="shared" si="266"/>
        <v>0</v>
      </c>
      <c r="DC110" s="52">
        <f t="shared" si="267"/>
        <v>0</v>
      </c>
      <c r="DD110" s="61"/>
      <c r="DE110" s="165"/>
      <c r="DG110" s="276"/>
      <c r="DH110" s="282" t="str">
        <f t="shared" si="270"/>
        <v/>
      </c>
      <c r="DI110" s="275"/>
      <c r="DJ110" s="275"/>
      <c r="DK110" s="276"/>
      <c r="DL110" s="1081"/>
      <c r="DM110" s="1081"/>
      <c r="DN110" s="276"/>
      <c r="DO110" s="276"/>
      <c r="DP110" s="283" t="str">
        <f t="shared" si="271"/>
        <v/>
      </c>
      <c r="DQ110" s="276"/>
      <c r="DR110" s="276"/>
      <c r="DS110" s="277"/>
      <c r="DT110" s="276"/>
      <c r="DU110" s="277"/>
      <c r="DV110" s="276"/>
      <c r="DW110" s="276"/>
      <c r="DX110" s="277"/>
      <c r="DY110" s="277"/>
      <c r="DZ110" s="61"/>
      <c r="EA110" s="62"/>
      <c r="EB110" s="62"/>
      <c r="EC110" s="26" t="str">
        <f t="shared" si="225"/>
        <v/>
      </c>
      <c r="ED110" s="26" t="str">
        <f t="shared" si="226"/>
        <v/>
      </c>
      <c r="EE110" s="27">
        <f>IF(ED110="",0,IF(COUNTIF(ED$12:ED109,ED110)=0,0,COUNTIF(ED$12:ED109,ED110)))</f>
        <v>0</v>
      </c>
      <c r="EF110" s="26">
        <f t="shared" si="234"/>
        <v>0</v>
      </c>
      <c r="EG110" s="27" t="str">
        <f t="shared" si="227"/>
        <v/>
      </c>
      <c r="EI110" s="26" t="str">
        <f t="shared" si="228"/>
        <v/>
      </c>
      <c r="EJ110" s="26" t="str">
        <f t="shared" si="229"/>
        <v/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/>
      </c>
      <c r="B111" s="224" t="str">
        <f>IF(OR($I111="TTL",$I111=""),"",IF(VLOOKUP($P111,CODE!$K:$O,CODE!$O$1,FALSE)="",$I111,$I111&amp;"-"&amp;VLOOKUP($P111,CODE!$K:$O,CODE!$O$1,FALSE)))</f>
        <v/>
      </c>
      <c r="C111" s="72" t="str">
        <f t="shared" si="221"/>
        <v>--</v>
      </c>
      <c r="D111" s="306" t="str">
        <f t="shared" si="230"/>
        <v>--</v>
      </c>
      <c r="E111" s="72">
        <f t="shared" si="231"/>
        <v>0</v>
      </c>
      <c r="F111" s="195" t="str">
        <f t="shared" si="232"/>
        <v>--0</v>
      </c>
      <c r="G111" s="72" t="str">
        <f t="shared" si="233"/>
        <v>--0-</v>
      </c>
      <c r="H111" s="72">
        <f>IF(ISERROR(I111&amp;VLOOKUP(P111,CODE!$K:$N,CODE!$N$1,FALSE)&amp;S111)=TRUE,0,I111&amp;VLOOKUP(P111,CODE!$K:$N,CODE!$N$1,FALSE)&amp;S111)</f>
        <v>0</v>
      </c>
      <c r="I111" s="72" t="str">
        <f>IF(ISERROR(SEARCH("TTL",$K111))=TRUE,IF($L111="","",VLOOKUP($L111,CODE!$B:$G,CODE!$D$1,FALSE)),"TTL")</f>
        <v/>
      </c>
      <c r="J111" s="244" t="str">
        <f t="shared" si="222"/>
        <v/>
      </c>
      <c r="K111" s="558"/>
      <c r="L111" s="40"/>
      <c r="M111" s="41" t="str">
        <f>IF(OR($I111="TTL",$L111=""),"",VLOOKUP($L111,CODE!$B:$D,CODE!$C$1,FALSE))</f>
        <v/>
      </c>
      <c r="N111" s="42" t="str">
        <f>IF(OR($I111="TTL",$L111=""),"",VLOOKUP($K$2,CODE!$S:$T,CODE!$T$1-1,FALSE))</f>
        <v/>
      </c>
      <c r="O111" s="43" t="str">
        <f>IF(OR($I111="TTL",$L111=""),"",VLOOKUP($L$2,CODE!$X:$Y,CODE!$Y$1-1,FALSE))</f>
        <v/>
      </c>
      <c r="P111" s="40"/>
      <c r="Q111" s="41" t="str">
        <f>IF(OR($I111="TTL",$P111=""),"",VLOOKUP($P111,CODE!$K:$M,CODE!$L$1,FALSE))</f>
        <v/>
      </c>
      <c r="R111" s="185"/>
      <c r="S111" s="40"/>
      <c r="T111" s="43" t="str">
        <f t="shared" si="236"/>
        <v/>
      </c>
      <c r="U111" s="39" t="str">
        <f t="shared" si="237"/>
        <v/>
      </c>
      <c r="V111" s="36">
        <f t="shared" si="238"/>
        <v>0</v>
      </c>
      <c r="W111" s="44"/>
      <c r="X111" s="39" t="str">
        <f>IF($Y111="","",VLOOKUP($Y111,CODE!$AE:$AF,CODE!$AF$1-1,FALSE))</f>
        <v/>
      </c>
      <c r="Y111" s="37"/>
      <c r="Z111" s="35" t="str">
        <f t="shared" si="212"/>
        <v/>
      </c>
      <c r="AA111" s="554" t="str">
        <f t="shared" si="213"/>
        <v/>
      </c>
      <c r="AB111" s="45">
        <f t="shared" si="214"/>
        <v>0</v>
      </c>
      <c r="AC111" s="560">
        <v>0</v>
      </c>
      <c r="AD111" s="186">
        <v>1</v>
      </c>
      <c r="AE111" s="218"/>
      <c r="AF111" s="214"/>
      <c r="AG111" s="215"/>
      <c r="AH111" s="216"/>
      <c r="AI111" s="231" t="str">
        <f t="shared" si="239"/>
        <v/>
      </c>
      <c r="AJ111" s="217"/>
      <c r="AK111" s="217"/>
      <c r="AL111" s="219" t="str">
        <f t="shared" si="240"/>
        <v/>
      </c>
      <c r="AM111" s="254">
        <f>IF(ISERROR(VLOOKUP($F111,[1]기획현황취합!$A$1:$E$65474,[1]기획현황취합!$B$1,FALSE))=TRUE,0,VLOOKUP($F111,[1]기획현황취합!$A$1:$E$65474,[1]기획현황취합!$B$1,FALSE))</f>
        <v>0</v>
      </c>
      <c r="AN111" s="1042">
        <f>IF(ISERROR(VLOOKUP($F111,[1]기획현황취합!$A$1:$E$65474,[1]기획현황취합!$C$1,FALSE))=TRUE,0,VLOOKUP($F111,[1]기획현황취합!$A$1:$E$65474,[1]기획현황취합!$C$1,FALSE))</f>
        <v>0</v>
      </c>
      <c r="AO111" s="46">
        <f>IF(ISERROR(($AM111/1.1)/VLOOKUP($AG111,'TARGET MU'!$A:$D,'TARGET MU'!$D$1,FALSE))=TRUE,0,($AM111/1.1)/VLOOKUP($AG111,'TARGET MU'!$A:$D,'TARGET MU'!$D$1,FALSE))</f>
        <v>0</v>
      </c>
      <c r="AP111" s="1049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0</v>
      </c>
      <c r="AQ111" s="38">
        <f t="shared" si="268"/>
        <v>0</v>
      </c>
      <c r="AR111" s="716">
        <v>0</v>
      </c>
      <c r="AS111" s="716">
        <v>0</v>
      </c>
      <c r="AT111" s="251"/>
      <c r="AU111" s="226">
        <f t="shared" si="269"/>
        <v>0</v>
      </c>
      <c r="AV111" s="252">
        <v>0</v>
      </c>
      <c r="AW111" s="253">
        <v>0</v>
      </c>
      <c r="AX111" s="257">
        <f>IF(ISERROR(VLOOKUP($F111,[1]기획현황취합!$A$1:$E$65474,[1]기획현황취합!$D$1,FALSE))=TRUE,0,VLOOKUP($F111,[1]기획현황취합!$A$1:$E$65474,[1]기획현황취합!$D$1,FALSE))</f>
        <v>0</v>
      </c>
      <c r="AY111" s="255">
        <v>0</v>
      </c>
      <c r="AZ111" s="210">
        <f>IF(ISERROR(VLOOKUP($F111,[1]기획현황취합!$A$1:$E$65474,[1]기획현황취합!$E$1,FALSE))=TRUE,0,VLOOKUP($F111,[1]기획현황취합!$A$1:$E$65474,[1]기획현황취합!$E$1,FALSE))</f>
        <v>0</v>
      </c>
      <c r="BA111" s="250">
        <v>0</v>
      </c>
      <c r="BB111" s="250">
        <v>0</v>
      </c>
      <c r="BC111" s="250">
        <v>0</v>
      </c>
      <c r="BD111" s="250">
        <v>0</v>
      </c>
      <c r="BE111" s="250">
        <v>0</v>
      </c>
      <c r="BF111" s="250">
        <v>0</v>
      </c>
      <c r="BG111" s="256">
        <v>0</v>
      </c>
      <c r="BH111" s="256">
        <v>0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215"/>
        <v>0</v>
      </c>
      <c r="BO111" s="47">
        <f t="shared" si="216"/>
        <v>0</v>
      </c>
      <c r="BP111" s="95">
        <f t="shared" si="217"/>
        <v>0</v>
      </c>
      <c r="BQ111" s="95">
        <f t="shared" si="218"/>
        <v>0</v>
      </c>
      <c r="BR111" s="48">
        <f t="shared" si="210"/>
        <v>0</v>
      </c>
      <c r="BT111" s="26" t="str">
        <f>IF(ISERROR(Z111&amp;VLOOKUP($AG111,'TARGET MU'!$A:$D,'TARGET MU'!$B$1,FALSE))=TRUE,"",Z111&amp;VLOOKUP($AG111,'TARGET MU'!$A:$D,'TARGET MU'!$B$1,FALSE))</f>
        <v/>
      </c>
      <c r="BU111" s="31">
        <f t="shared" si="223"/>
        <v>0</v>
      </c>
      <c r="BV111" s="31" t="str">
        <f t="shared" si="224"/>
        <v>0</v>
      </c>
      <c r="BX111" s="55">
        <f t="shared" si="241"/>
        <v>0</v>
      </c>
      <c r="BY111" s="56" t="str">
        <f t="shared" si="242"/>
        <v/>
      </c>
      <c r="BZ111" s="56">
        <f t="shared" si="243"/>
        <v>0</v>
      </c>
      <c r="CA111" s="56">
        <f t="shared" si="244"/>
        <v>0</v>
      </c>
      <c r="CB111" s="56">
        <f t="shared" si="245"/>
        <v>0</v>
      </c>
      <c r="CC111" s="56">
        <f t="shared" si="246"/>
        <v>0</v>
      </c>
      <c r="CD111" s="57">
        <f t="shared" si="247"/>
        <v>0</v>
      </c>
      <c r="CE111" s="56" t="str">
        <f t="shared" si="248"/>
        <v/>
      </c>
      <c r="CF111" s="56" t="str">
        <f t="shared" si="249"/>
        <v/>
      </c>
      <c r="CG111" s="57">
        <f t="shared" si="250"/>
        <v>0</v>
      </c>
      <c r="CH111" s="56" t="str">
        <f t="shared" si="251"/>
        <v/>
      </c>
      <c r="CI111" s="56">
        <f t="shared" si="252"/>
        <v>1</v>
      </c>
      <c r="CJ111" s="56">
        <f t="shared" si="253"/>
        <v>0</v>
      </c>
      <c r="CK111" s="58">
        <f t="shared" si="219"/>
        <v>0</v>
      </c>
      <c r="CL111" s="59">
        <f t="shared" si="254"/>
        <v>0</v>
      </c>
      <c r="CM111" s="58">
        <f t="shared" si="255"/>
        <v>0</v>
      </c>
      <c r="CN111" s="58">
        <f t="shared" si="256"/>
        <v>0</v>
      </c>
      <c r="CO111" s="58">
        <f t="shared" si="257"/>
        <v>0</v>
      </c>
      <c r="CP111" s="60" t="str">
        <f t="shared" si="258"/>
        <v/>
      </c>
      <c r="CQ111" s="241"/>
      <c r="CS111" s="49"/>
      <c r="CT111" s="50" t="str">
        <f t="shared" si="259"/>
        <v/>
      </c>
      <c r="CU111" s="51" t="str">
        <f t="shared" si="260"/>
        <v/>
      </c>
      <c r="CV111" s="51" t="str">
        <f t="shared" si="261"/>
        <v>_</v>
      </c>
      <c r="CW111" s="51" t="str">
        <f t="shared" si="262"/>
        <v/>
      </c>
      <c r="CX111" s="52">
        <f t="shared" si="263"/>
        <v>0</v>
      </c>
      <c r="CY111" s="52" t="str">
        <f t="shared" si="264"/>
        <v/>
      </c>
      <c r="CZ111" s="53">
        <f t="shared" si="220"/>
        <v>0</v>
      </c>
      <c r="DA111" s="53">
        <f t="shared" si="265"/>
        <v>0</v>
      </c>
      <c r="DB111" s="52">
        <f t="shared" si="266"/>
        <v>0</v>
      </c>
      <c r="DC111" s="52">
        <f t="shared" si="267"/>
        <v>0</v>
      </c>
      <c r="DD111" s="61"/>
      <c r="DE111" s="165"/>
      <c r="DG111" s="276"/>
      <c r="DH111" s="282" t="str">
        <f t="shared" si="270"/>
        <v/>
      </c>
      <c r="DI111" s="275"/>
      <c r="DJ111" s="275"/>
      <c r="DK111" s="276"/>
      <c r="DL111" s="1081"/>
      <c r="DM111" s="1081"/>
      <c r="DN111" s="276"/>
      <c r="DO111" s="276"/>
      <c r="DP111" s="283" t="str">
        <f t="shared" si="271"/>
        <v/>
      </c>
      <c r="DQ111" s="276"/>
      <c r="DR111" s="276"/>
      <c r="DS111" s="277"/>
      <c r="DT111" s="276"/>
      <c r="DU111" s="277"/>
      <c r="DV111" s="276"/>
      <c r="DW111" s="276"/>
      <c r="DX111" s="277"/>
      <c r="DY111" s="277"/>
      <c r="DZ111" s="61"/>
      <c r="EA111" s="62"/>
      <c r="EB111" s="62"/>
      <c r="EC111" s="26" t="str">
        <f t="shared" si="225"/>
        <v/>
      </c>
      <c r="ED111" s="26" t="str">
        <f t="shared" si="226"/>
        <v/>
      </c>
      <c r="EE111" s="27">
        <f>IF(ED111="",0,IF(COUNTIF(ED$12:ED110,ED111)=0,0,COUNTIF(ED$12:ED110,ED111)))</f>
        <v>0</v>
      </c>
      <c r="EF111" s="26">
        <f t="shared" si="234"/>
        <v>0</v>
      </c>
      <c r="EG111" s="27" t="str">
        <f t="shared" si="227"/>
        <v/>
      </c>
      <c r="EI111" s="26" t="str">
        <f t="shared" si="228"/>
        <v/>
      </c>
      <c r="EJ111" s="26" t="str">
        <f t="shared" si="229"/>
        <v/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/>
      </c>
      <c r="B112" s="224" t="str">
        <f>IF(OR($I112="TTL",$I112=""),"",IF(VLOOKUP($P112,CODE!$K:$O,CODE!$O$1,FALSE)="",$I112,$I112&amp;"-"&amp;VLOOKUP($P112,CODE!$K:$O,CODE!$O$1,FALSE)))</f>
        <v/>
      </c>
      <c r="C112" s="72" t="str">
        <f t="shared" si="221"/>
        <v>--</v>
      </c>
      <c r="D112" s="306" t="str">
        <f t="shared" si="230"/>
        <v>--</v>
      </c>
      <c r="E112" s="72">
        <f t="shared" si="231"/>
        <v>0</v>
      </c>
      <c r="F112" s="195" t="str">
        <f t="shared" si="232"/>
        <v>--0</v>
      </c>
      <c r="G112" s="72" t="str">
        <f t="shared" si="233"/>
        <v>--0-</v>
      </c>
      <c r="H112" s="72">
        <f>IF(ISERROR(I112&amp;VLOOKUP(P112,CODE!$K:$N,CODE!$N$1,FALSE)&amp;S112)=TRUE,0,I112&amp;VLOOKUP(P112,CODE!$K:$N,CODE!$N$1,FALSE)&amp;S112)</f>
        <v>0</v>
      </c>
      <c r="I112" s="72" t="str">
        <f>IF(ISERROR(SEARCH("TTL",$K112))=TRUE,IF($L112="","",VLOOKUP($L112,CODE!$B:$G,CODE!$D$1,FALSE)),"TTL")</f>
        <v/>
      </c>
      <c r="J112" s="244" t="str">
        <f t="shared" si="222"/>
        <v/>
      </c>
      <c r="K112" s="558"/>
      <c r="L112" s="40"/>
      <c r="M112" s="41" t="str">
        <f>IF(OR($I112="TTL",$L112=""),"",VLOOKUP($L112,CODE!$B:$D,CODE!$C$1,FALSE))</f>
        <v/>
      </c>
      <c r="N112" s="42" t="str">
        <f>IF(OR($I112="TTL",$L112=""),"",VLOOKUP($K$2,CODE!$S:$T,CODE!$T$1-1,FALSE))</f>
        <v/>
      </c>
      <c r="O112" s="43" t="str">
        <f>IF(OR($I112="TTL",$L112=""),"",VLOOKUP($L$2,CODE!$X:$Y,CODE!$Y$1-1,FALSE))</f>
        <v/>
      </c>
      <c r="P112" s="40"/>
      <c r="Q112" s="41" t="str">
        <f>IF(OR($I112="TTL",$P112=""),"",VLOOKUP($P112,CODE!$K:$M,CODE!$L$1,FALSE))</f>
        <v/>
      </c>
      <c r="R112" s="185"/>
      <c r="S112" s="40"/>
      <c r="T112" s="43" t="str">
        <f t="shared" si="236"/>
        <v/>
      </c>
      <c r="U112" s="39" t="str">
        <f t="shared" si="237"/>
        <v/>
      </c>
      <c r="V112" s="36">
        <f t="shared" si="238"/>
        <v>0</v>
      </c>
      <c r="W112" s="44"/>
      <c r="X112" s="39" t="str">
        <f>IF($Y112="","",VLOOKUP($Y112,CODE!$AE:$AF,CODE!$AF$1-1,FALSE))</f>
        <v/>
      </c>
      <c r="Y112" s="37"/>
      <c r="Z112" s="35" t="str">
        <f t="shared" si="212"/>
        <v/>
      </c>
      <c r="AA112" s="554" t="str">
        <f t="shared" si="213"/>
        <v/>
      </c>
      <c r="AB112" s="45">
        <f t="shared" si="214"/>
        <v>0</v>
      </c>
      <c r="AC112" s="560">
        <v>0</v>
      </c>
      <c r="AD112" s="186">
        <v>1</v>
      </c>
      <c r="AE112" s="218"/>
      <c r="AF112" s="214"/>
      <c r="AG112" s="215"/>
      <c r="AH112" s="216"/>
      <c r="AI112" s="231" t="str">
        <f t="shared" si="239"/>
        <v/>
      </c>
      <c r="AJ112" s="217"/>
      <c r="AK112" s="217"/>
      <c r="AL112" s="219" t="str">
        <f t="shared" si="240"/>
        <v/>
      </c>
      <c r="AM112" s="254">
        <f>IF(ISERROR(VLOOKUP($F112,[1]기획현황취합!$A$1:$E$65474,[1]기획현황취합!$B$1,FALSE))=TRUE,0,VLOOKUP($F112,[1]기획현황취합!$A$1:$E$65474,[1]기획현황취합!$B$1,FALSE))</f>
        <v>0</v>
      </c>
      <c r="AN112" s="1042">
        <f>IF(ISERROR(VLOOKUP($F112,[1]기획현황취합!$A$1:$E$65474,[1]기획현황취합!$C$1,FALSE))=TRUE,0,VLOOKUP($F112,[1]기획현황취합!$A$1:$E$65474,[1]기획현황취합!$C$1,FALSE))</f>
        <v>0</v>
      </c>
      <c r="AO112" s="46">
        <f>IF(ISERROR(($AM112/1.1)/VLOOKUP($AG112,'TARGET MU'!$A:$D,'TARGET MU'!$D$1,FALSE))=TRUE,0,($AM112/1.1)/VLOOKUP($AG112,'TARGET MU'!$A:$D,'TARGET MU'!$D$1,FALSE))</f>
        <v>0</v>
      </c>
      <c r="AP112" s="1049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0</v>
      </c>
      <c r="AQ112" s="38">
        <f t="shared" si="268"/>
        <v>0</v>
      </c>
      <c r="AR112" s="716">
        <v>0</v>
      </c>
      <c r="AS112" s="716">
        <v>0</v>
      </c>
      <c r="AT112" s="251"/>
      <c r="AU112" s="226">
        <f t="shared" si="269"/>
        <v>0</v>
      </c>
      <c r="AV112" s="252">
        <v>0</v>
      </c>
      <c r="AW112" s="253">
        <v>0</v>
      </c>
      <c r="AX112" s="257">
        <f>IF(ISERROR(VLOOKUP($F112,[1]기획현황취합!$A$1:$E$65474,[1]기획현황취합!$D$1,FALSE))=TRUE,0,VLOOKUP($F112,[1]기획현황취합!$A$1:$E$65474,[1]기획현황취합!$D$1,FALSE))</f>
        <v>0</v>
      </c>
      <c r="AY112" s="255">
        <v>0</v>
      </c>
      <c r="AZ112" s="210">
        <f>IF(ISERROR(VLOOKUP($F112,[1]기획현황취합!$A$1:$E$65474,[1]기획현황취합!$E$1,FALSE))=TRUE,0,VLOOKUP($F112,[1]기획현황취합!$A$1:$E$65474,[1]기획현황취합!$E$1,FALSE))</f>
        <v>0</v>
      </c>
      <c r="BA112" s="250">
        <v>0</v>
      </c>
      <c r="BB112" s="250">
        <v>0</v>
      </c>
      <c r="BC112" s="250">
        <v>0</v>
      </c>
      <c r="BD112" s="250">
        <v>0</v>
      </c>
      <c r="BE112" s="250">
        <v>0</v>
      </c>
      <c r="BF112" s="250">
        <v>0</v>
      </c>
      <c r="BG112" s="256">
        <v>0</v>
      </c>
      <c r="BH112" s="256">
        <v>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215"/>
        <v>0</v>
      </c>
      <c r="BO112" s="47">
        <f t="shared" si="216"/>
        <v>0</v>
      </c>
      <c r="BP112" s="95">
        <f t="shared" si="217"/>
        <v>0</v>
      </c>
      <c r="BQ112" s="95">
        <f t="shared" si="218"/>
        <v>0</v>
      </c>
      <c r="BR112" s="48">
        <f t="shared" si="210"/>
        <v>0</v>
      </c>
      <c r="BT112" s="26" t="str">
        <f>IF(ISERROR(Z112&amp;VLOOKUP($AG112,'TARGET MU'!$A:$D,'TARGET MU'!$B$1,FALSE))=TRUE,"",Z112&amp;VLOOKUP($AG112,'TARGET MU'!$A:$D,'TARGET MU'!$B$1,FALSE))</f>
        <v/>
      </c>
      <c r="BU112" s="31">
        <f t="shared" si="223"/>
        <v>0</v>
      </c>
      <c r="BV112" s="31" t="str">
        <f t="shared" si="224"/>
        <v>0</v>
      </c>
      <c r="BX112" s="55">
        <f t="shared" si="241"/>
        <v>0</v>
      </c>
      <c r="BY112" s="56" t="str">
        <f t="shared" si="242"/>
        <v/>
      </c>
      <c r="BZ112" s="56">
        <f t="shared" si="243"/>
        <v>0</v>
      </c>
      <c r="CA112" s="56">
        <f t="shared" si="244"/>
        <v>0</v>
      </c>
      <c r="CB112" s="56">
        <f t="shared" si="245"/>
        <v>0</v>
      </c>
      <c r="CC112" s="56">
        <f t="shared" si="246"/>
        <v>0</v>
      </c>
      <c r="CD112" s="57">
        <f t="shared" si="247"/>
        <v>0</v>
      </c>
      <c r="CE112" s="56" t="str">
        <f t="shared" si="248"/>
        <v/>
      </c>
      <c r="CF112" s="56" t="str">
        <f t="shared" si="249"/>
        <v/>
      </c>
      <c r="CG112" s="57">
        <f t="shared" si="250"/>
        <v>0</v>
      </c>
      <c r="CH112" s="56" t="str">
        <f t="shared" si="251"/>
        <v/>
      </c>
      <c r="CI112" s="56">
        <f t="shared" si="252"/>
        <v>1</v>
      </c>
      <c r="CJ112" s="56">
        <f t="shared" si="253"/>
        <v>0</v>
      </c>
      <c r="CK112" s="58">
        <f t="shared" si="219"/>
        <v>0</v>
      </c>
      <c r="CL112" s="59">
        <f t="shared" si="254"/>
        <v>0</v>
      </c>
      <c r="CM112" s="58">
        <f t="shared" si="255"/>
        <v>0</v>
      </c>
      <c r="CN112" s="58">
        <f t="shared" si="256"/>
        <v>0</v>
      </c>
      <c r="CO112" s="58">
        <f t="shared" si="257"/>
        <v>0</v>
      </c>
      <c r="CP112" s="60" t="str">
        <f t="shared" si="258"/>
        <v/>
      </c>
      <c r="CQ112" s="241"/>
      <c r="CS112" s="49"/>
      <c r="CT112" s="50" t="str">
        <f t="shared" si="259"/>
        <v/>
      </c>
      <c r="CU112" s="51" t="str">
        <f t="shared" si="260"/>
        <v/>
      </c>
      <c r="CV112" s="51" t="str">
        <f t="shared" si="261"/>
        <v>_</v>
      </c>
      <c r="CW112" s="51" t="str">
        <f t="shared" si="262"/>
        <v/>
      </c>
      <c r="CX112" s="52">
        <f t="shared" si="263"/>
        <v>0</v>
      </c>
      <c r="CY112" s="52" t="str">
        <f t="shared" si="264"/>
        <v/>
      </c>
      <c r="CZ112" s="53">
        <f t="shared" si="220"/>
        <v>0</v>
      </c>
      <c r="DA112" s="53">
        <f t="shared" si="265"/>
        <v>0</v>
      </c>
      <c r="DB112" s="52">
        <f t="shared" si="266"/>
        <v>0</v>
      </c>
      <c r="DC112" s="52">
        <f t="shared" si="267"/>
        <v>0</v>
      </c>
      <c r="DD112" s="61"/>
      <c r="DE112" s="165"/>
      <c r="DG112" s="276"/>
      <c r="DH112" s="282" t="str">
        <f t="shared" si="270"/>
        <v/>
      </c>
      <c r="DI112" s="275"/>
      <c r="DJ112" s="275"/>
      <c r="DK112" s="276"/>
      <c r="DL112" s="1081"/>
      <c r="DM112" s="1081"/>
      <c r="DN112" s="276"/>
      <c r="DO112" s="276"/>
      <c r="DP112" s="283" t="str">
        <f t="shared" si="271"/>
        <v/>
      </c>
      <c r="DQ112" s="276"/>
      <c r="DR112" s="276"/>
      <c r="DS112" s="277"/>
      <c r="DT112" s="276"/>
      <c r="DU112" s="277"/>
      <c r="DV112" s="276"/>
      <c r="DW112" s="276"/>
      <c r="DX112" s="277"/>
      <c r="DY112" s="277"/>
      <c r="DZ112" s="61"/>
      <c r="EA112" s="62"/>
      <c r="EB112" s="62"/>
      <c r="EC112" s="26" t="str">
        <f t="shared" si="225"/>
        <v/>
      </c>
      <c r="ED112" s="26" t="str">
        <f t="shared" si="226"/>
        <v/>
      </c>
      <c r="EE112" s="27">
        <f>IF(ED112="",0,IF(COUNTIF(ED$12:ED111,ED112)=0,0,COUNTIF(ED$12:ED111,ED112)))</f>
        <v>0</v>
      </c>
      <c r="EF112" s="26">
        <f t="shared" si="234"/>
        <v>0</v>
      </c>
      <c r="EG112" s="27" t="str">
        <f t="shared" si="227"/>
        <v/>
      </c>
      <c r="EI112" s="26" t="str">
        <f t="shared" si="228"/>
        <v/>
      </c>
      <c r="EJ112" s="26" t="str">
        <f t="shared" si="229"/>
        <v/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/>
      </c>
      <c r="B113" s="224" t="str">
        <f>IF(OR($I113="TTL",$I113=""),"",IF(VLOOKUP($P113,CODE!$K:$O,CODE!$O$1,FALSE)="",$I113,$I113&amp;"-"&amp;VLOOKUP($P113,CODE!$K:$O,CODE!$O$1,FALSE)))</f>
        <v/>
      </c>
      <c r="C113" s="72" t="str">
        <f t="shared" si="221"/>
        <v>--</v>
      </c>
      <c r="D113" s="306" t="str">
        <f t="shared" si="230"/>
        <v>--</v>
      </c>
      <c r="E113" s="72">
        <f t="shared" si="231"/>
        <v>0</v>
      </c>
      <c r="F113" s="195" t="str">
        <f t="shared" si="232"/>
        <v>--0</v>
      </c>
      <c r="G113" s="72" t="str">
        <f t="shared" si="233"/>
        <v>--0-</v>
      </c>
      <c r="H113" s="72">
        <f>IF(ISERROR(I113&amp;VLOOKUP(P113,CODE!$K:$N,CODE!$N$1,FALSE)&amp;S113)=TRUE,0,I113&amp;VLOOKUP(P113,CODE!$K:$N,CODE!$N$1,FALSE)&amp;S113)</f>
        <v>0</v>
      </c>
      <c r="I113" s="72" t="str">
        <f>IF(ISERROR(SEARCH("TTL",$K113))=TRUE,IF($L113="","",VLOOKUP($L113,CODE!$B:$G,CODE!$D$1,FALSE)),"TTL")</f>
        <v/>
      </c>
      <c r="J113" s="244" t="str">
        <f t="shared" si="222"/>
        <v/>
      </c>
      <c r="K113" s="558"/>
      <c r="L113" s="40"/>
      <c r="M113" s="41" t="str">
        <f>IF(OR($I113="TTL",$L113=""),"",VLOOKUP($L113,CODE!$B:$D,CODE!$C$1,FALSE))</f>
        <v/>
      </c>
      <c r="N113" s="42" t="str">
        <f>IF(OR($I113="TTL",$L113=""),"",VLOOKUP($K$2,CODE!$S:$T,CODE!$T$1-1,FALSE))</f>
        <v/>
      </c>
      <c r="O113" s="43" t="str">
        <f>IF(OR($I113="TTL",$L113=""),"",VLOOKUP($L$2,CODE!$X:$Y,CODE!$Y$1-1,FALSE))</f>
        <v/>
      </c>
      <c r="P113" s="40"/>
      <c r="Q113" s="41" t="str">
        <f>IF(OR($I113="TTL",$P113=""),"",VLOOKUP($P113,CODE!$K:$M,CODE!$L$1,FALSE))</f>
        <v/>
      </c>
      <c r="R113" s="185"/>
      <c r="S113" s="40"/>
      <c r="T113" s="43" t="str">
        <f t="shared" si="236"/>
        <v/>
      </c>
      <c r="U113" s="39" t="str">
        <f t="shared" si="237"/>
        <v/>
      </c>
      <c r="V113" s="36">
        <f t="shared" si="238"/>
        <v>0</v>
      </c>
      <c r="W113" s="44"/>
      <c r="X113" s="39" t="str">
        <f>IF($Y113="","",VLOOKUP($Y113,CODE!$AE:$AF,CODE!$AF$1-1,FALSE))</f>
        <v/>
      </c>
      <c r="Y113" s="37"/>
      <c r="Z113" s="35" t="str">
        <f t="shared" si="212"/>
        <v/>
      </c>
      <c r="AA113" s="554" t="str">
        <f t="shared" si="213"/>
        <v/>
      </c>
      <c r="AB113" s="45">
        <f t="shared" si="214"/>
        <v>0</v>
      </c>
      <c r="AC113" s="560">
        <v>0</v>
      </c>
      <c r="AD113" s="186">
        <v>1</v>
      </c>
      <c r="AE113" s="218"/>
      <c r="AF113" s="214"/>
      <c r="AG113" s="215"/>
      <c r="AH113" s="216"/>
      <c r="AI113" s="231" t="str">
        <f t="shared" si="239"/>
        <v/>
      </c>
      <c r="AJ113" s="217"/>
      <c r="AK113" s="217"/>
      <c r="AL113" s="219" t="str">
        <f t="shared" si="240"/>
        <v/>
      </c>
      <c r="AM113" s="254">
        <f>IF(ISERROR(VLOOKUP($F113,[1]기획현황취합!$A$1:$E$65474,[1]기획현황취합!$B$1,FALSE))=TRUE,0,VLOOKUP($F113,[1]기획현황취합!$A$1:$E$65474,[1]기획현황취합!$B$1,FALSE))</f>
        <v>0</v>
      </c>
      <c r="AN113" s="1042">
        <f>IF(ISERROR(VLOOKUP($F113,[1]기획현황취합!$A$1:$E$65474,[1]기획현황취합!$C$1,FALSE))=TRUE,0,VLOOKUP($F113,[1]기획현황취합!$A$1:$E$65474,[1]기획현황취합!$C$1,FALSE))</f>
        <v>0</v>
      </c>
      <c r="AO113" s="46">
        <f>IF(ISERROR(($AM113/1.1)/VLOOKUP($AG113,'TARGET MU'!$A:$D,'TARGET MU'!$D$1,FALSE))=TRUE,0,($AM113/1.1)/VLOOKUP($AG113,'TARGET MU'!$A:$D,'TARGET MU'!$D$1,FALSE))</f>
        <v>0</v>
      </c>
      <c r="AP113" s="1049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0</v>
      </c>
      <c r="AQ113" s="38">
        <f t="shared" si="268"/>
        <v>0</v>
      </c>
      <c r="AR113" s="716">
        <v>0</v>
      </c>
      <c r="AS113" s="716">
        <v>0</v>
      </c>
      <c r="AT113" s="251"/>
      <c r="AU113" s="226">
        <f t="shared" si="269"/>
        <v>0</v>
      </c>
      <c r="AV113" s="252">
        <v>0</v>
      </c>
      <c r="AW113" s="253">
        <v>0</v>
      </c>
      <c r="AX113" s="257">
        <f>IF(ISERROR(VLOOKUP($F113,[1]기획현황취합!$A$1:$E$65474,[1]기획현황취합!$D$1,FALSE))=TRUE,0,VLOOKUP($F113,[1]기획현황취합!$A$1:$E$65474,[1]기획현황취합!$D$1,FALSE))</f>
        <v>0</v>
      </c>
      <c r="AY113" s="255">
        <v>0</v>
      </c>
      <c r="AZ113" s="210">
        <f>IF(ISERROR(VLOOKUP($F113,[1]기획현황취합!$A$1:$E$65474,[1]기획현황취합!$E$1,FALSE))=TRUE,0,VLOOKUP($F113,[1]기획현황취합!$A$1:$E$65474,[1]기획현황취합!$E$1,FALSE))</f>
        <v>0</v>
      </c>
      <c r="BA113" s="250">
        <v>0</v>
      </c>
      <c r="BB113" s="250">
        <v>0</v>
      </c>
      <c r="BC113" s="250">
        <v>0</v>
      </c>
      <c r="BD113" s="250">
        <v>0</v>
      </c>
      <c r="BE113" s="250">
        <v>0</v>
      </c>
      <c r="BF113" s="250">
        <v>0</v>
      </c>
      <c r="BG113" s="256">
        <v>0</v>
      </c>
      <c r="BH113" s="256">
        <v>0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215"/>
        <v>0</v>
      </c>
      <c r="BO113" s="47">
        <f t="shared" si="216"/>
        <v>0</v>
      </c>
      <c r="BP113" s="95">
        <f t="shared" si="217"/>
        <v>0</v>
      </c>
      <c r="BQ113" s="95">
        <f t="shared" si="218"/>
        <v>0</v>
      </c>
      <c r="BR113" s="48">
        <f t="shared" si="210"/>
        <v>0</v>
      </c>
      <c r="BT113" s="26" t="str">
        <f>IF(ISERROR(Z113&amp;VLOOKUP($AG113,'TARGET MU'!$A:$D,'TARGET MU'!$B$1,FALSE))=TRUE,"",Z113&amp;VLOOKUP($AG113,'TARGET MU'!$A:$D,'TARGET MU'!$B$1,FALSE))</f>
        <v/>
      </c>
      <c r="BU113" s="31">
        <f t="shared" si="223"/>
        <v>0</v>
      </c>
      <c r="BV113" s="31" t="str">
        <f t="shared" si="224"/>
        <v>0</v>
      </c>
      <c r="BX113" s="55">
        <f t="shared" si="241"/>
        <v>0</v>
      </c>
      <c r="BY113" s="56" t="str">
        <f t="shared" si="242"/>
        <v/>
      </c>
      <c r="BZ113" s="56">
        <f t="shared" si="243"/>
        <v>0</v>
      </c>
      <c r="CA113" s="56">
        <f t="shared" si="244"/>
        <v>0</v>
      </c>
      <c r="CB113" s="56">
        <f t="shared" si="245"/>
        <v>0</v>
      </c>
      <c r="CC113" s="56">
        <f t="shared" si="246"/>
        <v>0</v>
      </c>
      <c r="CD113" s="57">
        <f t="shared" si="247"/>
        <v>0</v>
      </c>
      <c r="CE113" s="56" t="str">
        <f t="shared" si="248"/>
        <v/>
      </c>
      <c r="CF113" s="56" t="str">
        <f t="shared" si="249"/>
        <v/>
      </c>
      <c r="CG113" s="57">
        <f t="shared" si="250"/>
        <v>0</v>
      </c>
      <c r="CH113" s="56" t="str">
        <f t="shared" si="251"/>
        <v/>
      </c>
      <c r="CI113" s="56">
        <f t="shared" si="252"/>
        <v>1</v>
      </c>
      <c r="CJ113" s="56">
        <f t="shared" si="253"/>
        <v>0</v>
      </c>
      <c r="CK113" s="58">
        <f t="shared" si="219"/>
        <v>0</v>
      </c>
      <c r="CL113" s="59">
        <f t="shared" si="254"/>
        <v>0</v>
      </c>
      <c r="CM113" s="58">
        <f t="shared" si="255"/>
        <v>0</v>
      </c>
      <c r="CN113" s="58">
        <f t="shared" si="256"/>
        <v>0</v>
      </c>
      <c r="CO113" s="58">
        <f t="shared" si="257"/>
        <v>0</v>
      </c>
      <c r="CP113" s="60" t="str">
        <f t="shared" si="258"/>
        <v/>
      </c>
      <c r="CQ113" s="241"/>
      <c r="CS113" s="49"/>
      <c r="CT113" s="50" t="str">
        <f t="shared" si="259"/>
        <v/>
      </c>
      <c r="CU113" s="51" t="str">
        <f t="shared" si="260"/>
        <v/>
      </c>
      <c r="CV113" s="51" t="str">
        <f t="shared" si="261"/>
        <v>_</v>
      </c>
      <c r="CW113" s="51" t="str">
        <f t="shared" si="262"/>
        <v/>
      </c>
      <c r="CX113" s="52">
        <f t="shared" si="263"/>
        <v>0</v>
      </c>
      <c r="CY113" s="52" t="str">
        <f t="shared" si="264"/>
        <v/>
      </c>
      <c r="CZ113" s="53">
        <f t="shared" si="220"/>
        <v>0</v>
      </c>
      <c r="DA113" s="53">
        <f t="shared" si="265"/>
        <v>0</v>
      </c>
      <c r="DB113" s="52">
        <f t="shared" si="266"/>
        <v>0</v>
      </c>
      <c r="DC113" s="52">
        <f t="shared" si="267"/>
        <v>0</v>
      </c>
      <c r="DD113" s="61"/>
      <c r="DE113" s="165"/>
      <c r="DG113" s="276"/>
      <c r="DH113" s="282" t="str">
        <f t="shared" si="270"/>
        <v/>
      </c>
      <c r="DI113" s="275"/>
      <c r="DJ113" s="275"/>
      <c r="DK113" s="276"/>
      <c r="DL113" s="1081"/>
      <c r="DM113" s="1081"/>
      <c r="DN113" s="276"/>
      <c r="DO113" s="276"/>
      <c r="DP113" s="283" t="str">
        <f t="shared" si="271"/>
        <v/>
      </c>
      <c r="DQ113" s="276"/>
      <c r="DR113" s="276"/>
      <c r="DS113" s="277"/>
      <c r="DT113" s="276"/>
      <c r="DU113" s="277"/>
      <c r="DV113" s="276"/>
      <c r="DW113" s="276"/>
      <c r="DX113" s="277"/>
      <c r="DY113" s="277"/>
      <c r="DZ113" s="61"/>
      <c r="EA113" s="62"/>
      <c r="EB113" s="62"/>
      <c r="EC113" s="26" t="str">
        <f t="shared" si="225"/>
        <v/>
      </c>
      <c r="ED113" s="26" t="str">
        <f t="shared" si="226"/>
        <v/>
      </c>
      <c r="EE113" s="27">
        <f>IF(ED113="",0,IF(COUNTIF(ED$12:ED112,ED113)=0,0,COUNTIF(ED$12:ED112,ED113)))</f>
        <v>0</v>
      </c>
      <c r="EF113" s="26">
        <f t="shared" si="234"/>
        <v>0</v>
      </c>
      <c r="EG113" s="27" t="str">
        <f t="shared" si="227"/>
        <v/>
      </c>
      <c r="EI113" s="26" t="str">
        <f t="shared" si="228"/>
        <v/>
      </c>
      <c r="EJ113" s="26" t="str">
        <f t="shared" si="229"/>
        <v/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/>
      </c>
      <c r="B114" s="224" t="str">
        <f>IF(OR($I114="TTL",$I114=""),"",IF(VLOOKUP($P114,CODE!$K:$O,CODE!$O$1,FALSE)="",$I114,$I114&amp;"-"&amp;VLOOKUP($P114,CODE!$K:$O,CODE!$O$1,FALSE)))</f>
        <v/>
      </c>
      <c r="C114" s="72" t="str">
        <f t="shared" si="221"/>
        <v>--</v>
      </c>
      <c r="D114" s="306" t="str">
        <f t="shared" si="230"/>
        <v>--</v>
      </c>
      <c r="E114" s="72">
        <f t="shared" si="231"/>
        <v>0</v>
      </c>
      <c r="F114" s="195" t="str">
        <f t="shared" si="232"/>
        <v>--0</v>
      </c>
      <c r="G114" s="72" t="str">
        <f t="shared" si="233"/>
        <v>--0-</v>
      </c>
      <c r="H114" s="72">
        <f>IF(ISERROR(I114&amp;VLOOKUP(P114,CODE!$K:$N,CODE!$N$1,FALSE)&amp;S114)=TRUE,0,I114&amp;VLOOKUP(P114,CODE!$K:$N,CODE!$N$1,FALSE)&amp;S114)</f>
        <v>0</v>
      </c>
      <c r="I114" s="72" t="str">
        <f>IF(ISERROR(SEARCH("TTL",$K114))=TRUE,IF($L114="","",VLOOKUP($L114,CODE!$B:$G,CODE!$D$1,FALSE)),"TTL")</f>
        <v/>
      </c>
      <c r="J114" s="244" t="str">
        <f t="shared" si="222"/>
        <v/>
      </c>
      <c r="K114" s="558"/>
      <c r="L114" s="40"/>
      <c r="M114" s="41" t="str">
        <f>IF(OR($I114="TTL",$L114=""),"",VLOOKUP($L114,CODE!$B:$D,CODE!$C$1,FALSE))</f>
        <v/>
      </c>
      <c r="N114" s="42" t="str">
        <f>IF(OR($I114="TTL",$L114=""),"",VLOOKUP($K$2,CODE!$S:$T,CODE!$T$1-1,FALSE))</f>
        <v/>
      </c>
      <c r="O114" s="43" t="str">
        <f>IF(OR($I114="TTL",$L114=""),"",VLOOKUP($L$2,CODE!$X:$Y,CODE!$Y$1-1,FALSE))</f>
        <v/>
      </c>
      <c r="P114" s="40"/>
      <c r="Q114" s="41" t="str">
        <f>IF(OR($I114="TTL",$P114=""),"",VLOOKUP($P114,CODE!$K:$M,CODE!$L$1,FALSE))</f>
        <v/>
      </c>
      <c r="R114" s="185"/>
      <c r="S114" s="40"/>
      <c r="T114" s="43" t="str">
        <f t="shared" si="236"/>
        <v/>
      </c>
      <c r="U114" s="39" t="str">
        <f t="shared" si="237"/>
        <v/>
      </c>
      <c r="V114" s="36">
        <f t="shared" si="238"/>
        <v>0</v>
      </c>
      <c r="W114" s="44"/>
      <c r="X114" s="39" t="str">
        <f>IF($Y114="","",VLOOKUP($Y114,CODE!$AE:$AF,CODE!$AF$1-1,FALSE))</f>
        <v/>
      </c>
      <c r="Y114" s="37"/>
      <c r="Z114" s="35" t="str">
        <f t="shared" si="212"/>
        <v/>
      </c>
      <c r="AA114" s="554" t="str">
        <f t="shared" si="213"/>
        <v/>
      </c>
      <c r="AB114" s="45">
        <f t="shared" si="214"/>
        <v>0</v>
      </c>
      <c r="AC114" s="560">
        <v>0</v>
      </c>
      <c r="AD114" s="186">
        <v>1</v>
      </c>
      <c r="AE114" s="218"/>
      <c r="AF114" s="214"/>
      <c r="AG114" s="215"/>
      <c r="AH114" s="216"/>
      <c r="AI114" s="231" t="str">
        <f t="shared" si="239"/>
        <v/>
      </c>
      <c r="AJ114" s="217"/>
      <c r="AK114" s="217"/>
      <c r="AL114" s="219" t="str">
        <f t="shared" si="240"/>
        <v/>
      </c>
      <c r="AM114" s="254">
        <f>IF(ISERROR(VLOOKUP($F114,[1]기획현황취합!$A$1:$E$65474,[1]기획현황취합!$B$1,FALSE))=TRUE,0,VLOOKUP($F114,[1]기획현황취합!$A$1:$E$65474,[1]기획현황취합!$B$1,FALSE))</f>
        <v>0</v>
      </c>
      <c r="AN114" s="1042">
        <f>IF(ISERROR(VLOOKUP($F114,[1]기획현황취합!$A$1:$E$65474,[1]기획현황취합!$C$1,FALSE))=TRUE,0,VLOOKUP($F114,[1]기획현황취합!$A$1:$E$65474,[1]기획현황취합!$C$1,FALSE))</f>
        <v>0</v>
      </c>
      <c r="AO114" s="46">
        <f>IF(ISERROR(($AM114/1.1)/VLOOKUP($AG114,'TARGET MU'!$A:$D,'TARGET MU'!$D$1,FALSE))=TRUE,0,($AM114/1.1)/VLOOKUP($AG114,'TARGET MU'!$A:$D,'TARGET MU'!$D$1,FALSE))</f>
        <v>0</v>
      </c>
      <c r="AP114" s="1049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0</v>
      </c>
      <c r="AQ114" s="38">
        <f t="shared" si="268"/>
        <v>0</v>
      </c>
      <c r="AR114" s="716">
        <v>0</v>
      </c>
      <c r="AS114" s="716">
        <v>0</v>
      </c>
      <c r="AT114" s="251"/>
      <c r="AU114" s="226">
        <f t="shared" si="269"/>
        <v>0</v>
      </c>
      <c r="AV114" s="252">
        <v>0</v>
      </c>
      <c r="AW114" s="253">
        <v>0</v>
      </c>
      <c r="AX114" s="257">
        <f>IF(ISERROR(VLOOKUP($F114,[1]기획현황취합!$A$1:$E$65474,[1]기획현황취합!$D$1,FALSE))=TRUE,0,VLOOKUP($F114,[1]기획현황취합!$A$1:$E$65474,[1]기획현황취합!$D$1,FALSE))</f>
        <v>0</v>
      </c>
      <c r="AY114" s="255">
        <v>0</v>
      </c>
      <c r="AZ114" s="210">
        <f>IF(ISERROR(VLOOKUP($F114,[1]기획현황취합!$A$1:$E$65474,[1]기획현황취합!$E$1,FALSE))=TRUE,0,VLOOKUP($F114,[1]기획현황취합!$A$1:$E$65474,[1]기획현황취합!$E$1,FALSE))</f>
        <v>0</v>
      </c>
      <c r="BA114" s="250">
        <v>0</v>
      </c>
      <c r="BB114" s="250">
        <v>0</v>
      </c>
      <c r="BC114" s="250">
        <v>0</v>
      </c>
      <c r="BD114" s="250">
        <v>0</v>
      </c>
      <c r="BE114" s="250">
        <v>0</v>
      </c>
      <c r="BF114" s="250">
        <v>0</v>
      </c>
      <c r="BG114" s="256">
        <v>0</v>
      </c>
      <c r="BH114" s="256">
        <v>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0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215"/>
        <v>0</v>
      </c>
      <c r="BO114" s="47">
        <f t="shared" si="216"/>
        <v>0</v>
      </c>
      <c r="BP114" s="95">
        <f t="shared" si="217"/>
        <v>0</v>
      </c>
      <c r="BQ114" s="95">
        <f t="shared" si="218"/>
        <v>0</v>
      </c>
      <c r="BR114" s="48">
        <f t="shared" si="210"/>
        <v>0</v>
      </c>
      <c r="BT114" s="26" t="str">
        <f>IF(ISERROR(Z114&amp;VLOOKUP($AG114,'TARGET MU'!$A:$D,'TARGET MU'!$B$1,FALSE))=TRUE,"",Z114&amp;VLOOKUP($AG114,'TARGET MU'!$A:$D,'TARGET MU'!$B$1,FALSE))</f>
        <v/>
      </c>
      <c r="BU114" s="31">
        <f t="shared" si="223"/>
        <v>0</v>
      </c>
      <c r="BV114" s="31" t="str">
        <f t="shared" si="224"/>
        <v>0</v>
      </c>
      <c r="BX114" s="55">
        <f t="shared" si="241"/>
        <v>0</v>
      </c>
      <c r="BY114" s="56" t="str">
        <f t="shared" si="242"/>
        <v/>
      </c>
      <c r="BZ114" s="56">
        <f t="shared" si="243"/>
        <v>0</v>
      </c>
      <c r="CA114" s="56">
        <f t="shared" si="244"/>
        <v>0</v>
      </c>
      <c r="CB114" s="56">
        <f t="shared" si="245"/>
        <v>0</v>
      </c>
      <c r="CC114" s="56">
        <f t="shared" si="246"/>
        <v>0</v>
      </c>
      <c r="CD114" s="57">
        <f t="shared" si="247"/>
        <v>0</v>
      </c>
      <c r="CE114" s="56" t="str">
        <f t="shared" si="248"/>
        <v/>
      </c>
      <c r="CF114" s="56" t="str">
        <f t="shared" si="249"/>
        <v/>
      </c>
      <c r="CG114" s="57">
        <f t="shared" si="250"/>
        <v>0</v>
      </c>
      <c r="CH114" s="56" t="str">
        <f t="shared" si="251"/>
        <v/>
      </c>
      <c r="CI114" s="56">
        <f t="shared" si="252"/>
        <v>1</v>
      </c>
      <c r="CJ114" s="56">
        <f t="shared" si="253"/>
        <v>0</v>
      </c>
      <c r="CK114" s="58">
        <f t="shared" si="219"/>
        <v>0</v>
      </c>
      <c r="CL114" s="59">
        <f t="shared" si="254"/>
        <v>0</v>
      </c>
      <c r="CM114" s="58">
        <f t="shared" si="255"/>
        <v>0</v>
      </c>
      <c r="CN114" s="58">
        <f t="shared" si="256"/>
        <v>0</v>
      </c>
      <c r="CO114" s="58">
        <f t="shared" si="257"/>
        <v>0</v>
      </c>
      <c r="CP114" s="60" t="str">
        <f t="shared" si="258"/>
        <v/>
      </c>
      <c r="CQ114" s="241"/>
      <c r="CS114" s="49"/>
      <c r="CT114" s="50" t="str">
        <f t="shared" si="259"/>
        <v/>
      </c>
      <c r="CU114" s="51" t="str">
        <f t="shared" si="260"/>
        <v/>
      </c>
      <c r="CV114" s="51" t="str">
        <f t="shared" si="261"/>
        <v>_</v>
      </c>
      <c r="CW114" s="51" t="str">
        <f t="shared" si="262"/>
        <v/>
      </c>
      <c r="CX114" s="52">
        <f t="shared" si="263"/>
        <v>0</v>
      </c>
      <c r="CY114" s="52" t="str">
        <f t="shared" si="264"/>
        <v/>
      </c>
      <c r="CZ114" s="53">
        <f t="shared" si="220"/>
        <v>0</v>
      </c>
      <c r="DA114" s="53">
        <f t="shared" si="265"/>
        <v>0</v>
      </c>
      <c r="DB114" s="52">
        <f t="shared" si="266"/>
        <v>0</v>
      </c>
      <c r="DC114" s="52">
        <f t="shared" si="267"/>
        <v>0</v>
      </c>
      <c r="DD114" s="61"/>
      <c r="DE114" s="165"/>
      <c r="DG114" s="276"/>
      <c r="DH114" s="282" t="str">
        <f t="shared" si="270"/>
        <v/>
      </c>
      <c r="DI114" s="275"/>
      <c r="DJ114" s="275"/>
      <c r="DK114" s="276"/>
      <c r="DL114" s="1081"/>
      <c r="DM114" s="1081"/>
      <c r="DN114" s="276"/>
      <c r="DO114" s="276"/>
      <c r="DP114" s="283" t="str">
        <f t="shared" si="271"/>
        <v/>
      </c>
      <c r="DQ114" s="276"/>
      <c r="DR114" s="276"/>
      <c r="DS114" s="277"/>
      <c r="DT114" s="276"/>
      <c r="DU114" s="277"/>
      <c r="DV114" s="276"/>
      <c r="DW114" s="276"/>
      <c r="DX114" s="277"/>
      <c r="DY114" s="277"/>
      <c r="DZ114" s="61"/>
      <c r="EA114" s="62"/>
      <c r="EB114" s="62"/>
      <c r="EC114" s="26" t="str">
        <f t="shared" si="225"/>
        <v/>
      </c>
      <c r="ED114" s="26" t="str">
        <f t="shared" si="226"/>
        <v/>
      </c>
      <c r="EE114" s="27">
        <f>IF(ED114="",0,IF(COUNTIF(ED$12:ED113,ED114)=0,0,COUNTIF(ED$12:ED113,ED114)))</f>
        <v>0</v>
      </c>
      <c r="EF114" s="26">
        <f t="shared" si="234"/>
        <v>0</v>
      </c>
      <c r="EG114" s="27" t="str">
        <f t="shared" si="227"/>
        <v/>
      </c>
      <c r="EI114" s="26" t="str">
        <f t="shared" si="228"/>
        <v/>
      </c>
      <c r="EJ114" s="26" t="str">
        <f t="shared" si="229"/>
        <v/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/>
      </c>
      <c r="B115" s="224" t="str">
        <f>IF(OR($I115="TTL",$I115=""),"",IF(VLOOKUP($P115,CODE!$K:$O,CODE!$O$1,FALSE)="",$I115,$I115&amp;"-"&amp;VLOOKUP($P115,CODE!$K:$O,CODE!$O$1,FALSE)))</f>
        <v/>
      </c>
      <c r="C115" s="72" t="str">
        <f t="shared" si="221"/>
        <v>--</v>
      </c>
      <c r="D115" s="306" t="str">
        <f t="shared" si="230"/>
        <v>--</v>
      </c>
      <c r="E115" s="72">
        <f t="shared" si="231"/>
        <v>0</v>
      </c>
      <c r="F115" s="195" t="str">
        <f t="shared" si="232"/>
        <v>--0</v>
      </c>
      <c r="G115" s="72" t="str">
        <f t="shared" si="233"/>
        <v>--0-</v>
      </c>
      <c r="H115" s="72">
        <f>IF(ISERROR(I115&amp;VLOOKUP(P115,CODE!$K:$N,CODE!$N$1,FALSE)&amp;S115)=TRUE,0,I115&amp;VLOOKUP(P115,CODE!$K:$N,CODE!$N$1,FALSE)&amp;S115)</f>
        <v>0</v>
      </c>
      <c r="I115" s="72" t="str">
        <f>IF(ISERROR(SEARCH("TTL",$K115))=TRUE,IF($L115="","",VLOOKUP($L115,CODE!$B:$G,CODE!$D$1,FALSE)),"TTL")</f>
        <v/>
      </c>
      <c r="J115" s="244" t="str">
        <f t="shared" si="222"/>
        <v/>
      </c>
      <c r="K115" s="558"/>
      <c r="L115" s="40"/>
      <c r="M115" s="41" t="str">
        <f>IF(OR($I115="TTL",$L115=""),"",VLOOKUP($L115,CODE!$B:$D,CODE!$C$1,FALSE))</f>
        <v/>
      </c>
      <c r="N115" s="42" t="str">
        <f>IF(OR($I115="TTL",$L115=""),"",VLOOKUP($K$2,CODE!$S:$T,CODE!$T$1-1,FALSE))</f>
        <v/>
      </c>
      <c r="O115" s="43" t="str">
        <f>IF(OR($I115="TTL",$L115=""),"",VLOOKUP($L$2,CODE!$X:$Y,CODE!$Y$1-1,FALSE))</f>
        <v/>
      </c>
      <c r="P115" s="40"/>
      <c r="Q115" s="41" t="str">
        <f>IF(OR($I115="TTL",$P115=""),"",VLOOKUP($P115,CODE!$K:$M,CODE!$L$1,FALSE))</f>
        <v/>
      </c>
      <c r="R115" s="185"/>
      <c r="S115" s="40"/>
      <c r="T115" s="43" t="str">
        <f t="shared" si="236"/>
        <v/>
      </c>
      <c r="U115" s="39" t="str">
        <f t="shared" si="237"/>
        <v/>
      </c>
      <c r="V115" s="36">
        <f t="shared" si="238"/>
        <v>0</v>
      </c>
      <c r="W115" s="44"/>
      <c r="X115" s="39" t="str">
        <f>IF($Y115="","",VLOOKUP($Y115,CODE!$AE:$AF,CODE!$AF$1-1,FALSE))</f>
        <v/>
      </c>
      <c r="Y115" s="37"/>
      <c r="Z115" s="35" t="str">
        <f t="shared" si="212"/>
        <v/>
      </c>
      <c r="AA115" s="554" t="str">
        <f t="shared" si="213"/>
        <v/>
      </c>
      <c r="AB115" s="45">
        <f t="shared" si="214"/>
        <v>0</v>
      </c>
      <c r="AC115" s="560">
        <v>0</v>
      </c>
      <c r="AD115" s="186">
        <v>1</v>
      </c>
      <c r="AE115" s="218"/>
      <c r="AF115" s="214"/>
      <c r="AG115" s="215"/>
      <c r="AH115" s="216"/>
      <c r="AI115" s="231" t="str">
        <f t="shared" si="239"/>
        <v/>
      </c>
      <c r="AJ115" s="217"/>
      <c r="AK115" s="217"/>
      <c r="AL115" s="219" t="str">
        <f t="shared" si="240"/>
        <v/>
      </c>
      <c r="AM115" s="254">
        <f>IF(ISERROR(VLOOKUP($F115,[1]기획현황취합!$A$1:$E$65474,[1]기획현황취합!$B$1,FALSE))=TRUE,0,VLOOKUP($F115,[1]기획현황취합!$A$1:$E$65474,[1]기획현황취합!$B$1,FALSE))</f>
        <v>0</v>
      </c>
      <c r="AN115" s="1042">
        <f>IF(ISERROR(VLOOKUP($F115,[1]기획현황취합!$A$1:$E$65474,[1]기획현황취합!$C$1,FALSE))=TRUE,0,VLOOKUP($F115,[1]기획현황취합!$A$1:$E$65474,[1]기획현황취합!$C$1,FALSE))</f>
        <v>0</v>
      </c>
      <c r="AO115" s="46">
        <f>IF(ISERROR(($AM115/1.1)/VLOOKUP($AG115,'TARGET MU'!$A:$D,'TARGET MU'!$D$1,FALSE))=TRUE,0,($AM115/1.1)/VLOOKUP($AG115,'TARGET MU'!$A:$D,'TARGET MU'!$D$1,FALSE))</f>
        <v>0</v>
      </c>
      <c r="AP115" s="1049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0</v>
      </c>
      <c r="AQ115" s="38">
        <f t="shared" si="268"/>
        <v>0</v>
      </c>
      <c r="AR115" s="716">
        <v>0</v>
      </c>
      <c r="AS115" s="716">
        <v>0</v>
      </c>
      <c r="AT115" s="251"/>
      <c r="AU115" s="226">
        <f t="shared" si="269"/>
        <v>0</v>
      </c>
      <c r="AV115" s="252">
        <v>0</v>
      </c>
      <c r="AW115" s="253">
        <v>0</v>
      </c>
      <c r="AX115" s="257">
        <f>IF(ISERROR(VLOOKUP($F115,[1]기획현황취합!$A$1:$E$65474,[1]기획현황취합!$D$1,FALSE))=TRUE,0,VLOOKUP($F115,[1]기획현황취합!$A$1:$E$65474,[1]기획현황취합!$D$1,FALSE))</f>
        <v>0</v>
      </c>
      <c r="AY115" s="255">
        <v>0</v>
      </c>
      <c r="AZ115" s="210">
        <f>IF(ISERROR(VLOOKUP($F115,[1]기획현황취합!$A$1:$E$65474,[1]기획현황취합!$E$1,FALSE))=TRUE,0,VLOOKUP($F115,[1]기획현황취합!$A$1:$E$65474,[1]기획현황취합!$E$1,FALSE))</f>
        <v>0</v>
      </c>
      <c r="BA115" s="250">
        <v>0</v>
      </c>
      <c r="BB115" s="250">
        <v>0</v>
      </c>
      <c r="BC115" s="250">
        <v>0</v>
      </c>
      <c r="BD115" s="250">
        <v>0</v>
      </c>
      <c r="BE115" s="250">
        <v>0</v>
      </c>
      <c r="BF115" s="250">
        <v>0</v>
      </c>
      <c r="BG115" s="256">
        <v>0</v>
      </c>
      <c r="BH115" s="256">
        <v>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215"/>
        <v>0</v>
      </c>
      <c r="BO115" s="47">
        <f t="shared" si="216"/>
        <v>0</v>
      </c>
      <c r="BP115" s="95">
        <f t="shared" si="217"/>
        <v>0</v>
      </c>
      <c r="BQ115" s="95">
        <f t="shared" si="218"/>
        <v>0</v>
      </c>
      <c r="BR115" s="48">
        <f t="shared" si="210"/>
        <v>0</v>
      </c>
      <c r="BT115" s="26" t="str">
        <f>IF(ISERROR(Z115&amp;VLOOKUP($AG115,'TARGET MU'!$A:$D,'TARGET MU'!$B$1,FALSE))=TRUE,"",Z115&amp;VLOOKUP($AG115,'TARGET MU'!$A:$D,'TARGET MU'!$B$1,FALSE))</f>
        <v/>
      </c>
      <c r="BU115" s="31">
        <f t="shared" si="223"/>
        <v>0</v>
      </c>
      <c r="BV115" s="31" t="str">
        <f t="shared" si="224"/>
        <v>0</v>
      </c>
      <c r="BX115" s="55">
        <f t="shared" si="241"/>
        <v>0</v>
      </c>
      <c r="BY115" s="56" t="str">
        <f t="shared" si="242"/>
        <v/>
      </c>
      <c r="BZ115" s="56">
        <f t="shared" si="243"/>
        <v>0</v>
      </c>
      <c r="CA115" s="56">
        <f t="shared" si="244"/>
        <v>0</v>
      </c>
      <c r="CB115" s="56">
        <f t="shared" si="245"/>
        <v>0</v>
      </c>
      <c r="CC115" s="56">
        <f t="shared" si="246"/>
        <v>0</v>
      </c>
      <c r="CD115" s="57">
        <f t="shared" si="247"/>
        <v>0</v>
      </c>
      <c r="CE115" s="56" t="str">
        <f t="shared" si="248"/>
        <v/>
      </c>
      <c r="CF115" s="56" t="str">
        <f t="shared" si="249"/>
        <v/>
      </c>
      <c r="CG115" s="57">
        <f t="shared" si="250"/>
        <v>0</v>
      </c>
      <c r="CH115" s="56" t="str">
        <f t="shared" si="251"/>
        <v/>
      </c>
      <c r="CI115" s="56">
        <f t="shared" si="252"/>
        <v>1</v>
      </c>
      <c r="CJ115" s="56">
        <f t="shared" si="253"/>
        <v>0</v>
      </c>
      <c r="CK115" s="58">
        <f t="shared" si="219"/>
        <v>0</v>
      </c>
      <c r="CL115" s="59">
        <f t="shared" si="254"/>
        <v>0</v>
      </c>
      <c r="CM115" s="58">
        <f t="shared" si="255"/>
        <v>0</v>
      </c>
      <c r="CN115" s="58">
        <f t="shared" si="256"/>
        <v>0</v>
      </c>
      <c r="CO115" s="58">
        <f t="shared" si="257"/>
        <v>0</v>
      </c>
      <c r="CP115" s="60" t="str">
        <f t="shared" si="258"/>
        <v/>
      </c>
      <c r="CQ115" s="241"/>
      <c r="CS115" s="49"/>
      <c r="CT115" s="50" t="str">
        <f t="shared" si="259"/>
        <v/>
      </c>
      <c r="CU115" s="51" t="str">
        <f t="shared" si="260"/>
        <v/>
      </c>
      <c r="CV115" s="51" t="str">
        <f t="shared" si="261"/>
        <v>_</v>
      </c>
      <c r="CW115" s="51" t="str">
        <f t="shared" si="262"/>
        <v/>
      </c>
      <c r="CX115" s="52">
        <f t="shared" si="263"/>
        <v>0</v>
      </c>
      <c r="CY115" s="52" t="str">
        <f t="shared" si="264"/>
        <v/>
      </c>
      <c r="CZ115" s="53">
        <f t="shared" si="220"/>
        <v>0</v>
      </c>
      <c r="DA115" s="53">
        <f t="shared" si="265"/>
        <v>0</v>
      </c>
      <c r="DB115" s="52">
        <f t="shared" si="266"/>
        <v>0</v>
      </c>
      <c r="DC115" s="52">
        <f t="shared" si="267"/>
        <v>0</v>
      </c>
      <c r="DD115" s="61"/>
      <c r="DE115" s="165"/>
      <c r="DG115" s="276"/>
      <c r="DH115" s="282" t="str">
        <f t="shared" si="270"/>
        <v/>
      </c>
      <c r="DI115" s="275"/>
      <c r="DJ115" s="275"/>
      <c r="DK115" s="276"/>
      <c r="DL115" s="1081"/>
      <c r="DM115" s="1081"/>
      <c r="DN115" s="276"/>
      <c r="DO115" s="276"/>
      <c r="DP115" s="283" t="str">
        <f t="shared" si="271"/>
        <v/>
      </c>
      <c r="DQ115" s="276"/>
      <c r="DR115" s="276"/>
      <c r="DS115" s="277"/>
      <c r="DT115" s="276"/>
      <c r="DU115" s="277"/>
      <c r="DV115" s="276"/>
      <c r="DW115" s="276"/>
      <c r="DX115" s="277"/>
      <c r="DY115" s="277"/>
      <c r="DZ115" s="61"/>
      <c r="EA115" s="62"/>
      <c r="EB115" s="62"/>
      <c r="EC115" s="26" t="str">
        <f t="shared" si="225"/>
        <v/>
      </c>
      <c r="ED115" s="26" t="str">
        <f t="shared" si="226"/>
        <v/>
      </c>
      <c r="EE115" s="27">
        <f>IF(ED115="",0,IF(COUNTIF(ED$12:ED114,ED115)=0,0,COUNTIF(ED$12:ED114,ED115)))</f>
        <v>0</v>
      </c>
      <c r="EF115" s="26">
        <f t="shared" si="234"/>
        <v>0</v>
      </c>
      <c r="EG115" s="27" t="str">
        <f t="shared" si="227"/>
        <v/>
      </c>
      <c r="EI115" s="26" t="str">
        <f t="shared" si="228"/>
        <v/>
      </c>
      <c r="EJ115" s="26" t="str">
        <f t="shared" si="229"/>
        <v/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/>
      </c>
      <c r="B116" s="224" t="str">
        <f>IF(OR($I116="TTL",$I116=""),"",IF(VLOOKUP($P116,CODE!$K:$O,CODE!$O$1,FALSE)="",$I116,$I116&amp;"-"&amp;VLOOKUP($P116,CODE!$K:$O,CODE!$O$1,FALSE)))</f>
        <v/>
      </c>
      <c r="C116" s="72" t="str">
        <f t="shared" si="221"/>
        <v>--</v>
      </c>
      <c r="D116" s="306" t="str">
        <f t="shared" si="230"/>
        <v>--</v>
      </c>
      <c r="E116" s="72">
        <f t="shared" si="231"/>
        <v>0</v>
      </c>
      <c r="F116" s="195" t="str">
        <f t="shared" si="232"/>
        <v>--0</v>
      </c>
      <c r="G116" s="72" t="str">
        <f t="shared" si="233"/>
        <v>--0-</v>
      </c>
      <c r="H116" s="72">
        <f>IF(ISERROR(I116&amp;VLOOKUP(P116,CODE!$K:$N,CODE!$N$1,FALSE)&amp;S116)=TRUE,0,I116&amp;VLOOKUP(P116,CODE!$K:$N,CODE!$N$1,FALSE)&amp;S116)</f>
        <v>0</v>
      </c>
      <c r="I116" s="72" t="str">
        <f>IF(ISERROR(SEARCH("TTL",$K116))=TRUE,IF($L116="","",VLOOKUP($L116,CODE!$B:$G,CODE!$D$1,FALSE)),"TTL")</f>
        <v/>
      </c>
      <c r="J116" s="244" t="str">
        <f t="shared" si="222"/>
        <v/>
      </c>
      <c r="K116" s="558"/>
      <c r="L116" s="40"/>
      <c r="M116" s="41" t="str">
        <f>IF(OR($I116="TTL",$L116=""),"",VLOOKUP($L116,CODE!$B:$D,CODE!$C$1,FALSE))</f>
        <v/>
      </c>
      <c r="N116" s="42" t="str">
        <f>IF(OR($I116="TTL",$L116=""),"",VLOOKUP($K$2,CODE!$S:$T,CODE!$T$1-1,FALSE))</f>
        <v/>
      </c>
      <c r="O116" s="43" t="str">
        <f>IF(OR($I116="TTL",$L116=""),"",VLOOKUP($L$2,CODE!$X:$Y,CODE!$Y$1-1,FALSE))</f>
        <v/>
      </c>
      <c r="P116" s="40"/>
      <c r="Q116" s="41" t="str">
        <f>IF(OR($I116="TTL",$P116=""),"",VLOOKUP($P116,CODE!$K:$M,CODE!$L$1,FALSE))</f>
        <v/>
      </c>
      <c r="R116" s="185"/>
      <c r="S116" s="40"/>
      <c r="T116" s="43" t="str">
        <f t="shared" si="236"/>
        <v/>
      </c>
      <c r="U116" s="39" t="str">
        <f t="shared" si="237"/>
        <v/>
      </c>
      <c r="V116" s="36">
        <f t="shared" si="238"/>
        <v>0</v>
      </c>
      <c r="W116" s="44"/>
      <c r="X116" s="39" t="str">
        <f>IF($Y116="","",VLOOKUP($Y116,CODE!$AE:$AF,CODE!$AF$1-1,FALSE))</f>
        <v/>
      </c>
      <c r="Y116" s="37"/>
      <c r="Z116" s="35" t="str">
        <f t="shared" si="212"/>
        <v/>
      </c>
      <c r="AA116" s="554" t="str">
        <f t="shared" si="213"/>
        <v/>
      </c>
      <c r="AB116" s="45">
        <f t="shared" si="214"/>
        <v>0</v>
      </c>
      <c r="AC116" s="560">
        <v>0</v>
      </c>
      <c r="AD116" s="186">
        <v>1</v>
      </c>
      <c r="AE116" s="218"/>
      <c r="AF116" s="214"/>
      <c r="AG116" s="215"/>
      <c r="AH116" s="216"/>
      <c r="AI116" s="231" t="str">
        <f t="shared" si="239"/>
        <v/>
      </c>
      <c r="AJ116" s="217"/>
      <c r="AK116" s="217"/>
      <c r="AL116" s="219" t="str">
        <f t="shared" si="240"/>
        <v/>
      </c>
      <c r="AM116" s="254">
        <f>IF(ISERROR(VLOOKUP($F116,[1]기획현황취합!$A$1:$E$65474,[1]기획현황취합!$B$1,FALSE))=TRUE,0,VLOOKUP($F116,[1]기획현황취합!$A$1:$E$65474,[1]기획현황취합!$B$1,FALSE))</f>
        <v>0</v>
      </c>
      <c r="AN116" s="1042">
        <f>IF(ISERROR(VLOOKUP($F116,[1]기획현황취합!$A$1:$E$65474,[1]기획현황취합!$C$1,FALSE))=TRUE,0,VLOOKUP($F116,[1]기획현황취합!$A$1:$E$65474,[1]기획현황취합!$C$1,FALSE))</f>
        <v>0</v>
      </c>
      <c r="AO116" s="46">
        <f>IF(ISERROR(($AM116/1.1)/VLOOKUP($AG116,'TARGET MU'!$A:$D,'TARGET MU'!$D$1,FALSE))=TRUE,0,($AM116/1.1)/VLOOKUP($AG116,'TARGET MU'!$A:$D,'TARGET MU'!$D$1,FALSE))</f>
        <v>0</v>
      </c>
      <c r="AP116" s="1049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38">
        <f t="shared" si="268"/>
        <v>0</v>
      </c>
      <c r="AR116" s="716">
        <v>0</v>
      </c>
      <c r="AS116" s="716">
        <v>0</v>
      </c>
      <c r="AT116" s="251"/>
      <c r="AU116" s="226">
        <f t="shared" si="269"/>
        <v>0</v>
      </c>
      <c r="AV116" s="252">
        <v>0</v>
      </c>
      <c r="AW116" s="253">
        <v>0</v>
      </c>
      <c r="AX116" s="257">
        <f>IF(ISERROR(VLOOKUP($F116,[1]기획현황취합!$A$1:$E$65474,[1]기획현황취합!$D$1,FALSE))=TRUE,0,VLOOKUP($F116,[1]기획현황취합!$A$1:$E$65474,[1]기획현황취합!$D$1,FALSE))</f>
        <v>0</v>
      </c>
      <c r="AY116" s="255">
        <v>0</v>
      </c>
      <c r="AZ116" s="210">
        <f>IF(ISERROR(VLOOKUP($F116,[1]기획현황취합!$A$1:$E$65474,[1]기획현황취합!$E$1,FALSE))=TRUE,0,VLOOKUP($F116,[1]기획현황취합!$A$1:$E$65474,[1]기획현황취합!$E$1,FALSE))</f>
        <v>0</v>
      </c>
      <c r="BA116" s="250">
        <v>0</v>
      </c>
      <c r="BB116" s="250">
        <v>0</v>
      </c>
      <c r="BC116" s="250">
        <v>0</v>
      </c>
      <c r="BD116" s="250">
        <v>0</v>
      </c>
      <c r="BE116" s="250">
        <v>0</v>
      </c>
      <c r="BF116" s="250">
        <v>0</v>
      </c>
      <c r="BG116" s="256">
        <v>0</v>
      </c>
      <c r="BH116" s="256">
        <v>0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0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215"/>
        <v>0</v>
      </c>
      <c r="BO116" s="47">
        <f t="shared" si="216"/>
        <v>0</v>
      </c>
      <c r="BP116" s="95">
        <f t="shared" si="217"/>
        <v>0</v>
      </c>
      <c r="BQ116" s="95">
        <f t="shared" si="218"/>
        <v>0</v>
      </c>
      <c r="BR116" s="48">
        <f t="shared" si="210"/>
        <v>0</v>
      </c>
      <c r="BT116" s="26" t="str">
        <f>IF(ISERROR(Z116&amp;VLOOKUP($AG116,'TARGET MU'!$A:$D,'TARGET MU'!$B$1,FALSE))=TRUE,"",Z116&amp;VLOOKUP($AG116,'TARGET MU'!$A:$D,'TARGET MU'!$B$1,FALSE))</f>
        <v/>
      </c>
      <c r="BU116" s="31">
        <f t="shared" si="223"/>
        <v>0</v>
      </c>
      <c r="BV116" s="31" t="str">
        <f t="shared" si="224"/>
        <v>0</v>
      </c>
      <c r="BX116" s="55">
        <f t="shared" si="241"/>
        <v>0</v>
      </c>
      <c r="BY116" s="56" t="str">
        <f t="shared" si="242"/>
        <v/>
      </c>
      <c r="BZ116" s="56">
        <f t="shared" si="243"/>
        <v>0</v>
      </c>
      <c r="CA116" s="56">
        <f t="shared" si="244"/>
        <v>0</v>
      </c>
      <c r="CB116" s="56">
        <f t="shared" si="245"/>
        <v>0</v>
      </c>
      <c r="CC116" s="56">
        <f t="shared" si="246"/>
        <v>0</v>
      </c>
      <c r="CD116" s="57">
        <f t="shared" si="247"/>
        <v>0</v>
      </c>
      <c r="CE116" s="56" t="str">
        <f t="shared" si="248"/>
        <v/>
      </c>
      <c r="CF116" s="56" t="str">
        <f t="shared" si="249"/>
        <v/>
      </c>
      <c r="CG116" s="57">
        <f t="shared" si="250"/>
        <v>0</v>
      </c>
      <c r="CH116" s="56" t="str">
        <f t="shared" si="251"/>
        <v/>
      </c>
      <c r="CI116" s="56">
        <f t="shared" si="252"/>
        <v>1</v>
      </c>
      <c r="CJ116" s="56">
        <f t="shared" si="253"/>
        <v>0</v>
      </c>
      <c r="CK116" s="58">
        <f t="shared" si="219"/>
        <v>0</v>
      </c>
      <c r="CL116" s="59">
        <f t="shared" si="254"/>
        <v>0</v>
      </c>
      <c r="CM116" s="58">
        <f t="shared" si="255"/>
        <v>0</v>
      </c>
      <c r="CN116" s="58">
        <f t="shared" si="256"/>
        <v>0</v>
      </c>
      <c r="CO116" s="58">
        <f t="shared" si="257"/>
        <v>0</v>
      </c>
      <c r="CP116" s="60" t="str">
        <f t="shared" si="258"/>
        <v/>
      </c>
      <c r="CQ116" s="241"/>
      <c r="CS116" s="49"/>
      <c r="CT116" s="50" t="str">
        <f t="shared" si="259"/>
        <v/>
      </c>
      <c r="CU116" s="51" t="str">
        <f t="shared" si="260"/>
        <v/>
      </c>
      <c r="CV116" s="51" t="str">
        <f t="shared" si="261"/>
        <v>_</v>
      </c>
      <c r="CW116" s="51" t="str">
        <f t="shared" si="262"/>
        <v/>
      </c>
      <c r="CX116" s="52">
        <f t="shared" si="263"/>
        <v>0</v>
      </c>
      <c r="CY116" s="52" t="str">
        <f t="shared" si="264"/>
        <v/>
      </c>
      <c r="CZ116" s="53">
        <f t="shared" si="220"/>
        <v>0</v>
      </c>
      <c r="DA116" s="53">
        <f t="shared" si="265"/>
        <v>0</v>
      </c>
      <c r="DB116" s="52">
        <f t="shared" si="266"/>
        <v>0</v>
      </c>
      <c r="DC116" s="52">
        <f t="shared" si="267"/>
        <v>0</v>
      </c>
      <c r="DD116" s="61"/>
      <c r="DE116" s="165"/>
      <c r="DG116" s="276"/>
      <c r="DH116" s="282" t="str">
        <f t="shared" si="270"/>
        <v/>
      </c>
      <c r="DI116" s="275"/>
      <c r="DJ116" s="275"/>
      <c r="DK116" s="276"/>
      <c r="DL116" s="1081"/>
      <c r="DM116" s="1081"/>
      <c r="DN116" s="276"/>
      <c r="DO116" s="276"/>
      <c r="DP116" s="283" t="str">
        <f t="shared" si="271"/>
        <v/>
      </c>
      <c r="DQ116" s="276"/>
      <c r="DR116" s="276"/>
      <c r="DS116" s="277"/>
      <c r="DT116" s="276"/>
      <c r="DU116" s="277"/>
      <c r="DV116" s="276"/>
      <c r="DW116" s="276"/>
      <c r="DX116" s="277"/>
      <c r="DY116" s="277"/>
      <c r="DZ116" s="61"/>
      <c r="EA116" s="62"/>
      <c r="EB116" s="62"/>
      <c r="EC116" s="26" t="str">
        <f t="shared" si="225"/>
        <v/>
      </c>
      <c r="ED116" s="26" t="str">
        <f t="shared" si="226"/>
        <v/>
      </c>
      <c r="EE116" s="27">
        <f>IF(ED116="",0,IF(COUNTIF(ED$12:ED115,ED116)=0,0,COUNTIF(ED$12:ED115,ED116)))</f>
        <v>0</v>
      </c>
      <c r="EF116" s="26">
        <f t="shared" si="234"/>
        <v>0</v>
      </c>
      <c r="EG116" s="27" t="str">
        <f t="shared" si="227"/>
        <v/>
      </c>
      <c r="EI116" s="26" t="str">
        <f t="shared" si="228"/>
        <v/>
      </c>
      <c r="EJ116" s="26" t="str">
        <f t="shared" si="229"/>
        <v/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4" t="str">
        <f>IF(OR($I117="TTL",$I117=""),"",IF(VLOOKUP($P117,CODE!$K:$O,CODE!$O$1,FALSE)="",$I117,$I117&amp;"-"&amp;VLOOKUP($P117,CODE!$K:$O,CODE!$O$1,FALSE)))</f>
        <v/>
      </c>
      <c r="C117" s="72" t="str">
        <f t="shared" si="221"/>
        <v>--</v>
      </c>
      <c r="D117" s="306" t="str">
        <f t="shared" si="230"/>
        <v>--</v>
      </c>
      <c r="E117" s="72">
        <f t="shared" si="231"/>
        <v>0</v>
      </c>
      <c r="F117" s="195" t="str">
        <f t="shared" si="232"/>
        <v>--0</v>
      </c>
      <c r="G117" s="72" t="str">
        <f t="shared" si="233"/>
        <v>--0-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/>
      </c>
      <c r="J117" s="244" t="str">
        <f t="shared" si="222"/>
        <v/>
      </c>
      <c r="K117" s="558"/>
      <c r="L117" s="40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40"/>
      <c r="Q117" s="41" t="str">
        <f>IF(OR($I117="TTL",$P117=""),"",VLOOKUP($P117,CODE!$K:$M,CODE!$L$1,FALSE))</f>
        <v/>
      </c>
      <c r="R117" s="185"/>
      <c r="S117" s="40"/>
      <c r="T117" s="43" t="str">
        <f t="shared" si="236"/>
        <v/>
      </c>
      <c r="U117" s="39" t="str">
        <f t="shared" si="237"/>
        <v/>
      </c>
      <c r="V117" s="36">
        <f t="shared" si="238"/>
        <v>0</v>
      </c>
      <c r="W117" s="44"/>
      <c r="X117" s="39" t="str">
        <f>IF($Y117="","",VLOOKUP($Y117,CODE!$AE:$AF,CODE!$AF$1-1,FALSE))</f>
        <v/>
      </c>
      <c r="Y117" s="37"/>
      <c r="Z117" s="35" t="str">
        <f t="shared" si="212"/>
        <v/>
      </c>
      <c r="AA117" s="554" t="str">
        <f t="shared" si="213"/>
        <v/>
      </c>
      <c r="AB117" s="45">
        <f t="shared" si="214"/>
        <v>0</v>
      </c>
      <c r="AC117" s="560">
        <v>0</v>
      </c>
      <c r="AD117" s="186">
        <v>1</v>
      </c>
      <c r="AE117" s="218"/>
      <c r="AF117" s="214"/>
      <c r="AG117" s="215"/>
      <c r="AH117" s="216"/>
      <c r="AI117" s="231" t="str">
        <f t="shared" si="239"/>
        <v/>
      </c>
      <c r="AJ117" s="217"/>
      <c r="AK117" s="217"/>
      <c r="AL117" s="219" t="str">
        <f t="shared" si="240"/>
        <v/>
      </c>
      <c r="AM117" s="254">
        <f>IF(ISERROR(VLOOKUP($F117,[1]기획현황취합!$A$1:$E$65474,[1]기획현황취합!$B$1,FALSE))=TRUE,0,VLOOKUP($F117,[1]기획현황취합!$A$1:$E$65474,[1]기획현황취합!$B$1,FALSE))</f>
        <v>0</v>
      </c>
      <c r="AN117" s="1042">
        <f>IF(ISERROR(VLOOKUP($F117,[1]기획현황취합!$A$1:$E$65474,[1]기획현황취합!$C$1,FALSE))=TRUE,0,VLOOKUP($F117,[1]기획현황취합!$A$1:$E$65474,[1]기획현황취합!$C$1,FALSE))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1049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268"/>
        <v>0</v>
      </c>
      <c r="AR117" s="716">
        <v>0</v>
      </c>
      <c r="AS117" s="716">
        <v>0</v>
      </c>
      <c r="AT117" s="251"/>
      <c r="AU117" s="226">
        <f t="shared" si="269"/>
        <v>0</v>
      </c>
      <c r="AV117" s="252">
        <v>0</v>
      </c>
      <c r="AW117" s="253">
        <v>0</v>
      </c>
      <c r="AX117" s="257">
        <f>IF(ISERROR(VLOOKUP($F117,[1]기획현황취합!$A$1:$E$65474,[1]기획현황취합!$D$1,FALSE))=TRUE,0,VLOOKUP($F117,[1]기획현황취합!$A$1:$E$65474,[1]기획현황취합!$D$1,FALSE))</f>
        <v>0</v>
      </c>
      <c r="AY117" s="255">
        <v>0</v>
      </c>
      <c r="AZ117" s="210">
        <f>IF(ISERROR(VLOOKUP($F117,[1]기획현황취합!$A$1:$E$65474,[1]기획현황취합!$E$1,FALSE))=TRUE,0,VLOOKUP($F117,[1]기획현황취합!$A$1:$E$65474,[1]기획현황취합!$E$1,FALSE))</f>
        <v>0</v>
      </c>
      <c r="BA117" s="250">
        <v>0</v>
      </c>
      <c r="BB117" s="250">
        <v>0</v>
      </c>
      <c r="BC117" s="250">
        <v>0</v>
      </c>
      <c r="BD117" s="250">
        <v>0</v>
      </c>
      <c r="BE117" s="250">
        <v>0</v>
      </c>
      <c r="BF117" s="250">
        <v>0</v>
      </c>
      <c r="BG117" s="256">
        <v>0</v>
      </c>
      <c r="BH117" s="256">
        <v>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0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215"/>
        <v>0</v>
      </c>
      <c r="BO117" s="47">
        <f t="shared" si="216"/>
        <v>0</v>
      </c>
      <c r="BP117" s="95">
        <f t="shared" si="217"/>
        <v>0</v>
      </c>
      <c r="BQ117" s="95">
        <f t="shared" si="218"/>
        <v>0</v>
      </c>
      <c r="BR117" s="48">
        <f t="shared" si="210"/>
        <v>0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223"/>
        <v>0</v>
      </c>
      <c r="BV117" s="31" t="str">
        <f t="shared" si="224"/>
        <v>0</v>
      </c>
      <c r="BX117" s="55">
        <f t="shared" si="241"/>
        <v>0</v>
      </c>
      <c r="BY117" s="56" t="str">
        <f t="shared" si="242"/>
        <v/>
      </c>
      <c r="BZ117" s="56">
        <f t="shared" si="243"/>
        <v>0</v>
      </c>
      <c r="CA117" s="56">
        <f t="shared" si="244"/>
        <v>0</v>
      </c>
      <c r="CB117" s="56">
        <f t="shared" si="245"/>
        <v>0</v>
      </c>
      <c r="CC117" s="56">
        <f t="shared" si="246"/>
        <v>0</v>
      </c>
      <c r="CD117" s="57">
        <f t="shared" si="247"/>
        <v>0</v>
      </c>
      <c r="CE117" s="56" t="str">
        <f t="shared" si="248"/>
        <v/>
      </c>
      <c r="CF117" s="56" t="str">
        <f t="shared" si="249"/>
        <v/>
      </c>
      <c r="CG117" s="57">
        <f t="shared" si="250"/>
        <v>0</v>
      </c>
      <c r="CH117" s="56" t="str">
        <f t="shared" si="251"/>
        <v/>
      </c>
      <c r="CI117" s="56">
        <f t="shared" si="252"/>
        <v>1</v>
      </c>
      <c r="CJ117" s="56">
        <f t="shared" si="253"/>
        <v>0</v>
      </c>
      <c r="CK117" s="58">
        <f t="shared" si="219"/>
        <v>0</v>
      </c>
      <c r="CL117" s="59">
        <f t="shared" si="254"/>
        <v>0</v>
      </c>
      <c r="CM117" s="58">
        <f t="shared" si="255"/>
        <v>0</v>
      </c>
      <c r="CN117" s="58">
        <f t="shared" si="256"/>
        <v>0</v>
      </c>
      <c r="CO117" s="58">
        <f t="shared" si="257"/>
        <v>0</v>
      </c>
      <c r="CP117" s="60" t="str">
        <f t="shared" si="258"/>
        <v/>
      </c>
      <c r="CQ117" s="241"/>
      <c r="CS117" s="49"/>
      <c r="CT117" s="50" t="str">
        <f t="shared" si="259"/>
        <v/>
      </c>
      <c r="CU117" s="51" t="str">
        <f t="shared" si="260"/>
        <v/>
      </c>
      <c r="CV117" s="51" t="str">
        <f t="shared" si="261"/>
        <v>_</v>
      </c>
      <c r="CW117" s="51" t="str">
        <f t="shared" si="262"/>
        <v/>
      </c>
      <c r="CX117" s="52">
        <f t="shared" si="263"/>
        <v>0</v>
      </c>
      <c r="CY117" s="52" t="str">
        <f t="shared" si="264"/>
        <v/>
      </c>
      <c r="CZ117" s="53">
        <f t="shared" si="220"/>
        <v>0</v>
      </c>
      <c r="DA117" s="53">
        <f t="shared" si="265"/>
        <v>0</v>
      </c>
      <c r="DB117" s="52">
        <f t="shared" si="266"/>
        <v>0</v>
      </c>
      <c r="DC117" s="52">
        <f t="shared" si="267"/>
        <v>0</v>
      </c>
      <c r="DD117" s="61"/>
      <c r="DE117" s="165"/>
      <c r="DG117" s="276"/>
      <c r="DH117" s="282" t="str">
        <f t="shared" si="270"/>
        <v/>
      </c>
      <c r="DI117" s="275"/>
      <c r="DJ117" s="275"/>
      <c r="DK117" s="276"/>
      <c r="DL117" s="1081"/>
      <c r="DM117" s="1081"/>
      <c r="DN117" s="276"/>
      <c r="DO117" s="276"/>
      <c r="DP117" s="283" t="str">
        <f t="shared" si="271"/>
        <v/>
      </c>
      <c r="DQ117" s="276"/>
      <c r="DR117" s="276"/>
      <c r="DS117" s="277"/>
      <c r="DT117" s="276"/>
      <c r="DU117" s="277"/>
      <c r="DV117" s="276"/>
      <c r="DW117" s="276"/>
      <c r="DX117" s="277"/>
      <c r="DY117" s="277"/>
      <c r="DZ117" s="61"/>
      <c r="EA117" s="62"/>
      <c r="EB117" s="62"/>
      <c r="EC117" s="26" t="str">
        <f t="shared" si="225"/>
        <v/>
      </c>
      <c r="ED117" s="26" t="str">
        <f t="shared" si="226"/>
        <v/>
      </c>
      <c r="EE117" s="27">
        <f>IF(ED117="",0,IF(COUNTIF(ED$12:ED116,ED117)=0,0,COUNTIF(ED$12:ED116,ED117)))</f>
        <v>0</v>
      </c>
      <c r="EF117" s="26">
        <f t="shared" si="234"/>
        <v>0</v>
      </c>
      <c r="EG117" s="27" t="str">
        <f t="shared" si="227"/>
        <v/>
      </c>
      <c r="EI117" s="26" t="str">
        <f t="shared" si="228"/>
        <v/>
      </c>
      <c r="EJ117" s="26" t="str">
        <f t="shared" si="229"/>
        <v/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/>
      </c>
      <c r="B118" s="224" t="str">
        <f>IF(OR($I118="TTL",$I118=""),"",IF(VLOOKUP($P118,CODE!$K:$O,CODE!$O$1,FALSE)="",$I118,$I118&amp;"-"&amp;VLOOKUP($P118,CODE!$K:$O,CODE!$O$1,FALSE)))</f>
        <v/>
      </c>
      <c r="C118" s="72" t="str">
        <f t="shared" si="221"/>
        <v>--</v>
      </c>
      <c r="D118" s="306" t="str">
        <f t="shared" si="230"/>
        <v>--</v>
      </c>
      <c r="E118" s="72">
        <f t="shared" si="231"/>
        <v>0</v>
      </c>
      <c r="F118" s="195" t="str">
        <f t="shared" si="232"/>
        <v>--0</v>
      </c>
      <c r="G118" s="72" t="str">
        <f t="shared" si="233"/>
        <v>--0-</v>
      </c>
      <c r="H118" s="72">
        <f>IF(ISERROR(I118&amp;VLOOKUP(P118,CODE!$K:$N,CODE!$N$1,FALSE)&amp;S118)=TRUE,0,I118&amp;VLOOKUP(P118,CODE!$K:$N,CODE!$N$1,FALSE)&amp;S118)</f>
        <v>0</v>
      </c>
      <c r="I118" s="72" t="str">
        <f>IF(ISERROR(SEARCH("TTL",$K118))=TRUE,IF($L118="","",VLOOKUP($L118,CODE!$B:$G,CODE!$D$1,FALSE)),"TTL")</f>
        <v/>
      </c>
      <c r="J118" s="244" t="str">
        <f t="shared" si="222"/>
        <v/>
      </c>
      <c r="K118" s="558"/>
      <c r="L118" s="40"/>
      <c r="M118" s="41" t="str">
        <f>IF(OR($I118="TTL",$L118=""),"",VLOOKUP($L118,CODE!$B:$D,CODE!$C$1,FALSE))</f>
        <v/>
      </c>
      <c r="N118" s="42" t="str">
        <f>IF(OR($I118="TTL",$L118=""),"",VLOOKUP($K$2,CODE!$S:$T,CODE!$T$1-1,FALSE))</f>
        <v/>
      </c>
      <c r="O118" s="43" t="str">
        <f>IF(OR($I118="TTL",$L118=""),"",VLOOKUP($L$2,CODE!$X:$Y,CODE!$Y$1-1,FALSE))</f>
        <v/>
      </c>
      <c r="P118" s="40"/>
      <c r="Q118" s="41" t="str">
        <f>IF(OR($I118="TTL",$P118=""),"",VLOOKUP($P118,CODE!$K:$M,CODE!$L$1,FALSE))</f>
        <v/>
      </c>
      <c r="R118" s="185"/>
      <c r="S118" s="40"/>
      <c r="T118" s="43" t="str">
        <f t="shared" si="236"/>
        <v/>
      </c>
      <c r="U118" s="39" t="str">
        <f t="shared" si="237"/>
        <v/>
      </c>
      <c r="V118" s="36">
        <f t="shared" si="238"/>
        <v>0</v>
      </c>
      <c r="W118" s="44"/>
      <c r="X118" s="39" t="str">
        <f>IF($Y118="","",VLOOKUP($Y118,CODE!$AE:$AF,CODE!$AF$1-1,FALSE))</f>
        <v/>
      </c>
      <c r="Y118" s="37"/>
      <c r="Z118" s="35" t="str">
        <f t="shared" si="212"/>
        <v/>
      </c>
      <c r="AA118" s="554" t="str">
        <f t="shared" si="213"/>
        <v/>
      </c>
      <c r="AB118" s="45">
        <f t="shared" si="214"/>
        <v>0</v>
      </c>
      <c r="AC118" s="560">
        <v>0</v>
      </c>
      <c r="AD118" s="186">
        <v>1</v>
      </c>
      <c r="AE118" s="218"/>
      <c r="AF118" s="214"/>
      <c r="AG118" s="215"/>
      <c r="AH118" s="216"/>
      <c r="AI118" s="231" t="str">
        <f t="shared" si="239"/>
        <v/>
      </c>
      <c r="AJ118" s="217"/>
      <c r="AK118" s="217"/>
      <c r="AL118" s="219" t="str">
        <f t="shared" si="240"/>
        <v/>
      </c>
      <c r="AM118" s="254">
        <f>IF(ISERROR(VLOOKUP($F118,[1]기획현황취합!$A$1:$E$65474,[1]기획현황취합!$B$1,FALSE))=TRUE,0,VLOOKUP($F118,[1]기획현황취합!$A$1:$E$65474,[1]기획현황취합!$B$1,FALSE))</f>
        <v>0</v>
      </c>
      <c r="AN118" s="1042">
        <f>IF(ISERROR(VLOOKUP($F118,[1]기획현황취합!$A$1:$E$65474,[1]기획현황취합!$C$1,FALSE))=TRUE,0,VLOOKUP($F118,[1]기획현황취합!$A$1:$E$65474,[1]기획현황취합!$C$1,FALSE))</f>
        <v>0</v>
      </c>
      <c r="AO118" s="46">
        <f>IF(ISERROR(($AM118/1.1)/VLOOKUP($AG118,'TARGET MU'!$A:$D,'TARGET MU'!$D$1,FALSE))=TRUE,0,($AM118/1.1)/VLOOKUP($AG118,'TARGET MU'!$A:$D,'TARGET MU'!$D$1,FALSE))</f>
        <v>0</v>
      </c>
      <c r="AP118" s="1049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38">
        <f t="shared" si="268"/>
        <v>0</v>
      </c>
      <c r="AR118" s="716">
        <v>0</v>
      </c>
      <c r="AS118" s="716">
        <v>0</v>
      </c>
      <c r="AT118" s="251"/>
      <c r="AU118" s="226">
        <f t="shared" si="269"/>
        <v>0</v>
      </c>
      <c r="AV118" s="252">
        <v>0</v>
      </c>
      <c r="AW118" s="253">
        <v>0</v>
      </c>
      <c r="AX118" s="257">
        <f>IF(ISERROR(VLOOKUP($F118,[1]기획현황취합!$A$1:$E$65474,[1]기획현황취합!$D$1,FALSE))=TRUE,0,VLOOKUP($F118,[1]기획현황취합!$A$1:$E$65474,[1]기획현황취합!$D$1,FALSE))</f>
        <v>0</v>
      </c>
      <c r="AY118" s="255">
        <v>0</v>
      </c>
      <c r="AZ118" s="210">
        <f>IF(ISERROR(VLOOKUP($F118,[1]기획현황취합!$A$1:$E$65474,[1]기획현황취합!$E$1,FALSE))=TRUE,0,VLOOKUP($F118,[1]기획현황취합!$A$1:$E$65474,[1]기획현황취합!$E$1,FALSE))</f>
        <v>0</v>
      </c>
      <c r="BA118" s="250">
        <v>0</v>
      </c>
      <c r="BB118" s="250">
        <v>0</v>
      </c>
      <c r="BC118" s="250">
        <v>0</v>
      </c>
      <c r="BD118" s="250">
        <v>0</v>
      </c>
      <c r="BE118" s="250">
        <v>0</v>
      </c>
      <c r="BF118" s="250">
        <v>0</v>
      </c>
      <c r="BG118" s="256">
        <v>0</v>
      </c>
      <c r="BH118" s="256">
        <v>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215"/>
        <v>0</v>
      </c>
      <c r="BO118" s="47">
        <f t="shared" si="216"/>
        <v>0</v>
      </c>
      <c r="BP118" s="95">
        <f t="shared" si="217"/>
        <v>0</v>
      </c>
      <c r="BQ118" s="95">
        <f t="shared" si="218"/>
        <v>0</v>
      </c>
      <c r="BR118" s="48">
        <f t="shared" si="210"/>
        <v>0</v>
      </c>
      <c r="BT118" s="26" t="str">
        <f>IF(ISERROR(Z118&amp;VLOOKUP($AG118,'TARGET MU'!$A:$D,'TARGET MU'!$B$1,FALSE))=TRUE,"",Z118&amp;VLOOKUP($AG118,'TARGET MU'!$A:$D,'TARGET MU'!$B$1,FALSE))</f>
        <v/>
      </c>
      <c r="BU118" s="31">
        <f t="shared" si="223"/>
        <v>0</v>
      </c>
      <c r="BV118" s="31" t="str">
        <f t="shared" si="224"/>
        <v>0</v>
      </c>
      <c r="BX118" s="55">
        <f t="shared" si="241"/>
        <v>0</v>
      </c>
      <c r="BY118" s="56" t="str">
        <f t="shared" si="242"/>
        <v/>
      </c>
      <c r="BZ118" s="56">
        <f t="shared" si="243"/>
        <v>0</v>
      </c>
      <c r="CA118" s="56">
        <f t="shared" si="244"/>
        <v>0</v>
      </c>
      <c r="CB118" s="56">
        <f t="shared" si="245"/>
        <v>0</v>
      </c>
      <c r="CC118" s="56">
        <f t="shared" si="246"/>
        <v>0</v>
      </c>
      <c r="CD118" s="57">
        <f t="shared" si="247"/>
        <v>0</v>
      </c>
      <c r="CE118" s="56" t="str">
        <f t="shared" si="248"/>
        <v/>
      </c>
      <c r="CF118" s="56" t="str">
        <f t="shared" si="249"/>
        <v/>
      </c>
      <c r="CG118" s="57">
        <f t="shared" si="250"/>
        <v>0</v>
      </c>
      <c r="CH118" s="56" t="str">
        <f t="shared" si="251"/>
        <v/>
      </c>
      <c r="CI118" s="56">
        <f t="shared" si="252"/>
        <v>1</v>
      </c>
      <c r="CJ118" s="56">
        <f t="shared" si="253"/>
        <v>0</v>
      </c>
      <c r="CK118" s="58">
        <f t="shared" si="219"/>
        <v>0</v>
      </c>
      <c r="CL118" s="59">
        <f t="shared" si="254"/>
        <v>0</v>
      </c>
      <c r="CM118" s="58">
        <f t="shared" si="255"/>
        <v>0</v>
      </c>
      <c r="CN118" s="58">
        <f t="shared" si="256"/>
        <v>0</v>
      </c>
      <c r="CO118" s="58">
        <f t="shared" si="257"/>
        <v>0</v>
      </c>
      <c r="CP118" s="60" t="str">
        <f t="shared" si="258"/>
        <v/>
      </c>
      <c r="CQ118" s="241"/>
      <c r="CS118" s="49"/>
      <c r="CT118" s="50" t="str">
        <f t="shared" si="259"/>
        <v/>
      </c>
      <c r="CU118" s="51" t="str">
        <f t="shared" si="260"/>
        <v/>
      </c>
      <c r="CV118" s="51" t="str">
        <f t="shared" si="261"/>
        <v>_</v>
      </c>
      <c r="CW118" s="51" t="str">
        <f t="shared" si="262"/>
        <v/>
      </c>
      <c r="CX118" s="52">
        <f t="shared" si="263"/>
        <v>0</v>
      </c>
      <c r="CY118" s="52" t="str">
        <f t="shared" si="264"/>
        <v/>
      </c>
      <c r="CZ118" s="53">
        <f t="shared" si="220"/>
        <v>0</v>
      </c>
      <c r="DA118" s="53">
        <f t="shared" si="265"/>
        <v>0</v>
      </c>
      <c r="DB118" s="52">
        <f t="shared" si="266"/>
        <v>0</v>
      </c>
      <c r="DC118" s="52">
        <f t="shared" si="267"/>
        <v>0</v>
      </c>
      <c r="DD118" s="61"/>
      <c r="DE118" s="165"/>
      <c r="DG118" s="276"/>
      <c r="DH118" s="282" t="str">
        <f t="shared" si="270"/>
        <v/>
      </c>
      <c r="DI118" s="275"/>
      <c r="DJ118" s="275"/>
      <c r="DK118" s="276"/>
      <c r="DL118" s="1081"/>
      <c r="DM118" s="1081"/>
      <c r="DN118" s="276"/>
      <c r="DO118" s="276"/>
      <c r="DP118" s="283" t="str">
        <f t="shared" si="271"/>
        <v/>
      </c>
      <c r="DQ118" s="276"/>
      <c r="DR118" s="276"/>
      <c r="DS118" s="277"/>
      <c r="DT118" s="276"/>
      <c r="DU118" s="277"/>
      <c r="DV118" s="276"/>
      <c r="DW118" s="276"/>
      <c r="DX118" s="277"/>
      <c r="DY118" s="277"/>
      <c r="DZ118" s="61"/>
      <c r="EA118" s="62"/>
      <c r="EB118" s="62"/>
      <c r="EC118" s="26" t="str">
        <f t="shared" si="225"/>
        <v/>
      </c>
      <c r="ED118" s="26" t="str">
        <f t="shared" si="226"/>
        <v/>
      </c>
      <c r="EE118" s="27">
        <f>IF(ED118="",0,IF(COUNTIF(ED$12:ED117,ED118)=0,0,COUNTIF(ED$12:ED117,ED118)))</f>
        <v>0</v>
      </c>
      <c r="EF118" s="26">
        <f t="shared" si="234"/>
        <v>0</v>
      </c>
      <c r="EG118" s="27" t="str">
        <f t="shared" si="227"/>
        <v/>
      </c>
      <c r="EI118" s="26" t="str">
        <f t="shared" si="228"/>
        <v/>
      </c>
      <c r="EJ118" s="26" t="str">
        <f t="shared" si="229"/>
        <v/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/>
      </c>
      <c r="B119" s="224" t="str">
        <f>IF(OR($I119="TTL",$I119=""),"",IF(VLOOKUP($P119,CODE!$K:$O,CODE!$O$1,FALSE)="",$I119,$I119&amp;"-"&amp;VLOOKUP($P119,CODE!$K:$O,CODE!$O$1,FALSE)))</f>
        <v/>
      </c>
      <c r="C119" s="72" t="str">
        <f t="shared" si="221"/>
        <v>--</v>
      </c>
      <c r="D119" s="306" t="str">
        <f t="shared" si="230"/>
        <v>--</v>
      </c>
      <c r="E119" s="72">
        <f t="shared" si="231"/>
        <v>0</v>
      </c>
      <c r="F119" s="195" t="str">
        <f t="shared" si="232"/>
        <v>--0</v>
      </c>
      <c r="G119" s="72" t="str">
        <f t="shared" si="233"/>
        <v>--0-</v>
      </c>
      <c r="H119" s="72">
        <f>IF(ISERROR(I119&amp;VLOOKUP(P119,CODE!$K:$N,CODE!$N$1,FALSE)&amp;S119)=TRUE,0,I119&amp;VLOOKUP(P119,CODE!$K:$N,CODE!$N$1,FALSE)&amp;S119)</f>
        <v>0</v>
      </c>
      <c r="I119" s="72" t="str">
        <f>IF(ISERROR(SEARCH("TTL",$K119))=TRUE,IF($L119="","",VLOOKUP($L119,CODE!$B:$G,CODE!$D$1,FALSE)),"TTL")</f>
        <v/>
      </c>
      <c r="J119" s="244" t="str">
        <f t="shared" si="222"/>
        <v/>
      </c>
      <c r="K119" s="558"/>
      <c r="L119" s="40"/>
      <c r="M119" s="41" t="str">
        <f>IF(OR($I119="TTL",$L119=""),"",VLOOKUP($L119,CODE!$B:$D,CODE!$C$1,FALSE))</f>
        <v/>
      </c>
      <c r="N119" s="42" t="str">
        <f>IF(OR($I119="TTL",$L119=""),"",VLOOKUP($K$2,CODE!$S:$T,CODE!$T$1-1,FALSE))</f>
        <v/>
      </c>
      <c r="O119" s="43" t="str">
        <f>IF(OR($I119="TTL",$L119=""),"",VLOOKUP($L$2,CODE!$X:$Y,CODE!$Y$1-1,FALSE))</f>
        <v/>
      </c>
      <c r="P119" s="40"/>
      <c r="Q119" s="41" t="str">
        <f>IF(OR($I119="TTL",$P119=""),"",VLOOKUP($P119,CODE!$K:$M,CODE!$L$1,FALSE))</f>
        <v/>
      </c>
      <c r="R119" s="185"/>
      <c r="S119" s="40"/>
      <c r="T119" s="43" t="str">
        <f t="shared" si="236"/>
        <v/>
      </c>
      <c r="U119" s="39" t="str">
        <f t="shared" si="237"/>
        <v/>
      </c>
      <c r="V119" s="36">
        <f t="shared" si="238"/>
        <v>0</v>
      </c>
      <c r="W119" s="44"/>
      <c r="X119" s="39" t="str">
        <f>IF($Y119="","",VLOOKUP($Y119,CODE!$AE:$AF,CODE!$AF$1-1,FALSE))</f>
        <v/>
      </c>
      <c r="Y119" s="37"/>
      <c r="Z119" s="35" t="str">
        <f t="shared" si="212"/>
        <v/>
      </c>
      <c r="AA119" s="554" t="str">
        <f t="shared" si="213"/>
        <v/>
      </c>
      <c r="AB119" s="45">
        <f t="shared" si="214"/>
        <v>0</v>
      </c>
      <c r="AC119" s="560">
        <v>0</v>
      </c>
      <c r="AD119" s="186">
        <v>1</v>
      </c>
      <c r="AE119" s="218"/>
      <c r="AF119" s="214"/>
      <c r="AG119" s="215"/>
      <c r="AH119" s="216"/>
      <c r="AI119" s="231" t="str">
        <f t="shared" si="239"/>
        <v/>
      </c>
      <c r="AJ119" s="217"/>
      <c r="AK119" s="217"/>
      <c r="AL119" s="219" t="str">
        <f t="shared" si="240"/>
        <v/>
      </c>
      <c r="AM119" s="254">
        <f>IF(ISERROR(VLOOKUP($F119,[1]기획현황취합!$A$1:$E$65474,[1]기획현황취합!$B$1,FALSE))=TRUE,0,VLOOKUP($F119,[1]기획현황취합!$A$1:$E$65474,[1]기획현황취합!$B$1,FALSE))</f>
        <v>0</v>
      </c>
      <c r="AN119" s="1042">
        <f>IF(ISERROR(VLOOKUP($F119,[1]기획현황취합!$A$1:$E$65474,[1]기획현황취합!$C$1,FALSE))=TRUE,0,VLOOKUP($F119,[1]기획현황취합!$A$1:$E$65474,[1]기획현황취합!$C$1,FALSE))</f>
        <v>0</v>
      </c>
      <c r="AO119" s="46">
        <f>IF(ISERROR(($AM119/1.1)/VLOOKUP($AG119,'TARGET MU'!$A:$D,'TARGET MU'!$D$1,FALSE))=TRUE,0,($AM119/1.1)/VLOOKUP($AG119,'TARGET MU'!$A:$D,'TARGET MU'!$D$1,FALSE))</f>
        <v>0</v>
      </c>
      <c r="AP119" s="1049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0</v>
      </c>
      <c r="AQ119" s="38">
        <f t="shared" si="268"/>
        <v>0</v>
      </c>
      <c r="AR119" s="716">
        <v>0</v>
      </c>
      <c r="AS119" s="716">
        <v>0</v>
      </c>
      <c r="AT119" s="251"/>
      <c r="AU119" s="226">
        <f t="shared" si="269"/>
        <v>0</v>
      </c>
      <c r="AV119" s="252">
        <v>0</v>
      </c>
      <c r="AW119" s="253">
        <v>0</v>
      </c>
      <c r="AX119" s="257">
        <f>IF(ISERROR(VLOOKUP($F119,[1]기획현황취합!$A$1:$E$65474,[1]기획현황취합!$D$1,FALSE))=TRUE,0,VLOOKUP($F119,[1]기획현황취합!$A$1:$E$65474,[1]기획현황취합!$D$1,FALSE))</f>
        <v>0</v>
      </c>
      <c r="AY119" s="255">
        <v>0</v>
      </c>
      <c r="AZ119" s="210">
        <f>IF(ISERROR(VLOOKUP($F119,[1]기획현황취합!$A$1:$E$65474,[1]기획현황취합!$E$1,FALSE))=TRUE,0,VLOOKUP($F119,[1]기획현황취합!$A$1:$E$65474,[1]기획현황취합!$E$1,FALSE))</f>
        <v>0</v>
      </c>
      <c r="BA119" s="250">
        <v>0</v>
      </c>
      <c r="BB119" s="250">
        <v>0</v>
      </c>
      <c r="BC119" s="250">
        <v>0</v>
      </c>
      <c r="BD119" s="250">
        <v>0</v>
      </c>
      <c r="BE119" s="250">
        <v>0</v>
      </c>
      <c r="BF119" s="250">
        <v>0</v>
      </c>
      <c r="BG119" s="256">
        <v>0</v>
      </c>
      <c r="BH119" s="256">
        <v>0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215"/>
        <v>0</v>
      </c>
      <c r="BO119" s="47">
        <f t="shared" si="216"/>
        <v>0</v>
      </c>
      <c r="BP119" s="95">
        <f t="shared" si="217"/>
        <v>0</v>
      </c>
      <c r="BQ119" s="95">
        <f t="shared" si="218"/>
        <v>0</v>
      </c>
      <c r="BR119" s="48">
        <f t="shared" si="210"/>
        <v>0</v>
      </c>
      <c r="BT119" s="26" t="str">
        <f>IF(ISERROR(Z119&amp;VLOOKUP($AG119,'TARGET MU'!$A:$D,'TARGET MU'!$B$1,FALSE))=TRUE,"",Z119&amp;VLOOKUP($AG119,'TARGET MU'!$A:$D,'TARGET MU'!$B$1,FALSE))</f>
        <v/>
      </c>
      <c r="BU119" s="31">
        <f t="shared" si="223"/>
        <v>0</v>
      </c>
      <c r="BV119" s="31" t="str">
        <f t="shared" si="224"/>
        <v>0</v>
      </c>
      <c r="BX119" s="55">
        <f t="shared" si="241"/>
        <v>0</v>
      </c>
      <c r="BY119" s="56" t="str">
        <f t="shared" si="242"/>
        <v/>
      </c>
      <c r="BZ119" s="56">
        <f t="shared" si="243"/>
        <v>0</v>
      </c>
      <c r="CA119" s="56">
        <f t="shared" si="244"/>
        <v>0</v>
      </c>
      <c r="CB119" s="56">
        <f t="shared" si="245"/>
        <v>0</v>
      </c>
      <c r="CC119" s="56">
        <f t="shared" si="246"/>
        <v>0</v>
      </c>
      <c r="CD119" s="57">
        <f t="shared" si="247"/>
        <v>0</v>
      </c>
      <c r="CE119" s="56" t="str">
        <f t="shared" si="248"/>
        <v/>
      </c>
      <c r="CF119" s="56" t="str">
        <f t="shared" si="249"/>
        <v/>
      </c>
      <c r="CG119" s="57">
        <f t="shared" si="250"/>
        <v>0</v>
      </c>
      <c r="CH119" s="56" t="str">
        <f t="shared" si="251"/>
        <v/>
      </c>
      <c r="CI119" s="56">
        <f t="shared" si="252"/>
        <v>1</v>
      </c>
      <c r="CJ119" s="56">
        <f t="shared" si="253"/>
        <v>0</v>
      </c>
      <c r="CK119" s="58">
        <f t="shared" si="219"/>
        <v>0</v>
      </c>
      <c r="CL119" s="59">
        <f t="shared" si="254"/>
        <v>0</v>
      </c>
      <c r="CM119" s="58">
        <f t="shared" si="255"/>
        <v>0</v>
      </c>
      <c r="CN119" s="58">
        <f t="shared" si="256"/>
        <v>0</v>
      </c>
      <c r="CO119" s="58">
        <f t="shared" si="257"/>
        <v>0</v>
      </c>
      <c r="CP119" s="60" t="str">
        <f t="shared" si="258"/>
        <v/>
      </c>
      <c r="CQ119" s="241"/>
      <c r="CS119" s="49"/>
      <c r="CT119" s="50" t="str">
        <f t="shared" si="259"/>
        <v/>
      </c>
      <c r="CU119" s="51" t="str">
        <f t="shared" si="260"/>
        <v/>
      </c>
      <c r="CV119" s="51" t="str">
        <f t="shared" si="261"/>
        <v>_</v>
      </c>
      <c r="CW119" s="51" t="str">
        <f t="shared" si="262"/>
        <v/>
      </c>
      <c r="CX119" s="52">
        <f t="shared" si="263"/>
        <v>0</v>
      </c>
      <c r="CY119" s="52" t="str">
        <f t="shared" si="264"/>
        <v/>
      </c>
      <c r="CZ119" s="53">
        <f t="shared" si="220"/>
        <v>0</v>
      </c>
      <c r="DA119" s="53">
        <f t="shared" si="265"/>
        <v>0</v>
      </c>
      <c r="DB119" s="52">
        <f t="shared" si="266"/>
        <v>0</v>
      </c>
      <c r="DC119" s="52">
        <f t="shared" si="267"/>
        <v>0</v>
      </c>
      <c r="DD119" s="61"/>
      <c r="DE119" s="165"/>
      <c r="DG119" s="276"/>
      <c r="DH119" s="282" t="str">
        <f t="shared" si="270"/>
        <v/>
      </c>
      <c r="DI119" s="275"/>
      <c r="DJ119" s="275"/>
      <c r="DK119" s="276"/>
      <c r="DL119" s="1081"/>
      <c r="DM119" s="1081"/>
      <c r="DN119" s="276"/>
      <c r="DO119" s="276"/>
      <c r="DP119" s="283" t="str">
        <f t="shared" si="271"/>
        <v/>
      </c>
      <c r="DQ119" s="276"/>
      <c r="DR119" s="276"/>
      <c r="DS119" s="277"/>
      <c r="DT119" s="276"/>
      <c r="DU119" s="277"/>
      <c r="DV119" s="276"/>
      <c r="DW119" s="276"/>
      <c r="DX119" s="277"/>
      <c r="DY119" s="277"/>
      <c r="DZ119" s="61"/>
      <c r="EA119" s="62"/>
      <c r="EB119" s="62"/>
      <c r="EC119" s="26" t="str">
        <f t="shared" si="225"/>
        <v/>
      </c>
      <c r="ED119" s="26" t="str">
        <f t="shared" si="226"/>
        <v/>
      </c>
      <c r="EE119" s="27">
        <f>IF(ED119="",0,IF(COUNTIF(ED$12:ED118,ED119)=0,0,COUNTIF(ED$12:ED118,ED119)))</f>
        <v>0</v>
      </c>
      <c r="EF119" s="26">
        <f t="shared" si="234"/>
        <v>0</v>
      </c>
      <c r="EG119" s="27" t="str">
        <f t="shared" si="227"/>
        <v/>
      </c>
      <c r="EI119" s="26" t="str">
        <f t="shared" si="228"/>
        <v/>
      </c>
      <c r="EJ119" s="26" t="str">
        <f t="shared" si="229"/>
        <v/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/>
      </c>
      <c r="B120" s="224" t="str">
        <f>IF(OR($I120="TTL",$I120=""),"",IF(VLOOKUP($P120,CODE!$K:$O,CODE!$O$1,FALSE)="",$I120,$I120&amp;"-"&amp;VLOOKUP($P120,CODE!$K:$O,CODE!$O$1,FALSE)))</f>
        <v/>
      </c>
      <c r="C120" s="72" t="str">
        <f t="shared" si="221"/>
        <v>--</v>
      </c>
      <c r="D120" s="306" t="str">
        <f t="shared" si="230"/>
        <v>--</v>
      </c>
      <c r="E120" s="72">
        <f t="shared" si="231"/>
        <v>0</v>
      </c>
      <c r="F120" s="195" t="str">
        <f t="shared" si="232"/>
        <v>--0</v>
      </c>
      <c r="G120" s="72" t="str">
        <f t="shared" si="233"/>
        <v>--0-</v>
      </c>
      <c r="H120" s="72">
        <f>IF(ISERROR(I120&amp;VLOOKUP(P120,CODE!$K:$N,CODE!$N$1,FALSE)&amp;S120)=TRUE,0,I120&amp;VLOOKUP(P120,CODE!$K:$N,CODE!$N$1,FALSE)&amp;S120)</f>
        <v>0</v>
      </c>
      <c r="I120" s="72" t="str">
        <f>IF(ISERROR(SEARCH("TTL",$K120))=TRUE,IF($L120="","",VLOOKUP($L120,CODE!$B:$G,CODE!$D$1,FALSE)),"TTL")</f>
        <v/>
      </c>
      <c r="J120" s="244" t="str">
        <f t="shared" si="222"/>
        <v/>
      </c>
      <c r="K120" s="558"/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40"/>
      <c r="Q120" s="41" t="str">
        <f>IF(OR($I120="TTL",$P120=""),"",VLOOKUP($P120,CODE!$K:$M,CODE!$L$1,FALSE))</f>
        <v/>
      </c>
      <c r="R120" s="185"/>
      <c r="S120" s="40"/>
      <c r="T120" s="43" t="str">
        <f t="shared" si="236"/>
        <v/>
      </c>
      <c r="U120" s="39" t="str">
        <f t="shared" si="237"/>
        <v/>
      </c>
      <c r="V120" s="36">
        <f t="shared" si="238"/>
        <v>0</v>
      </c>
      <c r="W120" s="44"/>
      <c r="X120" s="39" t="str">
        <f>IF($Y120="","",VLOOKUP($Y120,CODE!$AE:$AF,CODE!$AF$1-1,FALSE))</f>
        <v/>
      </c>
      <c r="Y120" s="37"/>
      <c r="Z120" s="35" t="str">
        <f t="shared" si="212"/>
        <v/>
      </c>
      <c r="AA120" s="554" t="str">
        <f t="shared" si="213"/>
        <v/>
      </c>
      <c r="AB120" s="45">
        <f t="shared" si="214"/>
        <v>0</v>
      </c>
      <c r="AC120" s="560">
        <v>0</v>
      </c>
      <c r="AD120" s="186">
        <v>1</v>
      </c>
      <c r="AE120" s="218"/>
      <c r="AF120" s="214"/>
      <c r="AG120" s="215"/>
      <c r="AH120" s="216"/>
      <c r="AI120" s="231" t="str">
        <f t="shared" si="239"/>
        <v/>
      </c>
      <c r="AJ120" s="217"/>
      <c r="AK120" s="217"/>
      <c r="AL120" s="219" t="str">
        <f t="shared" si="240"/>
        <v/>
      </c>
      <c r="AM120" s="254">
        <f>IF(ISERROR(VLOOKUP($F120,[1]기획현황취합!$A$1:$E$65474,[1]기획현황취합!$B$1,FALSE))=TRUE,0,VLOOKUP($F120,[1]기획현황취합!$A$1:$E$65474,[1]기획현황취합!$B$1,FALSE))</f>
        <v>0</v>
      </c>
      <c r="AN120" s="1042">
        <f>IF(ISERROR(VLOOKUP($F120,[1]기획현황취합!$A$1:$E$65474,[1]기획현황취합!$C$1,FALSE))=TRUE,0,VLOOKUP($F120,[1]기획현황취합!$A$1:$E$65474,[1]기획현황취합!$C$1,FALSE))</f>
        <v>0</v>
      </c>
      <c r="AO120" s="46">
        <f>IF(ISERROR(($AM120/1.1)/VLOOKUP($AG120,'TARGET MU'!$A:$D,'TARGET MU'!$D$1,FALSE))=TRUE,0,($AM120/1.1)/VLOOKUP($AG120,'TARGET MU'!$A:$D,'TARGET MU'!$D$1,FALSE))</f>
        <v>0</v>
      </c>
      <c r="AP120" s="1049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268"/>
        <v>0</v>
      </c>
      <c r="AR120" s="716">
        <v>0</v>
      </c>
      <c r="AS120" s="716">
        <v>0</v>
      </c>
      <c r="AT120" s="251"/>
      <c r="AU120" s="226">
        <f t="shared" si="269"/>
        <v>0</v>
      </c>
      <c r="AV120" s="252">
        <v>0</v>
      </c>
      <c r="AW120" s="253">
        <v>0</v>
      </c>
      <c r="AX120" s="257">
        <f>IF(ISERROR(VLOOKUP($F120,[1]기획현황취합!$A$1:$E$65474,[1]기획현황취합!$D$1,FALSE))=TRUE,0,VLOOKUP($F120,[1]기획현황취합!$A$1:$E$65474,[1]기획현황취합!$D$1,FALSE))</f>
        <v>0</v>
      </c>
      <c r="AY120" s="255">
        <v>0</v>
      </c>
      <c r="AZ120" s="210">
        <f>IF(ISERROR(VLOOKUP($F120,[1]기획현황취합!$A$1:$E$65474,[1]기획현황취합!$E$1,FALSE))=TRUE,0,VLOOKUP($F120,[1]기획현황취합!$A$1:$E$65474,[1]기획현황취합!$E$1,FALSE))</f>
        <v>0</v>
      </c>
      <c r="BA120" s="250">
        <v>0</v>
      </c>
      <c r="BB120" s="250">
        <v>0</v>
      </c>
      <c r="BC120" s="250">
        <v>0</v>
      </c>
      <c r="BD120" s="250">
        <v>0</v>
      </c>
      <c r="BE120" s="250">
        <v>0</v>
      </c>
      <c r="BF120" s="250">
        <v>0</v>
      </c>
      <c r="BG120" s="256">
        <v>0</v>
      </c>
      <c r="BH120" s="256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215"/>
        <v>0</v>
      </c>
      <c r="BO120" s="47">
        <f t="shared" si="216"/>
        <v>0</v>
      </c>
      <c r="BP120" s="95">
        <f t="shared" si="217"/>
        <v>0</v>
      </c>
      <c r="BQ120" s="95">
        <f t="shared" si="218"/>
        <v>0</v>
      </c>
      <c r="BR120" s="48">
        <f t="shared" si="210"/>
        <v>0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223"/>
        <v>0</v>
      </c>
      <c r="BV120" s="31" t="str">
        <f t="shared" si="224"/>
        <v>0</v>
      </c>
      <c r="BX120" s="55">
        <f t="shared" si="241"/>
        <v>0</v>
      </c>
      <c r="BY120" s="56" t="str">
        <f t="shared" si="242"/>
        <v/>
      </c>
      <c r="BZ120" s="56">
        <f t="shared" si="243"/>
        <v>0</v>
      </c>
      <c r="CA120" s="56">
        <f t="shared" si="244"/>
        <v>0</v>
      </c>
      <c r="CB120" s="56">
        <f t="shared" si="245"/>
        <v>0</v>
      </c>
      <c r="CC120" s="56">
        <f t="shared" si="246"/>
        <v>0</v>
      </c>
      <c r="CD120" s="57">
        <f t="shared" si="247"/>
        <v>0</v>
      </c>
      <c r="CE120" s="56" t="str">
        <f t="shared" si="248"/>
        <v/>
      </c>
      <c r="CF120" s="56" t="str">
        <f t="shared" si="249"/>
        <v/>
      </c>
      <c r="CG120" s="57">
        <f t="shared" si="250"/>
        <v>0</v>
      </c>
      <c r="CH120" s="56" t="str">
        <f t="shared" si="251"/>
        <v/>
      </c>
      <c r="CI120" s="56">
        <f t="shared" si="252"/>
        <v>1</v>
      </c>
      <c r="CJ120" s="56">
        <f t="shared" si="253"/>
        <v>0</v>
      </c>
      <c r="CK120" s="58">
        <f t="shared" si="219"/>
        <v>0</v>
      </c>
      <c r="CL120" s="59">
        <f t="shared" si="254"/>
        <v>0</v>
      </c>
      <c r="CM120" s="58">
        <f t="shared" si="255"/>
        <v>0</v>
      </c>
      <c r="CN120" s="58">
        <f t="shared" si="256"/>
        <v>0</v>
      </c>
      <c r="CO120" s="58">
        <f t="shared" si="257"/>
        <v>0</v>
      </c>
      <c r="CP120" s="60" t="str">
        <f t="shared" si="258"/>
        <v/>
      </c>
      <c r="CQ120" s="241"/>
      <c r="CS120" s="49"/>
      <c r="CT120" s="50" t="str">
        <f t="shared" si="259"/>
        <v/>
      </c>
      <c r="CU120" s="51" t="str">
        <f t="shared" si="260"/>
        <v/>
      </c>
      <c r="CV120" s="51" t="str">
        <f t="shared" si="261"/>
        <v>_</v>
      </c>
      <c r="CW120" s="51" t="str">
        <f t="shared" si="262"/>
        <v/>
      </c>
      <c r="CX120" s="52">
        <f t="shared" si="263"/>
        <v>0</v>
      </c>
      <c r="CY120" s="52" t="str">
        <f t="shared" si="264"/>
        <v/>
      </c>
      <c r="CZ120" s="53">
        <f t="shared" si="220"/>
        <v>0</v>
      </c>
      <c r="DA120" s="53">
        <f t="shared" si="265"/>
        <v>0</v>
      </c>
      <c r="DB120" s="52">
        <f t="shared" si="266"/>
        <v>0</v>
      </c>
      <c r="DC120" s="52">
        <f t="shared" si="267"/>
        <v>0</v>
      </c>
      <c r="DD120" s="61"/>
      <c r="DE120" s="165"/>
      <c r="DG120" s="276"/>
      <c r="DH120" s="282" t="str">
        <f t="shared" si="270"/>
        <v/>
      </c>
      <c r="DI120" s="275"/>
      <c r="DJ120" s="275"/>
      <c r="DK120" s="276"/>
      <c r="DL120" s="1081"/>
      <c r="DM120" s="1081"/>
      <c r="DN120" s="276"/>
      <c r="DO120" s="276"/>
      <c r="DP120" s="283" t="str">
        <f t="shared" si="271"/>
        <v/>
      </c>
      <c r="DQ120" s="276"/>
      <c r="DR120" s="276"/>
      <c r="DS120" s="277"/>
      <c r="DT120" s="276"/>
      <c r="DU120" s="277"/>
      <c r="DV120" s="276"/>
      <c r="DW120" s="276"/>
      <c r="DX120" s="277"/>
      <c r="DY120" s="277"/>
      <c r="DZ120" s="61"/>
      <c r="EA120" s="62"/>
      <c r="EB120" s="62"/>
      <c r="EC120" s="26" t="str">
        <f t="shared" si="225"/>
        <v/>
      </c>
      <c r="ED120" s="26" t="str">
        <f t="shared" si="226"/>
        <v/>
      </c>
      <c r="EE120" s="27">
        <f>IF(ED120="",0,IF(COUNTIF(ED$12:ED119,ED120)=0,0,COUNTIF(ED$12:ED119,ED120)))</f>
        <v>0</v>
      </c>
      <c r="EF120" s="26">
        <f t="shared" si="234"/>
        <v>0</v>
      </c>
      <c r="EG120" s="27" t="str">
        <f t="shared" si="227"/>
        <v/>
      </c>
      <c r="EI120" s="26" t="str">
        <f t="shared" si="228"/>
        <v/>
      </c>
      <c r="EJ120" s="26" t="str">
        <f t="shared" si="229"/>
        <v/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/>
      </c>
      <c r="B121" s="224" t="str">
        <f>IF(OR($I121="TTL",$I121=""),"",IF(VLOOKUP($P121,CODE!$K:$O,CODE!$O$1,FALSE)="",$I121,$I121&amp;"-"&amp;VLOOKUP($P121,CODE!$K:$O,CODE!$O$1,FALSE)))</f>
        <v/>
      </c>
      <c r="C121" s="72" t="str">
        <f t="shared" si="221"/>
        <v>--</v>
      </c>
      <c r="D121" s="306" t="str">
        <f t="shared" si="230"/>
        <v>--</v>
      </c>
      <c r="E121" s="72">
        <f t="shared" si="231"/>
        <v>0</v>
      </c>
      <c r="F121" s="195" t="str">
        <f t="shared" si="232"/>
        <v>--0</v>
      </c>
      <c r="G121" s="72" t="str">
        <f t="shared" si="233"/>
        <v>--0-</v>
      </c>
      <c r="H121" s="72">
        <f>IF(ISERROR(I121&amp;VLOOKUP(P121,CODE!$K:$N,CODE!$N$1,FALSE)&amp;S121)=TRUE,0,I121&amp;VLOOKUP(P121,CODE!$K:$N,CODE!$N$1,FALSE)&amp;S121)</f>
        <v>0</v>
      </c>
      <c r="I121" s="72" t="str">
        <f>IF(ISERROR(SEARCH("TTL",$K121))=TRUE,IF($L121="","",VLOOKUP($L121,CODE!$B:$G,CODE!$D$1,FALSE)),"TTL")</f>
        <v/>
      </c>
      <c r="J121" s="244" t="str">
        <f t="shared" si="222"/>
        <v/>
      </c>
      <c r="K121" s="558"/>
      <c r="L121" s="40"/>
      <c r="M121" s="41" t="str">
        <f>IF(OR($I121="TTL",$L121=""),"",VLOOKUP($L121,CODE!$B:$D,CODE!$C$1,FALSE))</f>
        <v/>
      </c>
      <c r="N121" s="42" t="str">
        <f>IF(OR($I121="TTL",$L121=""),"",VLOOKUP($K$2,CODE!$S:$T,CODE!$T$1-1,FALSE))</f>
        <v/>
      </c>
      <c r="O121" s="43" t="str">
        <f>IF(OR($I121="TTL",$L121=""),"",VLOOKUP($L$2,CODE!$X:$Y,CODE!$Y$1-1,FALSE))</f>
        <v/>
      </c>
      <c r="P121" s="40"/>
      <c r="Q121" s="41" t="str">
        <f>IF(OR($I121="TTL",$P121=""),"",VLOOKUP($P121,CODE!$K:$M,CODE!$L$1,FALSE))</f>
        <v/>
      </c>
      <c r="R121" s="185"/>
      <c r="S121" s="40"/>
      <c r="T121" s="43" t="str">
        <f t="shared" si="236"/>
        <v/>
      </c>
      <c r="U121" s="39" t="str">
        <f t="shared" si="237"/>
        <v/>
      </c>
      <c r="V121" s="36">
        <f t="shared" si="238"/>
        <v>0</v>
      </c>
      <c r="W121" s="44"/>
      <c r="X121" s="39" t="str">
        <f>IF($Y121="","",VLOOKUP($Y121,CODE!$AE:$AF,CODE!$AF$1-1,FALSE))</f>
        <v/>
      </c>
      <c r="Y121" s="37"/>
      <c r="Z121" s="35" t="str">
        <f t="shared" si="212"/>
        <v/>
      </c>
      <c r="AA121" s="554" t="str">
        <f t="shared" si="213"/>
        <v/>
      </c>
      <c r="AB121" s="45">
        <f t="shared" si="214"/>
        <v>0</v>
      </c>
      <c r="AC121" s="560">
        <v>0</v>
      </c>
      <c r="AD121" s="186">
        <v>1</v>
      </c>
      <c r="AE121" s="218"/>
      <c r="AF121" s="214"/>
      <c r="AG121" s="215"/>
      <c r="AH121" s="216"/>
      <c r="AI121" s="231" t="str">
        <f t="shared" si="239"/>
        <v/>
      </c>
      <c r="AJ121" s="217"/>
      <c r="AK121" s="217"/>
      <c r="AL121" s="219" t="str">
        <f t="shared" si="240"/>
        <v/>
      </c>
      <c r="AM121" s="254">
        <f>IF(ISERROR(VLOOKUP($F121,[1]기획현황취합!$A$1:$E$65474,[1]기획현황취합!$B$1,FALSE))=TRUE,0,VLOOKUP($F121,[1]기획현황취합!$A$1:$E$65474,[1]기획현황취합!$B$1,FALSE))</f>
        <v>0</v>
      </c>
      <c r="AN121" s="1042">
        <f>IF(ISERROR(VLOOKUP($F121,[1]기획현황취합!$A$1:$E$65474,[1]기획현황취합!$C$1,FALSE))=TRUE,0,VLOOKUP($F121,[1]기획현황취합!$A$1:$E$65474,[1]기획현황취합!$C$1,FALSE))</f>
        <v>0</v>
      </c>
      <c r="AO121" s="46">
        <f>IF(ISERROR(($AM121/1.1)/VLOOKUP($AG121,'TARGET MU'!$A:$D,'TARGET MU'!$D$1,FALSE))=TRUE,0,($AM121/1.1)/VLOOKUP($AG121,'TARGET MU'!$A:$D,'TARGET MU'!$D$1,FALSE))</f>
        <v>0</v>
      </c>
      <c r="AP121" s="1049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0</v>
      </c>
      <c r="AQ121" s="38">
        <f t="shared" si="268"/>
        <v>0</v>
      </c>
      <c r="AR121" s="716">
        <v>0</v>
      </c>
      <c r="AS121" s="716">
        <v>0</v>
      </c>
      <c r="AT121" s="251"/>
      <c r="AU121" s="226">
        <f t="shared" si="269"/>
        <v>0</v>
      </c>
      <c r="AV121" s="252">
        <v>0</v>
      </c>
      <c r="AW121" s="253">
        <v>0</v>
      </c>
      <c r="AX121" s="257">
        <f>IF(ISERROR(VLOOKUP($F121,[1]기획현황취합!$A$1:$E$65474,[1]기획현황취합!$D$1,FALSE))=TRUE,0,VLOOKUP($F121,[1]기획현황취합!$A$1:$E$65474,[1]기획현황취합!$D$1,FALSE))</f>
        <v>0</v>
      </c>
      <c r="AY121" s="255">
        <v>0</v>
      </c>
      <c r="AZ121" s="210">
        <f>IF(ISERROR(VLOOKUP($F121,[1]기획현황취합!$A$1:$E$65474,[1]기획현황취합!$E$1,FALSE))=TRUE,0,VLOOKUP($F121,[1]기획현황취합!$A$1:$E$65474,[1]기획현황취합!$E$1,FALSE))</f>
        <v>0</v>
      </c>
      <c r="BA121" s="250">
        <v>0</v>
      </c>
      <c r="BB121" s="250">
        <v>0</v>
      </c>
      <c r="BC121" s="250">
        <v>0</v>
      </c>
      <c r="BD121" s="250">
        <v>0</v>
      </c>
      <c r="BE121" s="250">
        <v>0</v>
      </c>
      <c r="BF121" s="250">
        <v>0</v>
      </c>
      <c r="BG121" s="256">
        <v>0</v>
      </c>
      <c r="BH121" s="256">
        <v>0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215"/>
        <v>0</v>
      </c>
      <c r="BO121" s="47">
        <f t="shared" si="216"/>
        <v>0</v>
      </c>
      <c r="BP121" s="95">
        <f t="shared" si="217"/>
        <v>0</v>
      </c>
      <c r="BQ121" s="95">
        <f t="shared" si="218"/>
        <v>0</v>
      </c>
      <c r="BR121" s="48">
        <f t="shared" si="210"/>
        <v>0</v>
      </c>
      <c r="BT121" s="26" t="str">
        <f>IF(ISERROR(Z121&amp;VLOOKUP($AG121,'TARGET MU'!$A:$D,'TARGET MU'!$B$1,FALSE))=TRUE,"",Z121&amp;VLOOKUP($AG121,'TARGET MU'!$A:$D,'TARGET MU'!$B$1,FALSE))</f>
        <v/>
      </c>
      <c r="BU121" s="31">
        <f t="shared" si="223"/>
        <v>0</v>
      </c>
      <c r="BV121" s="31" t="str">
        <f t="shared" si="224"/>
        <v>0</v>
      </c>
      <c r="BX121" s="55">
        <f t="shared" si="241"/>
        <v>0</v>
      </c>
      <c r="BY121" s="56" t="str">
        <f t="shared" si="242"/>
        <v/>
      </c>
      <c r="BZ121" s="56">
        <f t="shared" si="243"/>
        <v>0</v>
      </c>
      <c r="CA121" s="56">
        <f t="shared" si="244"/>
        <v>0</v>
      </c>
      <c r="CB121" s="56">
        <f t="shared" si="245"/>
        <v>0</v>
      </c>
      <c r="CC121" s="56">
        <f t="shared" si="246"/>
        <v>0</v>
      </c>
      <c r="CD121" s="57">
        <f t="shared" si="247"/>
        <v>0</v>
      </c>
      <c r="CE121" s="56" t="str">
        <f t="shared" si="248"/>
        <v/>
      </c>
      <c r="CF121" s="56" t="str">
        <f t="shared" si="249"/>
        <v/>
      </c>
      <c r="CG121" s="57">
        <f t="shared" si="250"/>
        <v>0</v>
      </c>
      <c r="CH121" s="56" t="str">
        <f t="shared" si="251"/>
        <v/>
      </c>
      <c r="CI121" s="56">
        <f t="shared" si="252"/>
        <v>1</v>
      </c>
      <c r="CJ121" s="56">
        <f t="shared" si="253"/>
        <v>0</v>
      </c>
      <c r="CK121" s="58">
        <f t="shared" si="219"/>
        <v>0</v>
      </c>
      <c r="CL121" s="59">
        <f t="shared" si="254"/>
        <v>0</v>
      </c>
      <c r="CM121" s="58">
        <f t="shared" si="255"/>
        <v>0</v>
      </c>
      <c r="CN121" s="58">
        <f t="shared" si="256"/>
        <v>0</v>
      </c>
      <c r="CO121" s="58">
        <f t="shared" si="257"/>
        <v>0</v>
      </c>
      <c r="CP121" s="60" t="str">
        <f t="shared" si="258"/>
        <v/>
      </c>
      <c r="CQ121" s="241"/>
      <c r="CS121" s="49"/>
      <c r="CT121" s="50" t="str">
        <f t="shared" si="259"/>
        <v/>
      </c>
      <c r="CU121" s="51" t="str">
        <f t="shared" si="260"/>
        <v/>
      </c>
      <c r="CV121" s="51" t="str">
        <f t="shared" si="261"/>
        <v>_</v>
      </c>
      <c r="CW121" s="51" t="str">
        <f t="shared" si="262"/>
        <v/>
      </c>
      <c r="CX121" s="52">
        <f t="shared" si="263"/>
        <v>0</v>
      </c>
      <c r="CY121" s="52" t="str">
        <f t="shared" si="264"/>
        <v/>
      </c>
      <c r="CZ121" s="53">
        <f t="shared" si="220"/>
        <v>0</v>
      </c>
      <c r="DA121" s="53">
        <f t="shared" si="265"/>
        <v>0</v>
      </c>
      <c r="DB121" s="52">
        <f t="shared" si="266"/>
        <v>0</v>
      </c>
      <c r="DC121" s="52">
        <f t="shared" si="267"/>
        <v>0</v>
      </c>
      <c r="DD121" s="61"/>
      <c r="DE121" s="165"/>
      <c r="DG121" s="276"/>
      <c r="DH121" s="282" t="str">
        <f t="shared" si="270"/>
        <v/>
      </c>
      <c r="DI121" s="275"/>
      <c r="DJ121" s="275"/>
      <c r="DK121" s="276"/>
      <c r="DL121" s="1081"/>
      <c r="DM121" s="1081"/>
      <c r="DN121" s="276"/>
      <c r="DO121" s="276"/>
      <c r="DP121" s="283" t="str">
        <f t="shared" si="271"/>
        <v/>
      </c>
      <c r="DQ121" s="276"/>
      <c r="DR121" s="276"/>
      <c r="DS121" s="277"/>
      <c r="DT121" s="276"/>
      <c r="DU121" s="277"/>
      <c r="DV121" s="276"/>
      <c r="DW121" s="276"/>
      <c r="DX121" s="277"/>
      <c r="DY121" s="277"/>
      <c r="DZ121" s="61"/>
      <c r="EA121" s="62"/>
      <c r="EB121" s="62"/>
      <c r="EC121" s="26" t="str">
        <f t="shared" si="225"/>
        <v/>
      </c>
      <c r="ED121" s="26" t="str">
        <f t="shared" si="226"/>
        <v/>
      </c>
      <c r="EE121" s="27">
        <f>IF(ED121="",0,IF(COUNTIF(ED$12:ED120,ED121)=0,0,COUNTIF(ED$12:ED120,ED121)))</f>
        <v>0</v>
      </c>
      <c r="EF121" s="26">
        <f t="shared" si="234"/>
        <v>0</v>
      </c>
      <c r="EG121" s="27" t="str">
        <f t="shared" si="227"/>
        <v/>
      </c>
      <c r="EI121" s="26" t="str">
        <f t="shared" si="228"/>
        <v/>
      </c>
      <c r="EJ121" s="26" t="str">
        <f t="shared" si="229"/>
        <v/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/>
      </c>
      <c r="B122" s="224" t="str">
        <f>IF(OR($I122="TTL",$I122=""),"",IF(VLOOKUP($P122,CODE!$K:$O,CODE!$O$1,FALSE)="",$I122,$I122&amp;"-"&amp;VLOOKUP($P122,CODE!$K:$O,CODE!$O$1,FALSE)))</f>
        <v/>
      </c>
      <c r="C122" s="72" t="str">
        <f t="shared" si="221"/>
        <v>--</v>
      </c>
      <c r="D122" s="306" t="str">
        <f t="shared" si="230"/>
        <v>--</v>
      </c>
      <c r="E122" s="72">
        <f t="shared" si="231"/>
        <v>0</v>
      </c>
      <c r="F122" s="195" t="str">
        <f t="shared" si="232"/>
        <v>--0</v>
      </c>
      <c r="G122" s="72" t="str">
        <f t="shared" si="233"/>
        <v>--0-</v>
      </c>
      <c r="H122" s="72">
        <f>IF(ISERROR(I122&amp;VLOOKUP(P122,CODE!$K:$N,CODE!$N$1,FALSE)&amp;S122)=TRUE,0,I122&amp;VLOOKUP(P122,CODE!$K:$N,CODE!$N$1,FALSE)&amp;S122)</f>
        <v>0</v>
      </c>
      <c r="I122" s="72" t="str">
        <f>IF(ISERROR(SEARCH("TTL",$K122))=TRUE,IF($L122="","",VLOOKUP($L122,CODE!$B:$G,CODE!$D$1,FALSE)),"TTL")</f>
        <v/>
      </c>
      <c r="J122" s="244" t="str">
        <f t="shared" si="222"/>
        <v/>
      </c>
      <c r="K122" s="558"/>
      <c r="L122" s="40"/>
      <c r="M122" s="41" t="str">
        <f>IF(OR($I122="TTL",$L122=""),"",VLOOKUP($L122,CODE!$B:$D,CODE!$C$1,FALSE))</f>
        <v/>
      </c>
      <c r="N122" s="42" t="str">
        <f>IF(OR($I122="TTL",$L122=""),"",VLOOKUP($K$2,CODE!$S:$T,CODE!$T$1-1,FALSE))</f>
        <v/>
      </c>
      <c r="O122" s="43" t="str">
        <f>IF(OR($I122="TTL",$L122=""),"",VLOOKUP($L$2,CODE!$X:$Y,CODE!$Y$1-1,FALSE))</f>
        <v/>
      </c>
      <c r="P122" s="40"/>
      <c r="Q122" s="41" t="str">
        <f>IF(OR($I122="TTL",$P122=""),"",VLOOKUP($P122,CODE!$K:$M,CODE!$L$1,FALSE))</f>
        <v/>
      </c>
      <c r="R122" s="185"/>
      <c r="S122" s="40"/>
      <c r="T122" s="43" t="str">
        <f t="shared" si="236"/>
        <v/>
      </c>
      <c r="U122" s="39" t="str">
        <f t="shared" si="237"/>
        <v/>
      </c>
      <c r="V122" s="36">
        <f t="shared" si="238"/>
        <v>0</v>
      </c>
      <c r="W122" s="44"/>
      <c r="X122" s="39" t="str">
        <f>IF($Y122="","",VLOOKUP($Y122,CODE!$AE:$AF,CODE!$AF$1-1,FALSE))</f>
        <v/>
      </c>
      <c r="Y122" s="37"/>
      <c r="Z122" s="35" t="str">
        <f t="shared" si="212"/>
        <v/>
      </c>
      <c r="AA122" s="554" t="str">
        <f t="shared" si="213"/>
        <v/>
      </c>
      <c r="AB122" s="45">
        <f t="shared" si="214"/>
        <v>0</v>
      </c>
      <c r="AC122" s="560">
        <v>0</v>
      </c>
      <c r="AD122" s="186">
        <v>1</v>
      </c>
      <c r="AE122" s="218"/>
      <c r="AF122" s="214"/>
      <c r="AG122" s="215"/>
      <c r="AH122" s="216"/>
      <c r="AI122" s="231" t="str">
        <f t="shared" si="239"/>
        <v/>
      </c>
      <c r="AJ122" s="217"/>
      <c r="AK122" s="217"/>
      <c r="AL122" s="219" t="str">
        <f t="shared" si="240"/>
        <v/>
      </c>
      <c r="AM122" s="254">
        <f>IF(ISERROR(VLOOKUP($F122,[1]기획현황취합!$A$1:$E$65474,[1]기획현황취합!$B$1,FALSE))=TRUE,0,VLOOKUP($F122,[1]기획현황취합!$A$1:$E$65474,[1]기획현황취합!$B$1,FALSE))</f>
        <v>0</v>
      </c>
      <c r="AN122" s="1042">
        <f>IF(ISERROR(VLOOKUP($F122,[1]기획현황취합!$A$1:$E$65474,[1]기획현황취합!$C$1,FALSE))=TRUE,0,VLOOKUP($F122,[1]기획현황취합!$A$1:$E$65474,[1]기획현황취합!$C$1,FALSE))</f>
        <v>0</v>
      </c>
      <c r="AO122" s="46">
        <f>IF(ISERROR(($AM122/1.1)/VLOOKUP($AG122,'TARGET MU'!$A:$D,'TARGET MU'!$D$1,FALSE))=TRUE,0,($AM122/1.1)/VLOOKUP($AG122,'TARGET MU'!$A:$D,'TARGET MU'!$D$1,FALSE))</f>
        <v>0</v>
      </c>
      <c r="AP122" s="1049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0</v>
      </c>
      <c r="AQ122" s="38">
        <f t="shared" si="268"/>
        <v>0</v>
      </c>
      <c r="AR122" s="716">
        <v>0</v>
      </c>
      <c r="AS122" s="716">
        <v>0</v>
      </c>
      <c r="AT122" s="251"/>
      <c r="AU122" s="226">
        <f t="shared" si="269"/>
        <v>0</v>
      </c>
      <c r="AV122" s="252">
        <v>0</v>
      </c>
      <c r="AW122" s="253">
        <v>0</v>
      </c>
      <c r="AX122" s="257">
        <f>IF(ISERROR(VLOOKUP($F122,[1]기획현황취합!$A$1:$E$65474,[1]기획현황취합!$D$1,FALSE))=TRUE,0,VLOOKUP($F122,[1]기획현황취합!$A$1:$E$65474,[1]기획현황취합!$D$1,FALSE))</f>
        <v>0</v>
      </c>
      <c r="AY122" s="255">
        <v>0</v>
      </c>
      <c r="AZ122" s="210">
        <f>IF(ISERROR(VLOOKUP($F122,[1]기획현황취합!$A$1:$E$65474,[1]기획현황취합!$E$1,FALSE))=TRUE,0,VLOOKUP($F122,[1]기획현황취합!$A$1:$E$65474,[1]기획현황취합!$E$1,FALSE))</f>
        <v>0</v>
      </c>
      <c r="BA122" s="250">
        <v>0</v>
      </c>
      <c r="BB122" s="250">
        <v>0</v>
      </c>
      <c r="BC122" s="250">
        <v>0</v>
      </c>
      <c r="BD122" s="250">
        <v>0</v>
      </c>
      <c r="BE122" s="250">
        <v>0</v>
      </c>
      <c r="BF122" s="250">
        <v>0</v>
      </c>
      <c r="BG122" s="256">
        <v>0</v>
      </c>
      <c r="BH122" s="256">
        <v>0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215"/>
        <v>0</v>
      </c>
      <c r="BO122" s="47">
        <f t="shared" si="216"/>
        <v>0</v>
      </c>
      <c r="BP122" s="95">
        <f t="shared" si="217"/>
        <v>0</v>
      </c>
      <c r="BQ122" s="95">
        <f t="shared" si="218"/>
        <v>0</v>
      </c>
      <c r="BR122" s="48">
        <f t="shared" si="210"/>
        <v>0</v>
      </c>
      <c r="BT122" s="26" t="str">
        <f>IF(ISERROR(Z122&amp;VLOOKUP($AG122,'TARGET MU'!$A:$D,'TARGET MU'!$B$1,FALSE))=TRUE,"",Z122&amp;VLOOKUP($AG122,'TARGET MU'!$A:$D,'TARGET MU'!$B$1,FALSE))</f>
        <v/>
      </c>
      <c r="BU122" s="31">
        <f t="shared" si="223"/>
        <v>0</v>
      </c>
      <c r="BV122" s="31" t="str">
        <f t="shared" si="224"/>
        <v>0</v>
      </c>
      <c r="BX122" s="55">
        <f t="shared" si="241"/>
        <v>0</v>
      </c>
      <c r="BY122" s="56" t="str">
        <f t="shared" si="242"/>
        <v/>
      </c>
      <c r="BZ122" s="56">
        <f t="shared" si="243"/>
        <v>0</v>
      </c>
      <c r="CA122" s="56">
        <f t="shared" si="244"/>
        <v>0</v>
      </c>
      <c r="CB122" s="56">
        <f t="shared" si="245"/>
        <v>0</v>
      </c>
      <c r="CC122" s="56">
        <f t="shared" si="246"/>
        <v>0</v>
      </c>
      <c r="CD122" s="57">
        <f t="shared" si="247"/>
        <v>0</v>
      </c>
      <c r="CE122" s="56" t="str">
        <f t="shared" si="248"/>
        <v/>
      </c>
      <c r="CF122" s="56" t="str">
        <f t="shared" si="249"/>
        <v/>
      </c>
      <c r="CG122" s="57">
        <f t="shared" si="250"/>
        <v>0</v>
      </c>
      <c r="CH122" s="56" t="str">
        <f t="shared" si="251"/>
        <v/>
      </c>
      <c r="CI122" s="56">
        <f t="shared" si="252"/>
        <v>1</v>
      </c>
      <c r="CJ122" s="56">
        <f t="shared" si="253"/>
        <v>0</v>
      </c>
      <c r="CK122" s="58">
        <f t="shared" si="219"/>
        <v>0</v>
      </c>
      <c r="CL122" s="59">
        <f t="shared" si="254"/>
        <v>0</v>
      </c>
      <c r="CM122" s="58">
        <f t="shared" si="255"/>
        <v>0</v>
      </c>
      <c r="CN122" s="58">
        <f t="shared" si="256"/>
        <v>0</v>
      </c>
      <c r="CO122" s="58">
        <f t="shared" si="257"/>
        <v>0</v>
      </c>
      <c r="CP122" s="60" t="str">
        <f t="shared" si="258"/>
        <v/>
      </c>
      <c r="CQ122" s="241"/>
      <c r="CS122" s="49"/>
      <c r="CT122" s="50" t="str">
        <f t="shared" si="259"/>
        <v/>
      </c>
      <c r="CU122" s="51" t="str">
        <f t="shared" si="260"/>
        <v/>
      </c>
      <c r="CV122" s="51" t="str">
        <f t="shared" si="261"/>
        <v>_</v>
      </c>
      <c r="CW122" s="51" t="str">
        <f t="shared" si="262"/>
        <v/>
      </c>
      <c r="CX122" s="52">
        <f t="shared" si="263"/>
        <v>0</v>
      </c>
      <c r="CY122" s="52" t="str">
        <f t="shared" si="264"/>
        <v/>
      </c>
      <c r="CZ122" s="53">
        <f t="shared" si="220"/>
        <v>0</v>
      </c>
      <c r="DA122" s="53">
        <f t="shared" si="265"/>
        <v>0</v>
      </c>
      <c r="DB122" s="52">
        <f t="shared" si="266"/>
        <v>0</v>
      </c>
      <c r="DC122" s="52">
        <f t="shared" si="267"/>
        <v>0</v>
      </c>
      <c r="DD122" s="61"/>
      <c r="DE122" s="165"/>
      <c r="DG122" s="276"/>
      <c r="DH122" s="282" t="str">
        <f t="shared" si="270"/>
        <v/>
      </c>
      <c r="DI122" s="275"/>
      <c r="DJ122" s="275"/>
      <c r="DK122" s="276"/>
      <c r="DL122" s="1081"/>
      <c r="DM122" s="1081"/>
      <c r="DN122" s="276"/>
      <c r="DO122" s="276"/>
      <c r="DP122" s="283" t="str">
        <f t="shared" si="271"/>
        <v/>
      </c>
      <c r="DQ122" s="276"/>
      <c r="DR122" s="276"/>
      <c r="DS122" s="277"/>
      <c r="DT122" s="276"/>
      <c r="DU122" s="277"/>
      <c r="DV122" s="276"/>
      <c r="DW122" s="276"/>
      <c r="DX122" s="277"/>
      <c r="DY122" s="277"/>
      <c r="DZ122" s="61"/>
      <c r="EA122" s="62"/>
      <c r="EB122" s="62"/>
      <c r="EC122" s="26" t="str">
        <f t="shared" si="225"/>
        <v/>
      </c>
      <c r="ED122" s="26" t="str">
        <f t="shared" si="226"/>
        <v/>
      </c>
      <c r="EE122" s="27">
        <f>IF(ED122="",0,IF(COUNTIF(ED$12:ED121,ED122)=0,0,COUNTIF(ED$12:ED121,ED122)))</f>
        <v>0</v>
      </c>
      <c r="EF122" s="26">
        <f t="shared" si="234"/>
        <v>0</v>
      </c>
      <c r="EG122" s="27" t="str">
        <f t="shared" si="227"/>
        <v/>
      </c>
      <c r="EI122" s="26" t="str">
        <f t="shared" si="228"/>
        <v/>
      </c>
      <c r="EJ122" s="26" t="str">
        <f t="shared" si="229"/>
        <v/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/>
      </c>
      <c r="B123" s="224" t="str">
        <f>IF(OR($I123="TTL",$I123=""),"",IF(VLOOKUP($P123,CODE!$K:$O,CODE!$O$1,FALSE)="",$I123,$I123&amp;"-"&amp;VLOOKUP($P123,CODE!$K:$O,CODE!$O$1,FALSE)))</f>
        <v/>
      </c>
      <c r="C123" s="72" t="str">
        <f t="shared" si="221"/>
        <v>--</v>
      </c>
      <c r="D123" s="306" t="str">
        <f t="shared" si="230"/>
        <v>--</v>
      </c>
      <c r="E123" s="72">
        <f t="shared" si="231"/>
        <v>0</v>
      </c>
      <c r="F123" s="195" t="str">
        <f t="shared" si="232"/>
        <v>--0</v>
      </c>
      <c r="G123" s="72" t="str">
        <f t="shared" si="233"/>
        <v>--0-</v>
      </c>
      <c r="H123" s="72">
        <f>IF(ISERROR(I123&amp;VLOOKUP(P123,CODE!$K:$N,CODE!$N$1,FALSE)&amp;S123)=TRUE,0,I123&amp;VLOOKUP(P123,CODE!$K:$N,CODE!$N$1,FALSE)&amp;S123)</f>
        <v>0</v>
      </c>
      <c r="I123" s="72" t="str">
        <f>IF(ISERROR(SEARCH("TTL",$K123))=TRUE,IF($L123="","",VLOOKUP($L123,CODE!$B:$G,CODE!$D$1,FALSE)),"TTL")</f>
        <v/>
      </c>
      <c r="J123" s="244" t="str">
        <f t="shared" si="222"/>
        <v/>
      </c>
      <c r="K123" s="558"/>
      <c r="L123" s="40"/>
      <c r="M123" s="41" t="str">
        <f>IF(OR($I123="TTL",$L123=""),"",VLOOKUP($L123,CODE!$B:$D,CODE!$C$1,FALSE))</f>
        <v/>
      </c>
      <c r="N123" s="42" t="str">
        <f>IF(OR($I123="TTL",$L123=""),"",VLOOKUP($K$2,CODE!$S:$T,CODE!$T$1-1,FALSE))</f>
        <v/>
      </c>
      <c r="O123" s="43" t="str">
        <f>IF(OR($I123="TTL",$L123=""),"",VLOOKUP($L$2,CODE!$X:$Y,CODE!$Y$1-1,FALSE))</f>
        <v/>
      </c>
      <c r="P123" s="40"/>
      <c r="Q123" s="41" t="str">
        <f>IF(OR($I123="TTL",$P123=""),"",VLOOKUP($P123,CODE!$K:$M,CODE!$L$1,FALSE))</f>
        <v/>
      </c>
      <c r="R123" s="185"/>
      <c r="S123" s="40"/>
      <c r="T123" s="43" t="str">
        <f t="shared" si="236"/>
        <v/>
      </c>
      <c r="U123" s="39" t="str">
        <f t="shared" si="237"/>
        <v/>
      </c>
      <c r="V123" s="36">
        <f t="shared" si="238"/>
        <v>0</v>
      </c>
      <c r="W123" s="44"/>
      <c r="X123" s="39" t="str">
        <f>IF($Y123="","",VLOOKUP($Y123,CODE!$AE:$AF,CODE!$AF$1-1,FALSE))</f>
        <v/>
      </c>
      <c r="Y123" s="37"/>
      <c r="Z123" s="35" t="str">
        <f t="shared" si="212"/>
        <v/>
      </c>
      <c r="AA123" s="554" t="str">
        <f t="shared" si="213"/>
        <v/>
      </c>
      <c r="AB123" s="45">
        <f t="shared" si="214"/>
        <v>0</v>
      </c>
      <c r="AC123" s="560">
        <v>0</v>
      </c>
      <c r="AD123" s="186">
        <v>1</v>
      </c>
      <c r="AE123" s="218"/>
      <c r="AF123" s="214"/>
      <c r="AG123" s="215"/>
      <c r="AH123" s="216"/>
      <c r="AI123" s="231" t="str">
        <f t="shared" si="239"/>
        <v/>
      </c>
      <c r="AJ123" s="217"/>
      <c r="AK123" s="217"/>
      <c r="AL123" s="219" t="str">
        <f t="shared" si="240"/>
        <v/>
      </c>
      <c r="AM123" s="254">
        <f>IF(ISERROR(VLOOKUP($F123,[1]기획현황취합!$A$1:$E$65474,[1]기획현황취합!$B$1,FALSE))=TRUE,0,VLOOKUP($F123,[1]기획현황취합!$A$1:$E$65474,[1]기획현황취합!$B$1,FALSE))</f>
        <v>0</v>
      </c>
      <c r="AN123" s="1042">
        <f>IF(ISERROR(VLOOKUP($F123,[1]기획현황취합!$A$1:$E$65474,[1]기획현황취합!$C$1,FALSE))=TRUE,0,VLOOKUP($F123,[1]기획현황취합!$A$1:$E$65474,[1]기획현황취합!$C$1,FALSE))</f>
        <v>0</v>
      </c>
      <c r="AO123" s="46">
        <f>IF(ISERROR(($AM123/1.1)/VLOOKUP($AG123,'TARGET MU'!$A:$D,'TARGET MU'!$D$1,FALSE))=TRUE,0,($AM123/1.1)/VLOOKUP($AG123,'TARGET MU'!$A:$D,'TARGET MU'!$D$1,FALSE))</f>
        <v>0</v>
      </c>
      <c r="AP123" s="1049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38">
        <f t="shared" si="268"/>
        <v>0</v>
      </c>
      <c r="AR123" s="716">
        <v>0</v>
      </c>
      <c r="AS123" s="716">
        <v>0</v>
      </c>
      <c r="AT123" s="251"/>
      <c r="AU123" s="226">
        <f t="shared" si="269"/>
        <v>0</v>
      </c>
      <c r="AV123" s="252">
        <v>0</v>
      </c>
      <c r="AW123" s="253">
        <v>0</v>
      </c>
      <c r="AX123" s="257">
        <f>IF(ISERROR(VLOOKUP($F123,[1]기획현황취합!$A$1:$E$65474,[1]기획현황취합!$D$1,FALSE))=TRUE,0,VLOOKUP($F123,[1]기획현황취합!$A$1:$E$65474,[1]기획현황취합!$D$1,FALSE))</f>
        <v>0</v>
      </c>
      <c r="AY123" s="255">
        <v>0</v>
      </c>
      <c r="AZ123" s="210">
        <f>IF(ISERROR(VLOOKUP($F123,[1]기획현황취합!$A$1:$E$65474,[1]기획현황취합!$E$1,FALSE))=TRUE,0,VLOOKUP($F123,[1]기획현황취합!$A$1:$E$65474,[1]기획현황취합!$E$1,FALSE))</f>
        <v>0</v>
      </c>
      <c r="BA123" s="250">
        <v>0</v>
      </c>
      <c r="BB123" s="250">
        <v>0</v>
      </c>
      <c r="BC123" s="250">
        <v>0</v>
      </c>
      <c r="BD123" s="250">
        <v>0</v>
      </c>
      <c r="BE123" s="250">
        <v>0</v>
      </c>
      <c r="BF123" s="250">
        <v>0</v>
      </c>
      <c r="BG123" s="256">
        <v>0</v>
      </c>
      <c r="BH123" s="256">
        <v>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215"/>
        <v>0</v>
      </c>
      <c r="BO123" s="47">
        <f t="shared" si="216"/>
        <v>0</v>
      </c>
      <c r="BP123" s="95">
        <f t="shared" si="217"/>
        <v>0</v>
      </c>
      <c r="BQ123" s="95">
        <f t="shared" si="218"/>
        <v>0</v>
      </c>
      <c r="BR123" s="48">
        <f t="shared" si="210"/>
        <v>0</v>
      </c>
      <c r="BT123" s="26" t="str">
        <f>IF(ISERROR(Z123&amp;VLOOKUP($AG123,'TARGET MU'!$A:$D,'TARGET MU'!$B$1,FALSE))=TRUE,"",Z123&amp;VLOOKUP($AG123,'TARGET MU'!$A:$D,'TARGET MU'!$B$1,FALSE))</f>
        <v/>
      </c>
      <c r="BU123" s="31">
        <f t="shared" si="223"/>
        <v>0</v>
      </c>
      <c r="BV123" s="31" t="str">
        <f t="shared" si="224"/>
        <v>0</v>
      </c>
      <c r="BX123" s="55">
        <f t="shared" si="241"/>
        <v>0</v>
      </c>
      <c r="BY123" s="56" t="str">
        <f t="shared" si="242"/>
        <v/>
      </c>
      <c r="BZ123" s="56">
        <f t="shared" si="243"/>
        <v>0</v>
      </c>
      <c r="CA123" s="56">
        <f t="shared" si="244"/>
        <v>0</v>
      </c>
      <c r="CB123" s="56">
        <f t="shared" si="245"/>
        <v>0</v>
      </c>
      <c r="CC123" s="56">
        <f t="shared" si="246"/>
        <v>0</v>
      </c>
      <c r="CD123" s="57">
        <f t="shared" si="247"/>
        <v>0</v>
      </c>
      <c r="CE123" s="56" t="str">
        <f t="shared" si="248"/>
        <v/>
      </c>
      <c r="CF123" s="56" t="str">
        <f t="shared" si="249"/>
        <v/>
      </c>
      <c r="CG123" s="57">
        <f t="shared" si="250"/>
        <v>0</v>
      </c>
      <c r="CH123" s="56" t="str">
        <f t="shared" si="251"/>
        <v/>
      </c>
      <c r="CI123" s="56">
        <f t="shared" si="252"/>
        <v>1</v>
      </c>
      <c r="CJ123" s="56">
        <f t="shared" si="253"/>
        <v>0</v>
      </c>
      <c r="CK123" s="58">
        <f t="shared" si="219"/>
        <v>0</v>
      </c>
      <c r="CL123" s="59">
        <f t="shared" si="254"/>
        <v>0</v>
      </c>
      <c r="CM123" s="58">
        <f t="shared" si="255"/>
        <v>0</v>
      </c>
      <c r="CN123" s="58">
        <f t="shared" si="256"/>
        <v>0</v>
      </c>
      <c r="CO123" s="58">
        <f t="shared" si="257"/>
        <v>0</v>
      </c>
      <c r="CP123" s="60" t="str">
        <f t="shared" si="258"/>
        <v/>
      </c>
      <c r="CQ123" s="241"/>
      <c r="CS123" s="49"/>
      <c r="CT123" s="50" t="str">
        <f t="shared" si="259"/>
        <v/>
      </c>
      <c r="CU123" s="51" t="str">
        <f t="shared" si="260"/>
        <v/>
      </c>
      <c r="CV123" s="51" t="str">
        <f t="shared" si="261"/>
        <v>_</v>
      </c>
      <c r="CW123" s="51" t="str">
        <f t="shared" si="262"/>
        <v/>
      </c>
      <c r="CX123" s="52">
        <f t="shared" si="263"/>
        <v>0</v>
      </c>
      <c r="CY123" s="52" t="str">
        <f t="shared" si="264"/>
        <v/>
      </c>
      <c r="CZ123" s="53">
        <f t="shared" si="220"/>
        <v>0</v>
      </c>
      <c r="DA123" s="53">
        <f t="shared" si="265"/>
        <v>0</v>
      </c>
      <c r="DB123" s="52">
        <f t="shared" si="266"/>
        <v>0</v>
      </c>
      <c r="DC123" s="52">
        <f t="shared" si="267"/>
        <v>0</v>
      </c>
      <c r="DD123" s="61"/>
      <c r="DE123" s="165"/>
      <c r="DG123" s="276"/>
      <c r="DH123" s="282" t="str">
        <f t="shared" si="270"/>
        <v/>
      </c>
      <c r="DI123" s="275"/>
      <c r="DJ123" s="275"/>
      <c r="DK123" s="276"/>
      <c r="DL123" s="1081"/>
      <c r="DM123" s="1081"/>
      <c r="DN123" s="276"/>
      <c r="DO123" s="276"/>
      <c r="DP123" s="283" t="str">
        <f t="shared" si="271"/>
        <v/>
      </c>
      <c r="DQ123" s="276"/>
      <c r="DR123" s="276"/>
      <c r="DS123" s="277"/>
      <c r="DT123" s="276"/>
      <c r="DU123" s="277"/>
      <c r="DV123" s="276"/>
      <c r="DW123" s="276"/>
      <c r="DX123" s="277"/>
      <c r="DY123" s="277"/>
      <c r="DZ123" s="61"/>
      <c r="EA123" s="62"/>
      <c r="EB123" s="62"/>
      <c r="EC123" s="26" t="str">
        <f t="shared" si="225"/>
        <v/>
      </c>
      <c r="ED123" s="26" t="str">
        <f t="shared" si="226"/>
        <v/>
      </c>
      <c r="EE123" s="27">
        <f>IF(ED123="",0,IF(COUNTIF(ED$12:ED122,ED123)=0,0,COUNTIF(ED$12:ED122,ED123)))</f>
        <v>0</v>
      </c>
      <c r="EF123" s="26">
        <f t="shared" si="234"/>
        <v>0</v>
      </c>
      <c r="EG123" s="27" t="str">
        <f t="shared" si="227"/>
        <v/>
      </c>
      <c r="EI123" s="26" t="str">
        <f t="shared" si="228"/>
        <v/>
      </c>
      <c r="EJ123" s="26" t="str">
        <f t="shared" si="229"/>
        <v/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/>
      </c>
      <c r="B124" s="224" t="str">
        <f>IF(OR($I124="TTL",$I124=""),"",IF(VLOOKUP($P124,CODE!$K:$O,CODE!$O$1,FALSE)="",$I124,$I124&amp;"-"&amp;VLOOKUP($P124,CODE!$K:$O,CODE!$O$1,FALSE)))</f>
        <v/>
      </c>
      <c r="C124" s="72" t="str">
        <f t="shared" si="221"/>
        <v>--</v>
      </c>
      <c r="D124" s="306" t="str">
        <f t="shared" si="230"/>
        <v>--</v>
      </c>
      <c r="E124" s="72">
        <f t="shared" si="231"/>
        <v>0</v>
      </c>
      <c r="F124" s="195" t="str">
        <f t="shared" si="232"/>
        <v>--0</v>
      </c>
      <c r="G124" s="72" t="str">
        <f t="shared" si="233"/>
        <v>--0-</v>
      </c>
      <c r="H124" s="72">
        <f>IF(ISERROR(I124&amp;VLOOKUP(P124,CODE!$K:$N,CODE!$N$1,FALSE)&amp;S124)=TRUE,0,I124&amp;VLOOKUP(P124,CODE!$K:$N,CODE!$N$1,FALSE)&amp;S124)</f>
        <v>0</v>
      </c>
      <c r="I124" s="72" t="str">
        <f>IF(ISERROR(SEARCH("TTL",$K124))=TRUE,IF($L124="","",VLOOKUP($L124,CODE!$B:$G,CODE!$D$1,FALSE)),"TTL")</f>
        <v/>
      </c>
      <c r="J124" s="244" t="str">
        <f t="shared" si="222"/>
        <v/>
      </c>
      <c r="K124" s="558"/>
      <c r="L124" s="40"/>
      <c r="M124" s="41" t="str">
        <f>IF(OR($I124="TTL",$L124=""),"",VLOOKUP($L124,CODE!$B:$D,CODE!$C$1,FALSE))</f>
        <v/>
      </c>
      <c r="N124" s="42" t="str">
        <f>IF(OR($I124="TTL",$L124=""),"",VLOOKUP($K$2,CODE!$S:$T,CODE!$T$1-1,FALSE))</f>
        <v/>
      </c>
      <c r="O124" s="43" t="str">
        <f>IF(OR($I124="TTL",$L124=""),"",VLOOKUP($L$2,CODE!$X:$Y,CODE!$Y$1-1,FALSE))</f>
        <v/>
      </c>
      <c r="P124" s="40"/>
      <c r="Q124" s="41" t="str">
        <f>IF(OR($I124="TTL",$P124=""),"",VLOOKUP($P124,CODE!$K:$M,CODE!$L$1,FALSE))</f>
        <v/>
      </c>
      <c r="R124" s="185"/>
      <c r="S124" s="40"/>
      <c r="T124" s="43" t="str">
        <f t="shared" si="236"/>
        <v/>
      </c>
      <c r="U124" s="39" t="str">
        <f t="shared" si="237"/>
        <v/>
      </c>
      <c r="V124" s="36">
        <f t="shared" si="238"/>
        <v>0</v>
      </c>
      <c r="W124" s="44"/>
      <c r="X124" s="39" t="str">
        <f>IF($Y124="","",VLOOKUP($Y124,CODE!$AE:$AF,CODE!$AF$1-1,FALSE))</f>
        <v/>
      </c>
      <c r="Y124" s="37"/>
      <c r="Z124" s="35" t="str">
        <f t="shared" si="212"/>
        <v/>
      </c>
      <c r="AA124" s="554" t="str">
        <f t="shared" si="213"/>
        <v/>
      </c>
      <c r="AB124" s="45">
        <f t="shared" si="214"/>
        <v>0</v>
      </c>
      <c r="AC124" s="560">
        <v>0</v>
      </c>
      <c r="AD124" s="186">
        <v>1</v>
      </c>
      <c r="AE124" s="218"/>
      <c r="AF124" s="214"/>
      <c r="AG124" s="215"/>
      <c r="AH124" s="216"/>
      <c r="AI124" s="231" t="str">
        <f t="shared" si="239"/>
        <v/>
      </c>
      <c r="AJ124" s="217"/>
      <c r="AK124" s="217"/>
      <c r="AL124" s="219" t="str">
        <f t="shared" si="240"/>
        <v/>
      </c>
      <c r="AM124" s="254">
        <f>IF(ISERROR(VLOOKUP($F124,[1]기획현황취합!$A$1:$E$65474,[1]기획현황취합!$B$1,FALSE))=TRUE,0,VLOOKUP($F124,[1]기획현황취합!$A$1:$E$65474,[1]기획현황취합!$B$1,FALSE))</f>
        <v>0</v>
      </c>
      <c r="AN124" s="1042">
        <f>IF(ISERROR(VLOOKUP($F124,[1]기획현황취합!$A$1:$E$65474,[1]기획현황취합!$C$1,FALSE))=TRUE,0,VLOOKUP($F124,[1]기획현황취합!$A$1:$E$65474,[1]기획현황취합!$C$1,FALSE))</f>
        <v>0</v>
      </c>
      <c r="AO124" s="46">
        <f>IF(ISERROR(($AM124/1.1)/VLOOKUP($AG124,'TARGET MU'!$A:$D,'TARGET MU'!$D$1,FALSE))=TRUE,0,($AM124/1.1)/VLOOKUP($AG124,'TARGET MU'!$A:$D,'TARGET MU'!$D$1,FALSE))</f>
        <v>0</v>
      </c>
      <c r="AP124" s="1049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0</v>
      </c>
      <c r="AQ124" s="38">
        <f t="shared" si="268"/>
        <v>0</v>
      </c>
      <c r="AR124" s="716">
        <v>0</v>
      </c>
      <c r="AS124" s="716">
        <v>0</v>
      </c>
      <c r="AT124" s="251"/>
      <c r="AU124" s="226">
        <f t="shared" si="269"/>
        <v>0</v>
      </c>
      <c r="AV124" s="252">
        <v>0</v>
      </c>
      <c r="AW124" s="253">
        <v>0</v>
      </c>
      <c r="AX124" s="257">
        <f>IF(ISERROR(VLOOKUP($F124,[1]기획현황취합!$A$1:$E$65474,[1]기획현황취합!$D$1,FALSE))=TRUE,0,VLOOKUP($F124,[1]기획현황취합!$A$1:$E$65474,[1]기획현황취합!$D$1,FALSE))</f>
        <v>0</v>
      </c>
      <c r="AY124" s="255">
        <v>0</v>
      </c>
      <c r="AZ124" s="210">
        <f>IF(ISERROR(VLOOKUP($F124,[1]기획현황취합!$A$1:$E$65474,[1]기획현황취합!$E$1,FALSE))=TRUE,0,VLOOKUP($F124,[1]기획현황취합!$A$1:$E$65474,[1]기획현황취합!$E$1,FALSE))</f>
        <v>0</v>
      </c>
      <c r="BA124" s="250">
        <v>0</v>
      </c>
      <c r="BB124" s="250">
        <v>0</v>
      </c>
      <c r="BC124" s="250">
        <v>0</v>
      </c>
      <c r="BD124" s="250">
        <v>0</v>
      </c>
      <c r="BE124" s="250">
        <v>0</v>
      </c>
      <c r="BF124" s="250">
        <v>0</v>
      </c>
      <c r="BG124" s="256">
        <v>0</v>
      </c>
      <c r="BH124" s="256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215"/>
        <v>0</v>
      </c>
      <c r="BO124" s="47">
        <f t="shared" si="216"/>
        <v>0</v>
      </c>
      <c r="BP124" s="95">
        <f t="shared" si="217"/>
        <v>0</v>
      </c>
      <c r="BQ124" s="95">
        <f t="shared" si="218"/>
        <v>0</v>
      </c>
      <c r="BR124" s="48">
        <f t="shared" si="210"/>
        <v>0</v>
      </c>
      <c r="BT124" s="26" t="str">
        <f>IF(ISERROR(Z124&amp;VLOOKUP($AG124,'TARGET MU'!$A:$D,'TARGET MU'!$B$1,FALSE))=TRUE,"",Z124&amp;VLOOKUP($AG124,'TARGET MU'!$A:$D,'TARGET MU'!$B$1,FALSE))</f>
        <v/>
      </c>
      <c r="BU124" s="31">
        <f t="shared" si="223"/>
        <v>0</v>
      </c>
      <c r="BV124" s="31" t="str">
        <f t="shared" si="224"/>
        <v>0</v>
      </c>
      <c r="BX124" s="55">
        <f t="shared" si="241"/>
        <v>0</v>
      </c>
      <c r="BY124" s="56" t="str">
        <f t="shared" si="242"/>
        <v/>
      </c>
      <c r="BZ124" s="56">
        <f t="shared" si="243"/>
        <v>0</v>
      </c>
      <c r="CA124" s="56">
        <f t="shared" si="244"/>
        <v>0</v>
      </c>
      <c r="CB124" s="56">
        <f t="shared" si="245"/>
        <v>0</v>
      </c>
      <c r="CC124" s="56">
        <f t="shared" si="246"/>
        <v>0</v>
      </c>
      <c r="CD124" s="57">
        <f t="shared" si="247"/>
        <v>0</v>
      </c>
      <c r="CE124" s="56" t="str">
        <f t="shared" si="248"/>
        <v/>
      </c>
      <c r="CF124" s="56" t="str">
        <f t="shared" si="249"/>
        <v/>
      </c>
      <c r="CG124" s="57">
        <f t="shared" si="250"/>
        <v>0</v>
      </c>
      <c r="CH124" s="56" t="str">
        <f t="shared" si="251"/>
        <v/>
      </c>
      <c r="CI124" s="56">
        <f t="shared" si="252"/>
        <v>1</v>
      </c>
      <c r="CJ124" s="56">
        <f t="shared" si="253"/>
        <v>0</v>
      </c>
      <c r="CK124" s="58">
        <f t="shared" si="219"/>
        <v>0</v>
      </c>
      <c r="CL124" s="59">
        <f t="shared" si="254"/>
        <v>0</v>
      </c>
      <c r="CM124" s="58">
        <f t="shared" si="255"/>
        <v>0</v>
      </c>
      <c r="CN124" s="58">
        <f t="shared" si="256"/>
        <v>0</v>
      </c>
      <c r="CO124" s="58">
        <f t="shared" si="257"/>
        <v>0</v>
      </c>
      <c r="CP124" s="60" t="str">
        <f t="shared" si="258"/>
        <v/>
      </c>
      <c r="CQ124" s="241"/>
      <c r="CS124" s="49"/>
      <c r="CT124" s="50" t="str">
        <f t="shared" si="259"/>
        <v/>
      </c>
      <c r="CU124" s="51" t="str">
        <f t="shared" si="260"/>
        <v/>
      </c>
      <c r="CV124" s="51" t="str">
        <f t="shared" si="261"/>
        <v>_</v>
      </c>
      <c r="CW124" s="51" t="str">
        <f t="shared" si="262"/>
        <v/>
      </c>
      <c r="CX124" s="52">
        <f t="shared" si="263"/>
        <v>0</v>
      </c>
      <c r="CY124" s="52" t="str">
        <f t="shared" si="264"/>
        <v/>
      </c>
      <c r="CZ124" s="53">
        <f t="shared" si="220"/>
        <v>0</v>
      </c>
      <c r="DA124" s="53">
        <f t="shared" si="265"/>
        <v>0</v>
      </c>
      <c r="DB124" s="52">
        <f t="shared" si="266"/>
        <v>0</v>
      </c>
      <c r="DC124" s="52">
        <f t="shared" si="267"/>
        <v>0</v>
      </c>
      <c r="DD124" s="61"/>
      <c r="DE124" s="165"/>
      <c r="DG124" s="276"/>
      <c r="DH124" s="282" t="str">
        <f t="shared" si="270"/>
        <v/>
      </c>
      <c r="DI124" s="275"/>
      <c r="DJ124" s="275"/>
      <c r="DK124" s="276"/>
      <c r="DL124" s="1081"/>
      <c r="DM124" s="1081"/>
      <c r="DN124" s="276"/>
      <c r="DO124" s="276"/>
      <c r="DP124" s="283" t="str">
        <f t="shared" si="271"/>
        <v/>
      </c>
      <c r="DQ124" s="276"/>
      <c r="DR124" s="276"/>
      <c r="DS124" s="277"/>
      <c r="DT124" s="276"/>
      <c r="DU124" s="277"/>
      <c r="DV124" s="276"/>
      <c r="DW124" s="276"/>
      <c r="DX124" s="277"/>
      <c r="DY124" s="277"/>
      <c r="DZ124" s="61"/>
      <c r="EA124" s="62"/>
      <c r="EB124" s="62"/>
      <c r="EC124" s="26" t="str">
        <f t="shared" si="225"/>
        <v/>
      </c>
      <c r="ED124" s="26" t="str">
        <f t="shared" si="226"/>
        <v/>
      </c>
      <c r="EE124" s="27">
        <f>IF(ED124="",0,IF(COUNTIF(ED$12:ED123,ED124)=0,0,COUNTIF(ED$12:ED123,ED124)))</f>
        <v>0</v>
      </c>
      <c r="EF124" s="26">
        <f t="shared" si="234"/>
        <v>0</v>
      </c>
      <c r="EG124" s="27" t="str">
        <f t="shared" si="227"/>
        <v/>
      </c>
      <c r="EI124" s="26" t="str">
        <f t="shared" si="228"/>
        <v/>
      </c>
      <c r="EJ124" s="26" t="str">
        <f t="shared" si="229"/>
        <v/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/>
      </c>
      <c r="B125" s="224" t="str">
        <f>IF(OR($I125="TTL",$I125=""),"",IF(VLOOKUP($P125,CODE!$K:$O,CODE!$O$1,FALSE)="",$I125,$I125&amp;"-"&amp;VLOOKUP($P125,CODE!$K:$O,CODE!$O$1,FALSE)))</f>
        <v/>
      </c>
      <c r="C125" s="72" t="str">
        <f t="shared" si="221"/>
        <v>--</v>
      </c>
      <c r="D125" s="306" t="str">
        <f t="shared" si="230"/>
        <v>--</v>
      </c>
      <c r="E125" s="72">
        <f t="shared" si="231"/>
        <v>0</v>
      </c>
      <c r="F125" s="195" t="str">
        <f t="shared" si="232"/>
        <v>--0</v>
      </c>
      <c r="G125" s="72" t="str">
        <f t="shared" si="233"/>
        <v>--0-</v>
      </c>
      <c r="H125" s="72">
        <f>IF(ISERROR(I125&amp;VLOOKUP(P125,CODE!$K:$N,CODE!$N$1,FALSE)&amp;S125)=TRUE,0,I125&amp;VLOOKUP(P125,CODE!$K:$N,CODE!$N$1,FALSE)&amp;S125)</f>
        <v>0</v>
      </c>
      <c r="I125" s="72" t="str">
        <f>IF(ISERROR(SEARCH("TTL",$K125))=TRUE,IF($L125="","",VLOOKUP($L125,CODE!$B:$G,CODE!$D$1,FALSE)),"TTL")</f>
        <v/>
      </c>
      <c r="J125" s="244" t="str">
        <f t="shared" si="222"/>
        <v/>
      </c>
      <c r="K125" s="558"/>
      <c r="L125" s="40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85"/>
      <c r="S125" s="40"/>
      <c r="T125" s="43" t="str">
        <f t="shared" si="236"/>
        <v/>
      </c>
      <c r="U125" s="39" t="str">
        <f t="shared" si="237"/>
        <v/>
      </c>
      <c r="V125" s="36">
        <f t="shared" si="238"/>
        <v>0</v>
      </c>
      <c r="W125" s="44"/>
      <c r="X125" s="39" t="str">
        <f>IF($Y125="","",VLOOKUP($Y125,CODE!$AE:$AF,CODE!$AF$1-1,FALSE))</f>
        <v/>
      </c>
      <c r="Y125" s="37"/>
      <c r="Z125" s="35" t="str">
        <f t="shared" si="212"/>
        <v/>
      </c>
      <c r="AA125" s="554" t="str">
        <f t="shared" si="213"/>
        <v/>
      </c>
      <c r="AB125" s="45">
        <f t="shared" si="214"/>
        <v>0</v>
      </c>
      <c r="AC125" s="560">
        <v>0</v>
      </c>
      <c r="AD125" s="186">
        <v>1</v>
      </c>
      <c r="AE125" s="218"/>
      <c r="AF125" s="214"/>
      <c r="AG125" s="215"/>
      <c r="AH125" s="216"/>
      <c r="AI125" s="231" t="str">
        <f t="shared" si="239"/>
        <v/>
      </c>
      <c r="AJ125" s="217"/>
      <c r="AK125" s="217"/>
      <c r="AL125" s="219" t="str">
        <f t="shared" si="240"/>
        <v/>
      </c>
      <c r="AM125" s="254">
        <f>IF(ISERROR(VLOOKUP($F125,[1]기획현황취합!$A$1:$E$65474,[1]기획현황취합!$B$1,FALSE))=TRUE,0,VLOOKUP($F125,[1]기획현황취합!$A$1:$E$65474,[1]기획현황취합!$B$1,FALSE))</f>
        <v>0</v>
      </c>
      <c r="AN125" s="1042">
        <f>IF(ISERROR(VLOOKUP($F125,[1]기획현황취합!$A$1:$E$65474,[1]기획현황취합!$C$1,FALSE))=TRUE,0,VLOOKUP($F125,[1]기획현황취합!$A$1:$E$65474,[1]기획현황취합!$C$1,FALSE))</f>
        <v>0</v>
      </c>
      <c r="AO125" s="46">
        <f>IF(ISERROR(($AM125/1.1)/VLOOKUP($AG125,'TARGET MU'!$A:$D,'TARGET MU'!$D$1,FALSE))=TRUE,0,($AM125/1.1)/VLOOKUP($AG125,'TARGET MU'!$A:$D,'TARGET MU'!$D$1,FALSE))</f>
        <v>0</v>
      </c>
      <c r="AP125" s="1049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38">
        <f t="shared" si="268"/>
        <v>0</v>
      </c>
      <c r="AR125" s="716">
        <v>0</v>
      </c>
      <c r="AS125" s="716">
        <v>0</v>
      </c>
      <c r="AT125" s="251"/>
      <c r="AU125" s="226">
        <f t="shared" si="269"/>
        <v>0</v>
      </c>
      <c r="AV125" s="252">
        <v>0</v>
      </c>
      <c r="AW125" s="253">
        <v>0</v>
      </c>
      <c r="AX125" s="257">
        <f>IF(ISERROR(VLOOKUP($F125,[1]기획현황취합!$A$1:$E$65474,[1]기획현황취합!$D$1,FALSE))=TRUE,0,VLOOKUP($F125,[1]기획현황취합!$A$1:$E$65474,[1]기획현황취합!$D$1,FALSE))</f>
        <v>0</v>
      </c>
      <c r="AY125" s="255">
        <v>0</v>
      </c>
      <c r="AZ125" s="210">
        <f>IF(ISERROR(VLOOKUP($F125,[1]기획현황취합!$A$1:$E$65474,[1]기획현황취합!$E$1,FALSE))=TRUE,0,VLOOKUP($F125,[1]기획현황취합!$A$1:$E$65474,[1]기획현황취합!$E$1,FALSE))</f>
        <v>0</v>
      </c>
      <c r="BA125" s="250">
        <v>0</v>
      </c>
      <c r="BB125" s="250">
        <v>0</v>
      </c>
      <c r="BC125" s="250">
        <v>0</v>
      </c>
      <c r="BD125" s="250">
        <v>0</v>
      </c>
      <c r="BE125" s="250">
        <v>0</v>
      </c>
      <c r="BF125" s="250">
        <v>0</v>
      </c>
      <c r="BG125" s="256">
        <v>0</v>
      </c>
      <c r="BH125" s="256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215"/>
        <v>0</v>
      </c>
      <c r="BO125" s="47">
        <f t="shared" si="216"/>
        <v>0</v>
      </c>
      <c r="BP125" s="95">
        <f t="shared" si="217"/>
        <v>0</v>
      </c>
      <c r="BQ125" s="95">
        <f t="shared" si="218"/>
        <v>0</v>
      </c>
      <c r="BR125" s="48">
        <f t="shared" si="210"/>
        <v>0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223"/>
        <v>0</v>
      </c>
      <c r="BV125" s="31" t="str">
        <f t="shared" si="224"/>
        <v>0</v>
      </c>
      <c r="BX125" s="55">
        <f t="shared" si="241"/>
        <v>0</v>
      </c>
      <c r="BY125" s="56" t="str">
        <f t="shared" si="242"/>
        <v/>
      </c>
      <c r="BZ125" s="56">
        <f t="shared" si="243"/>
        <v>0</v>
      </c>
      <c r="CA125" s="56">
        <f t="shared" si="244"/>
        <v>0</v>
      </c>
      <c r="CB125" s="56">
        <f t="shared" si="245"/>
        <v>0</v>
      </c>
      <c r="CC125" s="56">
        <f t="shared" si="246"/>
        <v>0</v>
      </c>
      <c r="CD125" s="57">
        <f t="shared" si="247"/>
        <v>0</v>
      </c>
      <c r="CE125" s="56" t="str">
        <f t="shared" si="248"/>
        <v/>
      </c>
      <c r="CF125" s="56" t="str">
        <f t="shared" si="249"/>
        <v/>
      </c>
      <c r="CG125" s="57">
        <f t="shared" si="250"/>
        <v>0</v>
      </c>
      <c r="CH125" s="56" t="str">
        <f t="shared" si="251"/>
        <v/>
      </c>
      <c r="CI125" s="56">
        <f t="shared" si="252"/>
        <v>1</v>
      </c>
      <c r="CJ125" s="56">
        <f t="shared" si="253"/>
        <v>0</v>
      </c>
      <c r="CK125" s="58">
        <f t="shared" si="219"/>
        <v>0</v>
      </c>
      <c r="CL125" s="59">
        <f t="shared" si="254"/>
        <v>0</v>
      </c>
      <c r="CM125" s="58">
        <f t="shared" si="255"/>
        <v>0</v>
      </c>
      <c r="CN125" s="58">
        <f t="shared" si="256"/>
        <v>0</v>
      </c>
      <c r="CO125" s="58">
        <f t="shared" si="257"/>
        <v>0</v>
      </c>
      <c r="CP125" s="60" t="str">
        <f t="shared" si="258"/>
        <v/>
      </c>
      <c r="CQ125" s="241"/>
      <c r="CS125" s="49"/>
      <c r="CT125" s="50" t="str">
        <f t="shared" si="259"/>
        <v/>
      </c>
      <c r="CU125" s="51" t="str">
        <f t="shared" si="260"/>
        <v/>
      </c>
      <c r="CV125" s="51" t="str">
        <f t="shared" si="261"/>
        <v>_</v>
      </c>
      <c r="CW125" s="51" t="str">
        <f t="shared" si="262"/>
        <v/>
      </c>
      <c r="CX125" s="52">
        <f t="shared" si="263"/>
        <v>0</v>
      </c>
      <c r="CY125" s="52" t="str">
        <f t="shared" si="264"/>
        <v/>
      </c>
      <c r="CZ125" s="53">
        <f t="shared" si="220"/>
        <v>0</v>
      </c>
      <c r="DA125" s="53">
        <f t="shared" si="265"/>
        <v>0</v>
      </c>
      <c r="DB125" s="52">
        <f t="shared" si="266"/>
        <v>0</v>
      </c>
      <c r="DC125" s="52">
        <f t="shared" si="267"/>
        <v>0</v>
      </c>
      <c r="DD125" s="61"/>
      <c r="DE125" s="165"/>
      <c r="DG125" s="276"/>
      <c r="DH125" s="282" t="str">
        <f t="shared" si="270"/>
        <v/>
      </c>
      <c r="DI125" s="275"/>
      <c r="DJ125" s="275"/>
      <c r="DK125" s="276"/>
      <c r="DL125" s="1081"/>
      <c r="DM125" s="1081"/>
      <c r="DN125" s="276"/>
      <c r="DO125" s="276"/>
      <c r="DP125" s="283" t="str">
        <f t="shared" si="271"/>
        <v/>
      </c>
      <c r="DQ125" s="276"/>
      <c r="DR125" s="276"/>
      <c r="DS125" s="277"/>
      <c r="DT125" s="276"/>
      <c r="DU125" s="277"/>
      <c r="DV125" s="276"/>
      <c r="DW125" s="276"/>
      <c r="DX125" s="277"/>
      <c r="DY125" s="277"/>
      <c r="DZ125" s="61"/>
      <c r="EA125" s="62"/>
      <c r="EB125" s="62"/>
      <c r="EC125" s="26" t="str">
        <f t="shared" si="225"/>
        <v/>
      </c>
      <c r="ED125" s="26" t="str">
        <f t="shared" si="226"/>
        <v/>
      </c>
      <c r="EE125" s="27">
        <f>IF(ED125="",0,IF(COUNTIF(ED$12:ED124,ED125)=0,0,COUNTIF(ED$12:ED124,ED125)))</f>
        <v>0</v>
      </c>
      <c r="EF125" s="26">
        <f t="shared" si="234"/>
        <v>0</v>
      </c>
      <c r="EG125" s="27" t="str">
        <f t="shared" si="227"/>
        <v/>
      </c>
      <c r="EI125" s="26" t="str">
        <f t="shared" si="228"/>
        <v/>
      </c>
      <c r="EJ125" s="26" t="str">
        <f t="shared" si="229"/>
        <v/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/>
      </c>
      <c r="B126" s="224" t="str">
        <f>IF(OR($I126="TTL",$I126=""),"",IF(VLOOKUP($P126,CODE!$K:$O,CODE!$O$1,FALSE)="",$I126,$I126&amp;"-"&amp;VLOOKUP($P126,CODE!$K:$O,CODE!$O$1,FALSE)))</f>
        <v/>
      </c>
      <c r="C126" s="72" t="str">
        <f t="shared" si="221"/>
        <v>--</v>
      </c>
      <c r="D126" s="306" t="str">
        <f t="shared" si="230"/>
        <v>--</v>
      </c>
      <c r="E126" s="72">
        <f t="shared" si="231"/>
        <v>0</v>
      </c>
      <c r="F126" s="195" t="str">
        <f t="shared" si="232"/>
        <v>--0</v>
      </c>
      <c r="G126" s="72" t="str">
        <f t="shared" si="233"/>
        <v>--0-</v>
      </c>
      <c r="H126" s="72">
        <f>IF(ISERROR(I126&amp;VLOOKUP(P126,CODE!$K:$N,CODE!$N$1,FALSE)&amp;S126)=TRUE,0,I126&amp;VLOOKUP(P126,CODE!$K:$N,CODE!$N$1,FALSE)&amp;S126)</f>
        <v>0</v>
      </c>
      <c r="I126" s="72" t="str">
        <f>IF(ISERROR(SEARCH("TTL",$K126))=TRUE,IF($L126="","",VLOOKUP($L126,CODE!$B:$G,CODE!$D$1,FALSE)),"TTL")</f>
        <v/>
      </c>
      <c r="J126" s="244" t="str">
        <f t="shared" si="222"/>
        <v/>
      </c>
      <c r="K126" s="558"/>
      <c r="L126" s="40"/>
      <c r="M126" s="41" t="str">
        <f>IF(OR($I126="TTL",$L126=""),"",VLOOKUP($L126,CODE!$B:$D,CODE!$C$1,FALSE))</f>
        <v/>
      </c>
      <c r="N126" s="42" t="str">
        <f>IF(OR($I126="TTL",$L126=""),"",VLOOKUP($K$2,CODE!$S:$T,CODE!$T$1-1,FALSE))</f>
        <v/>
      </c>
      <c r="O126" s="43" t="str">
        <f>IF(OR($I126="TTL",$L126=""),"",VLOOKUP($L$2,CODE!$X:$Y,CODE!$Y$1-1,FALSE))</f>
        <v/>
      </c>
      <c r="P126" s="40"/>
      <c r="Q126" s="41" t="str">
        <f>IF(OR($I126="TTL",$P126=""),"",VLOOKUP($P126,CODE!$K:$M,CODE!$L$1,FALSE))</f>
        <v/>
      </c>
      <c r="R126" s="185"/>
      <c r="S126" s="40"/>
      <c r="T126" s="43" t="str">
        <f t="shared" si="236"/>
        <v/>
      </c>
      <c r="U126" s="39" t="str">
        <f t="shared" si="237"/>
        <v/>
      </c>
      <c r="V126" s="36">
        <f t="shared" si="238"/>
        <v>0</v>
      </c>
      <c r="W126" s="44"/>
      <c r="X126" s="39" t="str">
        <f>IF($Y126="","",VLOOKUP($Y126,CODE!$AE:$AF,CODE!$AF$1-1,FALSE))</f>
        <v/>
      </c>
      <c r="Y126" s="37"/>
      <c r="Z126" s="35" t="str">
        <f t="shared" si="212"/>
        <v/>
      </c>
      <c r="AA126" s="554" t="str">
        <f t="shared" si="213"/>
        <v/>
      </c>
      <c r="AB126" s="45">
        <f t="shared" si="214"/>
        <v>0</v>
      </c>
      <c r="AC126" s="560">
        <v>0</v>
      </c>
      <c r="AD126" s="186">
        <v>1</v>
      </c>
      <c r="AE126" s="218"/>
      <c r="AF126" s="214"/>
      <c r="AG126" s="215"/>
      <c r="AH126" s="216"/>
      <c r="AI126" s="231" t="str">
        <f t="shared" si="239"/>
        <v/>
      </c>
      <c r="AJ126" s="217"/>
      <c r="AK126" s="217"/>
      <c r="AL126" s="219" t="str">
        <f t="shared" si="240"/>
        <v/>
      </c>
      <c r="AM126" s="254">
        <f>IF(ISERROR(VLOOKUP($F126,[1]기획현황취합!$A$1:$E$65474,[1]기획현황취합!$B$1,FALSE))=TRUE,0,VLOOKUP($F126,[1]기획현황취합!$A$1:$E$65474,[1]기획현황취합!$B$1,FALSE))</f>
        <v>0</v>
      </c>
      <c r="AN126" s="1042">
        <f>IF(ISERROR(VLOOKUP($F126,[1]기획현황취합!$A$1:$E$65474,[1]기획현황취합!$C$1,FALSE))=TRUE,0,VLOOKUP($F126,[1]기획현황취합!$A$1:$E$65474,[1]기획현황취합!$C$1,FALSE))</f>
        <v>0</v>
      </c>
      <c r="AO126" s="46">
        <f>IF(ISERROR(($AM126/1.1)/VLOOKUP($AG126,'TARGET MU'!$A:$D,'TARGET MU'!$D$1,FALSE))=TRUE,0,($AM126/1.1)/VLOOKUP($AG126,'TARGET MU'!$A:$D,'TARGET MU'!$D$1,FALSE))</f>
        <v>0</v>
      </c>
      <c r="AP126" s="1049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38">
        <f t="shared" si="268"/>
        <v>0</v>
      </c>
      <c r="AR126" s="716">
        <v>0</v>
      </c>
      <c r="AS126" s="716">
        <v>0</v>
      </c>
      <c r="AT126" s="251"/>
      <c r="AU126" s="226">
        <f t="shared" si="269"/>
        <v>0</v>
      </c>
      <c r="AV126" s="252">
        <v>0</v>
      </c>
      <c r="AW126" s="253">
        <v>0</v>
      </c>
      <c r="AX126" s="257">
        <f>IF(ISERROR(VLOOKUP($F126,[1]기획현황취합!$A$1:$E$65474,[1]기획현황취합!$D$1,FALSE))=TRUE,0,VLOOKUP($F126,[1]기획현황취합!$A$1:$E$65474,[1]기획현황취합!$D$1,FALSE))</f>
        <v>0</v>
      </c>
      <c r="AY126" s="255">
        <v>0</v>
      </c>
      <c r="AZ126" s="210">
        <f>IF(ISERROR(VLOOKUP($F126,[1]기획현황취합!$A$1:$E$65474,[1]기획현황취합!$E$1,FALSE))=TRUE,0,VLOOKUP($F126,[1]기획현황취합!$A$1:$E$65474,[1]기획현황취합!$E$1,FALSE))</f>
        <v>0</v>
      </c>
      <c r="BA126" s="250">
        <v>0</v>
      </c>
      <c r="BB126" s="250">
        <v>0</v>
      </c>
      <c r="BC126" s="250">
        <v>0</v>
      </c>
      <c r="BD126" s="250">
        <v>0</v>
      </c>
      <c r="BE126" s="250">
        <v>0</v>
      </c>
      <c r="BF126" s="250">
        <v>0</v>
      </c>
      <c r="BG126" s="256">
        <v>0</v>
      </c>
      <c r="BH126" s="256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215"/>
        <v>0</v>
      </c>
      <c r="BO126" s="47">
        <f t="shared" si="216"/>
        <v>0</v>
      </c>
      <c r="BP126" s="95">
        <f t="shared" si="217"/>
        <v>0</v>
      </c>
      <c r="BQ126" s="95">
        <f t="shared" si="218"/>
        <v>0</v>
      </c>
      <c r="BR126" s="48">
        <f t="shared" si="210"/>
        <v>0</v>
      </c>
      <c r="BT126" s="26" t="str">
        <f>IF(ISERROR(Z126&amp;VLOOKUP($AG126,'TARGET MU'!$A:$D,'TARGET MU'!$B$1,FALSE))=TRUE,"",Z126&amp;VLOOKUP($AG126,'TARGET MU'!$A:$D,'TARGET MU'!$B$1,FALSE))</f>
        <v/>
      </c>
      <c r="BU126" s="31">
        <f t="shared" si="223"/>
        <v>0</v>
      </c>
      <c r="BV126" s="31" t="str">
        <f t="shared" si="224"/>
        <v>0</v>
      </c>
      <c r="BX126" s="55">
        <f t="shared" si="241"/>
        <v>0</v>
      </c>
      <c r="BY126" s="56" t="str">
        <f t="shared" si="242"/>
        <v/>
      </c>
      <c r="BZ126" s="56">
        <f t="shared" si="243"/>
        <v>0</v>
      </c>
      <c r="CA126" s="56">
        <f t="shared" si="244"/>
        <v>0</v>
      </c>
      <c r="CB126" s="56">
        <f t="shared" si="245"/>
        <v>0</v>
      </c>
      <c r="CC126" s="56">
        <f t="shared" si="246"/>
        <v>0</v>
      </c>
      <c r="CD126" s="57">
        <f t="shared" si="247"/>
        <v>0</v>
      </c>
      <c r="CE126" s="56" t="str">
        <f t="shared" si="248"/>
        <v/>
      </c>
      <c r="CF126" s="56" t="str">
        <f t="shared" si="249"/>
        <v/>
      </c>
      <c r="CG126" s="57">
        <f t="shared" si="250"/>
        <v>0</v>
      </c>
      <c r="CH126" s="56" t="str">
        <f t="shared" si="251"/>
        <v/>
      </c>
      <c r="CI126" s="56">
        <f t="shared" si="252"/>
        <v>1</v>
      </c>
      <c r="CJ126" s="56">
        <f t="shared" si="253"/>
        <v>0</v>
      </c>
      <c r="CK126" s="58">
        <f t="shared" si="219"/>
        <v>0</v>
      </c>
      <c r="CL126" s="59">
        <f t="shared" si="254"/>
        <v>0</v>
      </c>
      <c r="CM126" s="58">
        <f t="shared" si="255"/>
        <v>0</v>
      </c>
      <c r="CN126" s="58">
        <f t="shared" si="256"/>
        <v>0</v>
      </c>
      <c r="CO126" s="58">
        <f t="shared" si="257"/>
        <v>0</v>
      </c>
      <c r="CP126" s="60" t="str">
        <f t="shared" si="258"/>
        <v/>
      </c>
      <c r="CQ126" s="241"/>
      <c r="CS126" s="49"/>
      <c r="CT126" s="50" t="str">
        <f t="shared" si="259"/>
        <v/>
      </c>
      <c r="CU126" s="51" t="str">
        <f t="shared" si="260"/>
        <v/>
      </c>
      <c r="CV126" s="51" t="str">
        <f t="shared" si="261"/>
        <v>_</v>
      </c>
      <c r="CW126" s="51" t="str">
        <f t="shared" si="262"/>
        <v/>
      </c>
      <c r="CX126" s="52">
        <f t="shared" si="263"/>
        <v>0</v>
      </c>
      <c r="CY126" s="52" t="str">
        <f t="shared" si="264"/>
        <v/>
      </c>
      <c r="CZ126" s="53">
        <f t="shared" si="220"/>
        <v>0</v>
      </c>
      <c r="DA126" s="53">
        <f t="shared" si="265"/>
        <v>0</v>
      </c>
      <c r="DB126" s="52">
        <f t="shared" si="266"/>
        <v>0</v>
      </c>
      <c r="DC126" s="52">
        <f t="shared" si="267"/>
        <v>0</v>
      </c>
      <c r="DD126" s="61"/>
      <c r="DE126" s="165"/>
      <c r="DG126" s="276"/>
      <c r="DH126" s="282" t="str">
        <f t="shared" si="270"/>
        <v/>
      </c>
      <c r="DI126" s="275"/>
      <c r="DJ126" s="275"/>
      <c r="DK126" s="276"/>
      <c r="DL126" s="1081"/>
      <c r="DM126" s="1081"/>
      <c r="DN126" s="276"/>
      <c r="DO126" s="276"/>
      <c r="DP126" s="283" t="str">
        <f t="shared" si="271"/>
        <v/>
      </c>
      <c r="DQ126" s="276"/>
      <c r="DR126" s="276"/>
      <c r="DS126" s="277"/>
      <c r="DT126" s="276"/>
      <c r="DU126" s="277"/>
      <c r="DV126" s="276"/>
      <c r="DW126" s="276"/>
      <c r="DX126" s="277"/>
      <c r="DY126" s="277"/>
      <c r="DZ126" s="61"/>
      <c r="EA126" s="62"/>
      <c r="EB126" s="62"/>
      <c r="EC126" s="26" t="str">
        <f t="shared" si="225"/>
        <v/>
      </c>
      <c r="ED126" s="26" t="str">
        <f t="shared" si="226"/>
        <v/>
      </c>
      <c r="EE126" s="27">
        <f>IF(ED126="",0,IF(COUNTIF(ED$12:ED125,ED126)=0,0,COUNTIF(ED$12:ED125,ED126)))</f>
        <v>0</v>
      </c>
      <c r="EF126" s="26">
        <f t="shared" si="234"/>
        <v>0</v>
      </c>
      <c r="EG126" s="27" t="str">
        <f t="shared" si="227"/>
        <v/>
      </c>
      <c r="EI126" s="26" t="str">
        <f t="shared" si="228"/>
        <v/>
      </c>
      <c r="EJ126" s="26" t="str">
        <f t="shared" si="229"/>
        <v/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/>
      </c>
      <c r="B127" s="224" t="str">
        <f>IF(OR($I127="TTL",$I127=""),"",IF(VLOOKUP($P127,CODE!$K:$O,CODE!$O$1,FALSE)="",$I127,$I127&amp;"-"&amp;VLOOKUP($P127,CODE!$K:$O,CODE!$O$1,FALSE)))</f>
        <v/>
      </c>
      <c r="C127" s="72" t="str">
        <f t="shared" si="221"/>
        <v>--</v>
      </c>
      <c r="D127" s="306" t="str">
        <f t="shared" si="230"/>
        <v>--</v>
      </c>
      <c r="E127" s="72">
        <f t="shared" si="231"/>
        <v>0</v>
      </c>
      <c r="F127" s="195" t="str">
        <f t="shared" si="232"/>
        <v>--0</v>
      </c>
      <c r="G127" s="72" t="str">
        <f t="shared" si="233"/>
        <v>--0-</v>
      </c>
      <c r="H127" s="72">
        <f>IF(ISERROR(I127&amp;VLOOKUP(P127,CODE!$K:$N,CODE!$N$1,FALSE)&amp;S127)=TRUE,0,I127&amp;VLOOKUP(P127,CODE!$K:$N,CODE!$N$1,FALSE)&amp;S127)</f>
        <v>0</v>
      </c>
      <c r="I127" s="72" t="str">
        <f>IF(ISERROR(SEARCH("TTL",$K127))=TRUE,IF($L127="","",VLOOKUP($L127,CODE!$B:$G,CODE!$D$1,FALSE)),"TTL")</f>
        <v/>
      </c>
      <c r="J127" s="244" t="str">
        <f t="shared" si="222"/>
        <v/>
      </c>
      <c r="K127" s="558"/>
      <c r="L127" s="40"/>
      <c r="M127" s="41" t="str">
        <f>IF(OR($I127="TTL",$L127=""),"",VLOOKUP($L127,CODE!$B:$D,CODE!$C$1,FALSE))</f>
        <v/>
      </c>
      <c r="N127" s="42" t="str">
        <f>IF(OR($I127="TTL",$L127=""),"",VLOOKUP($K$2,CODE!$S:$T,CODE!$T$1-1,FALSE))</f>
        <v/>
      </c>
      <c r="O127" s="43" t="str">
        <f>IF(OR($I127="TTL",$L127=""),"",VLOOKUP($L$2,CODE!$X:$Y,CODE!$Y$1-1,FALSE))</f>
        <v/>
      </c>
      <c r="P127" s="40"/>
      <c r="Q127" s="41" t="str">
        <f>IF(OR($I127="TTL",$P127=""),"",VLOOKUP($P127,CODE!$K:$M,CODE!$L$1,FALSE))</f>
        <v/>
      </c>
      <c r="R127" s="185"/>
      <c r="S127" s="40"/>
      <c r="T127" s="43" t="str">
        <f t="shared" si="236"/>
        <v/>
      </c>
      <c r="U127" s="39" t="str">
        <f t="shared" si="237"/>
        <v/>
      </c>
      <c r="V127" s="36">
        <f t="shared" si="238"/>
        <v>0</v>
      </c>
      <c r="W127" s="44"/>
      <c r="X127" s="39" t="str">
        <f>IF($Y127="","",VLOOKUP($Y127,CODE!$AE:$AF,CODE!$AF$1-1,FALSE))</f>
        <v/>
      </c>
      <c r="Y127" s="37"/>
      <c r="Z127" s="35" t="str">
        <f t="shared" si="212"/>
        <v/>
      </c>
      <c r="AA127" s="554" t="str">
        <f t="shared" si="213"/>
        <v/>
      </c>
      <c r="AB127" s="45">
        <f t="shared" si="214"/>
        <v>0</v>
      </c>
      <c r="AC127" s="560">
        <v>0</v>
      </c>
      <c r="AD127" s="186">
        <v>1</v>
      </c>
      <c r="AE127" s="218"/>
      <c r="AF127" s="214"/>
      <c r="AG127" s="215"/>
      <c r="AH127" s="216"/>
      <c r="AI127" s="231" t="str">
        <f t="shared" si="239"/>
        <v/>
      </c>
      <c r="AJ127" s="217"/>
      <c r="AK127" s="217"/>
      <c r="AL127" s="219" t="str">
        <f t="shared" si="240"/>
        <v/>
      </c>
      <c r="AM127" s="254">
        <f>IF(ISERROR(VLOOKUP($F127,[1]기획현황취합!$A$1:$E$65474,[1]기획현황취합!$B$1,FALSE))=TRUE,0,VLOOKUP($F127,[1]기획현황취합!$A$1:$E$65474,[1]기획현황취합!$B$1,FALSE))</f>
        <v>0</v>
      </c>
      <c r="AN127" s="1042">
        <f>IF(ISERROR(VLOOKUP($F127,[1]기획현황취합!$A$1:$E$65474,[1]기획현황취합!$C$1,FALSE))=TRUE,0,VLOOKUP($F127,[1]기획현황취합!$A$1:$E$65474,[1]기획현황취합!$C$1,FALSE))</f>
        <v>0</v>
      </c>
      <c r="AO127" s="46">
        <f>IF(ISERROR(($AM127/1.1)/VLOOKUP($AG127,'TARGET MU'!$A:$D,'TARGET MU'!$D$1,FALSE))=TRUE,0,($AM127/1.1)/VLOOKUP($AG127,'TARGET MU'!$A:$D,'TARGET MU'!$D$1,FALSE))</f>
        <v>0</v>
      </c>
      <c r="AP127" s="1049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0</v>
      </c>
      <c r="AQ127" s="38">
        <f t="shared" si="268"/>
        <v>0</v>
      </c>
      <c r="AR127" s="716">
        <v>0</v>
      </c>
      <c r="AS127" s="716">
        <v>0</v>
      </c>
      <c r="AT127" s="251"/>
      <c r="AU127" s="226">
        <f t="shared" si="269"/>
        <v>0</v>
      </c>
      <c r="AV127" s="252">
        <v>0</v>
      </c>
      <c r="AW127" s="253">
        <v>0</v>
      </c>
      <c r="AX127" s="257">
        <f>IF(ISERROR(VLOOKUP($F127,[1]기획현황취합!$A$1:$E$65474,[1]기획현황취합!$D$1,FALSE))=TRUE,0,VLOOKUP($F127,[1]기획현황취합!$A$1:$E$65474,[1]기획현황취합!$D$1,FALSE))</f>
        <v>0</v>
      </c>
      <c r="AY127" s="255">
        <v>0</v>
      </c>
      <c r="AZ127" s="210">
        <f>IF(ISERROR(VLOOKUP($F127,[1]기획현황취합!$A$1:$E$65474,[1]기획현황취합!$E$1,FALSE))=TRUE,0,VLOOKUP($F127,[1]기획현황취합!$A$1:$E$65474,[1]기획현황취합!$E$1,FALSE))</f>
        <v>0</v>
      </c>
      <c r="BA127" s="250">
        <v>0</v>
      </c>
      <c r="BB127" s="250">
        <v>0</v>
      </c>
      <c r="BC127" s="250">
        <v>0</v>
      </c>
      <c r="BD127" s="250">
        <v>0</v>
      </c>
      <c r="BE127" s="250">
        <v>0</v>
      </c>
      <c r="BF127" s="250">
        <v>0</v>
      </c>
      <c r="BG127" s="256">
        <v>0</v>
      </c>
      <c r="BH127" s="256">
        <v>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215"/>
        <v>0</v>
      </c>
      <c r="BO127" s="47">
        <f t="shared" si="216"/>
        <v>0</v>
      </c>
      <c r="BP127" s="95">
        <f t="shared" si="217"/>
        <v>0</v>
      </c>
      <c r="BQ127" s="95">
        <f t="shared" si="218"/>
        <v>0</v>
      </c>
      <c r="BR127" s="48">
        <f t="shared" si="210"/>
        <v>0</v>
      </c>
      <c r="BT127" s="26" t="str">
        <f>IF(ISERROR(Z127&amp;VLOOKUP($AG127,'TARGET MU'!$A:$D,'TARGET MU'!$B$1,FALSE))=TRUE,"",Z127&amp;VLOOKUP($AG127,'TARGET MU'!$A:$D,'TARGET MU'!$B$1,FALSE))</f>
        <v/>
      </c>
      <c r="BU127" s="31">
        <f t="shared" si="223"/>
        <v>0</v>
      </c>
      <c r="BV127" s="31" t="str">
        <f t="shared" si="224"/>
        <v>0</v>
      </c>
      <c r="BX127" s="55">
        <f t="shared" si="241"/>
        <v>0</v>
      </c>
      <c r="BY127" s="56" t="str">
        <f t="shared" si="242"/>
        <v/>
      </c>
      <c r="BZ127" s="56">
        <f t="shared" si="243"/>
        <v>0</v>
      </c>
      <c r="CA127" s="56">
        <f t="shared" si="244"/>
        <v>0</v>
      </c>
      <c r="CB127" s="56">
        <f t="shared" si="245"/>
        <v>0</v>
      </c>
      <c r="CC127" s="56">
        <f t="shared" si="246"/>
        <v>0</v>
      </c>
      <c r="CD127" s="57">
        <f t="shared" si="247"/>
        <v>0</v>
      </c>
      <c r="CE127" s="56" t="str">
        <f t="shared" si="248"/>
        <v/>
      </c>
      <c r="CF127" s="56" t="str">
        <f t="shared" si="249"/>
        <v/>
      </c>
      <c r="CG127" s="57">
        <f t="shared" si="250"/>
        <v>0</v>
      </c>
      <c r="CH127" s="56" t="str">
        <f t="shared" si="251"/>
        <v/>
      </c>
      <c r="CI127" s="56">
        <f t="shared" si="252"/>
        <v>1</v>
      </c>
      <c r="CJ127" s="56">
        <f t="shared" si="253"/>
        <v>0</v>
      </c>
      <c r="CK127" s="58">
        <f t="shared" si="219"/>
        <v>0</v>
      </c>
      <c r="CL127" s="59">
        <f t="shared" si="254"/>
        <v>0</v>
      </c>
      <c r="CM127" s="58">
        <f t="shared" si="255"/>
        <v>0</v>
      </c>
      <c r="CN127" s="58">
        <f t="shared" si="256"/>
        <v>0</v>
      </c>
      <c r="CO127" s="58">
        <f t="shared" si="257"/>
        <v>0</v>
      </c>
      <c r="CP127" s="60" t="str">
        <f t="shared" si="258"/>
        <v/>
      </c>
      <c r="CQ127" s="241"/>
      <c r="CS127" s="49"/>
      <c r="CT127" s="50" t="str">
        <f t="shared" si="259"/>
        <v/>
      </c>
      <c r="CU127" s="51" t="str">
        <f t="shared" si="260"/>
        <v/>
      </c>
      <c r="CV127" s="51" t="str">
        <f t="shared" si="261"/>
        <v>_</v>
      </c>
      <c r="CW127" s="51" t="str">
        <f t="shared" si="262"/>
        <v/>
      </c>
      <c r="CX127" s="52">
        <f t="shared" si="263"/>
        <v>0</v>
      </c>
      <c r="CY127" s="52" t="str">
        <f t="shared" si="264"/>
        <v/>
      </c>
      <c r="CZ127" s="53">
        <f t="shared" si="220"/>
        <v>0</v>
      </c>
      <c r="DA127" s="53">
        <f t="shared" si="265"/>
        <v>0</v>
      </c>
      <c r="DB127" s="52">
        <f t="shared" si="266"/>
        <v>0</v>
      </c>
      <c r="DC127" s="52">
        <f t="shared" si="267"/>
        <v>0</v>
      </c>
      <c r="DD127" s="61"/>
      <c r="DE127" s="165"/>
      <c r="DG127" s="276"/>
      <c r="DH127" s="282" t="str">
        <f t="shared" si="270"/>
        <v/>
      </c>
      <c r="DI127" s="275"/>
      <c r="DJ127" s="275"/>
      <c r="DK127" s="276"/>
      <c r="DL127" s="1081"/>
      <c r="DM127" s="1081"/>
      <c r="DN127" s="276"/>
      <c r="DO127" s="276"/>
      <c r="DP127" s="283" t="str">
        <f t="shared" si="271"/>
        <v/>
      </c>
      <c r="DQ127" s="276"/>
      <c r="DR127" s="276"/>
      <c r="DS127" s="277"/>
      <c r="DT127" s="276"/>
      <c r="DU127" s="277"/>
      <c r="DV127" s="276"/>
      <c r="DW127" s="276"/>
      <c r="DX127" s="277"/>
      <c r="DY127" s="277"/>
      <c r="DZ127" s="61"/>
      <c r="EA127" s="62"/>
      <c r="EB127" s="62"/>
      <c r="EC127" s="26" t="str">
        <f t="shared" si="225"/>
        <v/>
      </c>
      <c r="ED127" s="26" t="str">
        <f t="shared" si="226"/>
        <v/>
      </c>
      <c r="EE127" s="27">
        <f>IF(ED127="",0,IF(COUNTIF(ED$12:ED126,ED127)=0,0,COUNTIF(ED$12:ED126,ED127)))</f>
        <v>0</v>
      </c>
      <c r="EF127" s="26">
        <f t="shared" si="234"/>
        <v>0</v>
      </c>
      <c r="EG127" s="27" t="str">
        <f t="shared" si="227"/>
        <v/>
      </c>
      <c r="EI127" s="26" t="str">
        <f t="shared" si="228"/>
        <v/>
      </c>
      <c r="EJ127" s="26" t="str">
        <f t="shared" si="229"/>
        <v/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/>
      </c>
      <c r="B128" s="224" t="str">
        <f>IF(OR($I128="TTL",$I128=""),"",IF(VLOOKUP($P128,CODE!$K:$O,CODE!$O$1,FALSE)="",$I128,$I128&amp;"-"&amp;VLOOKUP($P128,CODE!$K:$O,CODE!$O$1,FALSE)))</f>
        <v/>
      </c>
      <c r="C128" s="72" t="str">
        <f t="shared" si="221"/>
        <v>--</v>
      </c>
      <c r="D128" s="306" t="str">
        <f t="shared" si="230"/>
        <v>--</v>
      </c>
      <c r="E128" s="72">
        <f t="shared" si="231"/>
        <v>0</v>
      </c>
      <c r="F128" s="195" t="str">
        <f t="shared" si="232"/>
        <v>--0</v>
      </c>
      <c r="G128" s="72" t="str">
        <f t="shared" si="233"/>
        <v>--0-</v>
      </c>
      <c r="H128" s="72">
        <f>IF(ISERROR(I128&amp;VLOOKUP(P128,CODE!$K:$N,CODE!$N$1,FALSE)&amp;S128)=TRUE,0,I128&amp;VLOOKUP(P128,CODE!$K:$N,CODE!$N$1,FALSE)&amp;S128)</f>
        <v>0</v>
      </c>
      <c r="I128" s="72" t="str">
        <f>IF(ISERROR(SEARCH("TTL",$K128))=TRUE,IF($L128="","",VLOOKUP($L128,CODE!$B:$G,CODE!$D$1,FALSE)),"TTL")</f>
        <v/>
      </c>
      <c r="J128" s="244" t="str">
        <f t="shared" si="222"/>
        <v/>
      </c>
      <c r="K128" s="558"/>
      <c r="L128" s="40"/>
      <c r="M128" s="41" t="str">
        <f>IF(OR($I128="TTL",$L128=""),"",VLOOKUP($L128,CODE!$B:$D,CODE!$C$1,FALSE))</f>
        <v/>
      </c>
      <c r="N128" s="42" t="str">
        <f>IF(OR($I128="TTL",$L128=""),"",VLOOKUP($K$2,CODE!$S:$T,CODE!$T$1-1,FALSE))</f>
        <v/>
      </c>
      <c r="O128" s="43" t="str">
        <f>IF(OR($I128="TTL",$L128=""),"",VLOOKUP($L$2,CODE!$X:$Y,CODE!$Y$1-1,FALSE))</f>
        <v/>
      </c>
      <c r="P128" s="40"/>
      <c r="Q128" s="41" t="str">
        <f>IF(OR($I128="TTL",$P128=""),"",VLOOKUP($P128,CODE!$K:$M,CODE!$L$1,FALSE))</f>
        <v/>
      </c>
      <c r="R128" s="185"/>
      <c r="S128" s="40"/>
      <c r="T128" s="43" t="str">
        <f t="shared" si="236"/>
        <v/>
      </c>
      <c r="U128" s="39" t="str">
        <f t="shared" si="237"/>
        <v/>
      </c>
      <c r="V128" s="36">
        <f t="shared" si="238"/>
        <v>0</v>
      </c>
      <c r="W128" s="44"/>
      <c r="X128" s="39" t="str">
        <f>IF($Y128="","",VLOOKUP($Y128,CODE!$AE:$AF,CODE!$AF$1-1,FALSE))</f>
        <v/>
      </c>
      <c r="Y128" s="37"/>
      <c r="Z128" s="35" t="str">
        <f t="shared" si="212"/>
        <v/>
      </c>
      <c r="AA128" s="554" t="str">
        <f t="shared" si="213"/>
        <v/>
      </c>
      <c r="AB128" s="45">
        <f t="shared" si="214"/>
        <v>0</v>
      </c>
      <c r="AC128" s="560">
        <v>0</v>
      </c>
      <c r="AD128" s="186">
        <v>1</v>
      </c>
      <c r="AE128" s="218"/>
      <c r="AF128" s="214"/>
      <c r="AG128" s="215"/>
      <c r="AH128" s="216"/>
      <c r="AI128" s="231" t="str">
        <f t="shared" si="239"/>
        <v/>
      </c>
      <c r="AJ128" s="217"/>
      <c r="AK128" s="217"/>
      <c r="AL128" s="219" t="str">
        <f t="shared" ref="AL128:AL191" si="272">IF($AK128=0,"",IF($AK128="KR",2,1))</f>
        <v/>
      </c>
      <c r="AM128" s="254">
        <f>IF(ISERROR(VLOOKUP($F128,[1]기획현황취합!$A$1:$E$65474,[1]기획현황취합!$B$1,FALSE))=TRUE,0,VLOOKUP($F128,[1]기획현황취합!$A$1:$E$65474,[1]기획현황취합!$B$1,FALSE))</f>
        <v>0</v>
      </c>
      <c r="AN128" s="1042">
        <f>IF(ISERROR(VLOOKUP($F128,[1]기획현황취합!$A$1:$E$65474,[1]기획현황취합!$C$1,FALSE))=TRUE,0,VLOOKUP($F128,[1]기획현황취합!$A$1:$E$65474,[1]기획현황취합!$C$1,FALSE))</f>
        <v>0</v>
      </c>
      <c r="AO128" s="46">
        <f>IF(ISERROR(($AM128/1.1)/VLOOKUP($AG128,'TARGET MU'!$A:$D,'TARGET MU'!$D$1,FALSE))=TRUE,0,($AM128/1.1)/VLOOKUP($AG128,'TARGET MU'!$A:$D,'TARGET MU'!$D$1,FALSE))</f>
        <v>0</v>
      </c>
      <c r="AP128" s="1049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38">
        <f t="shared" si="268"/>
        <v>0</v>
      </c>
      <c r="AR128" s="716">
        <v>0</v>
      </c>
      <c r="AS128" s="716">
        <v>0</v>
      </c>
      <c r="AT128" s="251"/>
      <c r="AU128" s="226">
        <f t="shared" si="269"/>
        <v>0</v>
      </c>
      <c r="AV128" s="252">
        <v>0</v>
      </c>
      <c r="AW128" s="253">
        <v>0</v>
      </c>
      <c r="AX128" s="257">
        <f>IF(ISERROR(VLOOKUP($F128,[1]기획현황취합!$A$1:$E$65474,[1]기획현황취합!$D$1,FALSE))=TRUE,0,VLOOKUP($F128,[1]기획현황취합!$A$1:$E$65474,[1]기획현황취합!$D$1,FALSE))</f>
        <v>0</v>
      </c>
      <c r="AY128" s="255">
        <v>0</v>
      </c>
      <c r="AZ128" s="210">
        <f>IF(ISERROR(VLOOKUP($F128,[1]기획현황취합!$A$1:$E$65474,[1]기획현황취합!$E$1,FALSE))=TRUE,0,VLOOKUP($F128,[1]기획현황취합!$A$1:$E$65474,[1]기획현황취합!$E$1,FALSE))</f>
        <v>0</v>
      </c>
      <c r="BA128" s="250">
        <v>0</v>
      </c>
      <c r="BB128" s="250">
        <v>0</v>
      </c>
      <c r="BC128" s="250">
        <v>0</v>
      </c>
      <c r="BD128" s="250">
        <v>0</v>
      </c>
      <c r="BE128" s="250">
        <v>0</v>
      </c>
      <c r="BF128" s="250">
        <v>0</v>
      </c>
      <c r="BG128" s="256">
        <v>0</v>
      </c>
      <c r="BH128" s="256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215"/>
        <v>0</v>
      </c>
      <c r="BO128" s="47">
        <f t="shared" si="216"/>
        <v>0</v>
      </c>
      <c r="BP128" s="95">
        <f t="shared" si="217"/>
        <v>0</v>
      </c>
      <c r="BQ128" s="95">
        <f t="shared" si="218"/>
        <v>0</v>
      </c>
      <c r="BR128" s="48">
        <f t="shared" si="210"/>
        <v>0</v>
      </c>
      <c r="BT128" s="26" t="str">
        <f>IF(ISERROR(Z128&amp;VLOOKUP($AG128,'TARGET MU'!$A:$D,'TARGET MU'!$B$1,FALSE))=TRUE,"",Z128&amp;VLOOKUP($AG128,'TARGET MU'!$A:$D,'TARGET MU'!$B$1,FALSE))</f>
        <v/>
      </c>
      <c r="BU128" s="31">
        <f t="shared" si="223"/>
        <v>0</v>
      </c>
      <c r="BV128" s="31" t="str">
        <f t="shared" si="224"/>
        <v>0</v>
      </c>
      <c r="BX128" s="55">
        <f t="shared" si="241"/>
        <v>0</v>
      </c>
      <c r="BY128" s="56" t="str">
        <f t="shared" si="242"/>
        <v/>
      </c>
      <c r="BZ128" s="56">
        <f t="shared" si="243"/>
        <v>0</v>
      </c>
      <c r="CA128" s="56">
        <f t="shared" si="244"/>
        <v>0</v>
      </c>
      <c r="CB128" s="56">
        <f t="shared" si="245"/>
        <v>0</v>
      </c>
      <c r="CC128" s="56">
        <f t="shared" si="246"/>
        <v>0</v>
      </c>
      <c r="CD128" s="57">
        <f t="shared" si="247"/>
        <v>0</v>
      </c>
      <c r="CE128" s="56" t="str">
        <f t="shared" si="248"/>
        <v/>
      </c>
      <c r="CF128" s="56" t="str">
        <f t="shared" si="249"/>
        <v/>
      </c>
      <c r="CG128" s="57">
        <f t="shared" si="250"/>
        <v>0</v>
      </c>
      <c r="CH128" s="56" t="str">
        <f t="shared" si="251"/>
        <v/>
      </c>
      <c r="CI128" s="56">
        <f t="shared" si="252"/>
        <v>1</v>
      </c>
      <c r="CJ128" s="56">
        <f t="shared" si="253"/>
        <v>0</v>
      </c>
      <c r="CK128" s="58">
        <f t="shared" si="219"/>
        <v>0</v>
      </c>
      <c r="CL128" s="59">
        <f t="shared" si="254"/>
        <v>0</v>
      </c>
      <c r="CM128" s="58">
        <f t="shared" si="255"/>
        <v>0</v>
      </c>
      <c r="CN128" s="58">
        <f t="shared" si="256"/>
        <v>0</v>
      </c>
      <c r="CO128" s="58">
        <f t="shared" si="257"/>
        <v>0</v>
      </c>
      <c r="CP128" s="60" t="str">
        <f t="shared" si="258"/>
        <v/>
      </c>
      <c r="CQ128" s="241"/>
      <c r="CS128" s="49"/>
      <c r="CT128" s="50" t="str">
        <f t="shared" si="259"/>
        <v/>
      </c>
      <c r="CU128" s="51" t="str">
        <f t="shared" si="260"/>
        <v/>
      </c>
      <c r="CV128" s="51" t="str">
        <f t="shared" si="261"/>
        <v>_</v>
      </c>
      <c r="CW128" s="51" t="str">
        <f t="shared" si="262"/>
        <v/>
      </c>
      <c r="CX128" s="52">
        <f t="shared" si="263"/>
        <v>0</v>
      </c>
      <c r="CY128" s="52" t="str">
        <f t="shared" si="264"/>
        <v/>
      </c>
      <c r="CZ128" s="53">
        <f t="shared" si="220"/>
        <v>0</v>
      </c>
      <c r="DA128" s="53">
        <f t="shared" si="265"/>
        <v>0</v>
      </c>
      <c r="DB128" s="52">
        <f t="shared" si="266"/>
        <v>0</v>
      </c>
      <c r="DC128" s="52">
        <f t="shared" si="267"/>
        <v>0</v>
      </c>
      <c r="DD128" s="61"/>
      <c r="DE128" s="165"/>
      <c r="DG128" s="276"/>
      <c r="DH128" s="282" t="str">
        <f t="shared" si="270"/>
        <v/>
      </c>
      <c r="DI128" s="275"/>
      <c r="DJ128" s="275"/>
      <c r="DK128" s="276"/>
      <c r="DL128" s="1081"/>
      <c r="DM128" s="1081"/>
      <c r="DN128" s="276"/>
      <c r="DO128" s="276"/>
      <c r="DP128" s="283" t="str">
        <f t="shared" si="271"/>
        <v/>
      </c>
      <c r="DQ128" s="276"/>
      <c r="DR128" s="276"/>
      <c r="DS128" s="277"/>
      <c r="DT128" s="276"/>
      <c r="DU128" s="277"/>
      <c r="DV128" s="276"/>
      <c r="DW128" s="276"/>
      <c r="DX128" s="277"/>
      <c r="DY128" s="277"/>
      <c r="DZ128" s="61"/>
      <c r="EA128" s="62"/>
      <c r="EB128" s="62"/>
      <c r="EC128" s="26" t="str">
        <f t="shared" si="225"/>
        <v/>
      </c>
      <c r="ED128" s="26" t="str">
        <f t="shared" si="226"/>
        <v/>
      </c>
      <c r="EE128" s="27">
        <f>IF(ED128="",0,IF(COUNTIF(ED$12:ED127,ED128)=0,0,COUNTIF(ED$12:ED127,ED128)))</f>
        <v>0</v>
      </c>
      <c r="EF128" s="26">
        <f t="shared" si="234"/>
        <v>0</v>
      </c>
      <c r="EG128" s="27" t="str">
        <f t="shared" si="227"/>
        <v/>
      </c>
      <c r="EI128" s="26" t="str">
        <f t="shared" si="228"/>
        <v/>
      </c>
      <c r="EJ128" s="26" t="str">
        <f t="shared" si="229"/>
        <v/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4" t="str">
        <f>IF(OR($I129="TTL",$I129=""),"",IF(VLOOKUP($P129,CODE!$K:$O,CODE!$O$1,FALSE)="",$I129,$I129&amp;"-"&amp;VLOOKUP($P129,CODE!$K:$O,CODE!$O$1,FALSE)))</f>
        <v/>
      </c>
      <c r="C129" s="72" t="str">
        <f t="shared" si="221"/>
        <v>--</v>
      </c>
      <c r="D129" s="306" t="str">
        <f t="shared" si="230"/>
        <v>--</v>
      </c>
      <c r="E129" s="72">
        <f t="shared" si="231"/>
        <v>0</v>
      </c>
      <c r="F129" s="195" t="str">
        <f t="shared" si="232"/>
        <v>--0</v>
      </c>
      <c r="G129" s="72" t="str">
        <f t="shared" si="233"/>
        <v>--0-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/>
      </c>
      <c r="J129" s="244" t="str">
        <f t="shared" si="222"/>
        <v/>
      </c>
      <c r="K129" s="558"/>
      <c r="L129" s="40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85"/>
      <c r="S129" s="40"/>
      <c r="T129" s="43" t="str">
        <f t="shared" si="236"/>
        <v/>
      </c>
      <c r="U129" s="39" t="str">
        <f t="shared" si="237"/>
        <v/>
      </c>
      <c r="V129" s="36">
        <f t="shared" si="238"/>
        <v>0</v>
      </c>
      <c r="W129" s="44"/>
      <c r="X129" s="39" t="str">
        <f>IF($Y129="","",VLOOKUP($Y129,CODE!$AE:$AF,CODE!$AF$1-1,FALSE))</f>
        <v/>
      </c>
      <c r="Y129" s="37"/>
      <c r="Z129" s="35" t="str">
        <f t="shared" si="212"/>
        <v/>
      </c>
      <c r="AA129" s="554" t="str">
        <f t="shared" si="213"/>
        <v/>
      </c>
      <c r="AB129" s="45">
        <f t="shared" si="214"/>
        <v>0</v>
      </c>
      <c r="AC129" s="560">
        <v>0</v>
      </c>
      <c r="AD129" s="186">
        <v>1</v>
      </c>
      <c r="AE129" s="218"/>
      <c r="AF129" s="214"/>
      <c r="AG129" s="215"/>
      <c r="AH129" s="216"/>
      <c r="AI129" s="231" t="str">
        <f t="shared" si="239"/>
        <v/>
      </c>
      <c r="AJ129" s="217"/>
      <c r="AK129" s="217"/>
      <c r="AL129" s="219" t="str">
        <f t="shared" si="272"/>
        <v/>
      </c>
      <c r="AM129" s="254">
        <f>IF(ISERROR(VLOOKUP($F129,[1]기획현황취합!$A$1:$E$65474,[1]기획현황취합!$B$1,FALSE))=TRUE,0,VLOOKUP($F129,[1]기획현황취합!$A$1:$E$65474,[1]기획현황취합!$B$1,FALSE))</f>
        <v>0</v>
      </c>
      <c r="AN129" s="1042">
        <f>IF(ISERROR(VLOOKUP($F129,[1]기획현황취합!$A$1:$E$65474,[1]기획현황취합!$C$1,FALSE))=TRUE,0,VLOOKUP($F129,[1]기획현황취합!$A$1:$E$65474,[1]기획현황취합!$C$1,FALSE))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1049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38">
        <f t="shared" si="268"/>
        <v>0</v>
      </c>
      <c r="AR129" s="716">
        <v>0</v>
      </c>
      <c r="AS129" s="716">
        <v>0</v>
      </c>
      <c r="AT129" s="251"/>
      <c r="AU129" s="226">
        <f t="shared" si="269"/>
        <v>0</v>
      </c>
      <c r="AV129" s="252">
        <v>0</v>
      </c>
      <c r="AW129" s="253">
        <v>0</v>
      </c>
      <c r="AX129" s="257">
        <f>IF(ISERROR(VLOOKUP($F129,[1]기획현황취합!$A$1:$E$65474,[1]기획현황취합!$D$1,FALSE))=TRUE,0,VLOOKUP($F129,[1]기획현황취합!$A$1:$E$65474,[1]기획현황취합!$D$1,FALSE))</f>
        <v>0</v>
      </c>
      <c r="AY129" s="255">
        <v>0</v>
      </c>
      <c r="AZ129" s="210">
        <f>IF(ISERROR(VLOOKUP($F129,[1]기획현황취합!$A$1:$E$65474,[1]기획현황취합!$E$1,FALSE))=TRUE,0,VLOOKUP($F129,[1]기획현황취합!$A$1:$E$65474,[1]기획현황취합!$E$1,FALSE))</f>
        <v>0</v>
      </c>
      <c r="BA129" s="250">
        <v>0</v>
      </c>
      <c r="BB129" s="250">
        <v>0</v>
      </c>
      <c r="BC129" s="250">
        <v>0</v>
      </c>
      <c r="BD129" s="250">
        <v>0</v>
      </c>
      <c r="BE129" s="250">
        <v>0</v>
      </c>
      <c r="BF129" s="250">
        <v>0</v>
      </c>
      <c r="BG129" s="256">
        <v>0</v>
      </c>
      <c r="BH129" s="256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215"/>
        <v>0</v>
      </c>
      <c r="BO129" s="47">
        <f t="shared" si="216"/>
        <v>0</v>
      </c>
      <c r="BP129" s="95">
        <f t="shared" si="217"/>
        <v>0</v>
      </c>
      <c r="BQ129" s="95">
        <f t="shared" si="218"/>
        <v>0</v>
      </c>
      <c r="BR129" s="48">
        <f t="shared" si="210"/>
        <v>0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223"/>
        <v>0</v>
      </c>
      <c r="BV129" s="31" t="str">
        <f t="shared" si="224"/>
        <v>0</v>
      </c>
      <c r="BX129" s="55">
        <f t="shared" si="241"/>
        <v>0</v>
      </c>
      <c r="BY129" s="56" t="str">
        <f t="shared" si="242"/>
        <v/>
      </c>
      <c r="BZ129" s="56">
        <f t="shared" si="243"/>
        <v>0</v>
      </c>
      <c r="CA129" s="56">
        <f t="shared" si="244"/>
        <v>0</v>
      </c>
      <c r="CB129" s="56">
        <f t="shared" si="245"/>
        <v>0</v>
      </c>
      <c r="CC129" s="56">
        <f t="shared" si="246"/>
        <v>0</v>
      </c>
      <c r="CD129" s="57">
        <f t="shared" si="247"/>
        <v>0</v>
      </c>
      <c r="CE129" s="56" t="str">
        <f t="shared" si="248"/>
        <v/>
      </c>
      <c r="CF129" s="56" t="str">
        <f t="shared" si="249"/>
        <v/>
      </c>
      <c r="CG129" s="57">
        <f t="shared" si="250"/>
        <v>0</v>
      </c>
      <c r="CH129" s="56" t="str">
        <f t="shared" si="251"/>
        <v/>
      </c>
      <c r="CI129" s="56">
        <f t="shared" si="252"/>
        <v>1</v>
      </c>
      <c r="CJ129" s="56">
        <f t="shared" si="253"/>
        <v>0</v>
      </c>
      <c r="CK129" s="58">
        <f t="shared" si="219"/>
        <v>0</v>
      </c>
      <c r="CL129" s="59">
        <f t="shared" si="254"/>
        <v>0</v>
      </c>
      <c r="CM129" s="58">
        <f t="shared" si="255"/>
        <v>0</v>
      </c>
      <c r="CN129" s="58">
        <f t="shared" si="256"/>
        <v>0</v>
      </c>
      <c r="CO129" s="58">
        <f t="shared" si="257"/>
        <v>0</v>
      </c>
      <c r="CP129" s="60" t="str">
        <f t="shared" si="258"/>
        <v/>
      </c>
      <c r="CQ129" s="241"/>
      <c r="CS129" s="49"/>
      <c r="CT129" s="50" t="str">
        <f t="shared" si="259"/>
        <v/>
      </c>
      <c r="CU129" s="51" t="str">
        <f t="shared" si="260"/>
        <v/>
      </c>
      <c r="CV129" s="51" t="str">
        <f t="shared" si="261"/>
        <v>_</v>
      </c>
      <c r="CW129" s="51" t="str">
        <f t="shared" si="262"/>
        <v/>
      </c>
      <c r="CX129" s="52">
        <f t="shared" si="263"/>
        <v>0</v>
      </c>
      <c r="CY129" s="52" t="str">
        <f t="shared" si="264"/>
        <v/>
      </c>
      <c r="CZ129" s="53">
        <f t="shared" si="220"/>
        <v>0</v>
      </c>
      <c r="DA129" s="53">
        <f t="shared" si="265"/>
        <v>0</v>
      </c>
      <c r="DB129" s="52">
        <f t="shared" si="266"/>
        <v>0</v>
      </c>
      <c r="DC129" s="52">
        <f t="shared" si="267"/>
        <v>0</v>
      </c>
      <c r="DD129" s="61"/>
      <c r="DE129" s="165"/>
      <c r="DG129" s="276"/>
      <c r="DH129" s="282" t="str">
        <f t="shared" si="270"/>
        <v/>
      </c>
      <c r="DI129" s="275"/>
      <c r="DJ129" s="275"/>
      <c r="DK129" s="276"/>
      <c r="DL129" s="1081"/>
      <c r="DM129" s="1081"/>
      <c r="DN129" s="276"/>
      <c r="DO129" s="276"/>
      <c r="DP129" s="283" t="str">
        <f t="shared" si="271"/>
        <v/>
      </c>
      <c r="DQ129" s="276"/>
      <c r="DR129" s="276"/>
      <c r="DS129" s="277"/>
      <c r="DT129" s="276"/>
      <c r="DU129" s="277"/>
      <c r="DV129" s="276"/>
      <c r="DW129" s="276"/>
      <c r="DX129" s="277"/>
      <c r="DY129" s="277"/>
      <c r="DZ129" s="61"/>
      <c r="EA129" s="62"/>
      <c r="EB129" s="62"/>
      <c r="EC129" s="26" t="str">
        <f t="shared" si="225"/>
        <v/>
      </c>
      <c r="ED129" s="26" t="str">
        <f t="shared" si="226"/>
        <v/>
      </c>
      <c r="EE129" s="27">
        <f>IF(ED129="",0,IF(COUNTIF(ED$12:ED128,ED129)=0,0,COUNTIF(ED$12:ED128,ED129)))</f>
        <v>0</v>
      </c>
      <c r="EF129" s="26">
        <f t="shared" si="234"/>
        <v>0</v>
      </c>
      <c r="EG129" s="27" t="str">
        <f t="shared" si="227"/>
        <v/>
      </c>
      <c r="EI129" s="26" t="str">
        <f t="shared" si="228"/>
        <v/>
      </c>
      <c r="EJ129" s="26" t="str">
        <f t="shared" si="229"/>
        <v/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/>
      </c>
      <c r="B130" s="224" t="str">
        <f>IF(OR($I130="TTL",$I130=""),"",IF(VLOOKUP($P130,CODE!$K:$O,CODE!$O$1,FALSE)="",$I130,$I130&amp;"-"&amp;VLOOKUP($P130,CODE!$K:$O,CODE!$O$1,FALSE)))</f>
        <v/>
      </c>
      <c r="C130" s="72" t="str">
        <f t="shared" si="221"/>
        <v>--</v>
      </c>
      <c r="D130" s="306" t="str">
        <f t="shared" si="230"/>
        <v>--</v>
      </c>
      <c r="E130" s="72">
        <f t="shared" si="231"/>
        <v>0</v>
      </c>
      <c r="F130" s="195" t="str">
        <f t="shared" si="232"/>
        <v>--0</v>
      </c>
      <c r="G130" s="72" t="str">
        <f t="shared" si="233"/>
        <v>--0-</v>
      </c>
      <c r="H130" s="72">
        <f>IF(ISERROR(I130&amp;VLOOKUP(P130,CODE!$K:$N,CODE!$N$1,FALSE)&amp;S130)=TRUE,0,I130&amp;VLOOKUP(P130,CODE!$K:$N,CODE!$N$1,FALSE)&amp;S130)</f>
        <v>0</v>
      </c>
      <c r="I130" s="72" t="str">
        <f>IF(ISERROR(SEARCH("TTL",$K130))=TRUE,IF($L130="","",VLOOKUP($L130,CODE!$B:$G,CODE!$D$1,FALSE)),"TTL")</f>
        <v/>
      </c>
      <c r="J130" s="244" t="str">
        <f t="shared" si="222"/>
        <v/>
      </c>
      <c r="K130" s="558"/>
      <c r="L130" s="40"/>
      <c r="M130" s="41" t="str">
        <f>IF(OR($I130="TTL",$L130=""),"",VLOOKUP($L130,CODE!$B:$D,CODE!$C$1,FALSE))</f>
        <v/>
      </c>
      <c r="N130" s="42" t="str">
        <f>IF(OR($I130="TTL",$L130=""),"",VLOOKUP($K$2,CODE!$S:$T,CODE!$T$1-1,FALSE))</f>
        <v/>
      </c>
      <c r="O130" s="43" t="str">
        <f>IF(OR($I130="TTL",$L130=""),"",VLOOKUP($L$2,CODE!$X:$Y,CODE!$Y$1-1,FALSE))</f>
        <v/>
      </c>
      <c r="P130" s="40"/>
      <c r="Q130" s="41" t="str">
        <f>IF(OR($I130="TTL",$P130=""),"",VLOOKUP($P130,CODE!$K:$M,CODE!$L$1,FALSE))</f>
        <v/>
      </c>
      <c r="R130" s="185"/>
      <c r="S130" s="40"/>
      <c r="T130" s="43" t="str">
        <f t="shared" si="236"/>
        <v/>
      </c>
      <c r="U130" s="39" t="str">
        <f t="shared" si="237"/>
        <v/>
      </c>
      <c r="V130" s="36">
        <f t="shared" si="238"/>
        <v>0</v>
      </c>
      <c r="W130" s="44"/>
      <c r="X130" s="39" t="str">
        <f>IF($Y130="","",VLOOKUP($Y130,CODE!$AE:$AF,CODE!$AF$1-1,FALSE))</f>
        <v/>
      </c>
      <c r="Y130" s="37"/>
      <c r="Z130" s="35" t="str">
        <f t="shared" si="212"/>
        <v/>
      </c>
      <c r="AA130" s="554" t="str">
        <f t="shared" si="213"/>
        <v/>
      </c>
      <c r="AB130" s="45">
        <f t="shared" si="214"/>
        <v>0</v>
      </c>
      <c r="AC130" s="560">
        <v>0</v>
      </c>
      <c r="AD130" s="186">
        <v>1</v>
      </c>
      <c r="AE130" s="218"/>
      <c r="AF130" s="214"/>
      <c r="AG130" s="215"/>
      <c r="AH130" s="216"/>
      <c r="AI130" s="231" t="str">
        <f t="shared" si="239"/>
        <v/>
      </c>
      <c r="AJ130" s="217"/>
      <c r="AK130" s="217"/>
      <c r="AL130" s="219" t="str">
        <f t="shared" si="272"/>
        <v/>
      </c>
      <c r="AM130" s="254">
        <f>IF(ISERROR(VLOOKUP($F130,[1]기획현황취합!$A$1:$E$65474,[1]기획현황취합!$B$1,FALSE))=TRUE,0,VLOOKUP($F130,[1]기획현황취합!$A$1:$E$65474,[1]기획현황취합!$B$1,FALSE))</f>
        <v>0</v>
      </c>
      <c r="AN130" s="1042">
        <f>IF(ISERROR(VLOOKUP($F130,[1]기획현황취합!$A$1:$E$65474,[1]기획현황취합!$C$1,FALSE))=TRUE,0,VLOOKUP($F130,[1]기획현황취합!$A$1:$E$65474,[1]기획현황취합!$C$1,FALSE))</f>
        <v>0</v>
      </c>
      <c r="AO130" s="46">
        <f>IF(ISERROR(($AM130/1.1)/VLOOKUP($AG130,'TARGET MU'!$A:$D,'TARGET MU'!$D$1,FALSE))=TRUE,0,($AM130/1.1)/VLOOKUP($AG130,'TARGET MU'!$A:$D,'TARGET MU'!$D$1,FALSE))</f>
        <v>0</v>
      </c>
      <c r="AP130" s="1049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38">
        <f t="shared" si="268"/>
        <v>0</v>
      </c>
      <c r="AR130" s="716">
        <v>0</v>
      </c>
      <c r="AS130" s="716">
        <v>0</v>
      </c>
      <c r="AT130" s="251"/>
      <c r="AU130" s="226">
        <f t="shared" si="269"/>
        <v>0</v>
      </c>
      <c r="AV130" s="252">
        <v>0</v>
      </c>
      <c r="AW130" s="253">
        <v>0</v>
      </c>
      <c r="AX130" s="257">
        <f>IF(ISERROR(VLOOKUP($F130,[1]기획현황취합!$A$1:$E$65474,[1]기획현황취합!$D$1,FALSE))=TRUE,0,VLOOKUP($F130,[1]기획현황취합!$A$1:$E$65474,[1]기획현황취합!$D$1,FALSE))</f>
        <v>0</v>
      </c>
      <c r="AY130" s="255">
        <v>0</v>
      </c>
      <c r="AZ130" s="210">
        <f>IF(ISERROR(VLOOKUP($F130,[1]기획현황취합!$A$1:$E$65474,[1]기획현황취합!$E$1,FALSE))=TRUE,0,VLOOKUP($F130,[1]기획현황취합!$A$1:$E$65474,[1]기획현황취합!$E$1,FALSE))</f>
        <v>0</v>
      </c>
      <c r="BA130" s="250">
        <v>0</v>
      </c>
      <c r="BB130" s="250">
        <v>0</v>
      </c>
      <c r="BC130" s="250">
        <v>0</v>
      </c>
      <c r="BD130" s="250">
        <v>0</v>
      </c>
      <c r="BE130" s="250">
        <v>0</v>
      </c>
      <c r="BF130" s="250">
        <v>0</v>
      </c>
      <c r="BG130" s="256">
        <v>0</v>
      </c>
      <c r="BH130" s="256">
        <v>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215"/>
        <v>0</v>
      </c>
      <c r="BO130" s="47">
        <f t="shared" si="216"/>
        <v>0</v>
      </c>
      <c r="BP130" s="95">
        <f t="shared" si="217"/>
        <v>0</v>
      </c>
      <c r="BQ130" s="95">
        <f t="shared" si="218"/>
        <v>0</v>
      </c>
      <c r="BR130" s="48">
        <f t="shared" si="210"/>
        <v>0</v>
      </c>
      <c r="BT130" s="26" t="str">
        <f>IF(ISERROR(Z130&amp;VLOOKUP($AG130,'TARGET MU'!$A:$D,'TARGET MU'!$B$1,FALSE))=TRUE,"",Z130&amp;VLOOKUP($AG130,'TARGET MU'!$A:$D,'TARGET MU'!$B$1,FALSE))</f>
        <v/>
      </c>
      <c r="BU130" s="31">
        <f t="shared" si="223"/>
        <v>0</v>
      </c>
      <c r="BV130" s="31" t="str">
        <f t="shared" si="224"/>
        <v>0</v>
      </c>
      <c r="BX130" s="55">
        <f t="shared" si="241"/>
        <v>0</v>
      </c>
      <c r="BY130" s="56" t="str">
        <f t="shared" si="242"/>
        <v/>
      </c>
      <c r="BZ130" s="56">
        <f t="shared" si="243"/>
        <v>0</v>
      </c>
      <c r="CA130" s="56">
        <f t="shared" si="244"/>
        <v>0</v>
      </c>
      <c r="CB130" s="56">
        <f t="shared" si="245"/>
        <v>0</v>
      </c>
      <c r="CC130" s="56">
        <f t="shared" si="246"/>
        <v>0</v>
      </c>
      <c r="CD130" s="57">
        <f t="shared" si="247"/>
        <v>0</v>
      </c>
      <c r="CE130" s="56" t="str">
        <f t="shared" si="248"/>
        <v/>
      </c>
      <c r="CF130" s="56" t="str">
        <f t="shared" si="249"/>
        <v/>
      </c>
      <c r="CG130" s="57">
        <f t="shared" si="250"/>
        <v>0</v>
      </c>
      <c r="CH130" s="56" t="str">
        <f t="shared" si="251"/>
        <v/>
      </c>
      <c r="CI130" s="56">
        <f t="shared" si="252"/>
        <v>1</v>
      </c>
      <c r="CJ130" s="56">
        <f t="shared" si="253"/>
        <v>0</v>
      </c>
      <c r="CK130" s="58">
        <f t="shared" si="219"/>
        <v>0</v>
      </c>
      <c r="CL130" s="59">
        <f t="shared" si="254"/>
        <v>0</v>
      </c>
      <c r="CM130" s="58">
        <f t="shared" si="255"/>
        <v>0</v>
      </c>
      <c r="CN130" s="58">
        <f t="shared" si="256"/>
        <v>0</v>
      </c>
      <c r="CO130" s="58">
        <f t="shared" si="257"/>
        <v>0</v>
      </c>
      <c r="CP130" s="60" t="str">
        <f t="shared" si="258"/>
        <v/>
      </c>
      <c r="CQ130" s="241"/>
      <c r="CS130" s="49"/>
      <c r="CT130" s="50" t="str">
        <f t="shared" si="259"/>
        <v/>
      </c>
      <c r="CU130" s="51" t="str">
        <f t="shared" si="260"/>
        <v/>
      </c>
      <c r="CV130" s="51" t="str">
        <f t="shared" si="261"/>
        <v>_</v>
      </c>
      <c r="CW130" s="51" t="str">
        <f t="shared" si="262"/>
        <v/>
      </c>
      <c r="CX130" s="52">
        <f t="shared" si="263"/>
        <v>0</v>
      </c>
      <c r="CY130" s="52" t="str">
        <f t="shared" si="264"/>
        <v/>
      </c>
      <c r="CZ130" s="53">
        <f t="shared" si="220"/>
        <v>0</v>
      </c>
      <c r="DA130" s="53">
        <f t="shared" si="265"/>
        <v>0</v>
      </c>
      <c r="DB130" s="52">
        <f t="shared" si="266"/>
        <v>0</v>
      </c>
      <c r="DC130" s="52">
        <f t="shared" si="267"/>
        <v>0</v>
      </c>
      <c r="DD130" s="61"/>
      <c r="DE130" s="165"/>
      <c r="DG130" s="276"/>
      <c r="DH130" s="282" t="str">
        <f t="shared" si="270"/>
        <v/>
      </c>
      <c r="DI130" s="275"/>
      <c r="DJ130" s="275"/>
      <c r="DK130" s="276"/>
      <c r="DL130" s="1081"/>
      <c r="DM130" s="1081"/>
      <c r="DN130" s="276"/>
      <c r="DO130" s="276"/>
      <c r="DP130" s="283" t="str">
        <f t="shared" si="271"/>
        <v/>
      </c>
      <c r="DQ130" s="276"/>
      <c r="DR130" s="276"/>
      <c r="DS130" s="277"/>
      <c r="DT130" s="276"/>
      <c r="DU130" s="277"/>
      <c r="DV130" s="276"/>
      <c r="DW130" s="276"/>
      <c r="DX130" s="277"/>
      <c r="DY130" s="277"/>
      <c r="DZ130" s="61"/>
      <c r="EA130" s="62"/>
      <c r="EB130" s="62"/>
      <c r="EC130" s="26" t="str">
        <f t="shared" si="225"/>
        <v/>
      </c>
      <c r="ED130" s="26" t="str">
        <f t="shared" si="226"/>
        <v/>
      </c>
      <c r="EE130" s="27">
        <f>IF(ED130="",0,IF(COUNTIF(ED$12:ED129,ED130)=0,0,COUNTIF(ED$12:ED129,ED130)))</f>
        <v>0</v>
      </c>
      <c r="EF130" s="26">
        <f t="shared" si="234"/>
        <v>0</v>
      </c>
      <c r="EG130" s="27" t="str">
        <f t="shared" si="227"/>
        <v/>
      </c>
      <c r="EI130" s="26" t="str">
        <f t="shared" si="228"/>
        <v/>
      </c>
      <c r="EJ130" s="26" t="str">
        <f t="shared" si="229"/>
        <v/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/>
      </c>
      <c r="B131" s="224" t="str">
        <f>IF(OR($I131="TTL",$I131=""),"",IF(VLOOKUP($P131,CODE!$K:$O,CODE!$O$1,FALSE)="",$I131,$I131&amp;"-"&amp;VLOOKUP($P131,CODE!$K:$O,CODE!$O$1,FALSE)))</f>
        <v/>
      </c>
      <c r="C131" s="72" t="str">
        <f t="shared" si="221"/>
        <v>--</v>
      </c>
      <c r="D131" s="306" t="str">
        <f t="shared" si="230"/>
        <v>--</v>
      </c>
      <c r="E131" s="72">
        <f t="shared" si="231"/>
        <v>0</v>
      </c>
      <c r="F131" s="195" t="str">
        <f t="shared" si="232"/>
        <v>--0</v>
      </c>
      <c r="G131" s="72" t="str">
        <f t="shared" si="233"/>
        <v>--0-</v>
      </c>
      <c r="H131" s="72">
        <f>IF(ISERROR(I131&amp;VLOOKUP(P131,CODE!$K:$N,CODE!$N$1,FALSE)&amp;S131)=TRUE,0,I131&amp;VLOOKUP(P131,CODE!$K:$N,CODE!$N$1,FALSE)&amp;S131)</f>
        <v>0</v>
      </c>
      <c r="I131" s="72" t="str">
        <f>IF(ISERROR(SEARCH("TTL",$K131))=TRUE,IF($L131="","",VLOOKUP($L131,CODE!$B:$G,CODE!$D$1,FALSE)),"TTL")</f>
        <v/>
      </c>
      <c r="J131" s="244" t="str">
        <f t="shared" si="222"/>
        <v/>
      </c>
      <c r="K131" s="558"/>
      <c r="L131" s="40"/>
      <c r="M131" s="41" t="str">
        <f>IF(OR($I131="TTL",$L131=""),"",VLOOKUP($L131,CODE!$B:$D,CODE!$C$1,FALSE))</f>
        <v/>
      </c>
      <c r="N131" s="42" t="str">
        <f>IF(OR($I131="TTL",$L131=""),"",VLOOKUP($K$2,CODE!$S:$T,CODE!$T$1-1,FALSE))</f>
        <v/>
      </c>
      <c r="O131" s="43" t="str">
        <f>IF(OR($I131="TTL",$L131=""),"",VLOOKUP($L$2,CODE!$X:$Y,CODE!$Y$1-1,FALSE))</f>
        <v/>
      </c>
      <c r="P131" s="40"/>
      <c r="Q131" s="41" t="str">
        <f>IF(OR($I131="TTL",$P131=""),"",VLOOKUP($P131,CODE!$K:$M,CODE!$L$1,FALSE))</f>
        <v/>
      </c>
      <c r="R131" s="185"/>
      <c r="S131" s="40"/>
      <c r="T131" s="43" t="str">
        <f t="shared" si="236"/>
        <v/>
      </c>
      <c r="U131" s="39" t="str">
        <f t="shared" si="237"/>
        <v/>
      </c>
      <c r="V131" s="36">
        <f t="shared" si="238"/>
        <v>0</v>
      </c>
      <c r="W131" s="44"/>
      <c r="X131" s="39" t="str">
        <f>IF($Y131="","",VLOOKUP($Y131,CODE!$AE:$AF,CODE!$AF$1-1,FALSE))</f>
        <v/>
      </c>
      <c r="Y131" s="37"/>
      <c r="Z131" s="35" t="str">
        <f t="shared" si="212"/>
        <v/>
      </c>
      <c r="AA131" s="554" t="str">
        <f t="shared" si="213"/>
        <v/>
      </c>
      <c r="AB131" s="45">
        <f t="shared" si="214"/>
        <v>0</v>
      </c>
      <c r="AC131" s="560">
        <v>0</v>
      </c>
      <c r="AD131" s="186">
        <v>1</v>
      </c>
      <c r="AE131" s="218"/>
      <c r="AF131" s="214"/>
      <c r="AG131" s="215"/>
      <c r="AH131" s="216"/>
      <c r="AI131" s="231" t="str">
        <f t="shared" si="239"/>
        <v/>
      </c>
      <c r="AJ131" s="217"/>
      <c r="AK131" s="217"/>
      <c r="AL131" s="219" t="str">
        <f t="shared" si="272"/>
        <v/>
      </c>
      <c r="AM131" s="254">
        <f>IF(ISERROR(VLOOKUP($F131,[1]기획현황취합!$A$1:$E$65474,[1]기획현황취합!$B$1,FALSE))=TRUE,0,VLOOKUP($F131,[1]기획현황취합!$A$1:$E$65474,[1]기획현황취합!$B$1,FALSE))</f>
        <v>0</v>
      </c>
      <c r="AN131" s="1042">
        <f>IF(ISERROR(VLOOKUP($F131,[1]기획현황취합!$A$1:$E$65474,[1]기획현황취합!$C$1,FALSE))=TRUE,0,VLOOKUP($F131,[1]기획현황취합!$A$1:$E$65474,[1]기획현황취합!$C$1,FALSE))</f>
        <v>0</v>
      </c>
      <c r="AO131" s="46">
        <f>IF(ISERROR(($AM131/1.1)/VLOOKUP($AG131,'TARGET MU'!$A:$D,'TARGET MU'!$D$1,FALSE))=TRUE,0,($AM131/1.1)/VLOOKUP($AG131,'TARGET MU'!$A:$D,'TARGET MU'!$D$1,FALSE))</f>
        <v>0</v>
      </c>
      <c r="AP131" s="1049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38">
        <f t="shared" si="268"/>
        <v>0</v>
      </c>
      <c r="AR131" s="716">
        <v>0</v>
      </c>
      <c r="AS131" s="716">
        <v>0</v>
      </c>
      <c r="AT131" s="251"/>
      <c r="AU131" s="226">
        <f t="shared" si="269"/>
        <v>0</v>
      </c>
      <c r="AV131" s="252">
        <v>0</v>
      </c>
      <c r="AW131" s="253">
        <v>0</v>
      </c>
      <c r="AX131" s="257">
        <f>IF(ISERROR(VLOOKUP($F131,[1]기획현황취합!$A$1:$E$65474,[1]기획현황취합!$D$1,FALSE))=TRUE,0,VLOOKUP($F131,[1]기획현황취합!$A$1:$E$65474,[1]기획현황취합!$D$1,FALSE))</f>
        <v>0</v>
      </c>
      <c r="AY131" s="255">
        <v>0</v>
      </c>
      <c r="AZ131" s="210">
        <f>IF(ISERROR(VLOOKUP($F131,[1]기획현황취합!$A$1:$E$65474,[1]기획현황취합!$E$1,FALSE))=TRUE,0,VLOOKUP($F131,[1]기획현황취합!$A$1:$E$65474,[1]기획현황취합!$E$1,FALSE))</f>
        <v>0</v>
      </c>
      <c r="BA131" s="250">
        <v>0</v>
      </c>
      <c r="BB131" s="250">
        <v>0</v>
      </c>
      <c r="BC131" s="250">
        <v>0</v>
      </c>
      <c r="BD131" s="250">
        <v>0</v>
      </c>
      <c r="BE131" s="250">
        <v>0</v>
      </c>
      <c r="BF131" s="250">
        <v>0</v>
      </c>
      <c r="BG131" s="256">
        <v>0</v>
      </c>
      <c r="BH131" s="256">
        <v>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215"/>
        <v>0</v>
      </c>
      <c r="BO131" s="47">
        <f t="shared" si="216"/>
        <v>0</v>
      </c>
      <c r="BP131" s="95">
        <f t="shared" si="217"/>
        <v>0</v>
      </c>
      <c r="BQ131" s="95">
        <f t="shared" si="218"/>
        <v>0</v>
      </c>
      <c r="BR131" s="48">
        <f t="shared" si="210"/>
        <v>0</v>
      </c>
      <c r="BT131" s="26" t="str">
        <f>IF(ISERROR(Z131&amp;VLOOKUP($AG131,'TARGET MU'!$A:$D,'TARGET MU'!$B$1,FALSE))=TRUE,"",Z131&amp;VLOOKUP($AG131,'TARGET MU'!$A:$D,'TARGET MU'!$B$1,FALSE))</f>
        <v/>
      </c>
      <c r="BU131" s="31">
        <f t="shared" si="223"/>
        <v>0</v>
      </c>
      <c r="BV131" s="31" t="str">
        <f t="shared" si="224"/>
        <v>0</v>
      </c>
      <c r="BX131" s="55">
        <f t="shared" si="241"/>
        <v>0</v>
      </c>
      <c r="BY131" s="56" t="str">
        <f t="shared" si="242"/>
        <v/>
      </c>
      <c r="BZ131" s="56">
        <f t="shared" si="243"/>
        <v>0</v>
      </c>
      <c r="CA131" s="56">
        <f t="shared" si="244"/>
        <v>0</v>
      </c>
      <c r="CB131" s="56">
        <f t="shared" si="245"/>
        <v>0</v>
      </c>
      <c r="CC131" s="56">
        <f t="shared" si="246"/>
        <v>0</v>
      </c>
      <c r="CD131" s="57">
        <f t="shared" si="247"/>
        <v>0</v>
      </c>
      <c r="CE131" s="56" t="str">
        <f t="shared" si="248"/>
        <v/>
      </c>
      <c r="CF131" s="56" t="str">
        <f t="shared" si="249"/>
        <v/>
      </c>
      <c r="CG131" s="57">
        <f t="shared" si="250"/>
        <v>0</v>
      </c>
      <c r="CH131" s="56" t="str">
        <f t="shared" si="251"/>
        <v/>
      </c>
      <c r="CI131" s="56">
        <f t="shared" si="252"/>
        <v>1</v>
      </c>
      <c r="CJ131" s="56">
        <f t="shared" si="253"/>
        <v>0</v>
      </c>
      <c r="CK131" s="58">
        <f t="shared" si="219"/>
        <v>0</v>
      </c>
      <c r="CL131" s="59">
        <f t="shared" si="254"/>
        <v>0</v>
      </c>
      <c r="CM131" s="58">
        <f t="shared" si="255"/>
        <v>0</v>
      </c>
      <c r="CN131" s="58">
        <f t="shared" si="256"/>
        <v>0</v>
      </c>
      <c r="CO131" s="58">
        <f t="shared" si="257"/>
        <v>0</v>
      </c>
      <c r="CP131" s="60" t="str">
        <f t="shared" si="258"/>
        <v/>
      </c>
      <c r="CQ131" s="241"/>
      <c r="CS131" s="49"/>
      <c r="CT131" s="50" t="str">
        <f t="shared" si="259"/>
        <v/>
      </c>
      <c r="CU131" s="51" t="str">
        <f t="shared" si="260"/>
        <v/>
      </c>
      <c r="CV131" s="51" t="str">
        <f t="shared" si="261"/>
        <v>_</v>
      </c>
      <c r="CW131" s="51" t="str">
        <f t="shared" si="262"/>
        <v/>
      </c>
      <c r="CX131" s="52">
        <f t="shared" si="263"/>
        <v>0</v>
      </c>
      <c r="CY131" s="52" t="str">
        <f t="shared" si="264"/>
        <v/>
      </c>
      <c r="CZ131" s="53">
        <f t="shared" si="220"/>
        <v>0</v>
      </c>
      <c r="DA131" s="53">
        <f t="shared" si="265"/>
        <v>0</v>
      </c>
      <c r="DB131" s="52">
        <f t="shared" si="266"/>
        <v>0</v>
      </c>
      <c r="DC131" s="52">
        <f t="shared" si="267"/>
        <v>0</v>
      </c>
      <c r="DD131" s="61"/>
      <c r="DE131" s="165"/>
      <c r="DG131" s="276"/>
      <c r="DH131" s="282" t="str">
        <f t="shared" si="270"/>
        <v/>
      </c>
      <c r="DI131" s="275"/>
      <c r="DJ131" s="275"/>
      <c r="DK131" s="276"/>
      <c r="DL131" s="1081"/>
      <c r="DM131" s="1081"/>
      <c r="DN131" s="276"/>
      <c r="DO131" s="276"/>
      <c r="DP131" s="283" t="str">
        <f t="shared" si="271"/>
        <v/>
      </c>
      <c r="DQ131" s="276"/>
      <c r="DR131" s="276"/>
      <c r="DS131" s="277"/>
      <c r="DT131" s="276"/>
      <c r="DU131" s="277"/>
      <c r="DV131" s="276"/>
      <c r="DW131" s="276"/>
      <c r="DX131" s="277"/>
      <c r="DY131" s="277"/>
      <c r="DZ131" s="61"/>
      <c r="EA131" s="62"/>
      <c r="EB131" s="62"/>
      <c r="EC131" s="26" t="str">
        <f t="shared" si="225"/>
        <v/>
      </c>
      <c r="ED131" s="26" t="str">
        <f t="shared" si="226"/>
        <v/>
      </c>
      <c r="EE131" s="27">
        <f>IF(ED131="",0,IF(COUNTIF(ED$12:ED130,ED131)=0,0,COUNTIF(ED$12:ED130,ED131)))</f>
        <v>0</v>
      </c>
      <c r="EF131" s="26">
        <f t="shared" si="234"/>
        <v>0</v>
      </c>
      <c r="EG131" s="27" t="str">
        <f t="shared" si="227"/>
        <v/>
      </c>
      <c r="EI131" s="26" t="str">
        <f t="shared" si="228"/>
        <v/>
      </c>
      <c r="EJ131" s="26" t="str">
        <f t="shared" si="229"/>
        <v/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/>
      </c>
      <c r="B132" s="224" t="str">
        <f>IF(OR($I132="TTL",$I132=""),"",IF(VLOOKUP($P132,CODE!$K:$O,CODE!$O$1,FALSE)="",$I132,$I132&amp;"-"&amp;VLOOKUP($P132,CODE!$K:$O,CODE!$O$1,FALSE)))</f>
        <v/>
      </c>
      <c r="C132" s="72" t="str">
        <f t="shared" si="221"/>
        <v>--</v>
      </c>
      <c r="D132" s="306" t="str">
        <f t="shared" si="230"/>
        <v>--</v>
      </c>
      <c r="E132" s="72">
        <f t="shared" si="231"/>
        <v>0</v>
      </c>
      <c r="F132" s="195" t="str">
        <f t="shared" si="232"/>
        <v>--0</v>
      </c>
      <c r="G132" s="72" t="str">
        <f t="shared" si="233"/>
        <v>--0-</v>
      </c>
      <c r="H132" s="72">
        <f>IF(ISERROR(I132&amp;VLOOKUP(P132,CODE!$K:$N,CODE!$N$1,FALSE)&amp;S132)=TRUE,0,I132&amp;VLOOKUP(P132,CODE!$K:$N,CODE!$N$1,FALSE)&amp;S132)</f>
        <v>0</v>
      </c>
      <c r="I132" s="72" t="str">
        <f>IF(ISERROR(SEARCH("TTL",$K132))=TRUE,IF($L132="","",VLOOKUP($L132,CODE!$B:$G,CODE!$D$1,FALSE)),"TTL")</f>
        <v/>
      </c>
      <c r="J132" s="244" t="str">
        <f t="shared" si="222"/>
        <v/>
      </c>
      <c r="K132" s="558"/>
      <c r="L132" s="40"/>
      <c r="M132" s="41" t="str">
        <f>IF(OR($I132="TTL",$L132=""),"",VLOOKUP($L132,CODE!$B:$D,CODE!$C$1,FALSE))</f>
        <v/>
      </c>
      <c r="N132" s="42" t="str">
        <f>IF(OR($I132="TTL",$L132=""),"",VLOOKUP($K$2,CODE!$S:$T,CODE!$T$1-1,FALSE))</f>
        <v/>
      </c>
      <c r="O132" s="43" t="str">
        <f>IF(OR($I132="TTL",$L132=""),"",VLOOKUP($L$2,CODE!$X:$Y,CODE!$Y$1-1,FALSE))</f>
        <v/>
      </c>
      <c r="P132" s="40"/>
      <c r="Q132" s="41" t="str">
        <f>IF(OR($I132="TTL",$P132=""),"",VLOOKUP($P132,CODE!$K:$M,CODE!$L$1,FALSE))</f>
        <v/>
      </c>
      <c r="R132" s="185"/>
      <c r="S132" s="40"/>
      <c r="T132" s="43" t="str">
        <f t="shared" si="236"/>
        <v/>
      </c>
      <c r="U132" s="39" t="str">
        <f t="shared" si="237"/>
        <v/>
      </c>
      <c r="V132" s="36">
        <f t="shared" si="238"/>
        <v>0</v>
      </c>
      <c r="W132" s="44"/>
      <c r="X132" s="39" t="str">
        <f>IF($Y132="","",VLOOKUP($Y132,CODE!$AE:$AF,CODE!$AF$1-1,FALSE))</f>
        <v/>
      </c>
      <c r="Y132" s="37"/>
      <c r="Z132" s="35" t="str">
        <f t="shared" si="212"/>
        <v/>
      </c>
      <c r="AA132" s="554" t="str">
        <f t="shared" si="213"/>
        <v/>
      </c>
      <c r="AB132" s="45">
        <f t="shared" si="214"/>
        <v>0</v>
      </c>
      <c r="AC132" s="560">
        <v>0</v>
      </c>
      <c r="AD132" s="186">
        <v>1</v>
      </c>
      <c r="AE132" s="218"/>
      <c r="AF132" s="214"/>
      <c r="AG132" s="215"/>
      <c r="AH132" s="216"/>
      <c r="AI132" s="231" t="str">
        <f t="shared" si="239"/>
        <v/>
      </c>
      <c r="AJ132" s="217"/>
      <c r="AK132" s="217"/>
      <c r="AL132" s="219" t="str">
        <f t="shared" si="272"/>
        <v/>
      </c>
      <c r="AM132" s="254">
        <f>IF(ISERROR(VLOOKUP($F132,[1]기획현황취합!$A$1:$E$65474,[1]기획현황취합!$B$1,FALSE))=TRUE,0,VLOOKUP($F132,[1]기획현황취합!$A$1:$E$65474,[1]기획현황취합!$B$1,FALSE))</f>
        <v>0</v>
      </c>
      <c r="AN132" s="1042">
        <f>IF(ISERROR(VLOOKUP($F132,[1]기획현황취합!$A$1:$E$65474,[1]기획현황취합!$C$1,FALSE))=TRUE,0,VLOOKUP($F132,[1]기획현황취합!$A$1:$E$65474,[1]기획현황취합!$C$1,FALSE))</f>
        <v>0</v>
      </c>
      <c r="AO132" s="46">
        <f>IF(ISERROR(($AM132/1.1)/VLOOKUP($AG132,'TARGET MU'!$A:$D,'TARGET MU'!$D$1,FALSE))=TRUE,0,($AM132/1.1)/VLOOKUP($AG132,'TARGET MU'!$A:$D,'TARGET MU'!$D$1,FALSE))</f>
        <v>0</v>
      </c>
      <c r="AP132" s="1049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38">
        <f t="shared" si="268"/>
        <v>0</v>
      </c>
      <c r="AR132" s="716">
        <v>0</v>
      </c>
      <c r="AS132" s="716">
        <v>0</v>
      </c>
      <c r="AT132" s="251"/>
      <c r="AU132" s="226">
        <f t="shared" si="269"/>
        <v>0</v>
      </c>
      <c r="AV132" s="252">
        <v>0</v>
      </c>
      <c r="AW132" s="253">
        <v>0</v>
      </c>
      <c r="AX132" s="257">
        <f>IF(ISERROR(VLOOKUP($F132,[1]기획현황취합!$A$1:$E$65474,[1]기획현황취합!$D$1,FALSE))=TRUE,0,VLOOKUP($F132,[1]기획현황취합!$A$1:$E$65474,[1]기획현황취합!$D$1,FALSE))</f>
        <v>0</v>
      </c>
      <c r="AY132" s="255">
        <v>0</v>
      </c>
      <c r="AZ132" s="210">
        <f>IF(ISERROR(VLOOKUP($F132,[1]기획현황취합!$A$1:$E$65474,[1]기획현황취합!$E$1,FALSE))=TRUE,0,VLOOKUP($F132,[1]기획현황취합!$A$1:$E$65474,[1]기획현황취합!$E$1,FALSE))</f>
        <v>0</v>
      </c>
      <c r="BA132" s="250">
        <v>0</v>
      </c>
      <c r="BB132" s="250">
        <v>0</v>
      </c>
      <c r="BC132" s="250">
        <v>0</v>
      </c>
      <c r="BD132" s="250">
        <v>0</v>
      </c>
      <c r="BE132" s="250">
        <v>0</v>
      </c>
      <c r="BF132" s="250">
        <v>0</v>
      </c>
      <c r="BG132" s="256">
        <v>0</v>
      </c>
      <c r="BH132" s="256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215"/>
        <v>0</v>
      </c>
      <c r="BO132" s="47">
        <f t="shared" si="216"/>
        <v>0</v>
      </c>
      <c r="BP132" s="95">
        <f t="shared" si="217"/>
        <v>0</v>
      </c>
      <c r="BQ132" s="95">
        <f t="shared" si="218"/>
        <v>0</v>
      </c>
      <c r="BR132" s="48">
        <f t="shared" si="210"/>
        <v>0</v>
      </c>
      <c r="BT132" s="26" t="str">
        <f>IF(ISERROR(Z132&amp;VLOOKUP($AG132,'TARGET MU'!$A:$D,'TARGET MU'!$B$1,FALSE))=TRUE,"",Z132&amp;VLOOKUP($AG132,'TARGET MU'!$A:$D,'TARGET MU'!$B$1,FALSE))</f>
        <v/>
      </c>
      <c r="BU132" s="31">
        <f t="shared" si="223"/>
        <v>0</v>
      </c>
      <c r="BV132" s="31" t="str">
        <f t="shared" si="224"/>
        <v>0</v>
      </c>
      <c r="BX132" s="55">
        <f t="shared" si="241"/>
        <v>0</v>
      </c>
      <c r="BY132" s="56" t="str">
        <f t="shared" si="242"/>
        <v/>
      </c>
      <c r="BZ132" s="56">
        <f t="shared" si="243"/>
        <v>0</v>
      </c>
      <c r="CA132" s="56">
        <f t="shared" si="244"/>
        <v>0</v>
      </c>
      <c r="CB132" s="56">
        <f t="shared" si="245"/>
        <v>0</v>
      </c>
      <c r="CC132" s="56">
        <f t="shared" si="246"/>
        <v>0</v>
      </c>
      <c r="CD132" s="57">
        <f t="shared" si="247"/>
        <v>0</v>
      </c>
      <c r="CE132" s="56" t="str">
        <f t="shared" si="248"/>
        <v/>
      </c>
      <c r="CF132" s="56" t="str">
        <f t="shared" si="249"/>
        <v/>
      </c>
      <c r="CG132" s="57">
        <f t="shared" si="250"/>
        <v>0</v>
      </c>
      <c r="CH132" s="56" t="str">
        <f t="shared" si="251"/>
        <v/>
      </c>
      <c r="CI132" s="56">
        <f t="shared" si="252"/>
        <v>1</v>
      </c>
      <c r="CJ132" s="56">
        <f t="shared" si="253"/>
        <v>0</v>
      </c>
      <c r="CK132" s="58">
        <f t="shared" si="219"/>
        <v>0</v>
      </c>
      <c r="CL132" s="59">
        <f t="shared" si="254"/>
        <v>0</v>
      </c>
      <c r="CM132" s="58">
        <f t="shared" si="255"/>
        <v>0</v>
      </c>
      <c r="CN132" s="58">
        <f t="shared" si="256"/>
        <v>0</v>
      </c>
      <c r="CO132" s="58">
        <f t="shared" si="257"/>
        <v>0</v>
      </c>
      <c r="CP132" s="60" t="str">
        <f t="shared" si="258"/>
        <v/>
      </c>
      <c r="CQ132" s="241"/>
      <c r="CS132" s="49"/>
      <c r="CT132" s="50" t="str">
        <f t="shared" si="259"/>
        <v/>
      </c>
      <c r="CU132" s="51" t="str">
        <f t="shared" si="260"/>
        <v/>
      </c>
      <c r="CV132" s="51" t="str">
        <f t="shared" si="261"/>
        <v>_</v>
      </c>
      <c r="CW132" s="51" t="str">
        <f t="shared" si="262"/>
        <v/>
      </c>
      <c r="CX132" s="52">
        <f t="shared" si="263"/>
        <v>0</v>
      </c>
      <c r="CY132" s="52" t="str">
        <f t="shared" si="264"/>
        <v/>
      </c>
      <c r="CZ132" s="53">
        <f t="shared" si="220"/>
        <v>0</v>
      </c>
      <c r="DA132" s="53">
        <f t="shared" si="265"/>
        <v>0</v>
      </c>
      <c r="DB132" s="52">
        <f t="shared" si="266"/>
        <v>0</v>
      </c>
      <c r="DC132" s="52">
        <f t="shared" si="267"/>
        <v>0</v>
      </c>
      <c r="DD132" s="61"/>
      <c r="DE132" s="165"/>
      <c r="DG132" s="276"/>
      <c r="DH132" s="282" t="str">
        <f t="shared" si="270"/>
        <v/>
      </c>
      <c r="DI132" s="275"/>
      <c r="DJ132" s="275"/>
      <c r="DK132" s="276"/>
      <c r="DL132" s="1081"/>
      <c r="DM132" s="1081"/>
      <c r="DN132" s="276"/>
      <c r="DO132" s="276"/>
      <c r="DP132" s="283" t="str">
        <f t="shared" si="271"/>
        <v/>
      </c>
      <c r="DQ132" s="276"/>
      <c r="DR132" s="276"/>
      <c r="DS132" s="277"/>
      <c r="DT132" s="276"/>
      <c r="DU132" s="277"/>
      <c r="DV132" s="276"/>
      <c r="DW132" s="276"/>
      <c r="DX132" s="277"/>
      <c r="DY132" s="277"/>
      <c r="DZ132" s="61"/>
      <c r="EA132" s="62"/>
      <c r="EB132" s="62"/>
      <c r="EC132" s="26" t="str">
        <f t="shared" si="225"/>
        <v/>
      </c>
      <c r="ED132" s="26" t="str">
        <f t="shared" si="226"/>
        <v/>
      </c>
      <c r="EE132" s="27">
        <f>IF(ED132="",0,IF(COUNTIF(ED$12:ED131,ED132)=0,0,COUNTIF(ED$12:ED131,ED132)))</f>
        <v>0</v>
      </c>
      <c r="EF132" s="26">
        <f t="shared" si="234"/>
        <v>0</v>
      </c>
      <c r="EG132" s="27" t="str">
        <f t="shared" si="227"/>
        <v/>
      </c>
      <c r="EI132" s="26" t="str">
        <f t="shared" si="228"/>
        <v/>
      </c>
      <c r="EJ132" s="26" t="str">
        <f t="shared" si="229"/>
        <v/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/>
      </c>
      <c r="B133" s="224" t="str">
        <f>IF(OR($I133="TTL",$I133=""),"",IF(VLOOKUP($P133,CODE!$K:$O,CODE!$O$1,FALSE)="",$I133,$I133&amp;"-"&amp;VLOOKUP($P133,CODE!$K:$O,CODE!$O$1,FALSE)))</f>
        <v/>
      </c>
      <c r="C133" s="72" t="str">
        <f t="shared" si="221"/>
        <v>--</v>
      </c>
      <c r="D133" s="306" t="str">
        <f t="shared" si="230"/>
        <v>--</v>
      </c>
      <c r="E133" s="72">
        <f t="shared" si="231"/>
        <v>0</v>
      </c>
      <c r="F133" s="195" t="str">
        <f t="shared" si="232"/>
        <v>--0</v>
      </c>
      <c r="G133" s="72" t="str">
        <f t="shared" si="233"/>
        <v>--0-</v>
      </c>
      <c r="H133" s="72">
        <f>IF(ISERROR(I133&amp;VLOOKUP(P133,CODE!$K:$N,CODE!$N$1,FALSE)&amp;S133)=TRUE,0,I133&amp;VLOOKUP(P133,CODE!$K:$N,CODE!$N$1,FALSE)&amp;S133)</f>
        <v>0</v>
      </c>
      <c r="I133" s="72" t="str">
        <f>IF(ISERROR(SEARCH("TTL",$K133))=TRUE,IF($L133="","",VLOOKUP($L133,CODE!$B:$G,CODE!$D$1,FALSE)),"TTL")</f>
        <v/>
      </c>
      <c r="J133" s="244" t="str">
        <f t="shared" si="222"/>
        <v/>
      </c>
      <c r="K133" s="558"/>
      <c r="L133" s="40"/>
      <c r="M133" s="41" t="str">
        <f>IF(OR($I133="TTL",$L133=""),"",VLOOKUP($L133,CODE!$B:$D,CODE!$C$1,FALSE))</f>
        <v/>
      </c>
      <c r="N133" s="42" t="str">
        <f>IF(OR($I133="TTL",$L133=""),"",VLOOKUP($K$2,CODE!$S:$T,CODE!$T$1-1,FALSE))</f>
        <v/>
      </c>
      <c r="O133" s="43" t="str">
        <f>IF(OR($I133="TTL",$L133=""),"",VLOOKUP($L$2,CODE!$X:$Y,CODE!$Y$1-1,FALSE))</f>
        <v/>
      </c>
      <c r="P133" s="40"/>
      <c r="Q133" s="41" t="str">
        <f>IF(OR($I133="TTL",$P133=""),"",VLOOKUP($P133,CODE!$K:$M,CODE!$L$1,FALSE))</f>
        <v/>
      </c>
      <c r="R133" s="185"/>
      <c r="S133" s="40"/>
      <c r="T133" s="43" t="str">
        <f t="shared" si="236"/>
        <v/>
      </c>
      <c r="U133" s="39" t="str">
        <f t="shared" si="237"/>
        <v/>
      </c>
      <c r="V133" s="36">
        <f t="shared" si="238"/>
        <v>0</v>
      </c>
      <c r="W133" s="44"/>
      <c r="X133" s="39" t="str">
        <f>IF($Y133="","",VLOOKUP($Y133,CODE!$AE:$AF,CODE!$AF$1-1,FALSE))</f>
        <v/>
      </c>
      <c r="Y133" s="37"/>
      <c r="Z133" s="35" t="str">
        <f t="shared" si="212"/>
        <v/>
      </c>
      <c r="AA133" s="554" t="str">
        <f t="shared" si="213"/>
        <v/>
      </c>
      <c r="AB133" s="45">
        <f t="shared" si="214"/>
        <v>0</v>
      </c>
      <c r="AC133" s="560">
        <v>0</v>
      </c>
      <c r="AD133" s="186">
        <v>1</v>
      </c>
      <c r="AE133" s="218"/>
      <c r="AF133" s="214"/>
      <c r="AG133" s="215"/>
      <c r="AH133" s="216"/>
      <c r="AI133" s="231" t="str">
        <f t="shared" si="239"/>
        <v/>
      </c>
      <c r="AJ133" s="217"/>
      <c r="AK133" s="217"/>
      <c r="AL133" s="219" t="str">
        <f t="shared" si="272"/>
        <v/>
      </c>
      <c r="AM133" s="254">
        <f>IF(ISERROR(VLOOKUP($F133,[1]기획현황취합!$A$1:$E$65474,[1]기획현황취합!$B$1,FALSE))=TRUE,0,VLOOKUP($F133,[1]기획현황취합!$A$1:$E$65474,[1]기획현황취합!$B$1,FALSE))</f>
        <v>0</v>
      </c>
      <c r="AN133" s="1042">
        <f>IF(ISERROR(VLOOKUP($F133,[1]기획현황취합!$A$1:$E$65474,[1]기획현황취합!$C$1,FALSE))=TRUE,0,VLOOKUP($F133,[1]기획현황취합!$A$1:$E$65474,[1]기획현황취합!$C$1,FALSE))</f>
        <v>0</v>
      </c>
      <c r="AO133" s="46">
        <f>IF(ISERROR(($AM133/1.1)/VLOOKUP($AG133,'TARGET MU'!$A:$D,'TARGET MU'!$D$1,FALSE))=TRUE,0,($AM133/1.1)/VLOOKUP($AG133,'TARGET MU'!$A:$D,'TARGET MU'!$D$1,FALSE))</f>
        <v>0</v>
      </c>
      <c r="AP133" s="1049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0</v>
      </c>
      <c r="AQ133" s="38">
        <f t="shared" si="268"/>
        <v>0</v>
      </c>
      <c r="AR133" s="716">
        <v>0</v>
      </c>
      <c r="AS133" s="716">
        <v>0</v>
      </c>
      <c r="AT133" s="251"/>
      <c r="AU133" s="226">
        <f t="shared" si="269"/>
        <v>0</v>
      </c>
      <c r="AV133" s="252">
        <v>0</v>
      </c>
      <c r="AW133" s="253">
        <v>0</v>
      </c>
      <c r="AX133" s="257">
        <f>IF(ISERROR(VLOOKUP($F133,[1]기획현황취합!$A$1:$E$65474,[1]기획현황취합!$D$1,FALSE))=TRUE,0,VLOOKUP($F133,[1]기획현황취합!$A$1:$E$65474,[1]기획현황취합!$D$1,FALSE))</f>
        <v>0</v>
      </c>
      <c r="AY133" s="255">
        <v>0</v>
      </c>
      <c r="AZ133" s="210">
        <f>IF(ISERROR(VLOOKUP($F133,[1]기획현황취합!$A$1:$E$65474,[1]기획현황취합!$E$1,FALSE))=TRUE,0,VLOOKUP($F133,[1]기획현황취합!$A$1:$E$65474,[1]기획현황취합!$E$1,FALSE))</f>
        <v>0</v>
      </c>
      <c r="BA133" s="250">
        <v>0</v>
      </c>
      <c r="BB133" s="250">
        <v>0</v>
      </c>
      <c r="BC133" s="250">
        <v>0</v>
      </c>
      <c r="BD133" s="250">
        <v>0</v>
      </c>
      <c r="BE133" s="250">
        <v>0</v>
      </c>
      <c r="BF133" s="250">
        <v>0</v>
      </c>
      <c r="BG133" s="256">
        <v>0</v>
      </c>
      <c r="BH133" s="256">
        <v>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215"/>
        <v>0</v>
      </c>
      <c r="BO133" s="47">
        <f t="shared" si="216"/>
        <v>0</v>
      </c>
      <c r="BP133" s="95">
        <f t="shared" si="217"/>
        <v>0</v>
      </c>
      <c r="BQ133" s="95">
        <f t="shared" si="218"/>
        <v>0</v>
      </c>
      <c r="BR133" s="48">
        <f t="shared" si="210"/>
        <v>0</v>
      </c>
      <c r="BT133" s="26" t="str">
        <f>IF(ISERROR(Z133&amp;VLOOKUP($AG133,'TARGET MU'!$A:$D,'TARGET MU'!$B$1,FALSE))=TRUE,"",Z133&amp;VLOOKUP($AG133,'TARGET MU'!$A:$D,'TARGET MU'!$B$1,FALSE))</f>
        <v/>
      </c>
      <c r="BU133" s="31">
        <f t="shared" si="223"/>
        <v>0</v>
      </c>
      <c r="BV133" s="31" t="str">
        <f t="shared" si="224"/>
        <v>0</v>
      </c>
      <c r="BX133" s="55">
        <f t="shared" si="241"/>
        <v>0</v>
      </c>
      <c r="BY133" s="56" t="str">
        <f t="shared" si="242"/>
        <v/>
      </c>
      <c r="BZ133" s="56">
        <f t="shared" si="243"/>
        <v>0</v>
      </c>
      <c r="CA133" s="56">
        <f t="shared" si="244"/>
        <v>0</v>
      </c>
      <c r="CB133" s="56">
        <f t="shared" si="245"/>
        <v>0</v>
      </c>
      <c r="CC133" s="56">
        <f t="shared" si="246"/>
        <v>0</v>
      </c>
      <c r="CD133" s="57">
        <f t="shared" si="247"/>
        <v>0</v>
      </c>
      <c r="CE133" s="56" t="str">
        <f t="shared" si="248"/>
        <v/>
      </c>
      <c r="CF133" s="56" t="str">
        <f t="shared" si="249"/>
        <v/>
      </c>
      <c r="CG133" s="57">
        <f t="shared" si="250"/>
        <v>0</v>
      </c>
      <c r="CH133" s="56" t="str">
        <f t="shared" si="251"/>
        <v/>
      </c>
      <c r="CI133" s="56">
        <f t="shared" si="252"/>
        <v>1</v>
      </c>
      <c r="CJ133" s="56">
        <f t="shared" si="253"/>
        <v>0</v>
      </c>
      <c r="CK133" s="58">
        <f t="shared" si="219"/>
        <v>0</v>
      </c>
      <c r="CL133" s="59">
        <f t="shared" si="254"/>
        <v>0</v>
      </c>
      <c r="CM133" s="58">
        <f t="shared" si="255"/>
        <v>0</v>
      </c>
      <c r="CN133" s="58">
        <f t="shared" si="256"/>
        <v>0</v>
      </c>
      <c r="CO133" s="58">
        <f t="shared" si="257"/>
        <v>0</v>
      </c>
      <c r="CP133" s="60" t="str">
        <f t="shared" si="258"/>
        <v/>
      </c>
      <c r="CQ133" s="241"/>
      <c r="CS133" s="49"/>
      <c r="CT133" s="50" t="str">
        <f t="shared" si="259"/>
        <v/>
      </c>
      <c r="CU133" s="51" t="str">
        <f t="shared" si="260"/>
        <v/>
      </c>
      <c r="CV133" s="51" t="str">
        <f t="shared" si="261"/>
        <v>_</v>
      </c>
      <c r="CW133" s="51" t="str">
        <f t="shared" si="262"/>
        <v/>
      </c>
      <c r="CX133" s="52">
        <f t="shared" si="263"/>
        <v>0</v>
      </c>
      <c r="CY133" s="52" t="str">
        <f t="shared" si="264"/>
        <v/>
      </c>
      <c r="CZ133" s="53">
        <f t="shared" si="220"/>
        <v>0</v>
      </c>
      <c r="DA133" s="53">
        <f t="shared" si="265"/>
        <v>0</v>
      </c>
      <c r="DB133" s="52">
        <f t="shared" si="266"/>
        <v>0</v>
      </c>
      <c r="DC133" s="52">
        <f t="shared" si="267"/>
        <v>0</v>
      </c>
      <c r="DD133" s="61"/>
      <c r="DE133" s="165"/>
      <c r="DG133" s="276"/>
      <c r="DH133" s="282" t="str">
        <f t="shared" si="270"/>
        <v/>
      </c>
      <c r="DI133" s="275"/>
      <c r="DJ133" s="275"/>
      <c r="DK133" s="276"/>
      <c r="DL133" s="1081"/>
      <c r="DM133" s="1081"/>
      <c r="DN133" s="276"/>
      <c r="DO133" s="276"/>
      <c r="DP133" s="283" t="str">
        <f t="shared" si="271"/>
        <v/>
      </c>
      <c r="DQ133" s="276"/>
      <c r="DR133" s="276"/>
      <c r="DS133" s="277"/>
      <c r="DT133" s="276"/>
      <c r="DU133" s="277"/>
      <c r="DV133" s="276"/>
      <c r="DW133" s="276"/>
      <c r="DX133" s="277"/>
      <c r="DY133" s="277"/>
      <c r="DZ133" s="61"/>
      <c r="EA133" s="62"/>
      <c r="EB133" s="62"/>
      <c r="EC133" s="26" t="str">
        <f t="shared" si="225"/>
        <v/>
      </c>
      <c r="ED133" s="26" t="str">
        <f t="shared" si="226"/>
        <v/>
      </c>
      <c r="EE133" s="27">
        <f>IF(ED133="",0,IF(COUNTIF(ED$12:ED132,ED133)=0,0,COUNTIF(ED$12:ED132,ED133)))</f>
        <v>0</v>
      </c>
      <c r="EF133" s="26">
        <f t="shared" si="234"/>
        <v>0</v>
      </c>
      <c r="EG133" s="27" t="str">
        <f t="shared" si="227"/>
        <v/>
      </c>
      <c r="EI133" s="26" t="str">
        <f t="shared" si="228"/>
        <v/>
      </c>
      <c r="EJ133" s="26" t="str">
        <f t="shared" si="229"/>
        <v/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/>
      </c>
      <c r="B134" s="224" t="str">
        <f>IF(OR($I134="TTL",$I134=""),"",IF(VLOOKUP($P134,CODE!$K:$O,CODE!$O$1,FALSE)="",$I134,$I134&amp;"-"&amp;VLOOKUP($P134,CODE!$K:$O,CODE!$O$1,FALSE)))</f>
        <v/>
      </c>
      <c r="C134" s="72" t="str">
        <f t="shared" si="221"/>
        <v>--</v>
      </c>
      <c r="D134" s="306" t="str">
        <f t="shared" si="230"/>
        <v>--</v>
      </c>
      <c r="E134" s="72">
        <f t="shared" si="231"/>
        <v>0</v>
      </c>
      <c r="F134" s="195" t="str">
        <f t="shared" si="232"/>
        <v>--0</v>
      </c>
      <c r="G134" s="72" t="str">
        <f t="shared" si="233"/>
        <v>--0-</v>
      </c>
      <c r="H134" s="72">
        <f>IF(ISERROR(I134&amp;VLOOKUP(P134,CODE!$K:$N,CODE!$N$1,FALSE)&amp;S134)=TRUE,0,I134&amp;VLOOKUP(P134,CODE!$K:$N,CODE!$N$1,FALSE)&amp;S134)</f>
        <v>0</v>
      </c>
      <c r="I134" s="72" t="str">
        <f>IF(ISERROR(SEARCH("TTL",$K134))=TRUE,IF($L134="","",VLOOKUP($L134,CODE!$B:$G,CODE!$D$1,FALSE)),"TTL")</f>
        <v/>
      </c>
      <c r="J134" s="244" t="str">
        <f t="shared" si="222"/>
        <v/>
      </c>
      <c r="K134" s="558"/>
      <c r="L134" s="40"/>
      <c r="M134" s="41" t="str">
        <f>IF(OR($I134="TTL",$L134=""),"",VLOOKUP($L134,CODE!$B:$D,CODE!$C$1,FALSE))</f>
        <v/>
      </c>
      <c r="N134" s="42" t="str">
        <f>IF(OR($I134="TTL",$L134=""),"",VLOOKUP($K$2,CODE!$S:$T,CODE!$T$1-1,FALSE))</f>
        <v/>
      </c>
      <c r="O134" s="43" t="str">
        <f>IF(OR($I134="TTL",$L134=""),"",VLOOKUP($L$2,CODE!$X:$Y,CODE!$Y$1-1,FALSE))</f>
        <v/>
      </c>
      <c r="P134" s="40"/>
      <c r="Q134" s="41" t="str">
        <f>IF(OR($I134="TTL",$P134=""),"",VLOOKUP($P134,CODE!$K:$M,CODE!$L$1,FALSE))</f>
        <v/>
      </c>
      <c r="R134" s="185"/>
      <c r="S134" s="40"/>
      <c r="T134" s="43" t="str">
        <f t="shared" si="236"/>
        <v/>
      </c>
      <c r="U134" s="39" t="str">
        <f t="shared" si="237"/>
        <v/>
      </c>
      <c r="V134" s="36">
        <f t="shared" si="238"/>
        <v>0</v>
      </c>
      <c r="W134" s="44"/>
      <c r="X134" s="39" t="str">
        <f>IF($Y134="","",VLOOKUP($Y134,CODE!$AE:$AF,CODE!$AF$1-1,FALSE))</f>
        <v/>
      </c>
      <c r="Y134" s="37"/>
      <c r="Z134" s="35" t="str">
        <f t="shared" si="212"/>
        <v/>
      </c>
      <c r="AA134" s="554" t="str">
        <f t="shared" si="213"/>
        <v/>
      </c>
      <c r="AB134" s="45">
        <f t="shared" si="214"/>
        <v>0</v>
      </c>
      <c r="AC134" s="560">
        <v>0</v>
      </c>
      <c r="AD134" s="186">
        <v>1</v>
      </c>
      <c r="AE134" s="218"/>
      <c r="AF134" s="214"/>
      <c r="AG134" s="215"/>
      <c r="AH134" s="216"/>
      <c r="AI134" s="231" t="str">
        <f t="shared" si="239"/>
        <v/>
      </c>
      <c r="AJ134" s="217"/>
      <c r="AK134" s="217"/>
      <c r="AL134" s="219" t="str">
        <f t="shared" si="272"/>
        <v/>
      </c>
      <c r="AM134" s="254">
        <f>IF(ISERROR(VLOOKUP($F134,[1]기획현황취합!$A$1:$E$65474,[1]기획현황취합!$B$1,FALSE))=TRUE,0,VLOOKUP($F134,[1]기획현황취합!$A$1:$E$65474,[1]기획현황취합!$B$1,FALSE))</f>
        <v>0</v>
      </c>
      <c r="AN134" s="1042">
        <f>IF(ISERROR(VLOOKUP($F134,[1]기획현황취합!$A$1:$E$65474,[1]기획현황취합!$C$1,FALSE))=TRUE,0,VLOOKUP($F134,[1]기획현황취합!$A$1:$E$65474,[1]기획현황취합!$C$1,FALSE))</f>
        <v>0</v>
      </c>
      <c r="AO134" s="46">
        <f>IF(ISERROR(($AM134/1.1)/VLOOKUP($AG134,'TARGET MU'!$A:$D,'TARGET MU'!$D$1,FALSE))=TRUE,0,($AM134/1.1)/VLOOKUP($AG134,'TARGET MU'!$A:$D,'TARGET MU'!$D$1,FALSE))</f>
        <v>0</v>
      </c>
      <c r="AP134" s="1049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0</v>
      </c>
      <c r="AQ134" s="38">
        <f t="shared" si="268"/>
        <v>0</v>
      </c>
      <c r="AR134" s="716">
        <v>0</v>
      </c>
      <c r="AS134" s="716">
        <v>0</v>
      </c>
      <c r="AT134" s="251"/>
      <c r="AU134" s="226">
        <f t="shared" si="269"/>
        <v>0</v>
      </c>
      <c r="AV134" s="252">
        <v>0</v>
      </c>
      <c r="AW134" s="253">
        <v>0</v>
      </c>
      <c r="AX134" s="257">
        <f>IF(ISERROR(VLOOKUP($F134,[1]기획현황취합!$A$1:$E$65474,[1]기획현황취합!$D$1,FALSE))=TRUE,0,VLOOKUP($F134,[1]기획현황취합!$A$1:$E$65474,[1]기획현황취합!$D$1,FALSE))</f>
        <v>0</v>
      </c>
      <c r="AY134" s="255">
        <v>0</v>
      </c>
      <c r="AZ134" s="210">
        <f>IF(ISERROR(VLOOKUP($F134,[1]기획현황취합!$A$1:$E$65474,[1]기획현황취합!$E$1,FALSE))=TRUE,0,VLOOKUP($F134,[1]기획현황취합!$A$1:$E$65474,[1]기획현황취합!$E$1,FALSE))</f>
        <v>0</v>
      </c>
      <c r="BA134" s="250">
        <v>0</v>
      </c>
      <c r="BB134" s="250">
        <v>0</v>
      </c>
      <c r="BC134" s="250">
        <v>0</v>
      </c>
      <c r="BD134" s="250">
        <v>0</v>
      </c>
      <c r="BE134" s="250">
        <v>0</v>
      </c>
      <c r="BF134" s="250">
        <v>0</v>
      </c>
      <c r="BG134" s="256">
        <v>0</v>
      </c>
      <c r="BH134" s="256">
        <v>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215"/>
        <v>0</v>
      </c>
      <c r="BO134" s="47">
        <f t="shared" si="216"/>
        <v>0</v>
      </c>
      <c r="BP134" s="95">
        <f t="shared" si="217"/>
        <v>0</v>
      </c>
      <c r="BQ134" s="95">
        <f t="shared" si="218"/>
        <v>0</v>
      </c>
      <c r="BR134" s="48">
        <f t="shared" si="210"/>
        <v>0</v>
      </c>
      <c r="BT134" s="26" t="str">
        <f>IF(ISERROR(Z134&amp;VLOOKUP($AG134,'TARGET MU'!$A:$D,'TARGET MU'!$B$1,FALSE))=TRUE,"",Z134&amp;VLOOKUP($AG134,'TARGET MU'!$A:$D,'TARGET MU'!$B$1,FALSE))</f>
        <v/>
      </c>
      <c r="BU134" s="31">
        <f t="shared" si="223"/>
        <v>0</v>
      </c>
      <c r="BV134" s="31" t="str">
        <f t="shared" si="224"/>
        <v>0</v>
      </c>
      <c r="BX134" s="55">
        <f t="shared" si="241"/>
        <v>0</v>
      </c>
      <c r="BY134" s="56" t="str">
        <f t="shared" si="242"/>
        <v/>
      </c>
      <c r="BZ134" s="56">
        <f t="shared" si="243"/>
        <v>0</v>
      </c>
      <c r="CA134" s="56">
        <f t="shared" si="244"/>
        <v>0</v>
      </c>
      <c r="CB134" s="56">
        <f t="shared" si="245"/>
        <v>0</v>
      </c>
      <c r="CC134" s="56">
        <f t="shared" si="246"/>
        <v>0</v>
      </c>
      <c r="CD134" s="57">
        <f t="shared" si="247"/>
        <v>0</v>
      </c>
      <c r="CE134" s="56" t="str">
        <f t="shared" si="248"/>
        <v/>
      </c>
      <c r="CF134" s="56" t="str">
        <f t="shared" si="249"/>
        <v/>
      </c>
      <c r="CG134" s="57">
        <f t="shared" si="250"/>
        <v>0</v>
      </c>
      <c r="CH134" s="56" t="str">
        <f t="shared" si="251"/>
        <v/>
      </c>
      <c r="CI134" s="56">
        <f t="shared" si="252"/>
        <v>1</v>
      </c>
      <c r="CJ134" s="56">
        <f t="shared" si="253"/>
        <v>0</v>
      </c>
      <c r="CK134" s="58">
        <f t="shared" si="219"/>
        <v>0</v>
      </c>
      <c r="CL134" s="59">
        <f t="shared" si="254"/>
        <v>0</v>
      </c>
      <c r="CM134" s="58">
        <f t="shared" si="255"/>
        <v>0</v>
      </c>
      <c r="CN134" s="58">
        <f t="shared" si="256"/>
        <v>0</v>
      </c>
      <c r="CO134" s="58">
        <f t="shared" si="257"/>
        <v>0</v>
      </c>
      <c r="CP134" s="60" t="str">
        <f t="shared" si="258"/>
        <v/>
      </c>
      <c r="CQ134" s="241"/>
      <c r="CS134" s="49"/>
      <c r="CT134" s="50" t="str">
        <f t="shared" si="259"/>
        <v/>
      </c>
      <c r="CU134" s="51" t="str">
        <f t="shared" si="260"/>
        <v/>
      </c>
      <c r="CV134" s="51" t="str">
        <f t="shared" si="261"/>
        <v>_</v>
      </c>
      <c r="CW134" s="51" t="str">
        <f t="shared" si="262"/>
        <v/>
      </c>
      <c r="CX134" s="52">
        <f t="shared" si="263"/>
        <v>0</v>
      </c>
      <c r="CY134" s="52" t="str">
        <f t="shared" si="264"/>
        <v/>
      </c>
      <c r="CZ134" s="53">
        <f t="shared" si="220"/>
        <v>0</v>
      </c>
      <c r="DA134" s="53">
        <f t="shared" si="265"/>
        <v>0</v>
      </c>
      <c r="DB134" s="52">
        <f t="shared" si="266"/>
        <v>0</v>
      </c>
      <c r="DC134" s="52">
        <f t="shared" si="267"/>
        <v>0</v>
      </c>
      <c r="DD134" s="61"/>
      <c r="DE134" s="165"/>
      <c r="DG134" s="276"/>
      <c r="DH134" s="282" t="str">
        <f t="shared" si="270"/>
        <v/>
      </c>
      <c r="DI134" s="275"/>
      <c r="DJ134" s="275"/>
      <c r="DK134" s="276"/>
      <c r="DL134" s="1081"/>
      <c r="DM134" s="1081"/>
      <c r="DN134" s="276"/>
      <c r="DO134" s="276"/>
      <c r="DP134" s="283" t="str">
        <f t="shared" si="271"/>
        <v/>
      </c>
      <c r="DQ134" s="276"/>
      <c r="DR134" s="276"/>
      <c r="DS134" s="277"/>
      <c r="DT134" s="276"/>
      <c r="DU134" s="277"/>
      <c r="DV134" s="276"/>
      <c r="DW134" s="276"/>
      <c r="DX134" s="277"/>
      <c r="DY134" s="277"/>
      <c r="DZ134" s="61"/>
      <c r="EA134" s="62"/>
      <c r="EB134" s="62"/>
      <c r="EC134" s="26" t="str">
        <f t="shared" si="225"/>
        <v/>
      </c>
      <c r="ED134" s="26" t="str">
        <f t="shared" si="226"/>
        <v/>
      </c>
      <c r="EE134" s="27">
        <f>IF(ED134="",0,IF(COUNTIF(ED$12:ED133,ED134)=0,0,COUNTIF(ED$12:ED133,ED134)))</f>
        <v>0</v>
      </c>
      <c r="EF134" s="26">
        <f t="shared" si="234"/>
        <v>0</v>
      </c>
      <c r="EG134" s="27" t="str">
        <f t="shared" si="227"/>
        <v/>
      </c>
      <c r="EI134" s="26" t="str">
        <f t="shared" si="228"/>
        <v/>
      </c>
      <c r="EJ134" s="26" t="str">
        <f t="shared" si="229"/>
        <v/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/>
      </c>
      <c r="B135" s="224" t="str">
        <f>IF(OR($I135="TTL",$I135=""),"",IF(VLOOKUP($P135,CODE!$K:$O,CODE!$O$1,FALSE)="",$I135,$I135&amp;"-"&amp;VLOOKUP($P135,CODE!$K:$O,CODE!$O$1,FALSE)))</f>
        <v/>
      </c>
      <c r="C135" s="72" t="str">
        <f t="shared" si="221"/>
        <v>--</v>
      </c>
      <c r="D135" s="306" t="str">
        <f t="shared" si="230"/>
        <v>--</v>
      </c>
      <c r="E135" s="72">
        <f t="shared" si="231"/>
        <v>0</v>
      </c>
      <c r="F135" s="195" t="str">
        <f t="shared" si="232"/>
        <v>--0</v>
      </c>
      <c r="G135" s="72" t="str">
        <f t="shared" si="233"/>
        <v>--0-</v>
      </c>
      <c r="H135" s="72">
        <f>IF(ISERROR(I135&amp;VLOOKUP(P135,CODE!$K:$N,CODE!$N$1,FALSE)&amp;S135)=TRUE,0,I135&amp;VLOOKUP(P135,CODE!$K:$N,CODE!$N$1,FALSE)&amp;S135)</f>
        <v>0</v>
      </c>
      <c r="I135" s="72" t="str">
        <f>IF(ISERROR(SEARCH("TTL",$K135))=TRUE,IF($L135="","",VLOOKUP($L135,CODE!$B:$G,CODE!$D$1,FALSE)),"TTL")</f>
        <v/>
      </c>
      <c r="J135" s="244" t="str">
        <f t="shared" si="222"/>
        <v/>
      </c>
      <c r="K135" s="558"/>
      <c r="L135" s="40"/>
      <c r="M135" s="41" t="str">
        <f>IF(OR($I135="TTL",$L135=""),"",VLOOKUP($L135,CODE!$B:$D,CODE!$C$1,FALSE))</f>
        <v/>
      </c>
      <c r="N135" s="42" t="str">
        <f>IF(OR($I135="TTL",$L135=""),"",VLOOKUP($K$2,CODE!$S:$T,CODE!$T$1-1,FALSE))</f>
        <v/>
      </c>
      <c r="O135" s="43" t="str">
        <f>IF(OR($I135="TTL",$L135=""),"",VLOOKUP($L$2,CODE!$X:$Y,CODE!$Y$1-1,FALSE))</f>
        <v/>
      </c>
      <c r="P135" s="40"/>
      <c r="Q135" s="41" t="str">
        <f>IF(OR($I135="TTL",$P135=""),"",VLOOKUP($P135,CODE!$K:$M,CODE!$L$1,FALSE))</f>
        <v/>
      </c>
      <c r="R135" s="185"/>
      <c r="S135" s="40"/>
      <c r="T135" s="43" t="str">
        <f t="shared" si="236"/>
        <v/>
      </c>
      <c r="U135" s="39" t="str">
        <f t="shared" si="237"/>
        <v/>
      </c>
      <c r="V135" s="36">
        <f t="shared" si="238"/>
        <v>0</v>
      </c>
      <c r="W135" s="44"/>
      <c r="X135" s="39" t="str">
        <f>IF($Y135="","",VLOOKUP($Y135,CODE!$AE:$AF,CODE!$AF$1-1,FALSE))</f>
        <v/>
      </c>
      <c r="Y135" s="37"/>
      <c r="Z135" s="35" t="str">
        <f t="shared" si="212"/>
        <v/>
      </c>
      <c r="AA135" s="554" t="str">
        <f t="shared" si="213"/>
        <v/>
      </c>
      <c r="AB135" s="45">
        <f t="shared" si="214"/>
        <v>0</v>
      </c>
      <c r="AC135" s="560">
        <v>0</v>
      </c>
      <c r="AD135" s="186">
        <v>1</v>
      </c>
      <c r="AE135" s="218"/>
      <c r="AF135" s="214"/>
      <c r="AG135" s="215"/>
      <c r="AH135" s="216"/>
      <c r="AI135" s="231" t="str">
        <f t="shared" si="239"/>
        <v/>
      </c>
      <c r="AJ135" s="217"/>
      <c r="AK135" s="217"/>
      <c r="AL135" s="219" t="str">
        <f t="shared" si="272"/>
        <v/>
      </c>
      <c r="AM135" s="254">
        <f>IF(ISERROR(VLOOKUP($F135,[1]기획현황취합!$A$1:$E$65474,[1]기획현황취합!$B$1,FALSE))=TRUE,0,VLOOKUP($F135,[1]기획현황취합!$A$1:$E$65474,[1]기획현황취합!$B$1,FALSE))</f>
        <v>0</v>
      </c>
      <c r="AN135" s="1042">
        <f>IF(ISERROR(VLOOKUP($F135,[1]기획현황취합!$A$1:$E$65474,[1]기획현황취합!$C$1,FALSE))=TRUE,0,VLOOKUP($F135,[1]기획현황취합!$A$1:$E$65474,[1]기획현황취합!$C$1,FALSE))</f>
        <v>0</v>
      </c>
      <c r="AO135" s="46">
        <f>IF(ISERROR(($AM135/1.1)/VLOOKUP($AG135,'TARGET MU'!$A:$D,'TARGET MU'!$D$1,FALSE))=TRUE,0,($AM135/1.1)/VLOOKUP($AG135,'TARGET MU'!$A:$D,'TARGET MU'!$D$1,FALSE))</f>
        <v>0</v>
      </c>
      <c r="AP135" s="1049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38">
        <f t="shared" si="268"/>
        <v>0</v>
      </c>
      <c r="AR135" s="716">
        <v>0</v>
      </c>
      <c r="AS135" s="716">
        <v>0</v>
      </c>
      <c r="AT135" s="251"/>
      <c r="AU135" s="226">
        <f t="shared" si="269"/>
        <v>0</v>
      </c>
      <c r="AV135" s="252">
        <v>0</v>
      </c>
      <c r="AW135" s="253">
        <v>0</v>
      </c>
      <c r="AX135" s="257">
        <f>IF(ISERROR(VLOOKUP($F135,[1]기획현황취합!$A$1:$E$65474,[1]기획현황취합!$D$1,FALSE))=TRUE,0,VLOOKUP($F135,[1]기획현황취합!$A$1:$E$65474,[1]기획현황취합!$D$1,FALSE))</f>
        <v>0</v>
      </c>
      <c r="AY135" s="255">
        <v>0</v>
      </c>
      <c r="AZ135" s="210">
        <f>IF(ISERROR(VLOOKUP($F135,[1]기획현황취합!$A$1:$E$65474,[1]기획현황취합!$E$1,FALSE))=TRUE,0,VLOOKUP($F135,[1]기획현황취합!$A$1:$E$65474,[1]기획현황취합!$E$1,FALSE))</f>
        <v>0</v>
      </c>
      <c r="BA135" s="250">
        <v>0</v>
      </c>
      <c r="BB135" s="250">
        <v>0</v>
      </c>
      <c r="BC135" s="250">
        <v>0</v>
      </c>
      <c r="BD135" s="250">
        <v>0</v>
      </c>
      <c r="BE135" s="250">
        <v>0</v>
      </c>
      <c r="BF135" s="250">
        <v>0</v>
      </c>
      <c r="BG135" s="256">
        <v>0</v>
      </c>
      <c r="BH135" s="256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215"/>
        <v>0</v>
      </c>
      <c r="BO135" s="47">
        <f t="shared" si="216"/>
        <v>0</v>
      </c>
      <c r="BP135" s="95">
        <f t="shared" si="217"/>
        <v>0</v>
      </c>
      <c r="BQ135" s="95">
        <f t="shared" si="218"/>
        <v>0</v>
      </c>
      <c r="BR135" s="48">
        <f t="shared" si="210"/>
        <v>0</v>
      </c>
      <c r="BT135" s="26" t="str">
        <f>IF(ISERROR(Z135&amp;VLOOKUP($AG135,'TARGET MU'!$A:$D,'TARGET MU'!$B$1,FALSE))=TRUE,"",Z135&amp;VLOOKUP($AG135,'TARGET MU'!$A:$D,'TARGET MU'!$B$1,FALSE))</f>
        <v/>
      </c>
      <c r="BU135" s="31">
        <f t="shared" si="223"/>
        <v>0</v>
      </c>
      <c r="BV135" s="31" t="str">
        <f t="shared" si="224"/>
        <v>0</v>
      </c>
      <c r="BX135" s="55">
        <f t="shared" si="241"/>
        <v>0</v>
      </c>
      <c r="BY135" s="56" t="str">
        <f t="shared" si="242"/>
        <v/>
      </c>
      <c r="BZ135" s="56">
        <f t="shared" si="243"/>
        <v>0</v>
      </c>
      <c r="CA135" s="56">
        <f t="shared" si="244"/>
        <v>0</v>
      </c>
      <c r="CB135" s="56">
        <f t="shared" si="245"/>
        <v>0</v>
      </c>
      <c r="CC135" s="56">
        <f t="shared" si="246"/>
        <v>0</v>
      </c>
      <c r="CD135" s="57">
        <f t="shared" si="247"/>
        <v>0</v>
      </c>
      <c r="CE135" s="56" t="str">
        <f t="shared" si="248"/>
        <v/>
      </c>
      <c r="CF135" s="56" t="str">
        <f t="shared" si="249"/>
        <v/>
      </c>
      <c r="CG135" s="57">
        <f t="shared" si="250"/>
        <v>0</v>
      </c>
      <c r="CH135" s="56" t="str">
        <f t="shared" si="251"/>
        <v/>
      </c>
      <c r="CI135" s="56">
        <f t="shared" si="252"/>
        <v>1</v>
      </c>
      <c r="CJ135" s="56">
        <f t="shared" si="253"/>
        <v>0</v>
      </c>
      <c r="CK135" s="58">
        <f t="shared" si="219"/>
        <v>0</v>
      </c>
      <c r="CL135" s="59">
        <f t="shared" si="254"/>
        <v>0</v>
      </c>
      <c r="CM135" s="58">
        <f t="shared" si="255"/>
        <v>0</v>
      </c>
      <c r="CN135" s="58">
        <f t="shared" si="256"/>
        <v>0</v>
      </c>
      <c r="CO135" s="58">
        <f t="shared" si="257"/>
        <v>0</v>
      </c>
      <c r="CP135" s="60" t="str">
        <f t="shared" si="258"/>
        <v/>
      </c>
      <c r="CQ135" s="241"/>
      <c r="CS135" s="49"/>
      <c r="CT135" s="50" t="str">
        <f t="shared" si="259"/>
        <v/>
      </c>
      <c r="CU135" s="51" t="str">
        <f t="shared" si="260"/>
        <v/>
      </c>
      <c r="CV135" s="51" t="str">
        <f t="shared" si="261"/>
        <v>_</v>
      </c>
      <c r="CW135" s="51" t="str">
        <f t="shared" si="262"/>
        <v/>
      </c>
      <c r="CX135" s="52">
        <f t="shared" si="263"/>
        <v>0</v>
      </c>
      <c r="CY135" s="52" t="str">
        <f t="shared" si="264"/>
        <v/>
      </c>
      <c r="CZ135" s="53">
        <f t="shared" si="220"/>
        <v>0</v>
      </c>
      <c r="DA135" s="53">
        <f t="shared" si="265"/>
        <v>0</v>
      </c>
      <c r="DB135" s="52">
        <f t="shared" si="266"/>
        <v>0</v>
      </c>
      <c r="DC135" s="52">
        <f t="shared" si="267"/>
        <v>0</v>
      </c>
      <c r="DD135" s="61"/>
      <c r="DE135" s="165"/>
      <c r="DG135" s="276"/>
      <c r="DH135" s="282" t="str">
        <f t="shared" si="270"/>
        <v/>
      </c>
      <c r="DI135" s="275"/>
      <c r="DJ135" s="275"/>
      <c r="DK135" s="276"/>
      <c r="DL135" s="1081"/>
      <c r="DM135" s="1081"/>
      <c r="DN135" s="276"/>
      <c r="DO135" s="276"/>
      <c r="DP135" s="283" t="str">
        <f t="shared" si="271"/>
        <v/>
      </c>
      <c r="DQ135" s="276"/>
      <c r="DR135" s="276"/>
      <c r="DS135" s="277"/>
      <c r="DT135" s="276"/>
      <c r="DU135" s="277"/>
      <c r="DV135" s="276"/>
      <c r="DW135" s="276"/>
      <c r="DX135" s="277"/>
      <c r="DY135" s="277"/>
      <c r="DZ135" s="61"/>
      <c r="EA135" s="62"/>
      <c r="EB135" s="62"/>
      <c r="EC135" s="26" t="str">
        <f t="shared" si="225"/>
        <v/>
      </c>
      <c r="ED135" s="26" t="str">
        <f t="shared" si="226"/>
        <v/>
      </c>
      <c r="EE135" s="27">
        <f>IF(ED135="",0,IF(COUNTIF(ED$12:ED134,ED135)=0,0,COUNTIF(ED$12:ED134,ED135)))</f>
        <v>0</v>
      </c>
      <c r="EF135" s="26">
        <f t="shared" si="234"/>
        <v>0</v>
      </c>
      <c r="EG135" s="27" t="str">
        <f t="shared" si="227"/>
        <v/>
      </c>
      <c r="EI135" s="26" t="str">
        <f t="shared" si="228"/>
        <v/>
      </c>
      <c r="EJ135" s="26" t="str">
        <f t="shared" si="229"/>
        <v/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/>
      </c>
      <c r="B136" s="224" t="str">
        <f>IF(OR($I136="TTL",$I136=""),"",IF(VLOOKUP($P136,CODE!$K:$O,CODE!$O$1,FALSE)="",$I136,$I136&amp;"-"&amp;VLOOKUP($P136,CODE!$K:$O,CODE!$O$1,FALSE)))</f>
        <v/>
      </c>
      <c r="C136" s="72" t="str">
        <f t="shared" si="221"/>
        <v>--</v>
      </c>
      <c r="D136" s="306" t="str">
        <f t="shared" si="230"/>
        <v>--</v>
      </c>
      <c r="E136" s="72">
        <f t="shared" si="231"/>
        <v>0</v>
      </c>
      <c r="F136" s="195" t="str">
        <f t="shared" si="232"/>
        <v>--0</v>
      </c>
      <c r="G136" s="72" t="str">
        <f t="shared" si="233"/>
        <v>--0-</v>
      </c>
      <c r="H136" s="72">
        <f>IF(ISERROR(I136&amp;VLOOKUP(P136,CODE!$K:$N,CODE!$N$1,FALSE)&amp;S136)=TRUE,0,I136&amp;VLOOKUP(P136,CODE!$K:$N,CODE!$N$1,FALSE)&amp;S136)</f>
        <v>0</v>
      </c>
      <c r="I136" s="72" t="str">
        <f>IF(ISERROR(SEARCH("TTL",$K136))=TRUE,IF($L136="","",VLOOKUP($L136,CODE!$B:$G,CODE!$D$1,FALSE)),"TTL")</f>
        <v/>
      </c>
      <c r="J136" s="244" t="str">
        <f t="shared" si="222"/>
        <v/>
      </c>
      <c r="K136" s="558"/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85"/>
      <c r="S136" s="40"/>
      <c r="T136" s="43" t="str">
        <f t="shared" ref="T136:T199" si="273">IF(OR($I136="TTL",$S136=""),"",IF($S136&lt;10,"00"&amp;$S136,IF($S136&lt;100,"0"&amp;$S136,$S136)))</f>
        <v/>
      </c>
      <c r="U136" s="39" t="str">
        <f t="shared" ref="U136:U199" si="274">IF($I136="TTL","",$L136&amp;$P136&amp;$N136&amp;$O136&amp;$T136)</f>
        <v/>
      </c>
      <c r="V136" s="36">
        <f t="shared" si="238"/>
        <v>0</v>
      </c>
      <c r="W136" s="44"/>
      <c r="X136" s="39" t="str">
        <f>IF($Y136="","",VLOOKUP($Y136,CODE!$AE:$AF,CODE!$AF$1-1,FALSE))</f>
        <v/>
      </c>
      <c r="Y136" s="37"/>
      <c r="Z136" s="35" t="str">
        <f t="shared" si="212"/>
        <v/>
      </c>
      <c r="AA136" s="554" t="str">
        <f t="shared" si="213"/>
        <v/>
      </c>
      <c r="AB136" s="45">
        <f t="shared" si="214"/>
        <v>0</v>
      </c>
      <c r="AC136" s="560">
        <v>0</v>
      </c>
      <c r="AD136" s="186">
        <v>1</v>
      </c>
      <c r="AE136" s="218"/>
      <c r="AF136" s="214"/>
      <c r="AG136" s="215"/>
      <c r="AH136" s="216"/>
      <c r="AI136" s="231" t="str">
        <f t="shared" ref="AI136:AI199" si="275">IF($AH136=0,"",IF($AH136&lt;10,"0"&amp;$AH136,$AH136))</f>
        <v/>
      </c>
      <c r="AJ136" s="217"/>
      <c r="AK136" s="217"/>
      <c r="AL136" s="219" t="str">
        <f t="shared" si="272"/>
        <v/>
      </c>
      <c r="AM136" s="254">
        <f>IF(ISERROR(VLOOKUP($F136,[1]기획현황취합!$A$1:$E$65474,[1]기획현황취합!$B$1,FALSE))=TRUE,0,VLOOKUP($F136,[1]기획현황취합!$A$1:$E$65474,[1]기획현황취합!$B$1,FALSE))</f>
        <v>0</v>
      </c>
      <c r="AN136" s="1042">
        <f>IF(ISERROR(VLOOKUP($F136,[1]기획현황취합!$A$1:$E$65474,[1]기획현황취합!$C$1,FALSE))=TRUE,0,VLOOKUP($F136,[1]기획현황취합!$A$1:$E$65474,[1]기획현황취합!$C$1,FALSE))</f>
        <v>0</v>
      </c>
      <c r="AO136" s="46">
        <f>IF(ISERROR(($AM136/1.1)/VLOOKUP($AG136,'TARGET MU'!$A:$D,'TARGET MU'!$D$1,FALSE))=TRUE,0,($AM136/1.1)/VLOOKUP($AG136,'TARGET MU'!$A:$D,'TARGET MU'!$D$1,FALSE))</f>
        <v>0</v>
      </c>
      <c r="AP136" s="1049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268"/>
        <v>0</v>
      </c>
      <c r="AR136" s="716">
        <v>0</v>
      </c>
      <c r="AS136" s="716">
        <v>0</v>
      </c>
      <c r="AT136" s="251"/>
      <c r="AU136" s="226">
        <f t="shared" si="269"/>
        <v>0</v>
      </c>
      <c r="AV136" s="252">
        <v>0</v>
      </c>
      <c r="AW136" s="253">
        <v>0</v>
      </c>
      <c r="AX136" s="257">
        <f>IF(ISERROR(VLOOKUP($F136,[1]기획현황취합!$A$1:$E$65474,[1]기획현황취합!$D$1,FALSE))=TRUE,0,VLOOKUP($F136,[1]기획현황취합!$A$1:$E$65474,[1]기획현황취합!$D$1,FALSE))</f>
        <v>0</v>
      </c>
      <c r="AY136" s="255">
        <v>0</v>
      </c>
      <c r="AZ136" s="210">
        <f>IF(ISERROR(VLOOKUP($F136,[1]기획현황취합!$A$1:$E$65474,[1]기획현황취합!$E$1,FALSE))=TRUE,0,VLOOKUP($F136,[1]기획현황취합!$A$1:$E$65474,[1]기획현황취합!$E$1,FALSE))</f>
        <v>0</v>
      </c>
      <c r="BA136" s="250">
        <v>0</v>
      </c>
      <c r="BB136" s="250">
        <v>0</v>
      </c>
      <c r="BC136" s="250">
        <v>0</v>
      </c>
      <c r="BD136" s="250">
        <v>0</v>
      </c>
      <c r="BE136" s="250">
        <v>0</v>
      </c>
      <c r="BF136" s="250">
        <v>0</v>
      </c>
      <c r="BG136" s="256">
        <v>0</v>
      </c>
      <c r="BH136" s="256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215"/>
        <v>0</v>
      </c>
      <c r="BO136" s="47">
        <f t="shared" si="216"/>
        <v>0</v>
      </c>
      <c r="BP136" s="95">
        <f t="shared" si="217"/>
        <v>0</v>
      </c>
      <c r="BQ136" s="95">
        <f t="shared" si="218"/>
        <v>0</v>
      </c>
      <c r="BR136" s="48">
        <f t="shared" ref="BR136:BR199" si="276">IF(ISERROR($BQ136/($BP136*1.1))=TRUE,0,$BQ136/($BP136*1.1))</f>
        <v>0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223"/>
        <v>0</v>
      </c>
      <c r="BV136" s="31" t="str">
        <f t="shared" si="224"/>
        <v>0</v>
      </c>
      <c r="BX136" s="55">
        <f t="shared" si="241"/>
        <v>0</v>
      </c>
      <c r="BY136" s="56" t="str">
        <f t="shared" si="242"/>
        <v/>
      </c>
      <c r="BZ136" s="56">
        <f t="shared" si="243"/>
        <v>0</v>
      </c>
      <c r="CA136" s="56">
        <f t="shared" si="244"/>
        <v>0</v>
      </c>
      <c r="CB136" s="56">
        <f t="shared" si="245"/>
        <v>0</v>
      </c>
      <c r="CC136" s="56">
        <f t="shared" si="246"/>
        <v>0</v>
      </c>
      <c r="CD136" s="57">
        <f t="shared" si="247"/>
        <v>0</v>
      </c>
      <c r="CE136" s="56" t="str">
        <f t="shared" si="248"/>
        <v/>
      </c>
      <c r="CF136" s="56" t="str">
        <f t="shared" si="249"/>
        <v/>
      </c>
      <c r="CG136" s="57">
        <f t="shared" si="250"/>
        <v>0</v>
      </c>
      <c r="CH136" s="56" t="str">
        <f t="shared" si="251"/>
        <v/>
      </c>
      <c r="CI136" s="56">
        <f t="shared" si="252"/>
        <v>1</v>
      </c>
      <c r="CJ136" s="56">
        <f t="shared" si="253"/>
        <v>0</v>
      </c>
      <c r="CK136" s="58">
        <f t="shared" si="219"/>
        <v>0</v>
      </c>
      <c r="CL136" s="59">
        <f t="shared" si="254"/>
        <v>0</v>
      </c>
      <c r="CM136" s="58">
        <f t="shared" si="255"/>
        <v>0</v>
      </c>
      <c r="CN136" s="58">
        <f t="shared" si="256"/>
        <v>0</v>
      </c>
      <c r="CO136" s="58">
        <f t="shared" si="257"/>
        <v>0</v>
      </c>
      <c r="CP136" s="60" t="str">
        <f t="shared" si="258"/>
        <v/>
      </c>
      <c r="CQ136" s="241"/>
      <c r="CS136" s="49"/>
      <c r="CT136" s="50" t="str">
        <f t="shared" si="259"/>
        <v/>
      </c>
      <c r="CU136" s="51" t="str">
        <f t="shared" si="260"/>
        <v/>
      </c>
      <c r="CV136" s="51" t="str">
        <f t="shared" si="261"/>
        <v>_</v>
      </c>
      <c r="CW136" s="51" t="str">
        <f t="shared" si="262"/>
        <v/>
      </c>
      <c r="CX136" s="52">
        <f t="shared" si="263"/>
        <v>0</v>
      </c>
      <c r="CY136" s="52" t="str">
        <f t="shared" si="264"/>
        <v/>
      </c>
      <c r="CZ136" s="53">
        <f t="shared" si="220"/>
        <v>0</v>
      </c>
      <c r="DA136" s="53">
        <f t="shared" si="265"/>
        <v>0</v>
      </c>
      <c r="DB136" s="52">
        <f t="shared" si="266"/>
        <v>0</v>
      </c>
      <c r="DC136" s="52">
        <f t="shared" si="267"/>
        <v>0</v>
      </c>
      <c r="DD136" s="61"/>
      <c r="DE136" s="165"/>
      <c r="DG136" s="276"/>
      <c r="DH136" s="282" t="str">
        <f t="shared" si="270"/>
        <v/>
      </c>
      <c r="DI136" s="275"/>
      <c r="DJ136" s="275"/>
      <c r="DK136" s="276"/>
      <c r="DL136" s="1081"/>
      <c r="DM136" s="1081"/>
      <c r="DN136" s="276"/>
      <c r="DO136" s="276"/>
      <c r="DP136" s="283" t="str">
        <f t="shared" si="271"/>
        <v/>
      </c>
      <c r="DQ136" s="276"/>
      <c r="DR136" s="276"/>
      <c r="DS136" s="277"/>
      <c r="DT136" s="276"/>
      <c r="DU136" s="277"/>
      <c r="DV136" s="276"/>
      <c r="DW136" s="276"/>
      <c r="DX136" s="277"/>
      <c r="DY136" s="277"/>
      <c r="DZ136" s="61"/>
      <c r="EA136" s="62"/>
      <c r="EB136" s="62"/>
      <c r="EC136" s="26" t="str">
        <f t="shared" si="225"/>
        <v/>
      </c>
      <c r="ED136" s="26" t="str">
        <f t="shared" si="226"/>
        <v/>
      </c>
      <c r="EE136" s="27">
        <f>IF(ED136="",0,IF(COUNTIF(ED$12:ED135,ED136)=0,0,COUNTIF(ED$12:ED135,ED136)))</f>
        <v>0</v>
      </c>
      <c r="EF136" s="26">
        <f t="shared" si="234"/>
        <v>0</v>
      </c>
      <c r="EG136" s="27" t="str">
        <f t="shared" si="227"/>
        <v/>
      </c>
      <c r="EI136" s="26" t="str">
        <f t="shared" si="228"/>
        <v/>
      </c>
      <c r="EJ136" s="26" t="str">
        <f t="shared" si="229"/>
        <v/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/>
      </c>
      <c r="B137" s="224" t="str">
        <f>IF(OR($I137="TTL",$I137=""),"",IF(VLOOKUP($P137,CODE!$K:$O,CODE!$O$1,FALSE)="",$I137,$I137&amp;"-"&amp;VLOOKUP($P137,CODE!$K:$O,CODE!$O$1,FALSE)))</f>
        <v/>
      </c>
      <c r="C137" s="72" t="str">
        <f t="shared" si="221"/>
        <v>--</v>
      </c>
      <c r="D137" s="306" t="str">
        <f t="shared" si="230"/>
        <v>--</v>
      </c>
      <c r="E137" s="72">
        <f t="shared" si="231"/>
        <v>0</v>
      </c>
      <c r="F137" s="195" t="str">
        <f t="shared" si="232"/>
        <v>--0</v>
      </c>
      <c r="G137" s="72" t="str">
        <f t="shared" si="233"/>
        <v>--0-</v>
      </c>
      <c r="H137" s="72">
        <f>IF(ISERROR(I137&amp;VLOOKUP(P137,CODE!$K:$N,CODE!$N$1,FALSE)&amp;S137)=TRUE,0,I137&amp;VLOOKUP(P137,CODE!$K:$N,CODE!$N$1,FALSE)&amp;S137)</f>
        <v>0</v>
      </c>
      <c r="I137" s="72" t="str">
        <f>IF(ISERROR(SEARCH("TTL",$K137))=TRUE,IF($L137="","",VLOOKUP($L137,CODE!$B:$G,CODE!$D$1,FALSE)),"TTL")</f>
        <v/>
      </c>
      <c r="J137" s="244" t="str">
        <f t="shared" si="222"/>
        <v/>
      </c>
      <c r="K137" s="558"/>
      <c r="L137" s="40"/>
      <c r="M137" s="41" t="str">
        <f>IF(OR($I137="TTL",$L137=""),"",VLOOKUP($L137,CODE!$B:$D,CODE!$C$1,FALSE))</f>
        <v/>
      </c>
      <c r="N137" s="42" t="str">
        <f>IF(OR($I137="TTL",$L137=""),"",VLOOKUP($K$2,CODE!$S:$T,CODE!$T$1-1,FALSE))</f>
        <v/>
      </c>
      <c r="O137" s="43" t="str">
        <f>IF(OR($I137="TTL",$L137=""),"",VLOOKUP($L$2,CODE!$X:$Y,CODE!$Y$1-1,FALSE))</f>
        <v/>
      </c>
      <c r="P137" s="40"/>
      <c r="Q137" s="41" t="str">
        <f>IF(OR($I137="TTL",$P137=""),"",VLOOKUP($P137,CODE!$K:$M,CODE!$L$1,FALSE))</f>
        <v/>
      </c>
      <c r="R137" s="185"/>
      <c r="S137" s="40"/>
      <c r="T137" s="43" t="str">
        <f t="shared" si="273"/>
        <v/>
      </c>
      <c r="U137" s="39" t="str">
        <f t="shared" si="274"/>
        <v/>
      </c>
      <c r="V137" s="36">
        <f t="shared" si="238"/>
        <v>0</v>
      </c>
      <c r="W137" s="44"/>
      <c r="X137" s="39" t="str">
        <f>IF($Y137="","",VLOOKUP($Y137,CODE!$AE:$AF,CODE!$AF$1-1,FALSE))</f>
        <v/>
      </c>
      <c r="Y137" s="37"/>
      <c r="Z137" s="35" t="str">
        <f t="shared" si="212"/>
        <v/>
      </c>
      <c r="AA137" s="554" t="str">
        <f t="shared" si="213"/>
        <v/>
      </c>
      <c r="AB137" s="45">
        <f t="shared" si="214"/>
        <v>0</v>
      </c>
      <c r="AC137" s="560">
        <v>0</v>
      </c>
      <c r="AD137" s="186">
        <v>1</v>
      </c>
      <c r="AE137" s="218"/>
      <c r="AF137" s="214"/>
      <c r="AG137" s="215"/>
      <c r="AH137" s="216"/>
      <c r="AI137" s="231" t="str">
        <f t="shared" si="275"/>
        <v/>
      </c>
      <c r="AJ137" s="217"/>
      <c r="AK137" s="217"/>
      <c r="AL137" s="219" t="str">
        <f t="shared" si="272"/>
        <v/>
      </c>
      <c r="AM137" s="254">
        <f>IF(ISERROR(VLOOKUP($F137,[1]기획현황취합!$A$1:$E$65474,[1]기획현황취합!$B$1,FALSE))=TRUE,0,VLOOKUP($F137,[1]기획현황취합!$A$1:$E$65474,[1]기획현황취합!$B$1,FALSE))</f>
        <v>0</v>
      </c>
      <c r="AN137" s="1042">
        <f>IF(ISERROR(VLOOKUP($F137,[1]기획현황취합!$A$1:$E$65474,[1]기획현황취합!$C$1,FALSE))=TRUE,0,VLOOKUP($F137,[1]기획현황취합!$A$1:$E$65474,[1]기획현황취합!$C$1,FALSE))</f>
        <v>0</v>
      </c>
      <c r="AO137" s="46">
        <f>IF(ISERROR(($AM137/1.1)/VLOOKUP($AG137,'TARGET MU'!$A:$D,'TARGET MU'!$D$1,FALSE))=TRUE,0,($AM137/1.1)/VLOOKUP($AG137,'TARGET MU'!$A:$D,'TARGET MU'!$D$1,FALSE))</f>
        <v>0</v>
      </c>
      <c r="AP137" s="1049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0</v>
      </c>
      <c r="AQ137" s="38">
        <f t="shared" si="268"/>
        <v>0</v>
      </c>
      <c r="AR137" s="716">
        <v>0</v>
      </c>
      <c r="AS137" s="716">
        <v>0</v>
      </c>
      <c r="AT137" s="251"/>
      <c r="AU137" s="226">
        <f t="shared" si="269"/>
        <v>0</v>
      </c>
      <c r="AV137" s="252">
        <v>0</v>
      </c>
      <c r="AW137" s="253">
        <v>0</v>
      </c>
      <c r="AX137" s="257">
        <f>IF(ISERROR(VLOOKUP($F137,[1]기획현황취합!$A$1:$E$65474,[1]기획현황취합!$D$1,FALSE))=TRUE,0,VLOOKUP($F137,[1]기획현황취합!$A$1:$E$65474,[1]기획현황취합!$D$1,FALSE))</f>
        <v>0</v>
      </c>
      <c r="AY137" s="255">
        <v>0</v>
      </c>
      <c r="AZ137" s="210">
        <f>IF(ISERROR(VLOOKUP($F137,[1]기획현황취합!$A$1:$E$65474,[1]기획현황취합!$E$1,FALSE))=TRUE,0,VLOOKUP($F137,[1]기획현황취합!$A$1:$E$65474,[1]기획현황취합!$E$1,FALSE))</f>
        <v>0</v>
      </c>
      <c r="BA137" s="250">
        <v>0</v>
      </c>
      <c r="BB137" s="250">
        <v>0</v>
      </c>
      <c r="BC137" s="250">
        <v>0</v>
      </c>
      <c r="BD137" s="250">
        <v>0</v>
      </c>
      <c r="BE137" s="250">
        <v>0</v>
      </c>
      <c r="BF137" s="250">
        <v>0</v>
      </c>
      <c r="BG137" s="256">
        <v>0</v>
      </c>
      <c r="BH137" s="256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215"/>
        <v>0</v>
      </c>
      <c r="BO137" s="47">
        <f t="shared" si="216"/>
        <v>0</v>
      </c>
      <c r="BP137" s="95">
        <f t="shared" si="217"/>
        <v>0</v>
      </c>
      <c r="BQ137" s="95">
        <f t="shared" si="218"/>
        <v>0</v>
      </c>
      <c r="BR137" s="48">
        <f t="shared" si="276"/>
        <v>0</v>
      </c>
      <c r="BT137" s="26" t="str">
        <f>IF(ISERROR(Z137&amp;VLOOKUP($AG137,'TARGET MU'!$A:$D,'TARGET MU'!$B$1,FALSE))=TRUE,"",Z137&amp;VLOOKUP($AG137,'TARGET MU'!$A:$D,'TARGET MU'!$B$1,FALSE))</f>
        <v/>
      </c>
      <c r="BU137" s="31">
        <f t="shared" si="223"/>
        <v>0</v>
      </c>
      <c r="BV137" s="31" t="str">
        <f t="shared" si="224"/>
        <v>0</v>
      </c>
      <c r="BX137" s="55">
        <f t="shared" si="241"/>
        <v>0</v>
      </c>
      <c r="BY137" s="56" t="str">
        <f t="shared" si="242"/>
        <v/>
      </c>
      <c r="BZ137" s="56">
        <f t="shared" si="243"/>
        <v>0</v>
      </c>
      <c r="CA137" s="56">
        <f t="shared" si="244"/>
        <v>0</v>
      </c>
      <c r="CB137" s="56">
        <f t="shared" si="245"/>
        <v>0</v>
      </c>
      <c r="CC137" s="56">
        <f t="shared" si="246"/>
        <v>0</v>
      </c>
      <c r="CD137" s="57">
        <f t="shared" si="247"/>
        <v>0</v>
      </c>
      <c r="CE137" s="56" t="str">
        <f t="shared" si="248"/>
        <v/>
      </c>
      <c r="CF137" s="56" t="str">
        <f t="shared" si="249"/>
        <v/>
      </c>
      <c r="CG137" s="57">
        <f t="shared" si="250"/>
        <v>0</v>
      </c>
      <c r="CH137" s="56" t="str">
        <f t="shared" si="251"/>
        <v/>
      </c>
      <c r="CI137" s="56">
        <f t="shared" si="252"/>
        <v>1</v>
      </c>
      <c r="CJ137" s="56">
        <f t="shared" si="253"/>
        <v>0</v>
      </c>
      <c r="CK137" s="58">
        <f t="shared" si="219"/>
        <v>0</v>
      </c>
      <c r="CL137" s="59">
        <f t="shared" si="254"/>
        <v>0</v>
      </c>
      <c r="CM137" s="58">
        <f t="shared" si="255"/>
        <v>0</v>
      </c>
      <c r="CN137" s="58">
        <f t="shared" si="256"/>
        <v>0</v>
      </c>
      <c r="CO137" s="58">
        <f t="shared" si="257"/>
        <v>0</v>
      </c>
      <c r="CP137" s="60" t="str">
        <f t="shared" si="258"/>
        <v/>
      </c>
      <c r="CQ137" s="241"/>
      <c r="CS137" s="49"/>
      <c r="CT137" s="50" t="str">
        <f t="shared" si="259"/>
        <v/>
      </c>
      <c r="CU137" s="51" t="str">
        <f t="shared" si="260"/>
        <v/>
      </c>
      <c r="CV137" s="51" t="str">
        <f t="shared" si="261"/>
        <v>_</v>
      </c>
      <c r="CW137" s="51" t="str">
        <f t="shared" si="262"/>
        <v/>
      </c>
      <c r="CX137" s="52">
        <f t="shared" si="263"/>
        <v>0</v>
      </c>
      <c r="CY137" s="52" t="str">
        <f t="shared" si="264"/>
        <v/>
      </c>
      <c r="CZ137" s="53">
        <f t="shared" si="220"/>
        <v>0</v>
      </c>
      <c r="DA137" s="53">
        <f t="shared" si="265"/>
        <v>0</v>
      </c>
      <c r="DB137" s="52">
        <f t="shared" si="266"/>
        <v>0</v>
      </c>
      <c r="DC137" s="52">
        <f t="shared" si="267"/>
        <v>0</v>
      </c>
      <c r="DD137" s="61"/>
      <c r="DE137" s="165"/>
      <c r="DG137" s="276"/>
      <c r="DH137" s="282" t="str">
        <f t="shared" si="270"/>
        <v/>
      </c>
      <c r="DI137" s="275"/>
      <c r="DJ137" s="275"/>
      <c r="DK137" s="276"/>
      <c r="DL137" s="1081"/>
      <c r="DM137" s="1081"/>
      <c r="DN137" s="276"/>
      <c r="DO137" s="276"/>
      <c r="DP137" s="283" t="str">
        <f t="shared" si="271"/>
        <v/>
      </c>
      <c r="DQ137" s="276"/>
      <c r="DR137" s="276"/>
      <c r="DS137" s="277"/>
      <c r="DT137" s="276"/>
      <c r="DU137" s="277"/>
      <c r="DV137" s="276"/>
      <c r="DW137" s="276"/>
      <c r="DX137" s="277"/>
      <c r="DY137" s="277"/>
      <c r="DZ137" s="61"/>
      <c r="EA137" s="62"/>
      <c r="EB137" s="62"/>
      <c r="EC137" s="26" t="str">
        <f t="shared" si="225"/>
        <v/>
      </c>
      <c r="ED137" s="26" t="str">
        <f t="shared" si="226"/>
        <v/>
      </c>
      <c r="EE137" s="27">
        <f>IF(ED137="",0,IF(COUNTIF(ED$12:ED136,ED137)=0,0,COUNTIF(ED$12:ED136,ED137)))</f>
        <v>0</v>
      </c>
      <c r="EF137" s="26">
        <f t="shared" si="234"/>
        <v>0</v>
      </c>
      <c r="EG137" s="27" t="str">
        <f t="shared" si="227"/>
        <v/>
      </c>
      <c r="EI137" s="26" t="str">
        <f t="shared" si="228"/>
        <v/>
      </c>
      <c r="EJ137" s="26" t="str">
        <f t="shared" si="229"/>
        <v/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/>
      </c>
      <c r="B138" s="224" t="str">
        <f>IF(OR($I138="TTL",$I138=""),"",IF(VLOOKUP($P138,CODE!$K:$O,CODE!$O$1,FALSE)="",$I138,$I138&amp;"-"&amp;VLOOKUP($P138,CODE!$K:$O,CODE!$O$1,FALSE)))</f>
        <v/>
      </c>
      <c r="C138" s="72" t="str">
        <f t="shared" si="221"/>
        <v>--</v>
      </c>
      <c r="D138" s="306" t="str">
        <f t="shared" si="230"/>
        <v>--</v>
      </c>
      <c r="E138" s="72">
        <f t="shared" si="231"/>
        <v>0</v>
      </c>
      <c r="F138" s="195" t="str">
        <f t="shared" si="232"/>
        <v>--0</v>
      </c>
      <c r="G138" s="72" t="str">
        <f t="shared" si="233"/>
        <v>--0-</v>
      </c>
      <c r="H138" s="72">
        <f>IF(ISERROR(I138&amp;VLOOKUP(P138,CODE!$K:$N,CODE!$N$1,FALSE)&amp;S138)=TRUE,0,I138&amp;VLOOKUP(P138,CODE!$K:$N,CODE!$N$1,FALSE)&amp;S138)</f>
        <v>0</v>
      </c>
      <c r="I138" s="72" t="str">
        <f>IF(ISERROR(SEARCH("TTL",$K138))=TRUE,IF($L138="","",VLOOKUP($L138,CODE!$B:$G,CODE!$D$1,FALSE)),"TTL")</f>
        <v/>
      </c>
      <c r="J138" s="244" t="str">
        <f t="shared" si="222"/>
        <v/>
      </c>
      <c r="K138" s="558"/>
      <c r="L138" s="40"/>
      <c r="M138" s="41" t="str">
        <f>IF(OR($I138="TTL",$L138=""),"",VLOOKUP($L138,CODE!$B:$D,CODE!$C$1,FALSE))</f>
        <v/>
      </c>
      <c r="N138" s="42" t="str">
        <f>IF(OR($I138="TTL",$L138=""),"",VLOOKUP($K$2,CODE!$S:$T,CODE!$T$1-1,FALSE))</f>
        <v/>
      </c>
      <c r="O138" s="43" t="str">
        <f>IF(OR($I138="TTL",$L138=""),"",VLOOKUP($L$2,CODE!$X:$Y,CODE!$Y$1-1,FALSE))</f>
        <v/>
      </c>
      <c r="P138" s="40"/>
      <c r="Q138" s="41" t="str">
        <f>IF(OR($I138="TTL",$P138=""),"",VLOOKUP($P138,CODE!$K:$M,CODE!$L$1,FALSE))</f>
        <v/>
      </c>
      <c r="R138" s="185"/>
      <c r="S138" s="40"/>
      <c r="T138" s="43" t="str">
        <f t="shared" si="273"/>
        <v/>
      </c>
      <c r="U138" s="39" t="str">
        <f t="shared" si="274"/>
        <v/>
      </c>
      <c r="V138" s="36">
        <f t="shared" si="238"/>
        <v>0</v>
      </c>
      <c r="W138" s="44"/>
      <c r="X138" s="39" t="str">
        <f>IF($Y138="","",VLOOKUP($Y138,CODE!$AE:$AF,CODE!$AF$1-1,FALSE))</f>
        <v/>
      </c>
      <c r="Y138" s="37"/>
      <c r="Z138" s="35" t="str">
        <f t="shared" si="212"/>
        <v/>
      </c>
      <c r="AA138" s="554" t="str">
        <f t="shared" si="213"/>
        <v/>
      </c>
      <c r="AB138" s="45">
        <f t="shared" si="214"/>
        <v>0</v>
      </c>
      <c r="AC138" s="560">
        <v>0</v>
      </c>
      <c r="AD138" s="186">
        <v>1</v>
      </c>
      <c r="AE138" s="218"/>
      <c r="AF138" s="214"/>
      <c r="AG138" s="215"/>
      <c r="AH138" s="216"/>
      <c r="AI138" s="231" t="str">
        <f t="shared" si="275"/>
        <v/>
      </c>
      <c r="AJ138" s="217"/>
      <c r="AK138" s="217"/>
      <c r="AL138" s="219" t="str">
        <f t="shared" si="272"/>
        <v/>
      </c>
      <c r="AM138" s="254">
        <f>IF(ISERROR(VLOOKUP($F138,[1]기획현황취합!$A$1:$E$65474,[1]기획현황취합!$B$1,FALSE))=TRUE,0,VLOOKUP($F138,[1]기획현황취합!$A$1:$E$65474,[1]기획현황취합!$B$1,FALSE))</f>
        <v>0</v>
      </c>
      <c r="AN138" s="1042">
        <f>IF(ISERROR(VLOOKUP($F138,[1]기획현황취합!$A$1:$E$65474,[1]기획현황취합!$C$1,FALSE))=TRUE,0,VLOOKUP($F138,[1]기획현황취합!$A$1:$E$65474,[1]기획현황취합!$C$1,FALSE))</f>
        <v>0</v>
      </c>
      <c r="AO138" s="46">
        <f>IF(ISERROR(($AM138/1.1)/VLOOKUP($AG138,'TARGET MU'!$A:$D,'TARGET MU'!$D$1,FALSE))=TRUE,0,($AM138/1.1)/VLOOKUP($AG138,'TARGET MU'!$A:$D,'TARGET MU'!$D$1,FALSE))</f>
        <v>0</v>
      </c>
      <c r="AP138" s="1049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38">
        <f t="shared" si="268"/>
        <v>0</v>
      </c>
      <c r="AR138" s="716">
        <v>0</v>
      </c>
      <c r="AS138" s="716">
        <v>0</v>
      </c>
      <c r="AT138" s="251"/>
      <c r="AU138" s="226">
        <f t="shared" si="269"/>
        <v>0</v>
      </c>
      <c r="AV138" s="252">
        <v>0</v>
      </c>
      <c r="AW138" s="253">
        <v>0</v>
      </c>
      <c r="AX138" s="257">
        <f>IF(ISERROR(VLOOKUP($F138,[1]기획현황취합!$A$1:$E$65474,[1]기획현황취합!$D$1,FALSE))=TRUE,0,VLOOKUP($F138,[1]기획현황취합!$A$1:$E$65474,[1]기획현황취합!$D$1,FALSE))</f>
        <v>0</v>
      </c>
      <c r="AY138" s="255">
        <v>0</v>
      </c>
      <c r="AZ138" s="210">
        <f>IF(ISERROR(VLOOKUP($F138,[1]기획현황취합!$A$1:$E$65474,[1]기획현황취합!$E$1,FALSE))=TRUE,0,VLOOKUP($F138,[1]기획현황취합!$A$1:$E$65474,[1]기획현황취합!$E$1,FALSE))</f>
        <v>0</v>
      </c>
      <c r="BA138" s="250">
        <v>0</v>
      </c>
      <c r="BB138" s="250">
        <v>0</v>
      </c>
      <c r="BC138" s="250">
        <v>0</v>
      </c>
      <c r="BD138" s="250">
        <v>0</v>
      </c>
      <c r="BE138" s="250">
        <v>0</v>
      </c>
      <c r="BF138" s="250">
        <v>0</v>
      </c>
      <c r="BG138" s="256">
        <v>0</v>
      </c>
      <c r="BH138" s="256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215"/>
        <v>0</v>
      </c>
      <c r="BO138" s="47">
        <f t="shared" si="216"/>
        <v>0</v>
      </c>
      <c r="BP138" s="95">
        <f t="shared" si="217"/>
        <v>0</v>
      </c>
      <c r="BQ138" s="95">
        <f t="shared" si="218"/>
        <v>0</v>
      </c>
      <c r="BR138" s="48">
        <f t="shared" si="276"/>
        <v>0</v>
      </c>
      <c r="BT138" s="26" t="str">
        <f>IF(ISERROR(Z138&amp;VLOOKUP($AG138,'TARGET MU'!$A:$D,'TARGET MU'!$B$1,FALSE))=TRUE,"",Z138&amp;VLOOKUP($AG138,'TARGET MU'!$A:$D,'TARGET MU'!$B$1,FALSE))</f>
        <v/>
      </c>
      <c r="BU138" s="31">
        <f t="shared" si="223"/>
        <v>0</v>
      </c>
      <c r="BV138" s="31" t="str">
        <f t="shared" si="224"/>
        <v>0</v>
      </c>
      <c r="BX138" s="55">
        <f t="shared" si="241"/>
        <v>0</v>
      </c>
      <c r="BY138" s="56" t="str">
        <f t="shared" si="242"/>
        <v/>
      </c>
      <c r="BZ138" s="56">
        <f t="shared" si="243"/>
        <v>0</v>
      </c>
      <c r="CA138" s="56">
        <f t="shared" si="244"/>
        <v>0</v>
      </c>
      <c r="CB138" s="56">
        <f t="shared" si="245"/>
        <v>0</v>
      </c>
      <c r="CC138" s="56">
        <f t="shared" si="246"/>
        <v>0</v>
      </c>
      <c r="CD138" s="57">
        <f t="shared" si="247"/>
        <v>0</v>
      </c>
      <c r="CE138" s="56" t="str">
        <f t="shared" si="248"/>
        <v/>
      </c>
      <c r="CF138" s="56" t="str">
        <f t="shared" si="249"/>
        <v/>
      </c>
      <c r="CG138" s="57">
        <f t="shared" si="250"/>
        <v>0</v>
      </c>
      <c r="CH138" s="56" t="str">
        <f t="shared" si="251"/>
        <v/>
      </c>
      <c r="CI138" s="56">
        <f t="shared" si="252"/>
        <v>1</v>
      </c>
      <c r="CJ138" s="56">
        <f t="shared" si="253"/>
        <v>0</v>
      </c>
      <c r="CK138" s="58">
        <f t="shared" si="219"/>
        <v>0</v>
      </c>
      <c r="CL138" s="59">
        <f t="shared" si="254"/>
        <v>0</v>
      </c>
      <c r="CM138" s="58">
        <f t="shared" si="255"/>
        <v>0</v>
      </c>
      <c r="CN138" s="58">
        <f t="shared" si="256"/>
        <v>0</v>
      </c>
      <c r="CO138" s="58">
        <f t="shared" si="257"/>
        <v>0</v>
      </c>
      <c r="CP138" s="60" t="str">
        <f t="shared" si="258"/>
        <v/>
      </c>
      <c r="CQ138" s="241"/>
      <c r="CS138" s="49"/>
      <c r="CT138" s="50" t="str">
        <f t="shared" si="259"/>
        <v/>
      </c>
      <c r="CU138" s="51" t="str">
        <f t="shared" si="260"/>
        <v/>
      </c>
      <c r="CV138" s="51" t="str">
        <f t="shared" si="261"/>
        <v>_</v>
      </c>
      <c r="CW138" s="51" t="str">
        <f t="shared" si="262"/>
        <v/>
      </c>
      <c r="CX138" s="52">
        <f t="shared" si="263"/>
        <v>0</v>
      </c>
      <c r="CY138" s="52" t="str">
        <f t="shared" si="264"/>
        <v/>
      </c>
      <c r="CZ138" s="53">
        <f t="shared" si="220"/>
        <v>0</v>
      </c>
      <c r="DA138" s="53">
        <f t="shared" si="265"/>
        <v>0</v>
      </c>
      <c r="DB138" s="52">
        <f t="shared" si="266"/>
        <v>0</v>
      </c>
      <c r="DC138" s="52">
        <f t="shared" si="267"/>
        <v>0</v>
      </c>
      <c r="DD138" s="61"/>
      <c r="DE138" s="165"/>
      <c r="DG138" s="276"/>
      <c r="DH138" s="282" t="str">
        <f t="shared" si="270"/>
        <v/>
      </c>
      <c r="DI138" s="275"/>
      <c r="DJ138" s="275"/>
      <c r="DK138" s="276"/>
      <c r="DL138" s="1081"/>
      <c r="DM138" s="1081"/>
      <c r="DN138" s="276"/>
      <c r="DO138" s="276"/>
      <c r="DP138" s="283" t="str">
        <f t="shared" si="271"/>
        <v/>
      </c>
      <c r="DQ138" s="276"/>
      <c r="DR138" s="276"/>
      <c r="DS138" s="277"/>
      <c r="DT138" s="276"/>
      <c r="DU138" s="277"/>
      <c r="DV138" s="276"/>
      <c r="DW138" s="276"/>
      <c r="DX138" s="277"/>
      <c r="DY138" s="277"/>
      <c r="DZ138" s="61"/>
      <c r="EA138" s="62"/>
      <c r="EB138" s="62"/>
      <c r="EC138" s="26" t="str">
        <f t="shared" si="225"/>
        <v/>
      </c>
      <c r="ED138" s="26" t="str">
        <f t="shared" si="226"/>
        <v/>
      </c>
      <c r="EE138" s="27">
        <f>IF(ED138="",0,IF(COUNTIF(ED$12:ED137,ED138)=0,0,COUNTIF(ED$12:ED137,ED138)))</f>
        <v>0</v>
      </c>
      <c r="EF138" s="26">
        <f t="shared" si="234"/>
        <v>0</v>
      </c>
      <c r="EG138" s="27" t="str">
        <f t="shared" si="227"/>
        <v/>
      </c>
      <c r="EI138" s="26" t="str">
        <f t="shared" si="228"/>
        <v/>
      </c>
      <c r="EJ138" s="26" t="str">
        <f t="shared" si="229"/>
        <v/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/>
      </c>
      <c r="B139" s="224" t="str">
        <f>IF(OR($I139="TTL",$I139=""),"",IF(VLOOKUP($P139,CODE!$K:$O,CODE!$O$1,FALSE)="",$I139,$I139&amp;"-"&amp;VLOOKUP($P139,CODE!$K:$O,CODE!$O$1,FALSE)))</f>
        <v/>
      </c>
      <c r="C139" s="72" t="str">
        <f t="shared" si="221"/>
        <v>--</v>
      </c>
      <c r="D139" s="306" t="str">
        <f t="shared" si="230"/>
        <v>--</v>
      </c>
      <c r="E139" s="72">
        <f t="shared" si="231"/>
        <v>0</v>
      </c>
      <c r="F139" s="195" t="str">
        <f t="shared" si="232"/>
        <v>--0</v>
      </c>
      <c r="G139" s="72" t="str">
        <f t="shared" si="233"/>
        <v>--0-</v>
      </c>
      <c r="H139" s="72">
        <f>IF(ISERROR(I139&amp;VLOOKUP(P139,CODE!$K:$N,CODE!$N$1,FALSE)&amp;S139)=TRUE,0,I139&amp;VLOOKUP(P139,CODE!$K:$N,CODE!$N$1,FALSE)&amp;S139)</f>
        <v>0</v>
      </c>
      <c r="I139" s="72" t="str">
        <f>IF(ISERROR(SEARCH("TTL",$K139))=TRUE,IF($L139="","",VLOOKUP($L139,CODE!$B:$G,CODE!$D$1,FALSE)),"TTL")</f>
        <v/>
      </c>
      <c r="J139" s="244" t="str">
        <f t="shared" si="222"/>
        <v/>
      </c>
      <c r="K139" s="558"/>
      <c r="L139" s="40"/>
      <c r="M139" s="41" t="str">
        <f>IF(OR($I139="TTL",$L139=""),"",VLOOKUP($L139,CODE!$B:$D,CODE!$C$1,FALSE))</f>
        <v/>
      </c>
      <c r="N139" s="42" t="str">
        <f>IF(OR($I139="TTL",$L139=""),"",VLOOKUP($K$2,CODE!$S:$T,CODE!$T$1-1,FALSE))</f>
        <v/>
      </c>
      <c r="O139" s="43" t="str">
        <f>IF(OR($I139="TTL",$L139=""),"",VLOOKUP($L$2,CODE!$X:$Y,CODE!$Y$1-1,FALSE))</f>
        <v/>
      </c>
      <c r="P139" s="40"/>
      <c r="Q139" s="41" t="str">
        <f>IF(OR($I139="TTL",$P139=""),"",VLOOKUP($P139,CODE!$K:$M,CODE!$L$1,FALSE))</f>
        <v/>
      </c>
      <c r="R139" s="185"/>
      <c r="S139" s="40"/>
      <c r="T139" s="43" t="str">
        <f t="shared" si="273"/>
        <v/>
      </c>
      <c r="U139" s="39" t="str">
        <f t="shared" si="274"/>
        <v/>
      </c>
      <c r="V139" s="36">
        <f t="shared" si="238"/>
        <v>0</v>
      </c>
      <c r="W139" s="44"/>
      <c r="X139" s="39" t="str">
        <f>IF($Y139="","",VLOOKUP($Y139,CODE!$AE:$AF,CODE!$AF$1-1,FALSE))</f>
        <v/>
      </c>
      <c r="Y139" s="37"/>
      <c r="Z139" s="35" t="str">
        <f t="shared" si="212"/>
        <v/>
      </c>
      <c r="AA139" s="554" t="str">
        <f t="shared" si="213"/>
        <v/>
      </c>
      <c r="AB139" s="45">
        <f t="shared" si="214"/>
        <v>0</v>
      </c>
      <c r="AC139" s="560">
        <v>0</v>
      </c>
      <c r="AD139" s="186">
        <v>1</v>
      </c>
      <c r="AE139" s="218"/>
      <c r="AF139" s="214"/>
      <c r="AG139" s="215"/>
      <c r="AH139" s="216"/>
      <c r="AI139" s="231" t="str">
        <f t="shared" si="275"/>
        <v/>
      </c>
      <c r="AJ139" s="217"/>
      <c r="AK139" s="217"/>
      <c r="AL139" s="219" t="str">
        <f t="shared" si="272"/>
        <v/>
      </c>
      <c r="AM139" s="254">
        <f>IF(ISERROR(VLOOKUP($F139,[1]기획현황취합!$A$1:$E$65474,[1]기획현황취합!$B$1,FALSE))=TRUE,0,VLOOKUP($F139,[1]기획현황취합!$A$1:$E$65474,[1]기획현황취합!$B$1,FALSE))</f>
        <v>0</v>
      </c>
      <c r="AN139" s="1042">
        <f>IF(ISERROR(VLOOKUP($F139,[1]기획현황취합!$A$1:$E$65474,[1]기획현황취합!$C$1,FALSE))=TRUE,0,VLOOKUP($F139,[1]기획현황취합!$A$1:$E$65474,[1]기획현황취합!$C$1,FALSE))</f>
        <v>0</v>
      </c>
      <c r="AO139" s="46">
        <f>IF(ISERROR(($AM139/1.1)/VLOOKUP($AG139,'TARGET MU'!$A:$D,'TARGET MU'!$D$1,FALSE))=TRUE,0,($AM139/1.1)/VLOOKUP($AG139,'TARGET MU'!$A:$D,'TARGET MU'!$D$1,FALSE))</f>
        <v>0</v>
      </c>
      <c r="AP139" s="1049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0</v>
      </c>
      <c r="AQ139" s="38">
        <f t="shared" si="268"/>
        <v>0</v>
      </c>
      <c r="AR139" s="716">
        <v>0</v>
      </c>
      <c r="AS139" s="716">
        <v>0</v>
      </c>
      <c r="AT139" s="251"/>
      <c r="AU139" s="226">
        <f t="shared" si="269"/>
        <v>0</v>
      </c>
      <c r="AV139" s="252">
        <v>0</v>
      </c>
      <c r="AW139" s="253">
        <v>0</v>
      </c>
      <c r="AX139" s="257">
        <f>IF(ISERROR(VLOOKUP($F139,[1]기획현황취합!$A$1:$E$65474,[1]기획현황취합!$D$1,FALSE))=TRUE,0,VLOOKUP($F139,[1]기획현황취합!$A$1:$E$65474,[1]기획현황취합!$D$1,FALSE))</f>
        <v>0</v>
      </c>
      <c r="AY139" s="255">
        <v>0</v>
      </c>
      <c r="AZ139" s="210">
        <f>IF(ISERROR(VLOOKUP($F139,[1]기획현황취합!$A$1:$E$65474,[1]기획현황취합!$E$1,FALSE))=TRUE,0,VLOOKUP($F139,[1]기획현황취합!$A$1:$E$65474,[1]기획현황취합!$E$1,FALSE))</f>
        <v>0</v>
      </c>
      <c r="BA139" s="250">
        <v>0</v>
      </c>
      <c r="BB139" s="250">
        <v>0</v>
      </c>
      <c r="BC139" s="250">
        <v>0</v>
      </c>
      <c r="BD139" s="250">
        <v>0</v>
      </c>
      <c r="BE139" s="250">
        <v>0</v>
      </c>
      <c r="BF139" s="250">
        <v>0</v>
      </c>
      <c r="BG139" s="256">
        <v>0</v>
      </c>
      <c r="BH139" s="256">
        <v>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215"/>
        <v>0</v>
      </c>
      <c r="BO139" s="47">
        <f t="shared" si="216"/>
        <v>0</v>
      </c>
      <c r="BP139" s="95">
        <f t="shared" si="217"/>
        <v>0</v>
      </c>
      <c r="BQ139" s="95">
        <f t="shared" si="218"/>
        <v>0</v>
      </c>
      <c r="BR139" s="48">
        <f t="shared" si="276"/>
        <v>0</v>
      </c>
      <c r="BT139" s="26" t="str">
        <f>IF(ISERROR(Z139&amp;VLOOKUP($AG139,'TARGET MU'!$A:$D,'TARGET MU'!$B$1,FALSE))=TRUE,"",Z139&amp;VLOOKUP($AG139,'TARGET MU'!$A:$D,'TARGET MU'!$B$1,FALSE))</f>
        <v/>
      </c>
      <c r="BU139" s="31">
        <f t="shared" si="223"/>
        <v>0</v>
      </c>
      <c r="BV139" s="31" t="str">
        <f t="shared" si="224"/>
        <v>0</v>
      </c>
      <c r="BX139" s="55">
        <f t="shared" si="241"/>
        <v>0</v>
      </c>
      <c r="BY139" s="56" t="str">
        <f t="shared" si="242"/>
        <v/>
      </c>
      <c r="BZ139" s="56">
        <f t="shared" si="243"/>
        <v>0</v>
      </c>
      <c r="CA139" s="56">
        <f t="shared" si="244"/>
        <v>0</v>
      </c>
      <c r="CB139" s="56">
        <f t="shared" si="245"/>
        <v>0</v>
      </c>
      <c r="CC139" s="56">
        <f t="shared" si="246"/>
        <v>0</v>
      </c>
      <c r="CD139" s="57">
        <f t="shared" si="247"/>
        <v>0</v>
      </c>
      <c r="CE139" s="56" t="str">
        <f t="shared" si="248"/>
        <v/>
      </c>
      <c r="CF139" s="56" t="str">
        <f t="shared" si="249"/>
        <v/>
      </c>
      <c r="CG139" s="57">
        <f t="shared" si="250"/>
        <v>0</v>
      </c>
      <c r="CH139" s="56" t="str">
        <f t="shared" si="251"/>
        <v/>
      </c>
      <c r="CI139" s="56">
        <f t="shared" si="252"/>
        <v>1</v>
      </c>
      <c r="CJ139" s="56">
        <f t="shared" si="253"/>
        <v>0</v>
      </c>
      <c r="CK139" s="58">
        <f t="shared" si="219"/>
        <v>0</v>
      </c>
      <c r="CL139" s="59">
        <f t="shared" si="254"/>
        <v>0</v>
      </c>
      <c r="CM139" s="58">
        <f t="shared" si="255"/>
        <v>0</v>
      </c>
      <c r="CN139" s="58">
        <f t="shared" si="256"/>
        <v>0</v>
      </c>
      <c r="CO139" s="58">
        <f t="shared" si="257"/>
        <v>0</v>
      </c>
      <c r="CP139" s="60" t="str">
        <f t="shared" si="258"/>
        <v/>
      </c>
      <c r="CQ139" s="241"/>
      <c r="CS139" s="49"/>
      <c r="CT139" s="50" t="str">
        <f t="shared" si="259"/>
        <v/>
      </c>
      <c r="CU139" s="51" t="str">
        <f t="shared" si="260"/>
        <v/>
      </c>
      <c r="CV139" s="51" t="str">
        <f t="shared" si="261"/>
        <v>_</v>
      </c>
      <c r="CW139" s="51" t="str">
        <f t="shared" si="262"/>
        <v/>
      </c>
      <c r="CX139" s="52">
        <f t="shared" si="263"/>
        <v>0</v>
      </c>
      <c r="CY139" s="52" t="str">
        <f t="shared" si="264"/>
        <v/>
      </c>
      <c r="CZ139" s="53">
        <f t="shared" si="220"/>
        <v>0</v>
      </c>
      <c r="DA139" s="53">
        <f t="shared" si="265"/>
        <v>0</v>
      </c>
      <c r="DB139" s="52">
        <f t="shared" si="266"/>
        <v>0</v>
      </c>
      <c r="DC139" s="52">
        <f t="shared" si="267"/>
        <v>0</v>
      </c>
      <c r="DD139" s="61"/>
      <c r="DE139" s="165"/>
      <c r="DG139" s="276"/>
      <c r="DH139" s="282" t="str">
        <f t="shared" si="270"/>
        <v/>
      </c>
      <c r="DI139" s="275"/>
      <c r="DJ139" s="275"/>
      <c r="DK139" s="276"/>
      <c r="DL139" s="1081"/>
      <c r="DM139" s="1081"/>
      <c r="DN139" s="276"/>
      <c r="DO139" s="276"/>
      <c r="DP139" s="283" t="str">
        <f t="shared" si="271"/>
        <v/>
      </c>
      <c r="DQ139" s="276"/>
      <c r="DR139" s="276"/>
      <c r="DS139" s="277"/>
      <c r="DT139" s="276"/>
      <c r="DU139" s="277"/>
      <c r="DV139" s="276"/>
      <c r="DW139" s="276"/>
      <c r="DX139" s="277"/>
      <c r="DY139" s="277"/>
      <c r="DZ139" s="61"/>
      <c r="EA139" s="62"/>
      <c r="EB139" s="62"/>
      <c r="EC139" s="26" t="str">
        <f t="shared" si="225"/>
        <v/>
      </c>
      <c r="ED139" s="26" t="str">
        <f t="shared" si="226"/>
        <v/>
      </c>
      <c r="EE139" s="27">
        <f>IF(ED139="",0,IF(COUNTIF(ED$12:ED138,ED139)=0,0,COUNTIF(ED$12:ED138,ED139)))</f>
        <v>0</v>
      </c>
      <c r="EF139" s="26">
        <f t="shared" si="234"/>
        <v>0</v>
      </c>
      <c r="EG139" s="27" t="str">
        <f t="shared" si="227"/>
        <v/>
      </c>
      <c r="EI139" s="26" t="str">
        <f t="shared" si="228"/>
        <v/>
      </c>
      <c r="EJ139" s="26" t="str">
        <f t="shared" si="229"/>
        <v/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/>
      </c>
      <c r="B140" s="224" t="str">
        <f>IF(OR($I140="TTL",$I140=""),"",IF(VLOOKUP($P140,CODE!$K:$O,CODE!$O$1,FALSE)="",$I140,$I140&amp;"-"&amp;VLOOKUP($P140,CODE!$K:$O,CODE!$O$1,FALSE)))</f>
        <v/>
      </c>
      <c r="C140" s="72" t="str">
        <f t="shared" si="221"/>
        <v>--</v>
      </c>
      <c r="D140" s="306" t="str">
        <f t="shared" si="230"/>
        <v>--</v>
      </c>
      <c r="E140" s="72">
        <f t="shared" si="231"/>
        <v>0</v>
      </c>
      <c r="F140" s="195" t="str">
        <f t="shared" si="232"/>
        <v>--0</v>
      </c>
      <c r="G140" s="72" t="str">
        <f t="shared" si="233"/>
        <v>--0-</v>
      </c>
      <c r="H140" s="72">
        <f>IF(ISERROR(I140&amp;VLOOKUP(P140,CODE!$K:$N,CODE!$N$1,FALSE)&amp;S140)=TRUE,0,I140&amp;VLOOKUP(P140,CODE!$K:$N,CODE!$N$1,FALSE)&amp;S140)</f>
        <v>0</v>
      </c>
      <c r="I140" s="72" t="str">
        <f>IF(ISERROR(SEARCH("TTL",$K140))=TRUE,IF($L140="","",VLOOKUP($L140,CODE!$B:$G,CODE!$D$1,FALSE)),"TTL")</f>
        <v/>
      </c>
      <c r="J140" s="244" t="str">
        <f t="shared" si="222"/>
        <v/>
      </c>
      <c r="K140" s="558"/>
      <c r="L140" s="40"/>
      <c r="M140" s="41" t="str">
        <f>IF(OR($I140="TTL",$L140=""),"",VLOOKUP($L140,CODE!$B:$D,CODE!$C$1,FALSE))</f>
        <v/>
      </c>
      <c r="N140" s="42" t="str">
        <f>IF(OR($I140="TTL",$L140=""),"",VLOOKUP($K$2,CODE!$S:$T,CODE!$T$1-1,FALSE))</f>
        <v/>
      </c>
      <c r="O140" s="43" t="str">
        <f>IF(OR($I140="TTL",$L140=""),"",VLOOKUP($L$2,CODE!$X:$Y,CODE!$Y$1-1,FALSE))</f>
        <v/>
      </c>
      <c r="P140" s="40"/>
      <c r="Q140" s="41" t="str">
        <f>IF(OR($I140="TTL",$P140=""),"",VLOOKUP($P140,CODE!$K:$M,CODE!$L$1,FALSE))</f>
        <v/>
      </c>
      <c r="R140" s="185"/>
      <c r="S140" s="40"/>
      <c r="T140" s="43" t="str">
        <f t="shared" si="273"/>
        <v/>
      </c>
      <c r="U140" s="39" t="str">
        <f t="shared" si="274"/>
        <v/>
      </c>
      <c r="V140" s="36">
        <f t="shared" si="238"/>
        <v>0</v>
      </c>
      <c r="W140" s="44"/>
      <c r="X140" s="39" t="str">
        <f>IF($Y140="","",VLOOKUP($Y140,CODE!$AE:$AF,CODE!$AF$1-1,FALSE))</f>
        <v/>
      </c>
      <c r="Y140" s="37"/>
      <c r="Z140" s="35" t="str">
        <f t="shared" si="212"/>
        <v/>
      </c>
      <c r="AA140" s="554" t="str">
        <f t="shared" si="213"/>
        <v/>
      </c>
      <c r="AB140" s="45">
        <f t="shared" si="214"/>
        <v>0</v>
      </c>
      <c r="AC140" s="560">
        <v>0</v>
      </c>
      <c r="AD140" s="186">
        <v>1</v>
      </c>
      <c r="AE140" s="218"/>
      <c r="AF140" s="214"/>
      <c r="AG140" s="215"/>
      <c r="AH140" s="216"/>
      <c r="AI140" s="231" t="str">
        <f t="shared" si="275"/>
        <v/>
      </c>
      <c r="AJ140" s="217"/>
      <c r="AK140" s="217"/>
      <c r="AL140" s="219" t="str">
        <f t="shared" si="272"/>
        <v/>
      </c>
      <c r="AM140" s="254">
        <f>IF(ISERROR(VLOOKUP($F140,[1]기획현황취합!$A$1:$E$65474,[1]기획현황취합!$B$1,FALSE))=TRUE,0,VLOOKUP($F140,[1]기획현황취합!$A$1:$E$65474,[1]기획현황취합!$B$1,FALSE))</f>
        <v>0</v>
      </c>
      <c r="AN140" s="1042">
        <f>IF(ISERROR(VLOOKUP($F140,[1]기획현황취합!$A$1:$E$65474,[1]기획현황취합!$C$1,FALSE))=TRUE,0,VLOOKUP($F140,[1]기획현황취합!$A$1:$E$65474,[1]기획현황취합!$C$1,FALSE))</f>
        <v>0</v>
      </c>
      <c r="AO140" s="46">
        <f>IF(ISERROR(($AM140/1.1)/VLOOKUP($AG140,'TARGET MU'!$A:$D,'TARGET MU'!$D$1,FALSE))=TRUE,0,($AM140/1.1)/VLOOKUP($AG140,'TARGET MU'!$A:$D,'TARGET MU'!$D$1,FALSE))</f>
        <v>0</v>
      </c>
      <c r="AP140" s="1049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38">
        <f t="shared" si="268"/>
        <v>0</v>
      </c>
      <c r="AR140" s="716">
        <v>0</v>
      </c>
      <c r="AS140" s="716">
        <v>0</v>
      </c>
      <c r="AT140" s="251"/>
      <c r="AU140" s="226">
        <f t="shared" si="269"/>
        <v>0</v>
      </c>
      <c r="AV140" s="252">
        <v>0</v>
      </c>
      <c r="AW140" s="253">
        <v>0</v>
      </c>
      <c r="AX140" s="257">
        <f>IF(ISERROR(VLOOKUP($F140,[1]기획현황취합!$A$1:$E$65474,[1]기획현황취합!$D$1,FALSE))=TRUE,0,VLOOKUP($F140,[1]기획현황취합!$A$1:$E$65474,[1]기획현황취합!$D$1,FALSE))</f>
        <v>0</v>
      </c>
      <c r="AY140" s="255">
        <v>0</v>
      </c>
      <c r="AZ140" s="210">
        <f>IF(ISERROR(VLOOKUP($F140,[1]기획현황취합!$A$1:$E$65474,[1]기획현황취합!$E$1,FALSE))=TRUE,0,VLOOKUP($F140,[1]기획현황취합!$A$1:$E$65474,[1]기획현황취합!$E$1,FALSE))</f>
        <v>0</v>
      </c>
      <c r="BA140" s="250">
        <v>0</v>
      </c>
      <c r="BB140" s="250">
        <v>0</v>
      </c>
      <c r="BC140" s="250">
        <v>0</v>
      </c>
      <c r="BD140" s="250">
        <v>0</v>
      </c>
      <c r="BE140" s="250">
        <v>0</v>
      </c>
      <c r="BF140" s="250">
        <v>0</v>
      </c>
      <c r="BG140" s="256">
        <v>0</v>
      </c>
      <c r="BH140" s="256">
        <v>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215"/>
        <v>0</v>
      </c>
      <c r="BO140" s="47">
        <f t="shared" si="216"/>
        <v>0</v>
      </c>
      <c r="BP140" s="95">
        <f t="shared" si="217"/>
        <v>0</v>
      </c>
      <c r="BQ140" s="95">
        <f t="shared" si="218"/>
        <v>0</v>
      </c>
      <c r="BR140" s="48">
        <f t="shared" si="276"/>
        <v>0</v>
      </c>
      <c r="BT140" s="26" t="str">
        <f>IF(ISERROR(Z140&amp;VLOOKUP($AG140,'TARGET MU'!$A:$D,'TARGET MU'!$B$1,FALSE))=TRUE,"",Z140&amp;VLOOKUP($AG140,'TARGET MU'!$A:$D,'TARGET MU'!$B$1,FALSE))</f>
        <v/>
      </c>
      <c r="BU140" s="31">
        <f t="shared" si="223"/>
        <v>0</v>
      </c>
      <c r="BV140" s="31" t="str">
        <f t="shared" si="224"/>
        <v>0</v>
      </c>
      <c r="BX140" s="55">
        <f t="shared" si="241"/>
        <v>0</v>
      </c>
      <c r="BY140" s="56" t="str">
        <f t="shared" si="242"/>
        <v/>
      </c>
      <c r="BZ140" s="56">
        <f t="shared" si="243"/>
        <v>0</v>
      </c>
      <c r="CA140" s="56">
        <f t="shared" si="244"/>
        <v>0</v>
      </c>
      <c r="CB140" s="56">
        <f t="shared" si="245"/>
        <v>0</v>
      </c>
      <c r="CC140" s="56">
        <f t="shared" si="246"/>
        <v>0</v>
      </c>
      <c r="CD140" s="57">
        <f t="shared" si="247"/>
        <v>0</v>
      </c>
      <c r="CE140" s="56" t="str">
        <f t="shared" si="248"/>
        <v/>
      </c>
      <c r="CF140" s="56" t="str">
        <f t="shared" si="249"/>
        <v/>
      </c>
      <c r="CG140" s="57">
        <f t="shared" si="250"/>
        <v>0</v>
      </c>
      <c r="CH140" s="56" t="str">
        <f t="shared" si="251"/>
        <v/>
      </c>
      <c r="CI140" s="56">
        <f t="shared" si="252"/>
        <v>1</v>
      </c>
      <c r="CJ140" s="56">
        <f t="shared" si="253"/>
        <v>0</v>
      </c>
      <c r="CK140" s="58">
        <f t="shared" si="219"/>
        <v>0</v>
      </c>
      <c r="CL140" s="59">
        <f t="shared" si="254"/>
        <v>0</v>
      </c>
      <c r="CM140" s="58">
        <f t="shared" si="255"/>
        <v>0</v>
      </c>
      <c r="CN140" s="58">
        <f t="shared" si="256"/>
        <v>0</v>
      </c>
      <c r="CO140" s="58">
        <f t="shared" si="257"/>
        <v>0</v>
      </c>
      <c r="CP140" s="60" t="str">
        <f t="shared" si="258"/>
        <v/>
      </c>
      <c r="CQ140" s="241"/>
      <c r="CS140" s="49"/>
      <c r="CT140" s="50" t="str">
        <f t="shared" si="259"/>
        <v/>
      </c>
      <c r="CU140" s="51" t="str">
        <f t="shared" si="260"/>
        <v/>
      </c>
      <c r="CV140" s="51" t="str">
        <f t="shared" si="261"/>
        <v>_</v>
      </c>
      <c r="CW140" s="51" t="str">
        <f t="shared" si="262"/>
        <v/>
      </c>
      <c r="CX140" s="52">
        <f t="shared" si="263"/>
        <v>0</v>
      </c>
      <c r="CY140" s="52" t="str">
        <f t="shared" si="264"/>
        <v/>
      </c>
      <c r="CZ140" s="53">
        <f t="shared" si="220"/>
        <v>0</v>
      </c>
      <c r="DA140" s="53">
        <f t="shared" si="265"/>
        <v>0</v>
      </c>
      <c r="DB140" s="52">
        <f t="shared" si="266"/>
        <v>0</v>
      </c>
      <c r="DC140" s="52">
        <f t="shared" si="267"/>
        <v>0</v>
      </c>
      <c r="DD140" s="61"/>
      <c r="DE140" s="165"/>
      <c r="DG140" s="276"/>
      <c r="DH140" s="282" t="str">
        <f t="shared" si="270"/>
        <v/>
      </c>
      <c r="DI140" s="275"/>
      <c r="DJ140" s="275"/>
      <c r="DK140" s="276"/>
      <c r="DL140" s="1081"/>
      <c r="DM140" s="1081"/>
      <c r="DN140" s="276"/>
      <c r="DO140" s="276"/>
      <c r="DP140" s="283" t="str">
        <f t="shared" si="271"/>
        <v/>
      </c>
      <c r="DQ140" s="276"/>
      <c r="DR140" s="276"/>
      <c r="DS140" s="277"/>
      <c r="DT140" s="276"/>
      <c r="DU140" s="277"/>
      <c r="DV140" s="276"/>
      <c r="DW140" s="276"/>
      <c r="DX140" s="277"/>
      <c r="DY140" s="277"/>
      <c r="DZ140" s="61"/>
      <c r="EA140" s="62"/>
      <c r="EB140" s="62"/>
      <c r="EC140" s="26" t="str">
        <f t="shared" si="225"/>
        <v/>
      </c>
      <c r="ED140" s="26" t="str">
        <f t="shared" si="226"/>
        <v/>
      </c>
      <c r="EE140" s="27">
        <f>IF(ED140="",0,IF(COUNTIF(ED$12:ED139,ED140)=0,0,COUNTIF(ED$12:ED139,ED140)))</f>
        <v>0</v>
      </c>
      <c r="EF140" s="26">
        <f t="shared" si="234"/>
        <v>0</v>
      </c>
      <c r="EG140" s="27" t="str">
        <f t="shared" si="227"/>
        <v/>
      </c>
      <c r="EI140" s="26" t="str">
        <f t="shared" si="228"/>
        <v/>
      </c>
      <c r="EJ140" s="26" t="str">
        <f t="shared" si="229"/>
        <v/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/>
      </c>
      <c r="B141" s="224" t="str">
        <f>IF(OR($I141="TTL",$I141=""),"",IF(VLOOKUP($P141,CODE!$K:$O,CODE!$O$1,FALSE)="",$I141,$I141&amp;"-"&amp;VLOOKUP($P141,CODE!$K:$O,CODE!$O$1,FALSE)))</f>
        <v/>
      </c>
      <c r="C141" s="72" t="str">
        <f t="shared" si="221"/>
        <v>--</v>
      </c>
      <c r="D141" s="306" t="str">
        <f t="shared" si="230"/>
        <v>--</v>
      </c>
      <c r="E141" s="72">
        <f t="shared" si="231"/>
        <v>0</v>
      </c>
      <c r="F141" s="195" t="str">
        <f t="shared" si="232"/>
        <v>--0</v>
      </c>
      <c r="G141" s="72" t="str">
        <f t="shared" si="233"/>
        <v>--0-</v>
      </c>
      <c r="H141" s="72">
        <f>IF(ISERROR(I141&amp;VLOOKUP(P141,CODE!$K:$N,CODE!$N$1,FALSE)&amp;S141)=TRUE,0,I141&amp;VLOOKUP(P141,CODE!$K:$N,CODE!$N$1,FALSE)&amp;S141)</f>
        <v>0</v>
      </c>
      <c r="I141" s="72" t="str">
        <f>IF(ISERROR(SEARCH("TTL",$K141))=TRUE,IF($L141="","",VLOOKUP($L141,CODE!$B:$G,CODE!$D$1,FALSE)),"TTL")</f>
        <v/>
      </c>
      <c r="J141" s="244" t="str">
        <f t="shared" si="222"/>
        <v/>
      </c>
      <c r="K141" s="558"/>
      <c r="L141" s="40"/>
      <c r="M141" s="41" t="str">
        <f>IF(OR($I141="TTL",$L141=""),"",VLOOKUP($L141,CODE!$B:$D,CODE!$C$1,FALSE))</f>
        <v/>
      </c>
      <c r="N141" s="42" t="str">
        <f>IF(OR($I141="TTL",$L141=""),"",VLOOKUP($K$2,CODE!$S:$T,CODE!$T$1-1,FALSE))</f>
        <v/>
      </c>
      <c r="O141" s="43" t="str">
        <f>IF(OR($I141="TTL",$L141=""),"",VLOOKUP($L$2,CODE!$X:$Y,CODE!$Y$1-1,FALSE))</f>
        <v/>
      </c>
      <c r="P141" s="40"/>
      <c r="Q141" s="41" t="str">
        <f>IF(OR($I141="TTL",$P141=""),"",VLOOKUP($P141,CODE!$K:$M,CODE!$L$1,FALSE))</f>
        <v/>
      </c>
      <c r="R141" s="185"/>
      <c r="S141" s="40"/>
      <c r="T141" s="43" t="str">
        <f t="shared" si="273"/>
        <v/>
      </c>
      <c r="U141" s="39" t="str">
        <f t="shared" si="274"/>
        <v/>
      </c>
      <c r="V141" s="36">
        <f t="shared" ref="V141:V204" si="277">IF($I141="TTL",SUMIF($C:$C,MID($K141,1,SEARCH("TTL",$K141)-2),$V:$V),IF($EI141="",0,1/COUNTIF($EI:$EI,$EI141)))</f>
        <v>0</v>
      </c>
      <c r="W141" s="44"/>
      <c r="X141" s="39" t="str">
        <f>IF($Y141="","",VLOOKUP($Y141,CODE!$AE:$AF,CODE!$AF$1-1,FALSE))</f>
        <v/>
      </c>
      <c r="Y141" s="37"/>
      <c r="Z141" s="35" t="str">
        <f t="shared" ref="Z141:Z204" si="278">$U141&amp;$X141</f>
        <v/>
      </c>
      <c r="AA141" s="554" t="str">
        <f t="shared" ref="AA141:AA204" si="279">VLOOKUP($Z141&amp;$AX141,$EC:$EG,5,FALSE)</f>
        <v/>
      </c>
      <c r="AB141" s="45">
        <f t="shared" ref="AB141:AB204" si="280">IF($I141="TTL",SUMIF($C:$C,MID($K141,1,SEARCH("TTL",$K141)-2),$AB:$AB),IF($EJ141="",0,1/COUNTIF($EJ:$EJ,$EJ141)))</f>
        <v>0</v>
      </c>
      <c r="AC141" s="560">
        <v>0</v>
      </c>
      <c r="AD141" s="186">
        <v>1</v>
      </c>
      <c r="AE141" s="218"/>
      <c r="AF141" s="214"/>
      <c r="AG141" s="215"/>
      <c r="AH141" s="216"/>
      <c r="AI141" s="231" t="str">
        <f t="shared" si="275"/>
        <v/>
      </c>
      <c r="AJ141" s="217"/>
      <c r="AK141" s="217"/>
      <c r="AL141" s="219" t="str">
        <f t="shared" si="272"/>
        <v/>
      </c>
      <c r="AM141" s="254">
        <f>IF(ISERROR(VLOOKUP($F141,[1]기획현황취합!$A$1:$E$65474,[1]기획현황취합!$B$1,FALSE))=TRUE,0,VLOOKUP($F141,[1]기획현황취합!$A$1:$E$65474,[1]기획현황취합!$B$1,FALSE))</f>
        <v>0</v>
      </c>
      <c r="AN141" s="1042">
        <f>IF(ISERROR(VLOOKUP($F141,[1]기획현황취합!$A$1:$E$65474,[1]기획현황취합!$C$1,FALSE))=TRUE,0,VLOOKUP($F141,[1]기획현황취합!$A$1:$E$65474,[1]기획현황취합!$C$1,FALSE))</f>
        <v>0</v>
      </c>
      <c r="AO141" s="46">
        <f>IF(ISERROR(($AM141/1.1)/VLOOKUP($AG141,'TARGET MU'!$A:$D,'TARGET MU'!$D$1,FALSE))=TRUE,0,($AM141/1.1)/VLOOKUP($AG141,'TARGET MU'!$A:$D,'TARGET MU'!$D$1,FALSE))</f>
        <v>0</v>
      </c>
      <c r="AP141" s="1049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0</v>
      </c>
      <c r="AQ141" s="38">
        <f t="shared" si="268"/>
        <v>0</v>
      </c>
      <c r="AR141" s="716">
        <v>0</v>
      </c>
      <c r="AS141" s="716">
        <v>0</v>
      </c>
      <c r="AT141" s="251"/>
      <c r="AU141" s="226">
        <f t="shared" si="269"/>
        <v>0</v>
      </c>
      <c r="AV141" s="252">
        <v>0</v>
      </c>
      <c r="AW141" s="253">
        <v>0</v>
      </c>
      <c r="AX141" s="257">
        <f>IF(ISERROR(VLOOKUP($F141,[1]기획현황취합!$A$1:$E$65474,[1]기획현황취합!$D$1,FALSE))=TRUE,0,VLOOKUP($F141,[1]기획현황취합!$A$1:$E$65474,[1]기획현황취합!$D$1,FALSE))</f>
        <v>0</v>
      </c>
      <c r="AY141" s="255">
        <v>0</v>
      </c>
      <c r="AZ141" s="210">
        <f>IF(ISERROR(VLOOKUP($F141,[1]기획현황취합!$A$1:$E$65474,[1]기획현황취합!$E$1,FALSE))=TRUE,0,VLOOKUP($F141,[1]기획현황취합!$A$1:$E$65474,[1]기획현황취합!$E$1,FALSE))</f>
        <v>0</v>
      </c>
      <c r="BA141" s="250">
        <v>0</v>
      </c>
      <c r="BB141" s="250">
        <v>0</v>
      </c>
      <c r="BC141" s="250">
        <v>0</v>
      </c>
      <c r="BD141" s="250">
        <v>0</v>
      </c>
      <c r="BE141" s="250">
        <v>0</v>
      </c>
      <c r="BF141" s="250">
        <v>0</v>
      </c>
      <c r="BG141" s="256">
        <v>0</v>
      </c>
      <c r="BH141" s="256">
        <v>0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204" si="281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204" si="282">IF($I141="TTL",SUMIF($C:$C,MID($K141,1,SEARCH("TTL",$K141)-2),$BO:$BO),$AF141)</f>
        <v>0</v>
      </c>
      <c r="BP141" s="95">
        <f t="shared" ref="BP141:BP204" si="283">IF($I141="TTL",SUMIF($C:$C,MID($K141,1,SEARCH("TTL",$K141)-2),$BP:$BP),IF($AO141=0,0,IF($AP141=0,$AO141*$AF141,$AP141*$AF141)))</f>
        <v>0</v>
      </c>
      <c r="BQ141" s="95">
        <f t="shared" ref="BQ141:BQ204" si="284">IF($I141="TTL",SUMIF($C:$C,MID($K141,1,SEARCH("TTL",$K141)-2),$BQ:$BQ),$AM141*$AF141)</f>
        <v>0</v>
      </c>
      <c r="BR141" s="48">
        <f t="shared" si="276"/>
        <v>0</v>
      </c>
      <c r="BT141" s="26" t="str">
        <f>IF(ISERROR(Z141&amp;VLOOKUP($AG141,'TARGET MU'!$A:$D,'TARGET MU'!$B$1,FALSE))=TRUE,"",Z141&amp;VLOOKUP($AG141,'TARGET MU'!$A:$D,'TARGET MU'!$B$1,FALSE))</f>
        <v/>
      </c>
      <c r="BU141" s="31">
        <f t="shared" si="223"/>
        <v>0</v>
      </c>
      <c r="BV141" s="31" t="str">
        <f t="shared" si="224"/>
        <v>0</v>
      </c>
      <c r="BX141" s="55">
        <f t="shared" si="241"/>
        <v>0</v>
      </c>
      <c r="BY141" s="56" t="str">
        <f t="shared" si="242"/>
        <v/>
      </c>
      <c r="BZ141" s="56">
        <f t="shared" si="243"/>
        <v>0</v>
      </c>
      <c r="CA141" s="56">
        <f t="shared" si="244"/>
        <v>0</v>
      </c>
      <c r="CB141" s="56">
        <f t="shared" si="245"/>
        <v>0</v>
      </c>
      <c r="CC141" s="56">
        <f t="shared" si="246"/>
        <v>0</v>
      </c>
      <c r="CD141" s="57">
        <f t="shared" si="247"/>
        <v>0</v>
      </c>
      <c r="CE141" s="56" t="str">
        <f t="shared" si="248"/>
        <v/>
      </c>
      <c r="CF141" s="56" t="str">
        <f t="shared" si="249"/>
        <v/>
      </c>
      <c r="CG141" s="57">
        <f t="shared" si="250"/>
        <v>0</v>
      </c>
      <c r="CH141" s="56" t="str">
        <f t="shared" si="251"/>
        <v/>
      </c>
      <c r="CI141" s="56">
        <f t="shared" si="252"/>
        <v>1</v>
      </c>
      <c r="CJ141" s="56">
        <f t="shared" si="253"/>
        <v>0</v>
      </c>
      <c r="CK141" s="58">
        <f t="shared" ref="CK141:CK204" si="285">IF($I141="TTL",SUMIF($C:$C,MID($K141,1,SEARCH("TTL",$K141)-2),$BO:$BO),$AF141)</f>
        <v>0</v>
      </c>
      <c r="CL141" s="59">
        <f t="shared" si="254"/>
        <v>0</v>
      </c>
      <c r="CM141" s="58">
        <f t="shared" si="255"/>
        <v>0</v>
      </c>
      <c r="CN141" s="58">
        <f t="shared" si="256"/>
        <v>0</v>
      </c>
      <c r="CO141" s="58">
        <f t="shared" si="257"/>
        <v>0</v>
      </c>
      <c r="CP141" s="60" t="str">
        <f t="shared" si="258"/>
        <v/>
      </c>
      <c r="CQ141" s="241"/>
      <c r="CS141" s="49"/>
      <c r="CT141" s="50" t="str">
        <f t="shared" si="259"/>
        <v/>
      </c>
      <c r="CU141" s="51" t="str">
        <f t="shared" si="260"/>
        <v/>
      </c>
      <c r="CV141" s="51" t="str">
        <f t="shared" si="261"/>
        <v>_</v>
      </c>
      <c r="CW141" s="51" t="str">
        <f t="shared" si="262"/>
        <v/>
      </c>
      <c r="CX141" s="52">
        <f t="shared" si="263"/>
        <v>0</v>
      </c>
      <c r="CY141" s="52" t="str">
        <f t="shared" si="264"/>
        <v/>
      </c>
      <c r="CZ141" s="53">
        <f t="shared" ref="CZ141:CZ204" si="286">IF($I141="TTL",SUMIF($C:$C,MID($K141,1,SEARCH("TTL",$K141)-2),$CZ:$CZ),$AF141)</f>
        <v>0</v>
      </c>
      <c r="DA141" s="53">
        <f t="shared" si="265"/>
        <v>0</v>
      </c>
      <c r="DB141" s="52">
        <f t="shared" si="266"/>
        <v>0</v>
      </c>
      <c r="DC141" s="52">
        <f t="shared" si="267"/>
        <v>0</v>
      </c>
      <c r="DD141" s="61"/>
      <c r="DE141" s="165"/>
      <c r="DG141" s="276"/>
      <c r="DH141" s="282" t="str">
        <f t="shared" si="270"/>
        <v/>
      </c>
      <c r="DI141" s="275"/>
      <c r="DJ141" s="275"/>
      <c r="DK141" s="276"/>
      <c r="DL141" s="1081"/>
      <c r="DM141" s="1081"/>
      <c r="DN141" s="276"/>
      <c r="DO141" s="276"/>
      <c r="DP141" s="283" t="str">
        <f t="shared" si="271"/>
        <v/>
      </c>
      <c r="DQ141" s="276"/>
      <c r="DR141" s="276"/>
      <c r="DS141" s="277"/>
      <c r="DT141" s="276"/>
      <c r="DU141" s="277"/>
      <c r="DV141" s="276"/>
      <c r="DW141" s="276"/>
      <c r="DX141" s="277"/>
      <c r="DY141" s="277"/>
      <c r="DZ141" s="61"/>
      <c r="EA141" s="62"/>
      <c r="EB141" s="62"/>
      <c r="EC141" s="26" t="str">
        <f t="shared" si="225"/>
        <v/>
      </c>
      <c r="ED141" s="26" t="str">
        <f t="shared" si="226"/>
        <v/>
      </c>
      <c r="EE141" s="27">
        <f>IF(ED141="",0,IF(COUNTIF(ED$12:ED140,ED141)=0,0,COUNTIF(ED$12:ED140,ED141)))</f>
        <v>0</v>
      </c>
      <c r="EF141" s="26">
        <f t="shared" si="234"/>
        <v>0</v>
      </c>
      <c r="EG141" s="27" t="str">
        <f t="shared" si="227"/>
        <v/>
      </c>
      <c r="EI141" s="26" t="str">
        <f t="shared" si="228"/>
        <v/>
      </c>
      <c r="EJ141" s="26" t="str">
        <f t="shared" si="229"/>
        <v/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/>
      </c>
      <c r="B142" s="224" t="str">
        <f>IF(OR($I142="TTL",$I142=""),"",IF(VLOOKUP($P142,CODE!$K:$O,CODE!$O$1,FALSE)="",$I142,$I142&amp;"-"&amp;VLOOKUP($P142,CODE!$K:$O,CODE!$O$1,FALSE)))</f>
        <v/>
      </c>
      <c r="C142" s="72" t="str">
        <f t="shared" ref="C142:C205" si="287">IF($I142="TTL","",I142&amp;"-"&amp;$AG142&amp;"-"&amp;$AI142)</f>
        <v>--</v>
      </c>
      <c r="D142" s="306" t="str">
        <f t="shared" si="230"/>
        <v>--</v>
      </c>
      <c r="E142" s="72">
        <f t="shared" si="231"/>
        <v>0</v>
      </c>
      <c r="F142" s="195" t="str">
        <f t="shared" si="232"/>
        <v>--0</v>
      </c>
      <c r="G142" s="72" t="str">
        <f t="shared" si="233"/>
        <v>--0-</v>
      </c>
      <c r="H142" s="72">
        <f>IF(ISERROR(I142&amp;VLOOKUP(P142,CODE!$K:$N,CODE!$N$1,FALSE)&amp;S142)=TRUE,0,I142&amp;VLOOKUP(P142,CODE!$K:$N,CODE!$N$1,FALSE)&amp;S142)</f>
        <v>0</v>
      </c>
      <c r="I142" s="72" t="str">
        <f>IF(ISERROR(SEARCH("TTL",$K142))=TRUE,IF($L142="","",VLOOKUP($L142,CODE!$B:$G,CODE!$D$1,FALSE)),"TTL")</f>
        <v/>
      </c>
      <c r="J142" s="244" t="str">
        <f t="shared" ref="J142:J205" si="288">MID(W142,1,6)</f>
        <v/>
      </c>
      <c r="K142" s="558"/>
      <c r="L142" s="40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85"/>
      <c r="S142" s="40"/>
      <c r="T142" s="43" t="str">
        <f t="shared" si="273"/>
        <v/>
      </c>
      <c r="U142" s="39" t="str">
        <f t="shared" si="274"/>
        <v/>
      </c>
      <c r="V142" s="36">
        <f t="shared" si="277"/>
        <v>0</v>
      </c>
      <c r="W142" s="44"/>
      <c r="X142" s="39" t="str">
        <f>IF($Y142="","",VLOOKUP($Y142,CODE!$AE:$AF,CODE!$AF$1-1,FALSE))</f>
        <v/>
      </c>
      <c r="Y142" s="37"/>
      <c r="Z142" s="35" t="str">
        <f t="shared" si="278"/>
        <v/>
      </c>
      <c r="AA142" s="554" t="str">
        <f t="shared" si="279"/>
        <v/>
      </c>
      <c r="AB142" s="45">
        <f t="shared" si="280"/>
        <v>0</v>
      </c>
      <c r="AC142" s="560">
        <v>0</v>
      </c>
      <c r="AD142" s="186">
        <v>1</v>
      </c>
      <c r="AE142" s="218"/>
      <c r="AF142" s="214"/>
      <c r="AG142" s="215"/>
      <c r="AH142" s="216"/>
      <c r="AI142" s="231" t="str">
        <f t="shared" si="275"/>
        <v/>
      </c>
      <c r="AJ142" s="217"/>
      <c r="AK142" s="217"/>
      <c r="AL142" s="219" t="str">
        <f t="shared" si="272"/>
        <v/>
      </c>
      <c r="AM142" s="254">
        <f>IF(ISERROR(VLOOKUP($F142,[1]기획현황취합!$A$1:$E$65474,[1]기획현황취합!$B$1,FALSE))=TRUE,0,VLOOKUP($F142,[1]기획현황취합!$A$1:$E$65474,[1]기획현황취합!$B$1,FALSE))</f>
        <v>0</v>
      </c>
      <c r="AN142" s="1042">
        <f>IF(ISERROR(VLOOKUP($F142,[1]기획현황취합!$A$1:$E$65474,[1]기획현황취합!$C$1,FALSE))=TRUE,0,VLOOKUP($F142,[1]기획현황취합!$A$1:$E$65474,[1]기획현황취합!$C$1,FALSE))</f>
        <v>0</v>
      </c>
      <c r="AO142" s="46">
        <f>IF(ISERROR(($AM142/1.1)/VLOOKUP($AG142,'TARGET MU'!$A:$D,'TARGET MU'!$D$1,FALSE))=TRUE,0,($AM142/1.1)/VLOOKUP($AG142,'TARGET MU'!$A:$D,'TARGET MU'!$D$1,FALSE))</f>
        <v>0</v>
      </c>
      <c r="AP142" s="1049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38">
        <f t="shared" si="268"/>
        <v>0</v>
      </c>
      <c r="AR142" s="716">
        <v>0</v>
      </c>
      <c r="AS142" s="716">
        <v>0</v>
      </c>
      <c r="AT142" s="251"/>
      <c r="AU142" s="226">
        <f t="shared" si="269"/>
        <v>0</v>
      </c>
      <c r="AV142" s="252">
        <v>0</v>
      </c>
      <c r="AW142" s="253">
        <v>0</v>
      </c>
      <c r="AX142" s="257">
        <f>IF(ISERROR(VLOOKUP($F142,[1]기획현황취합!$A$1:$E$65474,[1]기획현황취합!$D$1,FALSE))=TRUE,0,VLOOKUP($F142,[1]기획현황취합!$A$1:$E$65474,[1]기획현황취합!$D$1,FALSE))</f>
        <v>0</v>
      </c>
      <c r="AY142" s="255">
        <v>0</v>
      </c>
      <c r="AZ142" s="210">
        <f>IF(ISERROR(VLOOKUP($F142,[1]기획현황취합!$A$1:$E$65474,[1]기획현황취합!$E$1,FALSE))=TRUE,0,VLOOKUP($F142,[1]기획현황취합!$A$1:$E$65474,[1]기획현황취합!$E$1,FALSE))</f>
        <v>0</v>
      </c>
      <c r="BA142" s="250">
        <v>0</v>
      </c>
      <c r="BB142" s="250">
        <v>0</v>
      </c>
      <c r="BC142" s="250">
        <v>0</v>
      </c>
      <c r="BD142" s="250">
        <v>0</v>
      </c>
      <c r="BE142" s="250">
        <v>0</v>
      </c>
      <c r="BF142" s="250">
        <v>0</v>
      </c>
      <c r="BG142" s="256">
        <v>0</v>
      </c>
      <c r="BH142" s="256">
        <v>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0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281"/>
        <v>0</v>
      </c>
      <c r="BO142" s="47">
        <f t="shared" si="282"/>
        <v>0</v>
      </c>
      <c r="BP142" s="95">
        <f t="shared" si="283"/>
        <v>0</v>
      </c>
      <c r="BQ142" s="95">
        <f t="shared" si="284"/>
        <v>0</v>
      </c>
      <c r="BR142" s="48">
        <f t="shared" si="276"/>
        <v>0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 t="shared" ref="BU142:BU205" si="289">AP142</f>
        <v>0</v>
      </c>
      <c r="BV142" s="31" t="str">
        <f t="shared" ref="BV142:BV205" si="290">Z142&amp;AE142&amp;AF142&amp;AM142&amp;AG142&amp;AI142&amp;AK142</f>
        <v>0</v>
      </c>
      <c r="BX142" s="55">
        <f t="shared" si="241"/>
        <v>0</v>
      </c>
      <c r="BY142" s="56" t="str">
        <f t="shared" si="242"/>
        <v/>
      </c>
      <c r="BZ142" s="56">
        <f t="shared" si="243"/>
        <v>0</v>
      </c>
      <c r="CA142" s="56">
        <f t="shared" si="244"/>
        <v>0</v>
      </c>
      <c r="CB142" s="56">
        <f t="shared" si="245"/>
        <v>0</v>
      </c>
      <c r="CC142" s="56">
        <f t="shared" si="246"/>
        <v>0</v>
      </c>
      <c r="CD142" s="57">
        <f t="shared" si="247"/>
        <v>0</v>
      </c>
      <c r="CE142" s="56" t="str">
        <f t="shared" si="248"/>
        <v/>
      </c>
      <c r="CF142" s="56" t="str">
        <f t="shared" si="249"/>
        <v/>
      </c>
      <c r="CG142" s="57">
        <f t="shared" si="250"/>
        <v>0</v>
      </c>
      <c r="CH142" s="56" t="str">
        <f t="shared" si="251"/>
        <v/>
      </c>
      <c r="CI142" s="56">
        <f t="shared" si="252"/>
        <v>1</v>
      </c>
      <c r="CJ142" s="56">
        <f t="shared" si="253"/>
        <v>0</v>
      </c>
      <c r="CK142" s="58">
        <f t="shared" si="285"/>
        <v>0</v>
      </c>
      <c r="CL142" s="59">
        <f t="shared" si="254"/>
        <v>0</v>
      </c>
      <c r="CM142" s="58">
        <f t="shared" si="255"/>
        <v>0</v>
      </c>
      <c r="CN142" s="58">
        <f t="shared" si="256"/>
        <v>0</v>
      </c>
      <c r="CO142" s="58">
        <f t="shared" si="257"/>
        <v>0</v>
      </c>
      <c r="CP142" s="60" t="str">
        <f t="shared" si="258"/>
        <v/>
      </c>
      <c r="CQ142" s="241"/>
      <c r="CS142" s="49"/>
      <c r="CT142" s="50" t="str">
        <f t="shared" si="259"/>
        <v/>
      </c>
      <c r="CU142" s="51" t="str">
        <f t="shared" si="260"/>
        <v/>
      </c>
      <c r="CV142" s="51" t="str">
        <f t="shared" si="261"/>
        <v>_</v>
      </c>
      <c r="CW142" s="51" t="str">
        <f t="shared" si="262"/>
        <v/>
      </c>
      <c r="CX142" s="52">
        <f t="shared" si="263"/>
        <v>0</v>
      </c>
      <c r="CY142" s="52" t="str">
        <f t="shared" si="264"/>
        <v/>
      </c>
      <c r="CZ142" s="53">
        <f t="shared" si="286"/>
        <v>0</v>
      </c>
      <c r="DA142" s="53">
        <f t="shared" si="265"/>
        <v>0</v>
      </c>
      <c r="DB142" s="52">
        <f t="shared" si="266"/>
        <v>0</v>
      </c>
      <c r="DC142" s="52">
        <f t="shared" si="267"/>
        <v>0</v>
      </c>
      <c r="DD142" s="61"/>
      <c r="DE142" s="165"/>
      <c r="DG142" s="276"/>
      <c r="DH142" s="282" t="str">
        <f t="shared" si="270"/>
        <v/>
      </c>
      <c r="DI142" s="275"/>
      <c r="DJ142" s="275"/>
      <c r="DK142" s="276"/>
      <c r="DL142" s="1081"/>
      <c r="DM142" s="1081"/>
      <c r="DN142" s="276"/>
      <c r="DO142" s="276"/>
      <c r="DP142" s="283" t="str">
        <f t="shared" si="271"/>
        <v/>
      </c>
      <c r="DQ142" s="276"/>
      <c r="DR142" s="276"/>
      <c r="DS142" s="277"/>
      <c r="DT142" s="276"/>
      <c r="DU142" s="277"/>
      <c r="DV142" s="276"/>
      <c r="DW142" s="276"/>
      <c r="DX142" s="277"/>
      <c r="DY142" s="277"/>
      <c r="DZ142" s="61"/>
      <c r="EA142" s="62"/>
      <c r="EB142" s="62"/>
      <c r="EC142" s="26" t="str">
        <f t="shared" ref="EC142:EC205" si="291">IF(OR(Z141&amp;AX141=Z142&amp;AX141,Z142&amp;AX142=""),"",Z142&amp;AX142)</f>
        <v/>
      </c>
      <c r="ED142" s="26" t="str">
        <f t="shared" ref="ED142:ED205" si="292">IF(OR(Z141&amp;AE141=Z142&amp;AE142,Z142=""),"",Z142&amp;AE142)</f>
        <v/>
      </c>
      <c r="EE142" s="27">
        <f>IF(ED142="",0,IF(COUNTIF(ED$12:ED141,ED142)=0,0,COUNTIF(ED$12:ED141,ED142)))</f>
        <v>0</v>
      </c>
      <c r="EF142" s="26">
        <f t="shared" si="234"/>
        <v>0</v>
      </c>
      <c r="EG142" s="27" t="str">
        <f t="shared" ref="EG142:EG205" si="293">IF(EE142+EF142=0,"","R"&amp;(EE142+EF142))</f>
        <v/>
      </c>
      <c r="EI142" s="26" t="str">
        <f t="shared" ref="EI142:EI205" si="294">IF($ED142="","",IF($EE142=0,U142,""))</f>
        <v/>
      </c>
      <c r="EJ142" s="26" t="str">
        <f t="shared" ref="EJ142:EJ205" si="295">IF($ED142="","",IF($EE142=0,Z142,""))</f>
        <v/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/>
      </c>
      <c r="B143" s="224" t="str">
        <f>IF(OR($I143="TTL",$I143=""),"",IF(VLOOKUP($P143,CODE!$K:$O,CODE!$O$1,FALSE)="",$I143,$I143&amp;"-"&amp;VLOOKUP($P143,CODE!$K:$O,CODE!$O$1,FALSE)))</f>
        <v/>
      </c>
      <c r="C143" s="72" t="str">
        <f t="shared" si="287"/>
        <v>--</v>
      </c>
      <c r="D143" s="306" t="str">
        <f t="shared" ref="D143:D206" si="296">$C143&amp;$Z143</f>
        <v>--</v>
      </c>
      <c r="E143" s="72">
        <f t="shared" ref="E143:E206" si="297">IF($I143="TTL",0,IF(ISERROR(IF($Z142=$Z143,$E142,$E142+1))=TRUE,1,IF($Z142=$Z143,$E142,$E142+1)))</f>
        <v>0</v>
      </c>
      <c r="F143" s="195" t="str">
        <f t="shared" ref="F143:F206" si="298">$C143&amp;$E143</f>
        <v>--0</v>
      </c>
      <c r="G143" s="72" t="str">
        <f t="shared" ref="G143:G206" si="299">$F143&amp;"-"&amp;$U143&amp;$Y143&amp;$AE143</f>
        <v>--0-</v>
      </c>
      <c r="H143" s="72">
        <f>IF(ISERROR(I143&amp;VLOOKUP(P143,CODE!$K:$N,CODE!$N$1,FALSE)&amp;S143)=TRUE,0,I143&amp;VLOOKUP(P143,CODE!$K:$N,CODE!$N$1,FALSE)&amp;S143)</f>
        <v>0</v>
      </c>
      <c r="I143" s="72" t="str">
        <f>IF(ISERROR(SEARCH("TTL",$K143))=TRUE,IF($L143="","",VLOOKUP($L143,CODE!$B:$G,CODE!$D$1,FALSE)),"TTL")</f>
        <v/>
      </c>
      <c r="J143" s="244" t="str">
        <f t="shared" si="288"/>
        <v/>
      </c>
      <c r="K143" s="558"/>
      <c r="L143" s="40"/>
      <c r="M143" s="41" t="str">
        <f>IF(OR($I143="TTL",$L143=""),"",VLOOKUP($L143,CODE!$B:$D,CODE!$C$1,FALSE))</f>
        <v/>
      </c>
      <c r="N143" s="42" t="str">
        <f>IF(OR($I143="TTL",$L143=""),"",VLOOKUP($K$2,CODE!$S:$T,CODE!$T$1-1,FALSE))</f>
        <v/>
      </c>
      <c r="O143" s="43" t="str">
        <f>IF(OR($I143="TTL",$L143=""),"",VLOOKUP($L$2,CODE!$X:$Y,CODE!$Y$1-1,FALSE))</f>
        <v/>
      </c>
      <c r="P143" s="40"/>
      <c r="Q143" s="41" t="str">
        <f>IF(OR($I143="TTL",$P143=""),"",VLOOKUP($P143,CODE!$K:$M,CODE!$L$1,FALSE))</f>
        <v/>
      </c>
      <c r="R143" s="185"/>
      <c r="S143" s="40"/>
      <c r="T143" s="43" t="str">
        <f t="shared" si="273"/>
        <v/>
      </c>
      <c r="U143" s="39" t="str">
        <f t="shared" si="274"/>
        <v/>
      </c>
      <c r="V143" s="36">
        <f t="shared" si="277"/>
        <v>0</v>
      </c>
      <c r="W143" s="44"/>
      <c r="X143" s="39" t="str">
        <f>IF($Y143="","",VLOOKUP($Y143,CODE!$AE:$AF,CODE!$AF$1-1,FALSE))</f>
        <v/>
      </c>
      <c r="Y143" s="37"/>
      <c r="Z143" s="35" t="str">
        <f t="shared" si="278"/>
        <v/>
      </c>
      <c r="AA143" s="554" t="str">
        <f t="shared" si="279"/>
        <v/>
      </c>
      <c r="AB143" s="45">
        <f t="shared" si="280"/>
        <v>0</v>
      </c>
      <c r="AC143" s="560">
        <v>0</v>
      </c>
      <c r="AD143" s="186">
        <v>1</v>
      </c>
      <c r="AE143" s="218"/>
      <c r="AF143" s="214"/>
      <c r="AG143" s="215"/>
      <c r="AH143" s="216"/>
      <c r="AI143" s="231" t="str">
        <f t="shared" si="275"/>
        <v/>
      </c>
      <c r="AJ143" s="217"/>
      <c r="AK143" s="217"/>
      <c r="AL143" s="219" t="str">
        <f t="shared" si="272"/>
        <v/>
      </c>
      <c r="AM143" s="254">
        <f>IF(ISERROR(VLOOKUP($F143,[1]기획현황취합!$A$1:$E$65474,[1]기획현황취합!$B$1,FALSE))=TRUE,0,VLOOKUP($F143,[1]기획현황취합!$A$1:$E$65474,[1]기획현황취합!$B$1,FALSE))</f>
        <v>0</v>
      </c>
      <c r="AN143" s="1042">
        <f>IF(ISERROR(VLOOKUP($F143,[1]기획현황취합!$A$1:$E$65474,[1]기획현황취합!$C$1,FALSE))=TRUE,0,VLOOKUP($F143,[1]기획현황취합!$A$1:$E$65474,[1]기획현황취합!$C$1,FALSE))</f>
        <v>0</v>
      </c>
      <c r="AO143" s="46">
        <f>IF(ISERROR(($AM143/1.1)/VLOOKUP($AG143,'TARGET MU'!$A:$D,'TARGET MU'!$D$1,FALSE))=TRUE,0,($AM143/1.1)/VLOOKUP($AG143,'TARGET MU'!$A:$D,'TARGET MU'!$D$1,FALSE))</f>
        <v>0</v>
      </c>
      <c r="AP143" s="1049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38">
        <f t="shared" si="268"/>
        <v>0</v>
      </c>
      <c r="AR143" s="716">
        <v>0</v>
      </c>
      <c r="AS143" s="716">
        <v>0</v>
      </c>
      <c r="AT143" s="251"/>
      <c r="AU143" s="226">
        <f t="shared" si="269"/>
        <v>0</v>
      </c>
      <c r="AV143" s="252">
        <v>0</v>
      </c>
      <c r="AW143" s="253">
        <v>0</v>
      </c>
      <c r="AX143" s="257">
        <f>IF(ISERROR(VLOOKUP($F143,[1]기획현황취합!$A$1:$E$65474,[1]기획현황취합!$D$1,FALSE))=TRUE,0,VLOOKUP($F143,[1]기획현황취합!$A$1:$E$65474,[1]기획현황취합!$D$1,FALSE))</f>
        <v>0</v>
      </c>
      <c r="AY143" s="255">
        <v>0</v>
      </c>
      <c r="AZ143" s="210">
        <f>IF(ISERROR(VLOOKUP($F143,[1]기획현황취합!$A$1:$E$65474,[1]기획현황취합!$E$1,FALSE))=TRUE,0,VLOOKUP($F143,[1]기획현황취합!$A$1:$E$65474,[1]기획현황취합!$E$1,FALSE))</f>
        <v>0</v>
      </c>
      <c r="BA143" s="250">
        <v>0</v>
      </c>
      <c r="BB143" s="250">
        <v>0</v>
      </c>
      <c r="BC143" s="250">
        <v>0</v>
      </c>
      <c r="BD143" s="250">
        <v>0</v>
      </c>
      <c r="BE143" s="250">
        <v>0</v>
      </c>
      <c r="BF143" s="250">
        <v>0</v>
      </c>
      <c r="BG143" s="256">
        <v>0</v>
      </c>
      <c r="BH143" s="256">
        <v>0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0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281"/>
        <v>0</v>
      </c>
      <c r="BO143" s="47">
        <f t="shared" si="282"/>
        <v>0</v>
      </c>
      <c r="BP143" s="95">
        <f t="shared" si="283"/>
        <v>0</v>
      </c>
      <c r="BQ143" s="95">
        <f t="shared" si="284"/>
        <v>0</v>
      </c>
      <c r="BR143" s="48">
        <f t="shared" si="276"/>
        <v>0</v>
      </c>
      <c r="BT143" s="26" t="str">
        <f>IF(ISERROR(Z143&amp;VLOOKUP($AG143,'TARGET MU'!$A:$D,'TARGET MU'!$B$1,FALSE))=TRUE,"",Z143&amp;VLOOKUP($AG143,'TARGET MU'!$A:$D,'TARGET MU'!$B$1,FALSE))</f>
        <v/>
      </c>
      <c r="BU143" s="31">
        <f t="shared" si="289"/>
        <v>0</v>
      </c>
      <c r="BV143" s="31" t="str">
        <f t="shared" si="290"/>
        <v>0</v>
      </c>
      <c r="BX143" s="55">
        <f t="shared" si="241"/>
        <v>0</v>
      </c>
      <c r="BY143" s="56" t="str">
        <f t="shared" si="242"/>
        <v/>
      </c>
      <c r="BZ143" s="56">
        <f t="shared" si="243"/>
        <v>0</v>
      </c>
      <c r="CA143" s="56">
        <f t="shared" si="244"/>
        <v>0</v>
      </c>
      <c r="CB143" s="56">
        <f t="shared" si="245"/>
        <v>0</v>
      </c>
      <c r="CC143" s="56">
        <f t="shared" si="246"/>
        <v>0</v>
      </c>
      <c r="CD143" s="57">
        <f t="shared" si="247"/>
        <v>0</v>
      </c>
      <c r="CE143" s="56" t="str">
        <f t="shared" si="248"/>
        <v/>
      </c>
      <c r="CF143" s="56" t="str">
        <f t="shared" si="249"/>
        <v/>
      </c>
      <c r="CG143" s="57">
        <f t="shared" si="250"/>
        <v>0</v>
      </c>
      <c r="CH143" s="56" t="str">
        <f t="shared" si="251"/>
        <v/>
      </c>
      <c r="CI143" s="56">
        <f t="shared" si="252"/>
        <v>1</v>
      </c>
      <c r="CJ143" s="56">
        <f t="shared" si="253"/>
        <v>0</v>
      </c>
      <c r="CK143" s="58">
        <f t="shared" si="285"/>
        <v>0</v>
      </c>
      <c r="CL143" s="59">
        <f t="shared" si="254"/>
        <v>0</v>
      </c>
      <c r="CM143" s="58">
        <f t="shared" si="255"/>
        <v>0</v>
      </c>
      <c r="CN143" s="58">
        <f t="shared" si="256"/>
        <v>0</v>
      </c>
      <c r="CO143" s="58">
        <f t="shared" si="257"/>
        <v>0</v>
      </c>
      <c r="CP143" s="60" t="str">
        <f t="shared" si="258"/>
        <v/>
      </c>
      <c r="CQ143" s="241"/>
      <c r="CS143" s="49"/>
      <c r="CT143" s="50" t="str">
        <f t="shared" si="259"/>
        <v/>
      </c>
      <c r="CU143" s="51" t="str">
        <f t="shared" si="260"/>
        <v/>
      </c>
      <c r="CV143" s="51" t="str">
        <f t="shared" si="261"/>
        <v>_</v>
      </c>
      <c r="CW143" s="51" t="str">
        <f t="shared" si="262"/>
        <v/>
      </c>
      <c r="CX143" s="52">
        <f t="shared" si="263"/>
        <v>0</v>
      </c>
      <c r="CY143" s="52" t="str">
        <f t="shared" si="264"/>
        <v/>
      </c>
      <c r="CZ143" s="53">
        <f t="shared" si="286"/>
        <v>0</v>
      </c>
      <c r="DA143" s="53">
        <f t="shared" si="265"/>
        <v>0</v>
      </c>
      <c r="DB143" s="52">
        <f t="shared" si="266"/>
        <v>0</v>
      </c>
      <c r="DC143" s="52">
        <f t="shared" si="267"/>
        <v>0</v>
      </c>
      <c r="DD143" s="61"/>
      <c r="DE143" s="165"/>
      <c r="DG143" s="276"/>
      <c r="DH143" s="282" t="str">
        <f t="shared" si="270"/>
        <v/>
      </c>
      <c r="DI143" s="275"/>
      <c r="DJ143" s="275"/>
      <c r="DK143" s="276"/>
      <c r="DL143" s="1081"/>
      <c r="DM143" s="1081"/>
      <c r="DN143" s="276"/>
      <c r="DO143" s="276"/>
      <c r="DP143" s="283" t="str">
        <f t="shared" si="271"/>
        <v/>
      </c>
      <c r="DQ143" s="276"/>
      <c r="DR143" s="276"/>
      <c r="DS143" s="277"/>
      <c r="DT143" s="276"/>
      <c r="DU143" s="277"/>
      <c r="DV143" s="276"/>
      <c r="DW143" s="276"/>
      <c r="DX143" s="277"/>
      <c r="DY143" s="277"/>
      <c r="DZ143" s="61"/>
      <c r="EA143" s="62"/>
      <c r="EB143" s="62"/>
      <c r="EC143" s="26" t="str">
        <f t="shared" si="291"/>
        <v/>
      </c>
      <c r="ED143" s="26" t="str">
        <f t="shared" si="292"/>
        <v/>
      </c>
      <c r="EE143" s="27">
        <f>IF(ED143="",0,IF(COUNTIF(ED$12:ED142,ED143)=0,0,COUNTIF(ED$12:ED142,ED143)))</f>
        <v>0</v>
      </c>
      <c r="EF143" s="26">
        <f t="shared" ref="EF143:EF206" si="300">IF(OR($AJ143="B",$ED143="",MID($U143,8,1)=$EF$9,MID($U143,8,1)=$EF$10),0,1)</f>
        <v>0</v>
      </c>
      <c r="EG143" s="27" t="str">
        <f t="shared" si="293"/>
        <v/>
      </c>
      <c r="EI143" s="26" t="str">
        <f t="shared" si="294"/>
        <v/>
      </c>
      <c r="EJ143" s="26" t="str">
        <f t="shared" si="295"/>
        <v/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/>
      </c>
      <c r="B144" s="224" t="str">
        <f>IF(OR($I144="TTL",$I144=""),"",IF(VLOOKUP($P144,CODE!$K:$O,CODE!$O$1,FALSE)="",$I144,$I144&amp;"-"&amp;VLOOKUP($P144,CODE!$K:$O,CODE!$O$1,FALSE)))</f>
        <v/>
      </c>
      <c r="C144" s="72" t="str">
        <f t="shared" si="287"/>
        <v>--</v>
      </c>
      <c r="D144" s="306" t="str">
        <f t="shared" si="296"/>
        <v>--</v>
      </c>
      <c r="E144" s="72">
        <f t="shared" si="297"/>
        <v>0</v>
      </c>
      <c r="F144" s="195" t="str">
        <f t="shared" si="298"/>
        <v>--0</v>
      </c>
      <c r="G144" s="72" t="str">
        <f t="shared" si="299"/>
        <v>--0-</v>
      </c>
      <c r="H144" s="72">
        <f>IF(ISERROR(I144&amp;VLOOKUP(P144,CODE!$K:$N,CODE!$N$1,FALSE)&amp;S144)=TRUE,0,I144&amp;VLOOKUP(P144,CODE!$K:$N,CODE!$N$1,FALSE)&amp;S144)</f>
        <v>0</v>
      </c>
      <c r="I144" s="72" t="str">
        <f>IF(ISERROR(SEARCH("TTL",$K144))=TRUE,IF($L144="","",VLOOKUP($L144,CODE!$B:$G,CODE!$D$1,FALSE)),"TTL")</f>
        <v/>
      </c>
      <c r="J144" s="244" t="str">
        <f t="shared" si="288"/>
        <v/>
      </c>
      <c r="K144" s="558"/>
      <c r="L144" s="40"/>
      <c r="M144" s="41" t="str">
        <f>IF(OR($I144="TTL",$L144=""),"",VLOOKUP($L144,CODE!$B:$D,CODE!$C$1,FALSE))</f>
        <v/>
      </c>
      <c r="N144" s="42" t="str">
        <f>IF(OR($I144="TTL",$L144=""),"",VLOOKUP($K$2,CODE!$S:$T,CODE!$T$1-1,FALSE))</f>
        <v/>
      </c>
      <c r="O144" s="43" t="str">
        <f>IF(OR($I144="TTL",$L144=""),"",VLOOKUP($L$2,CODE!$X:$Y,CODE!$Y$1-1,FALSE))</f>
        <v/>
      </c>
      <c r="P144" s="40"/>
      <c r="Q144" s="41" t="str">
        <f>IF(OR($I144="TTL",$P144=""),"",VLOOKUP($P144,CODE!$K:$M,CODE!$L$1,FALSE))</f>
        <v/>
      </c>
      <c r="R144" s="185"/>
      <c r="S144" s="40"/>
      <c r="T144" s="43" t="str">
        <f t="shared" si="273"/>
        <v/>
      </c>
      <c r="U144" s="39" t="str">
        <f t="shared" si="274"/>
        <v/>
      </c>
      <c r="V144" s="36">
        <f t="shared" si="277"/>
        <v>0</v>
      </c>
      <c r="W144" s="44"/>
      <c r="X144" s="39" t="str">
        <f>IF($Y144="","",VLOOKUP($Y144,CODE!$AE:$AF,CODE!$AF$1-1,FALSE))</f>
        <v/>
      </c>
      <c r="Y144" s="37"/>
      <c r="Z144" s="35" t="str">
        <f t="shared" si="278"/>
        <v/>
      </c>
      <c r="AA144" s="554" t="str">
        <f t="shared" si="279"/>
        <v/>
      </c>
      <c r="AB144" s="45">
        <f t="shared" si="280"/>
        <v>0</v>
      </c>
      <c r="AC144" s="560">
        <v>0</v>
      </c>
      <c r="AD144" s="186">
        <v>1</v>
      </c>
      <c r="AE144" s="218"/>
      <c r="AF144" s="214"/>
      <c r="AG144" s="215"/>
      <c r="AH144" s="216"/>
      <c r="AI144" s="231" t="str">
        <f t="shared" si="275"/>
        <v/>
      </c>
      <c r="AJ144" s="217"/>
      <c r="AK144" s="217"/>
      <c r="AL144" s="219" t="str">
        <f t="shared" si="272"/>
        <v/>
      </c>
      <c r="AM144" s="254">
        <f>IF(ISERROR(VLOOKUP($F144,[1]기획현황취합!$A$1:$E$65474,[1]기획현황취합!$B$1,FALSE))=TRUE,0,VLOOKUP($F144,[1]기획현황취합!$A$1:$E$65474,[1]기획현황취합!$B$1,FALSE))</f>
        <v>0</v>
      </c>
      <c r="AN144" s="1042">
        <f>IF(ISERROR(VLOOKUP($F144,[1]기획현황취합!$A$1:$E$65474,[1]기획현황취합!$C$1,FALSE))=TRUE,0,VLOOKUP($F144,[1]기획현황취합!$A$1:$E$65474,[1]기획현황취합!$C$1,FALSE))</f>
        <v>0</v>
      </c>
      <c r="AO144" s="46">
        <f>IF(ISERROR(($AM144/1.1)/VLOOKUP($AG144,'TARGET MU'!$A:$D,'TARGET MU'!$D$1,FALSE))=TRUE,0,($AM144/1.1)/VLOOKUP($AG144,'TARGET MU'!$A:$D,'TARGET MU'!$D$1,FALSE))</f>
        <v>0</v>
      </c>
      <c r="AP144" s="1049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38">
        <f t="shared" si="268"/>
        <v>0</v>
      </c>
      <c r="AR144" s="716">
        <v>0</v>
      </c>
      <c r="AS144" s="716">
        <v>0</v>
      </c>
      <c r="AT144" s="251"/>
      <c r="AU144" s="226">
        <f t="shared" si="269"/>
        <v>0</v>
      </c>
      <c r="AV144" s="252">
        <v>0</v>
      </c>
      <c r="AW144" s="253">
        <v>0</v>
      </c>
      <c r="AX144" s="257">
        <f>IF(ISERROR(VLOOKUP($F144,[1]기획현황취합!$A$1:$E$65474,[1]기획현황취합!$D$1,FALSE))=TRUE,0,VLOOKUP($F144,[1]기획현황취합!$A$1:$E$65474,[1]기획현황취합!$D$1,FALSE))</f>
        <v>0</v>
      </c>
      <c r="AY144" s="255">
        <v>0</v>
      </c>
      <c r="AZ144" s="210">
        <f>IF(ISERROR(VLOOKUP($F144,[1]기획현황취합!$A$1:$E$65474,[1]기획현황취합!$E$1,FALSE))=TRUE,0,VLOOKUP($F144,[1]기획현황취합!$A$1:$E$65474,[1]기획현황취합!$E$1,FALSE))</f>
        <v>0</v>
      </c>
      <c r="BA144" s="250">
        <v>0</v>
      </c>
      <c r="BB144" s="250">
        <v>0</v>
      </c>
      <c r="BC144" s="250">
        <v>0</v>
      </c>
      <c r="BD144" s="250">
        <v>0</v>
      </c>
      <c r="BE144" s="250">
        <v>0</v>
      </c>
      <c r="BF144" s="250">
        <v>0</v>
      </c>
      <c r="BG144" s="256">
        <v>0</v>
      </c>
      <c r="BH144" s="256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0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281"/>
        <v>0</v>
      </c>
      <c r="BO144" s="47">
        <f t="shared" si="282"/>
        <v>0</v>
      </c>
      <c r="BP144" s="95">
        <f t="shared" si="283"/>
        <v>0</v>
      </c>
      <c r="BQ144" s="95">
        <f t="shared" si="284"/>
        <v>0</v>
      </c>
      <c r="BR144" s="48">
        <f t="shared" si="276"/>
        <v>0</v>
      </c>
      <c r="BT144" s="26" t="str">
        <f>IF(ISERROR(Z144&amp;VLOOKUP($AG144,'TARGET MU'!$A:$D,'TARGET MU'!$B$1,FALSE))=TRUE,"",Z144&amp;VLOOKUP($AG144,'TARGET MU'!$A:$D,'TARGET MU'!$B$1,FALSE))</f>
        <v/>
      </c>
      <c r="BU144" s="31">
        <f t="shared" si="289"/>
        <v>0</v>
      </c>
      <c r="BV144" s="31" t="str">
        <f t="shared" si="290"/>
        <v>0</v>
      </c>
      <c r="BX144" s="55">
        <f t="shared" si="241"/>
        <v>0</v>
      </c>
      <c r="BY144" s="56" t="str">
        <f t="shared" si="242"/>
        <v/>
      </c>
      <c r="BZ144" s="56">
        <f t="shared" si="243"/>
        <v>0</v>
      </c>
      <c r="CA144" s="56">
        <f t="shared" si="244"/>
        <v>0</v>
      </c>
      <c r="CB144" s="56">
        <f t="shared" si="245"/>
        <v>0</v>
      </c>
      <c r="CC144" s="56">
        <f t="shared" si="246"/>
        <v>0</v>
      </c>
      <c r="CD144" s="57">
        <f t="shared" si="247"/>
        <v>0</v>
      </c>
      <c r="CE144" s="56" t="str">
        <f t="shared" si="248"/>
        <v/>
      </c>
      <c r="CF144" s="56" t="str">
        <f t="shared" si="249"/>
        <v/>
      </c>
      <c r="CG144" s="57">
        <f t="shared" si="250"/>
        <v>0</v>
      </c>
      <c r="CH144" s="56" t="str">
        <f t="shared" si="251"/>
        <v/>
      </c>
      <c r="CI144" s="56">
        <f t="shared" si="252"/>
        <v>1</v>
      </c>
      <c r="CJ144" s="56">
        <f t="shared" si="253"/>
        <v>0</v>
      </c>
      <c r="CK144" s="58">
        <f t="shared" si="285"/>
        <v>0</v>
      </c>
      <c r="CL144" s="59">
        <f t="shared" si="254"/>
        <v>0</v>
      </c>
      <c r="CM144" s="58">
        <f t="shared" si="255"/>
        <v>0</v>
      </c>
      <c r="CN144" s="58">
        <f t="shared" si="256"/>
        <v>0</v>
      </c>
      <c r="CO144" s="58">
        <f t="shared" si="257"/>
        <v>0</v>
      </c>
      <c r="CP144" s="60" t="str">
        <f t="shared" si="258"/>
        <v/>
      </c>
      <c r="CQ144" s="241"/>
      <c r="CS144" s="49"/>
      <c r="CT144" s="50" t="str">
        <f t="shared" si="259"/>
        <v/>
      </c>
      <c r="CU144" s="51" t="str">
        <f t="shared" si="260"/>
        <v/>
      </c>
      <c r="CV144" s="51" t="str">
        <f t="shared" si="261"/>
        <v>_</v>
      </c>
      <c r="CW144" s="51" t="str">
        <f t="shared" si="262"/>
        <v/>
      </c>
      <c r="CX144" s="52">
        <f t="shared" si="263"/>
        <v>0</v>
      </c>
      <c r="CY144" s="52" t="str">
        <f t="shared" si="264"/>
        <v/>
      </c>
      <c r="CZ144" s="53">
        <f t="shared" si="286"/>
        <v>0</v>
      </c>
      <c r="DA144" s="53">
        <f t="shared" si="265"/>
        <v>0</v>
      </c>
      <c r="DB144" s="52">
        <f t="shared" si="266"/>
        <v>0</v>
      </c>
      <c r="DC144" s="52">
        <f t="shared" si="267"/>
        <v>0</v>
      </c>
      <c r="DD144" s="61"/>
      <c r="DE144" s="165"/>
      <c r="DG144" s="276"/>
      <c r="DH144" s="282" t="str">
        <f t="shared" si="270"/>
        <v/>
      </c>
      <c r="DI144" s="275"/>
      <c r="DJ144" s="275"/>
      <c r="DK144" s="276"/>
      <c r="DL144" s="1081"/>
      <c r="DM144" s="1081"/>
      <c r="DN144" s="276"/>
      <c r="DO144" s="276"/>
      <c r="DP144" s="283" t="str">
        <f t="shared" si="271"/>
        <v/>
      </c>
      <c r="DQ144" s="276"/>
      <c r="DR144" s="276"/>
      <c r="DS144" s="277"/>
      <c r="DT144" s="276"/>
      <c r="DU144" s="277"/>
      <c r="DV144" s="276"/>
      <c r="DW144" s="276"/>
      <c r="DX144" s="277"/>
      <c r="DY144" s="277"/>
      <c r="DZ144" s="61"/>
      <c r="EA144" s="62"/>
      <c r="EB144" s="62"/>
      <c r="EC144" s="26" t="str">
        <f t="shared" si="291"/>
        <v/>
      </c>
      <c r="ED144" s="26" t="str">
        <f t="shared" si="292"/>
        <v/>
      </c>
      <c r="EE144" s="27">
        <f>IF(ED144="",0,IF(COUNTIF(ED$12:ED143,ED144)=0,0,COUNTIF(ED$12:ED143,ED144)))</f>
        <v>0</v>
      </c>
      <c r="EF144" s="26">
        <f t="shared" si="300"/>
        <v>0</v>
      </c>
      <c r="EG144" s="27" t="str">
        <f t="shared" si="293"/>
        <v/>
      </c>
      <c r="EI144" s="26" t="str">
        <f t="shared" si="294"/>
        <v/>
      </c>
      <c r="EJ144" s="26" t="str">
        <f t="shared" si="295"/>
        <v/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/>
      </c>
      <c r="B145" s="224" t="str">
        <f>IF(OR($I145="TTL",$I145=""),"",IF(VLOOKUP($P145,CODE!$K:$O,CODE!$O$1,FALSE)="",$I145,$I145&amp;"-"&amp;VLOOKUP($P145,CODE!$K:$O,CODE!$O$1,FALSE)))</f>
        <v/>
      </c>
      <c r="C145" s="72" t="str">
        <f t="shared" si="287"/>
        <v>--</v>
      </c>
      <c r="D145" s="306" t="str">
        <f t="shared" si="296"/>
        <v>--</v>
      </c>
      <c r="E145" s="72">
        <f t="shared" si="297"/>
        <v>0</v>
      </c>
      <c r="F145" s="195" t="str">
        <f t="shared" si="298"/>
        <v>--0</v>
      </c>
      <c r="G145" s="72" t="str">
        <f t="shared" si="299"/>
        <v>--0-</v>
      </c>
      <c r="H145" s="72">
        <f>IF(ISERROR(I145&amp;VLOOKUP(P145,CODE!$K:$N,CODE!$N$1,FALSE)&amp;S145)=TRUE,0,I145&amp;VLOOKUP(P145,CODE!$K:$N,CODE!$N$1,FALSE)&amp;S145)</f>
        <v>0</v>
      </c>
      <c r="I145" s="72" t="str">
        <f>IF(ISERROR(SEARCH("TTL",$K145))=TRUE,IF($L145="","",VLOOKUP($L145,CODE!$B:$G,CODE!$D$1,FALSE)),"TTL")</f>
        <v/>
      </c>
      <c r="J145" s="244" t="str">
        <f t="shared" si="288"/>
        <v/>
      </c>
      <c r="K145" s="558"/>
      <c r="L145" s="40"/>
      <c r="M145" s="41" t="str">
        <f>IF(OR($I145="TTL",$L145=""),"",VLOOKUP($L145,CODE!$B:$D,CODE!$C$1,FALSE))</f>
        <v/>
      </c>
      <c r="N145" s="42" t="str">
        <f>IF(OR($I145="TTL",$L145=""),"",VLOOKUP($K$2,CODE!$S:$T,CODE!$T$1-1,FALSE))</f>
        <v/>
      </c>
      <c r="O145" s="43" t="str">
        <f>IF(OR($I145="TTL",$L145=""),"",VLOOKUP($L$2,CODE!$X:$Y,CODE!$Y$1-1,FALSE))</f>
        <v/>
      </c>
      <c r="P145" s="40"/>
      <c r="Q145" s="41" t="str">
        <f>IF(OR($I145="TTL",$P145=""),"",VLOOKUP($P145,CODE!$K:$M,CODE!$L$1,FALSE))</f>
        <v/>
      </c>
      <c r="R145" s="185"/>
      <c r="S145" s="40"/>
      <c r="T145" s="43" t="str">
        <f t="shared" si="273"/>
        <v/>
      </c>
      <c r="U145" s="39" t="str">
        <f t="shared" si="274"/>
        <v/>
      </c>
      <c r="V145" s="36">
        <f t="shared" si="277"/>
        <v>0</v>
      </c>
      <c r="W145" s="44"/>
      <c r="X145" s="39" t="str">
        <f>IF($Y145="","",VLOOKUP($Y145,CODE!$AE:$AF,CODE!$AF$1-1,FALSE))</f>
        <v/>
      </c>
      <c r="Y145" s="37"/>
      <c r="Z145" s="35" t="str">
        <f t="shared" si="278"/>
        <v/>
      </c>
      <c r="AA145" s="554" t="str">
        <f t="shared" si="279"/>
        <v/>
      </c>
      <c r="AB145" s="45">
        <f t="shared" si="280"/>
        <v>0</v>
      </c>
      <c r="AC145" s="560">
        <v>0</v>
      </c>
      <c r="AD145" s="186">
        <v>1</v>
      </c>
      <c r="AE145" s="218"/>
      <c r="AF145" s="214"/>
      <c r="AG145" s="215"/>
      <c r="AH145" s="216"/>
      <c r="AI145" s="231" t="str">
        <f t="shared" si="275"/>
        <v/>
      </c>
      <c r="AJ145" s="217"/>
      <c r="AK145" s="217"/>
      <c r="AL145" s="219" t="str">
        <f t="shared" si="272"/>
        <v/>
      </c>
      <c r="AM145" s="254">
        <f>IF(ISERROR(VLOOKUP($F145,[1]기획현황취합!$A$1:$E$65474,[1]기획현황취합!$B$1,FALSE))=TRUE,0,VLOOKUP($F145,[1]기획현황취합!$A$1:$E$65474,[1]기획현황취합!$B$1,FALSE))</f>
        <v>0</v>
      </c>
      <c r="AN145" s="1042">
        <f>IF(ISERROR(VLOOKUP($F145,[1]기획현황취합!$A$1:$E$65474,[1]기획현황취합!$C$1,FALSE))=TRUE,0,VLOOKUP($F145,[1]기획현황취합!$A$1:$E$65474,[1]기획현황취합!$C$1,FALSE))</f>
        <v>0</v>
      </c>
      <c r="AO145" s="46">
        <f>IF(ISERROR(($AM145/1.1)/VLOOKUP($AG145,'TARGET MU'!$A:$D,'TARGET MU'!$D$1,FALSE))=TRUE,0,($AM145/1.1)/VLOOKUP($AG145,'TARGET MU'!$A:$D,'TARGET MU'!$D$1,FALSE))</f>
        <v>0</v>
      </c>
      <c r="AP145" s="1049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0</v>
      </c>
      <c r="AQ145" s="38">
        <f t="shared" si="268"/>
        <v>0</v>
      </c>
      <c r="AR145" s="716">
        <v>0</v>
      </c>
      <c r="AS145" s="716">
        <v>0</v>
      </c>
      <c r="AT145" s="251"/>
      <c r="AU145" s="226">
        <f t="shared" si="269"/>
        <v>0</v>
      </c>
      <c r="AV145" s="252">
        <v>0</v>
      </c>
      <c r="AW145" s="253">
        <v>0</v>
      </c>
      <c r="AX145" s="257">
        <f>IF(ISERROR(VLOOKUP($F145,[1]기획현황취합!$A$1:$E$65474,[1]기획현황취합!$D$1,FALSE))=TRUE,0,VLOOKUP($F145,[1]기획현황취합!$A$1:$E$65474,[1]기획현황취합!$D$1,FALSE))</f>
        <v>0</v>
      </c>
      <c r="AY145" s="255">
        <v>0</v>
      </c>
      <c r="AZ145" s="210">
        <f>IF(ISERROR(VLOOKUP($F145,[1]기획현황취합!$A$1:$E$65474,[1]기획현황취합!$E$1,FALSE))=TRUE,0,VLOOKUP($F145,[1]기획현황취합!$A$1:$E$65474,[1]기획현황취합!$E$1,FALSE))</f>
        <v>0</v>
      </c>
      <c r="BA145" s="250">
        <v>0</v>
      </c>
      <c r="BB145" s="250">
        <v>0</v>
      </c>
      <c r="BC145" s="250">
        <v>0</v>
      </c>
      <c r="BD145" s="250">
        <v>0</v>
      </c>
      <c r="BE145" s="250">
        <v>0</v>
      </c>
      <c r="BF145" s="250">
        <v>0</v>
      </c>
      <c r="BG145" s="256">
        <v>0</v>
      </c>
      <c r="BH145" s="256">
        <v>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281"/>
        <v>0</v>
      </c>
      <c r="BO145" s="47">
        <f t="shared" si="282"/>
        <v>0</v>
      </c>
      <c r="BP145" s="95">
        <f t="shared" si="283"/>
        <v>0</v>
      </c>
      <c r="BQ145" s="95">
        <f t="shared" si="284"/>
        <v>0</v>
      </c>
      <c r="BR145" s="48">
        <f t="shared" si="276"/>
        <v>0</v>
      </c>
      <c r="BT145" s="26" t="str">
        <f>IF(ISERROR(Z145&amp;VLOOKUP($AG145,'TARGET MU'!$A:$D,'TARGET MU'!$B$1,FALSE))=TRUE,"",Z145&amp;VLOOKUP($AG145,'TARGET MU'!$A:$D,'TARGET MU'!$B$1,FALSE))</f>
        <v/>
      </c>
      <c r="BU145" s="31">
        <f t="shared" si="289"/>
        <v>0</v>
      </c>
      <c r="BV145" s="31" t="str">
        <f t="shared" si="290"/>
        <v>0</v>
      </c>
      <c r="BX145" s="55">
        <f t="shared" si="241"/>
        <v>0</v>
      </c>
      <c r="BY145" s="56" t="str">
        <f t="shared" si="242"/>
        <v/>
      </c>
      <c r="BZ145" s="56">
        <f t="shared" si="243"/>
        <v>0</v>
      </c>
      <c r="CA145" s="56">
        <f t="shared" si="244"/>
        <v>0</v>
      </c>
      <c r="CB145" s="56">
        <f t="shared" si="245"/>
        <v>0</v>
      </c>
      <c r="CC145" s="56">
        <f t="shared" si="246"/>
        <v>0</v>
      </c>
      <c r="CD145" s="57">
        <f t="shared" si="247"/>
        <v>0</v>
      </c>
      <c r="CE145" s="56" t="str">
        <f t="shared" si="248"/>
        <v/>
      </c>
      <c r="CF145" s="56" t="str">
        <f t="shared" si="249"/>
        <v/>
      </c>
      <c r="CG145" s="57">
        <f t="shared" si="250"/>
        <v>0</v>
      </c>
      <c r="CH145" s="56" t="str">
        <f t="shared" si="251"/>
        <v/>
      </c>
      <c r="CI145" s="56">
        <f t="shared" si="252"/>
        <v>1</v>
      </c>
      <c r="CJ145" s="56">
        <f t="shared" si="253"/>
        <v>0</v>
      </c>
      <c r="CK145" s="58">
        <f t="shared" si="285"/>
        <v>0</v>
      </c>
      <c r="CL145" s="59">
        <f t="shared" si="254"/>
        <v>0</v>
      </c>
      <c r="CM145" s="58">
        <f t="shared" si="255"/>
        <v>0</v>
      </c>
      <c r="CN145" s="58">
        <f t="shared" si="256"/>
        <v>0</v>
      </c>
      <c r="CO145" s="58">
        <f t="shared" si="257"/>
        <v>0</v>
      </c>
      <c r="CP145" s="60" t="str">
        <f t="shared" si="258"/>
        <v/>
      </c>
      <c r="CQ145" s="241"/>
      <c r="CS145" s="49"/>
      <c r="CT145" s="50" t="str">
        <f t="shared" si="259"/>
        <v/>
      </c>
      <c r="CU145" s="51" t="str">
        <f t="shared" si="260"/>
        <v/>
      </c>
      <c r="CV145" s="51" t="str">
        <f t="shared" si="261"/>
        <v>_</v>
      </c>
      <c r="CW145" s="51" t="str">
        <f t="shared" si="262"/>
        <v/>
      </c>
      <c r="CX145" s="52">
        <f t="shared" si="263"/>
        <v>0</v>
      </c>
      <c r="CY145" s="52" t="str">
        <f t="shared" si="264"/>
        <v/>
      </c>
      <c r="CZ145" s="53">
        <f t="shared" si="286"/>
        <v>0</v>
      </c>
      <c r="DA145" s="53">
        <f t="shared" si="265"/>
        <v>0</v>
      </c>
      <c r="DB145" s="52">
        <f t="shared" si="266"/>
        <v>0</v>
      </c>
      <c r="DC145" s="52">
        <f t="shared" si="267"/>
        <v>0</v>
      </c>
      <c r="DD145" s="61"/>
      <c r="DE145" s="165"/>
      <c r="DG145" s="276"/>
      <c r="DH145" s="282" t="str">
        <f t="shared" si="270"/>
        <v/>
      </c>
      <c r="DI145" s="275"/>
      <c r="DJ145" s="275"/>
      <c r="DK145" s="276"/>
      <c r="DL145" s="1081"/>
      <c r="DM145" s="1081"/>
      <c r="DN145" s="276"/>
      <c r="DO145" s="276"/>
      <c r="DP145" s="283" t="str">
        <f t="shared" si="271"/>
        <v/>
      </c>
      <c r="DQ145" s="276"/>
      <c r="DR145" s="276"/>
      <c r="DS145" s="277"/>
      <c r="DT145" s="276"/>
      <c r="DU145" s="277"/>
      <c r="DV145" s="276"/>
      <c r="DW145" s="276"/>
      <c r="DX145" s="277"/>
      <c r="DY145" s="277"/>
      <c r="DZ145" s="61"/>
      <c r="EA145" s="62"/>
      <c r="EB145" s="62"/>
      <c r="EC145" s="26" t="str">
        <f t="shared" si="291"/>
        <v/>
      </c>
      <c r="ED145" s="26" t="str">
        <f t="shared" si="292"/>
        <v/>
      </c>
      <c r="EE145" s="27">
        <f>IF(ED145="",0,IF(COUNTIF(ED$12:ED144,ED145)=0,0,COUNTIF(ED$12:ED144,ED145)))</f>
        <v>0</v>
      </c>
      <c r="EF145" s="26">
        <f t="shared" si="300"/>
        <v>0</v>
      </c>
      <c r="EG145" s="27" t="str">
        <f t="shared" si="293"/>
        <v/>
      </c>
      <c r="EI145" s="26" t="str">
        <f t="shared" si="294"/>
        <v/>
      </c>
      <c r="EJ145" s="26" t="str">
        <f t="shared" si="295"/>
        <v/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/>
      </c>
      <c r="B146" s="224" t="str">
        <f>IF(OR($I146="TTL",$I146=""),"",IF(VLOOKUP($P146,CODE!$K:$O,CODE!$O$1,FALSE)="",$I146,$I146&amp;"-"&amp;VLOOKUP($P146,CODE!$K:$O,CODE!$O$1,FALSE)))</f>
        <v/>
      </c>
      <c r="C146" s="72" t="str">
        <f t="shared" si="287"/>
        <v>--</v>
      </c>
      <c r="D146" s="306" t="str">
        <f t="shared" si="296"/>
        <v>--</v>
      </c>
      <c r="E146" s="72">
        <f t="shared" si="297"/>
        <v>0</v>
      </c>
      <c r="F146" s="195" t="str">
        <f t="shared" si="298"/>
        <v>--0</v>
      </c>
      <c r="G146" s="72" t="str">
        <f t="shared" si="299"/>
        <v>--0-</v>
      </c>
      <c r="H146" s="72">
        <f>IF(ISERROR(I146&amp;VLOOKUP(P146,CODE!$K:$N,CODE!$N$1,FALSE)&amp;S146)=TRUE,0,I146&amp;VLOOKUP(P146,CODE!$K:$N,CODE!$N$1,FALSE)&amp;S146)</f>
        <v>0</v>
      </c>
      <c r="I146" s="72" t="str">
        <f>IF(ISERROR(SEARCH("TTL",$K146))=TRUE,IF($L146="","",VLOOKUP($L146,CODE!$B:$G,CODE!$D$1,FALSE)),"TTL")</f>
        <v/>
      </c>
      <c r="J146" s="244" t="str">
        <f t="shared" si="288"/>
        <v/>
      </c>
      <c r="K146" s="558"/>
      <c r="L146" s="40"/>
      <c r="M146" s="41" t="str">
        <f>IF(OR($I146="TTL",$L146=""),"",VLOOKUP($L146,CODE!$B:$D,CODE!$C$1,FALSE))</f>
        <v/>
      </c>
      <c r="N146" s="42" t="str">
        <f>IF(OR($I146="TTL",$L146=""),"",VLOOKUP($K$2,CODE!$S:$T,CODE!$T$1-1,FALSE))</f>
        <v/>
      </c>
      <c r="O146" s="43" t="str">
        <f>IF(OR($I146="TTL",$L146=""),"",VLOOKUP($L$2,CODE!$X:$Y,CODE!$Y$1-1,FALSE))</f>
        <v/>
      </c>
      <c r="P146" s="40"/>
      <c r="Q146" s="41" t="str">
        <f>IF(OR($I146="TTL",$P146=""),"",VLOOKUP($P146,CODE!$K:$M,CODE!$L$1,FALSE))</f>
        <v/>
      </c>
      <c r="R146" s="185"/>
      <c r="S146" s="40"/>
      <c r="T146" s="43" t="str">
        <f t="shared" si="273"/>
        <v/>
      </c>
      <c r="U146" s="39" t="str">
        <f t="shared" si="274"/>
        <v/>
      </c>
      <c r="V146" s="36">
        <f t="shared" si="277"/>
        <v>0</v>
      </c>
      <c r="W146" s="44"/>
      <c r="X146" s="39" t="str">
        <f>IF($Y146="","",VLOOKUP($Y146,CODE!$AE:$AF,CODE!$AF$1-1,FALSE))</f>
        <v/>
      </c>
      <c r="Y146" s="37"/>
      <c r="Z146" s="35" t="str">
        <f t="shared" si="278"/>
        <v/>
      </c>
      <c r="AA146" s="554" t="str">
        <f t="shared" si="279"/>
        <v/>
      </c>
      <c r="AB146" s="45">
        <f t="shared" si="280"/>
        <v>0</v>
      </c>
      <c r="AC146" s="560">
        <v>0</v>
      </c>
      <c r="AD146" s="186">
        <v>1</v>
      </c>
      <c r="AE146" s="218"/>
      <c r="AF146" s="214"/>
      <c r="AG146" s="215"/>
      <c r="AH146" s="216"/>
      <c r="AI146" s="231" t="str">
        <f t="shared" si="275"/>
        <v/>
      </c>
      <c r="AJ146" s="217"/>
      <c r="AK146" s="217"/>
      <c r="AL146" s="219" t="str">
        <f t="shared" si="272"/>
        <v/>
      </c>
      <c r="AM146" s="254">
        <f>IF(ISERROR(VLOOKUP($F146,[1]기획현황취합!$A$1:$E$65474,[1]기획현황취합!$B$1,FALSE))=TRUE,0,VLOOKUP($F146,[1]기획현황취합!$A$1:$E$65474,[1]기획현황취합!$B$1,FALSE))</f>
        <v>0</v>
      </c>
      <c r="AN146" s="1042">
        <f>IF(ISERROR(VLOOKUP($F146,[1]기획현황취합!$A$1:$E$65474,[1]기획현황취합!$C$1,FALSE))=TRUE,0,VLOOKUP($F146,[1]기획현황취합!$A$1:$E$65474,[1]기획현황취합!$C$1,FALSE))</f>
        <v>0</v>
      </c>
      <c r="AO146" s="46">
        <f>IF(ISERROR(($AM146/1.1)/VLOOKUP($AG146,'TARGET MU'!$A:$D,'TARGET MU'!$D$1,FALSE))=TRUE,0,($AM146/1.1)/VLOOKUP($AG146,'TARGET MU'!$A:$D,'TARGET MU'!$D$1,FALSE))</f>
        <v>0</v>
      </c>
      <c r="AP146" s="1049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38">
        <f t="shared" si="268"/>
        <v>0</v>
      </c>
      <c r="AR146" s="716">
        <v>0</v>
      </c>
      <c r="AS146" s="716">
        <v>0</v>
      </c>
      <c r="AT146" s="251"/>
      <c r="AU146" s="226">
        <f t="shared" si="269"/>
        <v>0</v>
      </c>
      <c r="AV146" s="252">
        <v>0</v>
      </c>
      <c r="AW146" s="253">
        <v>0</v>
      </c>
      <c r="AX146" s="257">
        <f>IF(ISERROR(VLOOKUP($F146,[1]기획현황취합!$A$1:$E$65474,[1]기획현황취합!$D$1,FALSE))=TRUE,0,VLOOKUP($F146,[1]기획현황취합!$A$1:$E$65474,[1]기획현황취합!$D$1,FALSE))</f>
        <v>0</v>
      </c>
      <c r="AY146" s="255">
        <v>0</v>
      </c>
      <c r="AZ146" s="210">
        <f>IF(ISERROR(VLOOKUP($F146,[1]기획현황취합!$A$1:$E$65474,[1]기획현황취합!$E$1,FALSE))=TRUE,0,VLOOKUP($F146,[1]기획현황취합!$A$1:$E$65474,[1]기획현황취합!$E$1,FALSE))</f>
        <v>0</v>
      </c>
      <c r="BA146" s="250">
        <v>0</v>
      </c>
      <c r="BB146" s="250">
        <v>0</v>
      </c>
      <c r="BC146" s="250">
        <v>0</v>
      </c>
      <c r="BD146" s="250">
        <v>0</v>
      </c>
      <c r="BE146" s="250">
        <v>0</v>
      </c>
      <c r="BF146" s="250">
        <v>0</v>
      </c>
      <c r="BG146" s="256">
        <v>0</v>
      </c>
      <c r="BH146" s="256">
        <v>0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281"/>
        <v>0</v>
      </c>
      <c r="BO146" s="47">
        <f t="shared" si="282"/>
        <v>0</v>
      </c>
      <c r="BP146" s="95">
        <f t="shared" si="283"/>
        <v>0</v>
      </c>
      <c r="BQ146" s="95">
        <f t="shared" si="284"/>
        <v>0</v>
      </c>
      <c r="BR146" s="48">
        <f t="shared" si="276"/>
        <v>0</v>
      </c>
      <c r="BT146" s="26" t="str">
        <f>IF(ISERROR(Z146&amp;VLOOKUP($AG146,'TARGET MU'!$A:$D,'TARGET MU'!$B$1,FALSE))=TRUE,"",Z146&amp;VLOOKUP($AG146,'TARGET MU'!$A:$D,'TARGET MU'!$B$1,FALSE))</f>
        <v/>
      </c>
      <c r="BU146" s="31">
        <f t="shared" si="289"/>
        <v>0</v>
      </c>
      <c r="BV146" s="31" t="str">
        <f t="shared" si="290"/>
        <v>0</v>
      </c>
      <c r="BX146" s="55">
        <f t="shared" si="241"/>
        <v>0</v>
      </c>
      <c r="BY146" s="56" t="str">
        <f t="shared" si="242"/>
        <v/>
      </c>
      <c r="BZ146" s="56">
        <f t="shared" si="243"/>
        <v>0</v>
      </c>
      <c r="CA146" s="56">
        <f t="shared" si="244"/>
        <v>0</v>
      </c>
      <c r="CB146" s="56">
        <f t="shared" si="245"/>
        <v>0</v>
      </c>
      <c r="CC146" s="56">
        <f t="shared" si="246"/>
        <v>0</v>
      </c>
      <c r="CD146" s="57">
        <f t="shared" si="247"/>
        <v>0</v>
      </c>
      <c r="CE146" s="56" t="str">
        <f t="shared" si="248"/>
        <v/>
      </c>
      <c r="CF146" s="56" t="str">
        <f t="shared" si="249"/>
        <v/>
      </c>
      <c r="CG146" s="57">
        <f t="shared" si="250"/>
        <v>0</v>
      </c>
      <c r="CH146" s="56" t="str">
        <f t="shared" si="251"/>
        <v/>
      </c>
      <c r="CI146" s="56">
        <f t="shared" si="252"/>
        <v>1</v>
      </c>
      <c r="CJ146" s="56">
        <f t="shared" si="253"/>
        <v>0</v>
      </c>
      <c r="CK146" s="58">
        <f t="shared" si="285"/>
        <v>0</v>
      </c>
      <c r="CL146" s="59">
        <f t="shared" si="254"/>
        <v>0</v>
      </c>
      <c r="CM146" s="58">
        <f t="shared" si="255"/>
        <v>0</v>
      </c>
      <c r="CN146" s="58">
        <f t="shared" si="256"/>
        <v>0</v>
      </c>
      <c r="CO146" s="58">
        <f t="shared" si="257"/>
        <v>0</v>
      </c>
      <c r="CP146" s="60" t="str">
        <f t="shared" si="258"/>
        <v/>
      </c>
      <c r="CQ146" s="241"/>
      <c r="CS146" s="49"/>
      <c r="CT146" s="50" t="str">
        <f t="shared" si="259"/>
        <v/>
      </c>
      <c r="CU146" s="51" t="str">
        <f t="shared" si="260"/>
        <v/>
      </c>
      <c r="CV146" s="51" t="str">
        <f t="shared" si="261"/>
        <v>_</v>
      </c>
      <c r="CW146" s="51" t="str">
        <f t="shared" si="262"/>
        <v/>
      </c>
      <c r="CX146" s="52">
        <f t="shared" si="263"/>
        <v>0</v>
      </c>
      <c r="CY146" s="52" t="str">
        <f t="shared" si="264"/>
        <v/>
      </c>
      <c r="CZ146" s="53">
        <f t="shared" si="286"/>
        <v>0</v>
      </c>
      <c r="DA146" s="53">
        <f t="shared" si="265"/>
        <v>0</v>
      </c>
      <c r="DB146" s="52">
        <f t="shared" si="266"/>
        <v>0</v>
      </c>
      <c r="DC146" s="52">
        <f t="shared" si="267"/>
        <v>0</v>
      </c>
      <c r="DD146" s="61"/>
      <c r="DE146" s="165"/>
      <c r="DG146" s="276"/>
      <c r="DH146" s="282" t="str">
        <f t="shared" si="270"/>
        <v/>
      </c>
      <c r="DI146" s="275"/>
      <c r="DJ146" s="275"/>
      <c r="DK146" s="276"/>
      <c r="DL146" s="1081"/>
      <c r="DM146" s="1081"/>
      <c r="DN146" s="276"/>
      <c r="DO146" s="276"/>
      <c r="DP146" s="283" t="str">
        <f t="shared" si="271"/>
        <v/>
      </c>
      <c r="DQ146" s="276"/>
      <c r="DR146" s="276"/>
      <c r="DS146" s="277"/>
      <c r="DT146" s="276"/>
      <c r="DU146" s="277"/>
      <c r="DV146" s="276"/>
      <c r="DW146" s="276"/>
      <c r="DX146" s="277"/>
      <c r="DY146" s="277"/>
      <c r="DZ146" s="61"/>
      <c r="EA146" s="62"/>
      <c r="EB146" s="62"/>
      <c r="EC146" s="26" t="str">
        <f t="shared" si="291"/>
        <v/>
      </c>
      <c r="ED146" s="26" t="str">
        <f t="shared" si="292"/>
        <v/>
      </c>
      <c r="EE146" s="27">
        <f>IF(ED146="",0,IF(COUNTIF(ED$12:ED145,ED146)=0,0,COUNTIF(ED$12:ED145,ED146)))</f>
        <v>0</v>
      </c>
      <c r="EF146" s="26">
        <f t="shared" si="300"/>
        <v>0</v>
      </c>
      <c r="EG146" s="27" t="str">
        <f t="shared" si="293"/>
        <v/>
      </c>
      <c r="EI146" s="26" t="str">
        <f t="shared" si="294"/>
        <v/>
      </c>
      <c r="EJ146" s="26" t="str">
        <f t="shared" si="295"/>
        <v/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/>
      </c>
      <c r="B147" s="224" t="str">
        <f>IF(OR($I147="TTL",$I147=""),"",IF(VLOOKUP($P147,CODE!$K:$O,CODE!$O$1,FALSE)="",$I147,$I147&amp;"-"&amp;VLOOKUP($P147,CODE!$K:$O,CODE!$O$1,FALSE)))</f>
        <v/>
      </c>
      <c r="C147" s="72" t="str">
        <f t="shared" si="287"/>
        <v>--</v>
      </c>
      <c r="D147" s="306" t="str">
        <f t="shared" si="296"/>
        <v>--</v>
      </c>
      <c r="E147" s="72">
        <f t="shared" si="297"/>
        <v>0</v>
      </c>
      <c r="F147" s="195" t="str">
        <f t="shared" si="298"/>
        <v>--0</v>
      </c>
      <c r="G147" s="72" t="str">
        <f t="shared" si="299"/>
        <v>--0-</v>
      </c>
      <c r="H147" s="72">
        <f>IF(ISERROR(I147&amp;VLOOKUP(P147,CODE!$K:$N,CODE!$N$1,FALSE)&amp;S147)=TRUE,0,I147&amp;VLOOKUP(P147,CODE!$K:$N,CODE!$N$1,FALSE)&amp;S147)</f>
        <v>0</v>
      </c>
      <c r="I147" s="72" t="str">
        <f>IF(ISERROR(SEARCH("TTL",$K147))=TRUE,IF($L147="","",VLOOKUP($L147,CODE!$B:$G,CODE!$D$1,FALSE)),"TTL")</f>
        <v/>
      </c>
      <c r="J147" s="244" t="str">
        <f t="shared" si="288"/>
        <v/>
      </c>
      <c r="K147" s="558"/>
      <c r="L147" s="40"/>
      <c r="M147" s="41" t="str">
        <f>IF(OR($I147="TTL",$L147=""),"",VLOOKUP($L147,CODE!$B:$D,CODE!$C$1,FALSE))</f>
        <v/>
      </c>
      <c r="N147" s="42" t="str">
        <f>IF(OR($I147="TTL",$L147=""),"",VLOOKUP($K$2,CODE!$S:$T,CODE!$T$1-1,FALSE))</f>
        <v/>
      </c>
      <c r="O147" s="43" t="str">
        <f>IF(OR($I147="TTL",$L147=""),"",VLOOKUP($L$2,CODE!$X:$Y,CODE!$Y$1-1,FALSE))</f>
        <v/>
      </c>
      <c r="P147" s="40"/>
      <c r="Q147" s="41" t="str">
        <f>IF(OR($I147="TTL",$P147=""),"",VLOOKUP($P147,CODE!$K:$M,CODE!$L$1,FALSE))</f>
        <v/>
      </c>
      <c r="R147" s="185"/>
      <c r="S147" s="40"/>
      <c r="T147" s="43" t="str">
        <f t="shared" si="273"/>
        <v/>
      </c>
      <c r="U147" s="39" t="str">
        <f t="shared" si="274"/>
        <v/>
      </c>
      <c r="V147" s="36">
        <f t="shared" si="277"/>
        <v>0</v>
      </c>
      <c r="W147" s="44"/>
      <c r="X147" s="39" t="str">
        <f>IF($Y147="","",VLOOKUP($Y147,CODE!$AE:$AF,CODE!$AF$1-1,FALSE))</f>
        <v/>
      </c>
      <c r="Y147" s="37"/>
      <c r="Z147" s="35" t="str">
        <f t="shared" si="278"/>
        <v/>
      </c>
      <c r="AA147" s="554" t="str">
        <f t="shared" si="279"/>
        <v/>
      </c>
      <c r="AB147" s="45">
        <f t="shared" si="280"/>
        <v>0</v>
      </c>
      <c r="AC147" s="560">
        <v>0</v>
      </c>
      <c r="AD147" s="186">
        <v>1</v>
      </c>
      <c r="AE147" s="218"/>
      <c r="AF147" s="214"/>
      <c r="AG147" s="215"/>
      <c r="AH147" s="216"/>
      <c r="AI147" s="231" t="str">
        <f t="shared" si="275"/>
        <v/>
      </c>
      <c r="AJ147" s="217"/>
      <c r="AK147" s="217"/>
      <c r="AL147" s="219" t="str">
        <f t="shared" si="272"/>
        <v/>
      </c>
      <c r="AM147" s="254">
        <f>IF(ISERROR(VLOOKUP($F147,[1]기획현황취합!$A$1:$E$65474,[1]기획현황취합!$B$1,FALSE))=TRUE,0,VLOOKUP($F147,[1]기획현황취합!$A$1:$E$65474,[1]기획현황취합!$B$1,FALSE))</f>
        <v>0</v>
      </c>
      <c r="AN147" s="1042">
        <f>IF(ISERROR(VLOOKUP($F147,[1]기획현황취합!$A$1:$E$65474,[1]기획현황취합!$C$1,FALSE))=TRUE,0,VLOOKUP($F147,[1]기획현황취합!$A$1:$E$65474,[1]기획현황취합!$C$1,FALSE))</f>
        <v>0</v>
      </c>
      <c r="AO147" s="46">
        <f>IF(ISERROR(($AM147/1.1)/VLOOKUP($AG147,'TARGET MU'!$A:$D,'TARGET MU'!$D$1,FALSE))=TRUE,0,($AM147/1.1)/VLOOKUP($AG147,'TARGET MU'!$A:$D,'TARGET MU'!$D$1,FALSE))</f>
        <v>0</v>
      </c>
      <c r="AP147" s="1049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0</v>
      </c>
      <c r="AQ147" s="38">
        <f t="shared" si="268"/>
        <v>0</v>
      </c>
      <c r="AR147" s="716">
        <v>0</v>
      </c>
      <c r="AS147" s="716">
        <v>0</v>
      </c>
      <c r="AT147" s="251"/>
      <c r="AU147" s="226">
        <f t="shared" si="269"/>
        <v>0</v>
      </c>
      <c r="AV147" s="252">
        <v>0</v>
      </c>
      <c r="AW147" s="253">
        <v>0</v>
      </c>
      <c r="AX147" s="257">
        <f>IF(ISERROR(VLOOKUP($F147,[1]기획현황취합!$A$1:$E$65474,[1]기획현황취합!$D$1,FALSE))=TRUE,0,VLOOKUP($F147,[1]기획현황취합!$A$1:$E$65474,[1]기획현황취합!$D$1,FALSE))</f>
        <v>0</v>
      </c>
      <c r="AY147" s="255">
        <v>0</v>
      </c>
      <c r="AZ147" s="210">
        <f>IF(ISERROR(VLOOKUP($F147,[1]기획현황취합!$A$1:$E$65474,[1]기획현황취합!$E$1,FALSE))=TRUE,0,VLOOKUP($F147,[1]기획현황취합!$A$1:$E$65474,[1]기획현황취합!$E$1,FALSE))</f>
        <v>0</v>
      </c>
      <c r="BA147" s="250">
        <v>0</v>
      </c>
      <c r="BB147" s="250">
        <v>0</v>
      </c>
      <c r="BC147" s="250">
        <v>0</v>
      </c>
      <c r="BD147" s="250">
        <v>0</v>
      </c>
      <c r="BE147" s="250">
        <v>0</v>
      </c>
      <c r="BF147" s="250">
        <v>0</v>
      </c>
      <c r="BG147" s="256">
        <v>0</v>
      </c>
      <c r="BH147" s="256">
        <v>0</v>
      </c>
      <c r="BI147" s="84">
        <f>IF($I147="TTL",SUMIF($C:$C,MID($K147,1,SEARCH("TTL",$K147)-2),$BI:$BI),SUMIF(실입고현황!$A:$A,BB147&amp;VLOOKUP($AG147,'TARGET MU'!$A:$D,'TARGET MU'!$B$1,FALSE)&amp;$Z147&amp;" "&amp;$AE147,실입고현황!$C:$C))</f>
        <v>0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281"/>
        <v>0</v>
      </c>
      <c r="BO147" s="47">
        <f t="shared" si="282"/>
        <v>0</v>
      </c>
      <c r="BP147" s="95">
        <f t="shared" si="283"/>
        <v>0</v>
      </c>
      <c r="BQ147" s="95">
        <f t="shared" si="284"/>
        <v>0</v>
      </c>
      <c r="BR147" s="48">
        <f t="shared" si="276"/>
        <v>0</v>
      </c>
      <c r="BT147" s="26" t="str">
        <f>IF(ISERROR(Z147&amp;VLOOKUP($AG147,'TARGET MU'!$A:$D,'TARGET MU'!$B$1,FALSE))=TRUE,"",Z147&amp;VLOOKUP($AG147,'TARGET MU'!$A:$D,'TARGET MU'!$B$1,FALSE))</f>
        <v/>
      </c>
      <c r="BU147" s="31">
        <f t="shared" si="289"/>
        <v>0</v>
      </c>
      <c r="BV147" s="31" t="str">
        <f t="shared" si="290"/>
        <v>0</v>
      </c>
      <c r="BX147" s="55">
        <f t="shared" si="241"/>
        <v>0</v>
      </c>
      <c r="BY147" s="56" t="str">
        <f t="shared" si="242"/>
        <v/>
      </c>
      <c r="BZ147" s="56">
        <f t="shared" si="243"/>
        <v>0</v>
      </c>
      <c r="CA147" s="56">
        <f t="shared" si="244"/>
        <v>0</v>
      </c>
      <c r="CB147" s="56">
        <f t="shared" si="245"/>
        <v>0</v>
      </c>
      <c r="CC147" s="56">
        <f t="shared" si="246"/>
        <v>0</v>
      </c>
      <c r="CD147" s="57">
        <f t="shared" si="247"/>
        <v>0</v>
      </c>
      <c r="CE147" s="56" t="str">
        <f t="shared" si="248"/>
        <v/>
      </c>
      <c r="CF147" s="56" t="str">
        <f t="shared" si="249"/>
        <v/>
      </c>
      <c r="CG147" s="57">
        <f t="shared" si="250"/>
        <v>0</v>
      </c>
      <c r="CH147" s="56" t="str">
        <f t="shared" si="251"/>
        <v/>
      </c>
      <c r="CI147" s="56">
        <f t="shared" si="252"/>
        <v>1</v>
      </c>
      <c r="CJ147" s="56">
        <f t="shared" si="253"/>
        <v>0</v>
      </c>
      <c r="CK147" s="58">
        <f t="shared" si="285"/>
        <v>0</v>
      </c>
      <c r="CL147" s="59">
        <f t="shared" si="254"/>
        <v>0</v>
      </c>
      <c r="CM147" s="58">
        <f t="shared" si="255"/>
        <v>0</v>
      </c>
      <c r="CN147" s="58">
        <f t="shared" si="256"/>
        <v>0</v>
      </c>
      <c r="CO147" s="58">
        <f t="shared" si="257"/>
        <v>0</v>
      </c>
      <c r="CP147" s="60" t="str">
        <f t="shared" si="258"/>
        <v/>
      </c>
      <c r="CQ147" s="241"/>
      <c r="CS147" s="49"/>
      <c r="CT147" s="50" t="str">
        <f t="shared" si="259"/>
        <v/>
      </c>
      <c r="CU147" s="51" t="str">
        <f t="shared" si="260"/>
        <v/>
      </c>
      <c r="CV147" s="51" t="str">
        <f t="shared" si="261"/>
        <v>_</v>
      </c>
      <c r="CW147" s="51" t="str">
        <f t="shared" si="262"/>
        <v/>
      </c>
      <c r="CX147" s="52">
        <f t="shared" si="263"/>
        <v>0</v>
      </c>
      <c r="CY147" s="52" t="str">
        <f t="shared" si="264"/>
        <v/>
      </c>
      <c r="CZ147" s="53">
        <f t="shared" si="286"/>
        <v>0</v>
      </c>
      <c r="DA147" s="53">
        <f t="shared" si="265"/>
        <v>0</v>
      </c>
      <c r="DB147" s="52">
        <f t="shared" si="266"/>
        <v>0</v>
      </c>
      <c r="DC147" s="52">
        <f t="shared" si="267"/>
        <v>0</v>
      </c>
      <c r="DD147" s="61"/>
      <c r="DE147" s="165"/>
      <c r="DG147" s="276"/>
      <c r="DH147" s="282" t="str">
        <f t="shared" si="270"/>
        <v/>
      </c>
      <c r="DI147" s="275"/>
      <c r="DJ147" s="275"/>
      <c r="DK147" s="276"/>
      <c r="DL147" s="1081"/>
      <c r="DM147" s="1081"/>
      <c r="DN147" s="276"/>
      <c r="DO147" s="276"/>
      <c r="DP147" s="283" t="str">
        <f t="shared" si="271"/>
        <v/>
      </c>
      <c r="DQ147" s="276"/>
      <c r="DR147" s="276"/>
      <c r="DS147" s="277"/>
      <c r="DT147" s="276"/>
      <c r="DU147" s="277"/>
      <c r="DV147" s="276"/>
      <c r="DW147" s="276"/>
      <c r="DX147" s="277"/>
      <c r="DY147" s="277"/>
      <c r="DZ147" s="61"/>
      <c r="EA147" s="62"/>
      <c r="EB147" s="62"/>
      <c r="EC147" s="26" t="str">
        <f t="shared" si="291"/>
        <v/>
      </c>
      <c r="ED147" s="26" t="str">
        <f t="shared" si="292"/>
        <v/>
      </c>
      <c r="EE147" s="27">
        <f>IF(ED147="",0,IF(COUNTIF(ED$12:ED146,ED147)=0,0,COUNTIF(ED$12:ED146,ED147)))</f>
        <v>0</v>
      </c>
      <c r="EF147" s="26">
        <f t="shared" si="300"/>
        <v>0</v>
      </c>
      <c r="EG147" s="27" t="str">
        <f t="shared" si="293"/>
        <v/>
      </c>
      <c r="EI147" s="26" t="str">
        <f t="shared" si="294"/>
        <v/>
      </c>
      <c r="EJ147" s="26" t="str">
        <f t="shared" si="295"/>
        <v/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/>
      </c>
      <c r="B148" s="224" t="str">
        <f>IF(OR($I148="TTL",$I148=""),"",IF(VLOOKUP($P148,CODE!$K:$O,CODE!$O$1,FALSE)="",$I148,$I148&amp;"-"&amp;VLOOKUP($P148,CODE!$K:$O,CODE!$O$1,FALSE)))</f>
        <v/>
      </c>
      <c r="C148" s="72" t="str">
        <f t="shared" si="287"/>
        <v>--</v>
      </c>
      <c r="D148" s="306" t="str">
        <f t="shared" si="296"/>
        <v>--</v>
      </c>
      <c r="E148" s="72">
        <f t="shared" si="297"/>
        <v>0</v>
      </c>
      <c r="F148" s="195" t="str">
        <f t="shared" si="298"/>
        <v>--0</v>
      </c>
      <c r="G148" s="72" t="str">
        <f t="shared" si="299"/>
        <v>--0-</v>
      </c>
      <c r="H148" s="72">
        <f>IF(ISERROR(I148&amp;VLOOKUP(P148,CODE!$K:$N,CODE!$N$1,FALSE)&amp;S148)=TRUE,0,I148&amp;VLOOKUP(P148,CODE!$K:$N,CODE!$N$1,FALSE)&amp;S148)</f>
        <v>0</v>
      </c>
      <c r="I148" s="72" t="str">
        <f>IF(ISERROR(SEARCH("TTL",$K148))=TRUE,IF($L148="","",VLOOKUP($L148,CODE!$B:$G,CODE!$D$1,FALSE)),"TTL")</f>
        <v/>
      </c>
      <c r="J148" s="244" t="str">
        <f t="shared" si="288"/>
        <v/>
      </c>
      <c r="K148" s="558"/>
      <c r="L148" s="40"/>
      <c r="M148" s="41" t="str">
        <f>IF(OR($I148="TTL",$L148=""),"",VLOOKUP($L148,CODE!$B:$D,CODE!$C$1,FALSE))</f>
        <v/>
      </c>
      <c r="N148" s="42" t="str">
        <f>IF(OR($I148="TTL",$L148=""),"",VLOOKUP($K$2,CODE!$S:$T,CODE!$T$1-1,FALSE))</f>
        <v/>
      </c>
      <c r="O148" s="43" t="str">
        <f>IF(OR($I148="TTL",$L148=""),"",VLOOKUP($L$2,CODE!$X:$Y,CODE!$Y$1-1,FALSE))</f>
        <v/>
      </c>
      <c r="P148" s="40"/>
      <c r="Q148" s="41" t="str">
        <f>IF(OR($I148="TTL",$P148=""),"",VLOOKUP($P148,CODE!$K:$M,CODE!$L$1,FALSE))</f>
        <v/>
      </c>
      <c r="R148" s="185"/>
      <c r="S148" s="40"/>
      <c r="T148" s="43" t="str">
        <f t="shared" si="273"/>
        <v/>
      </c>
      <c r="U148" s="39" t="str">
        <f t="shared" si="274"/>
        <v/>
      </c>
      <c r="V148" s="36">
        <f t="shared" si="277"/>
        <v>0</v>
      </c>
      <c r="W148" s="44"/>
      <c r="X148" s="39" t="str">
        <f>IF($Y148="","",VLOOKUP($Y148,CODE!$AE:$AF,CODE!$AF$1-1,FALSE))</f>
        <v/>
      </c>
      <c r="Y148" s="37"/>
      <c r="Z148" s="35" t="str">
        <f t="shared" si="278"/>
        <v/>
      </c>
      <c r="AA148" s="554" t="str">
        <f t="shared" si="279"/>
        <v/>
      </c>
      <c r="AB148" s="45">
        <f t="shared" si="280"/>
        <v>0</v>
      </c>
      <c r="AC148" s="560">
        <v>0</v>
      </c>
      <c r="AD148" s="186">
        <v>1</v>
      </c>
      <c r="AE148" s="218"/>
      <c r="AF148" s="214"/>
      <c r="AG148" s="215"/>
      <c r="AH148" s="216"/>
      <c r="AI148" s="231" t="str">
        <f t="shared" si="275"/>
        <v/>
      </c>
      <c r="AJ148" s="217"/>
      <c r="AK148" s="217"/>
      <c r="AL148" s="219" t="str">
        <f t="shared" si="272"/>
        <v/>
      </c>
      <c r="AM148" s="254">
        <f>IF(ISERROR(VLOOKUP($F148,[1]기획현황취합!$A$1:$E$65474,[1]기획현황취합!$B$1,FALSE))=TRUE,0,VLOOKUP($F148,[1]기획현황취합!$A$1:$E$65474,[1]기획현황취합!$B$1,FALSE))</f>
        <v>0</v>
      </c>
      <c r="AN148" s="1042">
        <f>IF(ISERROR(VLOOKUP($F148,[1]기획현황취합!$A$1:$E$65474,[1]기획현황취합!$C$1,FALSE))=TRUE,0,VLOOKUP($F148,[1]기획현황취합!$A$1:$E$65474,[1]기획현황취합!$C$1,FALSE))</f>
        <v>0</v>
      </c>
      <c r="AO148" s="46">
        <f>IF(ISERROR(($AM148/1.1)/VLOOKUP($AG148,'TARGET MU'!$A:$D,'TARGET MU'!$D$1,FALSE))=TRUE,0,($AM148/1.1)/VLOOKUP($AG148,'TARGET MU'!$A:$D,'TARGET MU'!$D$1,FALSE))</f>
        <v>0</v>
      </c>
      <c r="AP148" s="1049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38">
        <f t="shared" si="268"/>
        <v>0</v>
      </c>
      <c r="AR148" s="716">
        <v>0</v>
      </c>
      <c r="AS148" s="716">
        <v>0</v>
      </c>
      <c r="AT148" s="251"/>
      <c r="AU148" s="226">
        <f t="shared" si="269"/>
        <v>0</v>
      </c>
      <c r="AV148" s="252">
        <v>0</v>
      </c>
      <c r="AW148" s="253">
        <v>0</v>
      </c>
      <c r="AX148" s="257">
        <f>IF(ISERROR(VLOOKUP($F148,[1]기획현황취합!$A$1:$E$65474,[1]기획현황취합!$D$1,FALSE))=TRUE,0,VLOOKUP($F148,[1]기획현황취합!$A$1:$E$65474,[1]기획현황취합!$D$1,FALSE))</f>
        <v>0</v>
      </c>
      <c r="AY148" s="255">
        <v>0</v>
      </c>
      <c r="AZ148" s="210">
        <f>IF(ISERROR(VLOOKUP($F148,[1]기획현황취합!$A$1:$E$65474,[1]기획현황취합!$E$1,FALSE))=TRUE,0,VLOOKUP($F148,[1]기획현황취합!$A$1:$E$65474,[1]기획현황취합!$E$1,FALSE))</f>
        <v>0</v>
      </c>
      <c r="BA148" s="250">
        <v>0</v>
      </c>
      <c r="BB148" s="250">
        <v>0</v>
      </c>
      <c r="BC148" s="250">
        <v>0</v>
      </c>
      <c r="BD148" s="250">
        <v>0</v>
      </c>
      <c r="BE148" s="250">
        <v>0</v>
      </c>
      <c r="BF148" s="250">
        <v>0</v>
      </c>
      <c r="BG148" s="256">
        <v>0</v>
      </c>
      <c r="BH148" s="256">
        <v>0</v>
      </c>
      <c r="BI148" s="84">
        <f>IF($I148="TTL",SUMIF($C:$C,MID($K148,1,SEARCH("TTL",$K148)-2),$BI:$BI),SUMIF(실입고현황!$A:$A,BB148&amp;VLOOKUP($AG148,'TARGET MU'!$A:$D,'TARGET MU'!$B$1,FALSE)&amp;$Z148&amp;" "&amp;$AE148,실입고현황!$C:$C))</f>
        <v>0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281"/>
        <v>0</v>
      </c>
      <c r="BO148" s="47">
        <f t="shared" si="282"/>
        <v>0</v>
      </c>
      <c r="BP148" s="95">
        <f t="shared" si="283"/>
        <v>0</v>
      </c>
      <c r="BQ148" s="95">
        <f t="shared" si="284"/>
        <v>0</v>
      </c>
      <c r="BR148" s="48">
        <f t="shared" si="276"/>
        <v>0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289"/>
        <v>0</v>
      </c>
      <c r="BV148" s="31" t="str">
        <f t="shared" si="290"/>
        <v>0</v>
      </c>
      <c r="BX148" s="55">
        <f t="shared" si="241"/>
        <v>0</v>
      </c>
      <c r="BY148" s="56" t="str">
        <f t="shared" si="242"/>
        <v/>
      </c>
      <c r="BZ148" s="56">
        <f t="shared" si="243"/>
        <v>0</v>
      </c>
      <c r="CA148" s="56">
        <f t="shared" si="244"/>
        <v>0</v>
      </c>
      <c r="CB148" s="56">
        <f t="shared" si="245"/>
        <v>0</v>
      </c>
      <c r="CC148" s="56">
        <f t="shared" si="246"/>
        <v>0</v>
      </c>
      <c r="CD148" s="57">
        <f t="shared" si="247"/>
        <v>0</v>
      </c>
      <c r="CE148" s="56" t="str">
        <f t="shared" si="248"/>
        <v/>
      </c>
      <c r="CF148" s="56" t="str">
        <f t="shared" si="249"/>
        <v/>
      </c>
      <c r="CG148" s="57">
        <f t="shared" si="250"/>
        <v>0</v>
      </c>
      <c r="CH148" s="56" t="str">
        <f t="shared" si="251"/>
        <v/>
      </c>
      <c r="CI148" s="56">
        <f t="shared" si="252"/>
        <v>1</v>
      </c>
      <c r="CJ148" s="56">
        <f t="shared" si="253"/>
        <v>0</v>
      </c>
      <c r="CK148" s="58">
        <f t="shared" si="285"/>
        <v>0</v>
      </c>
      <c r="CL148" s="59">
        <f t="shared" si="254"/>
        <v>0</v>
      </c>
      <c r="CM148" s="58">
        <f t="shared" si="255"/>
        <v>0</v>
      </c>
      <c r="CN148" s="58">
        <f t="shared" si="256"/>
        <v>0</v>
      </c>
      <c r="CO148" s="58">
        <f t="shared" si="257"/>
        <v>0</v>
      </c>
      <c r="CP148" s="60" t="str">
        <f t="shared" si="258"/>
        <v/>
      </c>
      <c r="CQ148" s="241"/>
      <c r="CS148" s="49"/>
      <c r="CT148" s="50" t="str">
        <f t="shared" si="259"/>
        <v/>
      </c>
      <c r="CU148" s="51" t="str">
        <f t="shared" si="260"/>
        <v/>
      </c>
      <c r="CV148" s="51" t="str">
        <f t="shared" si="261"/>
        <v>_</v>
      </c>
      <c r="CW148" s="51" t="str">
        <f t="shared" si="262"/>
        <v/>
      </c>
      <c r="CX148" s="52">
        <f t="shared" si="263"/>
        <v>0</v>
      </c>
      <c r="CY148" s="52" t="str">
        <f t="shared" si="264"/>
        <v/>
      </c>
      <c r="CZ148" s="53">
        <f t="shared" si="286"/>
        <v>0</v>
      </c>
      <c r="DA148" s="53">
        <f t="shared" si="265"/>
        <v>0</v>
      </c>
      <c r="DB148" s="52">
        <f t="shared" si="266"/>
        <v>0</v>
      </c>
      <c r="DC148" s="52">
        <f t="shared" si="267"/>
        <v>0</v>
      </c>
      <c r="DD148" s="61"/>
      <c r="DE148" s="165"/>
      <c r="DG148" s="276"/>
      <c r="DH148" s="282" t="str">
        <f t="shared" si="270"/>
        <v/>
      </c>
      <c r="DI148" s="275"/>
      <c r="DJ148" s="275"/>
      <c r="DK148" s="276"/>
      <c r="DL148" s="1081"/>
      <c r="DM148" s="1081"/>
      <c r="DN148" s="276"/>
      <c r="DO148" s="276"/>
      <c r="DP148" s="283" t="str">
        <f t="shared" si="271"/>
        <v/>
      </c>
      <c r="DQ148" s="276"/>
      <c r="DR148" s="276"/>
      <c r="DS148" s="277"/>
      <c r="DT148" s="276"/>
      <c r="DU148" s="277"/>
      <c r="DV148" s="276"/>
      <c r="DW148" s="276"/>
      <c r="DX148" s="277"/>
      <c r="DY148" s="277"/>
      <c r="DZ148" s="61"/>
      <c r="EA148" s="62"/>
      <c r="EB148" s="62"/>
      <c r="EC148" s="26" t="str">
        <f t="shared" si="291"/>
        <v/>
      </c>
      <c r="ED148" s="26" t="str">
        <f t="shared" si="292"/>
        <v/>
      </c>
      <c r="EE148" s="27">
        <f>IF(ED148="",0,IF(COUNTIF(ED$12:ED147,ED148)=0,0,COUNTIF(ED$12:ED147,ED148)))</f>
        <v>0</v>
      </c>
      <c r="EF148" s="26">
        <f t="shared" si="300"/>
        <v>0</v>
      </c>
      <c r="EG148" s="27" t="str">
        <f t="shared" si="293"/>
        <v/>
      </c>
      <c r="EI148" s="26" t="str">
        <f t="shared" si="294"/>
        <v/>
      </c>
      <c r="EJ148" s="26" t="str">
        <f t="shared" si="295"/>
        <v/>
      </c>
    </row>
    <row r="149" spans="1:140" s="26" customFormat="1" ht="52.5" customHeight="1">
      <c r="A149" s="169" t="str">
        <f>IF(OR($I149="TTL",$I149=""),"",IF(ISERROR(VLOOKUP($B149,CODE!$D:$G,CODE!$F$1-2,FALSE))=TRUE,"전략",VLOOKUP($B149,CODE!$D:$G,CODE!$F$1-2,FALSE)))</f>
        <v/>
      </c>
      <c r="B149" s="224" t="str">
        <f>IF(OR($I149="TTL",$I149=""),"",IF(VLOOKUP($P149,CODE!$K:$O,CODE!$O$1,FALSE)="",$I149,$I149&amp;"-"&amp;VLOOKUP($P149,CODE!$K:$O,CODE!$O$1,FALSE)))</f>
        <v/>
      </c>
      <c r="C149" s="72" t="str">
        <f t="shared" si="287"/>
        <v>--</v>
      </c>
      <c r="D149" s="306" t="str">
        <f t="shared" si="296"/>
        <v>--</v>
      </c>
      <c r="E149" s="72">
        <f t="shared" si="297"/>
        <v>0</v>
      </c>
      <c r="F149" s="195" t="str">
        <f t="shared" si="298"/>
        <v>--0</v>
      </c>
      <c r="G149" s="72" t="str">
        <f t="shared" si="299"/>
        <v>--0-</v>
      </c>
      <c r="H149" s="72">
        <f>IF(ISERROR(I149&amp;VLOOKUP(P149,CODE!$K:$N,CODE!$N$1,FALSE)&amp;S149)=TRUE,0,I149&amp;VLOOKUP(P149,CODE!$K:$N,CODE!$N$1,FALSE)&amp;S149)</f>
        <v>0</v>
      </c>
      <c r="I149" s="72" t="str">
        <f>IF(ISERROR(SEARCH("TTL",$K149))=TRUE,IF($L149="","",VLOOKUP($L149,CODE!$B:$G,CODE!$D$1,FALSE)),"TTL")</f>
        <v/>
      </c>
      <c r="J149" s="244" t="str">
        <f t="shared" si="288"/>
        <v/>
      </c>
      <c r="K149" s="558"/>
      <c r="L149" s="40"/>
      <c r="M149" s="41" t="str">
        <f>IF(OR($I149="TTL",$L149=""),"",VLOOKUP($L149,CODE!$B:$D,CODE!$C$1,FALSE))</f>
        <v/>
      </c>
      <c r="N149" s="42" t="str">
        <f>IF(OR($I149="TTL",$L149=""),"",VLOOKUP($K$2,CODE!$S:$T,CODE!$T$1-1,FALSE))</f>
        <v/>
      </c>
      <c r="O149" s="43" t="str">
        <f>IF(OR($I149="TTL",$L149=""),"",VLOOKUP($L$2,CODE!$X:$Y,CODE!$Y$1-1,FALSE))</f>
        <v/>
      </c>
      <c r="P149" s="40"/>
      <c r="Q149" s="41" t="str">
        <f>IF(OR($I149="TTL",$P149=""),"",VLOOKUP($P149,CODE!$K:$M,CODE!$L$1,FALSE))</f>
        <v/>
      </c>
      <c r="R149" s="185"/>
      <c r="S149" s="40"/>
      <c r="T149" s="43" t="str">
        <f t="shared" si="273"/>
        <v/>
      </c>
      <c r="U149" s="39" t="str">
        <f t="shared" si="274"/>
        <v/>
      </c>
      <c r="V149" s="36">
        <f t="shared" si="277"/>
        <v>0</v>
      </c>
      <c r="W149" s="44"/>
      <c r="X149" s="39" t="str">
        <f>IF($Y149="","",VLOOKUP($Y149,CODE!$AE:$AF,CODE!$AF$1-1,FALSE))</f>
        <v/>
      </c>
      <c r="Y149" s="37"/>
      <c r="Z149" s="35" t="str">
        <f t="shared" si="278"/>
        <v/>
      </c>
      <c r="AA149" s="554" t="str">
        <f t="shared" si="279"/>
        <v/>
      </c>
      <c r="AB149" s="45">
        <f t="shared" si="280"/>
        <v>0</v>
      </c>
      <c r="AC149" s="560">
        <v>0</v>
      </c>
      <c r="AD149" s="186">
        <v>1</v>
      </c>
      <c r="AE149" s="218"/>
      <c r="AF149" s="214"/>
      <c r="AG149" s="215"/>
      <c r="AH149" s="216"/>
      <c r="AI149" s="231" t="str">
        <f t="shared" si="275"/>
        <v/>
      </c>
      <c r="AJ149" s="217"/>
      <c r="AK149" s="217"/>
      <c r="AL149" s="219" t="str">
        <f t="shared" si="272"/>
        <v/>
      </c>
      <c r="AM149" s="254">
        <f>IF(ISERROR(VLOOKUP($F149,[1]기획현황취합!$A$1:$E$65474,[1]기획현황취합!$B$1,FALSE))=TRUE,0,VLOOKUP($F149,[1]기획현황취합!$A$1:$E$65474,[1]기획현황취합!$B$1,FALSE))</f>
        <v>0</v>
      </c>
      <c r="AN149" s="1042">
        <f>IF(ISERROR(VLOOKUP($F149,[1]기획현황취합!$A$1:$E$65474,[1]기획현황취합!$C$1,FALSE))=TRUE,0,VLOOKUP($F149,[1]기획현황취합!$A$1:$E$65474,[1]기획현황취합!$C$1,FALSE))</f>
        <v>0</v>
      </c>
      <c r="AO149" s="46">
        <f>IF(ISERROR(($AM149/1.1)/VLOOKUP($AG149,'TARGET MU'!$A:$D,'TARGET MU'!$D$1,FALSE))=TRUE,0,($AM149/1.1)/VLOOKUP($AG149,'TARGET MU'!$A:$D,'TARGET MU'!$D$1,FALSE))</f>
        <v>0</v>
      </c>
      <c r="AP149" s="1049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0</v>
      </c>
      <c r="AQ149" s="38">
        <f t="shared" si="268"/>
        <v>0</v>
      </c>
      <c r="AR149" s="716">
        <v>0</v>
      </c>
      <c r="AS149" s="716">
        <v>0</v>
      </c>
      <c r="AT149" s="251"/>
      <c r="AU149" s="226">
        <f t="shared" si="269"/>
        <v>0</v>
      </c>
      <c r="AV149" s="252">
        <v>0</v>
      </c>
      <c r="AW149" s="253">
        <v>0</v>
      </c>
      <c r="AX149" s="257">
        <f>IF(ISERROR(VLOOKUP($F149,[1]기획현황취합!$A$1:$E$65474,[1]기획현황취합!$D$1,FALSE))=TRUE,0,VLOOKUP($F149,[1]기획현황취합!$A$1:$E$65474,[1]기획현황취합!$D$1,FALSE))</f>
        <v>0</v>
      </c>
      <c r="AY149" s="255">
        <v>0</v>
      </c>
      <c r="AZ149" s="210">
        <f>IF(ISERROR(VLOOKUP($F149,[1]기획현황취합!$A$1:$E$65474,[1]기획현황취합!$E$1,FALSE))=TRUE,0,VLOOKUP($F149,[1]기획현황취합!$A$1:$E$65474,[1]기획현황취합!$E$1,FALSE))</f>
        <v>0</v>
      </c>
      <c r="BA149" s="250">
        <v>0</v>
      </c>
      <c r="BB149" s="250">
        <v>0</v>
      </c>
      <c r="BC149" s="250">
        <v>0</v>
      </c>
      <c r="BD149" s="250">
        <v>0</v>
      </c>
      <c r="BE149" s="250">
        <v>0</v>
      </c>
      <c r="BF149" s="250">
        <v>0</v>
      </c>
      <c r="BG149" s="256">
        <v>0</v>
      </c>
      <c r="BH149" s="256">
        <v>0</v>
      </c>
      <c r="BI149" s="84">
        <f>IF($I149="TTL",SUMIF($C:$C,MID($K149,1,SEARCH("TTL",$K149)-2),$BI:$BI),SUMIF(실입고현황!$A:$A,BB149&amp;VLOOKUP($AG149,'TARGET MU'!$A:$D,'TARGET MU'!$B$1,FALSE)&amp;$Z149&amp;" "&amp;$AE149,실입고현황!$C:$C))</f>
        <v>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281"/>
        <v>0</v>
      </c>
      <c r="BO149" s="47">
        <f t="shared" si="282"/>
        <v>0</v>
      </c>
      <c r="BP149" s="95">
        <f t="shared" si="283"/>
        <v>0</v>
      </c>
      <c r="BQ149" s="95">
        <f t="shared" si="284"/>
        <v>0</v>
      </c>
      <c r="BR149" s="48">
        <f t="shared" si="276"/>
        <v>0</v>
      </c>
      <c r="BT149" s="26" t="str">
        <f>IF(ISERROR(Z149&amp;VLOOKUP($AG149,'TARGET MU'!$A:$D,'TARGET MU'!$B$1,FALSE))=TRUE,"",Z149&amp;VLOOKUP($AG149,'TARGET MU'!$A:$D,'TARGET MU'!$B$1,FALSE))</f>
        <v/>
      </c>
      <c r="BU149" s="31">
        <f t="shared" si="289"/>
        <v>0</v>
      </c>
      <c r="BV149" s="31" t="str">
        <f t="shared" si="290"/>
        <v>0</v>
      </c>
      <c r="BX149" s="55">
        <f t="shared" si="241"/>
        <v>0</v>
      </c>
      <c r="BY149" s="56" t="str">
        <f t="shared" si="242"/>
        <v/>
      </c>
      <c r="BZ149" s="56">
        <f t="shared" si="243"/>
        <v>0</v>
      </c>
      <c r="CA149" s="56">
        <f t="shared" si="244"/>
        <v>0</v>
      </c>
      <c r="CB149" s="56">
        <f t="shared" si="245"/>
        <v>0</v>
      </c>
      <c r="CC149" s="56">
        <f t="shared" si="246"/>
        <v>0</v>
      </c>
      <c r="CD149" s="57">
        <f t="shared" si="247"/>
        <v>0</v>
      </c>
      <c r="CE149" s="56" t="str">
        <f t="shared" si="248"/>
        <v/>
      </c>
      <c r="CF149" s="56" t="str">
        <f t="shared" si="249"/>
        <v/>
      </c>
      <c r="CG149" s="57">
        <f t="shared" si="250"/>
        <v>0</v>
      </c>
      <c r="CH149" s="56" t="str">
        <f t="shared" si="251"/>
        <v/>
      </c>
      <c r="CI149" s="56">
        <f t="shared" si="252"/>
        <v>1</v>
      </c>
      <c r="CJ149" s="56">
        <f t="shared" si="253"/>
        <v>0</v>
      </c>
      <c r="CK149" s="58">
        <f t="shared" si="285"/>
        <v>0</v>
      </c>
      <c r="CL149" s="59">
        <f t="shared" si="254"/>
        <v>0</v>
      </c>
      <c r="CM149" s="58">
        <f t="shared" si="255"/>
        <v>0</v>
      </c>
      <c r="CN149" s="58">
        <f t="shared" si="256"/>
        <v>0</v>
      </c>
      <c r="CO149" s="58">
        <f t="shared" si="257"/>
        <v>0</v>
      </c>
      <c r="CP149" s="60" t="str">
        <f t="shared" si="258"/>
        <v/>
      </c>
      <c r="CQ149" s="241"/>
      <c r="CS149" s="49"/>
      <c r="CT149" s="50" t="str">
        <f t="shared" si="259"/>
        <v/>
      </c>
      <c r="CU149" s="51" t="str">
        <f t="shared" si="260"/>
        <v/>
      </c>
      <c r="CV149" s="51" t="str">
        <f t="shared" si="261"/>
        <v>_</v>
      </c>
      <c r="CW149" s="51" t="str">
        <f t="shared" si="262"/>
        <v/>
      </c>
      <c r="CX149" s="52">
        <f t="shared" si="263"/>
        <v>0</v>
      </c>
      <c r="CY149" s="52" t="str">
        <f t="shared" si="264"/>
        <v/>
      </c>
      <c r="CZ149" s="53">
        <f t="shared" si="286"/>
        <v>0</v>
      </c>
      <c r="DA149" s="53">
        <f t="shared" si="265"/>
        <v>0</v>
      </c>
      <c r="DB149" s="52">
        <f t="shared" si="266"/>
        <v>0</v>
      </c>
      <c r="DC149" s="52">
        <f t="shared" si="267"/>
        <v>0</v>
      </c>
      <c r="DD149" s="61"/>
      <c r="DE149" s="165"/>
      <c r="DG149" s="276"/>
      <c r="DH149" s="282" t="str">
        <f t="shared" si="270"/>
        <v/>
      </c>
      <c r="DI149" s="275"/>
      <c r="DJ149" s="275"/>
      <c r="DK149" s="276"/>
      <c r="DL149" s="1081"/>
      <c r="DM149" s="1081"/>
      <c r="DN149" s="276"/>
      <c r="DO149" s="276"/>
      <c r="DP149" s="283" t="str">
        <f t="shared" si="271"/>
        <v/>
      </c>
      <c r="DQ149" s="276"/>
      <c r="DR149" s="276"/>
      <c r="DS149" s="277"/>
      <c r="DT149" s="276"/>
      <c r="DU149" s="277"/>
      <c r="DV149" s="276"/>
      <c r="DW149" s="276"/>
      <c r="DX149" s="277"/>
      <c r="DY149" s="277"/>
      <c r="DZ149" s="61"/>
      <c r="EA149" s="62"/>
      <c r="EB149" s="62"/>
      <c r="EC149" s="26" t="str">
        <f t="shared" si="291"/>
        <v/>
      </c>
      <c r="ED149" s="26" t="str">
        <f t="shared" si="292"/>
        <v/>
      </c>
      <c r="EE149" s="27">
        <f>IF(ED149="",0,IF(COUNTIF(ED$12:ED148,ED149)=0,0,COUNTIF(ED$12:ED148,ED149)))</f>
        <v>0</v>
      </c>
      <c r="EF149" s="26">
        <f t="shared" si="300"/>
        <v>0</v>
      </c>
      <c r="EG149" s="27" t="str">
        <f t="shared" si="293"/>
        <v/>
      </c>
      <c r="EI149" s="26" t="str">
        <f t="shared" si="294"/>
        <v/>
      </c>
      <c r="EJ149" s="26" t="str">
        <f t="shared" si="295"/>
        <v/>
      </c>
    </row>
    <row r="150" spans="1:140" s="26" customFormat="1" ht="52.5" customHeight="1">
      <c r="A150" s="169" t="str">
        <f>IF(OR($I150="TTL",$I150=""),"",IF(ISERROR(VLOOKUP($B150,CODE!$D:$G,CODE!$F$1-2,FALSE))=TRUE,"전략",VLOOKUP($B150,CODE!$D:$G,CODE!$F$1-2,FALSE)))</f>
        <v/>
      </c>
      <c r="B150" s="224" t="str">
        <f>IF(OR($I150="TTL",$I150=""),"",IF(VLOOKUP($P150,CODE!$K:$O,CODE!$O$1,FALSE)="",$I150,$I150&amp;"-"&amp;VLOOKUP($P150,CODE!$K:$O,CODE!$O$1,FALSE)))</f>
        <v/>
      </c>
      <c r="C150" s="72" t="str">
        <f t="shared" si="287"/>
        <v>--</v>
      </c>
      <c r="D150" s="306" t="str">
        <f t="shared" si="296"/>
        <v>--</v>
      </c>
      <c r="E150" s="72">
        <f t="shared" si="297"/>
        <v>0</v>
      </c>
      <c r="F150" s="195" t="str">
        <f t="shared" si="298"/>
        <v>--0</v>
      </c>
      <c r="G150" s="72" t="str">
        <f t="shared" si="299"/>
        <v>--0-</v>
      </c>
      <c r="H150" s="72">
        <f>IF(ISERROR(I150&amp;VLOOKUP(P150,CODE!$K:$N,CODE!$N$1,FALSE)&amp;S150)=TRUE,0,I150&amp;VLOOKUP(P150,CODE!$K:$N,CODE!$N$1,FALSE)&amp;S150)</f>
        <v>0</v>
      </c>
      <c r="I150" s="72" t="str">
        <f>IF(ISERROR(SEARCH("TTL",$K150))=TRUE,IF($L150="","",VLOOKUP($L150,CODE!$B:$G,CODE!$D$1,FALSE)),"TTL")</f>
        <v/>
      </c>
      <c r="J150" s="244" t="str">
        <f t="shared" si="288"/>
        <v/>
      </c>
      <c r="K150" s="558"/>
      <c r="L150" s="40"/>
      <c r="M150" s="41" t="str">
        <f>IF(OR($I150="TTL",$L150=""),"",VLOOKUP($L150,CODE!$B:$D,CODE!$C$1,FALSE))</f>
        <v/>
      </c>
      <c r="N150" s="42" t="str">
        <f>IF(OR($I150="TTL",$L150=""),"",VLOOKUP($K$2,CODE!$S:$T,CODE!$T$1-1,FALSE))</f>
        <v/>
      </c>
      <c r="O150" s="43" t="str">
        <f>IF(OR($I150="TTL",$L150=""),"",VLOOKUP($L$2,CODE!$X:$Y,CODE!$Y$1-1,FALSE))</f>
        <v/>
      </c>
      <c r="P150" s="40"/>
      <c r="Q150" s="41" t="str">
        <f>IF(OR($I150="TTL",$P150=""),"",VLOOKUP($P150,CODE!$K:$M,CODE!$L$1,FALSE))</f>
        <v/>
      </c>
      <c r="R150" s="185"/>
      <c r="S150" s="40"/>
      <c r="T150" s="43" t="str">
        <f t="shared" si="273"/>
        <v/>
      </c>
      <c r="U150" s="39" t="str">
        <f t="shared" si="274"/>
        <v/>
      </c>
      <c r="V150" s="36">
        <f t="shared" si="277"/>
        <v>0</v>
      </c>
      <c r="W150" s="44"/>
      <c r="X150" s="39" t="str">
        <f>IF($Y150="","",VLOOKUP($Y150,CODE!$AE:$AF,CODE!$AF$1-1,FALSE))</f>
        <v/>
      </c>
      <c r="Y150" s="37"/>
      <c r="Z150" s="35" t="str">
        <f t="shared" si="278"/>
        <v/>
      </c>
      <c r="AA150" s="554" t="str">
        <f t="shared" si="279"/>
        <v/>
      </c>
      <c r="AB150" s="45">
        <f t="shared" si="280"/>
        <v>0</v>
      </c>
      <c r="AC150" s="560">
        <v>0</v>
      </c>
      <c r="AD150" s="186">
        <v>1</v>
      </c>
      <c r="AE150" s="218"/>
      <c r="AF150" s="214"/>
      <c r="AG150" s="215"/>
      <c r="AH150" s="216"/>
      <c r="AI150" s="231" t="str">
        <f t="shared" si="275"/>
        <v/>
      </c>
      <c r="AJ150" s="217"/>
      <c r="AK150" s="217"/>
      <c r="AL150" s="219" t="str">
        <f t="shared" si="272"/>
        <v/>
      </c>
      <c r="AM150" s="254">
        <f>IF(ISERROR(VLOOKUP($F150,[1]기획현황취합!$A$1:$E$65474,[1]기획현황취합!$B$1,FALSE))=TRUE,0,VLOOKUP($F150,[1]기획현황취합!$A$1:$E$65474,[1]기획현황취합!$B$1,FALSE))</f>
        <v>0</v>
      </c>
      <c r="AN150" s="1042">
        <f>IF(ISERROR(VLOOKUP($F150,[1]기획현황취합!$A$1:$E$65474,[1]기획현황취합!$C$1,FALSE))=TRUE,0,VLOOKUP($F150,[1]기획현황취합!$A$1:$E$65474,[1]기획현황취합!$C$1,FALSE))</f>
        <v>0</v>
      </c>
      <c r="AO150" s="46">
        <f>IF(ISERROR(($AM150/1.1)/VLOOKUP($AG150,'TARGET MU'!$A:$D,'TARGET MU'!$D$1,FALSE))=TRUE,0,($AM150/1.1)/VLOOKUP($AG150,'TARGET MU'!$A:$D,'TARGET MU'!$D$1,FALSE))</f>
        <v>0</v>
      </c>
      <c r="AP150" s="1049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0</v>
      </c>
      <c r="AQ150" s="38">
        <f t="shared" si="268"/>
        <v>0</v>
      </c>
      <c r="AR150" s="716">
        <v>0</v>
      </c>
      <c r="AS150" s="716">
        <v>0</v>
      </c>
      <c r="AT150" s="251"/>
      <c r="AU150" s="226">
        <f t="shared" si="269"/>
        <v>0</v>
      </c>
      <c r="AV150" s="252">
        <v>0</v>
      </c>
      <c r="AW150" s="253">
        <v>0</v>
      </c>
      <c r="AX150" s="257">
        <f>IF(ISERROR(VLOOKUP($F150,[1]기획현황취합!$A$1:$E$65474,[1]기획현황취합!$D$1,FALSE))=TRUE,0,VLOOKUP($F150,[1]기획현황취합!$A$1:$E$65474,[1]기획현황취합!$D$1,FALSE))</f>
        <v>0</v>
      </c>
      <c r="AY150" s="255">
        <v>0</v>
      </c>
      <c r="AZ150" s="210">
        <f>IF(ISERROR(VLOOKUP($F150,[1]기획현황취합!$A$1:$E$65474,[1]기획현황취합!$E$1,FALSE))=TRUE,0,VLOOKUP($F150,[1]기획현황취합!$A$1:$E$65474,[1]기획현황취합!$E$1,FALSE))</f>
        <v>0</v>
      </c>
      <c r="BA150" s="250">
        <v>0</v>
      </c>
      <c r="BB150" s="250">
        <v>0</v>
      </c>
      <c r="BC150" s="250">
        <v>0</v>
      </c>
      <c r="BD150" s="250">
        <v>0</v>
      </c>
      <c r="BE150" s="250">
        <v>0</v>
      </c>
      <c r="BF150" s="250">
        <v>0</v>
      </c>
      <c r="BG150" s="256">
        <v>0</v>
      </c>
      <c r="BH150" s="256">
        <v>0</v>
      </c>
      <c r="BI150" s="84">
        <f>IF($I150="TTL",SUMIF($C:$C,MID($K150,1,SEARCH("TTL",$K150)-2),$BI:$BI),SUMIF(실입고현황!$A:$A,BB150&amp;VLOOKUP($AG150,'TARGET MU'!$A:$D,'TARGET MU'!$B$1,FALSE)&amp;$Z150&amp;" "&amp;$AE150,실입고현황!$C:$C))</f>
        <v>0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0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281"/>
        <v>0</v>
      </c>
      <c r="BO150" s="47">
        <f t="shared" si="282"/>
        <v>0</v>
      </c>
      <c r="BP150" s="95">
        <f t="shared" si="283"/>
        <v>0</v>
      </c>
      <c r="BQ150" s="95">
        <f t="shared" si="284"/>
        <v>0</v>
      </c>
      <c r="BR150" s="48">
        <f t="shared" si="276"/>
        <v>0</v>
      </c>
      <c r="BT150" s="26" t="str">
        <f>IF(ISERROR(Z150&amp;VLOOKUP($AG150,'TARGET MU'!$A:$D,'TARGET MU'!$B$1,FALSE))=TRUE,"",Z150&amp;VLOOKUP($AG150,'TARGET MU'!$A:$D,'TARGET MU'!$B$1,FALSE))</f>
        <v/>
      </c>
      <c r="BU150" s="31">
        <f t="shared" si="289"/>
        <v>0</v>
      </c>
      <c r="BV150" s="31" t="str">
        <f t="shared" si="290"/>
        <v>0</v>
      </c>
      <c r="BX150" s="55">
        <f t="shared" si="241"/>
        <v>0</v>
      </c>
      <c r="BY150" s="56" t="str">
        <f t="shared" si="242"/>
        <v/>
      </c>
      <c r="BZ150" s="56">
        <f t="shared" si="243"/>
        <v>0</v>
      </c>
      <c r="CA150" s="56">
        <f t="shared" si="244"/>
        <v>0</v>
      </c>
      <c r="CB150" s="56">
        <f t="shared" si="245"/>
        <v>0</v>
      </c>
      <c r="CC150" s="56">
        <f t="shared" si="246"/>
        <v>0</v>
      </c>
      <c r="CD150" s="57">
        <f t="shared" si="247"/>
        <v>0</v>
      </c>
      <c r="CE150" s="56" t="str">
        <f t="shared" si="248"/>
        <v/>
      </c>
      <c r="CF150" s="56" t="str">
        <f t="shared" si="249"/>
        <v/>
      </c>
      <c r="CG150" s="57">
        <f t="shared" si="250"/>
        <v>0</v>
      </c>
      <c r="CH150" s="56" t="str">
        <f t="shared" si="251"/>
        <v/>
      </c>
      <c r="CI150" s="56">
        <f t="shared" si="252"/>
        <v>1</v>
      </c>
      <c r="CJ150" s="56">
        <f t="shared" si="253"/>
        <v>0</v>
      </c>
      <c r="CK150" s="58">
        <f t="shared" si="285"/>
        <v>0</v>
      </c>
      <c r="CL150" s="59">
        <f t="shared" si="254"/>
        <v>0</v>
      </c>
      <c r="CM150" s="58">
        <f t="shared" si="255"/>
        <v>0</v>
      </c>
      <c r="CN150" s="58">
        <f t="shared" si="256"/>
        <v>0</v>
      </c>
      <c r="CO150" s="58">
        <f t="shared" si="257"/>
        <v>0</v>
      </c>
      <c r="CP150" s="60" t="str">
        <f t="shared" si="258"/>
        <v/>
      </c>
      <c r="CQ150" s="241"/>
      <c r="CS150" s="49"/>
      <c r="CT150" s="50" t="str">
        <f t="shared" si="259"/>
        <v/>
      </c>
      <c r="CU150" s="51" t="str">
        <f t="shared" si="260"/>
        <v/>
      </c>
      <c r="CV150" s="51" t="str">
        <f t="shared" si="261"/>
        <v>_</v>
      </c>
      <c r="CW150" s="51" t="str">
        <f t="shared" si="262"/>
        <v/>
      </c>
      <c r="CX150" s="52">
        <f t="shared" si="263"/>
        <v>0</v>
      </c>
      <c r="CY150" s="52" t="str">
        <f t="shared" si="264"/>
        <v/>
      </c>
      <c r="CZ150" s="53">
        <f t="shared" si="286"/>
        <v>0</v>
      </c>
      <c r="DA150" s="53">
        <f t="shared" si="265"/>
        <v>0</v>
      </c>
      <c r="DB150" s="52">
        <f t="shared" si="266"/>
        <v>0</v>
      </c>
      <c r="DC150" s="52">
        <f t="shared" si="267"/>
        <v>0</v>
      </c>
      <c r="DD150" s="61"/>
      <c r="DE150" s="165"/>
      <c r="DG150" s="276"/>
      <c r="DH150" s="282" t="str">
        <f t="shared" si="270"/>
        <v/>
      </c>
      <c r="DI150" s="275"/>
      <c r="DJ150" s="275"/>
      <c r="DK150" s="276"/>
      <c r="DL150" s="1081"/>
      <c r="DM150" s="1081"/>
      <c r="DN150" s="276"/>
      <c r="DO150" s="276"/>
      <c r="DP150" s="283" t="str">
        <f t="shared" si="271"/>
        <v/>
      </c>
      <c r="DQ150" s="276"/>
      <c r="DR150" s="276"/>
      <c r="DS150" s="277"/>
      <c r="DT150" s="276"/>
      <c r="DU150" s="277"/>
      <c r="DV150" s="276"/>
      <c r="DW150" s="276"/>
      <c r="DX150" s="277"/>
      <c r="DY150" s="277"/>
      <c r="DZ150" s="61"/>
      <c r="EA150" s="62"/>
      <c r="EB150" s="62"/>
      <c r="EC150" s="26" t="str">
        <f t="shared" si="291"/>
        <v/>
      </c>
      <c r="ED150" s="26" t="str">
        <f t="shared" si="292"/>
        <v/>
      </c>
      <c r="EE150" s="27">
        <f>IF(ED150="",0,IF(COUNTIF(ED$12:ED149,ED150)=0,0,COUNTIF(ED$12:ED149,ED150)))</f>
        <v>0</v>
      </c>
      <c r="EF150" s="26">
        <f t="shared" si="300"/>
        <v>0</v>
      </c>
      <c r="EG150" s="27" t="str">
        <f t="shared" si="293"/>
        <v/>
      </c>
      <c r="EI150" s="26" t="str">
        <f t="shared" si="294"/>
        <v/>
      </c>
      <c r="EJ150" s="26" t="str">
        <f t="shared" si="295"/>
        <v/>
      </c>
    </row>
    <row r="151" spans="1:140" s="26" customFormat="1" ht="52.5" customHeight="1">
      <c r="A151" s="169" t="str">
        <f>IF(OR($I151="TTL",$I151=""),"",IF(ISERROR(VLOOKUP($B151,CODE!$D:$G,CODE!$F$1-2,FALSE))=TRUE,"전략",VLOOKUP($B151,CODE!$D:$G,CODE!$F$1-2,FALSE)))</f>
        <v/>
      </c>
      <c r="B151" s="224" t="str">
        <f>IF(OR($I151="TTL",$I151=""),"",IF(VLOOKUP($P151,CODE!$K:$O,CODE!$O$1,FALSE)="",$I151,$I151&amp;"-"&amp;VLOOKUP($P151,CODE!$K:$O,CODE!$O$1,FALSE)))</f>
        <v/>
      </c>
      <c r="C151" s="72" t="str">
        <f t="shared" si="287"/>
        <v>--</v>
      </c>
      <c r="D151" s="306" t="str">
        <f t="shared" si="296"/>
        <v>--</v>
      </c>
      <c r="E151" s="72">
        <f t="shared" si="297"/>
        <v>0</v>
      </c>
      <c r="F151" s="195" t="str">
        <f t="shared" si="298"/>
        <v>--0</v>
      </c>
      <c r="G151" s="72" t="str">
        <f t="shared" si="299"/>
        <v>--0-</v>
      </c>
      <c r="H151" s="72">
        <f>IF(ISERROR(I151&amp;VLOOKUP(P151,CODE!$K:$N,CODE!$N$1,FALSE)&amp;S151)=TRUE,0,I151&amp;VLOOKUP(P151,CODE!$K:$N,CODE!$N$1,FALSE)&amp;S151)</f>
        <v>0</v>
      </c>
      <c r="I151" s="72" t="str">
        <f>IF(ISERROR(SEARCH("TTL",$K151))=TRUE,IF($L151="","",VLOOKUP($L151,CODE!$B:$G,CODE!$D$1,FALSE)),"TTL")</f>
        <v/>
      </c>
      <c r="J151" s="244" t="str">
        <f t="shared" si="288"/>
        <v/>
      </c>
      <c r="K151" s="558"/>
      <c r="L151" s="40"/>
      <c r="M151" s="41" t="str">
        <f>IF(OR($I151="TTL",$L151=""),"",VLOOKUP($L151,CODE!$B:$D,CODE!$C$1,FALSE))</f>
        <v/>
      </c>
      <c r="N151" s="42" t="str">
        <f>IF(OR($I151="TTL",$L151=""),"",VLOOKUP($K$2,CODE!$S:$T,CODE!$T$1-1,FALSE))</f>
        <v/>
      </c>
      <c r="O151" s="43" t="str">
        <f>IF(OR($I151="TTL",$L151=""),"",VLOOKUP($L$2,CODE!$X:$Y,CODE!$Y$1-1,FALSE))</f>
        <v/>
      </c>
      <c r="P151" s="40"/>
      <c r="Q151" s="41" t="str">
        <f>IF(OR($I151="TTL",$P151=""),"",VLOOKUP($P151,CODE!$K:$M,CODE!$L$1,FALSE))</f>
        <v/>
      </c>
      <c r="R151" s="185"/>
      <c r="S151" s="40"/>
      <c r="T151" s="43" t="str">
        <f t="shared" si="273"/>
        <v/>
      </c>
      <c r="U151" s="39" t="str">
        <f t="shared" si="274"/>
        <v/>
      </c>
      <c r="V151" s="36">
        <f t="shared" si="277"/>
        <v>0</v>
      </c>
      <c r="W151" s="44"/>
      <c r="X151" s="39" t="str">
        <f>IF($Y151="","",VLOOKUP($Y151,CODE!$AE:$AF,CODE!$AF$1-1,FALSE))</f>
        <v/>
      </c>
      <c r="Y151" s="37"/>
      <c r="Z151" s="35" t="str">
        <f t="shared" si="278"/>
        <v/>
      </c>
      <c r="AA151" s="554" t="str">
        <f t="shared" si="279"/>
        <v/>
      </c>
      <c r="AB151" s="45">
        <f t="shared" si="280"/>
        <v>0</v>
      </c>
      <c r="AC151" s="560">
        <v>0</v>
      </c>
      <c r="AD151" s="186">
        <v>1</v>
      </c>
      <c r="AE151" s="218"/>
      <c r="AF151" s="214"/>
      <c r="AG151" s="215"/>
      <c r="AH151" s="216"/>
      <c r="AI151" s="231" t="str">
        <f t="shared" si="275"/>
        <v/>
      </c>
      <c r="AJ151" s="217"/>
      <c r="AK151" s="217"/>
      <c r="AL151" s="219" t="str">
        <f t="shared" si="272"/>
        <v/>
      </c>
      <c r="AM151" s="254">
        <f>IF(ISERROR(VLOOKUP($F151,[1]기획현황취합!$A$1:$E$65474,[1]기획현황취합!$B$1,FALSE))=TRUE,0,VLOOKUP($F151,[1]기획현황취합!$A$1:$E$65474,[1]기획현황취합!$B$1,FALSE))</f>
        <v>0</v>
      </c>
      <c r="AN151" s="1042">
        <f>IF(ISERROR(VLOOKUP($F151,[1]기획현황취합!$A$1:$E$65474,[1]기획현황취합!$C$1,FALSE))=TRUE,0,VLOOKUP($F151,[1]기획현황취합!$A$1:$E$65474,[1]기획현황취합!$C$1,FALSE))</f>
        <v>0</v>
      </c>
      <c r="AO151" s="46">
        <f>IF(ISERROR(($AM151/1.1)/VLOOKUP($AG151,'TARGET MU'!$A:$D,'TARGET MU'!$D$1,FALSE))=TRUE,0,($AM151/1.1)/VLOOKUP($AG151,'TARGET MU'!$A:$D,'TARGET MU'!$D$1,FALSE))</f>
        <v>0</v>
      </c>
      <c r="AP151" s="1049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0</v>
      </c>
      <c r="AQ151" s="38">
        <f t="shared" si="268"/>
        <v>0</v>
      </c>
      <c r="AR151" s="716">
        <v>0</v>
      </c>
      <c r="AS151" s="716">
        <v>0</v>
      </c>
      <c r="AT151" s="251"/>
      <c r="AU151" s="226">
        <f t="shared" si="269"/>
        <v>0</v>
      </c>
      <c r="AV151" s="252">
        <v>0</v>
      </c>
      <c r="AW151" s="253">
        <v>0</v>
      </c>
      <c r="AX151" s="257">
        <f>IF(ISERROR(VLOOKUP($F151,[1]기획현황취합!$A$1:$E$65474,[1]기획현황취합!$D$1,FALSE))=TRUE,0,VLOOKUP($F151,[1]기획현황취합!$A$1:$E$65474,[1]기획현황취합!$D$1,FALSE))</f>
        <v>0</v>
      </c>
      <c r="AY151" s="255">
        <v>0</v>
      </c>
      <c r="AZ151" s="210">
        <f>IF(ISERROR(VLOOKUP($F151,[1]기획현황취합!$A$1:$E$65474,[1]기획현황취합!$E$1,FALSE))=TRUE,0,VLOOKUP($F151,[1]기획현황취합!$A$1:$E$65474,[1]기획현황취합!$E$1,FALSE))</f>
        <v>0</v>
      </c>
      <c r="BA151" s="250">
        <v>0</v>
      </c>
      <c r="BB151" s="250">
        <v>0</v>
      </c>
      <c r="BC151" s="250">
        <v>0</v>
      </c>
      <c r="BD151" s="250">
        <v>0</v>
      </c>
      <c r="BE151" s="250">
        <v>0</v>
      </c>
      <c r="BF151" s="250">
        <v>0</v>
      </c>
      <c r="BG151" s="256">
        <v>0</v>
      </c>
      <c r="BH151" s="256">
        <v>0</v>
      </c>
      <c r="BI151" s="84">
        <f>IF($I151="TTL",SUMIF($C:$C,MID($K151,1,SEARCH("TTL",$K151)-2),$BI:$BI),SUMIF(실입고현황!$A:$A,BB151&amp;VLOOKUP($AG151,'TARGET MU'!$A:$D,'TARGET MU'!$B$1,FALSE)&amp;$Z151&amp;" "&amp;$AE151,실입고현황!$C:$C))</f>
        <v>0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281"/>
        <v>0</v>
      </c>
      <c r="BO151" s="47">
        <f t="shared" si="282"/>
        <v>0</v>
      </c>
      <c r="BP151" s="95">
        <f t="shared" si="283"/>
        <v>0</v>
      </c>
      <c r="BQ151" s="95">
        <f t="shared" si="284"/>
        <v>0</v>
      </c>
      <c r="BR151" s="48">
        <f t="shared" si="276"/>
        <v>0</v>
      </c>
      <c r="BT151" s="26" t="str">
        <f>IF(ISERROR(Z151&amp;VLOOKUP($AG151,'TARGET MU'!$A:$D,'TARGET MU'!$B$1,FALSE))=TRUE,"",Z151&amp;VLOOKUP($AG151,'TARGET MU'!$A:$D,'TARGET MU'!$B$1,FALSE))</f>
        <v/>
      </c>
      <c r="BU151" s="31">
        <f t="shared" si="289"/>
        <v>0</v>
      </c>
      <c r="BV151" s="31" t="str">
        <f t="shared" si="290"/>
        <v>0</v>
      </c>
      <c r="BX151" s="55">
        <f t="shared" si="241"/>
        <v>0</v>
      </c>
      <c r="BY151" s="56" t="str">
        <f t="shared" si="242"/>
        <v/>
      </c>
      <c r="BZ151" s="56">
        <f t="shared" si="243"/>
        <v>0</v>
      </c>
      <c r="CA151" s="56">
        <f t="shared" si="244"/>
        <v>0</v>
      </c>
      <c r="CB151" s="56">
        <f t="shared" si="245"/>
        <v>0</v>
      </c>
      <c r="CC151" s="56">
        <f t="shared" si="246"/>
        <v>0</v>
      </c>
      <c r="CD151" s="57">
        <f t="shared" si="247"/>
        <v>0</v>
      </c>
      <c r="CE151" s="56" t="str">
        <f t="shared" si="248"/>
        <v/>
      </c>
      <c r="CF151" s="56" t="str">
        <f t="shared" si="249"/>
        <v/>
      </c>
      <c r="CG151" s="57">
        <f t="shared" si="250"/>
        <v>0</v>
      </c>
      <c r="CH151" s="56" t="str">
        <f t="shared" si="251"/>
        <v/>
      </c>
      <c r="CI151" s="56">
        <f t="shared" si="252"/>
        <v>1</v>
      </c>
      <c r="CJ151" s="56">
        <f t="shared" si="253"/>
        <v>0</v>
      </c>
      <c r="CK151" s="58">
        <f t="shared" si="285"/>
        <v>0</v>
      </c>
      <c r="CL151" s="59">
        <f t="shared" si="254"/>
        <v>0</v>
      </c>
      <c r="CM151" s="58">
        <f t="shared" si="255"/>
        <v>0</v>
      </c>
      <c r="CN151" s="58">
        <f t="shared" si="256"/>
        <v>0</v>
      </c>
      <c r="CO151" s="58">
        <f t="shared" si="257"/>
        <v>0</v>
      </c>
      <c r="CP151" s="60" t="str">
        <f t="shared" si="258"/>
        <v/>
      </c>
      <c r="CQ151" s="241"/>
      <c r="CS151" s="49"/>
      <c r="CT151" s="50" t="str">
        <f t="shared" si="259"/>
        <v/>
      </c>
      <c r="CU151" s="51" t="str">
        <f t="shared" si="260"/>
        <v/>
      </c>
      <c r="CV151" s="51" t="str">
        <f t="shared" si="261"/>
        <v>_</v>
      </c>
      <c r="CW151" s="51" t="str">
        <f t="shared" si="262"/>
        <v/>
      </c>
      <c r="CX151" s="52">
        <f t="shared" si="263"/>
        <v>0</v>
      </c>
      <c r="CY151" s="52" t="str">
        <f t="shared" si="264"/>
        <v/>
      </c>
      <c r="CZ151" s="53">
        <f t="shared" si="286"/>
        <v>0</v>
      </c>
      <c r="DA151" s="53">
        <f t="shared" si="265"/>
        <v>0</v>
      </c>
      <c r="DB151" s="52">
        <f t="shared" si="266"/>
        <v>0</v>
      </c>
      <c r="DC151" s="52">
        <f t="shared" si="267"/>
        <v>0</v>
      </c>
      <c r="DD151" s="61"/>
      <c r="DE151" s="165"/>
      <c r="DG151" s="276"/>
      <c r="DH151" s="282" t="str">
        <f t="shared" si="270"/>
        <v/>
      </c>
      <c r="DI151" s="275"/>
      <c r="DJ151" s="275"/>
      <c r="DK151" s="276"/>
      <c r="DL151" s="1081"/>
      <c r="DM151" s="1081"/>
      <c r="DN151" s="276"/>
      <c r="DO151" s="276"/>
      <c r="DP151" s="283" t="str">
        <f t="shared" si="271"/>
        <v/>
      </c>
      <c r="DQ151" s="276"/>
      <c r="DR151" s="276"/>
      <c r="DS151" s="277"/>
      <c r="DT151" s="276"/>
      <c r="DU151" s="277"/>
      <c r="DV151" s="276"/>
      <c r="DW151" s="276"/>
      <c r="DX151" s="277"/>
      <c r="DY151" s="277"/>
      <c r="DZ151" s="61"/>
      <c r="EA151" s="62"/>
      <c r="EB151" s="62"/>
      <c r="EC151" s="26" t="str">
        <f t="shared" si="291"/>
        <v/>
      </c>
      <c r="ED151" s="26" t="str">
        <f t="shared" si="292"/>
        <v/>
      </c>
      <c r="EE151" s="27">
        <f>IF(ED151="",0,IF(COUNTIF(ED$12:ED150,ED151)=0,0,COUNTIF(ED$12:ED150,ED151)))</f>
        <v>0</v>
      </c>
      <c r="EF151" s="26">
        <f t="shared" si="300"/>
        <v>0</v>
      </c>
      <c r="EG151" s="27" t="str">
        <f t="shared" si="293"/>
        <v/>
      </c>
      <c r="EI151" s="26" t="str">
        <f t="shared" si="294"/>
        <v/>
      </c>
      <c r="EJ151" s="26" t="str">
        <f t="shared" si="295"/>
        <v/>
      </c>
    </row>
    <row r="152" spans="1:140" s="26" customFormat="1" ht="52.5" customHeight="1">
      <c r="A152" s="169" t="str">
        <f>IF(OR($I152="TTL",$I152=""),"",IF(ISERROR(VLOOKUP($B152,CODE!$D:$G,CODE!$F$1-2,FALSE))=TRUE,"전략",VLOOKUP($B152,CODE!$D:$G,CODE!$F$1-2,FALSE)))</f>
        <v/>
      </c>
      <c r="B152" s="224" t="str">
        <f>IF(OR($I152="TTL",$I152=""),"",IF(VLOOKUP($P152,CODE!$K:$O,CODE!$O$1,FALSE)="",$I152,$I152&amp;"-"&amp;VLOOKUP($P152,CODE!$K:$O,CODE!$O$1,FALSE)))</f>
        <v/>
      </c>
      <c r="C152" s="72" t="str">
        <f t="shared" si="287"/>
        <v>--</v>
      </c>
      <c r="D152" s="306" t="str">
        <f t="shared" si="296"/>
        <v>--</v>
      </c>
      <c r="E152" s="72">
        <f t="shared" si="297"/>
        <v>0</v>
      </c>
      <c r="F152" s="195" t="str">
        <f t="shared" si="298"/>
        <v>--0</v>
      </c>
      <c r="G152" s="72" t="str">
        <f t="shared" si="299"/>
        <v>--0-</v>
      </c>
      <c r="H152" s="72">
        <f>IF(ISERROR(I152&amp;VLOOKUP(P152,CODE!$K:$N,CODE!$N$1,FALSE)&amp;S152)=TRUE,0,I152&amp;VLOOKUP(P152,CODE!$K:$N,CODE!$N$1,FALSE)&amp;S152)</f>
        <v>0</v>
      </c>
      <c r="I152" s="72" t="str">
        <f>IF(ISERROR(SEARCH("TTL",$K152))=TRUE,IF($L152="","",VLOOKUP($L152,CODE!$B:$G,CODE!$D$1,FALSE)),"TTL")</f>
        <v/>
      </c>
      <c r="J152" s="244" t="str">
        <f t="shared" si="288"/>
        <v/>
      </c>
      <c r="K152" s="558"/>
      <c r="L152" s="40"/>
      <c r="M152" s="41" t="str">
        <f>IF(OR($I152="TTL",$L152=""),"",VLOOKUP($L152,CODE!$B:$D,CODE!$C$1,FALSE))</f>
        <v/>
      </c>
      <c r="N152" s="42" t="str">
        <f>IF(OR($I152="TTL",$L152=""),"",VLOOKUP($K$2,CODE!$S:$T,CODE!$T$1-1,FALSE))</f>
        <v/>
      </c>
      <c r="O152" s="43" t="str">
        <f>IF(OR($I152="TTL",$L152=""),"",VLOOKUP($L$2,CODE!$X:$Y,CODE!$Y$1-1,FALSE))</f>
        <v/>
      </c>
      <c r="P152" s="40"/>
      <c r="Q152" s="41" t="str">
        <f>IF(OR($I152="TTL",$P152=""),"",VLOOKUP($P152,CODE!$K:$M,CODE!$L$1,FALSE))</f>
        <v/>
      </c>
      <c r="R152" s="185"/>
      <c r="S152" s="40"/>
      <c r="T152" s="43" t="str">
        <f t="shared" si="273"/>
        <v/>
      </c>
      <c r="U152" s="39" t="str">
        <f t="shared" si="274"/>
        <v/>
      </c>
      <c r="V152" s="36">
        <f t="shared" si="277"/>
        <v>0</v>
      </c>
      <c r="W152" s="44"/>
      <c r="X152" s="39" t="str">
        <f>IF($Y152="","",VLOOKUP($Y152,CODE!$AE:$AF,CODE!$AF$1-1,FALSE))</f>
        <v/>
      </c>
      <c r="Y152" s="37"/>
      <c r="Z152" s="35" t="str">
        <f t="shared" si="278"/>
        <v/>
      </c>
      <c r="AA152" s="554" t="str">
        <f t="shared" si="279"/>
        <v/>
      </c>
      <c r="AB152" s="45">
        <f t="shared" si="280"/>
        <v>0</v>
      </c>
      <c r="AC152" s="560">
        <v>0</v>
      </c>
      <c r="AD152" s="186">
        <v>1</v>
      </c>
      <c r="AE152" s="218"/>
      <c r="AF152" s="214"/>
      <c r="AG152" s="215"/>
      <c r="AH152" s="216"/>
      <c r="AI152" s="231" t="str">
        <f t="shared" si="275"/>
        <v/>
      </c>
      <c r="AJ152" s="217"/>
      <c r="AK152" s="217"/>
      <c r="AL152" s="219" t="str">
        <f t="shared" si="272"/>
        <v/>
      </c>
      <c r="AM152" s="254">
        <f>IF(ISERROR(VLOOKUP($F152,[1]기획현황취합!$A$1:$E$65474,[1]기획현황취합!$B$1,FALSE))=TRUE,0,VLOOKUP($F152,[1]기획현황취합!$A$1:$E$65474,[1]기획현황취합!$B$1,FALSE))</f>
        <v>0</v>
      </c>
      <c r="AN152" s="1042">
        <f>IF(ISERROR(VLOOKUP($F152,[1]기획현황취합!$A$1:$E$65474,[1]기획현황취합!$C$1,FALSE))=TRUE,0,VLOOKUP($F152,[1]기획현황취합!$A$1:$E$65474,[1]기획현황취합!$C$1,FALSE))</f>
        <v>0</v>
      </c>
      <c r="AO152" s="46">
        <f>IF(ISERROR(($AM152/1.1)/VLOOKUP($AG152,'TARGET MU'!$A:$D,'TARGET MU'!$D$1,FALSE))=TRUE,0,($AM152/1.1)/VLOOKUP($AG152,'TARGET MU'!$A:$D,'TARGET MU'!$D$1,FALSE))</f>
        <v>0</v>
      </c>
      <c r="AP152" s="1049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0</v>
      </c>
      <c r="AQ152" s="38">
        <f t="shared" si="268"/>
        <v>0</v>
      </c>
      <c r="AR152" s="716">
        <v>0</v>
      </c>
      <c r="AS152" s="716">
        <v>0</v>
      </c>
      <c r="AT152" s="251"/>
      <c r="AU152" s="226">
        <f t="shared" si="269"/>
        <v>0</v>
      </c>
      <c r="AV152" s="252">
        <v>0</v>
      </c>
      <c r="AW152" s="253">
        <v>0</v>
      </c>
      <c r="AX152" s="257">
        <f>IF(ISERROR(VLOOKUP($F152,[1]기획현황취합!$A$1:$E$65474,[1]기획현황취합!$D$1,FALSE))=TRUE,0,VLOOKUP($F152,[1]기획현황취합!$A$1:$E$65474,[1]기획현황취합!$D$1,FALSE))</f>
        <v>0</v>
      </c>
      <c r="AY152" s="255">
        <v>0</v>
      </c>
      <c r="AZ152" s="210">
        <f>IF(ISERROR(VLOOKUP($F152,[1]기획현황취합!$A$1:$E$65474,[1]기획현황취합!$E$1,FALSE))=TRUE,0,VLOOKUP($F152,[1]기획현황취합!$A$1:$E$65474,[1]기획현황취합!$E$1,FALSE))</f>
        <v>0</v>
      </c>
      <c r="BA152" s="250">
        <v>0</v>
      </c>
      <c r="BB152" s="250">
        <v>0</v>
      </c>
      <c r="BC152" s="250">
        <v>0</v>
      </c>
      <c r="BD152" s="250">
        <v>0</v>
      </c>
      <c r="BE152" s="250">
        <v>0</v>
      </c>
      <c r="BF152" s="250">
        <v>0</v>
      </c>
      <c r="BG152" s="256">
        <v>0</v>
      </c>
      <c r="BH152" s="256">
        <v>0</v>
      </c>
      <c r="BI152" s="84">
        <f>IF($I152="TTL",SUMIF($C:$C,MID($K152,1,SEARCH("TTL",$K152)-2),$BI:$BI),SUMIF(실입고현황!$A:$A,BB152&amp;VLOOKUP($AG152,'TARGET MU'!$A:$D,'TARGET MU'!$B$1,FALSE)&amp;$Z152&amp;" "&amp;$AE152,실입고현황!$C:$C))</f>
        <v>0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0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281"/>
        <v>0</v>
      </c>
      <c r="BO152" s="47">
        <f t="shared" si="282"/>
        <v>0</v>
      </c>
      <c r="BP152" s="95">
        <f t="shared" si="283"/>
        <v>0</v>
      </c>
      <c r="BQ152" s="95">
        <f t="shared" si="284"/>
        <v>0</v>
      </c>
      <c r="BR152" s="48">
        <f t="shared" si="276"/>
        <v>0</v>
      </c>
      <c r="BT152" s="26" t="str">
        <f>IF(ISERROR(Z152&amp;VLOOKUP($AG152,'TARGET MU'!$A:$D,'TARGET MU'!$B$1,FALSE))=TRUE,"",Z152&amp;VLOOKUP($AG152,'TARGET MU'!$A:$D,'TARGET MU'!$B$1,FALSE))</f>
        <v/>
      </c>
      <c r="BU152" s="31">
        <f t="shared" si="289"/>
        <v>0</v>
      </c>
      <c r="BV152" s="31" t="str">
        <f t="shared" si="290"/>
        <v>0</v>
      </c>
      <c r="BX152" s="55">
        <f t="shared" ref="BX152:BX215" si="301">IF($I152="TTL","",$L152)</f>
        <v>0</v>
      </c>
      <c r="BY152" s="56" t="str">
        <f t="shared" ref="BY152:BY215" si="302">$O152</f>
        <v/>
      </c>
      <c r="BZ152" s="56">
        <f t="shared" ref="BZ152:BZ215" si="303">$AJ152</f>
        <v>0</v>
      </c>
      <c r="CA152" s="56">
        <f t="shared" ref="CA152:CA215" si="304">$P152</f>
        <v>0</v>
      </c>
      <c r="CB152" s="56">
        <f t="shared" ref="CB152:CB215" si="305">$R152</f>
        <v>0</v>
      </c>
      <c r="CC152" s="56">
        <f t="shared" ref="CC152:CC215" si="306">$AK152</f>
        <v>0</v>
      </c>
      <c r="CD152" s="57">
        <f t="shared" ref="CD152:CD215" si="307">$W152</f>
        <v>0</v>
      </c>
      <c r="CE152" s="56" t="str">
        <f t="shared" ref="CE152:CE215" si="308">$U152</f>
        <v/>
      </c>
      <c r="CF152" s="56" t="str">
        <f t="shared" ref="CF152:CF215" si="309">$T152</f>
        <v/>
      </c>
      <c r="CG152" s="57">
        <f t="shared" ref="CG152:CG215" si="310">$W152</f>
        <v>0</v>
      </c>
      <c r="CH152" s="56" t="str">
        <f t="shared" ref="CH152:CH215" si="311">$X152</f>
        <v/>
      </c>
      <c r="CI152" s="56">
        <f t="shared" ref="CI152:CI215" si="312">$AD152</f>
        <v>1</v>
      </c>
      <c r="CJ152" s="56">
        <f t="shared" ref="CJ152:CJ215" si="313">$AE152</f>
        <v>0</v>
      </c>
      <c r="CK152" s="58">
        <f t="shared" si="285"/>
        <v>0</v>
      </c>
      <c r="CL152" s="59">
        <f t="shared" ref="CL152:CL215" si="314">$AV152</f>
        <v>0</v>
      </c>
      <c r="CM152" s="58">
        <f t="shared" ref="CM152:CM215" si="315">$AM152</f>
        <v>0</v>
      </c>
      <c r="CN152" s="58">
        <f t="shared" ref="CN152:CN215" si="316">$AP152-$AU152</f>
        <v>0</v>
      </c>
      <c r="CO152" s="58">
        <f t="shared" ref="CO152:CO215" si="317">$AU152</f>
        <v>0</v>
      </c>
      <c r="CP152" s="60" t="str">
        <f t="shared" ref="CP152:CP215" si="318">$AL152</f>
        <v/>
      </c>
      <c r="CQ152" s="241"/>
      <c r="CS152" s="49"/>
      <c r="CT152" s="50" t="str">
        <f t="shared" ref="CT152:CT215" si="319">IF($I152="TTL",$K152,$Z152&amp;$AE152)</f>
        <v/>
      </c>
      <c r="CU152" s="51" t="str">
        <f t="shared" ref="CU152:CU215" si="320">$M152</f>
        <v/>
      </c>
      <c r="CV152" s="51" t="str">
        <f t="shared" ref="CV152:CV215" si="321">IF($I152="TTL","",IF($CX152="","",$Q152&amp;"_"&amp;$T152&amp;IF(N152="K","_KIDS",IF(N152="I","_INFANT",""))))</f>
        <v>_</v>
      </c>
      <c r="CW152" s="51" t="str">
        <f t="shared" ref="CW152:CW215" si="322">IF($I152="TTL","",IF($CT152="","",$Y152&amp;"_"&amp;$AE152))</f>
        <v/>
      </c>
      <c r="CX152" s="52">
        <f t="shared" ref="CX152:CX215" si="323">$L152</f>
        <v>0</v>
      </c>
      <c r="CY152" s="52" t="str">
        <f t="shared" ref="CY152:CY215" si="324">$T152</f>
        <v/>
      </c>
      <c r="CZ152" s="53">
        <f t="shared" si="286"/>
        <v>0</v>
      </c>
      <c r="DA152" s="53">
        <f t="shared" ref="DA152:DA215" si="325">$AM152</f>
        <v>0</v>
      </c>
      <c r="DB152" s="52">
        <f t="shared" ref="DB152:DB215" si="326">$Y152</f>
        <v>0</v>
      </c>
      <c r="DC152" s="52">
        <f t="shared" ref="DC152:DC215" si="327">$AE152</f>
        <v>0</v>
      </c>
      <c r="DD152" s="61"/>
      <c r="DE152" s="165"/>
      <c r="DG152" s="276"/>
      <c r="DH152" s="282" t="str">
        <f t="shared" si="270"/>
        <v/>
      </c>
      <c r="DI152" s="275"/>
      <c r="DJ152" s="275"/>
      <c r="DK152" s="276"/>
      <c r="DL152" s="1081"/>
      <c r="DM152" s="1081"/>
      <c r="DN152" s="276"/>
      <c r="DO152" s="276"/>
      <c r="DP152" s="283" t="str">
        <f t="shared" si="271"/>
        <v/>
      </c>
      <c r="DQ152" s="276"/>
      <c r="DR152" s="276"/>
      <c r="DS152" s="277"/>
      <c r="DT152" s="276"/>
      <c r="DU152" s="277"/>
      <c r="DV152" s="276"/>
      <c r="DW152" s="276"/>
      <c r="DX152" s="277"/>
      <c r="DY152" s="277"/>
      <c r="DZ152" s="61"/>
      <c r="EA152" s="62"/>
      <c r="EB152" s="62"/>
      <c r="EC152" s="26" t="str">
        <f t="shared" si="291"/>
        <v/>
      </c>
      <c r="ED152" s="26" t="str">
        <f t="shared" si="292"/>
        <v/>
      </c>
      <c r="EE152" s="27">
        <f>IF(ED152="",0,IF(COUNTIF(ED$12:ED151,ED152)=0,0,COUNTIF(ED$12:ED151,ED152)))</f>
        <v>0</v>
      </c>
      <c r="EF152" s="26">
        <f t="shared" si="300"/>
        <v>0</v>
      </c>
      <c r="EG152" s="27" t="str">
        <f t="shared" si="293"/>
        <v/>
      </c>
      <c r="EI152" s="26" t="str">
        <f t="shared" si="294"/>
        <v/>
      </c>
      <c r="EJ152" s="26" t="str">
        <f t="shared" si="295"/>
        <v/>
      </c>
    </row>
    <row r="153" spans="1:140" s="26" customFormat="1" ht="52.5" customHeight="1">
      <c r="A153" s="169" t="str">
        <f>IF(OR($I153="TTL",$I153=""),"",IF(ISERROR(VLOOKUP($B153,CODE!$D:$G,CODE!$F$1-2,FALSE))=TRUE,"전략",VLOOKUP($B153,CODE!$D:$G,CODE!$F$1-2,FALSE)))</f>
        <v/>
      </c>
      <c r="B153" s="224" t="str">
        <f>IF(OR($I153="TTL",$I153=""),"",IF(VLOOKUP($P153,CODE!$K:$O,CODE!$O$1,FALSE)="",$I153,$I153&amp;"-"&amp;VLOOKUP($P153,CODE!$K:$O,CODE!$O$1,FALSE)))</f>
        <v/>
      </c>
      <c r="C153" s="72" t="str">
        <f t="shared" si="287"/>
        <v>--</v>
      </c>
      <c r="D153" s="306" t="str">
        <f t="shared" si="296"/>
        <v>--</v>
      </c>
      <c r="E153" s="72">
        <f t="shared" si="297"/>
        <v>0</v>
      </c>
      <c r="F153" s="195" t="str">
        <f t="shared" si="298"/>
        <v>--0</v>
      </c>
      <c r="G153" s="72" t="str">
        <f t="shared" si="299"/>
        <v>--0-</v>
      </c>
      <c r="H153" s="72">
        <f>IF(ISERROR(I153&amp;VLOOKUP(P153,CODE!$K:$N,CODE!$N$1,FALSE)&amp;S153)=TRUE,0,I153&amp;VLOOKUP(P153,CODE!$K:$N,CODE!$N$1,FALSE)&amp;S153)</f>
        <v>0</v>
      </c>
      <c r="I153" s="72" t="str">
        <f>IF(ISERROR(SEARCH("TTL",$K153))=TRUE,IF($L153="","",VLOOKUP($L153,CODE!$B:$G,CODE!$D$1,FALSE)),"TTL")</f>
        <v/>
      </c>
      <c r="J153" s="244" t="str">
        <f t="shared" si="288"/>
        <v/>
      </c>
      <c r="K153" s="558"/>
      <c r="L153" s="40"/>
      <c r="M153" s="41" t="str">
        <f>IF(OR($I153="TTL",$L153=""),"",VLOOKUP($L153,CODE!$B:$D,CODE!$C$1,FALSE))</f>
        <v/>
      </c>
      <c r="N153" s="42" t="str">
        <f>IF(OR($I153="TTL",$L153=""),"",VLOOKUP($K$2,CODE!$S:$T,CODE!$T$1-1,FALSE))</f>
        <v/>
      </c>
      <c r="O153" s="43" t="str">
        <f>IF(OR($I153="TTL",$L153=""),"",VLOOKUP($L$2,CODE!$X:$Y,CODE!$Y$1-1,FALSE))</f>
        <v/>
      </c>
      <c r="P153" s="40"/>
      <c r="Q153" s="41" t="str">
        <f>IF(OR($I153="TTL",$P153=""),"",VLOOKUP($P153,CODE!$K:$M,CODE!$L$1,FALSE))</f>
        <v/>
      </c>
      <c r="R153" s="185"/>
      <c r="S153" s="40"/>
      <c r="T153" s="43" t="str">
        <f t="shared" si="273"/>
        <v/>
      </c>
      <c r="U153" s="39" t="str">
        <f t="shared" si="274"/>
        <v/>
      </c>
      <c r="V153" s="36">
        <f t="shared" si="277"/>
        <v>0</v>
      </c>
      <c r="W153" s="44"/>
      <c r="X153" s="39" t="str">
        <f>IF($Y153="","",VLOOKUP($Y153,CODE!$AE:$AF,CODE!$AF$1-1,FALSE))</f>
        <v/>
      </c>
      <c r="Y153" s="37"/>
      <c r="Z153" s="35" t="str">
        <f t="shared" si="278"/>
        <v/>
      </c>
      <c r="AA153" s="554" t="str">
        <f t="shared" si="279"/>
        <v/>
      </c>
      <c r="AB153" s="45">
        <f t="shared" si="280"/>
        <v>0</v>
      </c>
      <c r="AC153" s="560">
        <v>0</v>
      </c>
      <c r="AD153" s="186">
        <v>1</v>
      </c>
      <c r="AE153" s="218"/>
      <c r="AF153" s="214"/>
      <c r="AG153" s="215"/>
      <c r="AH153" s="216"/>
      <c r="AI153" s="231" t="str">
        <f t="shared" si="275"/>
        <v/>
      </c>
      <c r="AJ153" s="217"/>
      <c r="AK153" s="217"/>
      <c r="AL153" s="219" t="str">
        <f t="shared" si="272"/>
        <v/>
      </c>
      <c r="AM153" s="254">
        <f>IF(ISERROR(VLOOKUP($F153,[1]기획현황취합!$A$1:$E$65474,[1]기획현황취합!$B$1,FALSE))=TRUE,0,VLOOKUP($F153,[1]기획현황취합!$A$1:$E$65474,[1]기획현황취합!$B$1,FALSE))</f>
        <v>0</v>
      </c>
      <c r="AN153" s="1042">
        <f>IF(ISERROR(VLOOKUP($F153,[1]기획현황취합!$A$1:$E$65474,[1]기획현황취합!$C$1,FALSE))=TRUE,0,VLOOKUP($F153,[1]기획현황취합!$A$1:$E$65474,[1]기획현황취합!$C$1,FALSE))</f>
        <v>0</v>
      </c>
      <c r="AO153" s="46">
        <f>IF(ISERROR(($AM153/1.1)/VLOOKUP($AG153,'TARGET MU'!$A:$D,'TARGET MU'!$D$1,FALSE))=TRUE,0,($AM153/1.1)/VLOOKUP($AG153,'TARGET MU'!$A:$D,'TARGET MU'!$D$1,FALSE))</f>
        <v>0</v>
      </c>
      <c r="AP153" s="1049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0</v>
      </c>
      <c r="AQ153" s="38">
        <f t="shared" ref="AQ153:AQ216" si="328">AP153-AO153</f>
        <v>0</v>
      </c>
      <c r="AR153" s="716">
        <v>0</v>
      </c>
      <c r="AS153" s="716">
        <v>0</v>
      </c>
      <c r="AT153" s="251"/>
      <c r="AU153" s="226">
        <f t="shared" ref="AU153:AU216" si="329">SUM(AR153:AT153)</f>
        <v>0</v>
      </c>
      <c r="AV153" s="252">
        <v>0</v>
      </c>
      <c r="AW153" s="253">
        <v>0</v>
      </c>
      <c r="AX153" s="257">
        <f>IF(ISERROR(VLOOKUP($F153,[1]기획현황취합!$A$1:$E$65474,[1]기획현황취합!$D$1,FALSE))=TRUE,0,VLOOKUP($F153,[1]기획현황취합!$A$1:$E$65474,[1]기획현황취합!$D$1,FALSE))</f>
        <v>0</v>
      </c>
      <c r="AY153" s="255">
        <v>0</v>
      </c>
      <c r="AZ153" s="210">
        <f>IF(ISERROR(VLOOKUP($F153,[1]기획현황취합!$A$1:$E$65474,[1]기획현황취합!$E$1,FALSE))=TRUE,0,VLOOKUP($F153,[1]기획현황취합!$A$1:$E$65474,[1]기획현황취합!$E$1,FALSE))</f>
        <v>0</v>
      </c>
      <c r="BA153" s="250">
        <v>0</v>
      </c>
      <c r="BB153" s="250">
        <v>0</v>
      </c>
      <c r="BC153" s="250">
        <v>0</v>
      </c>
      <c r="BD153" s="250">
        <v>0</v>
      </c>
      <c r="BE153" s="250">
        <v>0</v>
      </c>
      <c r="BF153" s="250">
        <v>0</v>
      </c>
      <c r="BG153" s="256">
        <v>0</v>
      </c>
      <c r="BH153" s="256">
        <v>0</v>
      </c>
      <c r="BI153" s="84">
        <f>IF($I153="TTL",SUMIF($C:$C,MID($K153,1,SEARCH("TTL",$K153)-2),$BI:$BI),SUMIF(실입고현황!$A:$A,BB153&amp;VLOOKUP($AG153,'TARGET MU'!$A:$D,'TARGET MU'!$B$1,FALSE)&amp;$Z153&amp;" "&amp;$AE153,실입고현황!$C:$C))</f>
        <v>0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281"/>
        <v>0</v>
      </c>
      <c r="BO153" s="47">
        <f t="shared" si="282"/>
        <v>0</v>
      </c>
      <c r="BP153" s="95">
        <f t="shared" si="283"/>
        <v>0</v>
      </c>
      <c r="BQ153" s="95">
        <f t="shared" si="284"/>
        <v>0</v>
      </c>
      <c r="BR153" s="48">
        <f t="shared" si="276"/>
        <v>0</v>
      </c>
      <c r="BT153" s="26" t="str">
        <f>IF(ISERROR(Z153&amp;VLOOKUP($AG153,'TARGET MU'!$A:$D,'TARGET MU'!$B$1,FALSE))=TRUE,"",Z153&amp;VLOOKUP($AG153,'TARGET MU'!$A:$D,'TARGET MU'!$B$1,FALSE))</f>
        <v/>
      </c>
      <c r="BU153" s="31">
        <f t="shared" si="289"/>
        <v>0</v>
      </c>
      <c r="BV153" s="31" t="str">
        <f t="shared" si="290"/>
        <v>0</v>
      </c>
      <c r="BX153" s="55">
        <f t="shared" si="301"/>
        <v>0</v>
      </c>
      <c r="BY153" s="56" t="str">
        <f t="shared" si="302"/>
        <v/>
      </c>
      <c r="BZ153" s="56">
        <f t="shared" si="303"/>
        <v>0</v>
      </c>
      <c r="CA153" s="56">
        <f t="shared" si="304"/>
        <v>0</v>
      </c>
      <c r="CB153" s="56">
        <f t="shared" si="305"/>
        <v>0</v>
      </c>
      <c r="CC153" s="56">
        <f t="shared" si="306"/>
        <v>0</v>
      </c>
      <c r="CD153" s="57">
        <f t="shared" si="307"/>
        <v>0</v>
      </c>
      <c r="CE153" s="56" t="str">
        <f t="shared" si="308"/>
        <v/>
      </c>
      <c r="CF153" s="56" t="str">
        <f t="shared" si="309"/>
        <v/>
      </c>
      <c r="CG153" s="57">
        <f t="shared" si="310"/>
        <v>0</v>
      </c>
      <c r="CH153" s="56" t="str">
        <f t="shared" si="311"/>
        <v/>
      </c>
      <c r="CI153" s="56">
        <f t="shared" si="312"/>
        <v>1</v>
      </c>
      <c r="CJ153" s="56">
        <f t="shared" si="313"/>
        <v>0</v>
      </c>
      <c r="CK153" s="58">
        <f t="shared" si="285"/>
        <v>0</v>
      </c>
      <c r="CL153" s="59">
        <f t="shared" si="314"/>
        <v>0</v>
      </c>
      <c r="CM153" s="58">
        <f t="shared" si="315"/>
        <v>0</v>
      </c>
      <c r="CN153" s="58">
        <f t="shared" si="316"/>
        <v>0</v>
      </c>
      <c r="CO153" s="58">
        <f t="shared" si="317"/>
        <v>0</v>
      </c>
      <c r="CP153" s="60" t="str">
        <f t="shared" si="318"/>
        <v/>
      </c>
      <c r="CQ153" s="241"/>
      <c r="CS153" s="49"/>
      <c r="CT153" s="50" t="str">
        <f t="shared" si="319"/>
        <v/>
      </c>
      <c r="CU153" s="51" t="str">
        <f t="shared" si="320"/>
        <v/>
      </c>
      <c r="CV153" s="51" t="str">
        <f t="shared" si="321"/>
        <v>_</v>
      </c>
      <c r="CW153" s="51" t="str">
        <f t="shared" si="322"/>
        <v/>
      </c>
      <c r="CX153" s="52">
        <f t="shared" si="323"/>
        <v>0</v>
      </c>
      <c r="CY153" s="52" t="str">
        <f t="shared" si="324"/>
        <v/>
      </c>
      <c r="CZ153" s="53">
        <f t="shared" si="286"/>
        <v>0</v>
      </c>
      <c r="DA153" s="53">
        <f t="shared" si="325"/>
        <v>0</v>
      </c>
      <c r="DB153" s="52">
        <f t="shared" si="326"/>
        <v>0</v>
      </c>
      <c r="DC153" s="52">
        <f t="shared" si="327"/>
        <v>0</v>
      </c>
      <c r="DD153" s="61"/>
      <c r="DE153" s="165"/>
      <c r="DG153" s="276"/>
      <c r="DH153" s="282" t="str">
        <f t="shared" si="270"/>
        <v/>
      </c>
      <c r="DI153" s="275"/>
      <c r="DJ153" s="275"/>
      <c r="DK153" s="276"/>
      <c r="DL153" s="1081"/>
      <c r="DM153" s="1081"/>
      <c r="DN153" s="276"/>
      <c r="DO153" s="276"/>
      <c r="DP153" s="283" t="str">
        <f t="shared" si="271"/>
        <v/>
      </c>
      <c r="DQ153" s="276"/>
      <c r="DR153" s="276"/>
      <c r="DS153" s="277"/>
      <c r="DT153" s="276"/>
      <c r="DU153" s="277"/>
      <c r="DV153" s="276"/>
      <c r="DW153" s="276"/>
      <c r="DX153" s="277"/>
      <c r="DY153" s="277"/>
      <c r="DZ153" s="61"/>
      <c r="EA153" s="62"/>
      <c r="EB153" s="62"/>
      <c r="EC153" s="26" t="str">
        <f t="shared" si="291"/>
        <v/>
      </c>
      <c r="ED153" s="26" t="str">
        <f t="shared" si="292"/>
        <v/>
      </c>
      <c r="EE153" s="27">
        <f>IF(ED153="",0,IF(COUNTIF(ED$12:ED152,ED153)=0,0,COUNTIF(ED$12:ED152,ED153)))</f>
        <v>0</v>
      </c>
      <c r="EF153" s="26">
        <f t="shared" si="300"/>
        <v>0</v>
      </c>
      <c r="EG153" s="27" t="str">
        <f t="shared" si="293"/>
        <v/>
      </c>
      <c r="EI153" s="26" t="str">
        <f t="shared" si="294"/>
        <v/>
      </c>
      <c r="EJ153" s="26" t="str">
        <f t="shared" si="295"/>
        <v/>
      </c>
    </row>
    <row r="154" spans="1:140" s="26" customFormat="1" ht="52.5" customHeight="1">
      <c r="A154" s="169" t="str">
        <f>IF(OR($I154="TTL",$I154=""),"",IF(ISERROR(VLOOKUP($B154,CODE!$D:$G,CODE!$F$1-2,FALSE))=TRUE,"전략",VLOOKUP($B154,CODE!$D:$G,CODE!$F$1-2,FALSE)))</f>
        <v/>
      </c>
      <c r="B154" s="224" t="str">
        <f>IF(OR($I154="TTL",$I154=""),"",IF(VLOOKUP($P154,CODE!$K:$O,CODE!$O$1,FALSE)="",$I154,$I154&amp;"-"&amp;VLOOKUP($P154,CODE!$K:$O,CODE!$O$1,FALSE)))</f>
        <v/>
      </c>
      <c r="C154" s="72" t="str">
        <f t="shared" si="287"/>
        <v>--</v>
      </c>
      <c r="D154" s="306" t="str">
        <f t="shared" si="296"/>
        <v>--</v>
      </c>
      <c r="E154" s="72">
        <f t="shared" si="297"/>
        <v>0</v>
      </c>
      <c r="F154" s="195" t="str">
        <f t="shared" si="298"/>
        <v>--0</v>
      </c>
      <c r="G154" s="72" t="str">
        <f t="shared" si="299"/>
        <v>--0-</v>
      </c>
      <c r="H154" s="72">
        <f>IF(ISERROR(I154&amp;VLOOKUP(P154,CODE!$K:$N,CODE!$N$1,FALSE)&amp;S154)=TRUE,0,I154&amp;VLOOKUP(P154,CODE!$K:$N,CODE!$N$1,FALSE)&amp;S154)</f>
        <v>0</v>
      </c>
      <c r="I154" s="72" t="str">
        <f>IF(ISERROR(SEARCH("TTL",$K154))=TRUE,IF($L154="","",VLOOKUP($L154,CODE!$B:$G,CODE!$D$1,FALSE)),"TTL")</f>
        <v/>
      </c>
      <c r="J154" s="244" t="str">
        <f t="shared" si="288"/>
        <v/>
      </c>
      <c r="K154" s="558"/>
      <c r="L154" s="40"/>
      <c r="M154" s="41" t="str">
        <f>IF(OR($I154="TTL",$L154=""),"",VLOOKUP($L154,CODE!$B:$D,CODE!$C$1,FALSE))</f>
        <v/>
      </c>
      <c r="N154" s="42" t="str">
        <f>IF(OR($I154="TTL",$L154=""),"",VLOOKUP($K$2,CODE!$S:$T,CODE!$T$1-1,FALSE))</f>
        <v/>
      </c>
      <c r="O154" s="43" t="str">
        <f>IF(OR($I154="TTL",$L154=""),"",VLOOKUP($L$2,CODE!$X:$Y,CODE!$Y$1-1,FALSE))</f>
        <v/>
      </c>
      <c r="P154" s="40"/>
      <c r="Q154" s="41" t="str">
        <f>IF(OR($I154="TTL",$P154=""),"",VLOOKUP($P154,CODE!$K:$M,CODE!$L$1,FALSE))</f>
        <v/>
      </c>
      <c r="R154" s="185"/>
      <c r="S154" s="40"/>
      <c r="T154" s="43" t="str">
        <f t="shared" si="273"/>
        <v/>
      </c>
      <c r="U154" s="39" t="str">
        <f t="shared" si="274"/>
        <v/>
      </c>
      <c r="V154" s="36">
        <f t="shared" si="277"/>
        <v>0</v>
      </c>
      <c r="W154" s="44"/>
      <c r="X154" s="39" t="str">
        <f>IF($Y154="","",VLOOKUP($Y154,CODE!$AE:$AF,CODE!$AF$1-1,FALSE))</f>
        <v/>
      </c>
      <c r="Y154" s="37"/>
      <c r="Z154" s="35" t="str">
        <f t="shared" si="278"/>
        <v/>
      </c>
      <c r="AA154" s="554" t="str">
        <f t="shared" si="279"/>
        <v/>
      </c>
      <c r="AB154" s="45">
        <f t="shared" si="280"/>
        <v>0</v>
      </c>
      <c r="AC154" s="560">
        <v>0</v>
      </c>
      <c r="AD154" s="186">
        <v>1</v>
      </c>
      <c r="AE154" s="218"/>
      <c r="AF154" s="214"/>
      <c r="AG154" s="215"/>
      <c r="AH154" s="216"/>
      <c r="AI154" s="231" t="str">
        <f t="shared" si="275"/>
        <v/>
      </c>
      <c r="AJ154" s="217"/>
      <c r="AK154" s="217"/>
      <c r="AL154" s="219" t="str">
        <f t="shared" si="272"/>
        <v/>
      </c>
      <c r="AM154" s="254">
        <f>IF(ISERROR(VLOOKUP($F154,[1]기획현황취합!$A$1:$E$65474,[1]기획현황취합!$B$1,FALSE))=TRUE,0,VLOOKUP($F154,[1]기획현황취합!$A$1:$E$65474,[1]기획현황취합!$B$1,FALSE))</f>
        <v>0</v>
      </c>
      <c r="AN154" s="1042">
        <f>IF(ISERROR(VLOOKUP($F154,[1]기획현황취합!$A$1:$E$65474,[1]기획현황취합!$C$1,FALSE))=TRUE,0,VLOOKUP($F154,[1]기획현황취합!$A$1:$E$65474,[1]기획현황취합!$C$1,FALSE))</f>
        <v>0</v>
      </c>
      <c r="AO154" s="46">
        <f>IF(ISERROR(($AM154/1.1)/VLOOKUP($AG154,'TARGET MU'!$A:$D,'TARGET MU'!$D$1,FALSE))=TRUE,0,($AM154/1.1)/VLOOKUP($AG154,'TARGET MU'!$A:$D,'TARGET MU'!$D$1,FALSE))</f>
        <v>0</v>
      </c>
      <c r="AP154" s="1049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0</v>
      </c>
      <c r="AQ154" s="38">
        <f t="shared" si="328"/>
        <v>0</v>
      </c>
      <c r="AR154" s="716">
        <v>0</v>
      </c>
      <c r="AS154" s="716">
        <v>0</v>
      </c>
      <c r="AT154" s="251"/>
      <c r="AU154" s="226">
        <f t="shared" si="329"/>
        <v>0</v>
      </c>
      <c r="AV154" s="252">
        <v>0</v>
      </c>
      <c r="AW154" s="253">
        <v>0</v>
      </c>
      <c r="AX154" s="257">
        <f>IF(ISERROR(VLOOKUP($F154,[1]기획현황취합!$A$1:$E$65474,[1]기획현황취합!$D$1,FALSE))=TRUE,0,VLOOKUP($F154,[1]기획현황취합!$A$1:$E$65474,[1]기획현황취합!$D$1,FALSE))</f>
        <v>0</v>
      </c>
      <c r="AY154" s="255">
        <v>0</v>
      </c>
      <c r="AZ154" s="210">
        <f>IF(ISERROR(VLOOKUP($F154,[1]기획현황취합!$A$1:$E$65474,[1]기획현황취합!$E$1,FALSE))=TRUE,0,VLOOKUP($F154,[1]기획현황취합!$A$1:$E$65474,[1]기획현황취합!$E$1,FALSE))</f>
        <v>0</v>
      </c>
      <c r="BA154" s="250">
        <v>0</v>
      </c>
      <c r="BB154" s="250">
        <v>0</v>
      </c>
      <c r="BC154" s="250">
        <v>0</v>
      </c>
      <c r="BD154" s="250">
        <v>0</v>
      </c>
      <c r="BE154" s="250">
        <v>0</v>
      </c>
      <c r="BF154" s="250">
        <v>0</v>
      </c>
      <c r="BG154" s="256">
        <v>0</v>
      </c>
      <c r="BH154" s="256">
        <v>0</v>
      </c>
      <c r="BI154" s="84">
        <f>IF($I154="TTL",SUMIF($C:$C,MID($K154,1,SEARCH("TTL",$K154)-2),$BI:$BI),SUMIF(실입고현황!$A:$A,BB154&amp;VLOOKUP($AG154,'TARGET MU'!$A:$D,'TARGET MU'!$B$1,FALSE)&amp;$Z154&amp;" "&amp;$AE154,실입고현황!$C:$C))</f>
        <v>0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0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281"/>
        <v>0</v>
      </c>
      <c r="BO154" s="47">
        <f t="shared" si="282"/>
        <v>0</v>
      </c>
      <c r="BP154" s="95">
        <f t="shared" si="283"/>
        <v>0</v>
      </c>
      <c r="BQ154" s="95">
        <f t="shared" si="284"/>
        <v>0</v>
      </c>
      <c r="BR154" s="48">
        <f t="shared" si="276"/>
        <v>0</v>
      </c>
      <c r="BT154" s="26" t="str">
        <f>IF(ISERROR(Z154&amp;VLOOKUP($AG154,'TARGET MU'!$A:$D,'TARGET MU'!$B$1,FALSE))=TRUE,"",Z154&amp;VLOOKUP($AG154,'TARGET MU'!$A:$D,'TARGET MU'!$B$1,FALSE))</f>
        <v/>
      </c>
      <c r="BU154" s="31">
        <f t="shared" si="289"/>
        <v>0</v>
      </c>
      <c r="BV154" s="31" t="str">
        <f t="shared" si="290"/>
        <v>0</v>
      </c>
      <c r="BX154" s="55">
        <f t="shared" si="301"/>
        <v>0</v>
      </c>
      <c r="BY154" s="56" t="str">
        <f t="shared" si="302"/>
        <v/>
      </c>
      <c r="BZ154" s="56">
        <f t="shared" si="303"/>
        <v>0</v>
      </c>
      <c r="CA154" s="56">
        <f t="shared" si="304"/>
        <v>0</v>
      </c>
      <c r="CB154" s="56">
        <f t="shared" si="305"/>
        <v>0</v>
      </c>
      <c r="CC154" s="56">
        <f t="shared" si="306"/>
        <v>0</v>
      </c>
      <c r="CD154" s="57">
        <f t="shared" si="307"/>
        <v>0</v>
      </c>
      <c r="CE154" s="56" t="str">
        <f t="shared" si="308"/>
        <v/>
      </c>
      <c r="CF154" s="56" t="str">
        <f t="shared" si="309"/>
        <v/>
      </c>
      <c r="CG154" s="57">
        <f t="shared" si="310"/>
        <v>0</v>
      </c>
      <c r="CH154" s="56" t="str">
        <f t="shared" si="311"/>
        <v/>
      </c>
      <c r="CI154" s="56">
        <f t="shared" si="312"/>
        <v>1</v>
      </c>
      <c r="CJ154" s="56">
        <f t="shared" si="313"/>
        <v>0</v>
      </c>
      <c r="CK154" s="58">
        <f t="shared" si="285"/>
        <v>0</v>
      </c>
      <c r="CL154" s="59">
        <f t="shared" si="314"/>
        <v>0</v>
      </c>
      <c r="CM154" s="58">
        <f t="shared" si="315"/>
        <v>0</v>
      </c>
      <c r="CN154" s="58">
        <f t="shared" si="316"/>
        <v>0</v>
      </c>
      <c r="CO154" s="58">
        <f t="shared" si="317"/>
        <v>0</v>
      </c>
      <c r="CP154" s="60" t="str">
        <f t="shared" si="318"/>
        <v/>
      </c>
      <c r="CQ154" s="241"/>
      <c r="CS154" s="49"/>
      <c r="CT154" s="50" t="str">
        <f t="shared" si="319"/>
        <v/>
      </c>
      <c r="CU154" s="51" t="str">
        <f t="shared" si="320"/>
        <v/>
      </c>
      <c r="CV154" s="51" t="str">
        <f t="shared" si="321"/>
        <v>_</v>
      </c>
      <c r="CW154" s="51" t="str">
        <f t="shared" si="322"/>
        <v/>
      </c>
      <c r="CX154" s="52">
        <f t="shared" si="323"/>
        <v>0</v>
      </c>
      <c r="CY154" s="52" t="str">
        <f t="shared" si="324"/>
        <v/>
      </c>
      <c r="CZ154" s="53">
        <f t="shared" si="286"/>
        <v>0</v>
      </c>
      <c r="DA154" s="53">
        <f t="shared" si="325"/>
        <v>0</v>
      </c>
      <c r="DB154" s="52">
        <f t="shared" si="326"/>
        <v>0</v>
      </c>
      <c r="DC154" s="52">
        <f t="shared" si="327"/>
        <v>0</v>
      </c>
      <c r="DD154" s="61"/>
      <c r="DE154" s="165"/>
      <c r="DG154" s="276"/>
      <c r="DH154" s="282" t="str">
        <f t="shared" ref="DH154:DH217" si="330">IF(OR($I154="TTL",$I154=""),"",AZ154-$DH$11)</f>
        <v/>
      </c>
      <c r="DI154" s="275"/>
      <c r="DJ154" s="275"/>
      <c r="DK154" s="276"/>
      <c r="DL154" s="1081"/>
      <c r="DM154" s="1081"/>
      <c r="DN154" s="276"/>
      <c r="DO154" s="276"/>
      <c r="DP154" s="283" t="str">
        <f t="shared" ref="DP154:DP217" si="331">IF(OR($DN154="없음",$I154="TTL",$I154=""),"",AZ154-$DP$11)</f>
        <v/>
      </c>
      <c r="DQ154" s="276"/>
      <c r="DR154" s="276"/>
      <c r="DS154" s="277"/>
      <c r="DT154" s="276"/>
      <c r="DU154" s="277"/>
      <c r="DV154" s="276"/>
      <c r="DW154" s="276"/>
      <c r="DX154" s="277"/>
      <c r="DY154" s="277"/>
      <c r="DZ154" s="61"/>
      <c r="EA154" s="62"/>
      <c r="EB154" s="62"/>
      <c r="EC154" s="26" t="str">
        <f t="shared" si="291"/>
        <v/>
      </c>
      <c r="ED154" s="26" t="str">
        <f t="shared" si="292"/>
        <v/>
      </c>
      <c r="EE154" s="27">
        <f>IF(ED154="",0,IF(COUNTIF(ED$12:ED153,ED154)=0,0,COUNTIF(ED$12:ED153,ED154)))</f>
        <v>0</v>
      </c>
      <c r="EF154" s="26">
        <f t="shared" si="300"/>
        <v>0</v>
      </c>
      <c r="EG154" s="27" t="str">
        <f t="shared" si="293"/>
        <v/>
      </c>
      <c r="EI154" s="26" t="str">
        <f t="shared" si="294"/>
        <v/>
      </c>
      <c r="EJ154" s="26" t="str">
        <f t="shared" si="295"/>
        <v/>
      </c>
    </row>
    <row r="155" spans="1:140" s="26" customFormat="1" ht="52.5" customHeight="1">
      <c r="A155" s="169" t="str">
        <f>IF(OR($I155="TTL",$I155=""),"",IF(ISERROR(VLOOKUP($B155,CODE!$D:$G,CODE!$F$1-2,FALSE))=TRUE,"전략",VLOOKUP($B155,CODE!$D:$G,CODE!$F$1-2,FALSE)))</f>
        <v/>
      </c>
      <c r="B155" s="224" t="str">
        <f>IF(OR($I155="TTL",$I155=""),"",IF(VLOOKUP($P155,CODE!$K:$O,CODE!$O$1,FALSE)="",$I155,$I155&amp;"-"&amp;VLOOKUP($P155,CODE!$K:$O,CODE!$O$1,FALSE)))</f>
        <v/>
      </c>
      <c r="C155" s="72" t="str">
        <f t="shared" si="287"/>
        <v>--</v>
      </c>
      <c r="D155" s="306" t="str">
        <f t="shared" si="296"/>
        <v>--</v>
      </c>
      <c r="E155" s="72">
        <f t="shared" si="297"/>
        <v>0</v>
      </c>
      <c r="F155" s="195" t="str">
        <f t="shared" si="298"/>
        <v>--0</v>
      </c>
      <c r="G155" s="72" t="str">
        <f t="shared" si="299"/>
        <v>--0-</v>
      </c>
      <c r="H155" s="72">
        <f>IF(ISERROR(I155&amp;VLOOKUP(P155,CODE!$K:$N,CODE!$N$1,FALSE)&amp;S155)=TRUE,0,I155&amp;VLOOKUP(P155,CODE!$K:$N,CODE!$N$1,FALSE)&amp;S155)</f>
        <v>0</v>
      </c>
      <c r="I155" s="72" t="str">
        <f>IF(ISERROR(SEARCH("TTL",$K155))=TRUE,IF($L155="","",VLOOKUP($L155,CODE!$B:$G,CODE!$D$1,FALSE)),"TTL")</f>
        <v/>
      </c>
      <c r="J155" s="244" t="str">
        <f t="shared" si="288"/>
        <v/>
      </c>
      <c r="K155" s="558"/>
      <c r="L155" s="40"/>
      <c r="M155" s="41" t="str">
        <f>IF(OR($I155="TTL",$L155=""),"",VLOOKUP($L155,CODE!$B:$D,CODE!$C$1,FALSE))</f>
        <v/>
      </c>
      <c r="N155" s="42" t="str">
        <f>IF(OR($I155="TTL",$L155=""),"",VLOOKUP($K$2,CODE!$S:$T,CODE!$T$1-1,FALSE))</f>
        <v/>
      </c>
      <c r="O155" s="43" t="str">
        <f>IF(OR($I155="TTL",$L155=""),"",VLOOKUP($L$2,CODE!$X:$Y,CODE!$Y$1-1,FALSE))</f>
        <v/>
      </c>
      <c r="P155" s="40"/>
      <c r="Q155" s="41" t="str">
        <f>IF(OR($I155="TTL",$P155=""),"",VLOOKUP($P155,CODE!$K:$M,CODE!$L$1,FALSE))</f>
        <v/>
      </c>
      <c r="R155" s="185"/>
      <c r="S155" s="40"/>
      <c r="T155" s="43" t="str">
        <f t="shared" si="273"/>
        <v/>
      </c>
      <c r="U155" s="39" t="str">
        <f t="shared" si="274"/>
        <v/>
      </c>
      <c r="V155" s="36">
        <f t="shared" si="277"/>
        <v>0</v>
      </c>
      <c r="W155" s="44"/>
      <c r="X155" s="39" t="str">
        <f>IF($Y155="","",VLOOKUP($Y155,CODE!$AE:$AF,CODE!$AF$1-1,FALSE))</f>
        <v/>
      </c>
      <c r="Y155" s="37"/>
      <c r="Z155" s="35" t="str">
        <f t="shared" si="278"/>
        <v/>
      </c>
      <c r="AA155" s="554" t="str">
        <f t="shared" si="279"/>
        <v/>
      </c>
      <c r="AB155" s="45">
        <f t="shared" si="280"/>
        <v>0</v>
      </c>
      <c r="AC155" s="560">
        <v>0</v>
      </c>
      <c r="AD155" s="186">
        <v>1</v>
      </c>
      <c r="AE155" s="218"/>
      <c r="AF155" s="214"/>
      <c r="AG155" s="215"/>
      <c r="AH155" s="216"/>
      <c r="AI155" s="231" t="str">
        <f t="shared" si="275"/>
        <v/>
      </c>
      <c r="AJ155" s="217"/>
      <c r="AK155" s="217"/>
      <c r="AL155" s="219" t="str">
        <f t="shared" si="272"/>
        <v/>
      </c>
      <c r="AM155" s="254">
        <f>IF(ISERROR(VLOOKUP($F155,[1]기획현황취합!$A$1:$E$65474,[1]기획현황취합!$B$1,FALSE))=TRUE,0,VLOOKUP($F155,[1]기획현황취합!$A$1:$E$65474,[1]기획현황취합!$B$1,FALSE))</f>
        <v>0</v>
      </c>
      <c r="AN155" s="1042">
        <f>IF(ISERROR(VLOOKUP($F155,[1]기획현황취합!$A$1:$E$65474,[1]기획현황취합!$C$1,FALSE))=TRUE,0,VLOOKUP($F155,[1]기획현황취합!$A$1:$E$65474,[1]기획현황취합!$C$1,FALSE))</f>
        <v>0</v>
      </c>
      <c r="AO155" s="46">
        <f>IF(ISERROR(($AM155/1.1)/VLOOKUP($AG155,'TARGET MU'!$A:$D,'TARGET MU'!$D$1,FALSE))=TRUE,0,($AM155/1.1)/VLOOKUP($AG155,'TARGET MU'!$A:$D,'TARGET MU'!$D$1,FALSE))</f>
        <v>0</v>
      </c>
      <c r="AP155" s="1049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0</v>
      </c>
      <c r="AQ155" s="38">
        <f t="shared" si="328"/>
        <v>0</v>
      </c>
      <c r="AR155" s="716">
        <v>0</v>
      </c>
      <c r="AS155" s="716">
        <v>0</v>
      </c>
      <c r="AT155" s="251"/>
      <c r="AU155" s="226">
        <f t="shared" si="329"/>
        <v>0</v>
      </c>
      <c r="AV155" s="252">
        <v>0</v>
      </c>
      <c r="AW155" s="253">
        <v>0</v>
      </c>
      <c r="AX155" s="257">
        <f>IF(ISERROR(VLOOKUP($F155,[1]기획현황취합!$A$1:$E$65474,[1]기획현황취합!$D$1,FALSE))=TRUE,0,VLOOKUP($F155,[1]기획현황취합!$A$1:$E$65474,[1]기획현황취합!$D$1,FALSE))</f>
        <v>0</v>
      </c>
      <c r="AY155" s="255">
        <v>0</v>
      </c>
      <c r="AZ155" s="210">
        <f>IF(ISERROR(VLOOKUP($F155,[1]기획현황취합!$A$1:$E$65474,[1]기획현황취합!$E$1,FALSE))=TRUE,0,VLOOKUP($F155,[1]기획현황취합!$A$1:$E$65474,[1]기획현황취합!$E$1,FALSE))</f>
        <v>0</v>
      </c>
      <c r="BA155" s="250">
        <v>0</v>
      </c>
      <c r="BB155" s="250">
        <v>0</v>
      </c>
      <c r="BC155" s="250">
        <v>0</v>
      </c>
      <c r="BD155" s="250">
        <v>0</v>
      </c>
      <c r="BE155" s="250">
        <v>0</v>
      </c>
      <c r="BF155" s="250">
        <v>0</v>
      </c>
      <c r="BG155" s="256">
        <v>0</v>
      </c>
      <c r="BH155" s="256">
        <v>0</v>
      </c>
      <c r="BI155" s="84">
        <f>IF($I155="TTL",SUMIF($C:$C,MID($K155,1,SEARCH("TTL",$K155)-2),$BI:$BI),SUMIF(실입고현황!$A:$A,BB155&amp;VLOOKUP($AG155,'TARGET MU'!$A:$D,'TARGET MU'!$B$1,FALSE)&amp;$Z155&amp;" "&amp;$AE155,실입고현황!$C:$C))</f>
        <v>0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281"/>
        <v>0</v>
      </c>
      <c r="BO155" s="47">
        <f t="shared" si="282"/>
        <v>0</v>
      </c>
      <c r="BP155" s="95">
        <f t="shared" si="283"/>
        <v>0</v>
      </c>
      <c r="BQ155" s="95">
        <f t="shared" si="284"/>
        <v>0</v>
      </c>
      <c r="BR155" s="48">
        <f t="shared" si="276"/>
        <v>0</v>
      </c>
      <c r="BT155" s="26" t="str">
        <f>IF(ISERROR(Z155&amp;VLOOKUP($AG155,'TARGET MU'!$A:$D,'TARGET MU'!$B$1,FALSE))=TRUE,"",Z155&amp;VLOOKUP($AG155,'TARGET MU'!$A:$D,'TARGET MU'!$B$1,FALSE))</f>
        <v/>
      </c>
      <c r="BU155" s="31">
        <f t="shared" si="289"/>
        <v>0</v>
      </c>
      <c r="BV155" s="31" t="str">
        <f t="shared" si="290"/>
        <v>0</v>
      </c>
      <c r="BX155" s="55">
        <f t="shared" si="301"/>
        <v>0</v>
      </c>
      <c r="BY155" s="56" t="str">
        <f t="shared" si="302"/>
        <v/>
      </c>
      <c r="BZ155" s="56">
        <f t="shared" si="303"/>
        <v>0</v>
      </c>
      <c r="CA155" s="56">
        <f t="shared" si="304"/>
        <v>0</v>
      </c>
      <c r="CB155" s="56">
        <f t="shared" si="305"/>
        <v>0</v>
      </c>
      <c r="CC155" s="56">
        <f t="shared" si="306"/>
        <v>0</v>
      </c>
      <c r="CD155" s="57">
        <f t="shared" si="307"/>
        <v>0</v>
      </c>
      <c r="CE155" s="56" t="str">
        <f t="shared" si="308"/>
        <v/>
      </c>
      <c r="CF155" s="56" t="str">
        <f t="shared" si="309"/>
        <v/>
      </c>
      <c r="CG155" s="57">
        <f t="shared" si="310"/>
        <v>0</v>
      </c>
      <c r="CH155" s="56" t="str">
        <f t="shared" si="311"/>
        <v/>
      </c>
      <c r="CI155" s="56">
        <f t="shared" si="312"/>
        <v>1</v>
      </c>
      <c r="CJ155" s="56">
        <f t="shared" si="313"/>
        <v>0</v>
      </c>
      <c r="CK155" s="58">
        <f t="shared" si="285"/>
        <v>0</v>
      </c>
      <c r="CL155" s="59">
        <f t="shared" si="314"/>
        <v>0</v>
      </c>
      <c r="CM155" s="58">
        <f t="shared" si="315"/>
        <v>0</v>
      </c>
      <c r="CN155" s="58">
        <f t="shared" si="316"/>
        <v>0</v>
      </c>
      <c r="CO155" s="58">
        <f t="shared" si="317"/>
        <v>0</v>
      </c>
      <c r="CP155" s="60" t="str">
        <f t="shared" si="318"/>
        <v/>
      </c>
      <c r="CQ155" s="241"/>
      <c r="CS155" s="49"/>
      <c r="CT155" s="50" t="str">
        <f t="shared" si="319"/>
        <v/>
      </c>
      <c r="CU155" s="51" t="str">
        <f t="shared" si="320"/>
        <v/>
      </c>
      <c r="CV155" s="51" t="str">
        <f t="shared" si="321"/>
        <v>_</v>
      </c>
      <c r="CW155" s="51" t="str">
        <f t="shared" si="322"/>
        <v/>
      </c>
      <c r="CX155" s="52">
        <f t="shared" si="323"/>
        <v>0</v>
      </c>
      <c r="CY155" s="52" t="str">
        <f t="shared" si="324"/>
        <v/>
      </c>
      <c r="CZ155" s="53">
        <f t="shared" si="286"/>
        <v>0</v>
      </c>
      <c r="DA155" s="53">
        <f t="shared" si="325"/>
        <v>0</v>
      </c>
      <c r="DB155" s="52">
        <f t="shared" si="326"/>
        <v>0</v>
      </c>
      <c r="DC155" s="52">
        <f t="shared" si="327"/>
        <v>0</v>
      </c>
      <c r="DD155" s="61"/>
      <c r="DE155" s="165"/>
      <c r="DG155" s="276"/>
      <c r="DH155" s="282" t="str">
        <f t="shared" si="330"/>
        <v/>
      </c>
      <c r="DI155" s="275"/>
      <c r="DJ155" s="275"/>
      <c r="DK155" s="276"/>
      <c r="DL155" s="1081"/>
      <c r="DM155" s="1081"/>
      <c r="DN155" s="276"/>
      <c r="DO155" s="276"/>
      <c r="DP155" s="283" t="str">
        <f t="shared" si="331"/>
        <v/>
      </c>
      <c r="DQ155" s="276"/>
      <c r="DR155" s="276"/>
      <c r="DS155" s="277"/>
      <c r="DT155" s="276"/>
      <c r="DU155" s="277"/>
      <c r="DV155" s="276"/>
      <c r="DW155" s="276"/>
      <c r="DX155" s="277"/>
      <c r="DY155" s="277"/>
      <c r="DZ155" s="61"/>
      <c r="EA155" s="62"/>
      <c r="EB155" s="62"/>
      <c r="EC155" s="26" t="str">
        <f t="shared" si="291"/>
        <v/>
      </c>
      <c r="ED155" s="26" t="str">
        <f t="shared" si="292"/>
        <v/>
      </c>
      <c r="EE155" s="27">
        <f>IF(ED155="",0,IF(COUNTIF(ED$12:ED154,ED155)=0,0,COUNTIF(ED$12:ED154,ED155)))</f>
        <v>0</v>
      </c>
      <c r="EF155" s="26">
        <f t="shared" si="300"/>
        <v>0</v>
      </c>
      <c r="EG155" s="27" t="str">
        <f t="shared" si="293"/>
        <v/>
      </c>
      <c r="EI155" s="26" t="str">
        <f t="shared" si="294"/>
        <v/>
      </c>
      <c r="EJ155" s="26" t="str">
        <f t="shared" si="295"/>
        <v/>
      </c>
    </row>
    <row r="156" spans="1:140" s="26" customFormat="1" ht="52.5" customHeight="1">
      <c r="A156" s="169" t="str">
        <f>IF(OR($I156="TTL",$I156=""),"",IF(ISERROR(VLOOKUP($B156,CODE!$D:$G,CODE!$F$1-2,FALSE))=TRUE,"전략",VLOOKUP($B156,CODE!$D:$G,CODE!$F$1-2,FALSE)))</f>
        <v/>
      </c>
      <c r="B156" s="224" t="str">
        <f>IF(OR($I156="TTL",$I156=""),"",IF(VLOOKUP($P156,CODE!$K:$O,CODE!$O$1,FALSE)="",$I156,$I156&amp;"-"&amp;VLOOKUP($P156,CODE!$K:$O,CODE!$O$1,FALSE)))</f>
        <v/>
      </c>
      <c r="C156" s="72" t="str">
        <f t="shared" si="287"/>
        <v>--</v>
      </c>
      <c r="D156" s="306" t="str">
        <f t="shared" si="296"/>
        <v>--</v>
      </c>
      <c r="E156" s="72">
        <f t="shared" si="297"/>
        <v>0</v>
      </c>
      <c r="F156" s="195" t="str">
        <f t="shared" si="298"/>
        <v>--0</v>
      </c>
      <c r="G156" s="72" t="str">
        <f t="shared" si="299"/>
        <v>--0-</v>
      </c>
      <c r="H156" s="72">
        <f>IF(ISERROR(I156&amp;VLOOKUP(P156,CODE!$K:$N,CODE!$N$1,FALSE)&amp;S156)=TRUE,0,I156&amp;VLOOKUP(P156,CODE!$K:$N,CODE!$N$1,FALSE)&amp;S156)</f>
        <v>0</v>
      </c>
      <c r="I156" s="72" t="str">
        <f>IF(ISERROR(SEARCH("TTL",$K156))=TRUE,IF($L156="","",VLOOKUP($L156,CODE!$B:$G,CODE!$D$1,FALSE)),"TTL")</f>
        <v/>
      </c>
      <c r="J156" s="244" t="str">
        <f t="shared" si="288"/>
        <v/>
      </c>
      <c r="K156" s="558"/>
      <c r="L156" s="40"/>
      <c r="M156" s="41" t="str">
        <f>IF(OR($I156="TTL",$L156=""),"",VLOOKUP($L156,CODE!$B:$D,CODE!$C$1,FALSE))</f>
        <v/>
      </c>
      <c r="N156" s="42" t="str">
        <f>IF(OR($I156="TTL",$L156=""),"",VLOOKUP($K$2,CODE!$S:$T,CODE!$T$1-1,FALSE))</f>
        <v/>
      </c>
      <c r="O156" s="43" t="str">
        <f>IF(OR($I156="TTL",$L156=""),"",VLOOKUP($L$2,CODE!$X:$Y,CODE!$Y$1-1,FALSE))</f>
        <v/>
      </c>
      <c r="P156" s="40"/>
      <c r="Q156" s="41" t="str">
        <f>IF(OR($I156="TTL",$P156=""),"",VLOOKUP($P156,CODE!$K:$M,CODE!$L$1,FALSE))</f>
        <v/>
      </c>
      <c r="R156" s="185"/>
      <c r="S156" s="40"/>
      <c r="T156" s="43" t="str">
        <f t="shared" si="273"/>
        <v/>
      </c>
      <c r="U156" s="39" t="str">
        <f t="shared" si="274"/>
        <v/>
      </c>
      <c r="V156" s="36">
        <f t="shared" si="277"/>
        <v>0</v>
      </c>
      <c r="W156" s="44"/>
      <c r="X156" s="39" t="str">
        <f>IF($Y156="","",VLOOKUP($Y156,CODE!$AE:$AF,CODE!$AF$1-1,FALSE))</f>
        <v/>
      </c>
      <c r="Y156" s="37"/>
      <c r="Z156" s="35" t="str">
        <f t="shared" si="278"/>
        <v/>
      </c>
      <c r="AA156" s="554" t="str">
        <f t="shared" si="279"/>
        <v/>
      </c>
      <c r="AB156" s="45">
        <f t="shared" si="280"/>
        <v>0</v>
      </c>
      <c r="AC156" s="560">
        <v>0</v>
      </c>
      <c r="AD156" s="186">
        <v>1</v>
      </c>
      <c r="AE156" s="218"/>
      <c r="AF156" s="214"/>
      <c r="AG156" s="215"/>
      <c r="AH156" s="216"/>
      <c r="AI156" s="231" t="str">
        <f t="shared" si="275"/>
        <v/>
      </c>
      <c r="AJ156" s="217"/>
      <c r="AK156" s="217"/>
      <c r="AL156" s="219" t="str">
        <f t="shared" si="272"/>
        <v/>
      </c>
      <c r="AM156" s="254">
        <f>IF(ISERROR(VLOOKUP($F156,[1]기획현황취합!$A$1:$E$65474,[1]기획현황취합!$B$1,FALSE))=TRUE,0,VLOOKUP($F156,[1]기획현황취합!$A$1:$E$65474,[1]기획현황취합!$B$1,FALSE))</f>
        <v>0</v>
      </c>
      <c r="AN156" s="1042">
        <f>IF(ISERROR(VLOOKUP($F156,[1]기획현황취합!$A$1:$E$65474,[1]기획현황취합!$C$1,FALSE))=TRUE,0,VLOOKUP($F156,[1]기획현황취합!$A$1:$E$65474,[1]기획현황취합!$C$1,FALSE))</f>
        <v>0</v>
      </c>
      <c r="AO156" s="46">
        <f>IF(ISERROR(($AM156/1.1)/VLOOKUP($AG156,'TARGET MU'!$A:$D,'TARGET MU'!$D$1,FALSE))=TRUE,0,($AM156/1.1)/VLOOKUP($AG156,'TARGET MU'!$A:$D,'TARGET MU'!$D$1,FALSE))</f>
        <v>0</v>
      </c>
      <c r="AP156" s="1049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0</v>
      </c>
      <c r="AQ156" s="38">
        <f t="shared" si="328"/>
        <v>0</v>
      </c>
      <c r="AR156" s="716">
        <v>0</v>
      </c>
      <c r="AS156" s="716">
        <v>0</v>
      </c>
      <c r="AT156" s="251"/>
      <c r="AU156" s="226">
        <f t="shared" si="329"/>
        <v>0</v>
      </c>
      <c r="AV156" s="252">
        <v>0</v>
      </c>
      <c r="AW156" s="253">
        <v>0</v>
      </c>
      <c r="AX156" s="257">
        <f>IF(ISERROR(VLOOKUP($F156,[1]기획현황취합!$A$1:$E$65474,[1]기획현황취합!$D$1,FALSE))=TRUE,0,VLOOKUP($F156,[1]기획현황취합!$A$1:$E$65474,[1]기획현황취합!$D$1,FALSE))</f>
        <v>0</v>
      </c>
      <c r="AY156" s="255">
        <v>0</v>
      </c>
      <c r="AZ156" s="210">
        <f>IF(ISERROR(VLOOKUP($F156,[1]기획현황취합!$A$1:$E$65474,[1]기획현황취합!$E$1,FALSE))=TRUE,0,VLOOKUP($F156,[1]기획현황취합!$A$1:$E$65474,[1]기획현황취합!$E$1,FALSE))</f>
        <v>0</v>
      </c>
      <c r="BA156" s="250">
        <v>0</v>
      </c>
      <c r="BB156" s="250">
        <v>0</v>
      </c>
      <c r="BC156" s="250">
        <v>0</v>
      </c>
      <c r="BD156" s="250">
        <v>0</v>
      </c>
      <c r="BE156" s="250">
        <v>0</v>
      </c>
      <c r="BF156" s="250">
        <v>0</v>
      </c>
      <c r="BG156" s="256">
        <v>0</v>
      </c>
      <c r="BH156" s="256">
        <v>0</v>
      </c>
      <c r="BI156" s="84">
        <f>IF($I156="TTL",SUMIF($C:$C,MID($K156,1,SEARCH("TTL",$K156)-2),$BI:$BI),SUMIF(실입고현황!$A:$A,BB156&amp;VLOOKUP($AG156,'TARGET MU'!$A:$D,'TARGET MU'!$B$1,FALSE)&amp;$Z156&amp;" "&amp;$AE156,실입고현황!$C:$C))</f>
        <v>0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0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281"/>
        <v>0</v>
      </c>
      <c r="BO156" s="47">
        <f t="shared" si="282"/>
        <v>0</v>
      </c>
      <c r="BP156" s="95">
        <f t="shared" si="283"/>
        <v>0</v>
      </c>
      <c r="BQ156" s="95">
        <f t="shared" si="284"/>
        <v>0</v>
      </c>
      <c r="BR156" s="48">
        <f t="shared" si="276"/>
        <v>0</v>
      </c>
      <c r="BT156" s="26" t="str">
        <f>IF(ISERROR(Z156&amp;VLOOKUP($AG156,'TARGET MU'!$A:$D,'TARGET MU'!$B$1,FALSE))=TRUE,"",Z156&amp;VLOOKUP($AG156,'TARGET MU'!$A:$D,'TARGET MU'!$B$1,FALSE))</f>
        <v/>
      </c>
      <c r="BU156" s="31">
        <f t="shared" si="289"/>
        <v>0</v>
      </c>
      <c r="BV156" s="31" t="str">
        <f t="shared" si="290"/>
        <v>0</v>
      </c>
      <c r="BX156" s="55">
        <f t="shared" si="301"/>
        <v>0</v>
      </c>
      <c r="BY156" s="56" t="str">
        <f t="shared" si="302"/>
        <v/>
      </c>
      <c r="BZ156" s="56">
        <f t="shared" si="303"/>
        <v>0</v>
      </c>
      <c r="CA156" s="56">
        <f t="shared" si="304"/>
        <v>0</v>
      </c>
      <c r="CB156" s="56">
        <f t="shared" si="305"/>
        <v>0</v>
      </c>
      <c r="CC156" s="56">
        <f t="shared" si="306"/>
        <v>0</v>
      </c>
      <c r="CD156" s="57">
        <f t="shared" si="307"/>
        <v>0</v>
      </c>
      <c r="CE156" s="56" t="str">
        <f t="shared" si="308"/>
        <v/>
      </c>
      <c r="CF156" s="56" t="str">
        <f t="shared" si="309"/>
        <v/>
      </c>
      <c r="CG156" s="57">
        <f t="shared" si="310"/>
        <v>0</v>
      </c>
      <c r="CH156" s="56" t="str">
        <f t="shared" si="311"/>
        <v/>
      </c>
      <c r="CI156" s="56">
        <f t="shared" si="312"/>
        <v>1</v>
      </c>
      <c r="CJ156" s="56">
        <f t="shared" si="313"/>
        <v>0</v>
      </c>
      <c r="CK156" s="58">
        <f t="shared" si="285"/>
        <v>0</v>
      </c>
      <c r="CL156" s="59">
        <f t="shared" si="314"/>
        <v>0</v>
      </c>
      <c r="CM156" s="58">
        <f t="shared" si="315"/>
        <v>0</v>
      </c>
      <c r="CN156" s="58">
        <f t="shared" si="316"/>
        <v>0</v>
      </c>
      <c r="CO156" s="58">
        <f t="shared" si="317"/>
        <v>0</v>
      </c>
      <c r="CP156" s="60" t="str">
        <f t="shared" si="318"/>
        <v/>
      </c>
      <c r="CQ156" s="241"/>
      <c r="CS156" s="49"/>
      <c r="CT156" s="50" t="str">
        <f t="shared" si="319"/>
        <v/>
      </c>
      <c r="CU156" s="51" t="str">
        <f t="shared" si="320"/>
        <v/>
      </c>
      <c r="CV156" s="51" t="str">
        <f t="shared" si="321"/>
        <v>_</v>
      </c>
      <c r="CW156" s="51" t="str">
        <f t="shared" si="322"/>
        <v/>
      </c>
      <c r="CX156" s="52">
        <f t="shared" si="323"/>
        <v>0</v>
      </c>
      <c r="CY156" s="52" t="str">
        <f t="shared" si="324"/>
        <v/>
      </c>
      <c r="CZ156" s="53">
        <f t="shared" si="286"/>
        <v>0</v>
      </c>
      <c r="DA156" s="53">
        <f t="shared" si="325"/>
        <v>0</v>
      </c>
      <c r="DB156" s="52">
        <f t="shared" si="326"/>
        <v>0</v>
      </c>
      <c r="DC156" s="52">
        <f t="shared" si="327"/>
        <v>0</v>
      </c>
      <c r="DD156" s="61"/>
      <c r="DE156" s="165"/>
      <c r="DG156" s="276"/>
      <c r="DH156" s="282" t="str">
        <f t="shared" si="330"/>
        <v/>
      </c>
      <c r="DI156" s="275"/>
      <c r="DJ156" s="275"/>
      <c r="DK156" s="276"/>
      <c r="DL156" s="1081"/>
      <c r="DM156" s="1081"/>
      <c r="DN156" s="276"/>
      <c r="DO156" s="276"/>
      <c r="DP156" s="283" t="str">
        <f t="shared" si="331"/>
        <v/>
      </c>
      <c r="DQ156" s="276"/>
      <c r="DR156" s="276"/>
      <c r="DS156" s="277"/>
      <c r="DT156" s="276"/>
      <c r="DU156" s="277"/>
      <c r="DV156" s="276"/>
      <c r="DW156" s="276"/>
      <c r="DX156" s="277"/>
      <c r="DY156" s="277"/>
      <c r="DZ156" s="61"/>
      <c r="EA156" s="62"/>
      <c r="EB156" s="62"/>
      <c r="EC156" s="26" t="str">
        <f t="shared" si="291"/>
        <v/>
      </c>
      <c r="ED156" s="26" t="str">
        <f t="shared" si="292"/>
        <v/>
      </c>
      <c r="EE156" s="27">
        <f>IF(ED156="",0,IF(COUNTIF(ED$12:ED155,ED156)=0,0,COUNTIF(ED$12:ED155,ED156)))</f>
        <v>0</v>
      </c>
      <c r="EF156" s="26">
        <f t="shared" si="300"/>
        <v>0</v>
      </c>
      <c r="EG156" s="27" t="str">
        <f t="shared" si="293"/>
        <v/>
      </c>
      <c r="EI156" s="26" t="str">
        <f t="shared" si="294"/>
        <v/>
      </c>
      <c r="EJ156" s="26" t="str">
        <f t="shared" si="295"/>
        <v/>
      </c>
    </row>
    <row r="157" spans="1:140" s="26" customFormat="1" ht="52.5" customHeight="1">
      <c r="A157" s="169" t="str">
        <f>IF(OR($I157="TTL",$I157=""),"",IF(ISERROR(VLOOKUP($B157,CODE!$D:$G,CODE!$F$1-2,FALSE))=TRUE,"전략",VLOOKUP($B157,CODE!$D:$G,CODE!$F$1-2,FALSE)))</f>
        <v/>
      </c>
      <c r="B157" s="224" t="str">
        <f>IF(OR($I157="TTL",$I157=""),"",IF(VLOOKUP($P157,CODE!$K:$O,CODE!$O$1,FALSE)="",$I157,$I157&amp;"-"&amp;VLOOKUP($P157,CODE!$K:$O,CODE!$O$1,FALSE)))</f>
        <v/>
      </c>
      <c r="C157" s="72" t="str">
        <f t="shared" si="287"/>
        <v>--</v>
      </c>
      <c r="D157" s="306" t="str">
        <f t="shared" si="296"/>
        <v>--</v>
      </c>
      <c r="E157" s="72">
        <f t="shared" si="297"/>
        <v>0</v>
      </c>
      <c r="F157" s="195" t="str">
        <f t="shared" si="298"/>
        <v>--0</v>
      </c>
      <c r="G157" s="72" t="str">
        <f t="shared" si="299"/>
        <v>--0-</v>
      </c>
      <c r="H157" s="72">
        <f>IF(ISERROR(I157&amp;VLOOKUP(P157,CODE!$K:$N,CODE!$N$1,FALSE)&amp;S157)=TRUE,0,I157&amp;VLOOKUP(P157,CODE!$K:$N,CODE!$N$1,FALSE)&amp;S157)</f>
        <v>0</v>
      </c>
      <c r="I157" s="72" t="str">
        <f>IF(ISERROR(SEARCH("TTL",$K157))=TRUE,IF($L157="","",VLOOKUP($L157,CODE!$B:$G,CODE!$D$1,FALSE)),"TTL")</f>
        <v/>
      </c>
      <c r="J157" s="244" t="str">
        <f t="shared" si="288"/>
        <v/>
      </c>
      <c r="K157" s="558"/>
      <c r="L157" s="40"/>
      <c r="M157" s="41" t="str">
        <f>IF(OR($I157="TTL",$L157=""),"",VLOOKUP($L157,CODE!$B:$D,CODE!$C$1,FALSE))</f>
        <v/>
      </c>
      <c r="N157" s="42" t="str">
        <f>IF(OR($I157="TTL",$L157=""),"",VLOOKUP($K$2,CODE!$S:$T,CODE!$T$1-1,FALSE))</f>
        <v/>
      </c>
      <c r="O157" s="43" t="str">
        <f>IF(OR($I157="TTL",$L157=""),"",VLOOKUP($L$2,CODE!$X:$Y,CODE!$Y$1-1,FALSE))</f>
        <v/>
      </c>
      <c r="P157" s="40"/>
      <c r="Q157" s="41" t="str">
        <f>IF(OR($I157="TTL",$P157=""),"",VLOOKUP($P157,CODE!$K:$M,CODE!$L$1,FALSE))</f>
        <v/>
      </c>
      <c r="R157" s="185"/>
      <c r="S157" s="40"/>
      <c r="T157" s="43" t="str">
        <f t="shared" si="273"/>
        <v/>
      </c>
      <c r="U157" s="39" t="str">
        <f t="shared" si="274"/>
        <v/>
      </c>
      <c r="V157" s="36">
        <f t="shared" si="277"/>
        <v>0</v>
      </c>
      <c r="W157" s="44"/>
      <c r="X157" s="39" t="str">
        <f>IF($Y157="","",VLOOKUP($Y157,CODE!$AE:$AF,CODE!$AF$1-1,FALSE))</f>
        <v/>
      </c>
      <c r="Y157" s="37"/>
      <c r="Z157" s="35" t="str">
        <f t="shared" si="278"/>
        <v/>
      </c>
      <c r="AA157" s="554" t="str">
        <f t="shared" si="279"/>
        <v/>
      </c>
      <c r="AB157" s="45">
        <f t="shared" si="280"/>
        <v>0</v>
      </c>
      <c r="AC157" s="560">
        <v>0</v>
      </c>
      <c r="AD157" s="186">
        <v>1</v>
      </c>
      <c r="AE157" s="218"/>
      <c r="AF157" s="214"/>
      <c r="AG157" s="215"/>
      <c r="AH157" s="216"/>
      <c r="AI157" s="231" t="str">
        <f t="shared" si="275"/>
        <v/>
      </c>
      <c r="AJ157" s="217"/>
      <c r="AK157" s="217"/>
      <c r="AL157" s="219" t="str">
        <f t="shared" si="272"/>
        <v/>
      </c>
      <c r="AM157" s="254">
        <f>IF(ISERROR(VLOOKUP($F157,[1]기획현황취합!$A$1:$E$65474,[1]기획현황취합!$B$1,FALSE))=TRUE,0,VLOOKUP($F157,[1]기획현황취합!$A$1:$E$65474,[1]기획현황취합!$B$1,FALSE))</f>
        <v>0</v>
      </c>
      <c r="AN157" s="1042">
        <f>IF(ISERROR(VLOOKUP($F157,[1]기획현황취합!$A$1:$E$65474,[1]기획현황취합!$C$1,FALSE))=TRUE,0,VLOOKUP($F157,[1]기획현황취합!$A$1:$E$65474,[1]기획현황취합!$C$1,FALSE))</f>
        <v>0</v>
      </c>
      <c r="AO157" s="46">
        <f>IF(ISERROR(($AM157/1.1)/VLOOKUP($AG157,'TARGET MU'!$A:$D,'TARGET MU'!$D$1,FALSE))=TRUE,0,($AM157/1.1)/VLOOKUP($AG157,'TARGET MU'!$A:$D,'TARGET MU'!$D$1,FALSE))</f>
        <v>0</v>
      </c>
      <c r="AP157" s="1049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0</v>
      </c>
      <c r="AQ157" s="38">
        <f t="shared" si="328"/>
        <v>0</v>
      </c>
      <c r="AR157" s="716">
        <v>0</v>
      </c>
      <c r="AS157" s="716">
        <v>0</v>
      </c>
      <c r="AT157" s="251"/>
      <c r="AU157" s="226">
        <f t="shared" si="329"/>
        <v>0</v>
      </c>
      <c r="AV157" s="252">
        <v>0</v>
      </c>
      <c r="AW157" s="253">
        <v>0</v>
      </c>
      <c r="AX157" s="257">
        <f>IF(ISERROR(VLOOKUP($F157,[1]기획현황취합!$A$1:$E$65474,[1]기획현황취합!$D$1,FALSE))=TRUE,0,VLOOKUP($F157,[1]기획현황취합!$A$1:$E$65474,[1]기획현황취합!$D$1,FALSE))</f>
        <v>0</v>
      </c>
      <c r="AY157" s="255">
        <v>0</v>
      </c>
      <c r="AZ157" s="210">
        <f>IF(ISERROR(VLOOKUP($F157,[1]기획현황취합!$A$1:$E$65474,[1]기획현황취합!$E$1,FALSE))=TRUE,0,VLOOKUP($F157,[1]기획현황취합!$A$1:$E$65474,[1]기획현황취합!$E$1,FALSE))</f>
        <v>0</v>
      </c>
      <c r="BA157" s="250">
        <v>0</v>
      </c>
      <c r="BB157" s="250">
        <v>0</v>
      </c>
      <c r="BC157" s="250">
        <v>0</v>
      </c>
      <c r="BD157" s="250">
        <v>0</v>
      </c>
      <c r="BE157" s="250">
        <v>0</v>
      </c>
      <c r="BF157" s="250">
        <v>0</v>
      </c>
      <c r="BG157" s="256">
        <v>0</v>
      </c>
      <c r="BH157" s="256">
        <v>0</v>
      </c>
      <c r="BI157" s="84">
        <f>IF($I157="TTL",SUMIF($C:$C,MID($K157,1,SEARCH("TTL",$K157)-2),$BI:$BI),SUMIF(실입고현황!$A:$A,BB157&amp;VLOOKUP($AG157,'TARGET MU'!$A:$D,'TARGET MU'!$B$1,FALSE)&amp;$Z157&amp;" "&amp;$AE157,실입고현황!$C:$C))</f>
        <v>0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281"/>
        <v>0</v>
      </c>
      <c r="BO157" s="47">
        <f t="shared" si="282"/>
        <v>0</v>
      </c>
      <c r="BP157" s="95">
        <f t="shared" si="283"/>
        <v>0</v>
      </c>
      <c r="BQ157" s="95">
        <f t="shared" si="284"/>
        <v>0</v>
      </c>
      <c r="BR157" s="48">
        <f t="shared" si="276"/>
        <v>0</v>
      </c>
      <c r="BT157" s="26" t="str">
        <f>IF(ISERROR(Z157&amp;VLOOKUP($AG157,'TARGET MU'!$A:$D,'TARGET MU'!$B$1,FALSE))=TRUE,"",Z157&amp;VLOOKUP($AG157,'TARGET MU'!$A:$D,'TARGET MU'!$B$1,FALSE))</f>
        <v/>
      </c>
      <c r="BU157" s="31">
        <f t="shared" si="289"/>
        <v>0</v>
      </c>
      <c r="BV157" s="31" t="str">
        <f t="shared" si="290"/>
        <v>0</v>
      </c>
      <c r="BX157" s="55">
        <f t="shared" si="301"/>
        <v>0</v>
      </c>
      <c r="BY157" s="56" t="str">
        <f t="shared" si="302"/>
        <v/>
      </c>
      <c r="BZ157" s="56">
        <f t="shared" si="303"/>
        <v>0</v>
      </c>
      <c r="CA157" s="56">
        <f t="shared" si="304"/>
        <v>0</v>
      </c>
      <c r="CB157" s="56">
        <f t="shared" si="305"/>
        <v>0</v>
      </c>
      <c r="CC157" s="56">
        <f t="shared" si="306"/>
        <v>0</v>
      </c>
      <c r="CD157" s="57">
        <f t="shared" si="307"/>
        <v>0</v>
      </c>
      <c r="CE157" s="56" t="str">
        <f t="shared" si="308"/>
        <v/>
      </c>
      <c r="CF157" s="56" t="str">
        <f t="shared" si="309"/>
        <v/>
      </c>
      <c r="CG157" s="57">
        <f t="shared" si="310"/>
        <v>0</v>
      </c>
      <c r="CH157" s="56" t="str">
        <f t="shared" si="311"/>
        <v/>
      </c>
      <c r="CI157" s="56">
        <f t="shared" si="312"/>
        <v>1</v>
      </c>
      <c r="CJ157" s="56">
        <f t="shared" si="313"/>
        <v>0</v>
      </c>
      <c r="CK157" s="58">
        <f t="shared" si="285"/>
        <v>0</v>
      </c>
      <c r="CL157" s="59">
        <f t="shared" si="314"/>
        <v>0</v>
      </c>
      <c r="CM157" s="58">
        <f t="shared" si="315"/>
        <v>0</v>
      </c>
      <c r="CN157" s="58">
        <f t="shared" si="316"/>
        <v>0</v>
      </c>
      <c r="CO157" s="58">
        <f t="shared" si="317"/>
        <v>0</v>
      </c>
      <c r="CP157" s="60" t="str">
        <f t="shared" si="318"/>
        <v/>
      </c>
      <c r="CQ157" s="241"/>
      <c r="CS157" s="49"/>
      <c r="CT157" s="50" t="str">
        <f t="shared" si="319"/>
        <v/>
      </c>
      <c r="CU157" s="51" t="str">
        <f t="shared" si="320"/>
        <v/>
      </c>
      <c r="CV157" s="51" t="str">
        <f t="shared" si="321"/>
        <v>_</v>
      </c>
      <c r="CW157" s="51" t="str">
        <f t="shared" si="322"/>
        <v/>
      </c>
      <c r="CX157" s="52">
        <f t="shared" si="323"/>
        <v>0</v>
      </c>
      <c r="CY157" s="52" t="str">
        <f t="shared" si="324"/>
        <v/>
      </c>
      <c r="CZ157" s="53">
        <f t="shared" si="286"/>
        <v>0</v>
      </c>
      <c r="DA157" s="53">
        <f t="shared" si="325"/>
        <v>0</v>
      </c>
      <c r="DB157" s="52">
        <f t="shared" si="326"/>
        <v>0</v>
      </c>
      <c r="DC157" s="52">
        <f t="shared" si="327"/>
        <v>0</v>
      </c>
      <c r="DD157" s="61"/>
      <c r="DE157" s="165"/>
      <c r="DG157" s="276"/>
      <c r="DH157" s="282" t="str">
        <f t="shared" si="330"/>
        <v/>
      </c>
      <c r="DI157" s="275"/>
      <c r="DJ157" s="275"/>
      <c r="DK157" s="276"/>
      <c r="DL157" s="1081"/>
      <c r="DM157" s="1081"/>
      <c r="DN157" s="276"/>
      <c r="DO157" s="276"/>
      <c r="DP157" s="283" t="str">
        <f t="shared" si="331"/>
        <v/>
      </c>
      <c r="DQ157" s="276"/>
      <c r="DR157" s="276"/>
      <c r="DS157" s="277"/>
      <c r="DT157" s="276"/>
      <c r="DU157" s="277"/>
      <c r="DV157" s="276"/>
      <c r="DW157" s="276"/>
      <c r="DX157" s="277"/>
      <c r="DY157" s="277"/>
      <c r="DZ157" s="61"/>
      <c r="EA157" s="62"/>
      <c r="EB157" s="62"/>
      <c r="EC157" s="26" t="str">
        <f t="shared" si="291"/>
        <v/>
      </c>
      <c r="ED157" s="26" t="str">
        <f t="shared" si="292"/>
        <v/>
      </c>
      <c r="EE157" s="27">
        <f>IF(ED157="",0,IF(COUNTIF(ED$12:ED156,ED157)=0,0,COUNTIF(ED$12:ED156,ED157)))</f>
        <v>0</v>
      </c>
      <c r="EF157" s="26">
        <f t="shared" si="300"/>
        <v>0</v>
      </c>
      <c r="EG157" s="27" t="str">
        <f t="shared" si="293"/>
        <v/>
      </c>
      <c r="EI157" s="26" t="str">
        <f t="shared" si="294"/>
        <v/>
      </c>
      <c r="EJ157" s="26" t="str">
        <f t="shared" si="295"/>
        <v/>
      </c>
    </row>
    <row r="158" spans="1:140" s="26" customFormat="1" ht="52.5" customHeight="1">
      <c r="A158" s="169" t="str">
        <f>IF(OR($I158="TTL",$I158=""),"",IF(ISERROR(VLOOKUP($B158,CODE!$D:$G,CODE!$F$1-2,FALSE))=TRUE,"전략",VLOOKUP($B158,CODE!$D:$G,CODE!$F$1-2,FALSE)))</f>
        <v/>
      </c>
      <c r="B158" s="224" t="str">
        <f>IF(OR($I158="TTL",$I158=""),"",IF(VLOOKUP($P158,CODE!$K:$O,CODE!$O$1,FALSE)="",$I158,$I158&amp;"-"&amp;VLOOKUP($P158,CODE!$K:$O,CODE!$O$1,FALSE)))</f>
        <v/>
      </c>
      <c r="C158" s="72" t="str">
        <f t="shared" si="287"/>
        <v>--</v>
      </c>
      <c r="D158" s="306" t="str">
        <f t="shared" si="296"/>
        <v>--</v>
      </c>
      <c r="E158" s="72">
        <f t="shared" si="297"/>
        <v>0</v>
      </c>
      <c r="F158" s="195" t="str">
        <f t="shared" si="298"/>
        <v>--0</v>
      </c>
      <c r="G158" s="72" t="str">
        <f t="shared" si="299"/>
        <v>--0-</v>
      </c>
      <c r="H158" s="72">
        <f>IF(ISERROR(I158&amp;VLOOKUP(P158,CODE!$K:$N,CODE!$N$1,FALSE)&amp;S158)=TRUE,0,I158&amp;VLOOKUP(P158,CODE!$K:$N,CODE!$N$1,FALSE)&amp;S158)</f>
        <v>0</v>
      </c>
      <c r="I158" s="72" t="str">
        <f>IF(ISERROR(SEARCH("TTL",$K158))=TRUE,IF($L158="","",VLOOKUP($L158,CODE!$B:$G,CODE!$D$1,FALSE)),"TTL")</f>
        <v/>
      </c>
      <c r="J158" s="244" t="str">
        <f t="shared" si="288"/>
        <v/>
      </c>
      <c r="K158" s="558"/>
      <c r="L158" s="40"/>
      <c r="M158" s="41" t="str">
        <f>IF(OR($I158="TTL",$L158=""),"",VLOOKUP($L158,CODE!$B:$D,CODE!$C$1,FALSE))</f>
        <v/>
      </c>
      <c r="N158" s="42" t="str">
        <f>IF(OR($I158="TTL",$L158=""),"",VLOOKUP($K$2,CODE!$S:$T,CODE!$T$1-1,FALSE))</f>
        <v/>
      </c>
      <c r="O158" s="43" t="str">
        <f>IF(OR($I158="TTL",$L158=""),"",VLOOKUP($L$2,CODE!$X:$Y,CODE!$Y$1-1,FALSE))</f>
        <v/>
      </c>
      <c r="P158" s="40"/>
      <c r="Q158" s="41" t="str">
        <f>IF(OR($I158="TTL",$P158=""),"",VLOOKUP($P158,CODE!$K:$M,CODE!$L$1,FALSE))</f>
        <v/>
      </c>
      <c r="R158" s="185"/>
      <c r="S158" s="40"/>
      <c r="T158" s="43" t="str">
        <f t="shared" si="273"/>
        <v/>
      </c>
      <c r="U158" s="39" t="str">
        <f t="shared" si="274"/>
        <v/>
      </c>
      <c r="V158" s="36">
        <f t="shared" si="277"/>
        <v>0</v>
      </c>
      <c r="W158" s="44"/>
      <c r="X158" s="39" t="str">
        <f>IF($Y158="","",VLOOKUP($Y158,CODE!$AE:$AF,CODE!$AF$1-1,FALSE))</f>
        <v/>
      </c>
      <c r="Y158" s="37"/>
      <c r="Z158" s="35" t="str">
        <f t="shared" si="278"/>
        <v/>
      </c>
      <c r="AA158" s="554" t="str">
        <f t="shared" si="279"/>
        <v/>
      </c>
      <c r="AB158" s="45">
        <f t="shared" si="280"/>
        <v>0</v>
      </c>
      <c r="AC158" s="560">
        <v>0</v>
      </c>
      <c r="AD158" s="186">
        <v>1</v>
      </c>
      <c r="AE158" s="218"/>
      <c r="AF158" s="214"/>
      <c r="AG158" s="215"/>
      <c r="AH158" s="216"/>
      <c r="AI158" s="231" t="str">
        <f t="shared" si="275"/>
        <v/>
      </c>
      <c r="AJ158" s="217"/>
      <c r="AK158" s="217"/>
      <c r="AL158" s="219" t="str">
        <f t="shared" si="272"/>
        <v/>
      </c>
      <c r="AM158" s="254">
        <f>IF(ISERROR(VLOOKUP($F158,[1]기획현황취합!$A$1:$E$65474,[1]기획현황취합!$B$1,FALSE))=TRUE,0,VLOOKUP($F158,[1]기획현황취합!$A$1:$E$65474,[1]기획현황취합!$B$1,FALSE))</f>
        <v>0</v>
      </c>
      <c r="AN158" s="1042">
        <f>IF(ISERROR(VLOOKUP($F158,[1]기획현황취합!$A$1:$E$65474,[1]기획현황취합!$C$1,FALSE))=TRUE,0,VLOOKUP($F158,[1]기획현황취합!$A$1:$E$65474,[1]기획현황취합!$C$1,FALSE))</f>
        <v>0</v>
      </c>
      <c r="AO158" s="46">
        <f>IF(ISERROR(($AM158/1.1)/VLOOKUP($AG158,'TARGET MU'!$A:$D,'TARGET MU'!$D$1,FALSE))=TRUE,0,($AM158/1.1)/VLOOKUP($AG158,'TARGET MU'!$A:$D,'TARGET MU'!$D$1,FALSE))</f>
        <v>0</v>
      </c>
      <c r="AP158" s="1049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0</v>
      </c>
      <c r="AQ158" s="38">
        <f t="shared" si="328"/>
        <v>0</v>
      </c>
      <c r="AR158" s="716">
        <v>0</v>
      </c>
      <c r="AS158" s="716">
        <v>0</v>
      </c>
      <c r="AT158" s="251"/>
      <c r="AU158" s="226">
        <f t="shared" si="329"/>
        <v>0</v>
      </c>
      <c r="AV158" s="252">
        <v>0</v>
      </c>
      <c r="AW158" s="253">
        <v>0</v>
      </c>
      <c r="AX158" s="257">
        <f>IF(ISERROR(VLOOKUP($F158,[1]기획현황취합!$A$1:$E$65474,[1]기획현황취합!$D$1,FALSE))=TRUE,0,VLOOKUP($F158,[1]기획현황취합!$A$1:$E$65474,[1]기획현황취합!$D$1,FALSE))</f>
        <v>0</v>
      </c>
      <c r="AY158" s="255">
        <v>0</v>
      </c>
      <c r="AZ158" s="210">
        <f>IF(ISERROR(VLOOKUP($F158,[1]기획현황취합!$A$1:$E$65474,[1]기획현황취합!$E$1,FALSE))=TRUE,0,VLOOKUP($F158,[1]기획현황취합!$A$1:$E$65474,[1]기획현황취합!$E$1,FALSE))</f>
        <v>0</v>
      </c>
      <c r="BA158" s="250">
        <v>0</v>
      </c>
      <c r="BB158" s="250">
        <v>0</v>
      </c>
      <c r="BC158" s="250">
        <v>0</v>
      </c>
      <c r="BD158" s="250">
        <v>0</v>
      </c>
      <c r="BE158" s="250">
        <v>0</v>
      </c>
      <c r="BF158" s="250">
        <v>0</v>
      </c>
      <c r="BG158" s="256">
        <v>0</v>
      </c>
      <c r="BH158" s="256">
        <v>0</v>
      </c>
      <c r="BI158" s="84">
        <f>IF($I158="TTL",SUMIF($C:$C,MID($K158,1,SEARCH("TTL",$K158)-2),$BI:$BI),SUMIF(실입고현황!$A:$A,BB158&amp;VLOOKUP($AG158,'TARGET MU'!$A:$D,'TARGET MU'!$B$1,FALSE)&amp;$Z158&amp;" "&amp;$AE158,실입고현황!$C:$C))</f>
        <v>0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281"/>
        <v>0</v>
      </c>
      <c r="BO158" s="47">
        <f t="shared" si="282"/>
        <v>0</v>
      </c>
      <c r="BP158" s="95">
        <f t="shared" si="283"/>
        <v>0</v>
      </c>
      <c r="BQ158" s="95">
        <f t="shared" si="284"/>
        <v>0</v>
      </c>
      <c r="BR158" s="48">
        <f t="shared" si="276"/>
        <v>0</v>
      </c>
      <c r="BT158" s="26" t="str">
        <f>IF(ISERROR(Z158&amp;VLOOKUP($AG158,'TARGET MU'!$A:$D,'TARGET MU'!$B$1,FALSE))=TRUE,"",Z158&amp;VLOOKUP($AG158,'TARGET MU'!$A:$D,'TARGET MU'!$B$1,FALSE))</f>
        <v/>
      </c>
      <c r="BU158" s="31">
        <f t="shared" si="289"/>
        <v>0</v>
      </c>
      <c r="BV158" s="31" t="str">
        <f t="shared" si="290"/>
        <v>0</v>
      </c>
      <c r="BX158" s="55">
        <f t="shared" si="301"/>
        <v>0</v>
      </c>
      <c r="BY158" s="56" t="str">
        <f t="shared" si="302"/>
        <v/>
      </c>
      <c r="BZ158" s="56">
        <f t="shared" si="303"/>
        <v>0</v>
      </c>
      <c r="CA158" s="56">
        <f t="shared" si="304"/>
        <v>0</v>
      </c>
      <c r="CB158" s="56">
        <f t="shared" si="305"/>
        <v>0</v>
      </c>
      <c r="CC158" s="56">
        <f t="shared" si="306"/>
        <v>0</v>
      </c>
      <c r="CD158" s="57">
        <f t="shared" si="307"/>
        <v>0</v>
      </c>
      <c r="CE158" s="56" t="str">
        <f t="shared" si="308"/>
        <v/>
      </c>
      <c r="CF158" s="56" t="str">
        <f t="shared" si="309"/>
        <v/>
      </c>
      <c r="CG158" s="57">
        <f t="shared" si="310"/>
        <v>0</v>
      </c>
      <c r="CH158" s="56" t="str">
        <f t="shared" si="311"/>
        <v/>
      </c>
      <c r="CI158" s="56">
        <f t="shared" si="312"/>
        <v>1</v>
      </c>
      <c r="CJ158" s="56">
        <f t="shared" si="313"/>
        <v>0</v>
      </c>
      <c r="CK158" s="58">
        <f t="shared" si="285"/>
        <v>0</v>
      </c>
      <c r="CL158" s="59">
        <f t="shared" si="314"/>
        <v>0</v>
      </c>
      <c r="CM158" s="58">
        <f t="shared" si="315"/>
        <v>0</v>
      </c>
      <c r="CN158" s="58">
        <f t="shared" si="316"/>
        <v>0</v>
      </c>
      <c r="CO158" s="58">
        <f t="shared" si="317"/>
        <v>0</v>
      </c>
      <c r="CP158" s="60" t="str">
        <f t="shared" si="318"/>
        <v/>
      </c>
      <c r="CQ158" s="241"/>
      <c r="CS158" s="49"/>
      <c r="CT158" s="50" t="str">
        <f t="shared" si="319"/>
        <v/>
      </c>
      <c r="CU158" s="51" t="str">
        <f t="shared" si="320"/>
        <v/>
      </c>
      <c r="CV158" s="51" t="str">
        <f t="shared" si="321"/>
        <v>_</v>
      </c>
      <c r="CW158" s="51" t="str">
        <f t="shared" si="322"/>
        <v/>
      </c>
      <c r="CX158" s="52">
        <f t="shared" si="323"/>
        <v>0</v>
      </c>
      <c r="CY158" s="52" t="str">
        <f t="shared" si="324"/>
        <v/>
      </c>
      <c r="CZ158" s="53">
        <f t="shared" si="286"/>
        <v>0</v>
      </c>
      <c r="DA158" s="53">
        <f t="shared" si="325"/>
        <v>0</v>
      </c>
      <c r="DB158" s="52">
        <f t="shared" si="326"/>
        <v>0</v>
      </c>
      <c r="DC158" s="52">
        <f t="shared" si="327"/>
        <v>0</v>
      </c>
      <c r="DD158" s="61"/>
      <c r="DE158" s="165"/>
      <c r="DG158" s="276"/>
      <c r="DH158" s="282" t="str">
        <f t="shared" si="330"/>
        <v/>
      </c>
      <c r="DI158" s="275"/>
      <c r="DJ158" s="275"/>
      <c r="DK158" s="276"/>
      <c r="DL158" s="1081"/>
      <c r="DM158" s="1081"/>
      <c r="DN158" s="276"/>
      <c r="DO158" s="276"/>
      <c r="DP158" s="283" t="str">
        <f t="shared" si="331"/>
        <v/>
      </c>
      <c r="DQ158" s="276"/>
      <c r="DR158" s="276"/>
      <c r="DS158" s="277"/>
      <c r="DT158" s="276"/>
      <c r="DU158" s="277"/>
      <c r="DV158" s="276"/>
      <c r="DW158" s="276"/>
      <c r="DX158" s="277"/>
      <c r="DY158" s="277"/>
      <c r="DZ158" s="61"/>
      <c r="EA158" s="62"/>
      <c r="EB158" s="62"/>
      <c r="EC158" s="26" t="str">
        <f t="shared" si="291"/>
        <v/>
      </c>
      <c r="ED158" s="26" t="str">
        <f t="shared" si="292"/>
        <v/>
      </c>
      <c r="EE158" s="27">
        <f>IF(ED158="",0,IF(COUNTIF(ED$12:ED157,ED158)=0,0,COUNTIF(ED$12:ED157,ED158)))</f>
        <v>0</v>
      </c>
      <c r="EF158" s="26">
        <f t="shared" si="300"/>
        <v>0</v>
      </c>
      <c r="EG158" s="27" t="str">
        <f t="shared" si="293"/>
        <v/>
      </c>
      <c r="EI158" s="26" t="str">
        <f t="shared" si="294"/>
        <v/>
      </c>
      <c r="EJ158" s="26" t="str">
        <f t="shared" si="295"/>
        <v/>
      </c>
    </row>
    <row r="159" spans="1:140" s="26" customFormat="1" ht="52.5" customHeight="1">
      <c r="A159" s="169" t="str">
        <f>IF(OR($I159="TTL",$I159=""),"",IF(ISERROR(VLOOKUP($B159,CODE!$D:$G,CODE!$F$1-2,FALSE))=TRUE,"전략",VLOOKUP($B159,CODE!$D:$G,CODE!$F$1-2,FALSE)))</f>
        <v/>
      </c>
      <c r="B159" s="224" t="str">
        <f>IF(OR($I159="TTL",$I159=""),"",IF(VLOOKUP($P159,CODE!$K:$O,CODE!$O$1,FALSE)="",$I159,$I159&amp;"-"&amp;VLOOKUP($P159,CODE!$K:$O,CODE!$O$1,FALSE)))</f>
        <v/>
      </c>
      <c r="C159" s="72" t="str">
        <f t="shared" si="287"/>
        <v>--</v>
      </c>
      <c r="D159" s="306" t="str">
        <f t="shared" si="296"/>
        <v>--</v>
      </c>
      <c r="E159" s="72">
        <f t="shared" si="297"/>
        <v>0</v>
      </c>
      <c r="F159" s="195" t="str">
        <f t="shared" si="298"/>
        <v>--0</v>
      </c>
      <c r="G159" s="72" t="str">
        <f t="shared" si="299"/>
        <v>--0-</v>
      </c>
      <c r="H159" s="72">
        <f>IF(ISERROR(I159&amp;VLOOKUP(P159,CODE!$K:$N,CODE!$N$1,FALSE)&amp;S159)=TRUE,0,I159&amp;VLOOKUP(P159,CODE!$K:$N,CODE!$N$1,FALSE)&amp;S159)</f>
        <v>0</v>
      </c>
      <c r="I159" s="72" t="str">
        <f>IF(ISERROR(SEARCH("TTL",$K159))=TRUE,IF($L159="","",VLOOKUP($L159,CODE!$B:$G,CODE!$D$1,FALSE)),"TTL")</f>
        <v/>
      </c>
      <c r="J159" s="244" t="str">
        <f t="shared" si="288"/>
        <v/>
      </c>
      <c r="K159" s="558"/>
      <c r="L159" s="40"/>
      <c r="M159" s="41" t="str">
        <f>IF(OR($I159="TTL",$L159=""),"",VLOOKUP($L159,CODE!$B:$D,CODE!$C$1,FALSE))</f>
        <v/>
      </c>
      <c r="N159" s="42" t="str">
        <f>IF(OR($I159="TTL",$L159=""),"",VLOOKUP($K$2,CODE!$S:$T,CODE!$T$1-1,FALSE))</f>
        <v/>
      </c>
      <c r="O159" s="43" t="str">
        <f>IF(OR($I159="TTL",$L159=""),"",VLOOKUP($L$2,CODE!$X:$Y,CODE!$Y$1-1,FALSE))</f>
        <v/>
      </c>
      <c r="P159" s="40"/>
      <c r="Q159" s="41" t="str">
        <f>IF(OR($I159="TTL",$P159=""),"",VLOOKUP($P159,CODE!$K:$M,CODE!$L$1,FALSE))</f>
        <v/>
      </c>
      <c r="R159" s="185"/>
      <c r="S159" s="40"/>
      <c r="T159" s="43" t="str">
        <f t="shared" si="273"/>
        <v/>
      </c>
      <c r="U159" s="39" t="str">
        <f t="shared" si="274"/>
        <v/>
      </c>
      <c r="V159" s="36">
        <f t="shared" si="277"/>
        <v>0</v>
      </c>
      <c r="W159" s="44"/>
      <c r="X159" s="39" t="str">
        <f>IF($Y159="","",VLOOKUP($Y159,CODE!$AE:$AF,CODE!$AF$1-1,FALSE))</f>
        <v/>
      </c>
      <c r="Y159" s="37"/>
      <c r="Z159" s="35" t="str">
        <f t="shared" si="278"/>
        <v/>
      </c>
      <c r="AA159" s="554" t="str">
        <f t="shared" si="279"/>
        <v/>
      </c>
      <c r="AB159" s="45">
        <f t="shared" si="280"/>
        <v>0</v>
      </c>
      <c r="AC159" s="560">
        <v>0</v>
      </c>
      <c r="AD159" s="186">
        <v>1</v>
      </c>
      <c r="AE159" s="218"/>
      <c r="AF159" s="214"/>
      <c r="AG159" s="215"/>
      <c r="AH159" s="216"/>
      <c r="AI159" s="231" t="str">
        <f t="shared" si="275"/>
        <v/>
      </c>
      <c r="AJ159" s="217"/>
      <c r="AK159" s="217"/>
      <c r="AL159" s="219" t="str">
        <f t="shared" si="272"/>
        <v/>
      </c>
      <c r="AM159" s="254">
        <f>IF(ISERROR(VLOOKUP($F159,[1]기획현황취합!$A$1:$E$65474,[1]기획현황취합!$B$1,FALSE))=TRUE,0,VLOOKUP($F159,[1]기획현황취합!$A$1:$E$65474,[1]기획현황취합!$B$1,FALSE))</f>
        <v>0</v>
      </c>
      <c r="AN159" s="1042">
        <f>IF(ISERROR(VLOOKUP($F159,[1]기획현황취합!$A$1:$E$65474,[1]기획현황취합!$C$1,FALSE))=TRUE,0,VLOOKUP($F159,[1]기획현황취합!$A$1:$E$65474,[1]기획현황취합!$C$1,FALSE))</f>
        <v>0</v>
      </c>
      <c r="AO159" s="46">
        <f>IF(ISERROR(($AM159/1.1)/VLOOKUP($AG159,'TARGET MU'!$A:$D,'TARGET MU'!$D$1,FALSE))=TRUE,0,($AM159/1.1)/VLOOKUP($AG159,'TARGET MU'!$A:$D,'TARGET MU'!$D$1,FALSE))</f>
        <v>0</v>
      </c>
      <c r="AP159" s="1049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0</v>
      </c>
      <c r="AQ159" s="38">
        <f t="shared" si="328"/>
        <v>0</v>
      </c>
      <c r="AR159" s="716">
        <v>0</v>
      </c>
      <c r="AS159" s="716">
        <v>0</v>
      </c>
      <c r="AT159" s="251"/>
      <c r="AU159" s="226">
        <f t="shared" si="329"/>
        <v>0</v>
      </c>
      <c r="AV159" s="252">
        <v>0</v>
      </c>
      <c r="AW159" s="253">
        <v>0</v>
      </c>
      <c r="AX159" s="257">
        <f>IF(ISERROR(VLOOKUP($F159,[1]기획현황취합!$A$1:$E$65474,[1]기획현황취합!$D$1,FALSE))=TRUE,0,VLOOKUP($F159,[1]기획현황취합!$A$1:$E$65474,[1]기획현황취합!$D$1,FALSE))</f>
        <v>0</v>
      </c>
      <c r="AY159" s="255">
        <v>0</v>
      </c>
      <c r="AZ159" s="210">
        <f>IF(ISERROR(VLOOKUP($F159,[1]기획현황취합!$A$1:$E$65474,[1]기획현황취합!$E$1,FALSE))=TRUE,0,VLOOKUP($F159,[1]기획현황취합!$A$1:$E$65474,[1]기획현황취합!$E$1,FALSE))</f>
        <v>0</v>
      </c>
      <c r="BA159" s="250">
        <v>0</v>
      </c>
      <c r="BB159" s="250">
        <v>0</v>
      </c>
      <c r="BC159" s="250">
        <v>0</v>
      </c>
      <c r="BD159" s="250">
        <v>0</v>
      </c>
      <c r="BE159" s="250">
        <v>0</v>
      </c>
      <c r="BF159" s="250">
        <v>0</v>
      </c>
      <c r="BG159" s="256">
        <v>0</v>
      </c>
      <c r="BH159" s="256">
        <v>0</v>
      </c>
      <c r="BI159" s="84">
        <f>IF($I159="TTL",SUMIF($C:$C,MID($K159,1,SEARCH("TTL",$K159)-2),$BI:$BI),SUMIF(실입고현황!$A:$A,BB159&amp;VLOOKUP($AG159,'TARGET MU'!$A:$D,'TARGET MU'!$B$1,FALSE)&amp;$Z159&amp;" "&amp;$AE159,실입고현황!$C:$C))</f>
        <v>0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281"/>
        <v>0</v>
      </c>
      <c r="BO159" s="47">
        <f t="shared" si="282"/>
        <v>0</v>
      </c>
      <c r="BP159" s="95">
        <f t="shared" si="283"/>
        <v>0</v>
      </c>
      <c r="BQ159" s="95">
        <f t="shared" si="284"/>
        <v>0</v>
      </c>
      <c r="BR159" s="48">
        <f t="shared" si="276"/>
        <v>0</v>
      </c>
      <c r="BT159" s="26" t="str">
        <f>IF(ISERROR(Z159&amp;VLOOKUP($AG159,'TARGET MU'!$A:$D,'TARGET MU'!$B$1,FALSE))=TRUE,"",Z159&amp;VLOOKUP($AG159,'TARGET MU'!$A:$D,'TARGET MU'!$B$1,FALSE))</f>
        <v/>
      </c>
      <c r="BU159" s="31">
        <f t="shared" si="289"/>
        <v>0</v>
      </c>
      <c r="BV159" s="31" t="str">
        <f t="shared" si="290"/>
        <v>0</v>
      </c>
      <c r="BX159" s="55">
        <f t="shared" si="301"/>
        <v>0</v>
      </c>
      <c r="BY159" s="56" t="str">
        <f t="shared" si="302"/>
        <v/>
      </c>
      <c r="BZ159" s="56">
        <f t="shared" si="303"/>
        <v>0</v>
      </c>
      <c r="CA159" s="56">
        <f t="shared" si="304"/>
        <v>0</v>
      </c>
      <c r="CB159" s="56">
        <f t="shared" si="305"/>
        <v>0</v>
      </c>
      <c r="CC159" s="56">
        <f t="shared" si="306"/>
        <v>0</v>
      </c>
      <c r="CD159" s="57">
        <f t="shared" si="307"/>
        <v>0</v>
      </c>
      <c r="CE159" s="56" t="str">
        <f t="shared" si="308"/>
        <v/>
      </c>
      <c r="CF159" s="56" t="str">
        <f t="shared" si="309"/>
        <v/>
      </c>
      <c r="CG159" s="57">
        <f t="shared" si="310"/>
        <v>0</v>
      </c>
      <c r="CH159" s="56" t="str">
        <f t="shared" si="311"/>
        <v/>
      </c>
      <c r="CI159" s="56">
        <f t="shared" si="312"/>
        <v>1</v>
      </c>
      <c r="CJ159" s="56">
        <f t="shared" si="313"/>
        <v>0</v>
      </c>
      <c r="CK159" s="58">
        <f t="shared" si="285"/>
        <v>0</v>
      </c>
      <c r="CL159" s="59">
        <f t="shared" si="314"/>
        <v>0</v>
      </c>
      <c r="CM159" s="58">
        <f t="shared" si="315"/>
        <v>0</v>
      </c>
      <c r="CN159" s="58">
        <f t="shared" si="316"/>
        <v>0</v>
      </c>
      <c r="CO159" s="58">
        <f t="shared" si="317"/>
        <v>0</v>
      </c>
      <c r="CP159" s="60" t="str">
        <f t="shared" si="318"/>
        <v/>
      </c>
      <c r="CQ159" s="241"/>
      <c r="CS159" s="49"/>
      <c r="CT159" s="50" t="str">
        <f t="shared" si="319"/>
        <v/>
      </c>
      <c r="CU159" s="51" t="str">
        <f t="shared" si="320"/>
        <v/>
      </c>
      <c r="CV159" s="51" t="str">
        <f t="shared" si="321"/>
        <v>_</v>
      </c>
      <c r="CW159" s="51" t="str">
        <f t="shared" si="322"/>
        <v/>
      </c>
      <c r="CX159" s="52">
        <f t="shared" si="323"/>
        <v>0</v>
      </c>
      <c r="CY159" s="52" t="str">
        <f t="shared" si="324"/>
        <v/>
      </c>
      <c r="CZ159" s="53">
        <f t="shared" si="286"/>
        <v>0</v>
      </c>
      <c r="DA159" s="53">
        <f t="shared" si="325"/>
        <v>0</v>
      </c>
      <c r="DB159" s="52">
        <f t="shared" si="326"/>
        <v>0</v>
      </c>
      <c r="DC159" s="52">
        <f t="shared" si="327"/>
        <v>0</v>
      </c>
      <c r="DD159" s="61"/>
      <c r="DE159" s="165"/>
      <c r="DG159" s="276"/>
      <c r="DH159" s="282" t="str">
        <f t="shared" si="330"/>
        <v/>
      </c>
      <c r="DI159" s="275"/>
      <c r="DJ159" s="275"/>
      <c r="DK159" s="276"/>
      <c r="DL159" s="1081"/>
      <c r="DM159" s="1081"/>
      <c r="DN159" s="276"/>
      <c r="DO159" s="276"/>
      <c r="DP159" s="283" t="str">
        <f t="shared" si="331"/>
        <v/>
      </c>
      <c r="DQ159" s="276"/>
      <c r="DR159" s="276"/>
      <c r="DS159" s="277"/>
      <c r="DT159" s="276"/>
      <c r="DU159" s="277"/>
      <c r="DV159" s="276"/>
      <c r="DW159" s="276"/>
      <c r="DX159" s="277"/>
      <c r="DY159" s="277"/>
      <c r="DZ159" s="61"/>
      <c r="EA159" s="62"/>
      <c r="EB159" s="62"/>
      <c r="EC159" s="26" t="str">
        <f t="shared" si="291"/>
        <v/>
      </c>
      <c r="ED159" s="26" t="str">
        <f t="shared" si="292"/>
        <v/>
      </c>
      <c r="EE159" s="27">
        <f>IF(ED159="",0,IF(COUNTIF(ED$12:ED158,ED159)=0,0,COUNTIF(ED$12:ED158,ED159)))</f>
        <v>0</v>
      </c>
      <c r="EF159" s="26">
        <f t="shared" si="300"/>
        <v>0</v>
      </c>
      <c r="EG159" s="27" t="str">
        <f t="shared" si="293"/>
        <v/>
      </c>
      <c r="EI159" s="26" t="str">
        <f t="shared" si="294"/>
        <v/>
      </c>
      <c r="EJ159" s="26" t="str">
        <f t="shared" si="295"/>
        <v/>
      </c>
    </row>
    <row r="160" spans="1:140" s="26" customFormat="1" ht="52.5" customHeight="1">
      <c r="A160" s="169" t="str">
        <f>IF(OR($I160="TTL",$I160=""),"",IF(ISERROR(VLOOKUP($B160,CODE!$D:$G,CODE!$F$1-2,FALSE))=TRUE,"전략",VLOOKUP($B160,CODE!$D:$G,CODE!$F$1-2,FALSE)))</f>
        <v/>
      </c>
      <c r="B160" s="224" t="str">
        <f>IF(OR($I160="TTL",$I160=""),"",IF(VLOOKUP($P160,CODE!$K:$O,CODE!$O$1,FALSE)="",$I160,$I160&amp;"-"&amp;VLOOKUP($P160,CODE!$K:$O,CODE!$O$1,FALSE)))</f>
        <v/>
      </c>
      <c r="C160" s="72" t="str">
        <f t="shared" si="287"/>
        <v>--</v>
      </c>
      <c r="D160" s="306" t="str">
        <f t="shared" si="296"/>
        <v>--</v>
      </c>
      <c r="E160" s="72">
        <f t="shared" si="297"/>
        <v>0</v>
      </c>
      <c r="F160" s="195" t="str">
        <f t="shared" si="298"/>
        <v>--0</v>
      </c>
      <c r="G160" s="72" t="str">
        <f t="shared" si="299"/>
        <v>--0-</v>
      </c>
      <c r="H160" s="72">
        <f>IF(ISERROR(I160&amp;VLOOKUP(P160,CODE!$K:$N,CODE!$N$1,FALSE)&amp;S160)=TRUE,0,I160&amp;VLOOKUP(P160,CODE!$K:$N,CODE!$N$1,FALSE)&amp;S160)</f>
        <v>0</v>
      </c>
      <c r="I160" s="72" t="str">
        <f>IF(ISERROR(SEARCH("TTL",$K160))=TRUE,IF($L160="","",VLOOKUP($L160,CODE!$B:$G,CODE!$D$1,FALSE)),"TTL")</f>
        <v/>
      </c>
      <c r="J160" s="244" t="str">
        <f t="shared" si="288"/>
        <v/>
      </c>
      <c r="K160" s="558"/>
      <c r="L160" s="40"/>
      <c r="M160" s="41" t="str">
        <f>IF(OR($I160="TTL",$L160=""),"",VLOOKUP($L160,CODE!$B:$D,CODE!$C$1,FALSE))</f>
        <v/>
      </c>
      <c r="N160" s="42" t="str">
        <f>IF(OR($I160="TTL",$L160=""),"",VLOOKUP($K$2,CODE!$S:$T,CODE!$T$1-1,FALSE))</f>
        <v/>
      </c>
      <c r="O160" s="43" t="str">
        <f>IF(OR($I160="TTL",$L160=""),"",VLOOKUP($L$2,CODE!$X:$Y,CODE!$Y$1-1,FALSE))</f>
        <v/>
      </c>
      <c r="P160" s="40"/>
      <c r="Q160" s="41" t="str">
        <f>IF(OR($I160="TTL",$P160=""),"",VLOOKUP($P160,CODE!$K:$M,CODE!$L$1,FALSE))</f>
        <v/>
      </c>
      <c r="R160" s="185"/>
      <c r="S160" s="40"/>
      <c r="T160" s="43" t="str">
        <f t="shared" si="273"/>
        <v/>
      </c>
      <c r="U160" s="39" t="str">
        <f t="shared" si="274"/>
        <v/>
      </c>
      <c r="V160" s="36">
        <f t="shared" si="277"/>
        <v>0</v>
      </c>
      <c r="W160" s="44"/>
      <c r="X160" s="39" t="str">
        <f>IF($Y160="","",VLOOKUP($Y160,CODE!$AE:$AF,CODE!$AF$1-1,FALSE))</f>
        <v/>
      </c>
      <c r="Y160" s="37"/>
      <c r="Z160" s="35" t="str">
        <f t="shared" si="278"/>
        <v/>
      </c>
      <c r="AA160" s="554" t="str">
        <f t="shared" si="279"/>
        <v/>
      </c>
      <c r="AB160" s="45">
        <f t="shared" si="280"/>
        <v>0</v>
      </c>
      <c r="AC160" s="560">
        <v>0</v>
      </c>
      <c r="AD160" s="186">
        <v>1</v>
      </c>
      <c r="AE160" s="218"/>
      <c r="AF160" s="214"/>
      <c r="AG160" s="215"/>
      <c r="AH160" s="216"/>
      <c r="AI160" s="231" t="str">
        <f t="shared" si="275"/>
        <v/>
      </c>
      <c r="AJ160" s="217"/>
      <c r="AK160" s="217"/>
      <c r="AL160" s="219" t="str">
        <f t="shared" si="272"/>
        <v/>
      </c>
      <c r="AM160" s="254">
        <f>IF(ISERROR(VLOOKUP($F160,[1]기획현황취합!$A$1:$E$65474,[1]기획현황취합!$B$1,FALSE))=TRUE,0,VLOOKUP($F160,[1]기획현황취합!$A$1:$E$65474,[1]기획현황취합!$B$1,FALSE))</f>
        <v>0</v>
      </c>
      <c r="AN160" s="1042">
        <f>IF(ISERROR(VLOOKUP($F160,[1]기획현황취합!$A$1:$E$65474,[1]기획현황취합!$C$1,FALSE))=TRUE,0,VLOOKUP($F160,[1]기획현황취합!$A$1:$E$65474,[1]기획현황취합!$C$1,FALSE))</f>
        <v>0</v>
      </c>
      <c r="AO160" s="46">
        <f>IF(ISERROR(($AM160/1.1)/VLOOKUP($AG160,'TARGET MU'!$A:$D,'TARGET MU'!$D$1,FALSE))=TRUE,0,($AM160/1.1)/VLOOKUP($AG160,'TARGET MU'!$A:$D,'TARGET MU'!$D$1,FALSE))</f>
        <v>0</v>
      </c>
      <c r="AP160" s="1049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0</v>
      </c>
      <c r="AQ160" s="38">
        <f t="shared" si="328"/>
        <v>0</v>
      </c>
      <c r="AR160" s="716">
        <v>0</v>
      </c>
      <c r="AS160" s="716">
        <v>0</v>
      </c>
      <c r="AT160" s="251"/>
      <c r="AU160" s="226">
        <f t="shared" si="329"/>
        <v>0</v>
      </c>
      <c r="AV160" s="252">
        <v>0</v>
      </c>
      <c r="AW160" s="253">
        <v>0</v>
      </c>
      <c r="AX160" s="257">
        <f>IF(ISERROR(VLOOKUP($F160,[1]기획현황취합!$A$1:$E$65474,[1]기획현황취합!$D$1,FALSE))=TRUE,0,VLOOKUP($F160,[1]기획현황취합!$A$1:$E$65474,[1]기획현황취합!$D$1,FALSE))</f>
        <v>0</v>
      </c>
      <c r="AY160" s="255">
        <v>0</v>
      </c>
      <c r="AZ160" s="210">
        <f>IF(ISERROR(VLOOKUP($F160,[1]기획현황취합!$A$1:$E$65474,[1]기획현황취합!$E$1,FALSE))=TRUE,0,VLOOKUP($F160,[1]기획현황취합!$A$1:$E$65474,[1]기획현황취합!$E$1,FALSE))</f>
        <v>0</v>
      </c>
      <c r="BA160" s="250">
        <v>0</v>
      </c>
      <c r="BB160" s="250">
        <v>0</v>
      </c>
      <c r="BC160" s="250">
        <v>0</v>
      </c>
      <c r="BD160" s="250">
        <v>0</v>
      </c>
      <c r="BE160" s="250">
        <v>0</v>
      </c>
      <c r="BF160" s="250">
        <v>0</v>
      </c>
      <c r="BG160" s="256">
        <v>0</v>
      </c>
      <c r="BH160" s="256">
        <v>0</v>
      </c>
      <c r="BI160" s="84">
        <f>IF($I160="TTL",SUMIF($C:$C,MID($K160,1,SEARCH("TTL",$K160)-2),$BI:$BI),SUMIF(실입고현황!$A:$A,BB160&amp;VLOOKUP($AG160,'TARGET MU'!$A:$D,'TARGET MU'!$B$1,FALSE)&amp;$Z160&amp;" "&amp;$AE160,실입고현황!$C:$C))</f>
        <v>0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5">
        <f t="shared" si="281"/>
        <v>0</v>
      </c>
      <c r="BO160" s="47">
        <f t="shared" si="282"/>
        <v>0</v>
      </c>
      <c r="BP160" s="95">
        <f t="shared" si="283"/>
        <v>0</v>
      </c>
      <c r="BQ160" s="95">
        <f t="shared" si="284"/>
        <v>0</v>
      </c>
      <c r="BR160" s="48">
        <f t="shared" si="276"/>
        <v>0</v>
      </c>
      <c r="BT160" s="26" t="str">
        <f>IF(ISERROR(Z160&amp;VLOOKUP($AG160,'TARGET MU'!$A:$D,'TARGET MU'!$B$1,FALSE))=TRUE,"",Z160&amp;VLOOKUP($AG160,'TARGET MU'!$A:$D,'TARGET MU'!$B$1,FALSE))</f>
        <v/>
      </c>
      <c r="BU160" s="31">
        <f t="shared" si="289"/>
        <v>0</v>
      </c>
      <c r="BV160" s="31" t="str">
        <f t="shared" si="290"/>
        <v>0</v>
      </c>
      <c r="BX160" s="55">
        <f t="shared" si="301"/>
        <v>0</v>
      </c>
      <c r="BY160" s="56" t="str">
        <f t="shared" si="302"/>
        <v/>
      </c>
      <c r="BZ160" s="56">
        <f t="shared" si="303"/>
        <v>0</v>
      </c>
      <c r="CA160" s="56">
        <f t="shared" si="304"/>
        <v>0</v>
      </c>
      <c r="CB160" s="56">
        <f t="shared" si="305"/>
        <v>0</v>
      </c>
      <c r="CC160" s="56">
        <f t="shared" si="306"/>
        <v>0</v>
      </c>
      <c r="CD160" s="57">
        <f t="shared" si="307"/>
        <v>0</v>
      </c>
      <c r="CE160" s="56" t="str">
        <f t="shared" si="308"/>
        <v/>
      </c>
      <c r="CF160" s="56" t="str">
        <f t="shared" si="309"/>
        <v/>
      </c>
      <c r="CG160" s="57">
        <f t="shared" si="310"/>
        <v>0</v>
      </c>
      <c r="CH160" s="56" t="str">
        <f t="shared" si="311"/>
        <v/>
      </c>
      <c r="CI160" s="56">
        <f t="shared" si="312"/>
        <v>1</v>
      </c>
      <c r="CJ160" s="56">
        <f t="shared" si="313"/>
        <v>0</v>
      </c>
      <c r="CK160" s="58">
        <f t="shared" si="285"/>
        <v>0</v>
      </c>
      <c r="CL160" s="59">
        <f t="shared" si="314"/>
        <v>0</v>
      </c>
      <c r="CM160" s="58">
        <f t="shared" si="315"/>
        <v>0</v>
      </c>
      <c r="CN160" s="58">
        <f t="shared" si="316"/>
        <v>0</v>
      </c>
      <c r="CO160" s="58">
        <f t="shared" si="317"/>
        <v>0</v>
      </c>
      <c r="CP160" s="60" t="str">
        <f t="shared" si="318"/>
        <v/>
      </c>
      <c r="CQ160" s="241"/>
      <c r="CS160" s="49"/>
      <c r="CT160" s="50" t="str">
        <f t="shared" si="319"/>
        <v/>
      </c>
      <c r="CU160" s="51" t="str">
        <f t="shared" si="320"/>
        <v/>
      </c>
      <c r="CV160" s="51" t="str">
        <f t="shared" si="321"/>
        <v>_</v>
      </c>
      <c r="CW160" s="51" t="str">
        <f t="shared" si="322"/>
        <v/>
      </c>
      <c r="CX160" s="52">
        <f t="shared" si="323"/>
        <v>0</v>
      </c>
      <c r="CY160" s="52" t="str">
        <f t="shared" si="324"/>
        <v/>
      </c>
      <c r="CZ160" s="53">
        <f t="shared" si="286"/>
        <v>0</v>
      </c>
      <c r="DA160" s="53">
        <f t="shared" si="325"/>
        <v>0</v>
      </c>
      <c r="DB160" s="52">
        <f t="shared" si="326"/>
        <v>0</v>
      </c>
      <c r="DC160" s="52">
        <f t="shared" si="327"/>
        <v>0</v>
      </c>
      <c r="DD160" s="61"/>
      <c r="DE160" s="165"/>
      <c r="DG160" s="276"/>
      <c r="DH160" s="282" t="str">
        <f t="shared" si="330"/>
        <v/>
      </c>
      <c r="DI160" s="275"/>
      <c r="DJ160" s="275"/>
      <c r="DK160" s="276"/>
      <c r="DL160" s="1081"/>
      <c r="DM160" s="1081"/>
      <c r="DN160" s="276"/>
      <c r="DO160" s="276"/>
      <c r="DP160" s="283" t="str">
        <f t="shared" si="331"/>
        <v/>
      </c>
      <c r="DQ160" s="276"/>
      <c r="DR160" s="276"/>
      <c r="DS160" s="277"/>
      <c r="DT160" s="276"/>
      <c r="DU160" s="277"/>
      <c r="DV160" s="276"/>
      <c r="DW160" s="276"/>
      <c r="DX160" s="277"/>
      <c r="DY160" s="277"/>
      <c r="DZ160" s="61"/>
      <c r="EA160" s="62"/>
      <c r="EB160" s="62"/>
      <c r="EC160" s="26" t="str">
        <f t="shared" si="291"/>
        <v/>
      </c>
      <c r="ED160" s="26" t="str">
        <f t="shared" si="292"/>
        <v/>
      </c>
      <c r="EE160" s="27">
        <f>IF(ED160="",0,IF(COUNTIF(ED$12:ED159,ED160)=0,0,COUNTIF(ED$12:ED159,ED160)))</f>
        <v>0</v>
      </c>
      <c r="EF160" s="26">
        <f t="shared" si="300"/>
        <v>0</v>
      </c>
      <c r="EG160" s="27" t="str">
        <f t="shared" si="293"/>
        <v/>
      </c>
      <c r="EI160" s="26" t="str">
        <f t="shared" si="294"/>
        <v/>
      </c>
      <c r="EJ160" s="26" t="str">
        <f t="shared" si="295"/>
        <v/>
      </c>
    </row>
    <row r="161" spans="1:140" s="26" customFormat="1" ht="52.5" customHeight="1">
      <c r="A161" s="169" t="str">
        <f>IF(OR($I161="TTL",$I161=""),"",IF(ISERROR(VLOOKUP($B161,CODE!$D:$G,CODE!$F$1-2,FALSE))=TRUE,"전략",VLOOKUP($B161,CODE!$D:$G,CODE!$F$1-2,FALSE)))</f>
        <v/>
      </c>
      <c r="B161" s="224" t="str">
        <f>IF(OR($I161="TTL",$I161=""),"",IF(VLOOKUP($P161,CODE!$K:$O,CODE!$O$1,FALSE)="",$I161,$I161&amp;"-"&amp;VLOOKUP($P161,CODE!$K:$O,CODE!$O$1,FALSE)))</f>
        <v/>
      </c>
      <c r="C161" s="72" t="str">
        <f t="shared" si="287"/>
        <v>--</v>
      </c>
      <c r="D161" s="306" t="str">
        <f t="shared" si="296"/>
        <v>--</v>
      </c>
      <c r="E161" s="72">
        <f t="shared" si="297"/>
        <v>0</v>
      </c>
      <c r="F161" s="195" t="str">
        <f t="shared" si="298"/>
        <v>--0</v>
      </c>
      <c r="G161" s="72" t="str">
        <f t="shared" si="299"/>
        <v>--0-</v>
      </c>
      <c r="H161" s="72">
        <f>IF(ISERROR(I161&amp;VLOOKUP(P161,CODE!$K:$N,CODE!$N$1,FALSE)&amp;S161)=TRUE,0,I161&amp;VLOOKUP(P161,CODE!$K:$N,CODE!$N$1,FALSE)&amp;S161)</f>
        <v>0</v>
      </c>
      <c r="I161" s="72" t="str">
        <f>IF(ISERROR(SEARCH("TTL",$K161))=TRUE,IF($L161="","",VLOOKUP($L161,CODE!$B:$G,CODE!$D$1,FALSE)),"TTL")</f>
        <v/>
      </c>
      <c r="J161" s="244" t="str">
        <f t="shared" si="288"/>
        <v/>
      </c>
      <c r="K161" s="558"/>
      <c r="L161" s="40"/>
      <c r="M161" s="41" t="str">
        <f>IF(OR($I161="TTL",$L161=""),"",VLOOKUP($L161,CODE!$B:$D,CODE!$C$1,FALSE))</f>
        <v/>
      </c>
      <c r="N161" s="42" t="str">
        <f>IF(OR($I161="TTL",$L161=""),"",VLOOKUP($K$2,CODE!$S:$T,CODE!$T$1-1,FALSE))</f>
        <v/>
      </c>
      <c r="O161" s="43" t="str">
        <f>IF(OR($I161="TTL",$L161=""),"",VLOOKUP($L$2,CODE!$X:$Y,CODE!$Y$1-1,FALSE))</f>
        <v/>
      </c>
      <c r="P161" s="40"/>
      <c r="Q161" s="41" t="str">
        <f>IF(OR($I161="TTL",$P161=""),"",VLOOKUP($P161,CODE!$K:$M,CODE!$L$1,FALSE))</f>
        <v/>
      </c>
      <c r="R161" s="185"/>
      <c r="S161" s="40"/>
      <c r="T161" s="43" t="str">
        <f t="shared" si="273"/>
        <v/>
      </c>
      <c r="U161" s="39" t="str">
        <f t="shared" si="274"/>
        <v/>
      </c>
      <c r="V161" s="36">
        <f t="shared" si="277"/>
        <v>0</v>
      </c>
      <c r="W161" s="44"/>
      <c r="X161" s="39" t="str">
        <f>IF($Y161="","",VLOOKUP($Y161,CODE!$AE:$AF,CODE!$AF$1-1,FALSE))</f>
        <v/>
      </c>
      <c r="Y161" s="37"/>
      <c r="Z161" s="35" t="str">
        <f t="shared" si="278"/>
        <v/>
      </c>
      <c r="AA161" s="554" t="str">
        <f t="shared" si="279"/>
        <v/>
      </c>
      <c r="AB161" s="45">
        <f t="shared" si="280"/>
        <v>0</v>
      </c>
      <c r="AC161" s="560">
        <v>0</v>
      </c>
      <c r="AD161" s="186">
        <v>1</v>
      </c>
      <c r="AE161" s="218"/>
      <c r="AF161" s="214"/>
      <c r="AG161" s="215"/>
      <c r="AH161" s="216"/>
      <c r="AI161" s="231" t="str">
        <f t="shared" si="275"/>
        <v/>
      </c>
      <c r="AJ161" s="217"/>
      <c r="AK161" s="217"/>
      <c r="AL161" s="219" t="str">
        <f t="shared" si="272"/>
        <v/>
      </c>
      <c r="AM161" s="254">
        <f>IF(ISERROR(VLOOKUP($F161,[1]기획현황취합!$A$1:$E$65474,[1]기획현황취합!$B$1,FALSE))=TRUE,0,VLOOKUP($F161,[1]기획현황취합!$A$1:$E$65474,[1]기획현황취합!$B$1,FALSE))</f>
        <v>0</v>
      </c>
      <c r="AN161" s="1042">
        <f>IF(ISERROR(VLOOKUP($F161,[1]기획현황취합!$A$1:$E$65474,[1]기획현황취합!$C$1,FALSE))=TRUE,0,VLOOKUP($F161,[1]기획현황취합!$A$1:$E$65474,[1]기획현황취합!$C$1,FALSE))</f>
        <v>0</v>
      </c>
      <c r="AO161" s="46">
        <f>IF(ISERROR(($AM161/1.1)/VLOOKUP($AG161,'TARGET MU'!$A:$D,'TARGET MU'!$D$1,FALSE))=TRUE,0,($AM161/1.1)/VLOOKUP($AG161,'TARGET MU'!$A:$D,'TARGET MU'!$D$1,FALSE))</f>
        <v>0</v>
      </c>
      <c r="AP161" s="1049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0</v>
      </c>
      <c r="AQ161" s="38">
        <f t="shared" si="328"/>
        <v>0</v>
      </c>
      <c r="AR161" s="716">
        <v>0</v>
      </c>
      <c r="AS161" s="716">
        <v>0</v>
      </c>
      <c r="AT161" s="251"/>
      <c r="AU161" s="226">
        <f t="shared" si="329"/>
        <v>0</v>
      </c>
      <c r="AV161" s="252">
        <v>0</v>
      </c>
      <c r="AW161" s="253">
        <v>0</v>
      </c>
      <c r="AX161" s="257">
        <f>IF(ISERROR(VLOOKUP($F161,[1]기획현황취합!$A$1:$E$65474,[1]기획현황취합!$D$1,FALSE))=TRUE,0,VLOOKUP($F161,[1]기획현황취합!$A$1:$E$65474,[1]기획현황취합!$D$1,FALSE))</f>
        <v>0</v>
      </c>
      <c r="AY161" s="255">
        <v>0</v>
      </c>
      <c r="AZ161" s="210">
        <f>IF(ISERROR(VLOOKUP($F161,[1]기획현황취합!$A$1:$E$65474,[1]기획현황취합!$E$1,FALSE))=TRUE,0,VLOOKUP($F161,[1]기획현황취합!$A$1:$E$65474,[1]기획현황취합!$E$1,FALSE))</f>
        <v>0</v>
      </c>
      <c r="BA161" s="250">
        <v>0</v>
      </c>
      <c r="BB161" s="250">
        <v>0</v>
      </c>
      <c r="BC161" s="250">
        <v>0</v>
      </c>
      <c r="BD161" s="250">
        <v>0</v>
      </c>
      <c r="BE161" s="250">
        <v>0</v>
      </c>
      <c r="BF161" s="250">
        <v>0</v>
      </c>
      <c r="BG161" s="256">
        <v>0</v>
      </c>
      <c r="BH161" s="256">
        <v>0</v>
      </c>
      <c r="BI161" s="84">
        <f>IF($I161="TTL",SUMIF($C:$C,MID($K161,1,SEARCH("TTL",$K161)-2),$BI:$BI),SUMIF(실입고현황!$A:$A,BB161&amp;VLOOKUP($AG161,'TARGET MU'!$A:$D,'TARGET MU'!$B$1,FALSE)&amp;$Z161&amp;" "&amp;$AE161,실입고현황!$C:$C))</f>
        <v>0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0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si="281"/>
        <v>0</v>
      </c>
      <c r="BO161" s="47">
        <f t="shared" si="282"/>
        <v>0</v>
      </c>
      <c r="BP161" s="95">
        <f t="shared" si="283"/>
        <v>0</v>
      </c>
      <c r="BQ161" s="95">
        <f t="shared" si="284"/>
        <v>0</v>
      </c>
      <c r="BR161" s="48">
        <f t="shared" si="276"/>
        <v>0</v>
      </c>
      <c r="BT161" s="26" t="str">
        <f>IF(ISERROR(Z161&amp;VLOOKUP($AG161,'TARGET MU'!$A:$D,'TARGET MU'!$B$1,FALSE))=TRUE,"",Z161&amp;VLOOKUP($AG161,'TARGET MU'!$A:$D,'TARGET MU'!$B$1,FALSE))</f>
        <v/>
      </c>
      <c r="BU161" s="31">
        <f t="shared" si="289"/>
        <v>0</v>
      </c>
      <c r="BV161" s="31" t="str">
        <f t="shared" si="290"/>
        <v>0</v>
      </c>
      <c r="BX161" s="55">
        <f t="shared" si="301"/>
        <v>0</v>
      </c>
      <c r="BY161" s="56" t="str">
        <f t="shared" si="302"/>
        <v/>
      </c>
      <c r="BZ161" s="56">
        <f t="shared" si="303"/>
        <v>0</v>
      </c>
      <c r="CA161" s="56">
        <f t="shared" si="304"/>
        <v>0</v>
      </c>
      <c r="CB161" s="56">
        <f t="shared" si="305"/>
        <v>0</v>
      </c>
      <c r="CC161" s="56">
        <f t="shared" si="306"/>
        <v>0</v>
      </c>
      <c r="CD161" s="57">
        <f t="shared" si="307"/>
        <v>0</v>
      </c>
      <c r="CE161" s="56" t="str">
        <f t="shared" si="308"/>
        <v/>
      </c>
      <c r="CF161" s="56" t="str">
        <f t="shared" si="309"/>
        <v/>
      </c>
      <c r="CG161" s="57">
        <f t="shared" si="310"/>
        <v>0</v>
      </c>
      <c r="CH161" s="56" t="str">
        <f t="shared" si="311"/>
        <v/>
      </c>
      <c r="CI161" s="56">
        <f t="shared" si="312"/>
        <v>1</v>
      </c>
      <c r="CJ161" s="56">
        <f t="shared" si="313"/>
        <v>0</v>
      </c>
      <c r="CK161" s="58">
        <f t="shared" si="285"/>
        <v>0</v>
      </c>
      <c r="CL161" s="59">
        <f t="shared" si="314"/>
        <v>0</v>
      </c>
      <c r="CM161" s="58">
        <f t="shared" si="315"/>
        <v>0</v>
      </c>
      <c r="CN161" s="58">
        <f t="shared" si="316"/>
        <v>0</v>
      </c>
      <c r="CO161" s="58">
        <f t="shared" si="317"/>
        <v>0</v>
      </c>
      <c r="CP161" s="60" t="str">
        <f t="shared" si="318"/>
        <v/>
      </c>
      <c r="CQ161" s="241"/>
      <c r="CS161" s="49"/>
      <c r="CT161" s="50" t="str">
        <f t="shared" si="319"/>
        <v/>
      </c>
      <c r="CU161" s="51" t="str">
        <f t="shared" si="320"/>
        <v/>
      </c>
      <c r="CV161" s="51" t="str">
        <f t="shared" si="321"/>
        <v>_</v>
      </c>
      <c r="CW161" s="51" t="str">
        <f t="shared" si="322"/>
        <v/>
      </c>
      <c r="CX161" s="52">
        <f t="shared" si="323"/>
        <v>0</v>
      </c>
      <c r="CY161" s="52" t="str">
        <f t="shared" si="324"/>
        <v/>
      </c>
      <c r="CZ161" s="53">
        <f t="shared" si="286"/>
        <v>0</v>
      </c>
      <c r="DA161" s="53">
        <f t="shared" si="325"/>
        <v>0</v>
      </c>
      <c r="DB161" s="52">
        <f t="shared" si="326"/>
        <v>0</v>
      </c>
      <c r="DC161" s="52">
        <f t="shared" si="327"/>
        <v>0</v>
      </c>
      <c r="DD161" s="61"/>
      <c r="DE161" s="165"/>
      <c r="DG161" s="276"/>
      <c r="DH161" s="282" t="str">
        <f t="shared" si="330"/>
        <v/>
      </c>
      <c r="DI161" s="275"/>
      <c r="DJ161" s="275"/>
      <c r="DK161" s="276"/>
      <c r="DL161" s="1081"/>
      <c r="DM161" s="1081"/>
      <c r="DN161" s="276"/>
      <c r="DO161" s="276"/>
      <c r="DP161" s="283" t="str">
        <f t="shared" si="331"/>
        <v/>
      </c>
      <c r="DQ161" s="276"/>
      <c r="DR161" s="276"/>
      <c r="DS161" s="277"/>
      <c r="DT161" s="276"/>
      <c r="DU161" s="277"/>
      <c r="DV161" s="276"/>
      <c r="DW161" s="276"/>
      <c r="DX161" s="277"/>
      <c r="DY161" s="277"/>
      <c r="DZ161" s="61"/>
      <c r="EA161" s="62"/>
      <c r="EB161" s="62"/>
      <c r="EC161" s="26" t="str">
        <f t="shared" si="291"/>
        <v/>
      </c>
      <c r="ED161" s="26" t="str">
        <f t="shared" si="292"/>
        <v/>
      </c>
      <c r="EE161" s="27">
        <f>IF(ED161="",0,IF(COUNTIF(ED$12:ED160,ED161)=0,0,COUNTIF(ED$12:ED160,ED161)))</f>
        <v>0</v>
      </c>
      <c r="EF161" s="26">
        <f t="shared" si="300"/>
        <v>0</v>
      </c>
      <c r="EG161" s="27" t="str">
        <f t="shared" si="293"/>
        <v/>
      </c>
      <c r="EI161" s="26" t="str">
        <f t="shared" si="294"/>
        <v/>
      </c>
      <c r="EJ161" s="26" t="str">
        <f t="shared" si="295"/>
        <v/>
      </c>
    </row>
    <row r="162" spans="1:140" s="26" customFormat="1" ht="52.5" customHeight="1">
      <c r="A162" s="169" t="str">
        <f>IF(OR($I162="TTL",$I162=""),"",IF(ISERROR(VLOOKUP($B162,CODE!$D:$G,CODE!$F$1-2,FALSE))=TRUE,"전략",VLOOKUP($B162,CODE!$D:$G,CODE!$F$1-2,FALSE)))</f>
        <v/>
      </c>
      <c r="B162" s="224" t="str">
        <f>IF(OR($I162="TTL",$I162=""),"",IF(VLOOKUP($P162,CODE!$K:$O,CODE!$O$1,FALSE)="",$I162,$I162&amp;"-"&amp;VLOOKUP($P162,CODE!$K:$O,CODE!$O$1,FALSE)))</f>
        <v/>
      </c>
      <c r="C162" s="72" t="str">
        <f t="shared" si="287"/>
        <v>--</v>
      </c>
      <c r="D162" s="306" t="str">
        <f t="shared" si="296"/>
        <v>--</v>
      </c>
      <c r="E162" s="72">
        <f t="shared" si="297"/>
        <v>0</v>
      </c>
      <c r="F162" s="195" t="str">
        <f t="shared" si="298"/>
        <v>--0</v>
      </c>
      <c r="G162" s="72" t="str">
        <f t="shared" si="299"/>
        <v>--0-</v>
      </c>
      <c r="H162" s="72">
        <f>IF(ISERROR(I162&amp;VLOOKUP(P162,CODE!$K:$N,CODE!$N$1,FALSE)&amp;S162)=TRUE,0,I162&amp;VLOOKUP(P162,CODE!$K:$N,CODE!$N$1,FALSE)&amp;S162)</f>
        <v>0</v>
      </c>
      <c r="I162" s="72" t="str">
        <f>IF(ISERROR(SEARCH("TTL",$K162))=TRUE,IF($L162="","",VLOOKUP($L162,CODE!$B:$G,CODE!$D$1,FALSE)),"TTL")</f>
        <v/>
      </c>
      <c r="J162" s="244" t="str">
        <f t="shared" si="288"/>
        <v/>
      </c>
      <c r="K162" s="558"/>
      <c r="L162" s="40"/>
      <c r="M162" s="41" t="str">
        <f>IF(OR($I162="TTL",$L162=""),"",VLOOKUP($L162,CODE!$B:$D,CODE!$C$1,FALSE))</f>
        <v/>
      </c>
      <c r="N162" s="42" t="str">
        <f>IF(OR($I162="TTL",$L162=""),"",VLOOKUP($K$2,CODE!$S:$T,CODE!$T$1-1,FALSE))</f>
        <v/>
      </c>
      <c r="O162" s="43" t="str">
        <f>IF(OR($I162="TTL",$L162=""),"",VLOOKUP($L$2,CODE!$X:$Y,CODE!$Y$1-1,FALSE))</f>
        <v/>
      </c>
      <c r="P162" s="40"/>
      <c r="Q162" s="41" t="str">
        <f>IF(OR($I162="TTL",$P162=""),"",VLOOKUP($P162,CODE!$K:$M,CODE!$L$1,FALSE))</f>
        <v/>
      </c>
      <c r="R162" s="185"/>
      <c r="S162" s="40"/>
      <c r="T162" s="43" t="str">
        <f t="shared" si="273"/>
        <v/>
      </c>
      <c r="U162" s="39" t="str">
        <f t="shared" si="274"/>
        <v/>
      </c>
      <c r="V162" s="36">
        <f t="shared" si="277"/>
        <v>0</v>
      </c>
      <c r="W162" s="44"/>
      <c r="X162" s="39" t="str">
        <f>IF($Y162="","",VLOOKUP($Y162,CODE!$AE:$AF,CODE!$AF$1-1,FALSE))</f>
        <v/>
      </c>
      <c r="Y162" s="37"/>
      <c r="Z162" s="35" t="str">
        <f t="shared" si="278"/>
        <v/>
      </c>
      <c r="AA162" s="554" t="str">
        <f t="shared" si="279"/>
        <v/>
      </c>
      <c r="AB162" s="45">
        <f t="shared" si="280"/>
        <v>0</v>
      </c>
      <c r="AC162" s="560">
        <v>0</v>
      </c>
      <c r="AD162" s="186">
        <v>1</v>
      </c>
      <c r="AE162" s="218"/>
      <c r="AF162" s="214"/>
      <c r="AG162" s="215"/>
      <c r="AH162" s="216"/>
      <c r="AI162" s="231" t="str">
        <f t="shared" si="275"/>
        <v/>
      </c>
      <c r="AJ162" s="217"/>
      <c r="AK162" s="217"/>
      <c r="AL162" s="219" t="str">
        <f t="shared" si="272"/>
        <v/>
      </c>
      <c r="AM162" s="254">
        <f>IF(ISERROR(VLOOKUP($F162,[1]기획현황취합!$A$1:$E$65474,[1]기획현황취합!$B$1,FALSE))=TRUE,0,VLOOKUP($F162,[1]기획현황취합!$A$1:$E$65474,[1]기획현황취합!$B$1,FALSE))</f>
        <v>0</v>
      </c>
      <c r="AN162" s="1042">
        <f>IF(ISERROR(VLOOKUP($F162,[1]기획현황취합!$A$1:$E$65474,[1]기획현황취합!$C$1,FALSE))=TRUE,0,VLOOKUP($F162,[1]기획현황취합!$A$1:$E$65474,[1]기획현황취합!$C$1,FALSE))</f>
        <v>0</v>
      </c>
      <c r="AO162" s="46">
        <f>IF(ISERROR(($AM162/1.1)/VLOOKUP($AG162,'TARGET MU'!$A:$D,'TARGET MU'!$D$1,FALSE))=TRUE,0,($AM162/1.1)/VLOOKUP($AG162,'TARGET MU'!$A:$D,'TARGET MU'!$D$1,FALSE))</f>
        <v>0</v>
      </c>
      <c r="AP162" s="1049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0</v>
      </c>
      <c r="AQ162" s="38">
        <f t="shared" si="328"/>
        <v>0</v>
      </c>
      <c r="AR162" s="716">
        <v>0</v>
      </c>
      <c r="AS162" s="716">
        <v>0</v>
      </c>
      <c r="AT162" s="251"/>
      <c r="AU162" s="226">
        <f t="shared" si="329"/>
        <v>0</v>
      </c>
      <c r="AV162" s="252">
        <v>0</v>
      </c>
      <c r="AW162" s="253">
        <v>0</v>
      </c>
      <c r="AX162" s="257">
        <f>IF(ISERROR(VLOOKUP($F162,[1]기획현황취합!$A$1:$E$65474,[1]기획현황취합!$D$1,FALSE))=TRUE,0,VLOOKUP($F162,[1]기획현황취합!$A$1:$E$65474,[1]기획현황취합!$D$1,FALSE))</f>
        <v>0</v>
      </c>
      <c r="AY162" s="255">
        <v>0</v>
      </c>
      <c r="AZ162" s="210">
        <f>IF(ISERROR(VLOOKUP($F162,[1]기획현황취합!$A$1:$E$65474,[1]기획현황취합!$E$1,FALSE))=TRUE,0,VLOOKUP($F162,[1]기획현황취합!$A$1:$E$65474,[1]기획현황취합!$E$1,FALSE))</f>
        <v>0</v>
      </c>
      <c r="BA162" s="250">
        <v>0</v>
      </c>
      <c r="BB162" s="250">
        <v>0</v>
      </c>
      <c r="BC162" s="250">
        <v>0</v>
      </c>
      <c r="BD162" s="250">
        <v>0</v>
      </c>
      <c r="BE162" s="250">
        <v>0</v>
      </c>
      <c r="BF162" s="250">
        <v>0</v>
      </c>
      <c r="BG162" s="256">
        <v>0</v>
      </c>
      <c r="BH162" s="256">
        <v>0</v>
      </c>
      <c r="BI162" s="84">
        <f>IF($I162="TTL",SUMIF($C:$C,MID($K162,1,SEARCH("TTL",$K162)-2),$BI:$BI),SUMIF(실입고현황!$A:$A,BB162&amp;VLOOKUP($AG162,'TARGET MU'!$A:$D,'TARGET MU'!$B$1,FALSE)&amp;$Z162&amp;" "&amp;$AE162,실입고현황!$C:$C))</f>
        <v>0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0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281"/>
        <v>0</v>
      </c>
      <c r="BO162" s="47">
        <f t="shared" si="282"/>
        <v>0</v>
      </c>
      <c r="BP162" s="95">
        <f t="shared" si="283"/>
        <v>0</v>
      </c>
      <c r="BQ162" s="95">
        <f t="shared" si="284"/>
        <v>0</v>
      </c>
      <c r="BR162" s="48">
        <f t="shared" si="276"/>
        <v>0</v>
      </c>
      <c r="BT162" s="26" t="str">
        <f>IF(ISERROR(Z162&amp;VLOOKUP($AG162,'TARGET MU'!$A:$D,'TARGET MU'!$B$1,FALSE))=TRUE,"",Z162&amp;VLOOKUP($AG162,'TARGET MU'!$A:$D,'TARGET MU'!$B$1,FALSE))</f>
        <v/>
      </c>
      <c r="BU162" s="31">
        <f t="shared" si="289"/>
        <v>0</v>
      </c>
      <c r="BV162" s="31" t="str">
        <f t="shared" si="290"/>
        <v>0</v>
      </c>
      <c r="BX162" s="55">
        <f t="shared" si="301"/>
        <v>0</v>
      </c>
      <c r="BY162" s="56" t="str">
        <f t="shared" si="302"/>
        <v/>
      </c>
      <c r="BZ162" s="56">
        <f t="shared" si="303"/>
        <v>0</v>
      </c>
      <c r="CA162" s="56">
        <f t="shared" si="304"/>
        <v>0</v>
      </c>
      <c r="CB162" s="56">
        <f t="shared" si="305"/>
        <v>0</v>
      </c>
      <c r="CC162" s="56">
        <f t="shared" si="306"/>
        <v>0</v>
      </c>
      <c r="CD162" s="57">
        <f t="shared" si="307"/>
        <v>0</v>
      </c>
      <c r="CE162" s="56" t="str">
        <f t="shared" si="308"/>
        <v/>
      </c>
      <c r="CF162" s="56" t="str">
        <f t="shared" si="309"/>
        <v/>
      </c>
      <c r="CG162" s="57">
        <f t="shared" si="310"/>
        <v>0</v>
      </c>
      <c r="CH162" s="56" t="str">
        <f t="shared" si="311"/>
        <v/>
      </c>
      <c r="CI162" s="56">
        <f t="shared" si="312"/>
        <v>1</v>
      </c>
      <c r="CJ162" s="56">
        <f t="shared" si="313"/>
        <v>0</v>
      </c>
      <c r="CK162" s="58">
        <f t="shared" si="285"/>
        <v>0</v>
      </c>
      <c r="CL162" s="59">
        <f t="shared" si="314"/>
        <v>0</v>
      </c>
      <c r="CM162" s="58">
        <f t="shared" si="315"/>
        <v>0</v>
      </c>
      <c r="CN162" s="58">
        <f t="shared" si="316"/>
        <v>0</v>
      </c>
      <c r="CO162" s="58">
        <f t="shared" si="317"/>
        <v>0</v>
      </c>
      <c r="CP162" s="60" t="str">
        <f t="shared" si="318"/>
        <v/>
      </c>
      <c r="CQ162" s="241"/>
      <c r="CS162" s="49"/>
      <c r="CT162" s="50" t="str">
        <f t="shared" si="319"/>
        <v/>
      </c>
      <c r="CU162" s="51" t="str">
        <f t="shared" si="320"/>
        <v/>
      </c>
      <c r="CV162" s="51" t="str">
        <f t="shared" si="321"/>
        <v>_</v>
      </c>
      <c r="CW162" s="51" t="str">
        <f t="shared" si="322"/>
        <v/>
      </c>
      <c r="CX162" s="52">
        <f t="shared" si="323"/>
        <v>0</v>
      </c>
      <c r="CY162" s="52" t="str">
        <f t="shared" si="324"/>
        <v/>
      </c>
      <c r="CZ162" s="53">
        <f t="shared" si="286"/>
        <v>0</v>
      </c>
      <c r="DA162" s="53">
        <f t="shared" si="325"/>
        <v>0</v>
      </c>
      <c r="DB162" s="52">
        <f t="shared" si="326"/>
        <v>0</v>
      </c>
      <c r="DC162" s="52">
        <f t="shared" si="327"/>
        <v>0</v>
      </c>
      <c r="DD162" s="61"/>
      <c r="DE162" s="165"/>
      <c r="DG162" s="276"/>
      <c r="DH162" s="282" t="str">
        <f t="shared" si="330"/>
        <v/>
      </c>
      <c r="DI162" s="275"/>
      <c r="DJ162" s="275"/>
      <c r="DK162" s="276"/>
      <c r="DL162" s="1081"/>
      <c r="DM162" s="1081"/>
      <c r="DN162" s="276"/>
      <c r="DO162" s="276"/>
      <c r="DP162" s="283" t="str">
        <f t="shared" si="331"/>
        <v/>
      </c>
      <c r="DQ162" s="276"/>
      <c r="DR162" s="276"/>
      <c r="DS162" s="277"/>
      <c r="DT162" s="276"/>
      <c r="DU162" s="277"/>
      <c r="DV162" s="276"/>
      <c r="DW162" s="276"/>
      <c r="DX162" s="277"/>
      <c r="DY162" s="277"/>
      <c r="DZ162" s="61"/>
      <c r="EA162" s="62"/>
      <c r="EB162" s="62"/>
      <c r="EC162" s="26" t="str">
        <f t="shared" si="291"/>
        <v/>
      </c>
      <c r="ED162" s="26" t="str">
        <f t="shared" si="292"/>
        <v/>
      </c>
      <c r="EE162" s="27">
        <f>IF(ED162="",0,IF(COUNTIF(ED$12:ED161,ED162)=0,0,COUNTIF(ED$12:ED161,ED162)))</f>
        <v>0</v>
      </c>
      <c r="EF162" s="26">
        <f t="shared" si="300"/>
        <v>0</v>
      </c>
      <c r="EG162" s="27" t="str">
        <f t="shared" si="293"/>
        <v/>
      </c>
      <c r="EI162" s="26" t="str">
        <f t="shared" si="294"/>
        <v/>
      </c>
      <c r="EJ162" s="26" t="str">
        <f t="shared" si="295"/>
        <v/>
      </c>
    </row>
    <row r="163" spans="1:140" s="26" customFormat="1" ht="52.5" customHeight="1">
      <c r="A163" s="169" t="str">
        <f>IF(OR($I163="TTL",$I163=""),"",IF(ISERROR(VLOOKUP($B163,CODE!$D:$G,CODE!$F$1-2,FALSE))=TRUE,"전략",VLOOKUP($B163,CODE!$D:$G,CODE!$F$1-2,FALSE)))</f>
        <v/>
      </c>
      <c r="B163" s="224" t="str">
        <f>IF(OR($I163="TTL",$I163=""),"",IF(VLOOKUP($P163,CODE!$K:$O,CODE!$O$1,FALSE)="",$I163,$I163&amp;"-"&amp;VLOOKUP($P163,CODE!$K:$O,CODE!$O$1,FALSE)))</f>
        <v/>
      </c>
      <c r="C163" s="72" t="str">
        <f t="shared" si="287"/>
        <v>--</v>
      </c>
      <c r="D163" s="306" t="str">
        <f t="shared" si="296"/>
        <v>--</v>
      </c>
      <c r="E163" s="72">
        <f t="shared" si="297"/>
        <v>0</v>
      </c>
      <c r="F163" s="195" t="str">
        <f t="shared" si="298"/>
        <v>--0</v>
      </c>
      <c r="G163" s="72" t="str">
        <f t="shared" si="299"/>
        <v>--0-</v>
      </c>
      <c r="H163" s="72">
        <f>IF(ISERROR(I163&amp;VLOOKUP(P163,CODE!$K:$N,CODE!$N$1,FALSE)&amp;S163)=TRUE,0,I163&amp;VLOOKUP(P163,CODE!$K:$N,CODE!$N$1,FALSE)&amp;S163)</f>
        <v>0</v>
      </c>
      <c r="I163" s="72" t="str">
        <f>IF(ISERROR(SEARCH("TTL",$K163))=TRUE,IF($L163="","",VLOOKUP($L163,CODE!$B:$G,CODE!$D$1,FALSE)),"TTL")</f>
        <v/>
      </c>
      <c r="J163" s="244" t="str">
        <f t="shared" si="288"/>
        <v/>
      </c>
      <c r="K163" s="558"/>
      <c r="L163" s="40"/>
      <c r="M163" s="41" t="str">
        <f>IF(OR($I163="TTL",$L163=""),"",VLOOKUP($L163,CODE!$B:$D,CODE!$C$1,FALSE))</f>
        <v/>
      </c>
      <c r="N163" s="42" t="str">
        <f>IF(OR($I163="TTL",$L163=""),"",VLOOKUP($K$2,CODE!$S:$T,CODE!$T$1-1,FALSE))</f>
        <v/>
      </c>
      <c r="O163" s="43" t="str">
        <f>IF(OR($I163="TTL",$L163=""),"",VLOOKUP($L$2,CODE!$X:$Y,CODE!$Y$1-1,FALSE))</f>
        <v/>
      </c>
      <c r="P163" s="40"/>
      <c r="Q163" s="41" t="str">
        <f>IF(OR($I163="TTL",$P163=""),"",VLOOKUP($P163,CODE!$K:$M,CODE!$L$1,FALSE))</f>
        <v/>
      </c>
      <c r="R163" s="185"/>
      <c r="S163" s="40"/>
      <c r="T163" s="43" t="str">
        <f t="shared" si="273"/>
        <v/>
      </c>
      <c r="U163" s="39" t="str">
        <f t="shared" si="274"/>
        <v/>
      </c>
      <c r="V163" s="36">
        <f t="shared" si="277"/>
        <v>0</v>
      </c>
      <c r="W163" s="44"/>
      <c r="X163" s="39" t="str">
        <f>IF($Y163="","",VLOOKUP($Y163,CODE!$AE:$AF,CODE!$AF$1-1,FALSE))</f>
        <v/>
      </c>
      <c r="Y163" s="37"/>
      <c r="Z163" s="35" t="str">
        <f t="shared" si="278"/>
        <v/>
      </c>
      <c r="AA163" s="554" t="str">
        <f t="shared" si="279"/>
        <v/>
      </c>
      <c r="AB163" s="45">
        <f t="shared" si="280"/>
        <v>0</v>
      </c>
      <c r="AC163" s="560">
        <v>0</v>
      </c>
      <c r="AD163" s="186">
        <v>1</v>
      </c>
      <c r="AE163" s="218"/>
      <c r="AF163" s="214"/>
      <c r="AG163" s="215"/>
      <c r="AH163" s="216"/>
      <c r="AI163" s="231" t="str">
        <f t="shared" si="275"/>
        <v/>
      </c>
      <c r="AJ163" s="217"/>
      <c r="AK163" s="217"/>
      <c r="AL163" s="219" t="str">
        <f t="shared" si="272"/>
        <v/>
      </c>
      <c r="AM163" s="254">
        <f>IF(ISERROR(VLOOKUP($F163,[1]기획현황취합!$A$1:$E$65474,[1]기획현황취합!$B$1,FALSE))=TRUE,0,VLOOKUP($F163,[1]기획현황취합!$A$1:$E$65474,[1]기획현황취합!$B$1,FALSE))</f>
        <v>0</v>
      </c>
      <c r="AN163" s="1042">
        <f>IF(ISERROR(VLOOKUP($F163,[1]기획현황취합!$A$1:$E$65474,[1]기획현황취합!$C$1,FALSE))=TRUE,0,VLOOKUP($F163,[1]기획현황취합!$A$1:$E$65474,[1]기획현황취합!$C$1,FALSE))</f>
        <v>0</v>
      </c>
      <c r="AO163" s="46">
        <f>IF(ISERROR(($AM163/1.1)/VLOOKUP($AG163,'TARGET MU'!$A:$D,'TARGET MU'!$D$1,FALSE))=TRUE,0,($AM163/1.1)/VLOOKUP($AG163,'TARGET MU'!$A:$D,'TARGET MU'!$D$1,FALSE))</f>
        <v>0</v>
      </c>
      <c r="AP163" s="1049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0</v>
      </c>
      <c r="AQ163" s="38">
        <f t="shared" si="328"/>
        <v>0</v>
      </c>
      <c r="AR163" s="716">
        <v>0</v>
      </c>
      <c r="AS163" s="716">
        <v>0</v>
      </c>
      <c r="AT163" s="251"/>
      <c r="AU163" s="226">
        <f t="shared" si="329"/>
        <v>0</v>
      </c>
      <c r="AV163" s="252">
        <v>0</v>
      </c>
      <c r="AW163" s="253">
        <v>0</v>
      </c>
      <c r="AX163" s="257">
        <f>IF(ISERROR(VLOOKUP($F163,[1]기획현황취합!$A$1:$E$65474,[1]기획현황취합!$D$1,FALSE))=TRUE,0,VLOOKUP($F163,[1]기획현황취합!$A$1:$E$65474,[1]기획현황취합!$D$1,FALSE))</f>
        <v>0</v>
      </c>
      <c r="AY163" s="255">
        <v>0</v>
      </c>
      <c r="AZ163" s="210">
        <f>IF(ISERROR(VLOOKUP($F163,[1]기획현황취합!$A$1:$E$65474,[1]기획현황취합!$E$1,FALSE))=TRUE,0,VLOOKUP($F163,[1]기획현황취합!$A$1:$E$65474,[1]기획현황취합!$E$1,FALSE))</f>
        <v>0</v>
      </c>
      <c r="BA163" s="250">
        <v>0</v>
      </c>
      <c r="BB163" s="250">
        <v>0</v>
      </c>
      <c r="BC163" s="250">
        <v>0</v>
      </c>
      <c r="BD163" s="250">
        <v>0</v>
      </c>
      <c r="BE163" s="250">
        <v>0</v>
      </c>
      <c r="BF163" s="250">
        <v>0</v>
      </c>
      <c r="BG163" s="256">
        <v>0</v>
      </c>
      <c r="BH163" s="256">
        <v>0</v>
      </c>
      <c r="BI163" s="84">
        <f>IF($I163="TTL",SUMIF($C:$C,MID($K163,1,SEARCH("TTL",$K163)-2),$BI:$BI),SUMIF(실입고현황!$A:$A,BB163&amp;VLOOKUP($AG163,'TARGET MU'!$A:$D,'TARGET MU'!$B$1,FALSE)&amp;$Z163&amp;" "&amp;$AE163,실입고현황!$C:$C))</f>
        <v>0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281"/>
        <v>0</v>
      </c>
      <c r="BO163" s="47">
        <f t="shared" si="282"/>
        <v>0</v>
      </c>
      <c r="BP163" s="95">
        <f t="shared" si="283"/>
        <v>0</v>
      </c>
      <c r="BQ163" s="95">
        <f t="shared" si="284"/>
        <v>0</v>
      </c>
      <c r="BR163" s="48">
        <f t="shared" si="276"/>
        <v>0</v>
      </c>
      <c r="BT163" s="26" t="str">
        <f>IF(ISERROR(Z163&amp;VLOOKUP($AG163,'TARGET MU'!$A:$D,'TARGET MU'!$B$1,FALSE))=TRUE,"",Z163&amp;VLOOKUP($AG163,'TARGET MU'!$A:$D,'TARGET MU'!$B$1,FALSE))</f>
        <v/>
      </c>
      <c r="BU163" s="31">
        <f t="shared" si="289"/>
        <v>0</v>
      </c>
      <c r="BV163" s="31" t="str">
        <f t="shared" si="290"/>
        <v>0</v>
      </c>
      <c r="BX163" s="55">
        <f t="shared" si="301"/>
        <v>0</v>
      </c>
      <c r="BY163" s="56" t="str">
        <f t="shared" si="302"/>
        <v/>
      </c>
      <c r="BZ163" s="56">
        <f t="shared" si="303"/>
        <v>0</v>
      </c>
      <c r="CA163" s="56">
        <f t="shared" si="304"/>
        <v>0</v>
      </c>
      <c r="CB163" s="56">
        <f t="shared" si="305"/>
        <v>0</v>
      </c>
      <c r="CC163" s="56">
        <f t="shared" si="306"/>
        <v>0</v>
      </c>
      <c r="CD163" s="57">
        <f t="shared" si="307"/>
        <v>0</v>
      </c>
      <c r="CE163" s="56" t="str">
        <f t="shared" si="308"/>
        <v/>
      </c>
      <c r="CF163" s="56" t="str">
        <f t="shared" si="309"/>
        <v/>
      </c>
      <c r="CG163" s="57">
        <f t="shared" si="310"/>
        <v>0</v>
      </c>
      <c r="CH163" s="56" t="str">
        <f t="shared" si="311"/>
        <v/>
      </c>
      <c r="CI163" s="56">
        <f t="shared" si="312"/>
        <v>1</v>
      </c>
      <c r="CJ163" s="56">
        <f t="shared" si="313"/>
        <v>0</v>
      </c>
      <c r="CK163" s="58">
        <f t="shared" si="285"/>
        <v>0</v>
      </c>
      <c r="CL163" s="59">
        <f t="shared" si="314"/>
        <v>0</v>
      </c>
      <c r="CM163" s="58">
        <f t="shared" si="315"/>
        <v>0</v>
      </c>
      <c r="CN163" s="58">
        <f t="shared" si="316"/>
        <v>0</v>
      </c>
      <c r="CO163" s="58">
        <f t="shared" si="317"/>
        <v>0</v>
      </c>
      <c r="CP163" s="60" t="str">
        <f t="shared" si="318"/>
        <v/>
      </c>
      <c r="CQ163" s="241"/>
      <c r="CS163" s="49"/>
      <c r="CT163" s="50" t="str">
        <f t="shared" si="319"/>
        <v/>
      </c>
      <c r="CU163" s="51" t="str">
        <f t="shared" si="320"/>
        <v/>
      </c>
      <c r="CV163" s="51" t="str">
        <f t="shared" si="321"/>
        <v>_</v>
      </c>
      <c r="CW163" s="51" t="str">
        <f t="shared" si="322"/>
        <v/>
      </c>
      <c r="CX163" s="52">
        <f t="shared" si="323"/>
        <v>0</v>
      </c>
      <c r="CY163" s="52" t="str">
        <f t="shared" si="324"/>
        <v/>
      </c>
      <c r="CZ163" s="53">
        <f t="shared" si="286"/>
        <v>0</v>
      </c>
      <c r="DA163" s="53">
        <f t="shared" si="325"/>
        <v>0</v>
      </c>
      <c r="DB163" s="52">
        <f t="shared" si="326"/>
        <v>0</v>
      </c>
      <c r="DC163" s="52">
        <f t="shared" si="327"/>
        <v>0</v>
      </c>
      <c r="DD163" s="61"/>
      <c r="DE163" s="165"/>
      <c r="DG163" s="276"/>
      <c r="DH163" s="282" t="str">
        <f t="shared" si="330"/>
        <v/>
      </c>
      <c r="DI163" s="275"/>
      <c r="DJ163" s="275"/>
      <c r="DK163" s="276"/>
      <c r="DL163" s="1081"/>
      <c r="DM163" s="1081"/>
      <c r="DN163" s="276"/>
      <c r="DO163" s="276"/>
      <c r="DP163" s="283" t="str">
        <f t="shared" si="331"/>
        <v/>
      </c>
      <c r="DQ163" s="276"/>
      <c r="DR163" s="276"/>
      <c r="DS163" s="277"/>
      <c r="DT163" s="276"/>
      <c r="DU163" s="277"/>
      <c r="DV163" s="276"/>
      <c r="DW163" s="276"/>
      <c r="DX163" s="277"/>
      <c r="DY163" s="277"/>
      <c r="DZ163" s="61"/>
      <c r="EA163" s="62"/>
      <c r="EB163" s="62"/>
      <c r="EC163" s="26" t="str">
        <f t="shared" si="291"/>
        <v/>
      </c>
      <c r="ED163" s="26" t="str">
        <f t="shared" si="292"/>
        <v/>
      </c>
      <c r="EE163" s="27">
        <f>IF(ED163="",0,IF(COUNTIF(ED$12:ED162,ED163)=0,0,COUNTIF(ED$12:ED162,ED163)))</f>
        <v>0</v>
      </c>
      <c r="EF163" s="26">
        <f t="shared" si="300"/>
        <v>0</v>
      </c>
      <c r="EG163" s="27" t="str">
        <f t="shared" si="293"/>
        <v/>
      </c>
      <c r="EI163" s="26" t="str">
        <f t="shared" si="294"/>
        <v/>
      </c>
      <c r="EJ163" s="26" t="str">
        <f t="shared" si="295"/>
        <v/>
      </c>
    </row>
    <row r="164" spans="1:140" s="26" customFormat="1" ht="52.5" customHeight="1">
      <c r="A164" s="169" t="str">
        <f>IF(OR($I164="TTL",$I164=""),"",IF(ISERROR(VLOOKUP($B164,CODE!$D:$G,CODE!$F$1-2,FALSE))=TRUE,"전략",VLOOKUP($B164,CODE!$D:$G,CODE!$F$1-2,FALSE)))</f>
        <v/>
      </c>
      <c r="B164" s="224" t="str">
        <f>IF(OR($I164="TTL",$I164=""),"",IF(VLOOKUP($P164,CODE!$K:$O,CODE!$O$1,FALSE)="",$I164,$I164&amp;"-"&amp;VLOOKUP($P164,CODE!$K:$O,CODE!$O$1,FALSE)))</f>
        <v/>
      </c>
      <c r="C164" s="72" t="str">
        <f t="shared" si="287"/>
        <v>--</v>
      </c>
      <c r="D164" s="306" t="str">
        <f t="shared" si="296"/>
        <v>--</v>
      </c>
      <c r="E164" s="72">
        <f t="shared" si="297"/>
        <v>0</v>
      </c>
      <c r="F164" s="195" t="str">
        <f t="shared" si="298"/>
        <v>--0</v>
      </c>
      <c r="G164" s="72" t="str">
        <f t="shared" si="299"/>
        <v>--0-</v>
      </c>
      <c r="H164" s="72">
        <f>IF(ISERROR(I164&amp;VLOOKUP(P164,CODE!$K:$N,CODE!$N$1,FALSE)&amp;S164)=TRUE,0,I164&amp;VLOOKUP(P164,CODE!$K:$N,CODE!$N$1,FALSE)&amp;S164)</f>
        <v>0</v>
      </c>
      <c r="I164" s="72" t="str">
        <f>IF(ISERROR(SEARCH("TTL",$K164))=TRUE,IF($L164="","",VLOOKUP($L164,CODE!$B:$G,CODE!$D$1,FALSE)),"TTL")</f>
        <v/>
      </c>
      <c r="J164" s="244" t="str">
        <f t="shared" si="288"/>
        <v/>
      </c>
      <c r="K164" s="558"/>
      <c r="L164" s="40"/>
      <c r="M164" s="41" t="str">
        <f>IF(OR($I164="TTL",$L164=""),"",VLOOKUP($L164,CODE!$B:$D,CODE!$C$1,FALSE))</f>
        <v/>
      </c>
      <c r="N164" s="42" t="str">
        <f>IF(OR($I164="TTL",$L164=""),"",VLOOKUP($K$2,CODE!$S:$T,CODE!$T$1-1,FALSE))</f>
        <v/>
      </c>
      <c r="O164" s="43" t="str">
        <f>IF(OR($I164="TTL",$L164=""),"",VLOOKUP($L$2,CODE!$X:$Y,CODE!$Y$1-1,FALSE))</f>
        <v/>
      </c>
      <c r="P164" s="40"/>
      <c r="Q164" s="41" t="str">
        <f>IF(OR($I164="TTL",$P164=""),"",VLOOKUP($P164,CODE!$K:$M,CODE!$L$1,FALSE))</f>
        <v/>
      </c>
      <c r="R164" s="185"/>
      <c r="S164" s="40"/>
      <c r="T164" s="43" t="str">
        <f t="shared" si="273"/>
        <v/>
      </c>
      <c r="U164" s="39" t="str">
        <f t="shared" si="274"/>
        <v/>
      </c>
      <c r="V164" s="36">
        <f t="shared" si="277"/>
        <v>0</v>
      </c>
      <c r="W164" s="44"/>
      <c r="X164" s="39" t="str">
        <f>IF($Y164="","",VLOOKUP($Y164,CODE!$AE:$AF,CODE!$AF$1-1,FALSE))</f>
        <v/>
      </c>
      <c r="Y164" s="37"/>
      <c r="Z164" s="35" t="str">
        <f t="shared" si="278"/>
        <v/>
      </c>
      <c r="AA164" s="554" t="str">
        <f t="shared" si="279"/>
        <v/>
      </c>
      <c r="AB164" s="45">
        <f t="shared" si="280"/>
        <v>0</v>
      </c>
      <c r="AC164" s="560">
        <v>0</v>
      </c>
      <c r="AD164" s="186">
        <v>1</v>
      </c>
      <c r="AE164" s="218"/>
      <c r="AF164" s="214"/>
      <c r="AG164" s="215"/>
      <c r="AH164" s="216"/>
      <c r="AI164" s="231" t="str">
        <f t="shared" si="275"/>
        <v/>
      </c>
      <c r="AJ164" s="217"/>
      <c r="AK164" s="217"/>
      <c r="AL164" s="219" t="str">
        <f t="shared" si="272"/>
        <v/>
      </c>
      <c r="AM164" s="254">
        <f>IF(ISERROR(VLOOKUP($F164,[1]기획현황취합!$A$1:$E$65474,[1]기획현황취합!$B$1,FALSE))=TRUE,0,VLOOKUP($F164,[1]기획현황취합!$A$1:$E$65474,[1]기획현황취합!$B$1,FALSE))</f>
        <v>0</v>
      </c>
      <c r="AN164" s="1042">
        <f>IF(ISERROR(VLOOKUP($F164,[1]기획현황취합!$A$1:$E$65474,[1]기획현황취합!$C$1,FALSE))=TRUE,0,VLOOKUP($F164,[1]기획현황취합!$A$1:$E$65474,[1]기획현황취합!$C$1,FALSE))</f>
        <v>0</v>
      </c>
      <c r="AO164" s="46">
        <f>IF(ISERROR(($AM164/1.1)/VLOOKUP($AG164,'TARGET MU'!$A:$D,'TARGET MU'!$D$1,FALSE))=TRUE,0,($AM164/1.1)/VLOOKUP($AG164,'TARGET MU'!$A:$D,'TARGET MU'!$D$1,FALSE))</f>
        <v>0</v>
      </c>
      <c r="AP164" s="1049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0</v>
      </c>
      <c r="AQ164" s="38">
        <f t="shared" si="328"/>
        <v>0</v>
      </c>
      <c r="AR164" s="716">
        <v>0</v>
      </c>
      <c r="AS164" s="716">
        <v>0</v>
      </c>
      <c r="AT164" s="251"/>
      <c r="AU164" s="226">
        <f t="shared" si="329"/>
        <v>0</v>
      </c>
      <c r="AV164" s="252">
        <v>0</v>
      </c>
      <c r="AW164" s="253">
        <v>0</v>
      </c>
      <c r="AX164" s="257">
        <f>IF(ISERROR(VLOOKUP($F164,[1]기획현황취합!$A$1:$E$65474,[1]기획현황취합!$D$1,FALSE))=TRUE,0,VLOOKUP($F164,[1]기획현황취합!$A$1:$E$65474,[1]기획현황취합!$D$1,FALSE))</f>
        <v>0</v>
      </c>
      <c r="AY164" s="255">
        <v>0</v>
      </c>
      <c r="AZ164" s="210">
        <f>IF(ISERROR(VLOOKUP($F164,[1]기획현황취합!$A$1:$E$65474,[1]기획현황취합!$E$1,FALSE))=TRUE,0,VLOOKUP($F164,[1]기획현황취합!$A$1:$E$65474,[1]기획현황취합!$E$1,FALSE))</f>
        <v>0</v>
      </c>
      <c r="BA164" s="250">
        <v>0</v>
      </c>
      <c r="BB164" s="250">
        <v>0</v>
      </c>
      <c r="BC164" s="250">
        <v>0</v>
      </c>
      <c r="BD164" s="250">
        <v>0</v>
      </c>
      <c r="BE164" s="250">
        <v>0</v>
      </c>
      <c r="BF164" s="250">
        <v>0</v>
      </c>
      <c r="BG164" s="256">
        <v>0</v>
      </c>
      <c r="BH164" s="256">
        <v>0</v>
      </c>
      <c r="BI164" s="84">
        <f>IF($I164="TTL",SUMIF($C:$C,MID($K164,1,SEARCH("TTL",$K164)-2),$BI:$BI),SUMIF(실입고현황!$A:$A,BB164&amp;VLOOKUP($AG164,'TARGET MU'!$A:$D,'TARGET MU'!$B$1,FALSE)&amp;$Z164&amp;" "&amp;$AE164,실입고현황!$C:$C))</f>
        <v>0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0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5">
        <f t="shared" si="281"/>
        <v>0</v>
      </c>
      <c r="BO164" s="47">
        <f t="shared" si="282"/>
        <v>0</v>
      </c>
      <c r="BP164" s="95">
        <f t="shared" si="283"/>
        <v>0</v>
      </c>
      <c r="BQ164" s="95">
        <f t="shared" si="284"/>
        <v>0</v>
      </c>
      <c r="BR164" s="48">
        <f t="shared" si="276"/>
        <v>0</v>
      </c>
      <c r="BT164" s="26" t="str">
        <f>IF(ISERROR(Z164&amp;VLOOKUP($AG164,'TARGET MU'!$A:$D,'TARGET MU'!$B$1,FALSE))=TRUE,"",Z164&amp;VLOOKUP($AG164,'TARGET MU'!$A:$D,'TARGET MU'!$B$1,FALSE))</f>
        <v/>
      </c>
      <c r="BU164" s="31">
        <f t="shared" si="289"/>
        <v>0</v>
      </c>
      <c r="BV164" s="31" t="str">
        <f t="shared" si="290"/>
        <v>0</v>
      </c>
      <c r="BX164" s="55">
        <f t="shared" si="301"/>
        <v>0</v>
      </c>
      <c r="BY164" s="56" t="str">
        <f t="shared" si="302"/>
        <v/>
      </c>
      <c r="BZ164" s="56">
        <f t="shared" si="303"/>
        <v>0</v>
      </c>
      <c r="CA164" s="56">
        <f t="shared" si="304"/>
        <v>0</v>
      </c>
      <c r="CB164" s="56">
        <f t="shared" si="305"/>
        <v>0</v>
      </c>
      <c r="CC164" s="56">
        <f t="shared" si="306"/>
        <v>0</v>
      </c>
      <c r="CD164" s="57">
        <f t="shared" si="307"/>
        <v>0</v>
      </c>
      <c r="CE164" s="56" t="str">
        <f t="shared" si="308"/>
        <v/>
      </c>
      <c r="CF164" s="56" t="str">
        <f t="shared" si="309"/>
        <v/>
      </c>
      <c r="CG164" s="57">
        <f t="shared" si="310"/>
        <v>0</v>
      </c>
      <c r="CH164" s="56" t="str">
        <f t="shared" si="311"/>
        <v/>
      </c>
      <c r="CI164" s="56">
        <f t="shared" si="312"/>
        <v>1</v>
      </c>
      <c r="CJ164" s="56">
        <f t="shared" si="313"/>
        <v>0</v>
      </c>
      <c r="CK164" s="58">
        <f t="shared" si="285"/>
        <v>0</v>
      </c>
      <c r="CL164" s="59">
        <f t="shared" si="314"/>
        <v>0</v>
      </c>
      <c r="CM164" s="58">
        <f t="shared" si="315"/>
        <v>0</v>
      </c>
      <c r="CN164" s="58">
        <f t="shared" si="316"/>
        <v>0</v>
      </c>
      <c r="CO164" s="58">
        <f t="shared" si="317"/>
        <v>0</v>
      </c>
      <c r="CP164" s="60" t="str">
        <f t="shared" si="318"/>
        <v/>
      </c>
      <c r="CQ164" s="241"/>
      <c r="CS164" s="49"/>
      <c r="CT164" s="50" t="str">
        <f t="shared" si="319"/>
        <v/>
      </c>
      <c r="CU164" s="51" t="str">
        <f t="shared" si="320"/>
        <v/>
      </c>
      <c r="CV164" s="51" t="str">
        <f t="shared" si="321"/>
        <v>_</v>
      </c>
      <c r="CW164" s="51" t="str">
        <f t="shared" si="322"/>
        <v/>
      </c>
      <c r="CX164" s="52">
        <f t="shared" si="323"/>
        <v>0</v>
      </c>
      <c r="CY164" s="52" t="str">
        <f t="shared" si="324"/>
        <v/>
      </c>
      <c r="CZ164" s="53">
        <f t="shared" si="286"/>
        <v>0</v>
      </c>
      <c r="DA164" s="53">
        <f t="shared" si="325"/>
        <v>0</v>
      </c>
      <c r="DB164" s="52">
        <f t="shared" si="326"/>
        <v>0</v>
      </c>
      <c r="DC164" s="52">
        <f t="shared" si="327"/>
        <v>0</v>
      </c>
      <c r="DD164" s="61"/>
      <c r="DE164" s="165"/>
      <c r="DG164" s="276"/>
      <c r="DH164" s="282" t="str">
        <f t="shared" si="330"/>
        <v/>
      </c>
      <c r="DI164" s="275"/>
      <c r="DJ164" s="275"/>
      <c r="DK164" s="276"/>
      <c r="DL164" s="1081"/>
      <c r="DM164" s="1081"/>
      <c r="DN164" s="276"/>
      <c r="DO164" s="276"/>
      <c r="DP164" s="283" t="str">
        <f t="shared" si="331"/>
        <v/>
      </c>
      <c r="DQ164" s="276"/>
      <c r="DR164" s="276"/>
      <c r="DS164" s="277"/>
      <c r="DT164" s="276"/>
      <c r="DU164" s="277"/>
      <c r="DV164" s="276"/>
      <c r="DW164" s="276"/>
      <c r="DX164" s="277"/>
      <c r="DY164" s="277"/>
      <c r="DZ164" s="61"/>
      <c r="EA164" s="62"/>
      <c r="EB164" s="62"/>
      <c r="EC164" s="26" t="str">
        <f t="shared" si="291"/>
        <v/>
      </c>
      <c r="ED164" s="26" t="str">
        <f t="shared" si="292"/>
        <v/>
      </c>
      <c r="EE164" s="27">
        <f>IF(ED164="",0,IF(COUNTIF(ED$12:ED163,ED164)=0,0,COUNTIF(ED$12:ED163,ED164)))</f>
        <v>0</v>
      </c>
      <c r="EF164" s="26">
        <f t="shared" si="300"/>
        <v>0</v>
      </c>
      <c r="EG164" s="27" t="str">
        <f t="shared" si="293"/>
        <v/>
      </c>
      <c r="EI164" s="26" t="str">
        <f t="shared" si="294"/>
        <v/>
      </c>
      <c r="EJ164" s="26" t="str">
        <f t="shared" si="295"/>
        <v/>
      </c>
    </row>
    <row r="165" spans="1:140" s="26" customFormat="1" ht="52.5" customHeight="1">
      <c r="A165" s="169" t="str">
        <f>IF(OR($I165="TTL",$I165=""),"",IF(ISERROR(VLOOKUP($B165,CODE!$D:$G,CODE!$F$1-2,FALSE))=TRUE,"전략",VLOOKUP($B165,CODE!$D:$G,CODE!$F$1-2,FALSE)))</f>
        <v/>
      </c>
      <c r="B165" s="224" t="str">
        <f>IF(OR($I165="TTL",$I165=""),"",IF(VLOOKUP($P165,CODE!$K:$O,CODE!$O$1,FALSE)="",$I165,$I165&amp;"-"&amp;VLOOKUP($P165,CODE!$K:$O,CODE!$O$1,FALSE)))</f>
        <v/>
      </c>
      <c r="C165" s="72" t="str">
        <f t="shared" si="287"/>
        <v>--</v>
      </c>
      <c r="D165" s="306" t="str">
        <f t="shared" si="296"/>
        <v>--</v>
      </c>
      <c r="E165" s="72">
        <f t="shared" si="297"/>
        <v>0</v>
      </c>
      <c r="F165" s="195" t="str">
        <f t="shared" si="298"/>
        <v>--0</v>
      </c>
      <c r="G165" s="72" t="str">
        <f t="shared" si="299"/>
        <v>--0-</v>
      </c>
      <c r="H165" s="72">
        <f>IF(ISERROR(I165&amp;VLOOKUP(P165,CODE!$K:$N,CODE!$N$1,FALSE)&amp;S165)=TRUE,0,I165&amp;VLOOKUP(P165,CODE!$K:$N,CODE!$N$1,FALSE)&amp;S165)</f>
        <v>0</v>
      </c>
      <c r="I165" s="72" t="str">
        <f>IF(ISERROR(SEARCH("TTL",$K165))=TRUE,IF($L165="","",VLOOKUP($L165,CODE!$B:$G,CODE!$D$1,FALSE)),"TTL")</f>
        <v/>
      </c>
      <c r="J165" s="244" t="str">
        <f t="shared" si="288"/>
        <v/>
      </c>
      <c r="K165" s="558"/>
      <c r="L165" s="40"/>
      <c r="M165" s="41" t="str">
        <f>IF(OR($I165="TTL",$L165=""),"",VLOOKUP($L165,CODE!$B:$D,CODE!$C$1,FALSE))</f>
        <v/>
      </c>
      <c r="N165" s="42" t="str">
        <f>IF(OR($I165="TTL",$L165=""),"",VLOOKUP($K$2,CODE!$S:$T,CODE!$T$1-1,FALSE))</f>
        <v/>
      </c>
      <c r="O165" s="43" t="str">
        <f>IF(OR($I165="TTL",$L165=""),"",VLOOKUP($L$2,CODE!$X:$Y,CODE!$Y$1-1,FALSE))</f>
        <v/>
      </c>
      <c r="P165" s="40"/>
      <c r="Q165" s="41" t="str">
        <f>IF(OR($I165="TTL",$P165=""),"",VLOOKUP($P165,CODE!$K:$M,CODE!$L$1,FALSE))</f>
        <v/>
      </c>
      <c r="R165" s="185"/>
      <c r="S165" s="40"/>
      <c r="T165" s="43" t="str">
        <f t="shared" si="273"/>
        <v/>
      </c>
      <c r="U165" s="39" t="str">
        <f t="shared" si="274"/>
        <v/>
      </c>
      <c r="V165" s="36">
        <f t="shared" si="277"/>
        <v>0</v>
      </c>
      <c r="W165" s="44"/>
      <c r="X165" s="39" t="str">
        <f>IF($Y165="","",VLOOKUP($Y165,CODE!$AE:$AF,CODE!$AF$1-1,FALSE))</f>
        <v/>
      </c>
      <c r="Y165" s="37"/>
      <c r="Z165" s="35" t="str">
        <f t="shared" si="278"/>
        <v/>
      </c>
      <c r="AA165" s="554" t="str">
        <f t="shared" si="279"/>
        <v/>
      </c>
      <c r="AB165" s="45">
        <f t="shared" si="280"/>
        <v>0</v>
      </c>
      <c r="AC165" s="560">
        <v>0</v>
      </c>
      <c r="AD165" s="186">
        <v>1</v>
      </c>
      <c r="AE165" s="218"/>
      <c r="AF165" s="214"/>
      <c r="AG165" s="215"/>
      <c r="AH165" s="216"/>
      <c r="AI165" s="231" t="str">
        <f t="shared" si="275"/>
        <v/>
      </c>
      <c r="AJ165" s="217"/>
      <c r="AK165" s="217"/>
      <c r="AL165" s="219" t="str">
        <f t="shared" si="272"/>
        <v/>
      </c>
      <c r="AM165" s="254">
        <f>IF(ISERROR(VLOOKUP($F165,[1]기획현황취합!$A$1:$E$65474,[1]기획현황취합!$B$1,FALSE))=TRUE,0,VLOOKUP($F165,[1]기획현황취합!$A$1:$E$65474,[1]기획현황취합!$B$1,FALSE))</f>
        <v>0</v>
      </c>
      <c r="AN165" s="1042">
        <f>IF(ISERROR(VLOOKUP($F165,[1]기획현황취합!$A$1:$E$65474,[1]기획현황취합!$C$1,FALSE))=TRUE,0,VLOOKUP($F165,[1]기획현황취합!$A$1:$E$65474,[1]기획현황취합!$C$1,FALSE))</f>
        <v>0</v>
      </c>
      <c r="AO165" s="46">
        <f>IF(ISERROR(($AM165/1.1)/VLOOKUP($AG165,'TARGET MU'!$A:$D,'TARGET MU'!$D$1,FALSE))=TRUE,0,($AM165/1.1)/VLOOKUP($AG165,'TARGET MU'!$A:$D,'TARGET MU'!$D$1,FALSE))</f>
        <v>0</v>
      </c>
      <c r="AP165" s="1049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0</v>
      </c>
      <c r="AQ165" s="38">
        <f t="shared" si="328"/>
        <v>0</v>
      </c>
      <c r="AR165" s="716">
        <v>0</v>
      </c>
      <c r="AS165" s="716">
        <v>0</v>
      </c>
      <c r="AT165" s="251"/>
      <c r="AU165" s="226">
        <f t="shared" si="329"/>
        <v>0</v>
      </c>
      <c r="AV165" s="252">
        <v>0</v>
      </c>
      <c r="AW165" s="253">
        <v>0</v>
      </c>
      <c r="AX165" s="257">
        <f>IF(ISERROR(VLOOKUP($F165,[1]기획현황취합!$A$1:$E$65474,[1]기획현황취합!$D$1,FALSE))=TRUE,0,VLOOKUP($F165,[1]기획현황취합!$A$1:$E$65474,[1]기획현황취합!$D$1,FALSE))</f>
        <v>0</v>
      </c>
      <c r="AY165" s="255">
        <v>0</v>
      </c>
      <c r="AZ165" s="210">
        <f>IF(ISERROR(VLOOKUP($F165,[1]기획현황취합!$A$1:$E$65474,[1]기획현황취합!$E$1,FALSE))=TRUE,0,VLOOKUP($F165,[1]기획현황취합!$A$1:$E$65474,[1]기획현황취합!$E$1,FALSE))</f>
        <v>0</v>
      </c>
      <c r="BA165" s="250">
        <v>0</v>
      </c>
      <c r="BB165" s="250">
        <v>0</v>
      </c>
      <c r="BC165" s="250">
        <v>0</v>
      </c>
      <c r="BD165" s="250">
        <v>0</v>
      </c>
      <c r="BE165" s="250">
        <v>0</v>
      </c>
      <c r="BF165" s="250">
        <v>0</v>
      </c>
      <c r="BG165" s="256">
        <v>0</v>
      </c>
      <c r="BH165" s="256">
        <v>0</v>
      </c>
      <c r="BI165" s="84">
        <f>IF($I165="TTL",SUMIF($C:$C,MID($K165,1,SEARCH("TTL",$K165)-2),$BI:$BI),SUMIF(실입고현황!$A:$A,BB165&amp;VLOOKUP($AG165,'TARGET MU'!$A:$D,'TARGET MU'!$B$1,FALSE)&amp;$Z165&amp;" "&amp;$AE165,실입고현황!$C:$C))</f>
        <v>0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0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5">
        <f t="shared" si="281"/>
        <v>0</v>
      </c>
      <c r="BO165" s="47">
        <f t="shared" si="282"/>
        <v>0</v>
      </c>
      <c r="BP165" s="95">
        <f t="shared" si="283"/>
        <v>0</v>
      </c>
      <c r="BQ165" s="95">
        <f t="shared" si="284"/>
        <v>0</v>
      </c>
      <c r="BR165" s="48">
        <f t="shared" si="276"/>
        <v>0</v>
      </c>
      <c r="BT165" s="26" t="str">
        <f>IF(ISERROR(Z165&amp;VLOOKUP($AG165,'TARGET MU'!$A:$D,'TARGET MU'!$B$1,FALSE))=TRUE,"",Z165&amp;VLOOKUP($AG165,'TARGET MU'!$A:$D,'TARGET MU'!$B$1,FALSE))</f>
        <v/>
      </c>
      <c r="BU165" s="31">
        <f t="shared" si="289"/>
        <v>0</v>
      </c>
      <c r="BV165" s="31" t="str">
        <f t="shared" si="290"/>
        <v>0</v>
      </c>
      <c r="BX165" s="55">
        <f t="shared" si="301"/>
        <v>0</v>
      </c>
      <c r="BY165" s="56" t="str">
        <f t="shared" si="302"/>
        <v/>
      </c>
      <c r="BZ165" s="56">
        <f t="shared" si="303"/>
        <v>0</v>
      </c>
      <c r="CA165" s="56">
        <f t="shared" si="304"/>
        <v>0</v>
      </c>
      <c r="CB165" s="56">
        <f t="shared" si="305"/>
        <v>0</v>
      </c>
      <c r="CC165" s="56">
        <f t="shared" si="306"/>
        <v>0</v>
      </c>
      <c r="CD165" s="57">
        <f t="shared" si="307"/>
        <v>0</v>
      </c>
      <c r="CE165" s="56" t="str">
        <f t="shared" si="308"/>
        <v/>
      </c>
      <c r="CF165" s="56" t="str">
        <f t="shared" si="309"/>
        <v/>
      </c>
      <c r="CG165" s="57">
        <f t="shared" si="310"/>
        <v>0</v>
      </c>
      <c r="CH165" s="56" t="str">
        <f t="shared" si="311"/>
        <v/>
      </c>
      <c r="CI165" s="56">
        <f t="shared" si="312"/>
        <v>1</v>
      </c>
      <c r="CJ165" s="56">
        <f t="shared" si="313"/>
        <v>0</v>
      </c>
      <c r="CK165" s="58">
        <f t="shared" si="285"/>
        <v>0</v>
      </c>
      <c r="CL165" s="59">
        <f t="shared" si="314"/>
        <v>0</v>
      </c>
      <c r="CM165" s="58">
        <f t="shared" si="315"/>
        <v>0</v>
      </c>
      <c r="CN165" s="58">
        <f t="shared" si="316"/>
        <v>0</v>
      </c>
      <c r="CO165" s="58">
        <f t="shared" si="317"/>
        <v>0</v>
      </c>
      <c r="CP165" s="60" t="str">
        <f t="shared" si="318"/>
        <v/>
      </c>
      <c r="CQ165" s="241"/>
      <c r="CS165" s="49"/>
      <c r="CT165" s="50" t="str">
        <f t="shared" si="319"/>
        <v/>
      </c>
      <c r="CU165" s="51" t="str">
        <f t="shared" si="320"/>
        <v/>
      </c>
      <c r="CV165" s="51" t="str">
        <f t="shared" si="321"/>
        <v>_</v>
      </c>
      <c r="CW165" s="51" t="str">
        <f t="shared" si="322"/>
        <v/>
      </c>
      <c r="CX165" s="52">
        <f t="shared" si="323"/>
        <v>0</v>
      </c>
      <c r="CY165" s="52" t="str">
        <f t="shared" si="324"/>
        <v/>
      </c>
      <c r="CZ165" s="53">
        <f t="shared" si="286"/>
        <v>0</v>
      </c>
      <c r="DA165" s="53">
        <f t="shared" si="325"/>
        <v>0</v>
      </c>
      <c r="DB165" s="52">
        <f t="shared" si="326"/>
        <v>0</v>
      </c>
      <c r="DC165" s="52">
        <f t="shared" si="327"/>
        <v>0</v>
      </c>
      <c r="DD165" s="61"/>
      <c r="DE165" s="165"/>
      <c r="DG165" s="276"/>
      <c r="DH165" s="282" t="str">
        <f t="shared" si="330"/>
        <v/>
      </c>
      <c r="DI165" s="275"/>
      <c r="DJ165" s="275"/>
      <c r="DK165" s="276"/>
      <c r="DL165" s="1081"/>
      <c r="DM165" s="1081"/>
      <c r="DN165" s="276"/>
      <c r="DO165" s="276"/>
      <c r="DP165" s="283" t="str">
        <f t="shared" si="331"/>
        <v/>
      </c>
      <c r="DQ165" s="276"/>
      <c r="DR165" s="276"/>
      <c r="DS165" s="277"/>
      <c r="DT165" s="276"/>
      <c r="DU165" s="277"/>
      <c r="DV165" s="276"/>
      <c r="DW165" s="276"/>
      <c r="DX165" s="277"/>
      <c r="DY165" s="277"/>
      <c r="DZ165" s="61"/>
      <c r="EA165" s="62"/>
      <c r="EB165" s="62"/>
      <c r="EC165" s="26" t="str">
        <f t="shared" si="291"/>
        <v/>
      </c>
      <c r="ED165" s="26" t="str">
        <f t="shared" si="292"/>
        <v/>
      </c>
      <c r="EE165" s="27">
        <f>IF(ED165="",0,IF(COUNTIF(ED$12:ED164,ED165)=0,0,COUNTIF(ED$12:ED164,ED165)))</f>
        <v>0</v>
      </c>
      <c r="EF165" s="26">
        <f t="shared" si="300"/>
        <v>0</v>
      </c>
      <c r="EG165" s="27" t="str">
        <f t="shared" si="293"/>
        <v/>
      </c>
      <c r="EI165" s="26" t="str">
        <f t="shared" si="294"/>
        <v/>
      </c>
      <c r="EJ165" s="26" t="str">
        <f t="shared" si="295"/>
        <v/>
      </c>
    </row>
    <row r="166" spans="1:140" s="26" customFormat="1" ht="52.5" customHeight="1">
      <c r="A166" s="169" t="str">
        <f>IF(OR($I166="TTL",$I166=""),"",IF(ISERROR(VLOOKUP($B166,CODE!$D:$G,CODE!$F$1-2,FALSE))=TRUE,"전략",VLOOKUP($B166,CODE!$D:$G,CODE!$F$1-2,FALSE)))</f>
        <v/>
      </c>
      <c r="B166" s="224" t="str">
        <f>IF(OR($I166="TTL",$I166=""),"",IF(VLOOKUP($P166,CODE!$K:$O,CODE!$O$1,FALSE)="",$I166,$I166&amp;"-"&amp;VLOOKUP($P166,CODE!$K:$O,CODE!$O$1,FALSE)))</f>
        <v/>
      </c>
      <c r="C166" s="72" t="str">
        <f t="shared" si="287"/>
        <v>--</v>
      </c>
      <c r="D166" s="306" t="str">
        <f t="shared" si="296"/>
        <v>--</v>
      </c>
      <c r="E166" s="72">
        <f t="shared" si="297"/>
        <v>0</v>
      </c>
      <c r="F166" s="195" t="str">
        <f t="shared" si="298"/>
        <v>--0</v>
      </c>
      <c r="G166" s="72" t="str">
        <f t="shared" si="299"/>
        <v>--0-</v>
      </c>
      <c r="H166" s="72">
        <f>IF(ISERROR(I166&amp;VLOOKUP(P166,CODE!$K:$N,CODE!$N$1,FALSE)&amp;S166)=TRUE,0,I166&amp;VLOOKUP(P166,CODE!$K:$N,CODE!$N$1,FALSE)&amp;S166)</f>
        <v>0</v>
      </c>
      <c r="I166" s="72" t="str">
        <f>IF(ISERROR(SEARCH("TTL",$K166))=TRUE,IF($L166="","",VLOOKUP($L166,CODE!$B:$G,CODE!$D$1,FALSE)),"TTL")</f>
        <v/>
      </c>
      <c r="J166" s="244" t="str">
        <f t="shared" si="288"/>
        <v/>
      </c>
      <c r="K166" s="558"/>
      <c r="L166" s="40"/>
      <c r="M166" s="41" t="str">
        <f>IF(OR($I166="TTL",$L166=""),"",VLOOKUP($L166,CODE!$B:$D,CODE!$C$1,FALSE))</f>
        <v/>
      </c>
      <c r="N166" s="42" t="str">
        <f>IF(OR($I166="TTL",$L166=""),"",VLOOKUP($K$2,CODE!$S:$T,CODE!$T$1-1,FALSE))</f>
        <v/>
      </c>
      <c r="O166" s="43" t="str">
        <f>IF(OR($I166="TTL",$L166=""),"",VLOOKUP($L$2,CODE!$X:$Y,CODE!$Y$1-1,FALSE))</f>
        <v/>
      </c>
      <c r="P166" s="40"/>
      <c r="Q166" s="41" t="str">
        <f>IF(OR($I166="TTL",$P166=""),"",VLOOKUP($P166,CODE!$K:$M,CODE!$L$1,FALSE))</f>
        <v/>
      </c>
      <c r="R166" s="185"/>
      <c r="S166" s="40"/>
      <c r="T166" s="43" t="str">
        <f t="shared" si="273"/>
        <v/>
      </c>
      <c r="U166" s="39" t="str">
        <f t="shared" si="274"/>
        <v/>
      </c>
      <c r="V166" s="36">
        <f t="shared" si="277"/>
        <v>0</v>
      </c>
      <c r="W166" s="44"/>
      <c r="X166" s="39" t="str">
        <f>IF($Y166="","",VLOOKUP($Y166,CODE!$AE:$AF,CODE!$AF$1-1,FALSE))</f>
        <v/>
      </c>
      <c r="Y166" s="37"/>
      <c r="Z166" s="35" t="str">
        <f t="shared" si="278"/>
        <v/>
      </c>
      <c r="AA166" s="554" t="str">
        <f t="shared" si="279"/>
        <v/>
      </c>
      <c r="AB166" s="45">
        <f t="shared" si="280"/>
        <v>0</v>
      </c>
      <c r="AC166" s="560">
        <v>0</v>
      </c>
      <c r="AD166" s="186">
        <v>1</v>
      </c>
      <c r="AE166" s="218"/>
      <c r="AF166" s="214"/>
      <c r="AG166" s="215"/>
      <c r="AH166" s="216"/>
      <c r="AI166" s="231" t="str">
        <f t="shared" si="275"/>
        <v/>
      </c>
      <c r="AJ166" s="217"/>
      <c r="AK166" s="217"/>
      <c r="AL166" s="219" t="str">
        <f t="shared" si="272"/>
        <v/>
      </c>
      <c r="AM166" s="254">
        <f>IF(ISERROR(VLOOKUP($F166,[1]기획현황취합!$A$1:$E$65474,[1]기획현황취합!$B$1,FALSE))=TRUE,0,VLOOKUP($F166,[1]기획현황취합!$A$1:$E$65474,[1]기획현황취합!$B$1,FALSE))</f>
        <v>0</v>
      </c>
      <c r="AN166" s="1042">
        <f>IF(ISERROR(VLOOKUP($F166,[1]기획현황취합!$A$1:$E$65474,[1]기획현황취합!$C$1,FALSE))=TRUE,0,VLOOKUP($F166,[1]기획현황취합!$A$1:$E$65474,[1]기획현황취합!$C$1,FALSE))</f>
        <v>0</v>
      </c>
      <c r="AO166" s="46">
        <f>IF(ISERROR(($AM166/1.1)/VLOOKUP($AG166,'TARGET MU'!$A:$D,'TARGET MU'!$D$1,FALSE))=TRUE,0,($AM166/1.1)/VLOOKUP($AG166,'TARGET MU'!$A:$D,'TARGET MU'!$D$1,FALSE))</f>
        <v>0</v>
      </c>
      <c r="AP166" s="1049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0</v>
      </c>
      <c r="AQ166" s="38">
        <f t="shared" si="328"/>
        <v>0</v>
      </c>
      <c r="AR166" s="716">
        <v>0</v>
      </c>
      <c r="AS166" s="716">
        <v>0</v>
      </c>
      <c r="AT166" s="251"/>
      <c r="AU166" s="226">
        <f t="shared" si="329"/>
        <v>0</v>
      </c>
      <c r="AV166" s="252">
        <v>0</v>
      </c>
      <c r="AW166" s="253">
        <v>0</v>
      </c>
      <c r="AX166" s="257">
        <f>IF(ISERROR(VLOOKUP($F166,[1]기획현황취합!$A$1:$E$65474,[1]기획현황취합!$D$1,FALSE))=TRUE,0,VLOOKUP($F166,[1]기획현황취합!$A$1:$E$65474,[1]기획현황취합!$D$1,FALSE))</f>
        <v>0</v>
      </c>
      <c r="AY166" s="255">
        <v>0</v>
      </c>
      <c r="AZ166" s="210">
        <f>IF(ISERROR(VLOOKUP($F166,[1]기획현황취합!$A$1:$E$65474,[1]기획현황취합!$E$1,FALSE))=TRUE,0,VLOOKUP($F166,[1]기획현황취합!$A$1:$E$65474,[1]기획현황취합!$E$1,FALSE))</f>
        <v>0</v>
      </c>
      <c r="BA166" s="250">
        <v>0</v>
      </c>
      <c r="BB166" s="250">
        <v>0</v>
      </c>
      <c r="BC166" s="250">
        <v>0</v>
      </c>
      <c r="BD166" s="250">
        <v>0</v>
      </c>
      <c r="BE166" s="250">
        <v>0</v>
      </c>
      <c r="BF166" s="250">
        <v>0</v>
      </c>
      <c r="BG166" s="256">
        <v>0</v>
      </c>
      <c r="BH166" s="256">
        <v>0</v>
      </c>
      <c r="BI166" s="84">
        <f>IF($I166="TTL",SUMIF($C:$C,MID($K166,1,SEARCH("TTL",$K166)-2),$BI:$BI),SUMIF(실입고현황!$A:$A,BB166&amp;VLOOKUP($AG166,'TARGET MU'!$A:$D,'TARGET MU'!$B$1,FALSE)&amp;$Z166&amp;" "&amp;$AE166,실입고현황!$C:$C))</f>
        <v>0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0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281"/>
        <v>0</v>
      </c>
      <c r="BO166" s="47">
        <f t="shared" si="282"/>
        <v>0</v>
      </c>
      <c r="BP166" s="95">
        <f t="shared" si="283"/>
        <v>0</v>
      </c>
      <c r="BQ166" s="95">
        <f t="shared" si="284"/>
        <v>0</v>
      </c>
      <c r="BR166" s="48">
        <f t="shared" si="276"/>
        <v>0</v>
      </c>
      <c r="BT166" s="26" t="str">
        <f>IF(ISERROR(Z166&amp;VLOOKUP($AG166,'TARGET MU'!$A:$D,'TARGET MU'!$B$1,FALSE))=TRUE,"",Z166&amp;VLOOKUP($AG166,'TARGET MU'!$A:$D,'TARGET MU'!$B$1,FALSE))</f>
        <v/>
      </c>
      <c r="BU166" s="31">
        <f t="shared" si="289"/>
        <v>0</v>
      </c>
      <c r="BV166" s="31" t="str">
        <f t="shared" si="290"/>
        <v>0</v>
      </c>
      <c r="BX166" s="55">
        <f t="shared" si="301"/>
        <v>0</v>
      </c>
      <c r="BY166" s="56" t="str">
        <f t="shared" si="302"/>
        <v/>
      </c>
      <c r="BZ166" s="56">
        <f t="shared" si="303"/>
        <v>0</v>
      </c>
      <c r="CA166" s="56">
        <f t="shared" si="304"/>
        <v>0</v>
      </c>
      <c r="CB166" s="56">
        <f t="shared" si="305"/>
        <v>0</v>
      </c>
      <c r="CC166" s="56">
        <f t="shared" si="306"/>
        <v>0</v>
      </c>
      <c r="CD166" s="57">
        <f t="shared" si="307"/>
        <v>0</v>
      </c>
      <c r="CE166" s="56" t="str">
        <f t="shared" si="308"/>
        <v/>
      </c>
      <c r="CF166" s="56" t="str">
        <f t="shared" si="309"/>
        <v/>
      </c>
      <c r="CG166" s="57">
        <f t="shared" si="310"/>
        <v>0</v>
      </c>
      <c r="CH166" s="56" t="str">
        <f t="shared" si="311"/>
        <v/>
      </c>
      <c r="CI166" s="56">
        <f t="shared" si="312"/>
        <v>1</v>
      </c>
      <c r="CJ166" s="56">
        <f t="shared" si="313"/>
        <v>0</v>
      </c>
      <c r="CK166" s="58">
        <f t="shared" si="285"/>
        <v>0</v>
      </c>
      <c r="CL166" s="59">
        <f t="shared" si="314"/>
        <v>0</v>
      </c>
      <c r="CM166" s="58">
        <f t="shared" si="315"/>
        <v>0</v>
      </c>
      <c r="CN166" s="58">
        <f t="shared" si="316"/>
        <v>0</v>
      </c>
      <c r="CO166" s="58">
        <f t="shared" si="317"/>
        <v>0</v>
      </c>
      <c r="CP166" s="60" t="str">
        <f t="shared" si="318"/>
        <v/>
      </c>
      <c r="CQ166" s="241"/>
      <c r="CS166" s="49"/>
      <c r="CT166" s="50" t="str">
        <f t="shared" si="319"/>
        <v/>
      </c>
      <c r="CU166" s="51" t="str">
        <f t="shared" si="320"/>
        <v/>
      </c>
      <c r="CV166" s="51" t="str">
        <f t="shared" si="321"/>
        <v>_</v>
      </c>
      <c r="CW166" s="51" t="str">
        <f t="shared" si="322"/>
        <v/>
      </c>
      <c r="CX166" s="52">
        <f t="shared" si="323"/>
        <v>0</v>
      </c>
      <c r="CY166" s="52" t="str">
        <f t="shared" si="324"/>
        <v/>
      </c>
      <c r="CZ166" s="53">
        <f t="shared" si="286"/>
        <v>0</v>
      </c>
      <c r="DA166" s="53">
        <f t="shared" si="325"/>
        <v>0</v>
      </c>
      <c r="DB166" s="52">
        <f t="shared" si="326"/>
        <v>0</v>
      </c>
      <c r="DC166" s="52">
        <f t="shared" si="327"/>
        <v>0</v>
      </c>
      <c r="DD166" s="61"/>
      <c r="DE166" s="165"/>
      <c r="DG166" s="276"/>
      <c r="DH166" s="282" t="str">
        <f t="shared" si="330"/>
        <v/>
      </c>
      <c r="DI166" s="275"/>
      <c r="DJ166" s="275"/>
      <c r="DK166" s="276"/>
      <c r="DL166" s="1081"/>
      <c r="DM166" s="1081"/>
      <c r="DN166" s="276"/>
      <c r="DO166" s="276"/>
      <c r="DP166" s="283" t="str">
        <f t="shared" si="331"/>
        <v/>
      </c>
      <c r="DQ166" s="276"/>
      <c r="DR166" s="276"/>
      <c r="DS166" s="277"/>
      <c r="DT166" s="276"/>
      <c r="DU166" s="277"/>
      <c r="DV166" s="276"/>
      <c r="DW166" s="276"/>
      <c r="DX166" s="277"/>
      <c r="DY166" s="277"/>
      <c r="DZ166" s="61"/>
      <c r="EA166" s="62"/>
      <c r="EB166" s="62"/>
      <c r="EC166" s="26" t="str">
        <f t="shared" si="291"/>
        <v/>
      </c>
      <c r="ED166" s="26" t="str">
        <f t="shared" si="292"/>
        <v/>
      </c>
      <c r="EE166" s="27">
        <f>IF(ED166="",0,IF(COUNTIF(ED$12:ED165,ED166)=0,0,COUNTIF(ED$12:ED165,ED166)))</f>
        <v>0</v>
      </c>
      <c r="EF166" s="26">
        <f t="shared" si="300"/>
        <v>0</v>
      </c>
      <c r="EG166" s="27" t="str">
        <f t="shared" si="293"/>
        <v/>
      </c>
      <c r="EI166" s="26" t="str">
        <f t="shared" si="294"/>
        <v/>
      </c>
      <c r="EJ166" s="26" t="str">
        <f t="shared" si="295"/>
        <v/>
      </c>
    </row>
    <row r="167" spans="1:140" s="26" customFormat="1" ht="52.5" customHeight="1">
      <c r="A167" s="169" t="str">
        <f>IF(OR($I167="TTL",$I167=""),"",IF(ISERROR(VLOOKUP($B167,CODE!$D:$G,CODE!$F$1-2,FALSE))=TRUE,"전략",VLOOKUP($B167,CODE!$D:$G,CODE!$F$1-2,FALSE)))</f>
        <v/>
      </c>
      <c r="B167" s="224" t="str">
        <f>IF(OR($I167="TTL",$I167=""),"",IF(VLOOKUP($P167,CODE!$K:$O,CODE!$O$1,FALSE)="",$I167,$I167&amp;"-"&amp;VLOOKUP($P167,CODE!$K:$O,CODE!$O$1,FALSE)))</f>
        <v/>
      </c>
      <c r="C167" s="72" t="str">
        <f t="shared" si="287"/>
        <v>--</v>
      </c>
      <c r="D167" s="306" t="str">
        <f t="shared" si="296"/>
        <v>--</v>
      </c>
      <c r="E167" s="72">
        <f t="shared" si="297"/>
        <v>0</v>
      </c>
      <c r="F167" s="195" t="str">
        <f t="shared" si="298"/>
        <v>--0</v>
      </c>
      <c r="G167" s="72" t="str">
        <f t="shared" si="299"/>
        <v>--0-</v>
      </c>
      <c r="H167" s="72">
        <f>IF(ISERROR(I167&amp;VLOOKUP(P167,CODE!$K:$N,CODE!$N$1,FALSE)&amp;S167)=TRUE,0,I167&amp;VLOOKUP(P167,CODE!$K:$N,CODE!$N$1,FALSE)&amp;S167)</f>
        <v>0</v>
      </c>
      <c r="I167" s="72" t="str">
        <f>IF(ISERROR(SEARCH("TTL",$K167))=TRUE,IF($L167="","",VLOOKUP($L167,CODE!$B:$G,CODE!$D$1,FALSE)),"TTL")</f>
        <v/>
      </c>
      <c r="J167" s="244" t="str">
        <f t="shared" si="288"/>
        <v/>
      </c>
      <c r="K167" s="558"/>
      <c r="L167" s="40"/>
      <c r="M167" s="41" t="str">
        <f>IF(OR($I167="TTL",$L167=""),"",VLOOKUP($L167,CODE!$B:$D,CODE!$C$1,FALSE))</f>
        <v/>
      </c>
      <c r="N167" s="42" t="str">
        <f>IF(OR($I167="TTL",$L167=""),"",VLOOKUP($K$2,CODE!$S:$T,CODE!$T$1-1,FALSE))</f>
        <v/>
      </c>
      <c r="O167" s="43" t="str">
        <f>IF(OR($I167="TTL",$L167=""),"",VLOOKUP($L$2,CODE!$X:$Y,CODE!$Y$1-1,FALSE))</f>
        <v/>
      </c>
      <c r="P167" s="40"/>
      <c r="Q167" s="41" t="str">
        <f>IF(OR($I167="TTL",$P167=""),"",VLOOKUP($P167,CODE!$K:$M,CODE!$L$1,FALSE))</f>
        <v/>
      </c>
      <c r="R167" s="185"/>
      <c r="S167" s="40"/>
      <c r="T167" s="43" t="str">
        <f t="shared" si="273"/>
        <v/>
      </c>
      <c r="U167" s="39" t="str">
        <f t="shared" si="274"/>
        <v/>
      </c>
      <c r="V167" s="36">
        <f t="shared" si="277"/>
        <v>0</v>
      </c>
      <c r="W167" s="44"/>
      <c r="X167" s="39" t="str">
        <f>IF($Y167="","",VLOOKUP($Y167,CODE!$AE:$AF,CODE!$AF$1-1,FALSE))</f>
        <v/>
      </c>
      <c r="Y167" s="37"/>
      <c r="Z167" s="35" t="str">
        <f t="shared" si="278"/>
        <v/>
      </c>
      <c r="AA167" s="554" t="str">
        <f t="shared" si="279"/>
        <v/>
      </c>
      <c r="AB167" s="45">
        <f t="shared" si="280"/>
        <v>0</v>
      </c>
      <c r="AC167" s="560">
        <v>0</v>
      </c>
      <c r="AD167" s="186">
        <v>1</v>
      </c>
      <c r="AE167" s="218"/>
      <c r="AF167" s="214"/>
      <c r="AG167" s="215"/>
      <c r="AH167" s="216"/>
      <c r="AI167" s="231" t="str">
        <f t="shared" si="275"/>
        <v/>
      </c>
      <c r="AJ167" s="217"/>
      <c r="AK167" s="217"/>
      <c r="AL167" s="219" t="str">
        <f t="shared" si="272"/>
        <v/>
      </c>
      <c r="AM167" s="254">
        <f>IF(ISERROR(VLOOKUP($F167,[1]기획현황취합!$A$1:$E$65474,[1]기획현황취합!$B$1,FALSE))=TRUE,0,VLOOKUP($F167,[1]기획현황취합!$A$1:$E$65474,[1]기획현황취합!$B$1,FALSE))</f>
        <v>0</v>
      </c>
      <c r="AN167" s="1042">
        <f>IF(ISERROR(VLOOKUP($F167,[1]기획현황취합!$A$1:$E$65474,[1]기획현황취합!$C$1,FALSE))=TRUE,0,VLOOKUP($F167,[1]기획현황취합!$A$1:$E$65474,[1]기획현황취합!$C$1,FALSE))</f>
        <v>0</v>
      </c>
      <c r="AO167" s="46">
        <f>IF(ISERROR(($AM167/1.1)/VLOOKUP($AG167,'TARGET MU'!$A:$D,'TARGET MU'!$D$1,FALSE))=TRUE,0,($AM167/1.1)/VLOOKUP($AG167,'TARGET MU'!$A:$D,'TARGET MU'!$D$1,FALSE))</f>
        <v>0</v>
      </c>
      <c r="AP167" s="1049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0</v>
      </c>
      <c r="AQ167" s="38">
        <f t="shared" si="328"/>
        <v>0</v>
      </c>
      <c r="AR167" s="716">
        <v>0</v>
      </c>
      <c r="AS167" s="716">
        <v>0</v>
      </c>
      <c r="AT167" s="251"/>
      <c r="AU167" s="226">
        <f t="shared" si="329"/>
        <v>0</v>
      </c>
      <c r="AV167" s="252">
        <v>0</v>
      </c>
      <c r="AW167" s="253">
        <v>0</v>
      </c>
      <c r="AX167" s="257">
        <f>IF(ISERROR(VLOOKUP($F167,[1]기획현황취합!$A$1:$E$65474,[1]기획현황취합!$D$1,FALSE))=TRUE,0,VLOOKUP($F167,[1]기획현황취합!$A$1:$E$65474,[1]기획현황취합!$D$1,FALSE))</f>
        <v>0</v>
      </c>
      <c r="AY167" s="255">
        <v>0</v>
      </c>
      <c r="AZ167" s="210">
        <f>IF(ISERROR(VLOOKUP($F167,[1]기획현황취합!$A$1:$E$65474,[1]기획현황취합!$E$1,FALSE))=TRUE,0,VLOOKUP($F167,[1]기획현황취합!$A$1:$E$65474,[1]기획현황취합!$E$1,FALSE))</f>
        <v>0</v>
      </c>
      <c r="BA167" s="250">
        <v>0</v>
      </c>
      <c r="BB167" s="250">
        <v>0</v>
      </c>
      <c r="BC167" s="250">
        <v>0</v>
      </c>
      <c r="BD167" s="250">
        <v>0</v>
      </c>
      <c r="BE167" s="250">
        <v>0</v>
      </c>
      <c r="BF167" s="250">
        <v>0</v>
      </c>
      <c r="BG167" s="256">
        <v>0</v>
      </c>
      <c r="BH167" s="256">
        <v>0</v>
      </c>
      <c r="BI167" s="84">
        <f>IF($I167="TTL",SUMIF($C:$C,MID($K167,1,SEARCH("TTL",$K167)-2),$BI:$BI),SUMIF(실입고현황!$A:$A,BB167&amp;VLOOKUP($AG167,'TARGET MU'!$A:$D,'TARGET MU'!$B$1,FALSE)&amp;$Z167&amp;" "&amp;$AE167,실입고현황!$C:$C))</f>
        <v>0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0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281"/>
        <v>0</v>
      </c>
      <c r="BO167" s="47">
        <f t="shared" si="282"/>
        <v>0</v>
      </c>
      <c r="BP167" s="95">
        <f t="shared" si="283"/>
        <v>0</v>
      </c>
      <c r="BQ167" s="95">
        <f t="shared" si="284"/>
        <v>0</v>
      </c>
      <c r="BR167" s="48">
        <f t="shared" si="276"/>
        <v>0</v>
      </c>
      <c r="BT167" s="26" t="str">
        <f>IF(ISERROR(Z167&amp;VLOOKUP($AG167,'TARGET MU'!$A:$D,'TARGET MU'!$B$1,FALSE))=TRUE,"",Z167&amp;VLOOKUP($AG167,'TARGET MU'!$A:$D,'TARGET MU'!$B$1,FALSE))</f>
        <v/>
      </c>
      <c r="BU167" s="31">
        <f t="shared" si="289"/>
        <v>0</v>
      </c>
      <c r="BV167" s="31" t="str">
        <f t="shared" si="290"/>
        <v>0</v>
      </c>
      <c r="BX167" s="55">
        <f t="shared" si="301"/>
        <v>0</v>
      </c>
      <c r="BY167" s="56" t="str">
        <f t="shared" si="302"/>
        <v/>
      </c>
      <c r="BZ167" s="56">
        <f t="shared" si="303"/>
        <v>0</v>
      </c>
      <c r="CA167" s="56">
        <f t="shared" si="304"/>
        <v>0</v>
      </c>
      <c r="CB167" s="56">
        <f t="shared" si="305"/>
        <v>0</v>
      </c>
      <c r="CC167" s="56">
        <f t="shared" si="306"/>
        <v>0</v>
      </c>
      <c r="CD167" s="57">
        <f t="shared" si="307"/>
        <v>0</v>
      </c>
      <c r="CE167" s="56" t="str">
        <f t="shared" si="308"/>
        <v/>
      </c>
      <c r="CF167" s="56" t="str">
        <f t="shared" si="309"/>
        <v/>
      </c>
      <c r="CG167" s="57">
        <f t="shared" si="310"/>
        <v>0</v>
      </c>
      <c r="CH167" s="56" t="str">
        <f t="shared" si="311"/>
        <v/>
      </c>
      <c r="CI167" s="56">
        <f t="shared" si="312"/>
        <v>1</v>
      </c>
      <c r="CJ167" s="56">
        <f t="shared" si="313"/>
        <v>0</v>
      </c>
      <c r="CK167" s="58">
        <f t="shared" si="285"/>
        <v>0</v>
      </c>
      <c r="CL167" s="59">
        <f t="shared" si="314"/>
        <v>0</v>
      </c>
      <c r="CM167" s="58">
        <f t="shared" si="315"/>
        <v>0</v>
      </c>
      <c r="CN167" s="58">
        <f t="shared" si="316"/>
        <v>0</v>
      </c>
      <c r="CO167" s="58">
        <f t="shared" si="317"/>
        <v>0</v>
      </c>
      <c r="CP167" s="60" t="str">
        <f t="shared" si="318"/>
        <v/>
      </c>
      <c r="CQ167" s="241"/>
      <c r="CS167" s="49"/>
      <c r="CT167" s="50" t="str">
        <f t="shared" si="319"/>
        <v/>
      </c>
      <c r="CU167" s="51" t="str">
        <f t="shared" si="320"/>
        <v/>
      </c>
      <c r="CV167" s="51" t="str">
        <f t="shared" si="321"/>
        <v>_</v>
      </c>
      <c r="CW167" s="51" t="str">
        <f t="shared" si="322"/>
        <v/>
      </c>
      <c r="CX167" s="52">
        <f t="shared" si="323"/>
        <v>0</v>
      </c>
      <c r="CY167" s="52" t="str">
        <f t="shared" si="324"/>
        <v/>
      </c>
      <c r="CZ167" s="53">
        <f t="shared" si="286"/>
        <v>0</v>
      </c>
      <c r="DA167" s="53">
        <f t="shared" si="325"/>
        <v>0</v>
      </c>
      <c r="DB167" s="52">
        <f t="shared" si="326"/>
        <v>0</v>
      </c>
      <c r="DC167" s="52">
        <f t="shared" si="327"/>
        <v>0</v>
      </c>
      <c r="DD167" s="61"/>
      <c r="DE167" s="165"/>
      <c r="DG167" s="276"/>
      <c r="DH167" s="282" t="str">
        <f t="shared" si="330"/>
        <v/>
      </c>
      <c r="DI167" s="275"/>
      <c r="DJ167" s="275"/>
      <c r="DK167" s="276"/>
      <c r="DL167" s="1081"/>
      <c r="DM167" s="1081"/>
      <c r="DN167" s="276"/>
      <c r="DO167" s="276"/>
      <c r="DP167" s="283" t="str">
        <f t="shared" si="331"/>
        <v/>
      </c>
      <c r="DQ167" s="276"/>
      <c r="DR167" s="276"/>
      <c r="DS167" s="277"/>
      <c r="DT167" s="276"/>
      <c r="DU167" s="277"/>
      <c r="DV167" s="276"/>
      <c r="DW167" s="276"/>
      <c r="DX167" s="277"/>
      <c r="DY167" s="277"/>
      <c r="DZ167" s="61"/>
      <c r="EA167" s="62"/>
      <c r="EB167" s="62"/>
      <c r="EC167" s="26" t="str">
        <f t="shared" si="291"/>
        <v/>
      </c>
      <c r="ED167" s="26" t="str">
        <f t="shared" si="292"/>
        <v/>
      </c>
      <c r="EE167" s="27">
        <f>IF(ED167="",0,IF(COUNTIF(ED$12:ED166,ED167)=0,0,COUNTIF(ED$12:ED166,ED167)))</f>
        <v>0</v>
      </c>
      <c r="EF167" s="26">
        <f t="shared" si="300"/>
        <v>0</v>
      </c>
      <c r="EG167" s="27" t="str">
        <f t="shared" si="293"/>
        <v/>
      </c>
      <c r="EI167" s="26" t="str">
        <f t="shared" si="294"/>
        <v/>
      </c>
      <c r="EJ167" s="26" t="str">
        <f t="shared" si="295"/>
        <v/>
      </c>
    </row>
    <row r="168" spans="1:140" s="26" customFormat="1" ht="52.5" customHeight="1">
      <c r="A168" s="169" t="str">
        <f>IF(OR($I168="TTL",$I168=""),"",IF(ISERROR(VLOOKUP($B168,CODE!$D:$G,CODE!$F$1-2,FALSE))=TRUE,"전략",VLOOKUP($B168,CODE!$D:$G,CODE!$F$1-2,FALSE)))</f>
        <v/>
      </c>
      <c r="B168" s="224" t="str">
        <f>IF(OR($I168="TTL",$I168=""),"",IF(VLOOKUP($P168,CODE!$K:$O,CODE!$O$1,FALSE)="",$I168,$I168&amp;"-"&amp;VLOOKUP($P168,CODE!$K:$O,CODE!$O$1,FALSE)))</f>
        <v/>
      </c>
      <c r="C168" s="72" t="str">
        <f t="shared" si="287"/>
        <v>--</v>
      </c>
      <c r="D168" s="306" t="str">
        <f t="shared" si="296"/>
        <v>--</v>
      </c>
      <c r="E168" s="72">
        <f t="shared" si="297"/>
        <v>0</v>
      </c>
      <c r="F168" s="195" t="str">
        <f t="shared" si="298"/>
        <v>--0</v>
      </c>
      <c r="G168" s="72" t="str">
        <f t="shared" si="299"/>
        <v>--0-</v>
      </c>
      <c r="H168" s="72">
        <f>IF(ISERROR(I168&amp;VLOOKUP(P168,CODE!$K:$N,CODE!$N$1,FALSE)&amp;S168)=TRUE,0,I168&amp;VLOOKUP(P168,CODE!$K:$N,CODE!$N$1,FALSE)&amp;S168)</f>
        <v>0</v>
      </c>
      <c r="I168" s="72" t="str">
        <f>IF(ISERROR(SEARCH("TTL",$K168))=TRUE,IF($L168="","",VLOOKUP($L168,CODE!$B:$G,CODE!$D$1,FALSE)),"TTL")</f>
        <v/>
      </c>
      <c r="J168" s="244" t="str">
        <f t="shared" si="288"/>
        <v/>
      </c>
      <c r="K168" s="558"/>
      <c r="L168" s="40"/>
      <c r="M168" s="41" t="str">
        <f>IF(OR($I168="TTL",$L168=""),"",VLOOKUP($L168,CODE!$B:$D,CODE!$C$1,FALSE))</f>
        <v/>
      </c>
      <c r="N168" s="42" t="str">
        <f>IF(OR($I168="TTL",$L168=""),"",VLOOKUP($K$2,CODE!$S:$T,CODE!$T$1-1,FALSE))</f>
        <v/>
      </c>
      <c r="O168" s="43" t="str">
        <f>IF(OR($I168="TTL",$L168=""),"",VLOOKUP($L$2,CODE!$X:$Y,CODE!$Y$1-1,FALSE))</f>
        <v/>
      </c>
      <c r="P168" s="40"/>
      <c r="Q168" s="41" t="str">
        <f>IF(OR($I168="TTL",$P168=""),"",VLOOKUP($P168,CODE!$K:$M,CODE!$L$1,FALSE))</f>
        <v/>
      </c>
      <c r="R168" s="185"/>
      <c r="S168" s="40"/>
      <c r="T168" s="43" t="str">
        <f t="shared" si="273"/>
        <v/>
      </c>
      <c r="U168" s="39" t="str">
        <f t="shared" si="274"/>
        <v/>
      </c>
      <c r="V168" s="36">
        <f t="shared" si="277"/>
        <v>0</v>
      </c>
      <c r="W168" s="44"/>
      <c r="X168" s="39" t="str">
        <f>IF($Y168="","",VLOOKUP($Y168,CODE!$AE:$AF,CODE!$AF$1-1,FALSE))</f>
        <v/>
      </c>
      <c r="Y168" s="37"/>
      <c r="Z168" s="35" t="str">
        <f t="shared" si="278"/>
        <v/>
      </c>
      <c r="AA168" s="554" t="str">
        <f t="shared" si="279"/>
        <v/>
      </c>
      <c r="AB168" s="45">
        <f t="shared" si="280"/>
        <v>0</v>
      </c>
      <c r="AC168" s="560">
        <v>0</v>
      </c>
      <c r="AD168" s="186">
        <v>1</v>
      </c>
      <c r="AE168" s="218"/>
      <c r="AF168" s="214"/>
      <c r="AG168" s="215"/>
      <c r="AH168" s="216"/>
      <c r="AI168" s="231" t="str">
        <f t="shared" si="275"/>
        <v/>
      </c>
      <c r="AJ168" s="217"/>
      <c r="AK168" s="217"/>
      <c r="AL168" s="219" t="str">
        <f t="shared" si="272"/>
        <v/>
      </c>
      <c r="AM168" s="254">
        <f>IF(ISERROR(VLOOKUP($F168,[1]기획현황취합!$A$1:$E$65474,[1]기획현황취합!$B$1,FALSE))=TRUE,0,VLOOKUP($F168,[1]기획현황취합!$A$1:$E$65474,[1]기획현황취합!$B$1,FALSE))</f>
        <v>0</v>
      </c>
      <c r="AN168" s="1042">
        <f>IF(ISERROR(VLOOKUP($F168,[1]기획현황취합!$A$1:$E$65474,[1]기획현황취합!$C$1,FALSE))=TRUE,0,VLOOKUP($F168,[1]기획현황취합!$A$1:$E$65474,[1]기획현황취합!$C$1,FALSE))</f>
        <v>0</v>
      </c>
      <c r="AO168" s="46">
        <f>IF(ISERROR(($AM168/1.1)/VLOOKUP($AG168,'TARGET MU'!$A:$D,'TARGET MU'!$D$1,FALSE))=TRUE,0,($AM168/1.1)/VLOOKUP($AG168,'TARGET MU'!$A:$D,'TARGET MU'!$D$1,FALSE))</f>
        <v>0</v>
      </c>
      <c r="AP168" s="1049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0</v>
      </c>
      <c r="AQ168" s="38">
        <f t="shared" si="328"/>
        <v>0</v>
      </c>
      <c r="AR168" s="716">
        <v>0</v>
      </c>
      <c r="AS168" s="716">
        <v>0</v>
      </c>
      <c r="AT168" s="251"/>
      <c r="AU168" s="226">
        <f t="shared" si="329"/>
        <v>0</v>
      </c>
      <c r="AV168" s="252">
        <v>0</v>
      </c>
      <c r="AW168" s="253">
        <v>0</v>
      </c>
      <c r="AX168" s="257">
        <f>IF(ISERROR(VLOOKUP($F168,[1]기획현황취합!$A$1:$E$65474,[1]기획현황취합!$D$1,FALSE))=TRUE,0,VLOOKUP($F168,[1]기획현황취합!$A$1:$E$65474,[1]기획현황취합!$D$1,FALSE))</f>
        <v>0</v>
      </c>
      <c r="AY168" s="255">
        <v>0</v>
      </c>
      <c r="AZ168" s="210">
        <f>IF(ISERROR(VLOOKUP($F168,[1]기획현황취합!$A$1:$E$65474,[1]기획현황취합!$E$1,FALSE))=TRUE,0,VLOOKUP($F168,[1]기획현황취합!$A$1:$E$65474,[1]기획현황취합!$E$1,FALSE))</f>
        <v>0</v>
      </c>
      <c r="BA168" s="250">
        <v>0</v>
      </c>
      <c r="BB168" s="250">
        <v>0</v>
      </c>
      <c r="BC168" s="250">
        <v>0</v>
      </c>
      <c r="BD168" s="250">
        <v>0</v>
      </c>
      <c r="BE168" s="250">
        <v>0</v>
      </c>
      <c r="BF168" s="250">
        <v>0</v>
      </c>
      <c r="BG168" s="256">
        <v>0</v>
      </c>
      <c r="BH168" s="256">
        <v>0</v>
      </c>
      <c r="BI168" s="84">
        <f>IF($I168="TTL",SUMIF($C:$C,MID($K168,1,SEARCH("TTL",$K168)-2),$BI:$BI),SUMIF(실입고현황!$A:$A,BB168&amp;VLOOKUP($AG168,'TARGET MU'!$A:$D,'TARGET MU'!$B$1,FALSE)&amp;$Z168&amp;" "&amp;$AE168,실입고현황!$C:$C))</f>
        <v>0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281"/>
        <v>0</v>
      </c>
      <c r="BO168" s="47">
        <f t="shared" si="282"/>
        <v>0</v>
      </c>
      <c r="BP168" s="95">
        <f t="shared" si="283"/>
        <v>0</v>
      </c>
      <c r="BQ168" s="95">
        <f t="shared" si="284"/>
        <v>0</v>
      </c>
      <c r="BR168" s="48">
        <f t="shared" si="276"/>
        <v>0</v>
      </c>
      <c r="BT168" s="26" t="str">
        <f>IF(ISERROR(Z168&amp;VLOOKUP($AG168,'TARGET MU'!$A:$D,'TARGET MU'!$B$1,FALSE))=TRUE,"",Z168&amp;VLOOKUP($AG168,'TARGET MU'!$A:$D,'TARGET MU'!$B$1,FALSE))</f>
        <v/>
      </c>
      <c r="BU168" s="31">
        <f t="shared" si="289"/>
        <v>0</v>
      </c>
      <c r="BV168" s="31" t="str">
        <f t="shared" si="290"/>
        <v>0</v>
      </c>
      <c r="BX168" s="55">
        <f t="shared" si="301"/>
        <v>0</v>
      </c>
      <c r="BY168" s="56" t="str">
        <f t="shared" si="302"/>
        <v/>
      </c>
      <c r="BZ168" s="56">
        <f t="shared" si="303"/>
        <v>0</v>
      </c>
      <c r="CA168" s="56">
        <f t="shared" si="304"/>
        <v>0</v>
      </c>
      <c r="CB168" s="56">
        <f t="shared" si="305"/>
        <v>0</v>
      </c>
      <c r="CC168" s="56">
        <f t="shared" si="306"/>
        <v>0</v>
      </c>
      <c r="CD168" s="57">
        <f t="shared" si="307"/>
        <v>0</v>
      </c>
      <c r="CE168" s="56" t="str">
        <f t="shared" si="308"/>
        <v/>
      </c>
      <c r="CF168" s="56" t="str">
        <f t="shared" si="309"/>
        <v/>
      </c>
      <c r="CG168" s="57">
        <f t="shared" si="310"/>
        <v>0</v>
      </c>
      <c r="CH168" s="56" t="str">
        <f t="shared" si="311"/>
        <v/>
      </c>
      <c r="CI168" s="56">
        <f t="shared" si="312"/>
        <v>1</v>
      </c>
      <c r="CJ168" s="56">
        <f t="shared" si="313"/>
        <v>0</v>
      </c>
      <c r="CK168" s="58">
        <f t="shared" si="285"/>
        <v>0</v>
      </c>
      <c r="CL168" s="59">
        <f t="shared" si="314"/>
        <v>0</v>
      </c>
      <c r="CM168" s="58">
        <f t="shared" si="315"/>
        <v>0</v>
      </c>
      <c r="CN168" s="58">
        <f t="shared" si="316"/>
        <v>0</v>
      </c>
      <c r="CO168" s="58">
        <f t="shared" si="317"/>
        <v>0</v>
      </c>
      <c r="CP168" s="60" t="str">
        <f t="shared" si="318"/>
        <v/>
      </c>
      <c r="CQ168" s="241"/>
      <c r="CS168" s="49"/>
      <c r="CT168" s="50" t="str">
        <f t="shared" si="319"/>
        <v/>
      </c>
      <c r="CU168" s="51" t="str">
        <f t="shared" si="320"/>
        <v/>
      </c>
      <c r="CV168" s="51" t="str">
        <f t="shared" si="321"/>
        <v>_</v>
      </c>
      <c r="CW168" s="51" t="str">
        <f t="shared" si="322"/>
        <v/>
      </c>
      <c r="CX168" s="52">
        <f t="shared" si="323"/>
        <v>0</v>
      </c>
      <c r="CY168" s="52" t="str">
        <f t="shared" si="324"/>
        <v/>
      </c>
      <c r="CZ168" s="53">
        <f t="shared" si="286"/>
        <v>0</v>
      </c>
      <c r="DA168" s="53">
        <f t="shared" si="325"/>
        <v>0</v>
      </c>
      <c r="DB168" s="52">
        <f t="shared" si="326"/>
        <v>0</v>
      </c>
      <c r="DC168" s="52">
        <f t="shared" si="327"/>
        <v>0</v>
      </c>
      <c r="DD168" s="61"/>
      <c r="DE168" s="165"/>
      <c r="DG168" s="276"/>
      <c r="DH168" s="282" t="str">
        <f t="shared" si="330"/>
        <v/>
      </c>
      <c r="DI168" s="275"/>
      <c r="DJ168" s="275"/>
      <c r="DK168" s="276"/>
      <c r="DL168" s="1081"/>
      <c r="DM168" s="1081"/>
      <c r="DN168" s="276"/>
      <c r="DO168" s="276"/>
      <c r="DP168" s="283" t="str">
        <f t="shared" si="331"/>
        <v/>
      </c>
      <c r="DQ168" s="276"/>
      <c r="DR168" s="276"/>
      <c r="DS168" s="277"/>
      <c r="DT168" s="276"/>
      <c r="DU168" s="277"/>
      <c r="DV168" s="276"/>
      <c r="DW168" s="276"/>
      <c r="DX168" s="277"/>
      <c r="DY168" s="277"/>
      <c r="DZ168" s="61"/>
      <c r="EA168" s="62"/>
      <c r="EB168" s="62"/>
      <c r="EC168" s="26" t="str">
        <f t="shared" si="291"/>
        <v/>
      </c>
      <c r="ED168" s="26" t="str">
        <f t="shared" si="292"/>
        <v/>
      </c>
      <c r="EE168" s="27">
        <f>IF(ED168="",0,IF(COUNTIF(ED$12:ED167,ED168)=0,0,COUNTIF(ED$12:ED167,ED168)))</f>
        <v>0</v>
      </c>
      <c r="EF168" s="26">
        <f t="shared" si="300"/>
        <v>0</v>
      </c>
      <c r="EG168" s="27" t="str">
        <f t="shared" si="293"/>
        <v/>
      </c>
      <c r="EI168" s="26" t="str">
        <f t="shared" si="294"/>
        <v/>
      </c>
      <c r="EJ168" s="26" t="str">
        <f t="shared" si="295"/>
        <v/>
      </c>
    </row>
    <row r="169" spans="1:140" s="26" customFormat="1" ht="52.5" customHeight="1">
      <c r="A169" s="169" t="str">
        <f>IF(OR($I169="TTL",$I169=""),"",IF(ISERROR(VLOOKUP($B169,CODE!$D:$G,CODE!$F$1-2,FALSE))=TRUE,"전략",VLOOKUP($B169,CODE!$D:$G,CODE!$F$1-2,FALSE)))</f>
        <v/>
      </c>
      <c r="B169" s="224" t="str">
        <f>IF(OR($I169="TTL",$I169=""),"",IF(VLOOKUP($P169,CODE!$K:$O,CODE!$O$1,FALSE)="",$I169,$I169&amp;"-"&amp;VLOOKUP($P169,CODE!$K:$O,CODE!$O$1,FALSE)))</f>
        <v/>
      </c>
      <c r="C169" s="72" t="str">
        <f t="shared" si="287"/>
        <v>--</v>
      </c>
      <c r="D169" s="306" t="str">
        <f t="shared" si="296"/>
        <v>--</v>
      </c>
      <c r="E169" s="72">
        <f t="shared" si="297"/>
        <v>0</v>
      </c>
      <c r="F169" s="195" t="str">
        <f t="shared" si="298"/>
        <v>--0</v>
      </c>
      <c r="G169" s="72" t="str">
        <f t="shared" si="299"/>
        <v>--0-</v>
      </c>
      <c r="H169" s="72">
        <f>IF(ISERROR(I169&amp;VLOOKUP(P169,CODE!$K:$N,CODE!$N$1,FALSE)&amp;S169)=TRUE,0,I169&amp;VLOOKUP(P169,CODE!$K:$N,CODE!$N$1,FALSE)&amp;S169)</f>
        <v>0</v>
      </c>
      <c r="I169" s="72" t="str">
        <f>IF(ISERROR(SEARCH("TTL",$K169))=TRUE,IF($L169="","",VLOOKUP($L169,CODE!$B:$G,CODE!$D$1,FALSE)),"TTL")</f>
        <v/>
      </c>
      <c r="J169" s="244" t="str">
        <f t="shared" si="288"/>
        <v/>
      </c>
      <c r="K169" s="558"/>
      <c r="L169" s="40"/>
      <c r="M169" s="41" t="str">
        <f>IF(OR($I169="TTL",$L169=""),"",VLOOKUP($L169,CODE!$B:$D,CODE!$C$1,FALSE))</f>
        <v/>
      </c>
      <c r="N169" s="42" t="str">
        <f>IF(OR($I169="TTL",$L169=""),"",VLOOKUP($K$2,CODE!$S:$T,CODE!$T$1-1,FALSE))</f>
        <v/>
      </c>
      <c r="O169" s="43" t="str">
        <f>IF(OR($I169="TTL",$L169=""),"",VLOOKUP($L$2,CODE!$X:$Y,CODE!$Y$1-1,FALSE))</f>
        <v/>
      </c>
      <c r="P169" s="40"/>
      <c r="Q169" s="41" t="str">
        <f>IF(OR($I169="TTL",$P169=""),"",VLOOKUP($P169,CODE!$K:$M,CODE!$L$1,FALSE))</f>
        <v/>
      </c>
      <c r="R169" s="185"/>
      <c r="S169" s="40"/>
      <c r="T169" s="43" t="str">
        <f t="shared" si="273"/>
        <v/>
      </c>
      <c r="U169" s="39" t="str">
        <f t="shared" si="274"/>
        <v/>
      </c>
      <c r="V169" s="36">
        <f t="shared" si="277"/>
        <v>0</v>
      </c>
      <c r="W169" s="44"/>
      <c r="X169" s="39" t="str">
        <f>IF($Y169="","",VLOOKUP($Y169,CODE!$AE:$AF,CODE!$AF$1-1,FALSE))</f>
        <v/>
      </c>
      <c r="Y169" s="37"/>
      <c r="Z169" s="35" t="str">
        <f t="shared" si="278"/>
        <v/>
      </c>
      <c r="AA169" s="554" t="str">
        <f t="shared" si="279"/>
        <v/>
      </c>
      <c r="AB169" s="45">
        <f t="shared" si="280"/>
        <v>0</v>
      </c>
      <c r="AC169" s="560">
        <v>0</v>
      </c>
      <c r="AD169" s="186">
        <v>1</v>
      </c>
      <c r="AE169" s="218"/>
      <c r="AF169" s="214"/>
      <c r="AG169" s="215"/>
      <c r="AH169" s="216"/>
      <c r="AI169" s="231" t="str">
        <f t="shared" si="275"/>
        <v/>
      </c>
      <c r="AJ169" s="217"/>
      <c r="AK169" s="217"/>
      <c r="AL169" s="219" t="str">
        <f t="shared" si="272"/>
        <v/>
      </c>
      <c r="AM169" s="254">
        <f>IF(ISERROR(VLOOKUP($F169,[1]기획현황취합!$A$1:$E$65474,[1]기획현황취합!$B$1,FALSE))=TRUE,0,VLOOKUP($F169,[1]기획현황취합!$A$1:$E$65474,[1]기획현황취합!$B$1,FALSE))</f>
        <v>0</v>
      </c>
      <c r="AN169" s="1042">
        <f>IF(ISERROR(VLOOKUP($F169,[1]기획현황취합!$A$1:$E$65474,[1]기획현황취합!$C$1,FALSE))=TRUE,0,VLOOKUP($F169,[1]기획현황취합!$A$1:$E$65474,[1]기획현황취합!$C$1,FALSE))</f>
        <v>0</v>
      </c>
      <c r="AO169" s="46">
        <f>IF(ISERROR(($AM169/1.1)/VLOOKUP($AG169,'TARGET MU'!$A:$D,'TARGET MU'!$D$1,FALSE))=TRUE,0,($AM169/1.1)/VLOOKUP($AG169,'TARGET MU'!$A:$D,'TARGET MU'!$D$1,FALSE))</f>
        <v>0</v>
      </c>
      <c r="AP169" s="1049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0</v>
      </c>
      <c r="AQ169" s="38">
        <f t="shared" si="328"/>
        <v>0</v>
      </c>
      <c r="AR169" s="716">
        <v>0</v>
      </c>
      <c r="AS169" s="716">
        <v>0</v>
      </c>
      <c r="AT169" s="251"/>
      <c r="AU169" s="226">
        <f t="shared" si="329"/>
        <v>0</v>
      </c>
      <c r="AV169" s="252">
        <v>0</v>
      </c>
      <c r="AW169" s="253">
        <v>0</v>
      </c>
      <c r="AX169" s="257">
        <f>IF(ISERROR(VLOOKUP($F169,[1]기획현황취합!$A$1:$E$65474,[1]기획현황취합!$D$1,FALSE))=TRUE,0,VLOOKUP($F169,[1]기획현황취합!$A$1:$E$65474,[1]기획현황취합!$D$1,FALSE))</f>
        <v>0</v>
      </c>
      <c r="AY169" s="255">
        <v>0</v>
      </c>
      <c r="AZ169" s="210">
        <f>IF(ISERROR(VLOOKUP($F169,[1]기획현황취합!$A$1:$E$65474,[1]기획현황취합!$E$1,FALSE))=TRUE,0,VLOOKUP($F169,[1]기획현황취합!$A$1:$E$65474,[1]기획현황취합!$E$1,FALSE))</f>
        <v>0</v>
      </c>
      <c r="BA169" s="250">
        <v>0</v>
      </c>
      <c r="BB169" s="250">
        <v>0</v>
      </c>
      <c r="BC169" s="250">
        <v>0</v>
      </c>
      <c r="BD169" s="250">
        <v>0</v>
      </c>
      <c r="BE169" s="250">
        <v>0</v>
      </c>
      <c r="BF169" s="250">
        <v>0</v>
      </c>
      <c r="BG169" s="256">
        <v>0</v>
      </c>
      <c r="BH169" s="256">
        <v>0</v>
      </c>
      <c r="BI169" s="84">
        <f>IF($I169="TTL",SUMIF($C:$C,MID($K169,1,SEARCH("TTL",$K169)-2),$BI:$BI),SUMIF(실입고현황!$A:$A,BB169&amp;VLOOKUP($AG169,'TARGET MU'!$A:$D,'TARGET MU'!$B$1,FALSE)&amp;$Z169&amp;" "&amp;$AE169,실입고현황!$C:$C))</f>
        <v>0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281"/>
        <v>0</v>
      </c>
      <c r="BO169" s="47">
        <f t="shared" si="282"/>
        <v>0</v>
      </c>
      <c r="BP169" s="95">
        <f t="shared" si="283"/>
        <v>0</v>
      </c>
      <c r="BQ169" s="95">
        <f t="shared" si="284"/>
        <v>0</v>
      </c>
      <c r="BR169" s="48">
        <f t="shared" si="276"/>
        <v>0</v>
      </c>
      <c r="BT169" s="26" t="str">
        <f>IF(ISERROR(Z169&amp;VLOOKUP($AG169,'TARGET MU'!$A:$D,'TARGET MU'!$B$1,FALSE))=TRUE,"",Z169&amp;VLOOKUP($AG169,'TARGET MU'!$A:$D,'TARGET MU'!$B$1,FALSE))</f>
        <v/>
      </c>
      <c r="BU169" s="31">
        <f t="shared" si="289"/>
        <v>0</v>
      </c>
      <c r="BV169" s="31" t="str">
        <f t="shared" si="290"/>
        <v>0</v>
      </c>
      <c r="BX169" s="55">
        <f t="shared" si="301"/>
        <v>0</v>
      </c>
      <c r="BY169" s="56" t="str">
        <f t="shared" si="302"/>
        <v/>
      </c>
      <c r="BZ169" s="56">
        <f t="shared" si="303"/>
        <v>0</v>
      </c>
      <c r="CA169" s="56">
        <f t="shared" si="304"/>
        <v>0</v>
      </c>
      <c r="CB169" s="56">
        <f t="shared" si="305"/>
        <v>0</v>
      </c>
      <c r="CC169" s="56">
        <f t="shared" si="306"/>
        <v>0</v>
      </c>
      <c r="CD169" s="57">
        <f t="shared" si="307"/>
        <v>0</v>
      </c>
      <c r="CE169" s="56" t="str">
        <f t="shared" si="308"/>
        <v/>
      </c>
      <c r="CF169" s="56" t="str">
        <f t="shared" si="309"/>
        <v/>
      </c>
      <c r="CG169" s="57">
        <f t="shared" si="310"/>
        <v>0</v>
      </c>
      <c r="CH169" s="56" t="str">
        <f t="shared" si="311"/>
        <v/>
      </c>
      <c r="CI169" s="56">
        <f t="shared" si="312"/>
        <v>1</v>
      </c>
      <c r="CJ169" s="56">
        <f t="shared" si="313"/>
        <v>0</v>
      </c>
      <c r="CK169" s="58">
        <f t="shared" si="285"/>
        <v>0</v>
      </c>
      <c r="CL169" s="59">
        <f t="shared" si="314"/>
        <v>0</v>
      </c>
      <c r="CM169" s="58">
        <f t="shared" si="315"/>
        <v>0</v>
      </c>
      <c r="CN169" s="58">
        <f t="shared" si="316"/>
        <v>0</v>
      </c>
      <c r="CO169" s="58">
        <f t="shared" si="317"/>
        <v>0</v>
      </c>
      <c r="CP169" s="60" t="str">
        <f t="shared" si="318"/>
        <v/>
      </c>
      <c r="CQ169" s="241"/>
      <c r="CS169" s="49"/>
      <c r="CT169" s="50" t="str">
        <f t="shared" si="319"/>
        <v/>
      </c>
      <c r="CU169" s="51" t="str">
        <f t="shared" si="320"/>
        <v/>
      </c>
      <c r="CV169" s="51" t="str">
        <f t="shared" si="321"/>
        <v>_</v>
      </c>
      <c r="CW169" s="51" t="str">
        <f t="shared" si="322"/>
        <v/>
      </c>
      <c r="CX169" s="52">
        <f t="shared" si="323"/>
        <v>0</v>
      </c>
      <c r="CY169" s="52" t="str">
        <f t="shared" si="324"/>
        <v/>
      </c>
      <c r="CZ169" s="53">
        <f t="shared" si="286"/>
        <v>0</v>
      </c>
      <c r="DA169" s="53">
        <f t="shared" si="325"/>
        <v>0</v>
      </c>
      <c r="DB169" s="52">
        <f t="shared" si="326"/>
        <v>0</v>
      </c>
      <c r="DC169" s="52">
        <f t="shared" si="327"/>
        <v>0</v>
      </c>
      <c r="DD169" s="61"/>
      <c r="DE169" s="165"/>
      <c r="DG169" s="276"/>
      <c r="DH169" s="282" t="str">
        <f t="shared" si="330"/>
        <v/>
      </c>
      <c r="DI169" s="275"/>
      <c r="DJ169" s="275"/>
      <c r="DK169" s="276"/>
      <c r="DL169" s="1081"/>
      <c r="DM169" s="1081"/>
      <c r="DN169" s="276"/>
      <c r="DO169" s="276"/>
      <c r="DP169" s="283" t="str">
        <f t="shared" si="331"/>
        <v/>
      </c>
      <c r="DQ169" s="276"/>
      <c r="DR169" s="276"/>
      <c r="DS169" s="277"/>
      <c r="DT169" s="276"/>
      <c r="DU169" s="277"/>
      <c r="DV169" s="276"/>
      <c r="DW169" s="276"/>
      <c r="DX169" s="277"/>
      <c r="DY169" s="277"/>
      <c r="DZ169" s="61"/>
      <c r="EA169" s="62"/>
      <c r="EB169" s="62"/>
      <c r="EC169" s="26" t="str">
        <f t="shared" si="291"/>
        <v/>
      </c>
      <c r="ED169" s="26" t="str">
        <f t="shared" si="292"/>
        <v/>
      </c>
      <c r="EE169" s="27">
        <f>IF(ED169="",0,IF(COUNTIF(ED$12:ED168,ED169)=0,0,COUNTIF(ED$12:ED168,ED169)))</f>
        <v>0</v>
      </c>
      <c r="EF169" s="26">
        <f t="shared" si="300"/>
        <v>0</v>
      </c>
      <c r="EG169" s="27" t="str">
        <f t="shared" si="293"/>
        <v/>
      </c>
      <c r="EI169" s="26" t="str">
        <f t="shared" si="294"/>
        <v/>
      </c>
      <c r="EJ169" s="26" t="str">
        <f t="shared" si="295"/>
        <v/>
      </c>
    </row>
    <row r="170" spans="1:140" s="26" customFormat="1" ht="52.5" customHeight="1">
      <c r="A170" s="169" t="str">
        <f>IF(OR($I170="TTL",$I170=""),"",IF(ISERROR(VLOOKUP($B170,CODE!$D:$G,CODE!$F$1-2,FALSE))=TRUE,"전략",VLOOKUP($B170,CODE!$D:$G,CODE!$F$1-2,FALSE)))</f>
        <v/>
      </c>
      <c r="B170" s="224" t="str">
        <f>IF(OR($I170="TTL",$I170=""),"",IF(VLOOKUP($P170,CODE!$K:$O,CODE!$O$1,FALSE)="",$I170,$I170&amp;"-"&amp;VLOOKUP($P170,CODE!$K:$O,CODE!$O$1,FALSE)))</f>
        <v/>
      </c>
      <c r="C170" s="72" t="str">
        <f t="shared" si="287"/>
        <v>--</v>
      </c>
      <c r="D170" s="306" t="str">
        <f t="shared" si="296"/>
        <v>--</v>
      </c>
      <c r="E170" s="72">
        <f t="shared" si="297"/>
        <v>0</v>
      </c>
      <c r="F170" s="195" t="str">
        <f t="shared" si="298"/>
        <v>--0</v>
      </c>
      <c r="G170" s="72" t="str">
        <f t="shared" si="299"/>
        <v>--0-</v>
      </c>
      <c r="H170" s="72">
        <f>IF(ISERROR(I170&amp;VLOOKUP(P170,CODE!$K:$N,CODE!$N$1,FALSE)&amp;S170)=TRUE,0,I170&amp;VLOOKUP(P170,CODE!$K:$N,CODE!$N$1,FALSE)&amp;S170)</f>
        <v>0</v>
      </c>
      <c r="I170" s="72" t="str">
        <f>IF(ISERROR(SEARCH("TTL",$K170))=TRUE,IF($L170="","",VLOOKUP($L170,CODE!$B:$G,CODE!$D$1,FALSE)),"TTL")</f>
        <v/>
      </c>
      <c r="J170" s="244" t="str">
        <f t="shared" si="288"/>
        <v/>
      </c>
      <c r="K170" s="558"/>
      <c r="L170" s="40"/>
      <c r="M170" s="41" t="str">
        <f>IF(OR($I170="TTL",$L170=""),"",VLOOKUP($L170,CODE!$B:$D,CODE!$C$1,FALSE))</f>
        <v/>
      </c>
      <c r="N170" s="42" t="str">
        <f>IF(OR($I170="TTL",$L170=""),"",VLOOKUP($K$2,CODE!$S:$T,CODE!$T$1-1,FALSE))</f>
        <v/>
      </c>
      <c r="O170" s="43" t="str">
        <f>IF(OR($I170="TTL",$L170=""),"",VLOOKUP($L$2,CODE!$X:$Y,CODE!$Y$1-1,FALSE))</f>
        <v/>
      </c>
      <c r="P170" s="40"/>
      <c r="Q170" s="41" t="str">
        <f>IF(OR($I170="TTL",$P170=""),"",VLOOKUP($P170,CODE!$K:$M,CODE!$L$1,FALSE))</f>
        <v/>
      </c>
      <c r="R170" s="185"/>
      <c r="S170" s="40"/>
      <c r="T170" s="43" t="str">
        <f t="shared" si="273"/>
        <v/>
      </c>
      <c r="U170" s="39" t="str">
        <f t="shared" si="274"/>
        <v/>
      </c>
      <c r="V170" s="36">
        <f t="shared" si="277"/>
        <v>0</v>
      </c>
      <c r="W170" s="44"/>
      <c r="X170" s="39" t="str">
        <f>IF($Y170="","",VLOOKUP($Y170,CODE!$AE:$AF,CODE!$AF$1-1,FALSE))</f>
        <v/>
      </c>
      <c r="Y170" s="37"/>
      <c r="Z170" s="35" t="str">
        <f t="shared" si="278"/>
        <v/>
      </c>
      <c r="AA170" s="554" t="str">
        <f t="shared" si="279"/>
        <v/>
      </c>
      <c r="AB170" s="45">
        <f t="shared" si="280"/>
        <v>0</v>
      </c>
      <c r="AC170" s="560">
        <v>0</v>
      </c>
      <c r="AD170" s="186">
        <v>1</v>
      </c>
      <c r="AE170" s="218"/>
      <c r="AF170" s="214"/>
      <c r="AG170" s="215"/>
      <c r="AH170" s="216"/>
      <c r="AI170" s="231" t="str">
        <f t="shared" si="275"/>
        <v/>
      </c>
      <c r="AJ170" s="217"/>
      <c r="AK170" s="217"/>
      <c r="AL170" s="219" t="str">
        <f t="shared" si="272"/>
        <v/>
      </c>
      <c r="AM170" s="254">
        <f>IF(ISERROR(VLOOKUP($F170,[1]기획현황취합!$A$1:$E$65474,[1]기획현황취합!$B$1,FALSE))=TRUE,0,VLOOKUP($F170,[1]기획현황취합!$A$1:$E$65474,[1]기획현황취합!$B$1,FALSE))</f>
        <v>0</v>
      </c>
      <c r="AN170" s="1042">
        <f>IF(ISERROR(VLOOKUP($F170,[1]기획현황취합!$A$1:$E$65474,[1]기획현황취합!$C$1,FALSE))=TRUE,0,VLOOKUP($F170,[1]기획현황취합!$A$1:$E$65474,[1]기획현황취합!$C$1,FALSE))</f>
        <v>0</v>
      </c>
      <c r="AO170" s="46">
        <f>IF(ISERROR(($AM170/1.1)/VLOOKUP($AG170,'TARGET MU'!$A:$D,'TARGET MU'!$D$1,FALSE))=TRUE,0,($AM170/1.1)/VLOOKUP($AG170,'TARGET MU'!$A:$D,'TARGET MU'!$D$1,FALSE))</f>
        <v>0</v>
      </c>
      <c r="AP170" s="1049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0</v>
      </c>
      <c r="AQ170" s="38">
        <f t="shared" si="328"/>
        <v>0</v>
      </c>
      <c r="AR170" s="716">
        <v>0</v>
      </c>
      <c r="AS170" s="716">
        <v>0</v>
      </c>
      <c r="AT170" s="251"/>
      <c r="AU170" s="226">
        <f t="shared" si="329"/>
        <v>0</v>
      </c>
      <c r="AV170" s="252">
        <v>0</v>
      </c>
      <c r="AW170" s="253">
        <v>0</v>
      </c>
      <c r="AX170" s="257">
        <f>IF(ISERROR(VLOOKUP($F170,[1]기획현황취합!$A$1:$E$65474,[1]기획현황취합!$D$1,FALSE))=TRUE,0,VLOOKUP($F170,[1]기획현황취합!$A$1:$E$65474,[1]기획현황취합!$D$1,FALSE))</f>
        <v>0</v>
      </c>
      <c r="AY170" s="255">
        <v>0</v>
      </c>
      <c r="AZ170" s="210">
        <f>IF(ISERROR(VLOOKUP($F170,[1]기획현황취합!$A$1:$E$65474,[1]기획현황취합!$E$1,FALSE))=TRUE,0,VLOOKUP($F170,[1]기획현황취합!$A$1:$E$65474,[1]기획현황취합!$E$1,FALSE))</f>
        <v>0</v>
      </c>
      <c r="BA170" s="250">
        <v>0</v>
      </c>
      <c r="BB170" s="250">
        <v>0</v>
      </c>
      <c r="BC170" s="250">
        <v>0</v>
      </c>
      <c r="BD170" s="250">
        <v>0</v>
      </c>
      <c r="BE170" s="250">
        <v>0</v>
      </c>
      <c r="BF170" s="250">
        <v>0</v>
      </c>
      <c r="BG170" s="256">
        <v>0</v>
      </c>
      <c r="BH170" s="256">
        <v>0</v>
      </c>
      <c r="BI170" s="84">
        <f>IF($I170="TTL",SUMIF($C:$C,MID($K170,1,SEARCH("TTL",$K170)-2),$BI:$BI),SUMIF(실입고현황!$A:$A,BB170&amp;VLOOKUP($AG170,'TARGET MU'!$A:$D,'TARGET MU'!$B$1,FALSE)&amp;$Z170&amp;" "&amp;$AE170,실입고현황!$C:$C))</f>
        <v>0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5">
        <f t="shared" si="281"/>
        <v>0</v>
      </c>
      <c r="BO170" s="47">
        <f t="shared" si="282"/>
        <v>0</v>
      </c>
      <c r="BP170" s="95">
        <f t="shared" si="283"/>
        <v>0</v>
      </c>
      <c r="BQ170" s="95">
        <f t="shared" si="284"/>
        <v>0</v>
      </c>
      <c r="BR170" s="48">
        <f t="shared" si="276"/>
        <v>0</v>
      </c>
      <c r="BT170" s="26" t="str">
        <f>IF(ISERROR(Z170&amp;VLOOKUP($AG170,'TARGET MU'!$A:$D,'TARGET MU'!$B$1,FALSE))=TRUE,"",Z170&amp;VLOOKUP($AG170,'TARGET MU'!$A:$D,'TARGET MU'!$B$1,FALSE))</f>
        <v/>
      </c>
      <c r="BU170" s="31">
        <f t="shared" si="289"/>
        <v>0</v>
      </c>
      <c r="BV170" s="31" t="str">
        <f t="shared" si="290"/>
        <v>0</v>
      </c>
      <c r="BX170" s="55">
        <f t="shared" si="301"/>
        <v>0</v>
      </c>
      <c r="BY170" s="56" t="str">
        <f t="shared" si="302"/>
        <v/>
      </c>
      <c r="BZ170" s="56">
        <f t="shared" si="303"/>
        <v>0</v>
      </c>
      <c r="CA170" s="56">
        <f t="shared" si="304"/>
        <v>0</v>
      </c>
      <c r="CB170" s="56">
        <f t="shared" si="305"/>
        <v>0</v>
      </c>
      <c r="CC170" s="56">
        <f t="shared" si="306"/>
        <v>0</v>
      </c>
      <c r="CD170" s="57">
        <f t="shared" si="307"/>
        <v>0</v>
      </c>
      <c r="CE170" s="56" t="str">
        <f t="shared" si="308"/>
        <v/>
      </c>
      <c r="CF170" s="56" t="str">
        <f t="shared" si="309"/>
        <v/>
      </c>
      <c r="CG170" s="57">
        <f t="shared" si="310"/>
        <v>0</v>
      </c>
      <c r="CH170" s="56" t="str">
        <f t="shared" si="311"/>
        <v/>
      </c>
      <c r="CI170" s="56">
        <f t="shared" si="312"/>
        <v>1</v>
      </c>
      <c r="CJ170" s="56">
        <f t="shared" si="313"/>
        <v>0</v>
      </c>
      <c r="CK170" s="58">
        <f t="shared" si="285"/>
        <v>0</v>
      </c>
      <c r="CL170" s="59">
        <f t="shared" si="314"/>
        <v>0</v>
      </c>
      <c r="CM170" s="58">
        <f t="shared" si="315"/>
        <v>0</v>
      </c>
      <c r="CN170" s="58">
        <f t="shared" si="316"/>
        <v>0</v>
      </c>
      <c r="CO170" s="58">
        <f t="shared" si="317"/>
        <v>0</v>
      </c>
      <c r="CP170" s="60" t="str">
        <f t="shared" si="318"/>
        <v/>
      </c>
      <c r="CQ170" s="241"/>
      <c r="CS170" s="49"/>
      <c r="CT170" s="50" t="str">
        <f t="shared" si="319"/>
        <v/>
      </c>
      <c r="CU170" s="51" t="str">
        <f t="shared" si="320"/>
        <v/>
      </c>
      <c r="CV170" s="51" t="str">
        <f t="shared" si="321"/>
        <v>_</v>
      </c>
      <c r="CW170" s="51" t="str">
        <f t="shared" si="322"/>
        <v/>
      </c>
      <c r="CX170" s="52">
        <f t="shared" si="323"/>
        <v>0</v>
      </c>
      <c r="CY170" s="52" t="str">
        <f t="shared" si="324"/>
        <v/>
      </c>
      <c r="CZ170" s="53">
        <f t="shared" si="286"/>
        <v>0</v>
      </c>
      <c r="DA170" s="53">
        <f t="shared" si="325"/>
        <v>0</v>
      </c>
      <c r="DB170" s="52">
        <f t="shared" si="326"/>
        <v>0</v>
      </c>
      <c r="DC170" s="52">
        <f t="shared" si="327"/>
        <v>0</v>
      </c>
      <c r="DD170" s="61"/>
      <c r="DE170" s="165"/>
      <c r="DG170" s="276"/>
      <c r="DH170" s="282" t="str">
        <f t="shared" si="330"/>
        <v/>
      </c>
      <c r="DI170" s="275"/>
      <c r="DJ170" s="275"/>
      <c r="DK170" s="276"/>
      <c r="DL170" s="1081"/>
      <c r="DM170" s="1081"/>
      <c r="DN170" s="276"/>
      <c r="DO170" s="276"/>
      <c r="DP170" s="283" t="str">
        <f t="shared" si="331"/>
        <v/>
      </c>
      <c r="DQ170" s="276"/>
      <c r="DR170" s="276"/>
      <c r="DS170" s="277"/>
      <c r="DT170" s="276"/>
      <c r="DU170" s="277"/>
      <c r="DV170" s="276"/>
      <c r="DW170" s="276"/>
      <c r="DX170" s="277"/>
      <c r="DY170" s="277"/>
      <c r="DZ170" s="61"/>
      <c r="EA170" s="62"/>
      <c r="EB170" s="62"/>
      <c r="EC170" s="26" t="str">
        <f t="shared" si="291"/>
        <v/>
      </c>
      <c r="ED170" s="26" t="str">
        <f t="shared" si="292"/>
        <v/>
      </c>
      <c r="EE170" s="27">
        <f>IF(ED170="",0,IF(COUNTIF(ED$12:ED169,ED170)=0,0,COUNTIF(ED$12:ED169,ED170)))</f>
        <v>0</v>
      </c>
      <c r="EF170" s="26">
        <f t="shared" si="300"/>
        <v>0</v>
      </c>
      <c r="EG170" s="27" t="str">
        <f t="shared" si="293"/>
        <v/>
      </c>
      <c r="EI170" s="26" t="str">
        <f t="shared" si="294"/>
        <v/>
      </c>
      <c r="EJ170" s="26" t="str">
        <f t="shared" si="295"/>
        <v/>
      </c>
    </row>
    <row r="171" spans="1:140" s="26" customFormat="1" ht="52.5" customHeight="1">
      <c r="A171" s="169" t="str">
        <f>IF(OR($I171="TTL",$I171=""),"",IF(ISERROR(VLOOKUP($B171,CODE!$D:$G,CODE!$F$1-2,FALSE))=TRUE,"전략",VLOOKUP($B171,CODE!$D:$G,CODE!$F$1-2,FALSE)))</f>
        <v/>
      </c>
      <c r="B171" s="224" t="str">
        <f>IF(OR($I171="TTL",$I171=""),"",IF(VLOOKUP($P171,CODE!$K:$O,CODE!$O$1,FALSE)="",$I171,$I171&amp;"-"&amp;VLOOKUP($P171,CODE!$K:$O,CODE!$O$1,FALSE)))</f>
        <v/>
      </c>
      <c r="C171" s="72" t="str">
        <f t="shared" si="287"/>
        <v>--</v>
      </c>
      <c r="D171" s="306" t="str">
        <f t="shared" si="296"/>
        <v>--</v>
      </c>
      <c r="E171" s="72">
        <f t="shared" si="297"/>
        <v>0</v>
      </c>
      <c r="F171" s="195" t="str">
        <f t="shared" si="298"/>
        <v>--0</v>
      </c>
      <c r="G171" s="72" t="str">
        <f t="shared" si="299"/>
        <v>--0-</v>
      </c>
      <c r="H171" s="72">
        <f>IF(ISERROR(I171&amp;VLOOKUP(P171,CODE!$K:$N,CODE!$N$1,FALSE)&amp;S171)=TRUE,0,I171&amp;VLOOKUP(P171,CODE!$K:$N,CODE!$N$1,FALSE)&amp;S171)</f>
        <v>0</v>
      </c>
      <c r="I171" s="72" t="str">
        <f>IF(ISERROR(SEARCH("TTL",$K171))=TRUE,IF($L171="","",VLOOKUP($L171,CODE!$B:$G,CODE!$D$1,FALSE)),"TTL")</f>
        <v/>
      </c>
      <c r="J171" s="244" t="str">
        <f t="shared" si="288"/>
        <v/>
      </c>
      <c r="K171" s="558"/>
      <c r="L171" s="40"/>
      <c r="M171" s="41" t="str">
        <f>IF(OR($I171="TTL",$L171=""),"",VLOOKUP($L171,CODE!$B:$D,CODE!$C$1,FALSE))</f>
        <v/>
      </c>
      <c r="N171" s="42" t="str">
        <f>IF(OR($I171="TTL",$L171=""),"",VLOOKUP($K$2,CODE!$S:$T,CODE!$T$1-1,FALSE))</f>
        <v/>
      </c>
      <c r="O171" s="43" t="str">
        <f>IF(OR($I171="TTL",$L171=""),"",VLOOKUP($L$2,CODE!$X:$Y,CODE!$Y$1-1,FALSE))</f>
        <v/>
      </c>
      <c r="P171" s="40"/>
      <c r="Q171" s="41" t="str">
        <f>IF(OR($I171="TTL",$P171=""),"",VLOOKUP($P171,CODE!$K:$M,CODE!$L$1,FALSE))</f>
        <v/>
      </c>
      <c r="R171" s="185"/>
      <c r="S171" s="40"/>
      <c r="T171" s="43" t="str">
        <f t="shared" si="273"/>
        <v/>
      </c>
      <c r="U171" s="39" t="str">
        <f t="shared" si="274"/>
        <v/>
      </c>
      <c r="V171" s="36">
        <f t="shared" si="277"/>
        <v>0</v>
      </c>
      <c r="W171" s="44"/>
      <c r="X171" s="39" t="str">
        <f>IF($Y171="","",VLOOKUP($Y171,CODE!$AE:$AF,CODE!$AF$1-1,FALSE))</f>
        <v/>
      </c>
      <c r="Y171" s="37"/>
      <c r="Z171" s="35" t="str">
        <f t="shared" si="278"/>
        <v/>
      </c>
      <c r="AA171" s="554" t="str">
        <f t="shared" si="279"/>
        <v/>
      </c>
      <c r="AB171" s="45">
        <f t="shared" si="280"/>
        <v>0</v>
      </c>
      <c r="AC171" s="560">
        <v>0</v>
      </c>
      <c r="AD171" s="186">
        <v>1</v>
      </c>
      <c r="AE171" s="218"/>
      <c r="AF171" s="214"/>
      <c r="AG171" s="215"/>
      <c r="AH171" s="216"/>
      <c r="AI171" s="231" t="str">
        <f t="shared" si="275"/>
        <v/>
      </c>
      <c r="AJ171" s="217"/>
      <c r="AK171" s="217"/>
      <c r="AL171" s="219" t="str">
        <f t="shared" si="272"/>
        <v/>
      </c>
      <c r="AM171" s="254">
        <f>IF(ISERROR(VLOOKUP($F171,[1]기획현황취합!$A$1:$E$65474,[1]기획현황취합!$B$1,FALSE))=TRUE,0,VLOOKUP($F171,[1]기획현황취합!$A$1:$E$65474,[1]기획현황취합!$B$1,FALSE))</f>
        <v>0</v>
      </c>
      <c r="AN171" s="1042">
        <f>IF(ISERROR(VLOOKUP($F171,[1]기획현황취합!$A$1:$E$65474,[1]기획현황취합!$C$1,FALSE))=TRUE,0,VLOOKUP($F171,[1]기획현황취합!$A$1:$E$65474,[1]기획현황취합!$C$1,FALSE))</f>
        <v>0</v>
      </c>
      <c r="AO171" s="46">
        <f>IF(ISERROR(($AM171/1.1)/VLOOKUP($AG171,'TARGET MU'!$A:$D,'TARGET MU'!$D$1,FALSE))=TRUE,0,($AM171/1.1)/VLOOKUP($AG171,'TARGET MU'!$A:$D,'TARGET MU'!$D$1,FALSE))</f>
        <v>0</v>
      </c>
      <c r="AP171" s="1049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0</v>
      </c>
      <c r="AQ171" s="38">
        <f t="shared" si="328"/>
        <v>0</v>
      </c>
      <c r="AR171" s="716">
        <v>0</v>
      </c>
      <c r="AS171" s="716">
        <v>0</v>
      </c>
      <c r="AT171" s="251"/>
      <c r="AU171" s="226">
        <f t="shared" si="329"/>
        <v>0</v>
      </c>
      <c r="AV171" s="252">
        <v>0</v>
      </c>
      <c r="AW171" s="253">
        <v>0</v>
      </c>
      <c r="AX171" s="257">
        <f>IF(ISERROR(VLOOKUP($F171,[1]기획현황취합!$A$1:$E$65474,[1]기획현황취합!$D$1,FALSE))=TRUE,0,VLOOKUP($F171,[1]기획현황취합!$A$1:$E$65474,[1]기획현황취합!$D$1,FALSE))</f>
        <v>0</v>
      </c>
      <c r="AY171" s="255">
        <v>0</v>
      </c>
      <c r="AZ171" s="210">
        <f>IF(ISERROR(VLOOKUP($F171,[1]기획현황취합!$A$1:$E$65474,[1]기획현황취합!$E$1,FALSE))=TRUE,0,VLOOKUP($F171,[1]기획현황취합!$A$1:$E$65474,[1]기획현황취합!$E$1,FALSE))</f>
        <v>0</v>
      </c>
      <c r="BA171" s="250">
        <v>0</v>
      </c>
      <c r="BB171" s="250">
        <v>0</v>
      </c>
      <c r="BC171" s="250">
        <v>0</v>
      </c>
      <c r="BD171" s="250">
        <v>0</v>
      </c>
      <c r="BE171" s="250">
        <v>0</v>
      </c>
      <c r="BF171" s="250">
        <v>0</v>
      </c>
      <c r="BG171" s="256">
        <v>0</v>
      </c>
      <c r="BH171" s="256">
        <v>0</v>
      </c>
      <c r="BI171" s="84">
        <f>IF($I171="TTL",SUMIF($C:$C,MID($K171,1,SEARCH("TTL",$K171)-2),$BI:$BI),SUMIF(실입고현황!$A:$A,BB171&amp;VLOOKUP($AG171,'TARGET MU'!$A:$D,'TARGET MU'!$B$1,FALSE)&amp;$Z171&amp;" "&amp;$AE171,실입고현황!$C:$C))</f>
        <v>0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si="281"/>
        <v>0</v>
      </c>
      <c r="BO171" s="47">
        <f t="shared" si="282"/>
        <v>0</v>
      </c>
      <c r="BP171" s="95">
        <f t="shared" si="283"/>
        <v>0</v>
      </c>
      <c r="BQ171" s="95">
        <f t="shared" si="284"/>
        <v>0</v>
      </c>
      <c r="BR171" s="48">
        <f t="shared" si="276"/>
        <v>0</v>
      </c>
      <c r="BT171" s="26" t="str">
        <f>IF(ISERROR(Z171&amp;VLOOKUP($AG171,'TARGET MU'!$A:$D,'TARGET MU'!$B$1,FALSE))=TRUE,"",Z171&amp;VLOOKUP($AG171,'TARGET MU'!$A:$D,'TARGET MU'!$B$1,FALSE))</f>
        <v/>
      </c>
      <c r="BU171" s="31">
        <f t="shared" si="289"/>
        <v>0</v>
      </c>
      <c r="BV171" s="31" t="str">
        <f t="shared" si="290"/>
        <v>0</v>
      </c>
      <c r="BX171" s="55">
        <f t="shared" si="301"/>
        <v>0</v>
      </c>
      <c r="BY171" s="56" t="str">
        <f t="shared" si="302"/>
        <v/>
      </c>
      <c r="BZ171" s="56">
        <f t="shared" si="303"/>
        <v>0</v>
      </c>
      <c r="CA171" s="56">
        <f t="shared" si="304"/>
        <v>0</v>
      </c>
      <c r="CB171" s="56">
        <f t="shared" si="305"/>
        <v>0</v>
      </c>
      <c r="CC171" s="56">
        <f t="shared" si="306"/>
        <v>0</v>
      </c>
      <c r="CD171" s="57">
        <f t="shared" si="307"/>
        <v>0</v>
      </c>
      <c r="CE171" s="56" t="str">
        <f t="shared" si="308"/>
        <v/>
      </c>
      <c r="CF171" s="56" t="str">
        <f t="shared" si="309"/>
        <v/>
      </c>
      <c r="CG171" s="57">
        <f t="shared" si="310"/>
        <v>0</v>
      </c>
      <c r="CH171" s="56" t="str">
        <f t="shared" si="311"/>
        <v/>
      </c>
      <c r="CI171" s="56">
        <f t="shared" si="312"/>
        <v>1</v>
      </c>
      <c r="CJ171" s="56">
        <f t="shared" si="313"/>
        <v>0</v>
      </c>
      <c r="CK171" s="58">
        <f t="shared" si="285"/>
        <v>0</v>
      </c>
      <c r="CL171" s="59">
        <f t="shared" si="314"/>
        <v>0</v>
      </c>
      <c r="CM171" s="58">
        <f t="shared" si="315"/>
        <v>0</v>
      </c>
      <c r="CN171" s="58">
        <f t="shared" si="316"/>
        <v>0</v>
      </c>
      <c r="CO171" s="58">
        <f t="shared" si="317"/>
        <v>0</v>
      </c>
      <c r="CP171" s="60" t="str">
        <f t="shared" si="318"/>
        <v/>
      </c>
      <c r="CQ171" s="241"/>
      <c r="CS171" s="49"/>
      <c r="CT171" s="50" t="str">
        <f t="shared" si="319"/>
        <v/>
      </c>
      <c r="CU171" s="51" t="str">
        <f t="shared" si="320"/>
        <v/>
      </c>
      <c r="CV171" s="51" t="str">
        <f t="shared" si="321"/>
        <v>_</v>
      </c>
      <c r="CW171" s="51" t="str">
        <f t="shared" si="322"/>
        <v/>
      </c>
      <c r="CX171" s="52">
        <f t="shared" si="323"/>
        <v>0</v>
      </c>
      <c r="CY171" s="52" t="str">
        <f t="shared" si="324"/>
        <v/>
      </c>
      <c r="CZ171" s="53">
        <f t="shared" si="286"/>
        <v>0</v>
      </c>
      <c r="DA171" s="53">
        <f t="shared" si="325"/>
        <v>0</v>
      </c>
      <c r="DB171" s="52">
        <f t="shared" si="326"/>
        <v>0</v>
      </c>
      <c r="DC171" s="52">
        <f t="shared" si="327"/>
        <v>0</v>
      </c>
      <c r="DD171" s="61"/>
      <c r="DE171" s="165"/>
      <c r="DG171" s="276"/>
      <c r="DH171" s="282" t="str">
        <f t="shared" si="330"/>
        <v/>
      </c>
      <c r="DI171" s="275"/>
      <c r="DJ171" s="275"/>
      <c r="DK171" s="276"/>
      <c r="DL171" s="1081"/>
      <c r="DM171" s="1081"/>
      <c r="DN171" s="276"/>
      <c r="DO171" s="276"/>
      <c r="DP171" s="283" t="str">
        <f t="shared" si="331"/>
        <v/>
      </c>
      <c r="DQ171" s="276"/>
      <c r="DR171" s="276"/>
      <c r="DS171" s="277"/>
      <c r="DT171" s="276"/>
      <c r="DU171" s="277"/>
      <c r="DV171" s="276"/>
      <c r="DW171" s="276"/>
      <c r="DX171" s="277"/>
      <c r="DY171" s="277"/>
      <c r="DZ171" s="61"/>
      <c r="EA171" s="62"/>
      <c r="EB171" s="62"/>
      <c r="EC171" s="26" t="str">
        <f t="shared" si="291"/>
        <v/>
      </c>
      <c r="ED171" s="26" t="str">
        <f t="shared" si="292"/>
        <v/>
      </c>
      <c r="EE171" s="27">
        <f>IF(ED171="",0,IF(COUNTIF(ED$12:ED170,ED171)=0,0,COUNTIF(ED$12:ED170,ED171)))</f>
        <v>0</v>
      </c>
      <c r="EF171" s="26">
        <f t="shared" si="300"/>
        <v>0</v>
      </c>
      <c r="EG171" s="27" t="str">
        <f t="shared" si="293"/>
        <v/>
      </c>
      <c r="EI171" s="26" t="str">
        <f t="shared" si="294"/>
        <v/>
      </c>
      <c r="EJ171" s="26" t="str">
        <f t="shared" si="295"/>
        <v/>
      </c>
    </row>
    <row r="172" spans="1:140" s="26" customFormat="1" ht="52.5" customHeight="1">
      <c r="A172" s="169" t="str">
        <f>IF(OR($I172="TTL",$I172=""),"",IF(ISERROR(VLOOKUP($B172,CODE!$D:$G,CODE!$F$1-2,FALSE))=TRUE,"전략",VLOOKUP($B172,CODE!$D:$G,CODE!$F$1-2,FALSE)))</f>
        <v/>
      </c>
      <c r="B172" s="224" t="str">
        <f>IF(OR($I172="TTL",$I172=""),"",IF(VLOOKUP($P172,CODE!$K:$O,CODE!$O$1,FALSE)="",$I172,$I172&amp;"-"&amp;VLOOKUP($P172,CODE!$K:$O,CODE!$O$1,FALSE)))</f>
        <v/>
      </c>
      <c r="C172" s="72" t="str">
        <f t="shared" si="287"/>
        <v>--</v>
      </c>
      <c r="D172" s="306" t="str">
        <f t="shared" si="296"/>
        <v>--</v>
      </c>
      <c r="E172" s="72">
        <f t="shared" si="297"/>
        <v>0</v>
      </c>
      <c r="F172" s="195" t="str">
        <f t="shared" si="298"/>
        <v>--0</v>
      </c>
      <c r="G172" s="72" t="str">
        <f t="shared" si="299"/>
        <v>--0-</v>
      </c>
      <c r="H172" s="72">
        <f>IF(ISERROR(I172&amp;VLOOKUP(P172,CODE!$K:$N,CODE!$N$1,FALSE)&amp;S172)=TRUE,0,I172&amp;VLOOKUP(P172,CODE!$K:$N,CODE!$N$1,FALSE)&amp;S172)</f>
        <v>0</v>
      </c>
      <c r="I172" s="72" t="str">
        <f>IF(ISERROR(SEARCH("TTL",$K172))=TRUE,IF($L172="","",VLOOKUP($L172,CODE!$B:$G,CODE!$D$1,FALSE)),"TTL")</f>
        <v/>
      </c>
      <c r="J172" s="244" t="str">
        <f t="shared" si="288"/>
        <v/>
      </c>
      <c r="K172" s="558"/>
      <c r="L172" s="40"/>
      <c r="M172" s="41" t="str">
        <f>IF(OR($I172="TTL",$L172=""),"",VLOOKUP($L172,CODE!$B:$D,CODE!$C$1,FALSE))</f>
        <v/>
      </c>
      <c r="N172" s="42" t="str">
        <f>IF(OR($I172="TTL",$L172=""),"",VLOOKUP($K$2,CODE!$S:$T,CODE!$T$1-1,FALSE))</f>
        <v/>
      </c>
      <c r="O172" s="43" t="str">
        <f>IF(OR($I172="TTL",$L172=""),"",VLOOKUP($L$2,CODE!$X:$Y,CODE!$Y$1-1,FALSE))</f>
        <v/>
      </c>
      <c r="P172" s="40"/>
      <c r="Q172" s="41" t="str">
        <f>IF(OR($I172="TTL",$P172=""),"",VLOOKUP($P172,CODE!$K:$M,CODE!$L$1,FALSE))</f>
        <v/>
      </c>
      <c r="R172" s="185"/>
      <c r="S172" s="40"/>
      <c r="T172" s="43" t="str">
        <f t="shared" si="273"/>
        <v/>
      </c>
      <c r="U172" s="39" t="str">
        <f t="shared" si="274"/>
        <v/>
      </c>
      <c r="V172" s="36">
        <f t="shared" si="277"/>
        <v>0</v>
      </c>
      <c r="W172" s="44"/>
      <c r="X172" s="39" t="str">
        <f>IF($Y172="","",VLOOKUP($Y172,CODE!$AE:$AF,CODE!$AF$1-1,FALSE))</f>
        <v/>
      </c>
      <c r="Y172" s="37"/>
      <c r="Z172" s="35" t="str">
        <f t="shared" si="278"/>
        <v/>
      </c>
      <c r="AA172" s="554" t="str">
        <f t="shared" si="279"/>
        <v/>
      </c>
      <c r="AB172" s="45">
        <f t="shared" si="280"/>
        <v>0</v>
      </c>
      <c r="AC172" s="560">
        <v>0</v>
      </c>
      <c r="AD172" s="186">
        <v>1</v>
      </c>
      <c r="AE172" s="218"/>
      <c r="AF172" s="214"/>
      <c r="AG172" s="215"/>
      <c r="AH172" s="216"/>
      <c r="AI172" s="231" t="str">
        <f t="shared" si="275"/>
        <v/>
      </c>
      <c r="AJ172" s="217"/>
      <c r="AK172" s="217"/>
      <c r="AL172" s="219" t="str">
        <f t="shared" si="272"/>
        <v/>
      </c>
      <c r="AM172" s="254">
        <f>IF(ISERROR(VLOOKUP($F172,[1]기획현황취합!$A$1:$E$65474,[1]기획현황취합!$B$1,FALSE))=TRUE,0,VLOOKUP($F172,[1]기획현황취합!$A$1:$E$65474,[1]기획현황취합!$B$1,FALSE))</f>
        <v>0</v>
      </c>
      <c r="AN172" s="1042">
        <f>IF(ISERROR(VLOOKUP($F172,[1]기획현황취합!$A$1:$E$65474,[1]기획현황취합!$C$1,FALSE))=TRUE,0,VLOOKUP($F172,[1]기획현황취합!$A$1:$E$65474,[1]기획현황취합!$C$1,FALSE))</f>
        <v>0</v>
      </c>
      <c r="AO172" s="46">
        <f>IF(ISERROR(($AM172/1.1)/VLOOKUP($AG172,'TARGET MU'!$A:$D,'TARGET MU'!$D$1,FALSE))=TRUE,0,($AM172/1.1)/VLOOKUP($AG172,'TARGET MU'!$A:$D,'TARGET MU'!$D$1,FALSE))</f>
        <v>0</v>
      </c>
      <c r="AP172" s="1049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0</v>
      </c>
      <c r="AQ172" s="38">
        <f t="shared" si="328"/>
        <v>0</v>
      </c>
      <c r="AR172" s="716">
        <v>0</v>
      </c>
      <c r="AS172" s="716">
        <v>0</v>
      </c>
      <c r="AT172" s="251"/>
      <c r="AU172" s="226">
        <f t="shared" si="329"/>
        <v>0</v>
      </c>
      <c r="AV172" s="252">
        <v>0</v>
      </c>
      <c r="AW172" s="253">
        <v>0</v>
      </c>
      <c r="AX172" s="257">
        <f>IF(ISERROR(VLOOKUP($F172,[1]기획현황취합!$A$1:$E$65474,[1]기획현황취합!$D$1,FALSE))=TRUE,0,VLOOKUP($F172,[1]기획현황취합!$A$1:$E$65474,[1]기획현황취합!$D$1,FALSE))</f>
        <v>0</v>
      </c>
      <c r="AY172" s="255">
        <v>0</v>
      </c>
      <c r="AZ172" s="210">
        <f>IF(ISERROR(VLOOKUP($F172,[1]기획현황취합!$A$1:$E$65474,[1]기획현황취합!$E$1,FALSE))=TRUE,0,VLOOKUP($F172,[1]기획현황취합!$A$1:$E$65474,[1]기획현황취합!$E$1,FALSE))</f>
        <v>0</v>
      </c>
      <c r="BA172" s="250">
        <v>0</v>
      </c>
      <c r="BB172" s="250">
        <v>0</v>
      </c>
      <c r="BC172" s="250">
        <v>0</v>
      </c>
      <c r="BD172" s="250">
        <v>0</v>
      </c>
      <c r="BE172" s="250">
        <v>0</v>
      </c>
      <c r="BF172" s="250">
        <v>0</v>
      </c>
      <c r="BG172" s="256">
        <v>0</v>
      </c>
      <c r="BH172" s="256">
        <v>0</v>
      </c>
      <c r="BI172" s="84">
        <f>IF($I172="TTL",SUMIF($C:$C,MID($K172,1,SEARCH("TTL",$K172)-2),$BI:$BI),SUMIF(실입고현황!$A:$A,BB172&amp;VLOOKUP($AG172,'TARGET MU'!$A:$D,'TARGET MU'!$B$1,FALSE)&amp;$Z172&amp;" "&amp;$AE172,실입고현황!$C:$C))</f>
        <v>0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si="281"/>
        <v>0</v>
      </c>
      <c r="BO172" s="47">
        <f t="shared" si="282"/>
        <v>0</v>
      </c>
      <c r="BP172" s="95">
        <f t="shared" si="283"/>
        <v>0</v>
      </c>
      <c r="BQ172" s="95">
        <f t="shared" si="284"/>
        <v>0</v>
      </c>
      <c r="BR172" s="48">
        <f t="shared" si="276"/>
        <v>0</v>
      </c>
      <c r="BT172" s="26" t="str">
        <f>IF(ISERROR(Z172&amp;VLOOKUP($AG172,'TARGET MU'!$A:$D,'TARGET MU'!$B$1,FALSE))=TRUE,"",Z172&amp;VLOOKUP($AG172,'TARGET MU'!$A:$D,'TARGET MU'!$B$1,FALSE))</f>
        <v/>
      </c>
      <c r="BU172" s="31">
        <f t="shared" si="289"/>
        <v>0</v>
      </c>
      <c r="BV172" s="31" t="str">
        <f t="shared" si="290"/>
        <v>0</v>
      </c>
      <c r="BX172" s="55">
        <f t="shared" si="301"/>
        <v>0</v>
      </c>
      <c r="BY172" s="56" t="str">
        <f t="shared" si="302"/>
        <v/>
      </c>
      <c r="BZ172" s="56">
        <f t="shared" si="303"/>
        <v>0</v>
      </c>
      <c r="CA172" s="56">
        <f t="shared" si="304"/>
        <v>0</v>
      </c>
      <c r="CB172" s="56">
        <f t="shared" si="305"/>
        <v>0</v>
      </c>
      <c r="CC172" s="56">
        <f t="shared" si="306"/>
        <v>0</v>
      </c>
      <c r="CD172" s="57">
        <f t="shared" si="307"/>
        <v>0</v>
      </c>
      <c r="CE172" s="56" t="str">
        <f t="shared" si="308"/>
        <v/>
      </c>
      <c r="CF172" s="56" t="str">
        <f t="shared" si="309"/>
        <v/>
      </c>
      <c r="CG172" s="57">
        <f t="shared" si="310"/>
        <v>0</v>
      </c>
      <c r="CH172" s="56" t="str">
        <f t="shared" si="311"/>
        <v/>
      </c>
      <c r="CI172" s="56">
        <f t="shared" si="312"/>
        <v>1</v>
      </c>
      <c r="CJ172" s="56">
        <f t="shared" si="313"/>
        <v>0</v>
      </c>
      <c r="CK172" s="58">
        <f t="shared" si="285"/>
        <v>0</v>
      </c>
      <c r="CL172" s="59">
        <f t="shared" si="314"/>
        <v>0</v>
      </c>
      <c r="CM172" s="58">
        <f t="shared" si="315"/>
        <v>0</v>
      </c>
      <c r="CN172" s="58">
        <f t="shared" si="316"/>
        <v>0</v>
      </c>
      <c r="CO172" s="58">
        <f t="shared" si="317"/>
        <v>0</v>
      </c>
      <c r="CP172" s="60" t="str">
        <f t="shared" si="318"/>
        <v/>
      </c>
      <c r="CQ172" s="241"/>
      <c r="CS172" s="49"/>
      <c r="CT172" s="50" t="str">
        <f t="shared" si="319"/>
        <v/>
      </c>
      <c r="CU172" s="51" t="str">
        <f t="shared" si="320"/>
        <v/>
      </c>
      <c r="CV172" s="51" t="str">
        <f t="shared" si="321"/>
        <v>_</v>
      </c>
      <c r="CW172" s="51" t="str">
        <f t="shared" si="322"/>
        <v/>
      </c>
      <c r="CX172" s="52">
        <f t="shared" si="323"/>
        <v>0</v>
      </c>
      <c r="CY172" s="52" t="str">
        <f t="shared" si="324"/>
        <v/>
      </c>
      <c r="CZ172" s="53">
        <f t="shared" si="286"/>
        <v>0</v>
      </c>
      <c r="DA172" s="53">
        <f t="shared" si="325"/>
        <v>0</v>
      </c>
      <c r="DB172" s="52">
        <f t="shared" si="326"/>
        <v>0</v>
      </c>
      <c r="DC172" s="52">
        <f t="shared" si="327"/>
        <v>0</v>
      </c>
      <c r="DD172" s="61"/>
      <c r="DE172" s="165"/>
      <c r="DG172" s="276"/>
      <c r="DH172" s="282" t="str">
        <f t="shared" si="330"/>
        <v/>
      </c>
      <c r="DI172" s="275"/>
      <c r="DJ172" s="275"/>
      <c r="DK172" s="276"/>
      <c r="DL172" s="1081"/>
      <c r="DM172" s="1081"/>
      <c r="DN172" s="276"/>
      <c r="DO172" s="276"/>
      <c r="DP172" s="283" t="str">
        <f t="shared" si="331"/>
        <v/>
      </c>
      <c r="DQ172" s="276"/>
      <c r="DR172" s="276"/>
      <c r="DS172" s="277"/>
      <c r="DT172" s="276"/>
      <c r="DU172" s="277"/>
      <c r="DV172" s="276"/>
      <c r="DW172" s="276"/>
      <c r="DX172" s="277"/>
      <c r="DY172" s="277"/>
      <c r="DZ172" s="61"/>
      <c r="EA172" s="62"/>
      <c r="EB172" s="62"/>
      <c r="EC172" s="26" t="str">
        <f t="shared" si="291"/>
        <v/>
      </c>
      <c r="ED172" s="26" t="str">
        <f t="shared" si="292"/>
        <v/>
      </c>
      <c r="EE172" s="27">
        <f>IF(ED172="",0,IF(COUNTIF(ED$12:ED171,ED172)=0,0,COUNTIF(ED$12:ED171,ED172)))</f>
        <v>0</v>
      </c>
      <c r="EF172" s="26">
        <f t="shared" si="300"/>
        <v>0</v>
      </c>
      <c r="EG172" s="27" t="str">
        <f t="shared" si="293"/>
        <v/>
      </c>
      <c r="EI172" s="26" t="str">
        <f t="shared" si="294"/>
        <v/>
      </c>
      <c r="EJ172" s="26" t="str">
        <f t="shared" si="295"/>
        <v/>
      </c>
    </row>
    <row r="173" spans="1:140" s="26" customFormat="1" ht="52.5" customHeight="1">
      <c r="A173" s="169" t="str">
        <f>IF(OR($I173="TTL",$I173=""),"",IF(ISERROR(VLOOKUP($B173,CODE!$D:$G,CODE!$F$1-2,FALSE))=TRUE,"전략",VLOOKUP($B173,CODE!$D:$G,CODE!$F$1-2,FALSE)))</f>
        <v/>
      </c>
      <c r="B173" s="224" t="str">
        <f>IF(OR($I173="TTL",$I173=""),"",IF(VLOOKUP($P173,CODE!$K:$O,CODE!$O$1,FALSE)="",$I173,$I173&amp;"-"&amp;VLOOKUP($P173,CODE!$K:$O,CODE!$O$1,FALSE)))</f>
        <v/>
      </c>
      <c r="C173" s="72" t="str">
        <f t="shared" si="287"/>
        <v>--</v>
      </c>
      <c r="D173" s="306" t="str">
        <f t="shared" si="296"/>
        <v>--</v>
      </c>
      <c r="E173" s="72">
        <f t="shared" si="297"/>
        <v>0</v>
      </c>
      <c r="F173" s="195" t="str">
        <f t="shared" si="298"/>
        <v>--0</v>
      </c>
      <c r="G173" s="72" t="str">
        <f t="shared" si="299"/>
        <v>--0-</v>
      </c>
      <c r="H173" s="72">
        <f>IF(ISERROR(I173&amp;VLOOKUP(P173,CODE!$K:$N,CODE!$N$1,FALSE)&amp;S173)=TRUE,0,I173&amp;VLOOKUP(P173,CODE!$K:$N,CODE!$N$1,FALSE)&amp;S173)</f>
        <v>0</v>
      </c>
      <c r="I173" s="72" t="str">
        <f>IF(ISERROR(SEARCH("TTL",$K173))=TRUE,IF($L173="","",VLOOKUP($L173,CODE!$B:$G,CODE!$D$1,FALSE)),"TTL")</f>
        <v/>
      </c>
      <c r="J173" s="244" t="str">
        <f t="shared" si="288"/>
        <v/>
      </c>
      <c r="K173" s="558"/>
      <c r="L173" s="40"/>
      <c r="M173" s="41" t="str">
        <f>IF(OR($I173="TTL",$L173=""),"",VLOOKUP($L173,CODE!$B:$D,CODE!$C$1,FALSE))</f>
        <v/>
      </c>
      <c r="N173" s="42" t="str">
        <f>IF(OR($I173="TTL",$L173=""),"",VLOOKUP($K$2,CODE!$S:$T,CODE!$T$1-1,FALSE))</f>
        <v/>
      </c>
      <c r="O173" s="43" t="str">
        <f>IF(OR($I173="TTL",$L173=""),"",VLOOKUP($L$2,CODE!$X:$Y,CODE!$Y$1-1,FALSE))</f>
        <v/>
      </c>
      <c r="P173" s="40"/>
      <c r="Q173" s="41" t="str">
        <f>IF(OR($I173="TTL",$P173=""),"",VLOOKUP($P173,CODE!$K:$M,CODE!$L$1,FALSE))</f>
        <v/>
      </c>
      <c r="R173" s="185"/>
      <c r="S173" s="40"/>
      <c r="T173" s="43" t="str">
        <f t="shared" si="273"/>
        <v/>
      </c>
      <c r="U173" s="39" t="str">
        <f t="shared" si="274"/>
        <v/>
      </c>
      <c r="V173" s="36">
        <f t="shared" si="277"/>
        <v>0</v>
      </c>
      <c r="W173" s="44"/>
      <c r="X173" s="39" t="str">
        <f>IF($Y173="","",VLOOKUP($Y173,CODE!$AE:$AF,CODE!$AF$1-1,FALSE))</f>
        <v/>
      </c>
      <c r="Y173" s="37"/>
      <c r="Z173" s="35" t="str">
        <f t="shared" si="278"/>
        <v/>
      </c>
      <c r="AA173" s="554" t="str">
        <f t="shared" si="279"/>
        <v/>
      </c>
      <c r="AB173" s="45">
        <f t="shared" si="280"/>
        <v>0</v>
      </c>
      <c r="AC173" s="560">
        <v>0</v>
      </c>
      <c r="AD173" s="186">
        <v>1</v>
      </c>
      <c r="AE173" s="218"/>
      <c r="AF173" s="214"/>
      <c r="AG173" s="215"/>
      <c r="AH173" s="216"/>
      <c r="AI173" s="231" t="str">
        <f t="shared" si="275"/>
        <v/>
      </c>
      <c r="AJ173" s="217"/>
      <c r="AK173" s="217"/>
      <c r="AL173" s="219" t="str">
        <f t="shared" si="272"/>
        <v/>
      </c>
      <c r="AM173" s="254">
        <f>IF(ISERROR(VLOOKUP($F173,[1]기획현황취합!$A$1:$E$65474,[1]기획현황취합!$B$1,FALSE))=TRUE,0,VLOOKUP($F173,[1]기획현황취합!$A$1:$E$65474,[1]기획현황취합!$B$1,FALSE))</f>
        <v>0</v>
      </c>
      <c r="AN173" s="1042">
        <f>IF(ISERROR(VLOOKUP($F173,[1]기획현황취합!$A$1:$E$65474,[1]기획현황취합!$C$1,FALSE))=TRUE,0,VLOOKUP($F173,[1]기획현황취합!$A$1:$E$65474,[1]기획현황취합!$C$1,FALSE))</f>
        <v>0</v>
      </c>
      <c r="AO173" s="46">
        <f>IF(ISERROR(($AM173/1.1)/VLOOKUP($AG173,'TARGET MU'!$A:$D,'TARGET MU'!$D$1,FALSE))=TRUE,0,($AM173/1.1)/VLOOKUP($AG173,'TARGET MU'!$A:$D,'TARGET MU'!$D$1,FALSE))</f>
        <v>0</v>
      </c>
      <c r="AP173" s="1049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0</v>
      </c>
      <c r="AQ173" s="38">
        <f t="shared" si="328"/>
        <v>0</v>
      </c>
      <c r="AR173" s="716">
        <v>0</v>
      </c>
      <c r="AS173" s="716">
        <v>0</v>
      </c>
      <c r="AT173" s="251"/>
      <c r="AU173" s="226">
        <f t="shared" si="329"/>
        <v>0</v>
      </c>
      <c r="AV173" s="252">
        <v>0</v>
      </c>
      <c r="AW173" s="253">
        <v>0</v>
      </c>
      <c r="AX173" s="257">
        <f>IF(ISERROR(VLOOKUP($F173,[1]기획현황취합!$A$1:$E$65474,[1]기획현황취합!$D$1,FALSE))=TRUE,0,VLOOKUP($F173,[1]기획현황취합!$A$1:$E$65474,[1]기획현황취합!$D$1,FALSE))</f>
        <v>0</v>
      </c>
      <c r="AY173" s="255">
        <v>0</v>
      </c>
      <c r="AZ173" s="210">
        <f>IF(ISERROR(VLOOKUP($F173,[1]기획현황취합!$A$1:$E$65474,[1]기획현황취합!$E$1,FALSE))=TRUE,0,VLOOKUP($F173,[1]기획현황취합!$A$1:$E$65474,[1]기획현황취합!$E$1,FALSE))</f>
        <v>0</v>
      </c>
      <c r="BA173" s="250">
        <v>0</v>
      </c>
      <c r="BB173" s="250">
        <v>0</v>
      </c>
      <c r="BC173" s="250">
        <v>0</v>
      </c>
      <c r="BD173" s="250">
        <v>0</v>
      </c>
      <c r="BE173" s="250">
        <v>0</v>
      </c>
      <c r="BF173" s="250">
        <v>0</v>
      </c>
      <c r="BG173" s="256">
        <v>0</v>
      </c>
      <c r="BH173" s="256">
        <v>0</v>
      </c>
      <c r="BI173" s="84">
        <f>IF($I173="TTL",SUMIF($C:$C,MID($K173,1,SEARCH("TTL",$K173)-2),$BI:$BI),SUMIF(실입고현황!$A:$A,BB173&amp;VLOOKUP($AG173,'TARGET MU'!$A:$D,'TARGET MU'!$B$1,FALSE)&amp;$Z173&amp;" "&amp;$AE173,실입고현황!$C:$C))</f>
        <v>0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si="281"/>
        <v>0</v>
      </c>
      <c r="BO173" s="47">
        <f t="shared" si="282"/>
        <v>0</v>
      </c>
      <c r="BP173" s="95">
        <f t="shared" si="283"/>
        <v>0</v>
      </c>
      <c r="BQ173" s="95">
        <f t="shared" si="284"/>
        <v>0</v>
      </c>
      <c r="BR173" s="48">
        <f t="shared" si="276"/>
        <v>0</v>
      </c>
      <c r="BT173" s="26" t="str">
        <f>IF(ISERROR(Z173&amp;VLOOKUP($AG173,'TARGET MU'!$A:$D,'TARGET MU'!$B$1,FALSE))=TRUE,"",Z173&amp;VLOOKUP($AG173,'TARGET MU'!$A:$D,'TARGET MU'!$B$1,FALSE))</f>
        <v/>
      </c>
      <c r="BU173" s="31">
        <f t="shared" si="289"/>
        <v>0</v>
      </c>
      <c r="BV173" s="31" t="str">
        <f t="shared" si="290"/>
        <v>0</v>
      </c>
      <c r="BX173" s="55">
        <f t="shared" si="301"/>
        <v>0</v>
      </c>
      <c r="BY173" s="56" t="str">
        <f t="shared" si="302"/>
        <v/>
      </c>
      <c r="BZ173" s="56">
        <f t="shared" si="303"/>
        <v>0</v>
      </c>
      <c r="CA173" s="56">
        <f t="shared" si="304"/>
        <v>0</v>
      </c>
      <c r="CB173" s="56">
        <f t="shared" si="305"/>
        <v>0</v>
      </c>
      <c r="CC173" s="56">
        <f t="shared" si="306"/>
        <v>0</v>
      </c>
      <c r="CD173" s="57">
        <f t="shared" si="307"/>
        <v>0</v>
      </c>
      <c r="CE173" s="56" t="str">
        <f t="shared" si="308"/>
        <v/>
      </c>
      <c r="CF173" s="56" t="str">
        <f t="shared" si="309"/>
        <v/>
      </c>
      <c r="CG173" s="57">
        <f t="shared" si="310"/>
        <v>0</v>
      </c>
      <c r="CH173" s="56" t="str">
        <f t="shared" si="311"/>
        <v/>
      </c>
      <c r="CI173" s="56">
        <f t="shared" si="312"/>
        <v>1</v>
      </c>
      <c r="CJ173" s="56">
        <f t="shared" si="313"/>
        <v>0</v>
      </c>
      <c r="CK173" s="58">
        <f t="shared" si="285"/>
        <v>0</v>
      </c>
      <c r="CL173" s="59">
        <f t="shared" si="314"/>
        <v>0</v>
      </c>
      <c r="CM173" s="58">
        <f t="shared" si="315"/>
        <v>0</v>
      </c>
      <c r="CN173" s="58">
        <f t="shared" si="316"/>
        <v>0</v>
      </c>
      <c r="CO173" s="58">
        <f t="shared" si="317"/>
        <v>0</v>
      </c>
      <c r="CP173" s="60" t="str">
        <f t="shared" si="318"/>
        <v/>
      </c>
      <c r="CQ173" s="241"/>
      <c r="CS173" s="49"/>
      <c r="CT173" s="50" t="str">
        <f t="shared" si="319"/>
        <v/>
      </c>
      <c r="CU173" s="51" t="str">
        <f t="shared" si="320"/>
        <v/>
      </c>
      <c r="CV173" s="51" t="str">
        <f t="shared" si="321"/>
        <v>_</v>
      </c>
      <c r="CW173" s="51" t="str">
        <f t="shared" si="322"/>
        <v/>
      </c>
      <c r="CX173" s="52">
        <f t="shared" si="323"/>
        <v>0</v>
      </c>
      <c r="CY173" s="52" t="str">
        <f t="shared" si="324"/>
        <v/>
      </c>
      <c r="CZ173" s="53">
        <f t="shared" si="286"/>
        <v>0</v>
      </c>
      <c r="DA173" s="53">
        <f t="shared" si="325"/>
        <v>0</v>
      </c>
      <c r="DB173" s="52">
        <f t="shared" si="326"/>
        <v>0</v>
      </c>
      <c r="DC173" s="52">
        <f t="shared" si="327"/>
        <v>0</v>
      </c>
      <c r="DD173" s="61"/>
      <c r="DE173" s="165"/>
      <c r="DG173" s="276"/>
      <c r="DH173" s="282" t="str">
        <f t="shared" si="330"/>
        <v/>
      </c>
      <c r="DI173" s="275"/>
      <c r="DJ173" s="275"/>
      <c r="DK173" s="276"/>
      <c r="DL173" s="1081"/>
      <c r="DM173" s="1081"/>
      <c r="DN173" s="276"/>
      <c r="DO173" s="276"/>
      <c r="DP173" s="283" t="str">
        <f t="shared" si="331"/>
        <v/>
      </c>
      <c r="DQ173" s="276"/>
      <c r="DR173" s="276"/>
      <c r="DS173" s="277"/>
      <c r="DT173" s="276"/>
      <c r="DU173" s="277"/>
      <c r="DV173" s="276"/>
      <c r="DW173" s="276"/>
      <c r="DX173" s="277"/>
      <c r="DY173" s="277"/>
      <c r="DZ173" s="61"/>
      <c r="EA173" s="62"/>
      <c r="EB173" s="62"/>
      <c r="EC173" s="26" t="str">
        <f t="shared" si="291"/>
        <v/>
      </c>
      <c r="ED173" s="26" t="str">
        <f t="shared" si="292"/>
        <v/>
      </c>
      <c r="EE173" s="27">
        <f>IF(ED173="",0,IF(COUNTIF(ED$12:ED172,ED173)=0,0,COUNTIF(ED$12:ED172,ED173)))</f>
        <v>0</v>
      </c>
      <c r="EF173" s="26">
        <f t="shared" si="300"/>
        <v>0</v>
      </c>
      <c r="EG173" s="27" t="str">
        <f t="shared" si="293"/>
        <v/>
      </c>
      <c r="EI173" s="26" t="str">
        <f t="shared" si="294"/>
        <v/>
      </c>
      <c r="EJ173" s="26" t="str">
        <f t="shared" si="295"/>
        <v/>
      </c>
    </row>
    <row r="174" spans="1:140" s="26" customFormat="1" ht="52.5" customHeight="1">
      <c r="A174" s="169" t="str">
        <f>IF(OR($I174="TTL",$I174=""),"",IF(ISERROR(VLOOKUP($B174,CODE!$D:$G,CODE!$F$1-2,FALSE))=TRUE,"전략",VLOOKUP($B174,CODE!$D:$G,CODE!$F$1-2,FALSE)))</f>
        <v/>
      </c>
      <c r="B174" s="224" t="str">
        <f>IF(OR($I174="TTL",$I174=""),"",IF(VLOOKUP($P174,CODE!$K:$O,CODE!$O$1,FALSE)="",$I174,$I174&amp;"-"&amp;VLOOKUP($P174,CODE!$K:$O,CODE!$O$1,FALSE)))</f>
        <v/>
      </c>
      <c r="C174" s="72" t="str">
        <f t="shared" si="287"/>
        <v>--</v>
      </c>
      <c r="D174" s="306" t="str">
        <f t="shared" si="296"/>
        <v>--</v>
      </c>
      <c r="E174" s="72">
        <f t="shared" si="297"/>
        <v>0</v>
      </c>
      <c r="F174" s="195" t="str">
        <f t="shared" si="298"/>
        <v>--0</v>
      </c>
      <c r="G174" s="72" t="str">
        <f t="shared" si="299"/>
        <v>--0-</v>
      </c>
      <c r="H174" s="72">
        <f>IF(ISERROR(I174&amp;VLOOKUP(P174,CODE!$K:$N,CODE!$N$1,FALSE)&amp;S174)=TRUE,0,I174&amp;VLOOKUP(P174,CODE!$K:$N,CODE!$N$1,FALSE)&amp;S174)</f>
        <v>0</v>
      </c>
      <c r="I174" s="72" t="str">
        <f>IF(ISERROR(SEARCH("TTL",$K174))=TRUE,IF($L174="","",VLOOKUP($L174,CODE!$B:$G,CODE!$D$1,FALSE)),"TTL")</f>
        <v/>
      </c>
      <c r="J174" s="244" t="str">
        <f t="shared" si="288"/>
        <v/>
      </c>
      <c r="K174" s="558"/>
      <c r="L174" s="40"/>
      <c r="M174" s="41" t="str">
        <f>IF(OR($I174="TTL",$L174=""),"",VLOOKUP($L174,CODE!$B:$D,CODE!$C$1,FALSE))</f>
        <v/>
      </c>
      <c r="N174" s="42" t="str">
        <f>IF(OR($I174="TTL",$L174=""),"",VLOOKUP($K$2,CODE!$S:$T,CODE!$T$1-1,FALSE))</f>
        <v/>
      </c>
      <c r="O174" s="43" t="str">
        <f>IF(OR($I174="TTL",$L174=""),"",VLOOKUP($L$2,CODE!$X:$Y,CODE!$Y$1-1,FALSE))</f>
        <v/>
      </c>
      <c r="P174" s="40"/>
      <c r="Q174" s="41" t="str">
        <f>IF(OR($I174="TTL",$P174=""),"",VLOOKUP($P174,CODE!$K:$M,CODE!$L$1,FALSE))</f>
        <v/>
      </c>
      <c r="R174" s="185"/>
      <c r="S174" s="40"/>
      <c r="T174" s="43" t="str">
        <f t="shared" si="273"/>
        <v/>
      </c>
      <c r="U174" s="39" t="str">
        <f t="shared" si="274"/>
        <v/>
      </c>
      <c r="V174" s="36">
        <f t="shared" si="277"/>
        <v>0</v>
      </c>
      <c r="W174" s="44"/>
      <c r="X174" s="39" t="str">
        <f>IF($Y174="","",VLOOKUP($Y174,CODE!$AE:$AF,CODE!$AF$1-1,FALSE))</f>
        <v/>
      </c>
      <c r="Y174" s="37"/>
      <c r="Z174" s="35" t="str">
        <f t="shared" si="278"/>
        <v/>
      </c>
      <c r="AA174" s="554" t="str">
        <f t="shared" si="279"/>
        <v/>
      </c>
      <c r="AB174" s="45">
        <f t="shared" si="280"/>
        <v>0</v>
      </c>
      <c r="AC174" s="560">
        <v>0</v>
      </c>
      <c r="AD174" s="186">
        <v>1</v>
      </c>
      <c r="AE174" s="218"/>
      <c r="AF174" s="214"/>
      <c r="AG174" s="215"/>
      <c r="AH174" s="216"/>
      <c r="AI174" s="231" t="str">
        <f t="shared" si="275"/>
        <v/>
      </c>
      <c r="AJ174" s="217"/>
      <c r="AK174" s="217"/>
      <c r="AL174" s="219" t="str">
        <f t="shared" si="272"/>
        <v/>
      </c>
      <c r="AM174" s="254">
        <f>IF(ISERROR(VLOOKUP($F174,[1]기획현황취합!$A$1:$E$65474,[1]기획현황취합!$B$1,FALSE))=TRUE,0,VLOOKUP($F174,[1]기획현황취합!$A$1:$E$65474,[1]기획현황취합!$B$1,FALSE))</f>
        <v>0</v>
      </c>
      <c r="AN174" s="1042">
        <f>IF(ISERROR(VLOOKUP($F174,[1]기획현황취합!$A$1:$E$65474,[1]기획현황취합!$C$1,FALSE))=TRUE,0,VLOOKUP($F174,[1]기획현황취합!$A$1:$E$65474,[1]기획현황취합!$C$1,FALSE))</f>
        <v>0</v>
      </c>
      <c r="AO174" s="46">
        <f>IF(ISERROR(($AM174/1.1)/VLOOKUP($AG174,'TARGET MU'!$A:$D,'TARGET MU'!$D$1,FALSE))=TRUE,0,($AM174/1.1)/VLOOKUP($AG174,'TARGET MU'!$A:$D,'TARGET MU'!$D$1,FALSE))</f>
        <v>0</v>
      </c>
      <c r="AP174" s="1049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0</v>
      </c>
      <c r="AQ174" s="38">
        <f t="shared" si="328"/>
        <v>0</v>
      </c>
      <c r="AR174" s="716">
        <v>0</v>
      </c>
      <c r="AS174" s="716">
        <v>0</v>
      </c>
      <c r="AT174" s="251"/>
      <c r="AU174" s="226">
        <f t="shared" si="329"/>
        <v>0</v>
      </c>
      <c r="AV174" s="252">
        <v>0</v>
      </c>
      <c r="AW174" s="253">
        <v>0</v>
      </c>
      <c r="AX174" s="257">
        <f>IF(ISERROR(VLOOKUP($F174,[1]기획현황취합!$A$1:$E$65474,[1]기획현황취합!$D$1,FALSE))=TRUE,0,VLOOKUP($F174,[1]기획현황취합!$A$1:$E$65474,[1]기획현황취합!$D$1,FALSE))</f>
        <v>0</v>
      </c>
      <c r="AY174" s="255">
        <v>0</v>
      </c>
      <c r="AZ174" s="210">
        <f>IF(ISERROR(VLOOKUP($F174,[1]기획현황취합!$A$1:$E$65474,[1]기획현황취합!$E$1,FALSE))=TRUE,0,VLOOKUP($F174,[1]기획현황취합!$A$1:$E$65474,[1]기획현황취합!$E$1,FALSE))</f>
        <v>0</v>
      </c>
      <c r="BA174" s="250">
        <v>0</v>
      </c>
      <c r="BB174" s="250">
        <v>0</v>
      </c>
      <c r="BC174" s="250">
        <v>0</v>
      </c>
      <c r="BD174" s="250">
        <v>0</v>
      </c>
      <c r="BE174" s="250">
        <v>0</v>
      </c>
      <c r="BF174" s="250">
        <v>0</v>
      </c>
      <c r="BG174" s="256">
        <v>0</v>
      </c>
      <c r="BH174" s="256">
        <v>0</v>
      </c>
      <c r="BI174" s="84">
        <f>IF($I174="TTL",SUMIF($C:$C,MID($K174,1,SEARCH("TTL",$K174)-2),$BI:$BI),SUMIF(실입고현황!$A:$A,BB174&amp;VLOOKUP($AG174,'TARGET MU'!$A:$D,'TARGET MU'!$B$1,FALSE)&amp;$Z174&amp;" "&amp;$AE174,실입고현황!$C:$C))</f>
        <v>0</v>
      </c>
      <c r="BJ174" s="103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4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4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4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5">
        <f t="shared" si="281"/>
        <v>0</v>
      </c>
      <c r="BO174" s="47">
        <f t="shared" si="282"/>
        <v>0</v>
      </c>
      <c r="BP174" s="95">
        <f t="shared" si="283"/>
        <v>0</v>
      </c>
      <c r="BQ174" s="95">
        <f t="shared" si="284"/>
        <v>0</v>
      </c>
      <c r="BR174" s="48">
        <f t="shared" si="276"/>
        <v>0</v>
      </c>
      <c r="BT174" s="26" t="str">
        <f>IF(ISERROR(Z174&amp;VLOOKUP($AG174,'TARGET MU'!$A:$D,'TARGET MU'!$B$1,FALSE))=TRUE,"",Z174&amp;VLOOKUP($AG174,'TARGET MU'!$A:$D,'TARGET MU'!$B$1,FALSE))</f>
        <v/>
      </c>
      <c r="BU174" s="31">
        <f t="shared" si="289"/>
        <v>0</v>
      </c>
      <c r="BV174" s="31" t="str">
        <f t="shared" si="290"/>
        <v>0</v>
      </c>
      <c r="BX174" s="55">
        <f t="shared" si="301"/>
        <v>0</v>
      </c>
      <c r="BY174" s="56" t="str">
        <f t="shared" si="302"/>
        <v/>
      </c>
      <c r="BZ174" s="56">
        <f t="shared" si="303"/>
        <v>0</v>
      </c>
      <c r="CA174" s="56">
        <f t="shared" si="304"/>
        <v>0</v>
      </c>
      <c r="CB174" s="56">
        <f t="shared" si="305"/>
        <v>0</v>
      </c>
      <c r="CC174" s="56">
        <f t="shared" si="306"/>
        <v>0</v>
      </c>
      <c r="CD174" s="57">
        <f t="shared" si="307"/>
        <v>0</v>
      </c>
      <c r="CE174" s="56" t="str">
        <f t="shared" si="308"/>
        <v/>
      </c>
      <c r="CF174" s="56" t="str">
        <f t="shared" si="309"/>
        <v/>
      </c>
      <c r="CG174" s="57">
        <f t="shared" si="310"/>
        <v>0</v>
      </c>
      <c r="CH174" s="56" t="str">
        <f t="shared" si="311"/>
        <v/>
      </c>
      <c r="CI174" s="56">
        <f t="shared" si="312"/>
        <v>1</v>
      </c>
      <c r="CJ174" s="56">
        <f t="shared" si="313"/>
        <v>0</v>
      </c>
      <c r="CK174" s="58">
        <f t="shared" si="285"/>
        <v>0</v>
      </c>
      <c r="CL174" s="59">
        <f t="shared" si="314"/>
        <v>0</v>
      </c>
      <c r="CM174" s="58">
        <f t="shared" si="315"/>
        <v>0</v>
      </c>
      <c r="CN174" s="58">
        <f t="shared" si="316"/>
        <v>0</v>
      </c>
      <c r="CO174" s="58">
        <f t="shared" si="317"/>
        <v>0</v>
      </c>
      <c r="CP174" s="60" t="str">
        <f t="shared" si="318"/>
        <v/>
      </c>
      <c r="CQ174" s="241"/>
      <c r="CS174" s="49"/>
      <c r="CT174" s="50" t="str">
        <f t="shared" si="319"/>
        <v/>
      </c>
      <c r="CU174" s="51" t="str">
        <f t="shared" si="320"/>
        <v/>
      </c>
      <c r="CV174" s="51" t="str">
        <f t="shared" si="321"/>
        <v>_</v>
      </c>
      <c r="CW174" s="51" t="str">
        <f t="shared" si="322"/>
        <v/>
      </c>
      <c r="CX174" s="52">
        <f t="shared" si="323"/>
        <v>0</v>
      </c>
      <c r="CY174" s="52" t="str">
        <f t="shared" si="324"/>
        <v/>
      </c>
      <c r="CZ174" s="53">
        <f t="shared" si="286"/>
        <v>0</v>
      </c>
      <c r="DA174" s="53">
        <f t="shared" si="325"/>
        <v>0</v>
      </c>
      <c r="DB174" s="52">
        <f t="shared" si="326"/>
        <v>0</v>
      </c>
      <c r="DC174" s="52">
        <f t="shared" si="327"/>
        <v>0</v>
      </c>
      <c r="DD174" s="61"/>
      <c r="DE174" s="165"/>
      <c r="DG174" s="276"/>
      <c r="DH174" s="282" t="str">
        <f t="shared" si="330"/>
        <v/>
      </c>
      <c r="DI174" s="275"/>
      <c r="DJ174" s="275"/>
      <c r="DK174" s="276"/>
      <c r="DL174" s="1081"/>
      <c r="DM174" s="1081"/>
      <c r="DN174" s="276"/>
      <c r="DO174" s="276"/>
      <c r="DP174" s="283" t="str">
        <f t="shared" si="331"/>
        <v/>
      </c>
      <c r="DQ174" s="276"/>
      <c r="DR174" s="276"/>
      <c r="DS174" s="277"/>
      <c r="DT174" s="276"/>
      <c r="DU174" s="277"/>
      <c r="DV174" s="276"/>
      <c r="DW174" s="276"/>
      <c r="DX174" s="277"/>
      <c r="DY174" s="277"/>
      <c r="DZ174" s="61"/>
      <c r="EA174" s="62"/>
      <c r="EB174" s="62"/>
      <c r="EC174" s="26" t="str">
        <f t="shared" si="291"/>
        <v/>
      </c>
      <c r="ED174" s="26" t="str">
        <f t="shared" si="292"/>
        <v/>
      </c>
      <c r="EE174" s="27">
        <f>IF(ED174="",0,IF(COUNTIF(ED$12:ED173,ED174)=0,0,COUNTIF(ED$12:ED173,ED174)))</f>
        <v>0</v>
      </c>
      <c r="EF174" s="26">
        <f t="shared" si="300"/>
        <v>0</v>
      </c>
      <c r="EG174" s="27" t="str">
        <f t="shared" si="293"/>
        <v/>
      </c>
      <c r="EI174" s="26" t="str">
        <f t="shared" si="294"/>
        <v/>
      </c>
      <c r="EJ174" s="26" t="str">
        <f t="shared" si="295"/>
        <v/>
      </c>
    </row>
    <row r="175" spans="1:140" s="26" customFormat="1" ht="52.5" customHeight="1">
      <c r="A175" s="169" t="str">
        <f>IF(OR($I175="TTL",$I175=""),"",IF(ISERROR(VLOOKUP($B175,CODE!$D:$G,CODE!$F$1-2,FALSE))=TRUE,"전략",VLOOKUP($B175,CODE!$D:$G,CODE!$F$1-2,FALSE)))</f>
        <v/>
      </c>
      <c r="B175" s="224" t="str">
        <f>IF(OR($I175="TTL",$I175=""),"",IF(VLOOKUP($P175,CODE!$K:$O,CODE!$O$1,FALSE)="",$I175,$I175&amp;"-"&amp;VLOOKUP($P175,CODE!$K:$O,CODE!$O$1,FALSE)))</f>
        <v/>
      </c>
      <c r="C175" s="72" t="str">
        <f t="shared" si="287"/>
        <v>--</v>
      </c>
      <c r="D175" s="306" t="str">
        <f t="shared" si="296"/>
        <v>--</v>
      </c>
      <c r="E175" s="72">
        <f t="shared" si="297"/>
        <v>0</v>
      </c>
      <c r="F175" s="195" t="str">
        <f t="shared" si="298"/>
        <v>--0</v>
      </c>
      <c r="G175" s="72" t="str">
        <f t="shared" si="299"/>
        <v>--0-</v>
      </c>
      <c r="H175" s="72">
        <f>IF(ISERROR(I175&amp;VLOOKUP(P175,CODE!$K:$N,CODE!$N$1,FALSE)&amp;S175)=TRUE,0,I175&amp;VLOOKUP(P175,CODE!$K:$N,CODE!$N$1,FALSE)&amp;S175)</f>
        <v>0</v>
      </c>
      <c r="I175" s="72" t="str">
        <f>IF(ISERROR(SEARCH("TTL",$K175))=TRUE,IF($L175="","",VLOOKUP($L175,CODE!$B:$G,CODE!$D$1,FALSE)),"TTL")</f>
        <v/>
      </c>
      <c r="J175" s="244" t="str">
        <f t="shared" si="288"/>
        <v/>
      </c>
      <c r="K175" s="558"/>
      <c r="L175" s="40"/>
      <c r="M175" s="41" t="str">
        <f>IF(OR($I175="TTL",$L175=""),"",VLOOKUP($L175,CODE!$B:$D,CODE!$C$1,FALSE))</f>
        <v/>
      </c>
      <c r="N175" s="42" t="str">
        <f>IF(OR($I175="TTL",$L175=""),"",VLOOKUP($K$2,CODE!$S:$T,CODE!$T$1-1,FALSE))</f>
        <v/>
      </c>
      <c r="O175" s="43" t="str">
        <f>IF(OR($I175="TTL",$L175=""),"",VLOOKUP($L$2,CODE!$X:$Y,CODE!$Y$1-1,FALSE))</f>
        <v/>
      </c>
      <c r="P175" s="40"/>
      <c r="Q175" s="41" t="str">
        <f>IF(OR($I175="TTL",$P175=""),"",VLOOKUP($P175,CODE!$K:$M,CODE!$L$1,FALSE))</f>
        <v/>
      </c>
      <c r="R175" s="185"/>
      <c r="S175" s="40"/>
      <c r="T175" s="43" t="str">
        <f t="shared" si="273"/>
        <v/>
      </c>
      <c r="U175" s="39" t="str">
        <f t="shared" si="274"/>
        <v/>
      </c>
      <c r="V175" s="36">
        <f t="shared" si="277"/>
        <v>0</v>
      </c>
      <c r="W175" s="44"/>
      <c r="X175" s="39" t="str">
        <f>IF($Y175="","",VLOOKUP($Y175,CODE!$AE:$AF,CODE!$AF$1-1,FALSE))</f>
        <v/>
      </c>
      <c r="Y175" s="37"/>
      <c r="Z175" s="35" t="str">
        <f t="shared" si="278"/>
        <v/>
      </c>
      <c r="AA175" s="554" t="str">
        <f t="shared" si="279"/>
        <v/>
      </c>
      <c r="AB175" s="45">
        <f t="shared" si="280"/>
        <v>0</v>
      </c>
      <c r="AC175" s="560">
        <v>0</v>
      </c>
      <c r="AD175" s="186">
        <v>1</v>
      </c>
      <c r="AE175" s="218"/>
      <c r="AF175" s="214"/>
      <c r="AG175" s="215"/>
      <c r="AH175" s="216"/>
      <c r="AI175" s="231" t="str">
        <f t="shared" si="275"/>
        <v/>
      </c>
      <c r="AJ175" s="217"/>
      <c r="AK175" s="217"/>
      <c r="AL175" s="219" t="str">
        <f t="shared" si="272"/>
        <v/>
      </c>
      <c r="AM175" s="254">
        <f>IF(ISERROR(VLOOKUP($F175,[1]기획현황취합!$A$1:$E$65474,[1]기획현황취합!$B$1,FALSE))=TRUE,0,VLOOKUP($F175,[1]기획현황취합!$A$1:$E$65474,[1]기획현황취합!$B$1,FALSE))</f>
        <v>0</v>
      </c>
      <c r="AN175" s="1042">
        <f>IF(ISERROR(VLOOKUP($F175,[1]기획현황취합!$A$1:$E$65474,[1]기획현황취합!$C$1,FALSE))=TRUE,0,VLOOKUP($F175,[1]기획현황취합!$A$1:$E$65474,[1]기획현황취합!$C$1,FALSE))</f>
        <v>0</v>
      </c>
      <c r="AO175" s="46">
        <f>IF(ISERROR(($AM175/1.1)/VLOOKUP($AG175,'TARGET MU'!$A:$D,'TARGET MU'!$D$1,FALSE))=TRUE,0,($AM175/1.1)/VLOOKUP($AG175,'TARGET MU'!$A:$D,'TARGET MU'!$D$1,FALSE))</f>
        <v>0</v>
      </c>
      <c r="AP175" s="1049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0</v>
      </c>
      <c r="AQ175" s="38">
        <f t="shared" si="328"/>
        <v>0</v>
      </c>
      <c r="AR175" s="716">
        <v>0</v>
      </c>
      <c r="AS175" s="716">
        <v>0</v>
      </c>
      <c r="AT175" s="251"/>
      <c r="AU175" s="226">
        <f t="shared" si="329"/>
        <v>0</v>
      </c>
      <c r="AV175" s="252">
        <v>0</v>
      </c>
      <c r="AW175" s="253">
        <v>0</v>
      </c>
      <c r="AX175" s="257">
        <f>IF(ISERROR(VLOOKUP($F175,[1]기획현황취합!$A$1:$E$65474,[1]기획현황취합!$D$1,FALSE))=TRUE,0,VLOOKUP($F175,[1]기획현황취합!$A$1:$E$65474,[1]기획현황취합!$D$1,FALSE))</f>
        <v>0</v>
      </c>
      <c r="AY175" s="255">
        <v>0</v>
      </c>
      <c r="AZ175" s="210">
        <f>IF(ISERROR(VLOOKUP($F175,[1]기획현황취합!$A$1:$E$65474,[1]기획현황취합!$E$1,FALSE))=TRUE,0,VLOOKUP($F175,[1]기획현황취합!$A$1:$E$65474,[1]기획현황취합!$E$1,FALSE))</f>
        <v>0</v>
      </c>
      <c r="BA175" s="250">
        <v>0</v>
      </c>
      <c r="BB175" s="250">
        <v>0</v>
      </c>
      <c r="BC175" s="250">
        <v>0</v>
      </c>
      <c r="BD175" s="250">
        <v>0</v>
      </c>
      <c r="BE175" s="250">
        <v>0</v>
      </c>
      <c r="BF175" s="250">
        <v>0</v>
      </c>
      <c r="BG175" s="256">
        <v>0</v>
      </c>
      <c r="BH175" s="256">
        <v>0</v>
      </c>
      <c r="BI175" s="84">
        <f>IF($I175="TTL",SUMIF($C:$C,MID($K175,1,SEARCH("TTL",$K175)-2),$BI:$BI),SUMIF(실입고현황!$A:$A,BB175&amp;VLOOKUP($AG175,'TARGET MU'!$A:$D,'TARGET MU'!$B$1,FALSE)&amp;$Z175&amp;" "&amp;$AE175,실입고현황!$C:$C))</f>
        <v>0</v>
      </c>
      <c r="BJ175" s="103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4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4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4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05">
        <f t="shared" si="281"/>
        <v>0</v>
      </c>
      <c r="BO175" s="47">
        <f t="shared" si="282"/>
        <v>0</v>
      </c>
      <c r="BP175" s="95">
        <f t="shared" si="283"/>
        <v>0</v>
      </c>
      <c r="BQ175" s="95">
        <f t="shared" si="284"/>
        <v>0</v>
      </c>
      <c r="BR175" s="48">
        <f t="shared" si="276"/>
        <v>0</v>
      </c>
      <c r="BT175" s="26" t="str">
        <f>IF(ISERROR(Z175&amp;VLOOKUP($AG175,'TARGET MU'!$A:$D,'TARGET MU'!$B$1,FALSE))=TRUE,"",Z175&amp;VLOOKUP($AG175,'TARGET MU'!$A:$D,'TARGET MU'!$B$1,FALSE))</f>
        <v/>
      </c>
      <c r="BU175" s="31">
        <f t="shared" si="289"/>
        <v>0</v>
      </c>
      <c r="BV175" s="31" t="str">
        <f t="shared" si="290"/>
        <v>0</v>
      </c>
      <c r="BX175" s="55">
        <f t="shared" si="301"/>
        <v>0</v>
      </c>
      <c r="BY175" s="56" t="str">
        <f t="shared" si="302"/>
        <v/>
      </c>
      <c r="BZ175" s="56">
        <f t="shared" si="303"/>
        <v>0</v>
      </c>
      <c r="CA175" s="56">
        <f t="shared" si="304"/>
        <v>0</v>
      </c>
      <c r="CB175" s="56">
        <f t="shared" si="305"/>
        <v>0</v>
      </c>
      <c r="CC175" s="56">
        <f t="shared" si="306"/>
        <v>0</v>
      </c>
      <c r="CD175" s="57">
        <f t="shared" si="307"/>
        <v>0</v>
      </c>
      <c r="CE175" s="56" t="str">
        <f t="shared" si="308"/>
        <v/>
      </c>
      <c r="CF175" s="56" t="str">
        <f t="shared" si="309"/>
        <v/>
      </c>
      <c r="CG175" s="57">
        <f t="shared" si="310"/>
        <v>0</v>
      </c>
      <c r="CH175" s="56" t="str">
        <f t="shared" si="311"/>
        <v/>
      </c>
      <c r="CI175" s="56">
        <f t="shared" si="312"/>
        <v>1</v>
      </c>
      <c r="CJ175" s="56">
        <f t="shared" si="313"/>
        <v>0</v>
      </c>
      <c r="CK175" s="58">
        <f t="shared" si="285"/>
        <v>0</v>
      </c>
      <c r="CL175" s="59">
        <f t="shared" si="314"/>
        <v>0</v>
      </c>
      <c r="CM175" s="58">
        <f t="shared" si="315"/>
        <v>0</v>
      </c>
      <c r="CN175" s="58">
        <f t="shared" si="316"/>
        <v>0</v>
      </c>
      <c r="CO175" s="58">
        <f t="shared" si="317"/>
        <v>0</v>
      </c>
      <c r="CP175" s="60" t="str">
        <f t="shared" si="318"/>
        <v/>
      </c>
      <c r="CQ175" s="241"/>
      <c r="CS175" s="49"/>
      <c r="CT175" s="50" t="str">
        <f t="shared" si="319"/>
        <v/>
      </c>
      <c r="CU175" s="51" t="str">
        <f t="shared" si="320"/>
        <v/>
      </c>
      <c r="CV175" s="51" t="str">
        <f t="shared" si="321"/>
        <v>_</v>
      </c>
      <c r="CW175" s="51" t="str">
        <f t="shared" si="322"/>
        <v/>
      </c>
      <c r="CX175" s="52">
        <f t="shared" si="323"/>
        <v>0</v>
      </c>
      <c r="CY175" s="52" t="str">
        <f t="shared" si="324"/>
        <v/>
      </c>
      <c r="CZ175" s="53">
        <f t="shared" si="286"/>
        <v>0</v>
      </c>
      <c r="DA175" s="53">
        <f t="shared" si="325"/>
        <v>0</v>
      </c>
      <c r="DB175" s="52">
        <f t="shared" si="326"/>
        <v>0</v>
      </c>
      <c r="DC175" s="52">
        <f t="shared" si="327"/>
        <v>0</v>
      </c>
      <c r="DD175" s="61"/>
      <c r="DE175" s="165"/>
      <c r="DG175" s="276"/>
      <c r="DH175" s="282" t="str">
        <f t="shared" si="330"/>
        <v/>
      </c>
      <c r="DI175" s="275"/>
      <c r="DJ175" s="275"/>
      <c r="DK175" s="276"/>
      <c r="DL175" s="1081"/>
      <c r="DM175" s="1081"/>
      <c r="DN175" s="276"/>
      <c r="DO175" s="276"/>
      <c r="DP175" s="283" t="str">
        <f t="shared" si="331"/>
        <v/>
      </c>
      <c r="DQ175" s="276"/>
      <c r="DR175" s="276"/>
      <c r="DS175" s="277"/>
      <c r="DT175" s="276"/>
      <c r="DU175" s="277"/>
      <c r="DV175" s="276"/>
      <c r="DW175" s="276"/>
      <c r="DX175" s="277"/>
      <c r="DY175" s="277"/>
      <c r="DZ175" s="61"/>
      <c r="EA175" s="62"/>
      <c r="EB175" s="62"/>
      <c r="EC175" s="26" t="str">
        <f t="shared" si="291"/>
        <v/>
      </c>
      <c r="ED175" s="26" t="str">
        <f t="shared" si="292"/>
        <v/>
      </c>
      <c r="EE175" s="27">
        <f>IF(ED175="",0,IF(COUNTIF(ED$12:ED174,ED175)=0,0,COUNTIF(ED$12:ED174,ED175)))</f>
        <v>0</v>
      </c>
      <c r="EF175" s="26">
        <f t="shared" si="300"/>
        <v>0</v>
      </c>
      <c r="EG175" s="27" t="str">
        <f t="shared" si="293"/>
        <v/>
      </c>
      <c r="EI175" s="26" t="str">
        <f t="shared" si="294"/>
        <v/>
      </c>
      <c r="EJ175" s="26" t="str">
        <f t="shared" si="295"/>
        <v/>
      </c>
    </row>
    <row r="176" spans="1:140" s="26" customFormat="1" ht="52.5" customHeight="1">
      <c r="A176" s="169" t="str">
        <f>IF(OR($I176="TTL",$I176=""),"",IF(ISERROR(VLOOKUP($B176,CODE!$D:$G,CODE!$F$1-2,FALSE))=TRUE,"전략",VLOOKUP($B176,CODE!$D:$G,CODE!$F$1-2,FALSE)))</f>
        <v/>
      </c>
      <c r="B176" s="224" t="str">
        <f>IF(OR($I176="TTL",$I176=""),"",IF(VLOOKUP($P176,CODE!$K:$O,CODE!$O$1,FALSE)="",$I176,$I176&amp;"-"&amp;VLOOKUP($P176,CODE!$K:$O,CODE!$O$1,FALSE)))</f>
        <v/>
      </c>
      <c r="C176" s="72" t="str">
        <f t="shared" si="287"/>
        <v>--</v>
      </c>
      <c r="D176" s="306" t="str">
        <f t="shared" si="296"/>
        <v>--</v>
      </c>
      <c r="E176" s="72">
        <f t="shared" si="297"/>
        <v>0</v>
      </c>
      <c r="F176" s="195" t="str">
        <f t="shared" si="298"/>
        <v>--0</v>
      </c>
      <c r="G176" s="72" t="str">
        <f t="shared" si="299"/>
        <v>--0-</v>
      </c>
      <c r="H176" s="72">
        <f>IF(ISERROR(I176&amp;VLOOKUP(P176,CODE!$K:$N,CODE!$N$1,FALSE)&amp;S176)=TRUE,0,I176&amp;VLOOKUP(P176,CODE!$K:$N,CODE!$N$1,FALSE)&amp;S176)</f>
        <v>0</v>
      </c>
      <c r="I176" s="72" t="str">
        <f>IF(ISERROR(SEARCH("TTL",$K176))=TRUE,IF($L176="","",VLOOKUP($L176,CODE!$B:$G,CODE!$D$1,FALSE)),"TTL")</f>
        <v/>
      </c>
      <c r="J176" s="244" t="str">
        <f t="shared" si="288"/>
        <v/>
      </c>
      <c r="K176" s="558"/>
      <c r="L176" s="40"/>
      <c r="M176" s="41" t="str">
        <f>IF(OR($I176="TTL",$L176=""),"",VLOOKUP($L176,CODE!$B:$D,CODE!$C$1,FALSE))</f>
        <v/>
      </c>
      <c r="N176" s="42" t="str">
        <f>IF(OR($I176="TTL",$L176=""),"",VLOOKUP($K$2,CODE!$S:$T,CODE!$T$1-1,FALSE))</f>
        <v/>
      </c>
      <c r="O176" s="43" t="str">
        <f>IF(OR($I176="TTL",$L176=""),"",VLOOKUP($L$2,CODE!$X:$Y,CODE!$Y$1-1,FALSE))</f>
        <v/>
      </c>
      <c r="P176" s="40"/>
      <c r="Q176" s="41" t="str">
        <f>IF(OR($I176="TTL",$P176=""),"",VLOOKUP($P176,CODE!$K:$M,CODE!$L$1,FALSE))</f>
        <v/>
      </c>
      <c r="R176" s="185"/>
      <c r="S176" s="40"/>
      <c r="T176" s="43" t="str">
        <f t="shared" si="273"/>
        <v/>
      </c>
      <c r="U176" s="39" t="str">
        <f t="shared" si="274"/>
        <v/>
      </c>
      <c r="V176" s="36">
        <f t="shared" si="277"/>
        <v>0</v>
      </c>
      <c r="W176" s="44"/>
      <c r="X176" s="39" t="str">
        <f>IF($Y176="","",VLOOKUP($Y176,CODE!$AE:$AF,CODE!$AF$1-1,FALSE))</f>
        <v/>
      </c>
      <c r="Y176" s="37"/>
      <c r="Z176" s="35" t="str">
        <f t="shared" si="278"/>
        <v/>
      </c>
      <c r="AA176" s="554" t="str">
        <f t="shared" si="279"/>
        <v/>
      </c>
      <c r="AB176" s="45">
        <f t="shared" si="280"/>
        <v>0</v>
      </c>
      <c r="AC176" s="560">
        <v>0</v>
      </c>
      <c r="AD176" s="186">
        <v>1</v>
      </c>
      <c r="AE176" s="218"/>
      <c r="AF176" s="214"/>
      <c r="AG176" s="215"/>
      <c r="AH176" s="216"/>
      <c r="AI176" s="231" t="str">
        <f t="shared" si="275"/>
        <v/>
      </c>
      <c r="AJ176" s="217"/>
      <c r="AK176" s="217"/>
      <c r="AL176" s="219" t="str">
        <f t="shared" si="272"/>
        <v/>
      </c>
      <c r="AM176" s="254">
        <f>IF(ISERROR(VLOOKUP($F176,[1]기획현황취합!$A$1:$E$65474,[1]기획현황취합!$B$1,FALSE))=TRUE,0,VLOOKUP($F176,[1]기획현황취합!$A$1:$E$65474,[1]기획현황취합!$B$1,FALSE))</f>
        <v>0</v>
      </c>
      <c r="AN176" s="1042">
        <f>IF(ISERROR(VLOOKUP($F176,[1]기획현황취합!$A$1:$E$65474,[1]기획현황취합!$C$1,FALSE))=TRUE,0,VLOOKUP($F176,[1]기획현황취합!$A$1:$E$65474,[1]기획현황취합!$C$1,FALSE))</f>
        <v>0</v>
      </c>
      <c r="AO176" s="46">
        <f>IF(ISERROR(($AM176/1.1)/VLOOKUP($AG176,'TARGET MU'!$A:$D,'TARGET MU'!$D$1,FALSE))=TRUE,0,($AM176/1.1)/VLOOKUP($AG176,'TARGET MU'!$A:$D,'TARGET MU'!$D$1,FALSE))</f>
        <v>0</v>
      </c>
      <c r="AP176" s="1049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0</v>
      </c>
      <c r="AQ176" s="38">
        <f t="shared" si="328"/>
        <v>0</v>
      </c>
      <c r="AR176" s="716">
        <v>0</v>
      </c>
      <c r="AS176" s="716">
        <v>0</v>
      </c>
      <c r="AT176" s="251"/>
      <c r="AU176" s="226">
        <f t="shared" si="329"/>
        <v>0</v>
      </c>
      <c r="AV176" s="252">
        <v>0</v>
      </c>
      <c r="AW176" s="253">
        <v>0</v>
      </c>
      <c r="AX176" s="257">
        <f>IF(ISERROR(VLOOKUP($F176,[1]기획현황취합!$A$1:$E$65474,[1]기획현황취합!$D$1,FALSE))=TRUE,0,VLOOKUP($F176,[1]기획현황취합!$A$1:$E$65474,[1]기획현황취합!$D$1,FALSE))</f>
        <v>0</v>
      </c>
      <c r="AY176" s="255">
        <v>0</v>
      </c>
      <c r="AZ176" s="210">
        <f>IF(ISERROR(VLOOKUP($F176,[1]기획현황취합!$A$1:$E$65474,[1]기획현황취합!$E$1,FALSE))=TRUE,0,VLOOKUP($F176,[1]기획현황취합!$A$1:$E$65474,[1]기획현황취합!$E$1,FALSE))</f>
        <v>0</v>
      </c>
      <c r="BA176" s="250">
        <v>0</v>
      </c>
      <c r="BB176" s="250">
        <v>0</v>
      </c>
      <c r="BC176" s="250">
        <v>0</v>
      </c>
      <c r="BD176" s="250">
        <v>0</v>
      </c>
      <c r="BE176" s="250">
        <v>0</v>
      </c>
      <c r="BF176" s="250">
        <v>0</v>
      </c>
      <c r="BG176" s="256">
        <v>0</v>
      </c>
      <c r="BH176" s="256">
        <v>0</v>
      </c>
      <c r="BI176" s="84">
        <f>IF($I176="TTL",SUMIF($C:$C,MID($K176,1,SEARCH("TTL",$K176)-2),$BI:$BI),SUMIF(실입고현황!$A:$A,BB176&amp;VLOOKUP($AG176,'TARGET MU'!$A:$D,'TARGET MU'!$B$1,FALSE)&amp;$Z176&amp;" "&amp;$AE176,실입고현황!$C:$C))</f>
        <v>0</v>
      </c>
      <c r="BJ176" s="103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4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4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4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05">
        <f t="shared" si="281"/>
        <v>0</v>
      </c>
      <c r="BO176" s="47">
        <f t="shared" si="282"/>
        <v>0</v>
      </c>
      <c r="BP176" s="95">
        <f t="shared" si="283"/>
        <v>0</v>
      </c>
      <c r="BQ176" s="95">
        <f t="shared" si="284"/>
        <v>0</v>
      </c>
      <c r="BR176" s="48">
        <f t="shared" si="276"/>
        <v>0</v>
      </c>
      <c r="BT176" s="26" t="str">
        <f>IF(ISERROR(Z176&amp;VLOOKUP($AG176,'TARGET MU'!$A:$D,'TARGET MU'!$B$1,FALSE))=TRUE,"",Z176&amp;VLOOKUP($AG176,'TARGET MU'!$A:$D,'TARGET MU'!$B$1,FALSE))</f>
        <v/>
      </c>
      <c r="BU176" s="31">
        <f t="shared" si="289"/>
        <v>0</v>
      </c>
      <c r="BV176" s="31" t="str">
        <f t="shared" si="290"/>
        <v>0</v>
      </c>
      <c r="BX176" s="55">
        <f t="shared" si="301"/>
        <v>0</v>
      </c>
      <c r="BY176" s="56" t="str">
        <f t="shared" si="302"/>
        <v/>
      </c>
      <c r="BZ176" s="56">
        <f t="shared" si="303"/>
        <v>0</v>
      </c>
      <c r="CA176" s="56">
        <f t="shared" si="304"/>
        <v>0</v>
      </c>
      <c r="CB176" s="56">
        <f t="shared" si="305"/>
        <v>0</v>
      </c>
      <c r="CC176" s="56">
        <f t="shared" si="306"/>
        <v>0</v>
      </c>
      <c r="CD176" s="57">
        <f t="shared" si="307"/>
        <v>0</v>
      </c>
      <c r="CE176" s="56" t="str">
        <f t="shared" si="308"/>
        <v/>
      </c>
      <c r="CF176" s="56" t="str">
        <f t="shared" si="309"/>
        <v/>
      </c>
      <c r="CG176" s="57">
        <f t="shared" si="310"/>
        <v>0</v>
      </c>
      <c r="CH176" s="56" t="str">
        <f t="shared" si="311"/>
        <v/>
      </c>
      <c r="CI176" s="56">
        <f t="shared" si="312"/>
        <v>1</v>
      </c>
      <c r="CJ176" s="56">
        <f t="shared" si="313"/>
        <v>0</v>
      </c>
      <c r="CK176" s="58">
        <f t="shared" si="285"/>
        <v>0</v>
      </c>
      <c r="CL176" s="59">
        <f t="shared" si="314"/>
        <v>0</v>
      </c>
      <c r="CM176" s="58">
        <f t="shared" si="315"/>
        <v>0</v>
      </c>
      <c r="CN176" s="58">
        <f t="shared" si="316"/>
        <v>0</v>
      </c>
      <c r="CO176" s="58">
        <f t="shared" si="317"/>
        <v>0</v>
      </c>
      <c r="CP176" s="60" t="str">
        <f t="shared" si="318"/>
        <v/>
      </c>
      <c r="CQ176" s="241"/>
      <c r="CS176" s="49"/>
      <c r="CT176" s="50" t="str">
        <f t="shared" si="319"/>
        <v/>
      </c>
      <c r="CU176" s="51" t="str">
        <f t="shared" si="320"/>
        <v/>
      </c>
      <c r="CV176" s="51" t="str">
        <f t="shared" si="321"/>
        <v>_</v>
      </c>
      <c r="CW176" s="51" t="str">
        <f t="shared" si="322"/>
        <v/>
      </c>
      <c r="CX176" s="52">
        <f t="shared" si="323"/>
        <v>0</v>
      </c>
      <c r="CY176" s="52" t="str">
        <f t="shared" si="324"/>
        <v/>
      </c>
      <c r="CZ176" s="53">
        <f t="shared" si="286"/>
        <v>0</v>
      </c>
      <c r="DA176" s="53">
        <f t="shared" si="325"/>
        <v>0</v>
      </c>
      <c r="DB176" s="52">
        <f t="shared" si="326"/>
        <v>0</v>
      </c>
      <c r="DC176" s="52">
        <f t="shared" si="327"/>
        <v>0</v>
      </c>
      <c r="DD176" s="61"/>
      <c r="DE176" s="165"/>
      <c r="DG176" s="276"/>
      <c r="DH176" s="282" t="str">
        <f t="shared" si="330"/>
        <v/>
      </c>
      <c r="DI176" s="275"/>
      <c r="DJ176" s="275"/>
      <c r="DK176" s="276"/>
      <c r="DL176" s="1081"/>
      <c r="DM176" s="1081"/>
      <c r="DN176" s="276"/>
      <c r="DO176" s="276"/>
      <c r="DP176" s="283" t="str">
        <f t="shared" si="331"/>
        <v/>
      </c>
      <c r="DQ176" s="276"/>
      <c r="DR176" s="276"/>
      <c r="DS176" s="277"/>
      <c r="DT176" s="276"/>
      <c r="DU176" s="277"/>
      <c r="DV176" s="276"/>
      <c r="DW176" s="276"/>
      <c r="DX176" s="277"/>
      <c r="DY176" s="277"/>
      <c r="DZ176" s="61"/>
      <c r="EA176" s="62"/>
      <c r="EB176" s="62"/>
      <c r="EC176" s="26" t="str">
        <f t="shared" si="291"/>
        <v/>
      </c>
      <c r="ED176" s="26" t="str">
        <f t="shared" si="292"/>
        <v/>
      </c>
      <c r="EE176" s="27">
        <f>IF(ED176="",0,IF(COUNTIF(ED$12:ED175,ED176)=0,0,COUNTIF(ED$12:ED175,ED176)))</f>
        <v>0</v>
      </c>
      <c r="EF176" s="26">
        <f t="shared" si="300"/>
        <v>0</v>
      </c>
      <c r="EG176" s="27" t="str">
        <f t="shared" si="293"/>
        <v/>
      </c>
      <c r="EI176" s="26" t="str">
        <f t="shared" si="294"/>
        <v/>
      </c>
      <c r="EJ176" s="26" t="str">
        <f t="shared" si="295"/>
        <v/>
      </c>
    </row>
    <row r="177" spans="1:140" s="26" customFormat="1" ht="52.5" customHeight="1">
      <c r="A177" s="169" t="str">
        <f>IF(OR($I177="TTL",$I177=""),"",IF(ISERROR(VLOOKUP($B177,CODE!$D:$G,CODE!$F$1-2,FALSE))=TRUE,"전략",VLOOKUP($B177,CODE!$D:$G,CODE!$F$1-2,FALSE)))</f>
        <v/>
      </c>
      <c r="B177" s="224" t="str">
        <f>IF(OR($I177="TTL",$I177=""),"",IF(VLOOKUP($P177,CODE!$K:$O,CODE!$O$1,FALSE)="",$I177,$I177&amp;"-"&amp;VLOOKUP($P177,CODE!$K:$O,CODE!$O$1,FALSE)))</f>
        <v/>
      </c>
      <c r="C177" s="72" t="str">
        <f t="shared" si="287"/>
        <v>--</v>
      </c>
      <c r="D177" s="306" t="str">
        <f t="shared" si="296"/>
        <v>--</v>
      </c>
      <c r="E177" s="72">
        <f t="shared" si="297"/>
        <v>0</v>
      </c>
      <c r="F177" s="195" t="str">
        <f t="shared" si="298"/>
        <v>--0</v>
      </c>
      <c r="G177" s="72" t="str">
        <f t="shared" si="299"/>
        <v>--0-</v>
      </c>
      <c r="H177" s="72">
        <f>IF(ISERROR(I177&amp;VLOOKUP(P177,CODE!$K:$N,CODE!$N$1,FALSE)&amp;S177)=TRUE,0,I177&amp;VLOOKUP(P177,CODE!$K:$N,CODE!$N$1,FALSE)&amp;S177)</f>
        <v>0</v>
      </c>
      <c r="I177" s="72" t="str">
        <f>IF(ISERROR(SEARCH("TTL",$K177))=TRUE,IF($L177="","",VLOOKUP($L177,CODE!$B:$G,CODE!$D$1,FALSE)),"TTL")</f>
        <v/>
      </c>
      <c r="J177" s="244" t="str">
        <f t="shared" si="288"/>
        <v/>
      </c>
      <c r="K177" s="558"/>
      <c r="L177" s="40"/>
      <c r="M177" s="41" t="str">
        <f>IF(OR($I177="TTL",$L177=""),"",VLOOKUP($L177,CODE!$B:$D,CODE!$C$1,FALSE))</f>
        <v/>
      </c>
      <c r="N177" s="42" t="str">
        <f>IF(OR($I177="TTL",$L177=""),"",VLOOKUP($K$2,CODE!$S:$T,CODE!$T$1-1,FALSE))</f>
        <v/>
      </c>
      <c r="O177" s="43" t="str">
        <f>IF(OR($I177="TTL",$L177=""),"",VLOOKUP($L$2,CODE!$X:$Y,CODE!$Y$1-1,FALSE))</f>
        <v/>
      </c>
      <c r="P177" s="40"/>
      <c r="Q177" s="41" t="str">
        <f>IF(OR($I177="TTL",$P177=""),"",VLOOKUP($P177,CODE!$K:$M,CODE!$L$1,FALSE))</f>
        <v/>
      </c>
      <c r="R177" s="185"/>
      <c r="S177" s="40"/>
      <c r="T177" s="43" t="str">
        <f t="shared" si="273"/>
        <v/>
      </c>
      <c r="U177" s="39" t="str">
        <f t="shared" si="274"/>
        <v/>
      </c>
      <c r="V177" s="36">
        <f t="shared" si="277"/>
        <v>0</v>
      </c>
      <c r="W177" s="44"/>
      <c r="X177" s="39" t="str">
        <f>IF($Y177="","",VLOOKUP($Y177,CODE!$AE:$AF,CODE!$AF$1-1,FALSE))</f>
        <v/>
      </c>
      <c r="Y177" s="37"/>
      <c r="Z177" s="35" t="str">
        <f t="shared" si="278"/>
        <v/>
      </c>
      <c r="AA177" s="554" t="str">
        <f t="shared" si="279"/>
        <v/>
      </c>
      <c r="AB177" s="45">
        <f t="shared" si="280"/>
        <v>0</v>
      </c>
      <c r="AC177" s="560">
        <v>0</v>
      </c>
      <c r="AD177" s="186">
        <v>1</v>
      </c>
      <c r="AE177" s="218"/>
      <c r="AF177" s="214"/>
      <c r="AG177" s="215"/>
      <c r="AH177" s="216"/>
      <c r="AI177" s="231" t="str">
        <f t="shared" si="275"/>
        <v/>
      </c>
      <c r="AJ177" s="217"/>
      <c r="AK177" s="217"/>
      <c r="AL177" s="219" t="str">
        <f t="shared" si="272"/>
        <v/>
      </c>
      <c r="AM177" s="254">
        <f>IF(ISERROR(VLOOKUP($F177,[1]기획현황취합!$A$1:$E$65474,[1]기획현황취합!$B$1,FALSE))=TRUE,0,VLOOKUP($F177,[1]기획현황취합!$A$1:$E$65474,[1]기획현황취합!$B$1,FALSE))</f>
        <v>0</v>
      </c>
      <c r="AN177" s="1042">
        <f>IF(ISERROR(VLOOKUP($F177,[1]기획현황취합!$A$1:$E$65474,[1]기획현황취합!$C$1,FALSE))=TRUE,0,VLOOKUP($F177,[1]기획현황취합!$A$1:$E$65474,[1]기획현황취합!$C$1,FALSE))</f>
        <v>0</v>
      </c>
      <c r="AO177" s="46">
        <f>IF(ISERROR(($AM177/1.1)/VLOOKUP($AG177,'TARGET MU'!$A:$D,'TARGET MU'!$D$1,FALSE))=TRUE,0,($AM177/1.1)/VLOOKUP($AG177,'TARGET MU'!$A:$D,'TARGET MU'!$D$1,FALSE))</f>
        <v>0</v>
      </c>
      <c r="AP177" s="1049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0</v>
      </c>
      <c r="AQ177" s="38">
        <f t="shared" si="328"/>
        <v>0</v>
      </c>
      <c r="AR177" s="716">
        <v>0</v>
      </c>
      <c r="AS177" s="716">
        <v>0</v>
      </c>
      <c r="AT177" s="251"/>
      <c r="AU177" s="226">
        <f t="shared" si="329"/>
        <v>0</v>
      </c>
      <c r="AV177" s="252">
        <v>0</v>
      </c>
      <c r="AW177" s="253">
        <v>0</v>
      </c>
      <c r="AX177" s="257">
        <f>IF(ISERROR(VLOOKUP($F177,[1]기획현황취합!$A$1:$E$65474,[1]기획현황취합!$D$1,FALSE))=TRUE,0,VLOOKUP($F177,[1]기획현황취합!$A$1:$E$65474,[1]기획현황취합!$D$1,FALSE))</f>
        <v>0</v>
      </c>
      <c r="AY177" s="255">
        <v>0</v>
      </c>
      <c r="AZ177" s="210">
        <f>IF(ISERROR(VLOOKUP($F177,[1]기획현황취합!$A$1:$E$65474,[1]기획현황취합!$E$1,FALSE))=TRUE,0,VLOOKUP($F177,[1]기획현황취합!$A$1:$E$65474,[1]기획현황취합!$E$1,FALSE))</f>
        <v>0</v>
      </c>
      <c r="BA177" s="250">
        <v>0</v>
      </c>
      <c r="BB177" s="250">
        <v>0</v>
      </c>
      <c r="BC177" s="250">
        <v>0</v>
      </c>
      <c r="BD177" s="250">
        <v>0</v>
      </c>
      <c r="BE177" s="250">
        <v>0</v>
      </c>
      <c r="BF177" s="250">
        <v>0</v>
      </c>
      <c r="BG177" s="256">
        <v>0</v>
      </c>
      <c r="BH177" s="256">
        <v>0</v>
      </c>
      <c r="BI177" s="84">
        <f>IF($I177="TTL",SUMIF($C:$C,MID($K177,1,SEARCH("TTL",$K177)-2),$BI:$BI),SUMIF(실입고현황!$A:$A,BB177&amp;VLOOKUP($AG177,'TARGET MU'!$A:$D,'TARGET MU'!$B$1,FALSE)&amp;$Z177&amp;" "&amp;$AE177,실입고현황!$C:$C))</f>
        <v>0</v>
      </c>
      <c r="BJ177" s="103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4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4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4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05">
        <f t="shared" si="281"/>
        <v>0</v>
      </c>
      <c r="BO177" s="47">
        <f t="shared" si="282"/>
        <v>0</v>
      </c>
      <c r="BP177" s="95">
        <f t="shared" si="283"/>
        <v>0</v>
      </c>
      <c r="BQ177" s="95">
        <f t="shared" si="284"/>
        <v>0</v>
      </c>
      <c r="BR177" s="48">
        <f t="shared" si="276"/>
        <v>0</v>
      </c>
      <c r="BT177" s="26" t="str">
        <f>IF(ISERROR(Z177&amp;VLOOKUP($AG177,'TARGET MU'!$A:$D,'TARGET MU'!$B$1,FALSE))=TRUE,"",Z177&amp;VLOOKUP($AG177,'TARGET MU'!$A:$D,'TARGET MU'!$B$1,FALSE))</f>
        <v/>
      </c>
      <c r="BU177" s="31">
        <f t="shared" si="289"/>
        <v>0</v>
      </c>
      <c r="BV177" s="31" t="str">
        <f t="shared" si="290"/>
        <v>0</v>
      </c>
      <c r="BX177" s="55">
        <f t="shared" si="301"/>
        <v>0</v>
      </c>
      <c r="BY177" s="56" t="str">
        <f t="shared" si="302"/>
        <v/>
      </c>
      <c r="BZ177" s="56">
        <f t="shared" si="303"/>
        <v>0</v>
      </c>
      <c r="CA177" s="56">
        <f t="shared" si="304"/>
        <v>0</v>
      </c>
      <c r="CB177" s="56">
        <f t="shared" si="305"/>
        <v>0</v>
      </c>
      <c r="CC177" s="56">
        <f t="shared" si="306"/>
        <v>0</v>
      </c>
      <c r="CD177" s="57">
        <f t="shared" si="307"/>
        <v>0</v>
      </c>
      <c r="CE177" s="56" t="str">
        <f t="shared" si="308"/>
        <v/>
      </c>
      <c r="CF177" s="56" t="str">
        <f t="shared" si="309"/>
        <v/>
      </c>
      <c r="CG177" s="57">
        <f t="shared" si="310"/>
        <v>0</v>
      </c>
      <c r="CH177" s="56" t="str">
        <f t="shared" si="311"/>
        <v/>
      </c>
      <c r="CI177" s="56">
        <f t="shared" si="312"/>
        <v>1</v>
      </c>
      <c r="CJ177" s="56">
        <f t="shared" si="313"/>
        <v>0</v>
      </c>
      <c r="CK177" s="58">
        <f t="shared" si="285"/>
        <v>0</v>
      </c>
      <c r="CL177" s="59">
        <f t="shared" si="314"/>
        <v>0</v>
      </c>
      <c r="CM177" s="58">
        <f t="shared" si="315"/>
        <v>0</v>
      </c>
      <c r="CN177" s="58">
        <f t="shared" si="316"/>
        <v>0</v>
      </c>
      <c r="CO177" s="58">
        <f t="shared" si="317"/>
        <v>0</v>
      </c>
      <c r="CP177" s="60" t="str">
        <f t="shared" si="318"/>
        <v/>
      </c>
      <c r="CQ177" s="241"/>
      <c r="CS177" s="49"/>
      <c r="CT177" s="50" t="str">
        <f t="shared" si="319"/>
        <v/>
      </c>
      <c r="CU177" s="51" t="str">
        <f t="shared" si="320"/>
        <v/>
      </c>
      <c r="CV177" s="51" t="str">
        <f t="shared" si="321"/>
        <v>_</v>
      </c>
      <c r="CW177" s="51" t="str">
        <f t="shared" si="322"/>
        <v/>
      </c>
      <c r="CX177" s="52">
        <f t="shared" si="323"/>
        <v>0</v>
      </c>
      <c r="CY177" s="52" t="str">
        <f t="shared" si="324"/>
        <v/>
      </c>
      <c r="CZ177" s="53">
        <f t="shared" si="286"/>
        <v>0</v>
      </c>
      <c r="DA177" s="53">
        <f t="shared" si="325"/>
        <v>0</v>
      </c>
      <c r="DB177" s="52">
        <f t="shared" si="326"/>
        <v>0</v>
      </c>
      <c r="DC177" s="52">
        <f t="shared" si="327"/>
        <v>0</v>
      </c>
      <c r="DD177" s="61"/>
      <c r="DE177" s="165"/>
      <c r="DG177" s="276"/>
      <c r="DH177" s="282" t="str">
        <f t="shared" si="330"/>
        <v/>
      </c>
      <c r="DI177" s="275"/>
      <c r="DJ177" s="275"/>
      <c r="DK177" s="276"/>
      <c r="DL177" s="1081"/>
      <c r="DM177" s="1081"/>
      <c r="DN177" s="276"/>
      <c r="DO177" s="276"/>
      <c r="DP177" s="283" t="str">
        <f t="shared" si="331"/>
        <v/>
      </c>
      <c r="DQ177" s="276"/>
      <c r="DR177" s="276"/>
      <c r="DS177" s="277"/>
      <c r="DT177" s="276"/>
      <c r="DU177" s="277"/>
      <c r="DV177" s="276"/>
      <c r="DW177" s="276"/>
      <c r="DX177" s="277"/>
      <c r="DY177" s="277"/>
      <c r="DZ177" s="61"/>
      <c r="EA177" s="62"/>
      <c r="EB177" s="62"/>
      <c r="EC177" s="26" t="str">
        <f t="shared" si="291"/>
        <v/>
      </c>
      <c r="ED177" s="26" t="str">
        <f t="shared" si="292"/>
        <v/>
      </c>
      <c r="EE177" s="27">
        <f>IF(ED177="",0,IF(COUNTIF(ED$12:ED176,ED177)=0,0,COUNTIF(ED$12:ED176,ED177)))</f>
        <v>0</v>
      </c>
      <c r="EF177" s="26">
        <f t="shared" si="300"/>
        <v>0</v>
      </c>
      <c r="EG177" s="27" t="str">
        <f t="shared" si="293"/>
        <v/>
      </c>
      <c r="EI177" s="26" t="str">
        <f t="shared" si="294"/>
        <v/>
      </c>
      <c r="EJ177" s="26" t="str">
        <f t="shared" si="295"/>
        <v/>
      </c>
    </row>
    <row r="178" spans="1:140" s="26" customFormat="1" ht="52.5" customHeight="1">
      <c r="A178" s="169" t="str">
        <f>IF(OR($I178="TTL",$I178=""),"",IF(ISERROR(VLOOKUP($B178,CODE!$D:$G,CODE!$F$1-2,FALSE))=TRUE,"전략",VLOOKUP($B178,CODE!$D:$G,CODE!$F$1-2,FALSE)))</f>
        <v/>
      </c>
      <c r="B178" s="224" t="str">
        <f>IF(OR($I178="TTL",$I178=""),"",IF(VLOOKUP($P178,CODE!$K:$O,CODE!$O$1,FALSE)="",$I178,$I178&amp;"-"&amp;VLOOKUP($P178,CODE!$K:$O,CODE!$O$1,FALSE)))</f>
        <v/>
      </c>
      <c r="C178" s="72" t="str">
        <f t="shared" si="287"/>
        <v>--</v>
      </c>
      <c r="D178" s="306" t="str">
        <f t="shared" si="296"/>
        <v>--</v>
      </c>
      <c r="E178" s="72">
        <f t="shared" si="297"/>
        <v>0</v>
      </c>
      <c r="F178" s="195" t="str">
        <f t="shared" si="298"/>
        <v>--0</v>
      </c>
      <c r="G178" s="72" t="str">
        <f t="shared" si="299"/>
        <v>--0-</v>
      </c>
      <c r="H178" s="72">
        <f>IF(ISERROR(I178&amp;VLOOKUP(P178,CODE!$K:$N,CODE!$N$1,FALSE)&amp;S178)=TRUE,0,I178&amp;VLOOKUP(P178,CODE!$K:$N,CODE!$N$1,FALSE)&amp;S178)</f>
        <v>0</v>
      </c>
      <c r="I178" s="72" t="str">
        <f>IF(ISERROR(SEARCH("TTL",$K178))=TRUE,IF($L178="","",VLOOKUP($L178,CODE!$B:$G,CODE!$D$1,FALSE)),"TTL")</f>
        <v/>
      </c>
      <c r="J178" s="244" t="str">
        <f t="shared" si="288"/>
        <v/>
      </c>
      <c r="K178" s="558"/>
      <c r="L178" s="40"/>
      <c r="M178" s="41" t="str">
        <f>IF(OR($I178="TTL",$L178=""),"",VLOOKUP($L178,CODE!$B:$D,CODE!$C$1,FALSE))</f>
        <v/>
      </c>
      <c r="N178" s="42" t="str">
        <f>IF(OR($I178="TTL",$L178=""),"",VLOOKUP($K$2,CODE!$S:$T,CODE!$T$1-1,FALSE))</f>
        <v/>
      </c>
      <c r="O178" s="43" t="str">
        <f>IF(OR($I178="TTL",$L178=""),"",VLOOKUP($L$2,CODE!$X:$Y,CODE!$Y$1-1,FALSE))</f>
        <v/>
      </c>
      <c r="P178" s="40"/>
      <c r="Q178" s="41" t="str">
        <f>IF(OR($I178="TTL",$P178=""),"",VLOOKUP($P178,CODE!$K:$M,CODE!$L$1,FALSE))</f>
        <v/>
      </c>
      <c r="R178" s="185"/>
      <c r="S178" s="40"/>
      <c r="T178" s="43" t="str">
        <f t="shared" si="273"/>
        <v/>
      </c>
      <c r="U178" s="39" t="str">
        <f t="shared" si="274"/>
        <v/>
      </c>
      <c r="V178" s="36">
        <f t="shared" si="277"/>
        <v>0</v>
      </c>
      <c r="W178" s="44"/>
      <c r="X178" s="39" t="str">
        <f>IF($Y178="","",VLOOKUP($Y178,CODE!$AE:$AF,CODE!$AF$1-1,FALSE))</f>
        <v/>
      </c>
      <c r="Y178" s="37"/>
      <c r="Z178" s="35" t="str">
        <f t="shared" si="278"/>
        <v/>
      </c>
      <c r="AA178" s="554" t="str">
        <f t="shared" si="279"/>
        <v/>
      </c>
      <c r="AB178" s="45">
        <f t="shared" si="280"/>
        <v>0</v>
      </c>
      <c r="AC178" s="560">
        <v>0</v>
      </c>
      <c r="AD178" s="186">
        <v>1</v>
      </c>
      <c r="AE178" s="218"/>
      <c r="AF178" s="214"/>
      <c r="AG178" s="215"/>
      <c r="AH178" s="216"/>
      <c r="AI178" s="231" t="str">
        <f t="shared" si="275"/>
        <v/>
      </c>
      <c r="AJ178" s="217"/>
      <c r="AK178" s="217"/>
      <c r="AL178" s="219" t="str">
        <f t="shared" si="272"/>
        <v/>
      </c>
      <c r="AM178" s="254">
        <f>IF(ISERROR(VLOOKUP($F178,[1]기획현황취합!$A$1:$E$65474,[1]기획현황취합!$B$1,FALSE))=TRUE,0,VLOOKUP($F178,[1]기획현황취합!$A$1:$E$65474,[1]기획현황취합!$B$1,FALSE))</f>
        <v>0</v>
      </c>
      <c r="AN178" s="1042">
        <f>IF(ISERROR(VLOOKUP($F178,[1]기획현황취합!$A$1:$E$65474,[1]기획현황취합!$C$1,FALSE))=TRUE,0,VLOOKUP($F178,[1]기획현황취합!$A$1:$E$65474,[1]기획현황취합!$C$1,FALSE))</f>
        <v>0</v>
      </c>
      <c r="AO178" s="46">
        <f>IF(ISERROR(($AM178/1.1)/VLOOKUP($AG178,'TARGET MU'!$A:$D,'TARGET MU'!$D$1,FALSE))=TRUE,0,($AM178/1.1)/VLOOKUP($AG178,'TARGET MU'!$A:$D,'TARGET MU'!$D$1,FALSE))</f>
        <v>0</v>
      </c>
      <c r="AP178" s="1049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0</v>
      </c>
      <c r="AQ178" s="38">
        <f t="shared" si="328"/>
        <v>0</v>
      </c>
      <c r="AR178" s="716">
        <v>0</v>
      </c>
      <c r="AS178" s="716">
        <v>0</v>
      </c>
      <c r="AT178" s="251"/>
      <c r="AU178" s="226">
        <f t="shared" si="329"/>
        <v>0</v>
      </c>
      <c r="AV178" s="252">
        <v>0</v>
      </c>
      <c r="AW178" s="253">
        <v>0</v>
      </c>
      <c r="AX178" s="257">
        <f>IF(ISERROR(VLOOKUP($F178,[1]기획현황취합!$A$1:$E$65474,[1]기획현황취합!$D$1,FALSE))=TRUE,0,VLOOKUP($F178,[1]기획현황취합!$A$1:$E$65474,[1]기획현황취합!$D$1,FALSE))</f>
        <v>0</v>
      </c>
      <c r="AY178" s="255">
        <v>0</v>
      </c>
      <c r="AZ178" s="210">
        <f>IF(ISERROR(VLOOKUP($F178,[1]기획현황취합!$A$1:$E$65474,[1]기획현황취합!$E$1,FALSE))=TRUE,0,VLOOKUP($F178,[1]기획현황취합!$A$1:$E$65474,[1]기획현황취합!$E$1,FALSE))</f>
        <v>0</v>
      </c>
      <c r="BA178" s="250">
        <v>0</v>
      </c>
      <c r="BB178" s="250">
        <v>0</v>
      </c>
      <c r="BC178" s="250">
        <v>0</v>
      </c>
      <c r="BD178" s="250">
        <v>0</v>
      </c>
      <c r="BE178" s="250">
        <v>0</v>
      </c>
      <c r="BF178" s="250">
        <v>0</v>
      </c>
      <c r="BG178" s="256">
        <v>0</v>
      </c>
      <c r="BH178" s="256">
        <v>0</v>
      </c>
      <c r="BI178" s="84">
        <f>IF($I178="TTL",SUMIF($C:$C,MID($K178,1,SEARCH("TTL",$K178)-2),$BI:$BI),SUMIF(실입고현황!$A:$A,BB178&amp;VLOOKUP($AG178,'TARGET MU'!$A:$D,'TARGET MU'!$B$1,FALSE)&amp;$Z178&amp;" "&amp;$AE178,실입고현황!$C:$C))</f>
        <v>0</v>
      </c>
      <c r="BJ178" s="103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4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4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4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5">
        <f t="shared" si="281"/>
        <v>0</v>
      </c>
      <c r="BO178" s="47">
        <f t="shared" si="282"/>
        <v>0</v>
      </c>
      <c r="BP178" s="95">
        <f t="shared" si="283"/>
        <v>0</v>
      </c>
      <c r="BQ178" s="95">
        <f t="shared" si="284"/>
        <v>0</v>
      </c>
      <c r="BR178" s="48">
        <f t="shared" si="276"/>
        <v>0</v>
      </c>
      <c r="BT178" s="26" t="str">
        <f>IF(ISERROR(Z178&amp;VLOOKUP($AG178,'TARGET MU'!$A:$D,'TARGET MU'!$B$1,FALSE))=TRUE,"",Z178&amp;VLOOKUP($AG178,'TARGET MU'!$A:$D,'TARGET MU'!$B$1,FALSE))</f>
        <v/>
      </c>
      <c r="BU178" s="31">
        <f t="shared" si="289"/>
        <v>0</v>
      </c>
      <c r="BV178" s="31" t="str">
        <f t="shared" si="290"/>
        <v>0</v>
      </c>
      <c r="BX178" s="55">
        <f t="shared" si="301"/>
        <v>0</v>
      </c>
      <c r="BY178" s="56" t="str">
        <f t="shared" si="302"/>
        <v/>
      </c>
      <c r="BZ178" s="56">
        <f t="shared" si="303"/>
        <v>0</v>
      </c>
      <c r="CA178" s="56">
        <f t="shared" si="304"/>
        <v>0</v>
      </c>
      <c r="CB178" s="56">
        <f t="shared" si="305"/>
        <v>0</v>
      </c>
      <c r="CC178" s="56">
        <f t="shared" si="306"/>
        <v>0</v>
      </c>
      <c r="CD178" s="57">
        <f t="shared" si="307"/>
        <v>0</v>
      </c>
      <c r="CE178" s="56" t="str">
        <f t="shared" si="308"/>
        <v/>
      </c>
      <c r="CF178" s="56" t="str">
        <f t="shared" si="309"/>
        <v/>
      </c>
      <c r="CG178" s="57">
        <f t="shared" si="310"/>
        <v>0</v>
      </c>
      <c r="CH178" s="56" t="str">
        <f t="shared" si="311"/>
        <v/>
      </c>
      <c r="CI178" s="56">
        <f t="shared" si="312"/>
        <v>1</v>
      </c>
      <c r="CJ178" s="56">
        <f t="shared" si="313"/>
        <v>0</v>
      </c>
      <c r="CK178" s="58">
        <f t="shared" si="285"/>
        <v>0</v>
      </c>
      <c r="CL178" s="59">
        <f t="shared" si="314"/>
        <v>0</v>
      </c>
      <c r="CM178" s="58">
        <f t="shared" si="315"/>
        <v>0</v>
      </c>
      <c r="CN178" s="58">
        <f t="shared" si="316"/>
        <v>0</v>
      </c>
      <c r="CO178" s="58">
        <f t="shared" si="317"/>
        <v>0</v>
      </c>
      <c r="CP178" s="60" t="str">
        <f t="shared" si="318"/>
        <v/>
      </c>
      <c r="CQ178" s="241"/>
      <c r="CS178" s="49"/>
      <c r="CT178" s="50" t="str">
        <f t="shared" si="319"/>
        <v/>
      </c>
      <c r="CU178" s="51" t="str">
        <f t="shared" si="320"/>
        <v/>
      </c>
      <c r="CV178" s="51" t="str">
        <f t="shared" si="321"/>
        <v>_</v>
      </c>
      <c r="CW178" s="51" t="str">
        <f t="shared" si="322"/>
        <v/>
      </c>
      <c r="CX178" s="52">
        <f t="shared" si="323"/>
        <v>0</v>
      </c>
      <c r="CY178" s="52" t="str">
        <f t="shared" si="324"/>
        <v/>
      </c>
      <c r="CZ178" s="53">
        <f t="shared" si="286"/>
        <v>0</v>
      </c>
      <c r="DA178" s="53">
        <f t="shared" si="325"/>
        <v>0</v>
      </c>
      <c r="DB178" s="52">
        <f t="shared" si="326"/>
        <v>0</v>
      </c>
      <c r="DC178" s="52">
        <f t="shared" si="327"/>
        <v>0</v>
      </c>
      <c r="DD178" s="61"/>
      <c r="DE178" s="165"/>
      <c r="DG178" s="276"/>
      <c r="DH178" s="282" t="str">
        <f t="shared" si="330"/>
        <v/>
      </c>
      <c r="DI178" s="275"/>
      <c r="DJ178" s="275"/>
      <c r="DK178" s="276"/>
      <c r="DL178" s="1081"/>
      <c r="DM178" s="1081"/>
      <c r="DN178" s="276"/>
      <c r="DO178" s="276"/>
      <c r="DP178" s="283" t="str">
        <f t="shared" si="331"/>
        <v/>
      </c>
      <c r="DQ178" s="276"/>
      <c r="DR178" s="276"/>
      <c r="DS178" s="277"/>
      <c r="DT178" s="276"/>
      <c r="DU178" s="277"/>
      <c r="DV178" s="276"/>
      <c r="DW178" s="276"/>
      <c r="DX178" s="277"/>
      <c r="DY178" s="277"/>
      <c r="DZ178" s="61"/>
      <c r="EA178" s="62"/>
      <c r="EB178" s="62"/>
      <c r="EC178" s="26" t="str">
        <f t="shared" si="291"/>
        <v/>
      </c>
      <c r="ED178" s="26" t="str">
        <f t="shared" si="292"/>
        <v/>
      </c>
      <c r="EE178" s="27">
        <f>IF(ED178="",0,IF(COUNTIF(ED$12:ED177,ED178)=0,0,COUNTIF(ED$12:ED177,ED178)))</f>
        <v>0</v>
      </c>
      <c r="EF178" s="26">
        <f t="shared" si="300"/>
        <v>0</v>
      </c>
      <c r="EG178" s="27" t="str">
        <f t="shared" si="293"/>
        <v/>
      </c>
      <c r="EI178" s="26" t="str">
        <f t="shared" si="294"/>
        <v/>
      </c>
      <c r="EJ178" s="26" t="str">
        <f t="shared" si="295"/>
        <v/>
      </c>
    </row>
    <row r="179" spans="1:140" s="26" customFormat="1" ht="52.5" customHeight="1">
      <c r="A179" s="169" t="str">
        <f>IF(OR($I179="TTL",$I179=""),"",IF(ISERROR(VLOOKUP($B179,CODE!$D:$G,CODE!$F$1-2,FALSE))=TRUE,"전략",VLOOKUP($B179,CODE!$D:$G,CODE!$F$1-2,FALSE)))</f>
        <v/>
      </c>
      <c r="B179" s="224" t="str">
        <f>IF(OR($I179="TTL",$I179=""),"",IF(VLOOKUP($P179,CODE!$K:$O,CODE!$O$1,FALSE)="",$I179,$I179&amp;"-"&amp;VLOOKUP($P179,CODE!$K:$O,CODE!$O$1,FALSE)))</f>
        <v/>
      </c>
      <c r="C179" s="72" t="str">
        <f t="shared" si="287"/>
        <v>--</v>
      </c>
      <c r="D179" s="306" t="str">
        <f t="shared" si="296"/>
        <v>--</v>
      </c>
      <c r="E179" s="72">
        <f t="shared" si="297"/>
        <v>0</v>
      </c>
      <c r="F179" s="195" t="str">
        <f t="shared" si="298"/>
        <v>--0</v>
      </c>
      <c r="G179" s="72" t="str">
        <f t="shared" si="299"/>
        <v>--0-</v>
      </c>
      <c r="H179" s="72">
        <f>IF(ISERROR(I179&amp;VLOOKUP(P179,CODE!$K:$N,CODE!$N$1,FALSE)&amp;S179)=TRUE,0,I179&amp;VLOOKUP(P179,CODE!$K:$N,CODE!$N$1,FALSE)&amp;S179)</f>
        <v>0</v>
      </c>
      <c r="I179" s="72" t="str">
        <f>IF(ISERROR(SEARCH("TTL",$K179))=TRUE,IF($L179="","",VLOOKUP($L179,CODE!$B:$G,CODE!$D$1,FALSE)),"TTL")</f>
        <v/>
      </c>
      <c r="J179" s="244" t="str">
        <f t="shared" si="288"/>
        <v/>
      </c>
      <c r="K179" s="558"/>
      <c r="L179" s="40"/>
      <c r="M179" s="41" t="str">
        <f>IF(OR($I179="TTL",$L179=""),"",VLOOKUP($L179,CODE!$B:$D,CODE!$C$1,FALSE))</f>
        <v/>
      </c>
      <c r="N179" s="42" t="str">
        <f>IF(OR($I179="TTL",$L179=""),"",VLOOKUP($K$2,CODE!$S:$T,CODE!$T$1-1,FALSE))</f>
        <v/>
      </c>
      <c r="O179" s="43" t="str">
        <f>IF(OR($I179="TTL",$L179=""),"",VLOOKUP($L$2,CODE!$X:$Y,CODE!$Y$1-1,FALSE))</f>
        <v/>
      </c>
      <c r="P179" s="40"/>
      <c r="Q179" s="41" t="str">
        <f>IF(OR($I179="TTL",$P179=""),"",VLOOKUP($P179,CODE!$K:$M,CODE!$L$1,FALSE))</f>
        <v/>
      </c>
      <c r="R179" s="185"/>
      <c r="S179" s="40"/>
      <c r="T179" s="43" t="str">
        <f t="shared" si="273"/>
        <v/>
      </c>
      <c r="U179" s="39" t="str">
        <f t="shared" si="274"/>
        <v/>
      </c>
      <c r="V179" s="36">
        <f t="shared" si="277"/>
        <v>0</v>
      </c>
      <c r="W179" s="44"/>
      <c r="X179" s="39" t="str">
        <f>IF($Y179="","",VLOOKUP($Y179,CODE!$AE:$AF,CODE!$AF$1-1,FALSE))</f>
        <v/>
      </c>
      <c r="Y179" s="37"/>
      <c r="Z179" s="35" t="str">
        <f t="shared" si="278"/>
        <v/>
      </c>
      <c r="AA179" s="554" t="str">
        <f t="shared" si="279"/>
        <v/>
      </c>
      <c r="AB179" s="45">
        <f t="shared" si="280"/>
        <v>0</v>
      </c>
      <c r="AC179" s="560">
        <v>0</v>
      </c>
      <c r="AD179" s="186">
        <v>1</v>
      </c>
      <c r="AE179" s="218"/>
      <c r="AF179" s="214"/>
      <c r="AG179" s="215"/>
      <c r="AH179" s="216"/>
      <c r="AI179" s="231" t="str">
        <f t="shared" si="275"/>
        <v/>
      </c>
      <c r="AJ179" s="217"/>
      <c r="AK179" s="217"/>
      <c r="AL179" s="219" t="str">
        <f t="shared" si="272"/>
        <v/>
      </c>
      <c r="AM179" s="254">
        <f>IF(ISERROR(VLOOKUP($F179,[1]기획현황취합!$A$1:$E$65474,[1]기획현황취합!$B$1,FALSE))=TRUE,0,VLOOKUP($F179,[1]기획현황취합!$A$1:$E$65474,[1]기획현황취합!$B$1,FALSE))</f>
        <v>0</v>
      </c>
      <c r="AN179" s="1042">
        <f>IF(ISERROR(VLOOKUP($F179,[1]기획현황취합!$A$1:$E$65474,[1]기획현황취합!$C$1,FALSE))=TRUE,0,VLOOKUP($F179,[1]기획현황취합!$A$1:$E$65474,[1]기획현황취합!$C$1,FALSE))</f>
        <v>0</v>
      </c>
      <c r="AO179" s="46">
        <f>IF(ISERROR(($AM179/1.1)/VLOOKUP($AG179,'TARGET MU'!$A:$D,'TARGET MU'!$D$1,FALSE))=TRUE,0,($AM179/1.1)/VLOOKUP($AG179,'TARGET MU'!$A:$D,'TARGET MU'!$D$1,FALSE))</f>
        <v>0</v>
      </c>
      <c r="AP179" s="1049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0</v>
      </c>
      <c r="AQ179" s="38">
        <f t="shared" si="328"/>
        <v>0</v>
      </c>
      <c r="AR179" s="716">
        <v>0</v>
      </c>
      <c r="AS179" s="716">
        <v>0</v>
      </c>
      <c r="AT179" s="251"/>
      <c r="AU179" s="226">
        <f t="shared" si="329"/>
        <v>0</v>
      </c>
      <c r="AV179" s="252">
        <v>0</v>
      </c>
      <c r="AW179" s="253">
        <v>0</v>
      </c>
      <c r="AX179" s="257">
        <f>IF(ISERROR(VLOOKUP($F179,[1]기획현황취합!$A$1:$E$65474,[1]기획현황취합!$D$1,FALSE))=TRUE,0,VLOOKUP($F179,[1]기획현황취합!$A$1:$E$65474,[1]기획현황취합!$D$1,FALSE))</f>
        <v>0</v>
      </c>
      <c r="AY179" s="255">
        <v>0</v>
      </c>
      <c r="AZ179" s="210">
        <f>IF(ISERROR(VLOOKUP($F179,[1]기획현황취합!$A$1:$E$65474,[1]기획현황취합!$E$1,FALSE))=TRUE,0,VLOOKUP($F179,[1]기획현황취합!$A$1:$E$65474,[1]기획현황취합!$E$1,FALSE))</f>
        <v>0</v>
      </c>
      <c r="BA179" s="250">
        <v>0</v>
      </c>
      <c r="BB179" s="250">
        <v>0</v>
      </c>
      <c r="BC179" s="250">
        <v>0</v>
      </c>
      <c r="BD179" s="250">
        <v>0</v>
      </c>
      <c r="BE179" s="250">
        <v>0</v>
      </c>
      <c r="BF179" s="250">
        <v>0</v>
      </c>
      <c r="BG179" s="256">
        <v>0</v>
      </c>
      <c r="BH179" s="256">
        <v>0</v>
      </c>
      <c r="BI179" s="84">
        <f>IF($I179="TTL",SUMIF($C:$C,MID($K179,1,SEARCH("TTL",$K179)-2),$BI:$BI),SUMIF(실입고현황!$A:$A,BB179&amp;VLOOKUP($AG179,'TARGET MU'!$A:$D,'TARGET MU'!$B$1,FALSE)&amp;$Z179&amp;" "&amp;$AE179,실입고현황!$C:$C))</f>
        <v>0</v>
      </c>
      <c r="BJ179" s="103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04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4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4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5">
        <f t="shared" si="281"/>
        <v>0</v>
      </c>
      <c r="BO179" s="47">
        <f t="shared" si="282"/>
        <v>0</v>
      </c>
      <c r="BP179" s="95">
        <f t="shared" si="283"/>
        <v>0</v>
      </c>
      <c r="BQ179" s="95">
        <f t="shared" si="284"/>
        <v>0</v>
      </c>
      <c r="BR179" s="48">
        <f t="shared" si="276"/>
        <v>0</v>
      </c>
      <c r="BT179" s="26" t="str">
        <f>IF(ISERROR(Z179&amp;VLOOKUP($AG179,'TARGET MU'!$A:$D,'TARGET MU'!$B$1,FALSE))=TRUE,"",Z179&amp;VLOOKUP($AG179,'TARGET MU'!$A:$D,'TARGET MU'!$B$1,FALSE))</f>
        <v/>
      </c>
      <c r="BU179" s="31">
        <f t="shared" si="289"/>
        <v>0</v>
      </c>
      <c r="BV179" s="31" t="str">
        <f t="shared" si="290"/>
        <v>0</v>
      </c>
      <c r="BX179" s="55">
        <f t="shared" si="301"/>
        <v>0</v>
      </c>
      <c r="BY179" s="56" t="str">
        <f t="shared" si="302"/>
        <v/>
      </c>
      <c r="BZ179" s="56">
        <f t="shared" si="303"/>
        <v>0</v>
      </c>
      <c r="CA179" s="56">
        <f t="shared" si="304"/>
        <v>0</v>
      </c>
      <c r="CB179" s="56">
        <f t="shared" si="305"/>
        <v>0</v>
      </c>
      <c r="CC179" s="56">
        <f t="shared" si="306"/>
        <v>0</v>
      </c>
      <c r="CD179" s="57">
        <f t="shared" si="307"/>
        <v>0</v>
      </c>
      <c r="CE179" s="56" t="str">
        <f t="shared" si="308"/>
        <v/>
      </c>
      <c r="CF179" s="56" t="str">
        <f t="shared" si="309"/>
        <v/>
      </c>
      <c r="CG179" s="57">
        <f t="shared" si="310"/>
        <v>0</v>
      </c>
      <c r="CH179" s="56" t="str">
        <f t="shared" si="311"/>
        <v/>
      </c>
      <c r="CI179" s="56">
        <f t="shared" si="312"/>
        <v>1</v>
      </c>
      <c r="CJ179" s="56">
        <f t="shared" si="313"/>
        <v>0</v>
      </c>
      <c r="CK179" s="58">
        <f t="shared" si="285"/>
        <v>0</v>
      </c>
      <c r="CL179" s="59">
        <f t="shared" si="314"/>
        <v>0</v>
      </c>
      <c r="CM179" s="58">
        <f t="shared" si="315"/>
        <v>0</v>
      </c>
      <c r="CN179" s="58">
        <f t="shared" si="316"/>
        <v>0</v>
      </c>
      <c r="CO179" s="58">
        <f t="shared" si="317"/>
        <v>0</v>
      </c>
      <c r="CP179" s="60" t="str">
        <f t="shared" si="318"/>
        <v/>
      </c>
      <c r="CQ179" s="241"/>
      <c r="CS179" s="49"/>
      <c r="CT179" s="50" t="str">
        <f t="shared" si="319"/>
        <v/>
      </c>
      <c r="CU179" s="51" t="str">
        <f t="shared" si="320"/>
        <v/>
      </c>
      <c r="CV179" s="51" t="str">
        <f t="shared" si="321"/>
        <v>_</v>
      </c>
      <c r="CW179" s="51" t="str">
        <f t="shared" si="322"/>
        <v/>
      </c>
      <c r="CX179" s="52">
        <f t="shared" si="323"/>
        <v>0</v>
      </c>
      <c r="CY179" s="52" t="str">
        <f t="shared" si="324"/>
        <v/>
      </c>
      <c r="CZ179" s="53">
        <f t="shared" si="286"/>
        <v>0</v>
      </c>
      <c r="DA179" s="53">
        <f t="shared" si="325"/>
        <v>0</v>
      </c>
      <c r="DB179" s="52">
        <f t="shared" si="326"/>
        <v>0</v>
      </c>
      <c r="DC179" s="52">
        <f t="shared" si="327"/>
        <v>0</v>
      </c>
      <c r="DD179" s="61"/>
      <c r="DE179" s="165"/>
      <c r="DG179" s="276"/>
      <c r="DH179" s="282" t="str">
        <f t="shared" si="330"/>
        <v/>
      </c>
      <c r="DI179" s="275"/>
      <c r="DJ179" s="275"/>
      <c r="DK179" s="276"/>
      <c r="DL179" s="1081"/>
      <c r="DM179" s="1081"/>
      <c r="DN179" s="276"/>
      <c r="DO179" s="276"/>
      <c r="DP179" s="283" t="str">
        <f t="shared" si="331"/>
        <v/>
      </c>
      <c r="DQ179" s="276"/>
      <c r="DR179" s="276"/>
      <c r="DS179" s="277"/>
      <c r="DT179" s="276"/>
      <c r="DU179" s="277"/>
      <c r="DV179" s="276"/>
      <c r="DW179" s="276"/>
      <c r="DX179" s="277"/>
      <c r="DY179" s="277"/>
      <c r="DZ179" s="61"/>
      <c r="EA179" s="62"/>
      <c r="EB179" s="62"/>
      <c r="EC179" s="26" t="str">
        <f t="shared" si="291"/>
        <v/>
      </c>
      <c r="ED179" s="26" t="str">
        <f t="shared" si="292"/>
        <v/>
      </c>
      <c r="EE179" s="27">
        <f>IF(ED179="",0,IF(COUNTIF(ED$12:ED178,ED179)=0,0,COUNTIF(ED$12:ED178,ED179)))</f>
        <v>0</v>
      </c>
      <c r="EF179" s="26">
        <f t="shared" si="300"/>
        <v>0</v>
      </c>
      <c r="EG179" s="27" t="str">
        <f t="shared" si="293"/>
        <v/>
      </c>
      <c r="EI179" s="26" t="str">
        <f t="shared" si="294"/>
        <v/>
      </c>
      <c r="EJ179" s="26" t="str">
        <f t="shared" si="295"/>
        <v/>
      </c>
    </row>
    <row r="180" spans="1:140" s="26" customFormat="1" ht="52.5" customHeight="1">
      <c r="A180" s="169" t="str">
        <f>IF(OR($I180="TTL",$I180=""),"",IF(ISERROR(VLOOKUP($B180,CODE!$D:$G,CODE!$F$1-2,FALSE))=TRUE,"전략",VLOOKUP($B180,CODE!$D:$G,CODE!$F$1-2,FALSE)))</f>
        <v/>
      </c>
      <c r="B180" s="224" t="str">
        <f>IF(OR($I180="TTL",$I180=""),"",IF(VLOOKUP($P180,CODE!$K:$O,CODE!$O$1,FALSE)="",$I180,$I180&amp;"-"&amp;VLOOKUP($P180,CODE!$K:$O,CODE!$O$1,FALSE)))</f>
        <v/>
      </c>
      <c r="C180" s="72" t="str">
        <f t="shared" si="287"/>
        <v>--</v>
      </c>
      <c r="D180" s="306" t="str">
        <f t="shared" si="296"/>
        <v>--</v>
      </c>
      <c r="E180" s="72">
        <f t="shared" si="297"/>
        <v>0</v>
      </c>
      <c r="F180" s="195" t="str">
        <f t="shared" si="298"/>
        <v>--0</v>
      </c>
      <c r="G180" s="72" t="str">
        <f t="shared" si="299"/>
        <v>--0-</v>
      </c>
      <c r="H180" s="72">
        <f>IF(ISERROR(I180&amp;VLOOKUP(P180,CODE!$K:$N,CODE!$N$1,FALSE)&amp;S180)=TRUE,0,I180&amp;VLOOKUP(P180,CODE!$K:$N,CODE!$N$1,FALSE)&amp;S180)</f>
        <v>0</v>
      </c>
      <c r="I180" s="72" t="str">
        <f>IF(ISERROR(SEARCH("TTL",$K180))=TRUE,IF($L180="","",VLOOKUP($L180,CODE!$B:$G,CODE!$D$1,FALSE)),"TTL")</f>
        <v/>
      </c>
      <c r="J180" s="244" t="str">
        <f t="shared" si="288"/>
        <v/>
      </c>
      <c r="K180" s="558"/>
      <c r="L180" s="40"/>
      <c r="M180" s="41" t="str">
        <f>IF(OR($I180="TTL",$L180=""),"",VLOOKUP($L180,CODE!$B:$D,CODE!$C$1,FALSE))</f>
        <v/>
      </c>
      <c r="N180" s="42" t="str">
        <f>IF(OR($I180="TTL",$L180=""),"",VLOOKUP($K$2,CODE!$S:$T,CODE!$T$1-1,FALSE))</f>
        <v/>
      </c>
      <c r="O180" s="43" t="str">
        <f>IF(OR($I180="TTL",$L180=""),"",VLOOKUP($L$2,CODE!$X:$Y,CODE!$Y$1-1,FALSE))</f>
        <v/>
      </c>
      <c r="P180" s="40"/>
      <c r="Q180" s="41" t="str">
        <f>IF(OR($I180="TTL",$P180=""),"",VLOOKUP($P180,CODE!$K:$M,CODE!$L$1,FALSE))</f>
        <v/>
      </c>
      <c r="R180" s="185"/>
      <c r="S180" s="40"/>
      <c r="T180" s="43" t="str">
        <f t="shared" si="273"/>
        <v/>
      </c>
      <c r="U180" s="39" t="str">
        <f t="shared" si="274"/>
        <v/>
      </c>
      <c r="V180" s="36">
        <f t="shared" si="277"/>
        <v>0</v>
      </c>
      <c r="W180" s="44"/>
      <c r="X180" s="39" t="str">
        <f>IF($Y180="","",VLOOKUP($Y180,CODE!$AE:$AF,CODE!$AF$1-1,FALSE))</f>
        <v/>
      </c>
      <c r="Y180" s="37"/>
      <c r="Z180" s="35" t="str">
        <f t="shared" si="278"/>
        <v/>
      </c>
      <c r="AA180" s="554" t="str">
        <f t="shared" si="279"/>
        <v/>
      </c>
      <c r="AB180" s="45">
        <f t="shared" si="280"/>
        <v>0</v>
      </c>
      <c r="AC180" s="560">
        <v>0</v>
      </c>
      <c r="AD180" s="186">
        <v>1</v>
      </c>
      <c r="AE180" s="218"/>
      <c r="AF180" s="214"/>
      <c r="AG180" s="215"/>
      <c r="AH180" s="216"/>
      <c r="AI180" s="231" t="str">
        <f t="shared" si="275"/>
        <v/>
      </c>
      <c r="AJ180" s="217"/>
      <c r="AK180" s="217"/>
      <c r="AL180" s="219" t="str">
        <f t="shared" si="272"/>
        <v/>
      </c>
      <c r="AM180" s="254">
        <f>IF(ISERROR(VLOOKUP($F180,[1]기획현황취합!$A$1:$E$65474,[1]기획현황취합!$B$1,FALSE))=TRUE,0,VLOOKUP($F180,[1]기획현황취합!$A$1:$E$65474,[1]기획현황취합!$B$1,FALSE))</f>
        <v>0</v>
      </c>
      <c r="AN180" s="1042">
        <f>IF(ISERROR(VLOOKUP($F180,[1]기획현황취합!$A$1:$E$65474,[1]기획현황취합!$C$1,FALSE))=TRUE,0,VLOOKUP($F180,[1]기획현황취합!$A$1:$E$65474,[1]기획현황취합!$C$1,FALSE))</f>
        <v>0</v>
      </c>
      <c r="AO180" s="46">
        <f>IF(ISERROR(($AM180/1.1)/VLOOKUP($AG180,'TARGET MU'!$A:$D,'TARGET MU'!$D$1,FALSE))=TRUE,0,($AM180/1.1)/VLOOKUP($AG180,'TARGET MU'!$A:$D,'TARGET MU'!$D$1,FALSE))</f>
        <v>0</v>
      </c>
      <c r="AP180" s="1049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0</v>
      </c>
      <c r="AQ180" s="38">
        <f t="shared" si="328"/>
        <v>0</v>
      </c>
      <c r="AR180" s="716">
        <v>0</v>
      </c>
      <c r="AS180" s="716">
        <v>0</v>
      </c>
      <c r="AT180" s="251"/>
      <c r="AU180" s="226">
        <f t="shared" si="329"/>
        <v>0</v>
      </c>
      <c r="AV180" s="252">
        <v>0</v>
      </c>
      <c r="AW180" s="253">
        <v>0</v>
      </c>
      <c r="AX180" s="257">
        <f>IF(ISERROR(VLOOKUP($F180,[1]기획현황취합!$A$1:$E$65474,[1]기획현황취합!$D$1,FALSE))=TRUE,0,VLOOKUP($F180,[1]기획현황취합!$A$1:$E$65474,[1]기획현황취합!$D$1,FALSE))</f>
        <v>0</v>
      </c>
      <c r="AY180" s="255">
        <v>0</v>
      </c>
      <c r="AZ180" s="210">
        <f>IF(ISERROR(VLOOKUP($F180,[1]기획현황취합!$A$1:$E$65474,[1]기획현황취합!$E$1,FALSE))=TRUE,0,VLOOKUP($F180,[1]기획현황취합!$A$1:$E$65474,[1]기획현황취합!$E$1,FALSE))</f>
        <v>0</v>
      </c>
      <c r="BA180" s="250">
        <v>0</v>
      </c>
      <c r="BB180" s="250">
        <v>0</v>
      </c>
      <c r="BC180" s="250">
        <v>0</v>
      </c>
      <c r="BD180" s="250">
        <v>0</v>
      </c>
      <c r="BE180" s="250">
        <v>0</v>
      </c>
      <c r="BF180" s="250">
        <v>0</v>
      </c>
      <c r="BG180" s="256">
        <v>0</v>
      </c>
      <c r="BH180" s="256">
        <v>0</v>
      </c>
      <c r="BI180" s="84">
        <f>IF($I180="TTL",SUMIF($C:$C,MID($K180,1,SEARCH("TTL",$K180)-2),$BI:$BI),SUMIF(실입고현황!$A:$A,BB180&amp;VLOOKUP($AG180,'TARGET MU'!$A:$D,'TARGET MU'!$B$1,FALSE)&amp;$Z180&amp;" "&amp;$AE180,실입고현황!$C:$C))</f>
        <v>0</v>
      </c>
      <c r="BJ180" s="103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4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4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4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5">
        <f t="shared" si="281"/>
        <v>0</v>
      </c>
      <c r="BO180" s="47">
        <f t="shared" si="282"/>
        <v>0</v>
      </c>
      <c r="BP180" s="95">
        <f t="shared" si="283"/>
        <v>0</v>
      </c>
      <c r="BQ180" s="95">
        <f t="shared" si="284"/>
        <v>0</v>
      </c>
      <c r="BR180" s="48">
        <f t="shared" si="276"/>
        <v>0</v>
      </c>
      <c r="BT180" s="26" t="str">
        <f>IF(ISERROR(Z180&amp;VLOOKUP($AG180,'TARGET MU'!$A:$D,'TARGET MU'!$B$1,FALSE))=TRUE,"",Z180&amp;VLOOKUP($AG180,'TARGET MU'!$A:$D,'TARGET MU'!$B$1,FALSE))</f>
        <v/>
      </c>
      <c r="BU180" s="31">
        <f t="shared" si="289"/>
        <v>0</v>
      </c>
      <c r="BV180" s="31" t="str">
        <f t="shared" si="290"/>
        <v>0</v>
      </c>
      <c r="BX180" s="55">
        <f t="shared" si="301"/>
        <v>0</v>
      </c>
      <c r="BY180" s="56" t="str">
        <f t="shared" si="302"/>
        <v/>
      </c>
      <c r="BZ180" s="56">
        <f t="shared" si="303"/>
        <v>0</v>
      </c>
      <c r="CA180" s="56">
        <f t="shared" si="304"/>
        <v>0</v>
      </c>
      <c r="CB180" s="56">
        <f t="shared" si="305"/>
        <v>0</v>
      </c>
      <c r="CC180" s="56">
        <f t="shared" si="306"/>
        <v>0</v>
      </c>
      <c r="CD180" s="57">
        <f t="shared" si="307"/>
        <v>0</v>
      </c>
      <c r="CE180" s="56" t="str">
        <f t="shared" si="308"/>
        <v/>
      </c>
      <c r="CF180" s="56" t="str">
        <f t="shared" si="309"/>
        <v/>
      </c>
      <c r="CG180" s="57">
        <f t="shared" si="310"/>
        <v>0</v>
      </c>
      <c r="CH180" s="56" t="str">
        <f t="shared" si="311"/>
        <v/>
      </c>
      <c r="CI180" s="56">
        <f t="shared" si="312"/>
        <v>1</v>
      </c>
      <c r="CJ180" s="56">
        <f t="shared" si="313"/>
        <v>0</v>
      </c>
      <c r="CK180" s="58">
        <f t="shared" si="285"/>
        <v>0</v>
      </c>
      <c r="CL180" s="59">
        <f t="shared" si="314"/>
        <v>0</v>
      </c>
      <c r="CM180" s="58">
        <f t="shared" si="315"/>
        <v>0</v>
      </c>
      <c r="CN180" s="58">
        <f t="shared" si="316"/>
        <v>0</v>
      </c>
      <c r="CO180" s="58">
        <f t="shared" si="317"/>
        <v>0</v>
      </c>
      <c r="CP180" s="60" t="str">
        <f t="shared" si="318"/>
        <v/>
      </c>
      <c r="CQ180" s="241"/>
      <c r="CS180" s="49"/>
      <c r="CT180" s="50" t="str">
        <f t="shared" si="319"/>
        <v/>
      </c>
      <c r="CU180" s="51" t="str">
        <f t="shared" si="320"/>
        <v/>
      </c>
      <c r="CV180" s="51" t="str">
        <f t="shared" si="321"/>
        <v>_</v>
      </c>
      <c r="CW180" s="51" t="str">
        <f t="shared" si="322"/>
        <v/>
      </c>
      <c r="CX180" s="52">
        <f t="shared" si="323"/>
        <v>0</v>
      </c>
      <c r="CY180" s="52" t="str">
        <f t="shared" si="324"/>
        <v/>
      </c>
      <c r="CZ180" s="53">
        <f t="shared" si="286"/>
        <v>0</v>
      </c>
      <c r="DA180" s="53">
        <f t="shared" si="325"/>
        <v>0</v>
      </c>
      <c r="DB180" s="52">
        <f t="shared" si="326"/>
        <v>0</v>
      </c>
      <c r="DC180" s="52">
        <f t="shared" si="327"/>
        <v>0</v>
      </c>
      <c r="DD180" s="61"/>
      <c r="DE180" s="165"/>
      <c r="DG180" s="276"/>
      <c r="DH180" s="282" t="str">
        <f t="shared" si="330"/>
        <v/>
      </c>
      <c r="DI180" s="275"/>
      <c r="DJ180" s="275"/>
      <c r="DK180" s="276"/>
      <c r="DL180" s="1081"/>
      <c r="DM180" s="1081"/>
      <c r="DN180" s="276"/>
      <c r="DO180" s="276"/>
      <c r="DP180" s="283" t="str">
        <f t="shared" si="331"/>
        <v/>
      </c>
      <c r="DQ180" s="276"/>
      <c r="DR180" s="276"/>
      <c r="DS180" s="277"/>
      <c r="DT180" s="276"/>
      <c r="DU180" s="277"/>
      <c r="DV180" s="276"/>
      <c r="DW180" s="276"/>
      <c r="DX180" s="277"/>
      <c r="DY180" s="277"/>
      <c r="DZ180" s="61"/>
      <c r="EA180" s="62"/>
      <c r="EB180" s="62"/>
      <c r="EC180" s="26" t="str">
        <f t="shared" si="291"/>
        <v/>
      </c>
      <c r="ED180" s="26" t="str">
        <f t="shared" si="292"/>
        <v/>
      </c>
      <c r="EE180" s="27">
        <f>IF(ED180="",0,IF(COUNTIF(ED$12:ED179,ED180)=0,0,COUNTIF(ED$12:ED179,ED180)))</f>
        <v>0</v>
      </c>
      <c r="EF180" s="26">
        <f t="shared" si="300"/>
        <v>0</v>
      </c>
      <c r="EG180" s="27" t="str">
        <f t="shared" si="293"/>
        <v/>
      </c>
      <c r="EI180" s="26" t="str">
        <f t="shared" si="294"/>
        <v/>
      </c>
      <c r="EJ180" s="26" t="str">
        <f t="shared" si="295"/>
        <v/>
      </c>
    </row>
    <row r="181" spans="1:140" s="26" customFormat="1" ht="52.5" customHeight="1">
      <c r="A181" s="169" t="str">
        <f>IF(OR($I181="TTL",$I181=""),"",IF(ISERROR(VLOOKUP($B181,CODE!$D:$G,CODE!$F$1-2,FALSE))=TRUE,"전략",VLOOKUP($B181,CODE!$D:$G,CODE!$F$1-2,FALSE)))</f>
        <v/>
      </c>
      <c r="B181" s="224" t="str">
        <f>IF(OR($I181="TTL",$I181=""),"",IF(VLOOKUP($P181,CODE!$K:$O,CODE!$O$1,FALSE)="",$I181,$I181&amp;"-"&amp;VLOOKUP($P181,CODE!$K:$O,CODE!$O$1,FALSE)))</f>
        <v/>
      </c>
      <c r="C181" s="72" t="str">
        <f t="shared" si="287"/>
        <v>--</v>
      </c>
      <c r="D181" s="306" t="str">
        <f t="shared" si="296"/>
        <v>--</v>
      </c>
      <c r="E181" s="72">
        <f t="shared" si="297"/>
        <v>0</v>
      </c>
      <c r="F181" s="195" t="str">
        <f t="shared" si="298"/>
        <v>--0</v>
      </c>
      <c r="G181" s="72" t="str">
        <f t="shared" si="299"/>
        <v>--0-</v>
      </c>
      <c r="H181" s="72">
        <f>IF(ISERROR(I181&amp;VLOOKUP(P181,CODE!$K:$N,CODE!$N$1,FALSE)&amp;S181)=TRUE,0,I181&amp;VLOOKUP(P181,CODE!$K:$N,CODE!$N$1,FALSE)&amp;S181)</f>
        <v>0</v>
      </c>
      <c r="I181" s="72" t="str">
        <f>IF(ISERROR(SEARCH("TTL",$K181))=TRUE,IF($L181="","",VLOOKUP($L181,CODE!$B:$G,CODE!$D$1,FALSE)),"TTL")</f>
        <v/>
      </c>
      <c r="J181" s="244" t="str">
        <f t="shared" si="288"/>
        <v/>
      </c>
      <c r="K181" s="558"/>
      <c r="L181" s="40"/>
      <c r="M181" s="41" t="str">
        <f>IF(OR($I181="TTL",$L181=""),"",VLOOKUP($L181,CODE!$B:$D,CODE!$C$1,FALSE))</f>
        <v/>
      </c>
      <c r="N181" s="42" t="str">
        <f>IF(OR($I181="TTL",$L181=""),"",VLOOKUP($K$2,CODE!$S:$T,CODE!$T$1-1,FALSE))</f>
        <v/>
      </c>
      <c r="O181" s="43" t="str">
        <f>IF(OR($I181="TTL",$L181=""),"",VLOOKUP($L$2,CODE!$X:$Y,CODE!$Y$1-1,FALSE))</f>
        <v/>
      </c>
      <c r="P181" s="40"/>
      <c r="Q181" s="41" t="str">
        <f>IF(OR($I181="TTL",$P181=""),"",VLOOKUP($P181,CODE!$K:$M,CODE!$L$1,FALSE))</f>
        <v/>
      </c>
      <c r="R181" s="185"/>
      <c r="S181" s="40"/>
      <c r="T181" s="43" t="str">
        <f t="shared" si="273"/>
        <v/>
      </c>
      <c r="U181" s="39" t="str">
        <f t="shared" si="274"/>
        <v/>
      </c>
      <c r="V181" s="36">
        <f t="shared" si="277"/>
        <v>0</v>
      </c>
      <c r="W181" s="44"/>
      <c r="X181" s="39" t="str">
        <f>IF($Y181="","",VLOOKUP($Y181,CODE!$AE:$AF,CODE!$AF$1-1,FALSE))</f>
        <v/>
      </c>
      <c r="Y181" s="37"/>
      <c r="Z181" s="35" t="str">
        <f t="shared" si="278"/>
        <v/>
      </c>
      <c r="AA181" s="554" t="str">
        <f t="shared" si="279"/>
        <v/>
      </c>
      <c r="AB181" s="45">
        <f t="shared" si="280"/>
        <v>0</v>
      </c>
      <c r="AC181" s="560">
        <v>0</v>
      </c>
      <c r="AD181" s="186">
        <v>1</v>
      </c>
      <c r="AE181" s="218"/>
      <c r="AF181" s="214"/>
      <c r="AG181" s="215"/>
      <c r="AH181" s="216"/>
      <c r="AI181" s="231" t="str">
        <f t="shared" si="275"/>
        <v/>
      </c>
      <c r="AJ181" s="217"/>
      <c r="AK181" s="217"/>
      <c r="AL181" s="219" t="str">
        <f t="shared" si="272"/>
        <v/>
      </c>
      <c r="AM181" s="254">
        <f>IF(ISERROR(VLOOKUP($F181,[1]기획현황취합!$A$1:$E$65474,[1]기획현황취합!$B$1,FALSE))=TRUE,0,VLOOKUP($F181,[1]기획현황취합!$A$1:$E$65474,[1]기획현황취합!$B$1,FALSE))</f>
        <v>0</v>
      </c>
      <c r="AN181" s="1042">
        <f>IF(ISERROR(VLOOKUP($F181,[1]기획현황취합!$A$1:$E$65474,[1]기획현황취합!$C$1,FALSE))=TRUE,0,VLOOKUP($F181,[1]기획현황취합!$A$1:$E$65474,[1]기획현황취합!$C$1,FALSE))</f>
        <v>0</v>
      </c>
      <c r="AO181" s="46">
        <f>IF(ISERROR(($AM181/1.1)/VLOOKUP($AG181,'TARGET MU'!$A:$D,'TARGET MU'!$D$1,FALSE))=TRUE,0,($AM181/1.1)/VLOOKUP($AG181,'TARGET MU'!$A:$D,'TARGET MU'!$D$1,FALSE))</f>
        <v>0</v>
      </c>
      <c r="AP181" s="1049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0</v>
      </c>
      <c r="AQ181" s="38">
        <f t="shared" si="328"/>
        <v>0</v>
      </c>
      <c r="AR181" s="716">
        <v>0</v>
      </c>
      <c r="AS181" s="716">
        <v>0</v>
      </c>
      <c r="AT181" s="251"/>
      <c r="AU181" s="226">
        <f t="shared" si="329"/>
        <v>0</v>
      </c>
      <c r="AV181" s="252">
        <v>0</v>
      </c>
      <c r="AW181" s="253">
        <v>0</v>
      </c>
      <c r="AX181" s="257">
        <f>IF(ISERROR(VLOOKUP($F181,[1]기획현황취합!$A$1:$E$65474,[1]기획현황취합!$D$1,FALSE))=TRUE,0,VLOOKUP($F181,[1]기획현황취합!$A$1:$E$65474,[1]기획현황취합!$D$1,FALSE))</f>
        <v>0</v>
      </c>
      <c r="AY181" s="255">
        <v>0</v>
      </c>
      <c r="AZ181" s="210">
        <f>IF(ISERROR(VLOOKUP($F181,[1]기획현황취합!$A$1:$E$65474,[1]기획현황취합!$E$1,FALSE))=TRUE,0,VLOOKUP($F181,[1]기획현황취합!$A$1:$E$65474,[1]기획현황취합!$E$1,FALSE))</f>
        <v>0</v>
      </c>
      <c r="BA181" s="250">
        <v>0</v>
      </c>
      <c r="BB181" s="250">
        <v>0</v>
      </c>
      <c r="BC181" s="250">
        <v>0</v>
      </c>
      <c r="BD181" s="250">
        <v>0</v>
      </c>
      <c r="BE181" s="250">
        <v>0</v>
      </c>
      <c r="BF181" s="250">
        <v>0</v>
      </c>
      <c r="BG181" s="256">
        <v>0</v>
      </c>
      <c r="BH181" s="256">
        <v>0</v>
      </c>
      <c r="BI181" s="84">
        <f>IF($I181="TTL",SUMIF($C:$C,MID($K181,1,SEARCH("TTL",$K181)-2),$BI:$BI),SUMIF(실입고현황!$A:$A,BB181&amp;VLOOKUP($AG181,'TARGET MU'!$A:$D,'TARGET MU'!$B$1,FALSE)&amp;$Z181&amp;" "&amp;$AE181,실입고현황!$C:$C))</f>
        <v>0</v>
      </c>
      <c r="BJ181" s="103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4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4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4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5">
        <f t="shared" si="281"/>
        <v>0</v>
      </c>
      <c r="BO181" s="47">
        <f t="shared" si="282"/>
        <v>0</v>
      </c>
      <c r="BP181" s="95">
        <f t="shared" si="283"/>
        <v>0</v>
      </c>
      <c r="BQ181" s="95">
        <f t="shared" si="284"/>
        <v>0</v>
      </c>
      <c r="BR181" s="48">
        <f t="shared" si="276"/>
        <v>0</v>
      </c>
      <c r="BT181" s="26" t="str">
        <f>IF(ISERROR(Z181&amp;VLOOKUP($AG181,'TARGET MU'!$A:$D,'TARGET MU'!$B$1,FALSE))=TRUE,"",Z181&amp;VLOOKUP($AG181,'TARGET MU'!$A:$D,'TARGET MU'!$B$1,FALSE))</f>
        <v/>
      </c>
      <c r="BU181" s="31">
        <f t="shared" si="289"/>
        <v>0</v>
      </c>
      <c r="BV181" s="31" t="str">
        <f t="shared" si="290"/>
        <v>0</v>
      </c>
      <c r="BX181" s="55">
        <f t="shared" si="301"/>
        <v>0</v>
      </c>
      <c r="BY181" s="56" t="str">
        <f t="shared" si="302"/>
        <v/>
      </c>
      <c r="BZ181" s="56">
        <f t="shared" si="303"/>
        <v>0</v>
      </c>
      <c r="CA181" s="56">
        <f t="shared" si="304"/>
        <v>0</v>
      </c>
      <c r="CB181" s="56">
        <f t="shared" si="305"/>
        <v>0</v>
      </c>
      <c r="CC181" s="56">
        <f t="shared" si="306"/>
        <v>0</v>
      </c>
      <c r="CD181" s="57">
        <f t="shared" si="307"/>
        <v>0</v>
      </c>
      <c r="CE181" s="56" t="str">
        <f t="shared" si="308"/>
        <v/>
      </c>
      <c r="CF181" s="56" t="str">
        <f t="shared" si="309"/>
        <v/>
      </c>
      <c r="CG181" s="57">
        <f t="shared" si="310"/>
        <v>0</v>
      </c>
      <c r="CH181" s="56" t="str">
        <f t="shared" si="311"/>
        <v/>
      </c>
      <c r="CI181" s="56">
        <f t="shared" si="312"/>
        <v>1</v>
      </c>
      <c r="CJ181" s="56">
        <f t="shared" si="313"/>
        <v>0</v>
      </c>
      <c r="CK181" s="58">
        <f t="shared" si="285"/>
        <v>0</v>
      </c>
      <c r="CL181" s="59">
        <f t="shared" si="314"/>
        <v>0</v>
      </c>
      <c r="CM181" s="58">
        <f t="shared" si="315"/>
        <v>0</v>
      </c>
      <c r="CN181" s="58">
        <f t="shared" si="316"/>
        <v>0</v>
      </c>
      <c r="CO181" s="58">
        <f t="shared" si="317"/>
        <v>0</v>
      </c>
      <c r="CP181" s="60" t="str">
        <f t="shared" si="318"/>
        <v/>
      </c>
      <c r="CQ181" s="241"/>
      <c r="CS181" s="49"/>
      <c r="CT181" s="50" t="str">
        <f t="shared" si="319"/>
        <v/>
      </c>
      <c r="CU181" s="51" t="str">
        <f t="shared" si="320"/>
        <v/>
      </c>
      <c r="CV181" s="51" t="str">
        <f t="shared" si="321"/>
        <v>_</v>
      </c>
      <c r="CW181" s="51" t="str">
        <f t="shared" si="322"/>
        <v/>
      </c>
      <c r="CX181" s="52">
        <f t="shared" si="323"/>
        <v>0</v>
      </c>
      <c r="CY181" s="52" t="str">
        <f t="shared" si="324"/>
        <v/>
      </c>
      <c r="CZ181" s="53">
        <f t="shared" si="286"/>
        <v>0</v>
      </c>
      <c r="DA181" s="53">
        <f t="shared" si="325"/>
        <v>0</v>
      </c>
      <c r="DB181" s="52">
        <f t="shared" si="326"/>
        <v>0</v>
      </c>
      <c r="DC181" s="52">
        <f t="shared" si="327"/>
        <v>0</v>
      </c>
      <c r="DD181" s="61"/>
      <c r="DE181" s="165"/>
      <c r="DG181" s="276"/>
      <c r="DH181" s="282" t="str">
        <f t="shared" si="330"/>
        <v/>
      </c>
      <c r="DI181" s="275"/>
      <c r="DJ181" s="275"/>
      <c r="DK181" s="276"/>
      <c r="DL181" s="1081"/>
      <c r="DM181" s="1081"/>
      <c r="DN181" s="276"/>
      <c r="DO181" s="276"/>
      <c r="DP181" s="283" t="str">
        <f t="shared" si="331"/>
        <v/>
      </c>
      <c r="DQ181" s="276"/>
      <c r="DR181" s="276"/>
      <c r="DS181" s="277"/>
      <c r="DT181" s="276"/>
      <c r="DU181" s="277"/>
      <c r="DV181" s="276"/>
      <c r="DW181" s="276"/>
      <c r="DX181" s="277"/>
      <c r="DY181" s="277"/>
      <c r="DZ181" s="61"/>
      <c r="EA181" s="62"/>
      <c r="EB181" s="62"/>
      <c r="EC181" s="26" t="str">
        <f t="shared" si="291"/>
        <v/>
      </c>
      <c r="ED181" s="26" t="str">
        <f t="shared" si="292"/>
        <v/>
      </c>
      <c r="EE181" s="27">
        <f>IF(ED181="",0,IF(COUNTIF(ED$12:ED180,ED181)=0,0,COUNTIF(ED$12:ED180,ED181)))</f>
        <v>0</v>
      </c>
      <c r="EF181" s="26">
        <f t="shared" si="300"/>
        <v>0</v>
      </c>
      <c r="EG181" s="27" t="str">
        <f t="shared" si="293"/>
        <v/>
      </c>
      <c r="EI181" s="26" t="str">
        <f t="shared" si="294"/>
        <v/>
      </c>
      <c r="EJ181" s="26" t="str">
        <f t="shared" si="295"/>
        <v/>
      </c>
    </row>
    <row r="182" spans="1:140" s="26" customFormat="1" ht="52.5" customHeight="1">
      <c r="A182" s="169" t="str">
        <f>IF(OR($I182="TTL",$I182=""),"",IF(ISERROR(VLOOKUP($B182,CODE!$D:$G,CODE!$F$1-2,FALSE))=TRUE,"전략",VLOOKUP($B182,CODE!$D:$G,CODE!$F$1-2,FALSE)))</f>
        <v/>
      </c>
      <c r="B182" s="224" t="str">
        <f>IF(OR($I182="TTL",$I182=""),"",IF(VLOOKUP($P182,CODE!$K:$O,CODE!$O$1,FALSE)="",$I182,$I182&amp;"-"&amp;VLOOKUP($P182,CODE!$K:$O,CODE!$O$1,FALSE)))</f>
        <v/>
      </c>
      <c r="C182" s="72" t="str">
        <f t="shared" si="287"/>
        <v>--</v>
      </c>
      <c r="D182" s="306" t="str">
        <f t="shared" si="296"/>
        <v>--</v>
      </c>
      <c r="E182" s="72">
        <f t="shared" si="297"/>
        <v>0</v>
      </c>
      <c r="F182" s="195" t="str">
        <f t="shared" si="298"/>
        <v>--0</v>
      </c>
      <c r="G182" s="72" t="str">
        <f t="shared" si="299"/>
        <v>--0-</v>
      </c>
      <c r="H182" s="72">
        <f>IF(ISERROR(I182&amp;VLOOKUP(P182,CODE!$K:$N,CODE!$N$1,FALSE)&amp;S182)=TRUE,0,I182&amp;VLOOKUP(P182,CODE!$K:$N,CODE!$N$1,FALSE)&amp;S182)</f>
        <v>0</v>
      </c>
      <c r="I182" s="72" t="str">
        <f>IF(ISERROR(SEARCH("TTL",$K182))=TRUE,IF($L182="","",VLOOKUP($L182,CODE!$B:$G,CODE!$D$1,FALSE)),"TTL")</f>
        <v/>
      </c>
      <c r="J182" s="244" t="str">
        <f t="shared" si="288"/>
        <v/>
      </c>
      <c r="K182" s="558"/>
      <c r="L182" s="40"/>
      <c r="M182" s="41" t="str">
        <f>IF(OR($I182="TTL",$L182=""),"",VLOOKUP($L182,CODE!$B:$D,CODE!$C$1,FALSE))</f>
        <v/>
      </c>
      <c r="N182" s="42" t="str">
        <f>IF(OR($I182="TTL",$L182=""),"",VLOOKUP($K$2,CODE!$S:$T,CODE!$T$1-1,FALSE))</f>
        <v/>
      </c>
      <c r="O182" s="43" t="str">
        <f>IF(OR($I182="TTL",$L182=""),"",VLOOKUP($L$2,CODE!$X:$Y,CODE!$Y$1-1,FALSE))</f>
        <v/>
      </c>
      <c r="P182" s="40"/>
      <c r="Q182" s="41" t="str">
        <f>IF(OR($I182="TTL",$P182=""),"",VLOOKUP($P182,CODE!$K:$M,CODE!$L$1,FALSE))</f>
        <v/>
      </c>
      <c r="R182" s="185"/>
      <c r="S182" s="40"/>
      <c r="T182" s="43" t="str">
        <f t="shared" si="273"/>
        <v/>
      </c>
      <c r="U182" s="39" t="str">
        <f t="shared" si="274"/>
        <v/>
      </c>
      <c r="V182" s="36">
        <f t="shared" si="277"/>
        <v>0</v>
      </c>
      <c r="W182" s="44"/>
      <c r="X182" s="39" t="str">
        <f>IF($Y182="","",VLOOKUP($Y182,CODE!$AE:$AF,CODE!$AF$1-1,FALSE))</f>
        <v/>
      </c>
      <c r="Y182" s="37"/>
      <c r="Z182" s="35" t="str">
        <f t="shared" si="278"/>
        <v/>
      </c>
      <c r="AA182" s="554" t="str">
        <f t="shared" si="279"/>
        <v/>
      </c>
      <c r="AB182" s="45">
        <f t="shared" si="280"/>
        <v>0</v>
      </c>
      <c r="AC182" s="560">
        <v>0</v>
      </c>
      <c r="AD182" s="186">
        <v>1</v>
      </c>
      <c r="AE182" s="218"/>
      <c r="AF182" s="214"/>
      <c r="AG182" s="215"/>
      <c r="AH182" s="216"/>
      <c r="AI182" s="231" t="str">
        <f t="shared" si="275"/>
        <v/>
      </c>
      <c r="AJ182" s="217"/>
      <c r="AK182" s="217"/>
      <c r="AL182" s="219" t="str">
        <f t="shared" si="272"/>
        <v/>
      </c>
      <c r="AM182" s="254">
        <f>IF(ISERROR(VLOOKUP($F182,[1]기획현황취합!$A$1:$E$65474,[1]기획현황취합!$B$1,FALSE))=TRUE,0,VLOOKUP($F182,[1]기획현황취합!$A$1:$E$65474,[1]기획현황취합!$B$1,FALSE))</f>
        <v>0</v>
      </c>
      <c r="AN182" s="1042">
        <f>IF(ISERROR(VLOOKUP($F182,[1]기획현황취합!$A$1:$E$65474,[1]기획현황취합!$C$1,FALSE))=TRUE,0,VLOOKUP($F182,[1]기획현황취합!$A$1:$E$65474,[1]기획현황취합!$C$1,FALSE))</f>
        <v>0</v>
      </c>
      <c r="AO182" s="46">
        <f>IF(ISERROR(($AM182/1.1)/VLOOKUP($AG182,'TARGET MU'!$A:$D,'TARGET MU'!$D$1,FALSE))=TRUE,0,($AM182/1.1)/VLOOKUP($AG182,'TARGET MU'!$A:$D,'TARGET MU'!$D$1,FALSE))</f>
        <v>0</v>
      </c>
      <c r="AP182" s="1049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0</v>
      </c>
      <c r="AQ182" s="38">
        <f t="shared" si="328"/>
        <v>0</v>
      </c>
      <c r="AR182" s="716">
        <v>0</v>
      </c>
      <c r="AS182" s="716">
        <v>0</v>
      </c>
      <c r="AT182" s="251"/>
      <c r="AU182" s="226">
        <f t="shared" si="329"/>
        <v>0</v>
      </c>
      <c r="AV182" s="252">
        <v>0</v>
      </c>
      <c r="AW182" s="253">
        <v>0</v>
      </c>
      <c r="AX182" s="257">
        <f>IF(ISERROR(VLOOKUP($F182,[1]기획현황취합!$A$1:$E$65474,[1]기획현황취합!$D$1,FALSE))=TRUE,0,VLOOKUP($F182,[1]기획현황취합!$A$1:$E$65474,[1]기획현황취합!$D$1,FALSE))</f>
        <v>0</v>
      </c>
      <c r="AY182" s="255">
        <v>0</v>
      </c>
      <c r="AZ182" s="210">
        <f>IF(ISERROR(VLOOKUP($F182,[1]기획현황취합!$A$1:$E$65474,[1]기획현황취합!$E$1,FALSE))=TRUE,0,VLOOKUP($F182,[1]기획현황취합!$A$1:$E$65474,[1]기획현황취합!$E$1,FALSE))</f>
        <v>0</v>
      </c>
      <c r="BA182" s="250">
        <v>0</v>
      </c>
      <c r="BB182" s="250">
        <v>0</v>
      </c>
      <c r="BC182" s="250">
        <v>0</v>
      </c>
      <c r="BD182" s="250">
        <v>0</v>
      </c>
      <c r="BE182" s="250">
        <v>0</v>
      </c>
      <c r="BF182" s="250">
        <v>0</v>
      </c>
      <c r="BG182" s="256">
        <v>0</v>
      </c>
      <c r="BH182" s="256">
        <v>0</v>
      </c>
      <c r="BI182" s="84">
        <f>IF($I182="TTL",SUMIF($C:$C,MID($K182,1,SEARCH("TTL",$K182)-2),$BI:$BI),SUMIF(실입고현황!$A:$A,BB182&amp;VLOOKUP($AG182,'TARGET MU'!$A:$D,'TARGET MU'!$B$1,FALSE)&amp;$Z182&amp;" "&amp;$AE182,실입고현황!$C:$C))</f>
        <v>0</v>
      </c>
      <c r="BJ182" s="103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04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4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4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5">
        <f t="shared" si="281"/>
        <v>0</v>
      </c>
      <c r="BO182" s="47">
        <f t="shared" si="282"/>
        <v>0</v>
      </c>
      <c r="BP182" s="95">
        <f t="shared" si="283"/>
        <v>0</v>
      </c>
      <c r="BQ182" s="95">
        <f t="shared" si="284"/>
        <v>0</v>
      </c>
      <c r="BR182" s="48">
        <f t="shared" si="276"/>
        <v>0</v>
      </c>
      <c r="BT182" s="26" t="str">
        <f>IF(ISERROR(Z182&amp;VLOOKUP($AG182,'TARGET MU'!$A:$D,'TARGET MU'!$B$1,FALSE))=TRUE,"",Z182&amp;VLOOKUP($AG182,'TARGET MU'!$A:$D,'TARGET MU'!$B$1,FALSE))</f>
        <v/>
      </c>
      <c r="BU182" s="31">
        <f t="shared" si="289"/>
        <v>0</v>
      </c>
      <c r="BV182" s="31" t="str">
        <f t="shared" si="290"/>
        <v>0</v>
      </c>
      <c r="BX182" s="55">
        <f t="shared" si="301"/>
        <v>0</v>
      </c>
      <c r="BY182" s="56" t="str">
        <f t="shared" si="302"/>
        <v/>
      </c>
      <c r="BZ182" s="56">
        <f t="shared" si="303"/>
        <v>0</v>
      </c>
      <c r="CA182" s="56">
        <f t="shared" si="304"/>
        <v>0</v>
      </c>
      <c r="CB182" s="56">
        <f t="shared" si="305"/>
        <v>0</v>
      </c>
      <c r="CC182" s="56">
        <f t="shared" si="306"/>
        <v>0</v>
      </c>
      <c r="CD182" s="57">
        <f t="shared" si="307"/>
        <v>0</v>
      </c>
      <c r="CE182" s="56" t="str">
        <f t="shared" si="308"/>
        <v/>
      </c>
      <c r="CF182" s="56" t="str">
        <f t="shared" si="309"/>
        <v/>
      </c>
      <c r="CG182" s="57">
        <f t="shared" si="310"/>
        <v>0</v>
      </c>
      <c r="CH182" s="56" t="str">
        <f t="shared" si="311"/>
        <v/>
      </c>
      <c r="CI182" s="56">
        <f t="shared" si="312"/>
        <v>1</v>
      </c>
      <c r="CJ182" s="56">
        <f t="shared" si="313"/>
        <v>0</v>
      </c>
      <c r="CK182" s="58">
        <f t="shared" si="285"/>
        <v>0</v>
      </c>
      <c r="CL182" s="59">
        <f t="shared" si="314"/>
        <v>0</v>
      </c>
      <c r="CM182" s="58">
        <f t="shared" si="315"/>
        <v>0</v>
      </c>
      <c r="CN182" s="58">
        <f t="shared" si="316"/>
        <v>0</v>
      </c>
      <c r="CO182" s="58">
        <f t="shared" si="317"/>
        <v>0</v>
      </c>
      <c r="CP182" s="60" t="str">
        <f t="shared" si="318"/>
        <v/>
      </c>
      <c r="CQ182" s="241"/>
      <c r="CS182" s="49"/>
      <c r="CT182" s="50" t="str">
        <f t="shared" si="319"/>
        <v/>
      </c>
      <c r="CU182" s="51" t="str">
        <f t="shared" si="320"/>
        <v/>
      </c>
      <c r="CV182" s="51" t="str">
        <f t="shared" si="321"/>
        <v>_</v>
      </c>
      <c r="CW182" s="51" t="str">
        <f t="shared" si="322"/>
        <v/>
      </c>
      <c r="CX182" s="52">
        <f t="shared" si="323"/>
        <v>0</v>
      </c>
      <c r="CY182" s="52" t="str">
        <f t="shared" si="324"/>
        <v/>
      </c>
      <c r="CZ182" s="53">
        <f t="shared" si="286"/>
        <v>0</v>
      </c>
      <c r="DA182" s="53">
        <f t="shared" si="325"/>
        <v>0</v>
      </c>
      <c r="DB182" s="52">
        <f t="shared" si="326"/>
        <v>0</v>
      </c>
      <c r="DC182" s="52">
        <f t="shared" si="327"/>
        <v>0</v>
      </c>
      <c r="DD182" s="61"/>
      <c r="DE182" s="165"/>
      <c r="DG182" s="276"/>
      <c r="DH182" s="282" t="str">
        <f t="shared" si="330"/>
        <v/>
      </c>
      <c r="DI182" s="275"/>
      <c r="DJ182" s="275"/>
      <c r="DK182" s="276"/>
      <c r="DL182" s="1081"/>
      <c r="DM182" s="1081"/>
      <c r="DN182" s="276"/>
      <c r="DO182" s="276"/>
      <c r="DP182" s="283" t="str">
        <f t="shared" si="331"/>
        <v/>
      </c>
      <c r="DQ182" s="276"/>
      <c r="DR182" s="276"/>
      <c r="DS182" s="277"/>
      <c r="DT182" s="276"/>
      <c r="DU182" s="277"/>
      <c r="DV182" s="276"/>
      <c r="DW182" s="276"/>
      <c r="DX182" s="277"/>
      <c r="DY182" s="277"/>
      <c r="DZ182" s="61"/>
      <c r="EA182" s="62"/>
      <c r="EB182" s="62"/>
      <c r="EC182" s="26" t="str">
        <f t="shared" si="291"/>
        <v/>
      </c>
      <c r="ED182" s="26" t="str">
        <f t="shared" si="292"/>
        <v/>
      </c>
      <c r="EE182" s="27">
        <f>IF(ED182="",0,IF(COUNTIF(ED$12:ED181,ED182)=0,0,COUNTIF(ED$12:ED181,ED182)))</f>
        <v>0</v>
      </c>
      <c r="EF182" s="26">
        <f t="shared" si="300"/>
        <v>0</v>
      </c>
      <c r="EG182" s="27" t="str">
        <f t="shared" si="293"/>
        <v/>
      </c>
      <c r="EI182" s="26" t="str">
        <f t="shared" si="294"/>
        <v/>
      </c>
      <c r="EJ182" s="26" t="str">
        <f t="shared" si="295"/>
        <v/>
      </c>
    </row>
    <row r="183" spans="1:140" s="26" customFormat="1" ht="52.5" customHeight="1">
      <c r="A183" s="169" t="str">
        <f>IF(OR($I183="TTL",$I183=""),"",IF(ISERROR(VLOOKUP($B183,CODE!$D:$G,CODE!$F$1-2,FALSE))=TRUE,"전략",VLOOKUP($B183,CODE!$D:$G,CODE!$F$1-2,FALSE)))</f>
        <v/>
      </c>
      <c r="B183" s="224" t="str">
        <f>IF(OR($I183="TTL",$I183=""),"",IF(VLOOKUP($P183,CODE!$K:$O,CODE!$O$1,FALSE)="",$I183,$I183&amp;"-"&amp;VLOOKUP($P183,CODE!$K:$O,CODE!$O$1,FALSE)))</f>
        <v/>
      </c>
      <c r="C183" s="72" t="str">
        <f t="shared" si="287"/>
        <v>--</v>
      </c>
      <c r="D183" s="306" t="str">
        <f t="shared" si="296"/>
        <v>--</v>
      </c>
      <c r="E183" s="72">
        <f t="shared" si="297"/>
        <v>0</v>
      </c>
      <c r="F183" s="195" t="str">
        <f t="shared" si="298"/>
        <v>--0</v>
      </c>
      <c r="G183" s="72" t="str">
        <f t="shared" si="299"/>
        <v>--0-</v>
      </c>
      <c r="H183" s="72">
        <f>IF(ISERROR(I183&amp;VLOOKUP(P183,CODE!$K:$N,CODE!$N$1,FALSE)&amp;S183)=TRUE,0,I183&amp;VLOOKUP(P183,CODE!$K:$N,CODE!$N$1,FALSE)&amp;S183)</f>
        <v>0</v>
      </c>
      <c r="I183" s="72" t="str">
        <f>IF(ISERROR(SEARCH("TTL",$K183))=TRUE,IF($L183="","",VLOOKUP($L183,CODE!$B:$G,CODE!$D$1,FALSE)),"TTL")</f>
        <v/>
      </c>
      <c r="J183" s="244" t="str">
        <f t="shared" si="288"/>
        <v/>
      </c>
      <c r="K183" s="558"/>
      <c r="L183" s="40"/>
      <c r="M183" s="41" t="str">
        <f>IF(OR($I183="TTL",$L183=""),"",VLOOKUP($L183,CODE!$B:$D,CODE!$C$1,FALSE))</f>
        <v/>
      </c>
      <c r="N183" s="42" t="str">
        <f>IF(OR($I183="TTL",$L183=""),"",VLOOKUP($K$2,CODE!$S:$T,CODE!$T$1-1,FALSE))</f>
        <v/>
      </c>
      <c r="O183" s="43" t="str">
        <f>IF(OR($I183="TTL",$L183=""),"",VLOOKUP($L$2,CODE!$X:$Y,CODE!$Y$1-1,FALSE))</f>
        <v/>
      </c>
      <c r="P183" s="40"/>
      <c r="Q183" s="41" t="str">
        <f>IF(OR($I183="TTL",$P183=""),"",VLOOKUP($P183,CODE!$K:$M,CODE!$L$1,FALSE))</f>
        <v/>
      </c>
      <c r="R183" s="185"/>
      <c r="S183" s="40"/>
      <c r="T183" s="43" t="str">
        <f t="shared" si="273"/>
        <v/>
      </c>
      <c r="U183" s="39" t="str">
        <f t="shared" si="274"/>
        <v/>
      </c>
      <c r="V183" s="36">
        <f t="shared" si="277"/>
        <v>0</v>
      </c>
      <c r="W183" s="44"/>
      <c r="X183" s="39" t="str">
        <f>IF($Y183="","",VLOOKUP($Y183,CODE!$AE:$AF,CODE!$AF$1-1,FALSE))</f>
        <v/>
      </c>
      <c r="Y183" s="37"/>
      <c r="Z183" s="35" t="str">
        <f t="shared" si="278"/>
        <v/>
      </c>
      <c r="AA183" s="554" t="str">
        <f t="shared" si="279"/>
        <v/>
      </c>
      <c r="AB183" s="45">
        <f t="shared" si="280"/>
        <v>0</v>
      </c>
      <c r="AC183" s="560">
        <v>0</v>
      </c>
      <c r="AD183" s="186">
        <v>1</v>
      </c>
      <c r="AE183" s="218"/>
      <c r="AF183" s="214"/>
      <c r="AG183" s="215"/>
      <c r="AH183" s="216"/>
      <c r="AI183" s="231" t="str">
        <f t="shared" si="275"/>
        <v/>
      </c>
      <c r="AJ183" s="217"/>
      <c r="AK183" s="217"/>
      <c r="AL183" s="219" t="str">
        <f t="shared" si="272"/>
        <v/>
      </c>
      <c r="AM183" s="254">
        <f>IF(ISERROR(VLOOKUP($F183,[1]기획현황취합!$A$1:$E$65474,[1]기획현황취합!$B$1,FALSE))=TRUE,0,VLOOKUP($F183,[1]기획현황취합!$A$1:$E$65474,[1]기획현황취합!$B$1,FALSE))</f>
        <v>0</v>
      </c>
      <c r="AN183" s="1042">
        <f>IF(ISERROR(VLOOKUP($F183,[1]기획현황취합!$A$1:$E$65474,[1]기획현황취합!$C$1,FALSE))=TRUE,0,VLOOKUP($F183,[1]기획현황취합!$A$1:$E$65474,[1]기획현황취합!$C$1,FALSE))</f>
        <v>0</v>
      </c>
      <c r="AO183" s="46">
        <f>IF(ISERROR(($AM183/1.1)/VLOOKUP($AG183,'TARGET MU'!$A:$D,'TARGET MU'!$D$1,FALSE))=TRUE,0,($AM183/1.1)/VLOOKUP($AG183,'TARGET MU'!$A:$D,'TARGET MU'!$D$1,FALSE))</f>
        <v>0</v>
      </c>
      <c r="AP183" s="1049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0</v>
      </c>
      <c r="AQ183" s="38">
        <f t="shared" si="328"/>
        <v>0</v>
      </c>
      <c r="AR183" s="716">
        <v>0</v>
      </c>
      <c r="AS183" s="716">
        <v>0</v>
      </c>
      <c r="AT183" s="251"/>
      <c r="AU183" s="226">
        <f t="shared" si="329"/>
        <v>0</v>
      </c>
      <c r="AV183" s="252">
        <v>0</v>
      </c>
      <c r="AW183" s="253">
        <v>0</v>
      </c>
      <c r="AX183" s="257">
        <f>IF(ISERROR(VLOOKUP($F183,[1]기획현황취합!$A$1:$E$65474,[1]기획현황취합!$D$1,FALSE))=TRUE,0,VLOOKUP($F183,[1]기획현황취합!$A$1:$E$65474,[1]기획현황취합!$D$1,FALSE))</f>
        <v>0</v>
      </c>
      <c r="AY183" s="255">
        <v>0</v>
      </c>
      <c r="AZ183" s="210">
        <f>IF(ISERROR(VLOOKUP($F183,[1]기획현황취합!$A$1:$E$65474,[1]기획현황취합!$E$1,FALSE))=TRUE,0,VLOOKUP($F183,[1]기획현황취합!$A$1:$E$65474,[1]기획현황취합!$E$1,FALSE))</f>
        <v>0</v>
      </c>
      <c r="BA183" s="250">
        <v>0</v>
      </c>
      <c r="BB183" s="250">
        <v>0</v>
      </c>
      <c r="BC183" s="250">
        <v>0</v>
      </c>
      <c r="BD183" s="250">
        <v>0</v>
      </c>
      <c r="BE183" s="250">
        <v>0</v>
      </c>
      <c r="BF183" s="250">
        <v>0</v>
      </c>
      <c r="BG183" s="256">
        <v>0</v>
      </c>
      <c r="BH183" s="256">
        <v>0</v>
      </c>
      <c r="BI183" s="84">
        <f>IF($I183="TTL",SUMIF($C:$C,MID($K183,1,SEARCH("TTL",$K183)-2),$BI:$BI),SUMIF(실입고현황!$A:$A,BB183&amp;VLOOKUP($AG183,'TARGET MU'!$A:$D,'TARGET MU'!$B$1,FALSE)&amp;$Z183&amp;" "&amp;$AE183,실입고현황!$C:$C))</f>
        <v>0</v>
      </c>
      <c r="BJ183" s="103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4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4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4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5">
        <f t="shared" si="281"/>
        <v>0</v>
      </c>
      <c r="BO183" s="47">
        <f t="shared" si="282"/>
        <v>0</v>
      </c>
      <c r="BP183" s="95">
        <f t="shared" si="283"/>
        <v>0</v>
      </c>
      <c r="BQ183" s="95">
        <f t="shared" si="284"/>
        <v>0</v>
      </c>
      <c r="BR183" s="48">
        <f t="shared" si="276"/>
        <v>0</v>
      </c>
      <c r="BT183" s="26" t="str">
        <f>IF(ISERROR(Z183&amp;VLOOKUP($AG183,'TARGET MU'!$A:$D,'TARGET MU'!$B$1,FALSE))=TRUE,"",Z183&amp;VLOOKUP($AG183,'TARGET MU'!$A:$D,'TARGET MU'!$B$1,FALSE))</f>
        <v/>
      </c>
      <c r="BU183" s="31">
        <f t="shared" si="289"/>
        <v>0</v>
      </c>
      <c r="BV183" s="31" t="str">
        <f t="shared" si="290"/>
        <v>0</v>
      </c>
      <c r="BX183" s="55">
        <f t="shared" si="301"/>
        <v>0</v>
      </c>
      <c r="BY183" s="56" t="str">
        <f t="shared" si="302"/>
        <v/>
      </c>
      <c r="BZ183" s="56">
        <f t="shared" si="303"/>
        <v>0</v>
      </c>
      <c r="CA183" s="56">
        <f t="shared" si="304"/>
        <v>0</v>
      </c>
      <c r="CB183" s="56">
        <f t="shared" si="305"/>
        <v>0</v>
      </c>
      <c r="CC183" s="56">
        <f t="shared" si="306"/>
        <v>0</v>
      </c>
      <c r="CD183" s="57">
        <f t="shared" si="307"/>
        <v>0</v>
      </c>
      <c r="CE183" s="56" t="str">
        <f t="shared" si="308"/>
        <v/>
      </c>
      <c r="CF183" s="56" t="str">
        <f t="shared" si="309"/>
        <v/>
      </c>
      <c r="CG183" s="57">
        <f t="shared" si="310"/>
        <v>0</v>
      </c>
      <c r="CH183" s="56" t="str">
        <f t="shared" si="311"/>
        <v/>
      </c>
      <c r="CI183" s="56">
        <f t="shared" si="312"/>
        <v>1</v>
      </c>
      <c r="CJ183" s="56">
        <f t="shared" si="313"/>
        <v>0</v>
      </c>
      <c r="CK183" s="58">
        <f t="shared" si="285"/>
        <v>0</v>
      </c>
      <c r="CL183" s="59">
        <f t="shared" si="314"/>
        <v>0</v>
      </c>
      <c r="CM183" s="58">
        <f t="shared" si="315"/>
        <v>0</v>
      </c>
      <c r="CN183" s="58">
        <f t="shared" si="316"/>
        <v>0</v>
      </c>
      <c r="CO183" s="58">
        <f t="shared" si="317"/>
        <v>0</v>
      </c>
      <c r="CP183" s="60" t="str">
        <f t="shared" si="318"/>
        <v/>
      </c>
      <c r="CQ183" s="241"/>
      <c r="CS183" s="49"/>
      <c r="CT183" s="50" t="str">
        <f t="shared" si="319"/>
        <v/>
      </c>
      <c r="CU183" s="51" t="str">
        <f t="shared" si="320"/>
        <v/>
      </c>
      <c r="CV183" s="51" t="str">
        <f t="shared" si="321"/>
        <v>_</v>
      </c>
      <c r="CW183" s="51" t="str">
        <f t="shared" si="322"/>
        <v/>
      </c>
      <c r="CX183" s="52">
        <f t="shared" si="323"/>
        <v>0</v>
      </c>
      <c r="CY183" s="52" t="str">
        <f t="shared" si="324"/>
        <v/>
      </c>
      <c r="CZ183" s="53">
        <f t="shared" si="286"/>
        <v>0</v>
      </c>
      <c r="DA183" s="53">
        <f t="shared" si="325"/>
        <v>0</v>
      </c>
      <c r="DB183" s="52">
        <f t="shared" si="326"/>
        <v>0</v>
      </c>
      <c r="DC183" s="52">
        <f t="shared" si="327"/>
        <v>0</v>
      </c>
      <c r="DD183" s="61"/>
      <c r="DE183" s="165"/>
      <c r="DG183" s="276"/>
      <c r="DH183" s="282" t="str">
        <f t="shared" si="330"/>
        <v/>
      </c>
      <c r="DI183" s="275"/>
      <c r="DJ183" s="275"/>
      <c r="DK183" s="276"/>
      <c r="DL183" s="1081"/>
      <c r="DM183" s="1081"/>
      <c r="DN183" s="276"/>
      <c r="DO183" s="276"/>
      <c r="DP183" s="283" t="str">
        <f t="shared" si="331"/>
        <v/>
      </c>
      <c r="DQ183" s="276"/>
      <c r="DR183" s="276"/>
      <c r="DS183" s="277"/>
      <c r="DT183" s="276"/>
      <c r="DU183" s="277"/>
      <c r="DV183" s="276"/>
      <c r="DW183" s="276"/>
      <c r="DX183" s="277"/>
      <c r="DY183" s="277"/>
      <c r="DZ183" s="61"/>
      <c r="EA183" s="62"/>
      <c r="EB183" s="62"/>
      <c r="EC183" s="26" t="str">
        <f t="shared" si="291"/>
        <v/>
      </c>
      <c r="ED183" s="26" t="str">
        <f t="shared" si="292"/>
        <v/>
      </c>
      <c r="EE183" s="27">
        <f>IF(ED183="",0,IF(COUNTIF(ED$12:ED182,ED183)=0,0,COUNTIF(ED$12:ED182,ED183)))</f>
        <v>0</v>
      </c>
      <c r="EF183" s="26">
        <f t="shared" si="300"/>
        <v>0</v>
      </c>
      <c r="EG183" s="27" t="str">
        <f t="shared" si="293"/>
        <v/>
      </c>
      <c r="EI183" s="26" t="str">
        <f t="shared" si="294"/>
        <v/>
      </c>
      <c r="EJ183" s="26" t="str">
        <f t="shared" si="295"/>
        <v/>
      </c>
    </row>
    <row r="184" spans="1:140" s="26" customFormat="1" ht="52.5" customHeight="1">
      <c r="A184" s="169" t="str">
        <f>IF(OR($I184="TTL",$I184=""),"",IF(ISERROR(VLOOKUP($B184,CODE!$D:$G,CODE!$F$1-2,FALSE))=TRUE,"전략",VLOOKUP($B184,CODE!$D:$G,CODE!$F$1-2,FALSE)))</f>
        <v/>
      </c>
      <c r="B184" s="224" t="str">
        <f>IF(OR($I184="TTL",$I184=""),"",IF(VLOOKUP($P184,CODE!$K:$O,CODE!$O$1,FALSE)="",$I184,$I184&amp;"-"&amp;VLOOKUP($P184,CODE!$K:$O,CODE!$O$1,FALSE)))</f>
        <v/>
      </c>
      <c r="C184" s="72" t="str">
        <f t="shared" si="287"/>
        <v>--</v>
      </c>
      <c r="D184" s="306" t="str">
        <f t="shared" si="296"/>
        <v>--</v>
      </c>
      <c r="E184" s="72">
        <f t="shared" si="297"/>
        <v>0</v>
      </c>
      <c r="F184" s="195" t="str">
        <f t="shared" si="298"/>
        <v>--0</v>
      </c>
      <c r="G184" s="72" t="str">
        <f t="shared" si="299"/>
        <v>--0-</v>
      </c>
      <c r="H184" s="72">
        <f>IF(ISERROR(I184&amp;VLOOKUP(P184,CODE!$K:$N,CODE!$N$1,FALSE)&amp;S184)=TRUE,0,I184&amp;VLOOKUP(P184,CODE!$K:$N,CODE!$N$1,FALSE)&amp;S184)</f>
        <v>0</v>
      </c>
      <c r="I184" s="72" t="str">
        <f>IF(ISERROR(SEARCH("TTL",$K184))=TRUE,IF($L184="","",VLOOKUP($L184,CODE!$B:$G,CODE!$D$1,FALSE)),"TTL")</f>
        <v/>
      </c>
      <c r="J184" s="244" t="str">
        <f t="shared" si="288"/>
        <v/>
      </c>
      <c r="K184" s="558"/>
      <c r="L184" s="40"/>
      <c r="M184" s="41" t="str">
        <f>IF(OR($I184="TTL",$L184=""),"",VLOOKUP($L184,CODE!$B:$D,CODE!$C$1,FALSE))</f>
        <v/>
      </c>
      <c r="N184" s="42" t="str">
        <f>IF(OR($I184="TTL",$L184=""),"",VLOOKUP($K$2,CODE!$S:$T,CODE!$T$1-1,FALSE))</f>
        <v/>
      </c>
      <c r="O184" s="43" t="str">
        <f>IF(OR($I184="TTL",$L184=""),"",VLOOKUP($L$2,CODE!$X:$Y,CODE!$Y$1-1,FALSE))</f>
        <v/>
      </c>
      <c r="P184" s="40"/>
      <c r="Q184" s="41" t="str">
        <f>IF(OR($I184="TTL",$P184=""),"",VLOOKUP($P184,CODE!$K:$M,CODE!$L$1,FALSE))</f>
        <v/>
      </c>
      <c r="R184" s="185"/>
      <c r="S184" s="40"/>
      <c r="T184" s="43" t="str">
        <f t="shared" si="273"/>
        <v/>
      </c>
      <c r="U184" s="39" t="str">
        <f t="shared" si="274"/>
        <v/>
      </c>
      <c r="V184" s="36">
        <f t="shared" si="277"/>
        <v>0</v>
      </c>
      <c r="W184" s="44"/>
      <c r="X184" s="39" t="str">
        <f>IF($Y184="","",VLOOKUP($Y184,CODE!$AE:$AF,CODE!$AF$1-1,FALSE))</f>
        <v/>
      </c>
      <c r="Y184" s="37"/>
      <c r="Z184" s="35" t="str">
        <f t="shared" si="278"/>
        <v/>
      </c>
      <c r="AA184" s="554" t="str">
        <f t="shared" si="279"/>
        <v/>
      </c>
      <c r="AB184" s="45">
        <f t="shared" si="280"/>
        <v>0</v>
      </c>
      <c r="AC184" s="560">
        <v>0</v>
      </c>
      <c r="AD184" s="186">
        <v>1</v>
      </c>
      <c r="AE184" s="218"/>
      <c r="AF184" s="214"/>
      <c r="AG184" s="215"/>
      <c r="AH184" s="216"/>
      <c r="AI184" s="231" t="str">
        <f t="shared" si="275"/>
        <v/>
      </c>
      <c r="AJ184" s="217"/>
      <c r="AK184" s="217"/>
      <c r="AL184" s="219" t="str">
        <f t="shared" si="272"/>
        <v/>
      </c>
      <c r="AM184" s="254">
        <f>IF(ISERROR(VLOOKUP($F184,[1]기획현황취합!$A$1:$E$65474,[1]기획현황취합!$B$1,FALSE))=TRUE,0,VLOOKUP($F184,[1]기획현황취합!$A$1:$E$65474,[1]기획현황취합!$B$1,FALSE))</f>
        <v>0</v>
      </c>
      <c r="AN184" s="1042">
        <f>IF(ISERROR(VLOOKUP($F184,[1]기획현황취합!$A$1:$E$65474,[1]기획현황취합!$C$1,FALSE))=TRUE,0,VLOOKUP($F184,[1]기획현황취합!$A$1:$E$65474,[1]기획현황취합!$C$1,FALSE))</f>
        <v>0</v>
      </c>
      <c r="AO184" s="46">
        <f>IF(ISERROR(($AM184/1.1)/VLOOKUP($AG184,'TARGET MU'!$A:$D,'TARGET MU'!$D$1,FALSE))=TRUE,0,($AM184/1.1)/VLOOKUP($AG184,'TARGET MU'!$A:$D,'TARGET MU'!$D$1,FALSE))</f>
        <v>0</v>
      </c>
      <c r="AP184" s="1049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0</v>
      </c>
      <c r="AQ184" s="38">
        <f t="shared" si="328"/>
        <v>0</v>
      </c>
      <c r="AR184" s="716">
        <v>0</v>
      </c>
      <c r="AS184" s="716">
        <v>0</v>
      </c>
      <c r="AT184" s="251"/>
      <c r="AU184" s="226">
        <f t="shared" si="329"/>
        <v>0</v>
      </c>
      <c r="AV184" s="252">
        <v>0</v>
      </c>
      <c r="AW184" s="253">
        <v>0</v>
      </c>
      <c r="AX184" s="257">
        <f>IF(ISERROR(VLOOKUP($F184,[1]기획현황취합!$A$1:$E$65474,[1]기획현황취합!$D$1,FALSE))=TRUE,0,VLOOKUP($F184,[1]기획현황취합!$A$1:$E$65474,[1]기획현황취합!$D$1,FALSE))</f>
        <v>0</v>
      </c>
      <c r="AY184" s="255">
        <v>0</v>
      </c>
      <c r="AZ184" s="210">
        <f>IF(ISERROR(VLOOKUP($F184,[1]기획현황취합!$A$1:$E$65474,[1]기획현황취합!$E$1,FALSE))=TRUE,0,VLOOKUP($F184,[1]기획현황취합!$A$1:$E$65474,[1]기획현황취합!$E$1,FALSE))</f>
        <v>0</v>
      </c>
      <c r="BA184" s="250">
        <v>0</v>
      </c>
      <c r="BB184" s="250">
        <v>0</v>
      </c>
      <c r="BC184" s="250">
        <v>0</v>
      </c>
      <c r="BD184" s="250">
        <v>0</v>
      </c>
      <c r="BE184" s="250">
        <v>0</v>
      </c>
      <c r="BF184" s="250">
        <v>0</v>
      </c>
      <c r="BG184" s="256">
        <v>0</v>
      </c>
      <c r="BH184" s="256">
        <v>0</v>
      </c>
      <c r="BI184" s="84">
        <f>IF($I184="TTL",SUMIF($C:$C,MID($K184,1,SEARCH("TTL",$K184)-2),$BI:$BI),SUMIF(실입고현황!$A:$A,BB184&amp;VLOOKUP($AG184,'TARGET MU'!$A:$D,'TARGET MU'!$B$1,FALSE)&amp;$Z184&amp;" "&amp;$AE184,실입고현황!$C:$C))</f>
        <v>0</v>
      </c>
      <c r="BJ184" s="103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04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4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4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5">
        <f t="shared" si="281"/>
        <v>0</v>
      </c>
      <c r="BO184" s="47">
        <f t="shared" si="282"/>
        <v>0</v>
      </c>
      <c r="BP184" s="95">
        <f t="shared" si="283"/>
        <v>0</v>
      </c>
      <c r="BQ184" s="95">
        <f t="shared" si="284"/>
        <v>0</v>
      </c>
      <c r="BR184" s="48">
        <f t="shared" si="276"/>
        <v>0</v>
      </c>
      <c r="BT184" s="26" t="str">
        <f>IF(ISERROR(Z184&amp;VLOOKUP($AG184,'TARGET MU'!$A:$D,'TARGET MU'!$B$1,FALSE))=TRUE,"",Z184&amp;VLOOKUP($AG184,'TARGET MU'!$A:$D,'TARGET MU'!$B$1,FALSE))</f>
        <v/>
      </c>
      <c r="BU184" s="31">
        <f t="shared" si="289"/>
        <v>0</v>
      </c>
      <c r="BV184" s="31" t="str">
        <f t="shared" si="290"/>
        <v>0</v>
      </c>
      <c r="BX184" s="55">
        <f t="shared" si="301"/>
        <v>0</v>
      </c>
      <c r="BY184" s="56" t="str">
        <f t="shared" si="302"/>
        <v/>
      </c>
      <c r="BZ184" s="56">
        <f t="shared" si="303"/>
        <v>0</v>
      </c>
      <c r="CA184" s="56">
        <f t="shared" si="304"/>
        <v>0</v>
      </c>
      <c r="CB184" s="56">
        <f t="shared" si="305"/>
        <v>0</v>
      </c>
      <c r="CC184" s="56">
        <f t="shared" si="306"/>
        <v>0</v>
      </c>
      <c r="CD184" s="57">
        <f t="shared" si="307"/>
        <v>0</v>
      </c>
      <c r="CE184" s="56" t="str">
        <f t="shared" si="308"/>
        <v/>
      </c>
      <c r="CF184" s="56" t="str">
        <f t="shared" si="309"/>
        <v/>
      </c>
      <c r="CG184" s="57">
        <f t="shared" si="310"/>
        <v>0</v>
      </c>
      <c r="CH184" s="56" t="str">
        <f t="shared" si="311"/>
        <v/>
      </c>
      <c r="CI184" s="56">
        <f t="shared" si="312"/>
        <v>1</v>
      </c>
      <c r="CJ184" s="56">
        <f t="shared" si="313"/>
        <v>0</v>
      </c>
      <c r="CK184" s="58">
        <f t="shared" si="285"/>
        <v>0</v>
      </c>
      <c r="CL184" s="59">
        <f t="shared" si="314"/>
        <v>0</v>
      </c>
      <c r="CM184" s="58">
        <f t="shared" si="315"/>
        <v>0</v>
      </c>
      <c r="CN184" s="58">
        <f t="shared" si="316"/>
        <v>0</v>
      </c>
      <c r="CO184" s="58">
        <f t="shared" si="317"/>
        <v>0</v>
      </c>
      <c r="CP184" s="60" t="str">
        <f t="shared" si="318"/>
        <v/>
      </c>
      <c r="CQ184" s="241"/>
      <c r="CS184" s="49"/>
      <c r="CT184" s="50" t="str">
        <f t="shared" si="319"/>
        <v/>
      </c>
      <c r="CU184" s="51" t="str">
        <f t="shared" si="320"/>
        <v/>
      </c>
      <c r="CV184" s="51" t="str">
        <f t="shared" si="321"/>
        <v>_</v>
      </c>
      <c r="CW184" s="51" t="str">
        <f t="shared" si="322"/>
        <v/>
      </c>
      <c r="CX184" s="52">
        <f t="shared" si="323"/>
        <v>0</v>
      </c>
      <c r="CY184" s="52" t="str">
        <f t="shared" si="324"/>
        <v/>
      </c>
      <c r="CZ184" s="53">
        <f t="shared" si="286"/>
        <v>0</v>
      </c>
      <c r="DA184" s="53">
        <f t="shared" si="325"/>
        <v>0</v>
      </c>
      <c r="DB184" s="52">
        <f t="shared" si="326"/>
        <v>0</v>
      </c>
      <c r="DC184" s="52">
        <f t="shared" si="327"/>
        <v>0</v>
      </c>
      <c r="DD184" s="61"/>
      <c r="DE184" s="165"/>
      <c r="DG184" s="276"/>
      <c r="DH184" s="282" t="str">
        <f t="shared" si="330"/>
        <v/>
      </c>
      <c r="DI184" s="275"/>
      <c r="DJ184" s="275"/>
      <c r="DK184" s="276"/>
      <c r="DL184" s="1081"/>
      <c r="DM184" s="1081"/>
      <c r="DN184" s="276"/>
      <c r="DO184" s="276"/>
      <c r="DP184" s="283" t="str">
        <f t="shared" si="331"/>
        <v/>
      </c>
      <c r="DQ184" s="276"/>
      <c r="DR184" s="276"/>
      <c r="DS184" s="277"/>
      <c r="DT184" s="276"/>
      <c r="DU184" s="277"/>
      <c r="DV184" s="276"/>
      <c r="DW184" s="276"/>
      <c r="DX184" s="277"/>
      <c r="DY184" s="277"/>
      <c r="DZ184" s="61"/>
      <c r="EA184" s="62"/>
      <c r="EB184" s="62"/>
      <c r="EC184" s="26" t="str">
        <f t="shared" si="291"/>
        <v/>
      </c>
      <c r="ED184" s="26" t="str">
        <f t="shared" si="292"/>
        <v/>
      </c>
      <c r="EE184" s="27">
        <f>IF(ED184="",0,IF(COUNTIF(ED$12:ED183,ED184)=0,0,COUNTIF(ED$12:ED183,ED184)))</f>
        <v>0</v>
      </c>
      <c r="EF184" s="26">
        <f t="shared" si="300"/>
        <v>0</v>
      </c>
      <c r="EG184" s="27" t="str">
        <f t="shared" si="293"/>
        <v/>
      </c>
      <c r="EI184" s="26" t="str">
        <f t="shared" si="294"/>
        <v/>
      </c>
      <c r="EJ184" s="26" t="str">
        <f t="shared" si="295"/>
        <v/>
      </c>
    </row>
    <row r="185" spans="1:140" s="26" customFormat="1" ht="52.5" customHeight="1">
      <c r="A185" s="169" t="str">
        <f>IF(OR($I185="TTL",$I185=""),"",IF(ISERROR(VLOOKUP($B185,CODE!$D:$G,CODE!$F$1-2,FALSE))=TRUE,"전략",VLOOKUP($B185,CODE!$D:$G,CODE!$F$1-2,FALSE)))</f>
        <v/>
      </c>
      <c r="B185" s="224" t="str">
        <f>IF(OR($I185="TTL",$I185=""),"",IF(VLOOKUP($P185,CODE!$K:$O,CODE!$O$1,FALSE)="",$I185,$I185&amp;"-"&amp;VLOOKUP($P185,CODE!$K:$O,CODE!$O$1,FALSE)))</f>
        <v/>
      </c>
      <c r="C185" s="72" t="str">
        <f t="shared" si="287"/>
        <v>--</v>
      </c>
      <c r="D185" s="306" t="str">
        <f t="shared" si="296"/>
        <v>--</v>
      </c>
      <c r="E185" s="72">
        <f t="shared" si="297"/>
        <v>0</v>
      </c>
      <c r="F185" s="195" t="str">
        <f t="shared" si="298"/>
        <v>--0</v>
      </c>
      <c r="G185" s="72" t="str">
        <f t="shared" si="299"/>
        <v>--0-</v>
      </c>
      <c r="H185" s="72">
        <f>IF(ISERROR(I185&amp;VLOOKUP(P185,CODE!$K:$N,CODE!$N$1,FALSE)&amp;S185)=TRUE,0,I185&amp;VLOOKUP(P185,CODE!$K:$N,CODE!$N$1,FALSE)&amp;S185)</f>
        <v>0</v>
      </c>
      <c r="I185" s="72" t="str">
        <f>IF(ISERROR(SEARCH("TTL",$K185))=TRUE,IF($L185="","",VLOOKUP($L185,CODE!$B:$G,CODE!$D$1,FALSE)),"TTL")</f>
        <v/>
      </c>
      <c r="J185" s="244" t="str">
        <f t="shared" si="288"/>
        <v/>
      </c>
      <c r="K185" s="558"/>
      <c r="L185" s="40"/>
      <c r="M185" s="41" t="str">
        <f>IF(OR($I185="TTL",$L185=""),"",VLOOKUP($L185,CODE!$B:$D,CODE!$C$1,FALSE))</f>
        <v/>
      </c>
      <c r="N185" s="42" t="str">
        <f>IF(OR($I185="TTL",$L185=""),"",VLOOKUP($K$2,CODE!$S:$T,CODE!$T$1-1,FALSE))</f>
        <v/>
      </c>
      <c r="O185" s="43" t="str">
        <f>IF(OR($I185="TTL",$L185=""),"",VLOOKUP($L$2,CODE!$X:$Y,CODE!$Y$1-1,FALSE))</f>
        <v/>
      </c>
      <c r="P185" s="40"/>
      <c r="Q185" s="41" t="str">
        <f>IF(OR($I185="TTL",$P185=""),"",VLOOKUP($P185,CODE!$K:$M,CODE!$L$1,FALSE))</f>
        <v/>
      </c>
      <c r="R185" s="185"/>
      <c r="S185" s="40"/>
      <c r="T185" s="43" t="str">
        <f t="shared" si="273"/>
        <v/>
      </c>
      <c r="U185" s="39" t="str">
        <f t="shared" si="274"/>
        <v/>
      </c>
      <c r="V185" s="36">
        <f t="shared" si="277"/>
        <v>0</v>
      </c>
      <c r="W185" s="44"/>
      <c r="X185" s="39" t="str">
        <f>IF($Y185="","",VLOOKUP($Y185,CODE!$AE:$AF,CODE!$AF$1-1,FALSE))</f>
        <v/>
      </c>
      <c r="Y185" s="37"/>
      <c r="Z185" s="35" t="str">
        <f t="shared" si="278"/>
        <v/>
      </c>
      <c r="AA185" s="554" t="str">
        <f t="shared" si="279"/>
        <v/>
      </c>
      <c r="AB185" s="45">
        <f t="shared" si="280"/>
        <v>0</v>
      </c>
      <c r="AC185" s="560">
        <v>0</v>
      </c>
      <c r="AD185" s="186">
        <v>1</v>
      </c>
      <c r="AE185" s="218"/>
      <c r="AF185" s="214"/>
      <c r="AG185" s="215"/>
      <c r="AH185" s="216"/>
      <c r="AI185" s="231" t="str">
        <f t="shared" si="275"/>
        <v/>
      </c>
      <c r="AJ185" s="217"/>
      <c r="AK185" s="217"/>
      <c r="AL185" s="219" t="str">
        <f t="shared" si="272"/>
        <v/>
      </c>
      <c r="AM185" s="254">
        <f>IF(ISERROR(VLOOKUP($F185,[1]기획현황취합!$A$1:$E$65474,[1]기획현황취합!$B$1,FALSE))=TRUE,0,VLOOKUP($F185,[1]기획현황취합!$A$1:$E$65474,[1]기획현황취합!$B$1,FALSE))</f>
        <v>0</v>
      </c>
      <c r="AN185" s="1042">
        <f>IF(ISERROR(VLOOKUP($F185,[1]기획현황취합!$A$1:$E$65474,[1]기획현황취합!$C$1,FALSE))=TRUE,0,VLOOKUP($F185,[1]기획현황취합!$A$1:$E$65474,[1]기획현황취합!$C$1,FALSE))</f>
        <v>0</v>
      </c>
      <c r="AO185" s="46">
        <f>IF(ISERROR(($AM185/1.1)/VLOOKUP($AG185,'TARGET MU'!$A:$D,'TARGET MU'!$D$1,FALSE))=TRUE,0,($AM185/1.1)/VLOOKUP($AG185,'TARGET MU'!$A:$D,'TARGET MU'!$D$1,FALSE))</f>
        <v>0</v>
      </c>
      <c r="AP185" s="1049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0</v>
      </c>
      <c r="AQ185" s="38">
        <f t="shared" si="328"/>
        <v>0</v>
      </c>
      <c r="AR185" s="716">
        <v>0</v>
      </c>
      <c r="AS185" s="716">
        <v>0</v>
      </c>
      <c r="AT185" s="251"/>
      <c r="AU185" s="226">
        <f t="shared" si="329"/>
        <v>0</v>
      </c>
      <c r="AV185" s="252">
        <v>0</v>
      </c>
      <c r="AW185" s="253">
        <v>0</v>
      </c>
      <c r="AX185" s="257">
        <f>IF(ISERROR(VLOOKUP($F185,[1]기획현황취합!$A$1:$E$65474,[1]기획현황취합!$D$1,FALSE))=TRUE,0,VLOOKUP($F185,[1]기획현황취합!$A$1:$E$65474,[1]기획현황취합!$D$1,FALSE))</f>
        <v>0</v>
      </c>
      <c r="AY185" s="255">
        <v>0</v>
      </c>
      <c r="AZ185" s="210">
        <f>IF(ISERROR(VLOOKUP($F185,[1]기획현황취합!$A$1:$E$65474,[1]기획현황취합!$E$1,FALSE))=TRUE,0,VLOOKUP($F185,[1]기획현황취합!$A$1:$E$65474,[1]기획현황취합!$E$1,FALSE))</f>
        <v>0</v>
      </c>
      <c r="BA185" s="250">
        <v>0</v>
      </c>
      <c r="BB185" s="250">
        <v>0</v>
      </c>
      <c r="BC185" s="250">
        <v>0</v>
      </c>
      <c r="BD185" s="250">
        <v>0</v>
      </c>
      <c r="BE185" s="250">
        <v>0</v>
      </c>
      <c r="BF185" s="250">
        <v>0</v>
      </c>
      <c r="BG185" s="256">
        <v>0</v>
      </c>
      <c r="BH185" s="256">
        <v>0</v>
      </c>
      <c r="BI185" s="84">
        <f>IF($I185="TTL",SUMIF($C:$C,MID($K185,1,SEARCH("TTL",$K185)-2),$BI:$BI),SUMIF(실입고현황!$A:$A,BB185&amp;VLOOKUP($AG185,'TARGET MU'!$A:$D,'TARGET MU'!$B$1,FALSE)&amp;$Z185&amp;" "&amp;$AE185,실입고현황!$C:$C))</f>
        <v>0</v>
      </c>
      <c r="BJ185" s="103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04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04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4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5">
        <f t="shared" si="281"/>
        <v>0</v>
      </c>
      <c r="BO185" s="47">
        <f t="shared" si="282"/>
        <v>0</v>
      </c>
      <c r="BP185" s="95">
        <f t="shared" si="283"/>
        <v>0</v>
      </c>
      <c r="BQ185" s="95">
        <f t="shared" si="284"/>
        <v>0</v>
      </c>
      <c r="BR185" s="48">
        <f t="shared" si="276"/>
        <v>0</v>
      </c>
      <c r="BT185" s="26" t="str">
        <f>IF(ISERROR(Z185&amp;VLOOKUP($AG185,'TARGET MU'!$A:$D,'TARGET MU'!$B$1,FALSE))=TRUE,"",Z185&amp;VLOOKUP($AG185,'TARGET MU'!$A:$D,'TARGET MU'!$B$1,FALSE))</f>
        <v/>
      </c>
      <c r="BU185" s="31">
        <f t="shared" si="289"/>
        <v>0</v>
      </c>
      <c r="BV185" s="31" t="str">
        <f t="shared" si="290"/>
        <v>0</v>
      </c>
      <c r="BX185" s="55">
        <f t="shared" si="301"/>
        <v>0</v>
      </c>
      <c r="BY185" s="56" t="str">
        <f t="shared" si="302"/>
        <v/>
      </c>
      <c r="BZ185" s="56">
        <f t="shared" si="303"/>
        <v>0</v>
      </c>
      <c r="CA185" s="56">
        <f t="shared" si="304"/>
        <v>0</v>
      </c>
      <c r="CB185" s="56">
        <f t="shared" si="305"/>
        <v>0</v>
      </c>
      <c r="CC185" s="56">
        <f t="shared" si="306"/>
        <v>0</v>
      </c>
      <c r="CD185" s="57">
        <f t="shared" si="307"/>
        <v>0</v>
      </c>
      <c r="CE185" s="56" t="str">
        <f t="shared" si="308"/>
        <v/>
      </c>
      <c r="CF185" s="56" t="str">
        <f t="shared" si="309"/>
        <v/>
      </c>
      <c r="CG185" s="57">
        <f t="shared" si="310"/>
        <v>0</v>
      </c>
      <c r="CH185" s="56" t="str">
        <f t="shared" si="311"/>
        <v/>
      </c>
      <c r="CI185" s="56">
        <f t="shared" si="312"/>
        <v>1</v>
      </c>
      <c r="CJ185" s="56">
        <f t="shared" si="313"/>
        <v>0</v>
      </c>
      <c r="CK185" s="58">
        <f t="shared" si="285"/>
        <v>0</v>
      </c>
      <c r="CL185" s="59">
        <f t="shared" si="314"/>
        <v>0</v>
      </c>
      <c r="CM185" s="58">
        <f t="shared" si="315"/>
        <v>0</v>
      </c>
      <c r="CN185" s="58">
        <f t="shared" si="316"/>
        <v>0</v>
      </c>
      <c r="CO185" s="58">
        <f t="shared" si="317"/>
        <v>0</v>
      </c>
      <c r="CP185" s="60" t="str">
        <f t="shared" si="318"/>
        <v/>
      </c>
      <c r="CQ185" s="241"/>
      <c r="CS185" s="49"/>
      <c r="CT185" s="50" t="str">
        <f t="shared" si="319"/>
        <v/>
      </c>
      <c r="CU185" s="51" t="str">
        <f t="shared" si="320"/>
        <v/>
      </c>
      <c r="CV185" s="51" t="str">
        <f t="shared" si="321"/>
        <v>_</v>
      </c>
      <c r="CW185" s="51" t="str">
        <f t="shared" si="322"/>
        <v/>
      </c>
      <c r="CX185" s="52">
        <f t="shared" si="323"/>
        <v>0</v>
      </c>
      <c r="CY185" s="52" t="str">
        <f t="shared" si="324"/>
        <v/>
      </c>
      <c r="CZ185" s="53">
        <f t="shared" si="286"/>
        <v>0</v>
      </c>
      <c r="DA185" s="53">
        <f t="shared" si="325"/>
        <v>0</v>
      </c>
      <c r="DB185" s="52">
        <f t="shared" si="326"/>
        <v>0</v>
      </c>
      <c r="DC185" s="52">
        <f t="shared" si="327"/>
        <v>0</v>
      </c>
      <c r="DD185" s="61"/>
      <c r="DE185" s="165"/>
      <c r="DG185" s="276"/>
      <c r="DH185" s="282" t="str">
        <f t="shared" si="330"/>
        <v/>
      </c>
      <c r="DI185" s="275"/>
      <c r="DJ185" s="275"/>
      <c r="DK185" s="276"/>
      <c r="DL185" s="1081"/>
      <c r="DM185" s="1081"/>
      <c r="DN185" s="276"/>
      <c r="DO185" s="276"/>
      <c r="DP185" s="283" t="str">
        <f t="shared" si="331"/>
        <v/>
      </c>
      <c r="DQ185" s="276"/>
      <c r="DR185" s="276"/>
      <c r="DS185" s="277"/>
      <c r="DT185" s="276"/>
      <c r="DU185" s="277"/>
      <c r="DV185" s="276"/>
      <c r="DW185" s="276"/>
      <c r="DX185" s="277"/>
      <c r="DY185" s="277"/>
      <c r="DZ185" s="61"/>
      <c r="EA185" s="62"/>
      <c r="EB185" s="62"/>
      <c r="EC185" s="26" t="str">
        <f t="shared" si="291"/>
        <v/>
      </c>
      <c r="ED185" s="26" t="str">
        <f t="shared" si="292"/>
        <v/>
      </c>
      <c r="EE185" s="27">
        <f>IF(ED185="",0,IF(COUNTIF(ED$12:ED184,ED185)=0,0,COUNTIF(ED$12:ED184,ED185)))</f>
        <v>0</v>
      </c>
      <c r="EF185" s="26">
        <f t="shared" si="300"/>
        <v>0</v>
      </c>
      <c r="EG185" s="27" t="str">
        <f t="shared" si="293"/>
        <v/>
      </c>
      <c r="EI185" s="26" t="str">
        <f t="shared" si="294"/>
        <v/>
      </c>
      <c r="EJ185" s="26" t="str">
        <f t="shared" si="295"/>
        <v/>
      </c>
    </row>
    <row r="186" spans="1:140" s="26" customFormat="1" ht="52.5" customHeight="1">
      <c r="A186" s="169" t="str">
        <f>IF(OR($I186="TTL",$I186=""),"",IF(ISERROR(VLOOKUP($B186,CODE!$D:$G,CODE!$F$1-2,FALSE))=TRUE,"전략",VLOOKUP($B186,CODE!$D:$G,CODE!$F$1-2,FALSE)))</f>
        <v/>
      </c>
      <c r="B186" s="224" t="str">
        <f>IF(OR($I186="TTL",$I186=""),"",IF(VLOOKUP($P186,CODE!$K:$O,CODE!$O$1,FALSE)="",$I186,$I186&amp;"-"&amp;VLOOKUP($P186,CODE!$K:$O,CODE!$O$1,FALSE)))</f>
        <v/>
      </c>
      <c r="C186" s="72" t="str">
        <f t="shared" si="287"/>
        <v>--</v>
      </c>
      <c r="D186" s="306" t="str">
        <f t="shared" si="296"/>
        <v>--</v>
      </c>
      <c r="E186" s="72">
        <f t="shared" si="297"/>
        <v>0</v>
      </c>
      <c r="F186" s="195" t="str">
        <f t="shared" si="298"/>
        <v>--0</v>
      </c>
      <c r="G186" s="72" t="str">
        <f t="shared" si="299"/>
        <v>--0-</v>
      </c>
      <c r="H186" s="72">
        <f>IF(ISERROR(I186&amp;VLOOKUP(P186,CODE!$K:$N,CODE!$N$1,FALSE)&amp;S186)=TRUE,0,I186&amp;VLOOKUP(P186,CODE!$K:$N,CODE!$N$1,FALSE)&amp;S186)</f>
        <v>0</v>
      </c>
      <c r="I186" s="72" t="str">
        <f>IF(ISERROR(SEARCH("TTL",$K186))=TRUE,IF($L186="","",VLOOKUP($L186,CODE!$B:$G,CODE!$D$1,FALSE)),"TTL")</f>
        <v/>
      </c>
      <c r="J186" s="244" t="str">
        <f t="shared" si="288"/>
        <v/>
      </c>
      <c r="K186" s="558"/>
      <c r="L186" s="40"/>
      <c r="M186" s="41" t="str">
        <f>IF(OR($I186="TTL",$L186=""),"",VLOOKUP($L186,CODE!$B:$D,CODE!$C$1,FALSE))</f>
        <v/>
      </c>
      <c r="N186" s="42" t="str">
        <f>IF(OR($I186="TTL",$L186=""),"",VLOOKUP($K$2,CODE!$S:$T,CODE!$T$1-1,FALSE))</f>
        <v/>
      </c>
      <c r="O186" s="43" t="str">
        <f>IF(OR($I186="TTL",$L186=""),"",VLOOKUP($L$2,CODE!$X:$Y,CODE!$Y$1-1,FALSE))</f>
        <v/>
      </c>
      <c r="P186" s="40"/>
      <c r="Q186" s="41" t="str">
        <f>IF(OR($I186="TTL",$P186=""),"",VLOOKUP($P186,CODE!$K:$M,CODE!$L$1,FALSE))</f>
        <v/>
      </c>
      <c r="R186" s="185"/>
      <c r="S186" s="40"/>
      <c r="T186" s="43" t="str">
        <f t="shared" si="273"/>
        <v/>
      </c>
      <c r="U186" s="39" t="str">
        <f t="shared" si="274"/>
        <v/>
      </c>
      <c r="V186" s="36">
        <f t="shared" si="277"/>
        <v>0</v>
      </c>
      <c r="W186" s="44"/>
      <c r="X186" s="39" t="str">
        <f>IF($Y186="","",VLOOKUP($Y186,CODE!$AE:$AF,CODE!$AF$1-1,FALSE))</f>
        <v/>
      </c>
      <c r="Y186" s="37"/>
      <c r="Z186" s="35" t="str">
        <f t="shared" si="278"/>
        <v/>
      </c>
      <c r="AA186" s="554" t="str">
        <f t="shared" si="279"/>
        <v/>
      </c>
      <c r="AB186" s="45">
        <f t="shared" si="280"/>
        <v>0</v>
      </c>
      <c r="AC186" s="560">
        <v>0</v>
      </c>
      <c r="AD186" s="186">
        <v>1</v>
      </c>
      <c r="AE186" s="218"/>
      <c r="AF186" s="214"/>
      <c r="AG186" s="215"/>
      <c r="AH186" s="216"/>
      <c r="AI186" s="231" t="str">
        <f t="shared" si="275"/>
        <v/>
      </c>
      <c r="AJ186" s="217"/>
      <c r="AK186" s="217"/>
      <c r="AL186" s="219" t="str">
        <f t="shared" si="272"/>
        <v/>
      </c>
      <c r="AM186" s="254">
        <f>IF(ISERROR(VLOOKUP($F186,[1]기획현황취합!$A$1:$E$65474,[1]기획현황취합!$B$1,FALSE))=TRUE,0,VLOOKUP($F186,[1]기획현황취합!$A$1:$E$65474,[1]기획현황취합!$B$1,FALSE))</f>
        <v>0</v>
      </c>
      <c r="AN186" s="1042">
        <f>IF(ISERROR(VLOOKUP($F186,[1]기획현황취합!$A$1:$E$65474,[1]기획현황취합!$C$1,FALSE))=TRUE,0,VLOOKUP($F186,[1]기획현황취합!$A$1:$E$65474,[1]기획현황취합!$C$1,FALSE))</f>
        <v>0</v>
      </c>
      <c r="AO186" s="46">
        <f>IF(ISERROR(($AM186/1.1)/VLOOKUP($AG186,'TARGET MU'!$A:$D,'TARGET MU'!$D$1,FALSE))=TRUE,0,($AM186/1.1)/VLOOKUP($AG186,'TARGET MU'!$A:$D,'TARGET MU'!$D$1,FALSE))</f>
        <v>0</v>
      </c>
      <c r="AP186" s="1049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0</v>
      </c>
      <c r="AQ186" s="38">
        <f t="shared" si="328"/>
        <v>0</v>
      </c>
      <c r="AR186" s="716">
        <v>0</v>
      </c>
      <c r="AS186" s="716">
        <v>0</v>
      </c>
      <c r="AT186" s="251"/>
      <c r="AU186" s="226">
        <f t="shared" si="329"/>
        <v>0</v>
      </c>
      <c r="AV186" s="252">
        <v>0</v>
      </c>
      <c r="AW186" s="253">
        <v>0</v>
      </c>
      <c r="AX186" s="257">
        <f>IF(ISERROR(VLOOKUP($F186,[1]기획현황취합!$A$1:$E$65474,[1]기획현황취합!$D$1,FALSE))=TRUE,0,VLOOKUP($F186,[1]기획현황취합!$A$1:$E$65474,[1]기획현황취합!$D$1,FALSE))</f>
        <v>0</v>
      </c>
      <c r="AY186" s="255">
        <v>0</v>
      </c>
      <c r="AZ186" s="210">
        <f>IF(ISERROR(VLOOKUP($F186,[1]기획현황취합!$A$1:$E$65474,[1]기획현황취합!$E$1,FALSE))=TRUE,0,VLOOKUP($F186,[1]기획현황취합!$A$1:$E$65474,[1]기획현황취합!$E$1,FALSE))</f>
        <v>0</v>
      </c>
      <c r="BA186" s="250">
        <v>0</v>
      </c>
      <c r="BB186" s="250">
        <v>0</v>
      </c>
      <c r="BC186" s="250">
        <v>0</v>
      </c>
      <c r="BD186" s="250">
        <v>0</v>
      </c>
      <c r="BE186" s="250">
        <v>0</v>
      </c>
      <c r="BF186" s="250">
        <v>0</v>
      </c>
      <c r="BG186" s="256">
        <v>0</v>
      </c>
      <c r="BH186" s="256">
        <v>0</v>
      </c>
      <c r="BI186" s="84">
        <f>IF($I186="TTL",SUMIF($C:$C,MID($K186,1,SEARCH("TTL",$K186)-2),$BI:$BI),SUMIF(실입고현황!$A:$A,BB186&amp;VLOOKUP($AG186,'TARGET MU'!$A:$D,'TARGET MU'!$B$1,FALSE)&amp;$Z186&amp;" "&amp;$AE186,실입고현황!$C:$C))</f>
        <v>0</v>
      </c>
      <c r="BJ186" s="103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04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04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4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05">
        <f t="shared" si="281"/>
        <v>0</v>
      </c>
      <c r="BO186" s="47">
        <f t="shared" si="282"/>
        <v>0</v>
      </c>
      <c r="BP186" s="95">
        <f t="shared" si="283"/>
        <v>0</v>
      </c>
      <c r="BQ186" s="95">
        <f t="shared" si="284"/>
        <v>0</v>
      </c>
      <c r="BR186" s="48">
        <f t="shared" si="276"/>
        <v>0</v>
      </c>
      <c r="BT186" s="26" t="str">
        <f>IF(ISERROR(Z186&amp;VLOOKUP($AG186,'TARGET MU'!$A:$D,'TARGET MU'!$B$1,FALSE))=TRUE,"",Z186&amp;VLOOKUP($AG186,'TARGET MU'!$A:$D,'TARGET MU'!$B$1,FALSE))</f>
        <v/>
      </c>
      <c r="BU186" s="31">
        <f t="shared" si="289"/>
        <v>0</v>
      </c>
      <c r="BV186" s="31" t="str">
        <f t="shared" si="290"/>
        <v>0</v>
      </c>
      <c r="BX186" s="55">
        <f t="shared" si="301"/>
        <v>0</v>
      </c>
      <c r="BY186" s="56" t="str">
        <f t="shared" si="302"/>
        <v/>
      </c>
      <c r="BZ186" s="56">
        <f t="shared" si="303"/>
        <v>0</v>
      </c>
      <c r="CA186" s="56">
        <f t="shared" si="304"/>
        <v>0</v>
      </c>
      <c r="CB186" s="56">
        <f t="shared" si="305"/>
        <v>0</v>
      </c>
      <c r="CC186" s="56">
        <f t="shared" si="306"/>
        <v>0</v>
      </c>
      <c r="CD186" s="57">
        <f t="shared" si="307"/>
        <v>0</v>
      </c>
      <c r="CE186" s="56" t="str">
        <f t="shared" si="308"/>
        <v/>
      </c>
      <c r="CF186" s="56" t="str">
        <f t="shared" si="309"/>
        <v/>
      </c>
      <c r="CG186" s="57">
        <f t="shared" si="310"/>
        <v>0</v>
      </c>
      <c r="CH186" s="56" t="str">
        <f t="shared" si="311"/>
        <v/>
      </c>
      <c r="CI186" s="56">
        <f t="shared" si="312"/>
        <v>1</v>
      </c>
      <c r="CJ186" s="56">
        <f t="shared" si="313"/>
        <v>0</v>
      </c>
      <c r="CK186" s="58">
        <f t="shared" si="285"/>
        <v>0</v>
      </c>
      <c r="CL186" s="59">
        <f t="shared" si="314"/>
        <v>0</v>
      </c>
      <c r="CM186" s="58">
        <f t="shared" si="315"/>
        <v>0</v>
      </c>
      <c r="CN186" s="58">
        <f t="shared" si="316"/>
        <v>0</v>
      </c>
      <c r="CO186" s="58">
        <f t="shared" si="317"/>
        <v>0</v>
      </c>
      <c r="CP186" s="60" t="str">
        <f t="shared" si="318"/>
        <v/>
      </c>
      <c r="CQ186" s="241"/>
      <c r="CS186" s="49"/>
      <c r="CT186" s="50" t="str">
        <f t="shared" si="319"/>
        <v/>
      </c>
      <c r="CU186" s="51" t="str">
        <f t="shared" si="320"/>
        <v/>
      </c>
      <c r="CV186" s="51" t="str">
        <f t="shared" si="321"/>
        <v>_</v>
      </c>
      <c r="CW186" s="51" t="str">
        <f t="shared" si="322"/>
        <v/>
      </c>
      <c r="CX186" s="52">
        <f t="shared" si="323"/>
        <v>0</v>
      </c>
      <c r="CY186" s="52" t="str">
        <f t="shared" si="324"/>
        <v/>
      </c>
      <c r="CZ186" s="53">
        <f t="shared" si="286"/>
        <v>0</v>
      </c>
      <c r="DA186" s="53">
        <f t="shared" si="325"/>
        <v>0</v>
      </c>
      <c r="DB186" s="52">
        <f t="shared" si="326"/>
        <v>0</v>
      </c>
      <c r="DC186" s="52">
        <f t="shared" si="327"/>
        <v>0</v>
      </c>
      <c r="DD186" s="61"/>
      <c r="DE186" s="165"/>
      <c r="DG186" s="276"/>
      <c r="DH186" s="282" t="str">
        <f t="shared" si="330"/>
        <v/>
      </c>
      <c r="DI186" s="275"/>
      <c r="DJ186" s="275"/>
      <c r="DK186" s="276"/>
      <c r="DL186" s="1081"/>
      <c r="DM186" s="1081"/>
      <c r="DN186" s="276"/>
      <c r="DO186" s="276"/>
      <c r="DP186" s="283" t="str">
        <f t="shared" si="331"/>
        <v/>
      </c>
      <c r="DQ186" s="276"/>
      <c r="DR186" s="276"/>
      <c r="DS186" s="277"/>
      <c r="DT186" s="276"/>
      <c r="DU186" s="277"/>
      <c r="DV186" s="276"/>
      <c r="DW186" s="276"/>
      <c r="DX186" s="277"/>
      <c r="DY186" s="277"/>
      <c r="DZ186" s="61"/>
      <c r="EA186" s="62"/>
      <c r="EB186" s="62"/>
      <c r="EC186" s="26" t="str">
        <f t="shared" si="291"/>
        <v/>
      </c>
      <c r="ED186" s="26" t="str">
        <f t="shared" si="292"/>
        <v/>
      </c>
      <c r="EE186" s="27">
        <f>IF(ED186="",0,IF(COUNTIF(ED$12:ED185,ED186)=0,0,COUNTIF(ED$12:ED185,ED186)))</f>
        <v>0</v>
      </c>
      <c r="EF186" s="26">
        <f t="shared" si="300"/>
        <v>0</v>
      </c>
      <c r="EG186" s="27" t="str">
        <f t="shared" si="293"/>
        <v/>
      </c>
      <c r="EI186" s="26" t="str">
        <f t="shared" si="294"/>
        <v/>
      </c>
      <c r="EJ186" s="26" t="str">
        <f t="shared" si="295"/>
        <v/>
      </c>
    </row>
    <row r="187" spans="1:140" s="26" customFormat="1" ht="52.5" customHeight="1">
      <c r="A187" s="169" t="str">
        <f>IF(OR($I187="TTL",$I187=""),"",IF(ISERROR(VLOOKUP($B187,CODE!$D:$G,CODE!$F$1-2,FALSE))=TRUE,"전략",VLOOKUP($B187,CODE!$D:$G,CODE!$F$1-2,FALSE)))</f>
        <v/>
      </c>
      <c r="B187" s="224" t="str">
        <f>IF(OR($I187="TTL",$I187=""),"",IF(VLOOKUP($P187,CODE!$K:$O,CODE!$O$1,FALSE)="",$I187,$I187&amp;"-"&amp;VLOOKUP($P187,CODE!$K:$O,CODE!$O$1,FALSE)))</f>
        <v/>
      </c>
      <c r="C187" s="72" t="str">
        <f t="shared" si="287"/>
        <v>--</v>
      </c>
      <c r="D187" s="306" t="str">
        <f t="shared" si="296"/>
        <v>--</v>
      </c>
      <c r="E187" s="72">
        <f t="shared" si="297"/>
        <v>0</v>
      </c>
      <c r="F187" s="195" t="str">
        <f t="shared" si="298"/>
        <v>--0</v>
      </c>
      <c r="G187" s="72" t="str">
        <f t="shared" si="299"/>
        <v>--0-</v>
      </c>
      <c r="H187" s="72">
        <f>IF(ISERROR(I187&amp;VLOOKUP(P187,CODE!$K:$N,CODE!$N$1,FALSE)&amp;S187)=TRUE,0,I187&amp;VLOOKUP(P187,CODE!$K:$N,CODE!$N$1,FALSE)&amp;S187)</f>
        <v>0</v>
      </c>
      <c r="I187" s="72" t="str">
        <f>IF(ISERROR(SEARCH("TTL",$K187))=TRUE,IF($L187="","",VLOOKUP($L187,CODE!$B:$G,CODE!$D$1,FALSE)),"TTL")</f>
        <v/>
      </c>
      <c r="J187" s="244" t="str">
        <f t="shared" si="288"/>
        <v/>
      </c>
      <c r="K187" s="558"/>
      <c r="L187" s="40"/>
      <c r="M187" s="41" t="str">
        <f>IF(OR($I187="TTL",$L187=""),"",VLOOKUP($L187,CODE!$B:$D,CODE!$C$1,FALSE))</f>
        <v/>
      </c>
      <c r="N187" s="42" t="str">
        <f>IF(OR($I187="TTL",$L187=""),"",VLOOKUP($K$2,CODE!$S:$T,CODE!$T$1-1,FALSE))</f>
        <v/>
      </c>
      <c r="O187" s="43" t="str">
        <f>IF(OR($I187="TTL",$L187=""),"",VLOOKUP($L$2,CODE!$X:$Y,CODE!$Y$1-1,FALSE))</f>
        <v/>
      </c>
      <c r="P187" s="40"/>
      <c r="Q187" s="41" t="str">
        <f>IF(OR($I187="TTL",$P187=""),"",VLOOKUP($P187,CODE!$K:$M,CODE!$L$1,FALSE))</f>
        <v/>
      </c>
      <c r="R187" s="185"/>
      <c r="S187" s="40"/>
      <c r="T187" s="43" t="str">
        <f t="shared" si="273"/>
        <v/>
      </c>
      <c r="U187" s="39" t="str">
        <f t="shared" si="274"/>
        <v/>
      </c>
      <c r="V187" s="36">
        <f t="shared" si="277"/>
        <v>0</v>
      </c>
      <c r="W187" s="44"/>
      <c r="X187" s="39" t="str">
        <f>IF($Y187="","",VLOOKUP($Y187,CODE!$AE:$AF,CODE!$AF$1-1,FALSE))</f>
        <v/>
      </c>
      <c r="Y187" s="37"/>
      <c r="Z187" s="35" t="str">
        <f t="shared" si="278"/>
        <v/>
      </c>
      <c r="AA187" s="554" t="str">
        <f t="shared" si="279"/>
        <v/>
      </c>
      <c r="AB187" s="45">
        <f t="shared" si="280"/>
        <v>0</v>
      </c>
      <c r="AC187" s="560">
        <v>0</v>
      </c>
      <c r="AD187" s="186">
        <v>1</v>
      </c>
      <c r="AE187" s="218"/>
      <c r="AF187" s="214"/>
      <c r="AG187" s="215"/>
      <c r="AH187" s="216"/>
      <c r="AI187" s="231" t="str">
        <f t="shared" si="275"/>
        <v/>
      </c>
      <c r="AJ187" s="217"/>
      <c r="AK187" s="217"/>
      <c r="AL187" s="219" t="str">
        <f t="shared" si="272"/>
        <v/>
      </c>
      <c r="AM187" s="254">
        <f>IF(ISERROR(VLOOKUP($F187,[1]기획현황취합!$A$1:$E$65474,[1]기획현황취합!$B$1,FALSE))=TRUE,0,VLOOKUP($F187,[1]기획현황취합!$A$1:$E$65474,[1]기획현황취합!$B$1,FALSE))</f>
        <v>0</v>
      </c>
      <c r="AN187" s="1042">
        <f>IF(ISERROR(VLOOKUP($F187,[1]기획현황취합!$A$1:$E$65474,[1]기획현황취합!$C$1,FALSE))=TRUE,0,VLOOKUP($F187,[1]기획현황취합!$A$1:$E$65474,[1]기획현황취합!$C$1,FALSE))</f>
        <v>0</v>
      </c>
      <c r="AO187" s="46">
        <f>IF(ISERROR(($AM187/1.1)/VLOOKUP($AG187,'TARGET MU'!$A:$D,'TARGET MU'!$D$1,FALSE))=TRUE,0,($AM187/1.1)/VLOOKUP($AG187,'TARGET MU'!$A:$D,'TARGET MU'!$D$1,FALSE))</f>
        <v>0</v>
      </c>
      <c r="AP187" s="1049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0</v>
      </c>
      <c r="AQ187" s="38">
        <f t="shared" si="328"/>
        <v>0</v>
      </c>
      <c r="AR187" s="716">
        <v>0</v>
      </c>
      <c r="AS187" s="716">
        <v>0</v>
      </c>
      <c r="AT187" s="251"/>
      <c r="AU187" s="226">
        <f t="shared" si="329"/>
        <v>0</v>
      </c>
      <c r="AV187" s="252">
        <v>0</v>
      </c>
      <c r="AW187" s="253">
        <v>0</v>
      </c>
      <c r="AX187" s="257">
        <f>IF(ISERROR(VLOOKUP($F187,[1]기획현황취합!$A$1:$E$65474,[1]기획현황취합!$D$1,FALSE))=TRUE,0,VLOOKUP($F187,[1]기획현황취합!$A$1:$E$65474,[1]기획현황취합!$D$1,FALSE))</f>
        <v>0</v>
      </c>
      <c r="AY187" s="255">
        <v>0</v>
      </c>
      <c r="AZ187" s="210">
        <f>IF(ISERROR(VLOOKUP($F187,[1]기획현황취합!$A$1:$E$65474,[1]기획현황취합!$E$1,FALSE))=TRUE,0,VLOOKUP($F187,[1]기획현황취합!$A$1:$E$65474,[1]기획현황취합!$E$1,FALSE))</f>
        <v>0</v>
      </c>
      <c r="BA187" s="250">
        <v>0</v>
      </c>
      <c r="BB187" s="250">
        <v>0</v>
      </c>
      <c r="BC187" s="250">
        <v>0</v>
      </c>
      <c r="BD187" s="250">
        <v>0</v>
      </c>
      <c r="BE187" s="250">
        <v>0</v>
      </c>
      <c r="BF187" s="250">
        <v>0</v>
      </c>
      <c r="BG187" s="256">
        <v>0</v>
      </c>
      <c r="BH187" s="256">
        <v>0</v>
      </c>
      <c r="BI187" s="84">
        <f>IF($I187="TTL",SUMIF($C:$C,MID($K187,1,SEARCH("TTL",$K187)-2),$BI:$BI),SUMIF(실입고현황!$A:$A,BB187&amp;VLOOKUP($AG187,'TARGET MU'!$A:$D,'TARGET MU'!$B$1,FALSE)&amp;$Z187&amp;" "&amp;$AE187,실입고현황!$C:$C))</f>
        <v>0</v>
      </c>
      <c r="BJ187" s="103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04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04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4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05">
        <f t="shared" si="281"/>
        <v>0</v>
      </c>
      <c r="BO187" s="47">
        <f t="shared" si="282"/>
        <v>0</v>
      </c>
      <c r="BP187" s="95">
        <f t="shared" si="283"/>
        <v>0</v>
      </c>
      <c r="BQ187" s="95">
        <f t="shared" si="284"/>
        <v>0</v>
      </c>
      <c r="BR187" s="48">
        <f t="shared" si="276"/>
        <v>0</v>
      </c>
      <c r="BT187" s="26" t="str">
        <f>IF(ISERROR(Z187&amp;VLOOKUP($AG187,'TARGET MU'!$A:$D,'TARGET MU'!$B$1,FALSE))=TRUE,"",Z187&amp;VLOOKUP($AG187,'TARGET MU'!$A:$D,'TARGET MU'!$B$1,FALSE))</f>
        <v/>
      </c>
      <c r="BU187" s="31">
        <f t="shared" si="289"/>
        <v>0</v>
      </c>
      <c r="BV187" s="31" t="str">
        <f t="shared" si="290"/>
        <v>0</v>
      </c>
      <c r="BX187" s="55">
        <f t="shared" si="301"/>
        <v>0</v>
      </c>
      <c r="BY187" s="56" t="str">
        <f t="shared" si="302"/>
        <v/>
      </c>
      <c r="BZ187" s="56">
        <f t="shared" si="303"/>
        <v>0</v>
      </c>
      <c r="CA187" s="56">
        <f t="shared" si="304"/>
        <v>0</v>
      </c>
      <c r="CB187" s="56">
        <f t="shared" si="305"/>
        <v>0</v>
      </c>
      <c r="CC187" s="56">
        <f t="shared" si="306"/>
        <v>0</v>
      </c>
      <c r="CD187" s="57">
        <f t="shared" si="307"/>
        <v>0</v>
      </c>
      <c r="CE187" s="56" t="str">
        <f t="shared" si="308"/>
        <v/>
      </c>
      <c r="CF187" s="56" t="str">
        <f t="shared" si="309"/>
        <v/>
      </c>
      <c r="CG187" s="57">
        <f t="shared" si="310"/>
        <v>0</v>
      </c>
      <c r="CH187" s="56" t="str">
        <f t="shared" si="311"/>
        <v/>
      </c>
      <c r="CI187" s="56">
        <f t="shared" si="312"/>
        <v>1</v>
      </c>
      <c r="CJ187" s="56">
        <f t="shared" si="313"/>
        <v>0</v>
      </c>
      <c r="CK187" s="58">
        <f t="shared" si="285"/>
        <v>0</v>
      </c>
      <c r="CL187" s="59">
        <f t="shared" si="314"/>
        <v>0</v>
      </c>
      <c r="CM187" s="58">
        <f t="shared" si="315"/>
        <v>0</v>
      </c>
      <c r="CN187" s="58">
        <f t="shared" si="316"/>
        <v>0</v>
      </c>
      <c r="CO187" s="58">
        <f t="shared" si="317"/>
        <v>0</v>
      </c>
      <c r="CP187" s="60" t="str">
        <f t="shared" si="318"/>
        <v/>
      </c>
      <c r="CQ187" s="241"/>
      <c r="CS187" s="49"/>
      <c r="CT187" s="50" t="str">
        <f t="shared" si="319"/>
        <v/>
      </c>
      <c r="CU187" s="51" t="str">
        <f t="shared" si="320"/>
        <v/>
      </c>
      <c r="CV187" s="51" t="str">
        <f t="shared" si="321"/>
        <v>_</v>
      </c>
      <c r="CW187" s="51" t="str">
        <f t="shared" si="322"/>
        <v/>
      </c>
      <c r="CX187" s="52">
        <f t="shared" si="323"/>
        <v>0</v>
      </c>
      <c r="CY187" s="52" t="str">
        <f t="shared" si="324"/>
        <v/>
      </c>
      <c r="CZ187" s="53">
        <f t="shared" si="286"/>
        <v>0</v>
      </c>
      <c r="DA187" s="53">
        <f t="shared" si="325"/>
        <v>0</v>
      </c>
      <c r="DB187" s="52">
        <f t="shared" si="326"/>
        <v>0</v>
      </c>
      <c r="DC187" s="52">
        <f t="shared" si="327"/>
        <v>0</v>
      </c>
      <c r="DD187" s="61"/>
      <c r="DE187" s="165"/>
      <c r="DG187" s="276"/>
      <c r="DH187" s="282" t="str">
        <f t="shared" si="330"/>
        <v/>
      </c>
      <c r="DI187" s="275"/>
      <c r="DJ187" s="275"/>
      <c r="DK187" s="276"/>
      <c r="DL187" s="1081"/>
      <c r="DM187" s="1081"/>
      <c r="DN187" s="276"/>
      <c r="DO187" s="276"/>
      <c r="DP187" s="283" t="str">
        <f t="shared" si="331"/>
        <v/>
      </c>
      <c r="DQ187" s="276"/>
      <c r="DR187" s="276"/>
      <c r="DS187" s="277"/>
      <c r="DT187" s="276"/>
      <c r="DU187" s="277"/>
      <c r="DV187" s="276"/>
      <c r="DW187" s="276"/>
      <c r="DX187" s="277"/>
      <c r="DY187" s="277"/>
      <c r="DZ187" s="61"/>
      <c r="EA187" s="62"/>
      <c r="EB187" s="62"/>
      <c r="EC187" s="26" t="str">
        <f t="shared" si="291"/>
        <v/>
      </c>
      <c r="ED187" s="26" t="str">
        <f t="shared" si="292"/>
        <v/>
      </c>
      <c r="EE187" s="27">
        <f>IF(ED187="",0,IF(COUNTIF(ED$12:ED186,ED187)=0,0,COUNTIF(ED$12:ED186,ED187)))</f>
        <v>0</v>
      </c>
      <c r="EF187" s="26">
        <f t="shared" si="300"/>
        <v>0</v>
      </c>
      <c r="EG187" s="27" t="str">
        <f t="shared" si="293"/>
        <v/>
      </c>
      <c r="EI187" s="26" t="str">
        <f t="shared" si="294"/>
        <v/>
      </c>
      <c r="EJ187" s="26" t="str">
        <f t="shared" si="295"/>
        <v/>
      </c>
    </row>
    <row r="188" spans="1:140" s="26" customFormat="1" ht="52.5" customHeight="1">
      <c r="A188" s="169" t="str">
        <f>IF(OR($I188="TTL",$I188=""),"",IF(ISERROR(VLOOKUP($B188,CODE!$D:$G,CODE!$F$1-2,FALSE))=TRUE,"전략",VLOOKUP($B188,CODE!$D:$G,CODE!$F$1-2,FALSE)))</f>
        <v/>
      </c>
      <c r="B188" s="224" t="str">
        <f>IF(OR($I188="TTL",$I188=""),"",IF(VLOOKUP($P188,CODE!$K:$O,CODE!$O$1,FALSE)="",$I188,$I188&amp;"-"&amp;VLOOKUP($P188,CODE!$K:$O,CODE!$O$1,FALSE)))</f>
        <v/>
      </c>
      <c r="C188" s="72" t="str">
        <f t="shared" si="287"/>
        <v>--</v>
      </c>
      <c r="D188" s="306" t="str">
        <f t="shared" si="296"/>
        <v>--</v>
      </c>
      <c r="E188" s="72">
        <f t="shared" si="297"/>
        <v>0</v>
      </c>
      <c r="F188" s="195" t="str">
        <f t="shared" si="298"/>
        <v>--0</v>
      </c>
      <c r="G188" s="72" t="str">
        <f t="shared" si="299"/>
        <v>--0-</v>
      </c>
      <c r="H188" s="72">
        <f>IF(ISERROR(I188&amp;VLOOKUP(P188,CODE!$K:$N,CODE!$N$1,FALSE)&amp;S188)=TRUE,0,I188&amp;VLOOKUP(P188,CODE!$K:$N,CODE!$N$1,FALSE)&amp;S188)</f>
        <v>0</v>
      </c>
      <c r="I188" s="72" t="str">
        <f>IF(ISERROR(SEARCH("TTL",$K188))=TRUE,IF($L188="","",VLOOKUP($L188,CODE!$B:$G,CODE!$D$1,FALSE)),"TTL")</f>
        <v/>
      </c>
      <c r="J188" s="244" t="str">
        <f t="shared" si="288"/>
        <v/>
      </c>
      <c r="K188" s="558"/>
      <c r="L188" s="40"/>
      <c r="M188" s="41" t="str">
        <f>IF(OR($I188="TTL",$L188=""),"",VLOOKUP($L188,CODE!$B:$D,CODE!$C$1,FALSE))</f>
        <v/>
      </c>
      <c r="N188" s="42" t="str">
        <f>IF(OR($I188="TTL",$L188=""),"",VLOOKUP($K$2,CODE!$S:$T,CODE!$T$1-1,FALSE))</f>
        <v/>
      </c>
      <c r="O188" s="43" t="str">
        <f>IF(OR($I188="TTL",$L188=""),"",VLOOKUP($L$2,CODE!$X:$Y,CODE!$Y$1-1,FALSE))</f>
        <v/>
      </c>
      <c r="P188" s="40"/>
      <c r="Q188" s="41" t="str">
        <f>IF(OR($I188="TTL",$P188=""),"",VLOOKUP($P188,CODE!$K:$M,CODE!$L$1,FALSE))</f>
        <v/>
      </c>
      <c r="R188" s="185"/>
      <c r="S188" s="40"/>
      <c r="T188" s="43" t="str">
        <f t="shared" si="273"/>
        <v/>
      </c>
      <c r="U188" s="39" t="str">
        <f t="shared" si="274"/>
        <v/>
      </c>
      <c r="V188" s="36">
        <f t="shared" si="277"/>
        <v>0</v>
      </c>
      <c r="W188" s="44"/>
      <c r="X188" s="39" t="str">
        <f>IF($Y188="","",VLOOKUP($Y188,CODE!$AE:$AF,CODE!$AF$1-1,FALSE))</f>
        <v/>
      </c>
      <c r="Y188" s="37"/>
      <c r="Z188" s="35" t="str">
        <f t="shared" si="278"/>
        <v/>
      </c>
      <c r="AA188" s="554" t="str">
        <f t="shared" si="279"/>
        <v/>
      </c>
      <c r="AB188" s="45">
        <f t="shared" si="280"/>
        <v>0</v>
      </c>
      <c r="AC188" s="560">
        <v>0</v>
      </c>
      <c r="AD188" s="186">
        <v>1</v>
      </c>
      <c r="AE188" s="218"/>
      <c r="AF188" s="214"/>
      <c r="AG188" s="215"/>
      <c r="AH188" s="216"/>
      <c r="AI188" s="231" t="str">
        <f t="shared" si="275"/>
        <v/>
      </c>
      <c r="AJ188" s="217"/>
      <c r="AK188" s="217"/>
      <c r="AL188" s="219" t="str">
        <f t="shared" si="272"/>
        <v/>
      </c>
      <c r="AM188" s="254">
        <f>IF(ISERROR(VLOOKUP($F188,[1]기획현황취합!$A$1:$E$65474,[1]기획현황취합!$B$1,FALSE))=TRUE,0,VLOOKUP($F188,[1]기획현황취합!$A$1:$E$65474,[1]기획현황취합!$B$1,FALSE))</f>
        <v>0</v>
      </c>
      <c r="AN188" s="1042">
        <f>IF(ISERROR(VLOOKUP($F188,[1]기획현황취합!$A$1:$E$65474,[1]기획현황취합!$C$1,FALSE))=TRUE,0,VLOOKUP($F188,[1]기획현황취합!$A$1:$E$65474,[1]기획현황취합!$C$1,FALSE))</f>
        <v>0</v>
      </c>
      <c r="AO188" s="46">
        <f>IF(ISERROR(($AM188/1.1)/VLOOKUP($AG188,'TARGET MU'!$A:$D,'TARGET MU'!$D$1,FALSE))=TRUE,0,($AM188/1.1)/VLOOKUP($AG188,'TARGET MU'!$A:$D,'TARGET MU'!$D$1,FALSE))</f>
        <v>0</v>
      </c>
      <c r="AP188" s="1049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0</v>
      </c>
      <c r="AQ188" s="38">
        <f t="shared" si="328"/>
        <v>0</v>
      </c>
      <c r="AR188" s="716">
        <v>0</v>
      </c>
      <c r="AS188" s="716">
        <v>0</v>
      </c>
      <c r="AT188" s="251"/>
      <c r="AU188" s="226">
        <f t="shared" si="329"/>
        <v>0</v>
      </c>
      <c r="AV188" s="252">
        <v>0</v>
      </c>
      <c r="AW188" s="253">
        <v>0</v>
      </c>
      <c r="AX188" s="257">
        <f>IF(ISERROR(VLOOKUP($F188,[1]기획현황취합!$A$1:$E$65474,[1]기획현황취합!$D$1,FALSE))=TRUE,0,VLOOKUP($F188,[1]기획현황취합!$A$1:$E$65474,[1]기획현황취합!$D$1,FALSE))</f>
        <v>0</v>
      </c>
      <c r="AY188" s="255">
        <v>0</v>
      </c>
      <c r="AZ188" s="210">
        <f>IF(ISERROR(VLOOKUP($F188,[1]기획현황취합!$A$1:$E$65474,[1]기획현황취합!$E$1,FALSE))=TRUE,0,VLOOKUP($F188,[1]기획현황취합!$A$1:$E$65474,[1]기획현황취합!$E$1,FALSE))</f>
        <v>0</v>
      </c>
      <c r="BA188" s="250">
        <v>0</v>
      </c>
      <c r="BB188" s="250">
        <v>0</v>
      </c>
      <c r="BC188" s="250">
        <v>0</v>
      </c>
      <c r="BD188" s="250">
        <v>0</v>
      </c>
      <c r="BE188" s="250">
        <v>0</v>
      </c>
      <c r="BF188" s="250">
        <v>0</v>
      </c>
      <c r="BG188" s="256">
        <v>0</v>
      </c>
      <c r="BH188" s="256">
        <v>0</v>
      </c>
      <c r="BI188" s="84">
        <f>IF($I188="TTL",SUMIF($C:$C,MID($K188,1,SEARCH("TTL",$K188)-2),$BI:$BI),SUMIF(실입고현황!$A:$A,BB188&amp;VLOOKUP($AG188,'TARGET MU'!$A:$D,'TARGET MU'!$B$1,FALSE)&amp;$Z188&amp;" "&amp;$AE188,실입고현황!$C:$C))</f>
        <v>0</v>
      </c>
      <c r="BJ188" s="103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4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04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4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05">
        <f t="shared" si="281"/>
        <v>0</v>
      </c>
      <c r="BO188" s="47">
        <f t="shared" si="282"/>
        <v>0</v>
      </c>
      <c r="BP188" s="95">
        <f t="shared" si="283"/>
        <v>0</v>
      </c>
      <c r="BQ188" s="95">
        <f t="shared" si="284"/>
        <v>0</v>
      </c>
      <c r="BR188" s="48">
        <f t="shared" si="276"/>
        <v>0</v>
      </c>
      <c r="BT188" s="26" t="str">
        <f>IF(ISERROR(Z188&amp;VLOOKUP($AG188,'TARGET MU'!$A:$D,'TARGET MU'!$B$1,FALSE))=TRUE,"",Z188&amp;VLOOKUP($AG188,'TARGET MU'!$A:$D,'TARGET MU'!$B$1,FALSE))</f>
        <v/>
      </c>
      <c r="BU188" s="31">
        <f t="shared" si="289"/>
        <v>0</v>
      </c>
      <c r="BV188" s="31" t="str">
        <f t="shared" si="290"/>
        <v>0</v>
      </c>
      <c r="BX188" s="55">
        <f t="shared" si="301"/>
        <v>0</v>
      </c>
      <c r="BY188" s="56" t="str">
        <f t="shared" si="302"/>
        <v/>
      </c>
      <c r="BZ188" s="56">
        <f t="shared" si="303"/>
        <v>0</v>
      </c>
      <c r="CA188" s="56">
        <f t="shared" si="304"/>
        <v>0</v>
      </c>
      <c r="CB188" s="56">
        <f t="shared" si="305"/>
        <v>0</v>
      </c>
      <c r="CC188" s="56">
        <f t="shared" si="306"/>
        <v>0</v>
      </c>
      <c r="CD188" s="57">
        <f t="shared" si="307"/>
        <v>0</v>
      </c>
      <c r="CE188" s="56" t="str">
        <f t="shared" si="308"/>
        <v/>
      </c>
      <c r="CF188" s="56" t="str">
        <f t="shared" si="309"/>
        <v/>
      </c>
      <c r="CG188" s="57">
        <f t="shared" si="310"/>
        <v>0</v>
      </c>
      <c r="CH188" s="56" t="str">
        <f t="shared" si="311"/>
        <v/>
      </c>
      <c r="CI188" s="56">
        <f t="shared" si="312"/>
        <v>1</v>
      </c>
      <c r="CJ188" s="56">
        <f t="shared" si="313"/>
        <v>0</v>
      </c>
      <c r="CK188" s="58">
        <f t="shared" si="285"/>
        <v>0</v>
      </c>
      <c r="CL188" s="59">
        <f t="shared" si="314"/>
        <v>0</v>
      </c>
      <c r="CM188" s="58">
        <f t="shared" si="315"/>
        <v>0</v>
      </c>
      <c r="CN188" s="58">
        <f t="shared" si="316"/>
        <v>0</v>
      </c>
      <c r="CO188" s="58">
        <f t="shared" si="317"/>
        <v>0</v>
      </c>
      <c r="CP188" s="60" t="str">
        <f t="shared" si="318"/>
        <v/>
      </c>
      <c r="CQ188" s="241"/>
      <c r="CS188" s="49"/>
      <c r="CT188" s="50" t="str">
        <f t="shared" si="319"/>
        <v/>
      </c>
      <c r="CU188" s="51" t="str">
        <f t="shared" si="320"/>
        <v/>
      </c>
      <c r="CV188" s="51" t="str">
        <f t="shared" si="321"/>
        <v>_</v>
      </c>
      <c r="CW188" s="51" t="str">
        <f t="shared" si="322"/>
        <v/>
      </c>
      <c r="CX188" s="52">
        <f t="shared" si="323"/>
        <v>0</v>
      </c>
      <c r="CY188" s="52" t="str">
        <f t="shared" si="324"/>
        <v/>
      </c>
      <c r="CZ188" s="53">
        <f t="shared" si="286"/>
        <v>0</v>
      </c>
      <c r="DA188" s="53">
        <f t="shared" si="325"/>
        <v>0</v>
      </c>
      <c r="DB188" s="52">
        <f t="shared" si="326"/>
        <v>0</v>
      </c>
      <c r="DC188" s="52">
        <f t="shared" si="327"/>
        <v>0</v>
      </c>
      <c r="DD188" s="61"/>
      <c r="DE188" s="165"/>
      <c r="DG188" s="276"/>
      <c r="DH188" s="282" t="str">
        <f t="shared" si="330"/>
        <v/>
      </c>
      <c r="DI188" s="275"/>
      <c r="DJ188" s="275"/>
      <c r="DK188" s="276"/>
      <c r="DL188" s="1081"/>
      <c r="DM188" s="1081"/>
      <c r="DN188" s="276"/>
      <c r="DO188" s="276"/>
      <c r="DP188" s="283" t="str">
        <f t="shared" si="331"/>
        <v/>
      </c>
      <c r="DQ188" s="276"/>
      <c r="DR188" s="276"/>
      <c r="DS188" s="277"/>
      <c r="DT188" s="276"/>
      <c r="DU188" s="277"/>
      <c r="DV188" s="276"/>
      <c r="DW188" s="276"/>
      <c r="DX188" s="277"/>
      <c r="DY188" s="277"/>
      <c r="DZ188" s="61"/>
      <c r="EA188" s="62"/>
      <c r="EB188" s="62"/>
      <c r="EC188" s="26" t="str">
        <f t="shared" si="291"/>
        <v/>
      </c>
      <c r="ED188" s="26" t="str">
        <f t="shared" si="292"/>
        <v/>
      </c>
      <c r="EE188" s="27">
        <f>IF(ED188="",0,IF(COUNTIF(ED$12:ED187,ED188)=0,0,COUNTIF(ED$12:ED187,ED188)))</f>
        <v>0</v>
      </c>
      <c r="EF188" s="26">
        <f t="shared" si="300"/>
        <v>0</v>
      </c>
      <c r="EG188" s="27" t="str">
        <f t="shared" si="293"/>
        <v/>
      </c>
      <c r="EI188" s="26" t="str">
        <f t="shared" si="294"/>
        <v/>
      </c>
      <c r="EJ188" s="26" t="str">
        <f t="shared" si="295"/>
        <v/>
      </c>
    </row>
    <row r="189" spans="1:140" s="26" customFormat="1" ht="52.5" customHeight="1">
      <c r="A189" s="169" t="str">
        <f>IF(OR($I189="TTL",$I189=""),"",IF(ISERROR(VLOOKUP($B189,CODE!$D:$G,CODE!$F$1-2,FALSE))=TRUE,"전략",VLOOKUP($B189,CODE!$D:$G,CODE!$F$1-2,FALSE)))</f>
        <v/>
      </c>
      <c r="B189" s="224" t="str">
        <f>IF(OR($I189="TTL",$I189=""),"",IF(VLOOKUP($P189,CODE!$K:$O,CODE!$O$1,FALSE)="",$I189,$I189&amp;"-"&amp;VLOOKUP($P189,CODE!$K:$O,CODE!$O$1,FALSE)))</f>
        <v/>
      </c>
      <c r="C189" s="72" t="str">
        <f t="shared" si="287"/>
        <v>--</v>
      </c>
      <c r="D189" s="306" t="str">
        <f t="shared" si="296"/>
        <v>--</v>
      </c>
      <c r="E189" s="72">
        <f t="shared" si="297"/>
        <v>0</v>
      </c>
      <c r="F189" s="195" t="str">
        <f t="shared" si="298"/>
        <v>--0</v>
      </c>
      <c r="G189" s="72" t="str">
        <f t="shared" si="299"/>
        <v>--0-</v>
      </c>
      <c r="H189" s="72">
        <f>IF(ISERROR(I189&amp;VLOOKUP(P189,CODE!$K:$N,CODE!$N$1,FALSE)&amp;S189)=TRUE,0,I189&amp;VLOOKUP(P189,CODE!$K:$N,CODE!$N$1,FALSE)&amp;S189)</f>
        <v>0</v>
      </c>
      <c r="I189" s="72" t="str">
        <f>IF(ISERROR(SEARCH("TTL",$K189))=TRUE,IF($L189="","",VLOOKUP($L189,CODE!$B:$G,CODE!$D$1,FALSE)),"TTL")</f>
        <v/>
      </c>
      <c r="J189" s="244" t="str">
        <f t="shared" si="288"/>
        <v/>
      </c>
      <c r="K189" s="558"/>
      <c r="L189" s="40"/>
      <c r="M189" s="41" t="str">
        <f>IF(OR($I189="TTL",$L189=""),"",VLOOKUP($L189,CODE!$B:$D,CODE!$C$1,FALSE))</f>
        <v/>
      </c>
      <c r="N189" s="42" t="str">
        <f>IF(OR($I189="TTL",$L189=""),"",VLOOKUP($K$2,CODE!$S:$T,CODE!$T$1-1,FALSE))</f>
        <v/>
      </c>
      <c r="O189" s="43" t="str">
        <f>IF(OR($I189="TTL",$L189=""),"",VLOOKUP($L$2,CODE!$X:$Y,CODE!$Y$1-1,FALSE))</f>
        <v/>
      </c>
      <c r="P189" s="40"/>
      <c r="Q189" s="41" t="str">
        <f>IF(OR($I189="TTL",$P189=""),"",VLOOKUP($P189,CODE!$K:$M,CODE!$L$1,FALSE))</f>
        <v/>
      </c>
      <c r="R189" s="185"/>
      <c r="S189" s="40"/>
      <c r="T189" s="43" t="str">
        <f t="shared" si="273"/>
        <v/>
      </c>
      <c r="U189" s="39" t="str">
        <f t="shared" si="274"/>
        <v/>
      </c>
      <c r="V189" s="36">
        <f t="shared" si="277"/>
        <v>0</v>
      </c>
      <c r="W189" s="44"/>
      <c r="X189" s="39" t="str">
        <f>IF($Y189="","",VLOOKUP($Y189,CODE!$AE:$AF,CODE!$AF$1-1,FALSE))</f>
        <v/>
      </c>
      <c r="Y189" s="37"/>
      <c r="Z189" s="35" t="str">
        <f t="shared" si="278"/>
        <v/>
      </c>
      <c r="AA189" s="554" t="str">
        <f t="shared" si="279"/>
        <v/>
      </c>
      <c r="AB189" s="45">
        <f t="shared" si="280"/>
        <v>0</v>
      </c>
      <c r="AC189" s="560">
        <v>0</v>
      </c>
      <c r="AD189" s="186">
        <v>1</v>
      </c>
      <c r="AE189" s="218"/>
      <c r="AF189" s="214"/>
      <c r="AG189" s="215"/>
      <c r="AH189" s="216"/>
      <c r="AI189" s="231" t="str">
        <f t="shared" si="275"/>
        <v/>
      </c>
      <c r="AJ189" s="217"/>
      <c r="AK189" s="217"/>
      <c r="AL189" s="219" t="str">
        <f t="shared" si="272"/>
        <v/>
      </c>
      <c r="AM189" s="254">
        <f>IF(ISERROR(VLOOKUP($F189,[1]기획현황취합!$A$1:$E$65474,[1]기획현황취합!$B$1,FALSE))=TRUE,0,VLOOKUP($F189,[1]기획현황취합!$A$1:$E$65474,[1]기획현황취합!$B$1,FALSE))</f>
        <v>0</v>
      </c>
      <c r="AN189" s="1042">
        <f>IF(ISERROR(VLOOKUP($F189,[1]기획현황취합!$A$1:$E$65474,[1]기획현황취합!$C$1,FALSE))=TRUE,0,VLOOKUP($F189,[1]기획현황취합!$A$1:$E$65474,[1]기획현황취합!$C$1,FALSE))</f>
        <v>0</v>
      </c>
      <c r="AO189" s="46">
        <f>IF(ISERROR(($AM189/1.1)/VLOOKUP($AG189,'TARGET MU'!$A:$D,'TARGET MU'!$D$1,FALSE))=TRUE,0,($AM189/1.1)/VLOOKUP($AG189,'TARGET MU'!$A:$D,'TARGET MU'!$D$1,FALSE))</f>
        <v>0</v>
      </c>
      <c r="AP189" s="1049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0</v>
      </c>
      <c r="AQ189" s="38">
        <f t="shared" si="328"/>
        <v>0</v>
      </c>
      <c r="AR189" s="716">
        <v>0</v>
      </c>
      <c r="AS189" s="716">
        <v>0</v>
      </c>
      <c r="AT189" s="251"/>
      <c r="AU189" s="226">
        <f t="shared" si="329"/>
        <v>0</v>
      </c>
      <c r="AV189" s="252">
        <v>0</v>
      </c>
      <c r="AW189" s="253">
        <v>0</v>
      </c>
      <c r="AX189" s="257">
        <f>IF(ISERROR(VLOOKUP($F189,[1]기획현황취합!$A$1:$E$65474,[1]기획현황취합!$D$1,FALSE))=TRUE,0,VLOOKUP($F189,[1]기획현황취합!$A$1:$E$65474,[1]기획현황취합!$D$1,FALSE))</f>
        <v>0</v>
      </c>
      <c r="AY189" s="255">
        <v>0</v>
      </c>
      <c r="AZ189" s="210">
        <f>IF(ISERROR(VLOOKUP($F189,[1]기획현황취합!$A$1:$E$65474,[1]기획현황취합!$E$1,FALSE))=TRUE,0,VLOOKUP($F189,[1]기획현황취합!$A$1:$E$65474,[1]기획현황취합!$E$1,FALSE))</f>
        <v>0</v>
      </c>
      <c r="BA189" s="250">
        <v>0</v>
      </c>
      <c r="BB189" s="250">
        <v>0</v>
      </c>
      <c r="BC189" s="250">
        <v>0</v>
      </c>
      <c r="BD189" s="250">
        <v>0</v>
      </c>
      <c r="BE189" s="250">
        <v>0</v>
      </c>
      <c r="BF189" s="250">
        <v>0</v>
      </c>
      <c r="BG189" s="256">
        <v>0</v>
      </c>
      <c r="BH189" s="256">
        <v>0</v>
      </c>
      <c r="BI189" s="84">
        <f>IF($I189="TTL",SUMIF($C:$C,MID($K189,1,SEARCH("TTL",$K189)-2),$BI:$BI),SUMIF(실입고현황!$A:$A,BB189&amp;VLOOKUP($AG189,'TARGET MU'!$A:$D,'TARGET MU'!$B$1,FALSE)&amp;$Z189&amp;" "&amp;$AE189,실입고현황!$C:$C))</f>
        <v>0</v>
      </c>
      <c r="BJ189" s="103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04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04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4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5">
        <f t="shared" si="281"/>
        <v>0</v>
      </c>
      <c r="BO189" s="47">
        <f t="shared" si="282"/>
        <v>0</v>
      </c>
      <c r="BP189" s="95">
        <f t="shared" si="283"/>
        <v>0</v>
      </c>
      <c r="BQ189" s="95">
        <f t="shared" si="284"/>
        <v>0</v>
      </c>
      <c r="BR189" s="48">
        <f t="shared" si="276"/>
        <v>0</v>
      </c>
      <c r="BT189" s="26" t="str">
        <f>IF(ISERROR(Z189&amp;VLOOKUP($AG189,'TARGET MU'!$A:$D,'TARGET MU'!$B$1,FALSE))=TRUE,"",Z189&amp;VLOOKUP($AG189,'TARGET MU'!$A:$D,'TARGET MU'!$B$1,FALSE))</f>
        <v/>
      </c>
      <c r="BU189" s="31">
        <f t="shared" si="289"/>
        <v>0</v>
      </c>
      <c r="BV189" s="31" t="str">
        <f t="shared" si="290"/>
        <v>0</v>
      </c>
      <c r="BX189" s="55">
        <f t="shared" si="301"/>
        <v>0</v>
      </c>
      <c r="BY189" s="56" t="str">
        <f t="shared" si="302"/>
        <v/>
      </c>
      <c r="BZ189" s="56">
        <f t="shared" si="303"/>
        <v>0</v>
      </c>
      <c r="CA189" s="56">
        <f t="shared" si="304"/>
        <v>0</v>
      </c>
      <c r="CB189" s="56">
        <f t="shared" si="305"/>
        <v>0</v>
      </c>
      <c r="CC189" s="56">
        <f t="shared" si="306"/>
        <v>0</v>
      </c>
      <c r="CD189" s="57">
        <f t="shared" si="307"/>
        <v>0</v>
      </c>
      <c r="CE189" s="56" t="str">
        <f t="shared" si="308"/>
        <v/>
      </c>
      <c r="CF189" s="56" t="str">
        <f t="shared" si="309"/>
        <v/>
      </c>
      <c r="CG189" s="57">
        <f t="shared" si="310"/>
        <v>0</v>
      </c>
      <c r="CH189" s="56" t="str">
        <f t="shared" si="311"/>
        <v/>
      </c>
      <c r="CI189" s="56">
        <f t="shared" si="312"/>
        <v>1</v>
      </c>
      <c r="CJ189" s="56">
        <f t="shared" si="313"/>
        <v>0</v>
      </c>
      <c r="CK189" s="58">
        <f t="shared" si="285"/>
        <v>0</v>
      </c>
      <c r="CL189" s="59">
        <f t="shared" si="314"/>
        <v>0</v>
      </c>
      <c r="CM189" s="58">
        <f t="shared" si="315"/>
        <v>0</v>
      </c>
      <c r="CN189" s="58">
        <f t="shared" si="316"/>
        <v>0</v>
      </c>
      <c r="CO189" s="58">
        <f t="shared" si="317"/>
        <v>0</v>
      </c>
      <c r="CP189" s="60" t="str">
        <f t="shared" si="318"/>
        <v/>
      </c>
      <c r="CQ189" s="241"/>
      <c r="CS189" s="49"/>
      <c r="CT189" s="50" t="str">
        <f t="shared" si="319"/>
        <v/>
      </c>
      <c r="CU189" s="51" t="str">
        <f t="shared" si="320"/>
        <v/>
      </c>
      <c r="CV189" s="51" t="str">
        <f t="shared" si="321"/>
        <v>_</v>
      </c>
      <c r="CW189" s="51" t="str">
        <f t="shared" si="322"/>
        <v/>
      </c>
      <c r="CX189" s="52">
        <f t="shared" si="323"/>
        <v>0</v>
      </c>
      <c r="CY189" s="52" t="str">
        <f t="shared" si="324"/>
        <v/>
      </c>
      <c r="CZ189" s="53">
        <f t="shared" si="286"/>
        <v>0</v>
      </c>
      <c r="DA189" s="53">
        <f t="shared" si="325"/>
        <v>0</v>
      </c>
      <c r="DB189" s="52">
        <f t="shared" si="326"/>
        <v>0</v>
      </c>
      <c r="DC189" s="52">
        <f t="shared" si="327"/>
        <v>0</v>
      </c>
      <c r="DD189" s="61"/>
      <c r="DE189" s="165"/>
      <c r="DG189" s="276"/>
      <c r="DH189" s="282" t="str">
        <f t="shared" si="330"/>
        <v/>
      </c>
      <c r="DI189" s="275"/>
      <c r="DJ189" s="275"/>
      <c r="DK189" s="276"/>
      <c r="DL189" s="1081"/>
      <c r="DM189" s="1081"/>
      <c r="DN189" s="276"/>
      <c r="DO189" s="276"/>
      <c r="DP189" s="283" t="str">
        <f t="shared" si="331"/>
        <v/>
      </c>
      <c r="DQ189" s="276"/>
      <c r="DR189" s="276"/>
      <c r="DS189" s="277"/>
      <c r="DT189" s="276"/>
      <c r="DU189" s="277"/>
      <c r="DV189" s="276"/>
      <c r="DW189" s="276"/>
      <c r="DX189" s="277"/>
      <c r="DY189" s="277"/>
      <c r="DZ189" s="61"/>
      <c r="EA189" s="62"/>
      <c r="EB189" s="62"/>
      <c r="EC189" s="26" t="str">
        <f t="shared" si="291"/>
        <v/>
      </c>
      <c r="ED189" s="26" t="str">
        <f t="shared" si="292"/>
        <v/>
      </c>
      <c r="EE189" s="27">
        <f>IF(ED189="",0,IF(COUNTIF(ED$12:ED188,ED189)=0,0,COUNTIF(ED$12:ED188,ED189)))</f>
        <v>0</v>
      </c>
      <c r="EF189" s="26">
        <f t="shared" si="300"/>
        <v>0</v>
      </c>
      <c r="EG189" s="27" t="str">
        <f t="shared" si="293"/>
        <v/>
      </c>
      <c r="EI189" s="26" t="str">
        <f t="shared" si="294"/>
        <v/>
      </c>
      <c r="EJ189" s="26" t="str">
        <f t="shared" si="295"/>
        <v/>
      </c>
    </row>
    <row r="190" spans="1:140" s="26" customFormat="1" ht="52.5" customHeight="1">
      <c r="A190" s="169" t="str">
        <f>IF(OR($I190="TTL",$I190=""),"",IF(ISERROR(VLOOKUP($B190,CODE!$D:$G,CODE!$F$1-2,FALSE))=TRUE,"전략",VLOOKUP($B190,CODE!$D:$G,CODE!$F$1-2,FALSE)))</f>
        <v/>
      </c>
      <c r="B190" s="224" t="str">
        <f>IF(OR($I190="TTL",$I190=""),"",IF(VLOOKUP($P190,CODE!$K:$O,CODE!$O$1,FALSE)="",$I190,$I190&amp;"-"&amp;VLOOKUP($P190,CODE!$K:$O,CODE!$O$1,FALSE)))</f>
        <v/>
      </c>
      <c r="C190" s="72" t="str">
        <f t="shared" si="287"/>
        <v>--</v>
      </c>
      <c r="D190" s="306" t="str">
        <f t="shared" si="296"/>
        <v>--</v>
      </c>
      <c r="E190" s="72">
        <f t="shared" si="297"/>
        <v>0</v>
      </c>
      <c r="F190" s="195" t="str">
        <f t="shared" si="298"/>
        <v>--0</v>
      </c>
      <c r="G190" s="72" t="str">
        <f t="shared" si="299"/>
        <v>--0-</v>
      </c>
      <c r="H190" s="72">
        <f>IF(ISERROR(I190&amp;VLOOKUP(P190,CODE!$K:$N,CODE!$N$1,FALSE)&amp;S190)=TRUE,0,I190&amp;VLOOKUP(P190,CODE!$K:$N,CODE!$N$1,FALSE)&amp;S190)</f>
        <v>0</v>
      </c>
      <c r="I190" s="72" t="str">
        <f>IF(ISERROR(SEARCH("TTL",$K190))=TRUE,IF($L190="","",VLOOKUP($L190,CODE!$B:$G,CODE!$D$1,FALSE)),"TTL")</f>
        <v/>
      </c>
      <c r="J190" s="244" t="str">
        <f t="shared" si="288"/>
        <v/>
      </c>
      <c r="K190" s="558"/>
      <c r="L190" s="40"/>
      <c r="M190" s="41" t="str">
        <f>IF(OR($I190="TTL",$L190=""),"",VLOOKUP($L190,CODE!$B:$D,CODE!$C$1,FALSE))</f>
        <v/>
      </c>
      <c r="N190" s="42" t="str">
        <f>IF(OR($I190="TTL",$L190=""),"",VLOOKUP($K$2,CODE!$S:$T,CODE!$T$1-1,FALSE))</f>
        <v/>
      </c>
      <c r="O190" s="43" t="str">
        <f>IF(OR($I190="TTL",$L190=""),"",VLOOKUP($L$2,CODE!$X:$Y,CODE!$Y$1-1,FALSE))</f>
        <v/>
      </c>
      <c r="P190" s="40"/>
      <c r="Q190" s="41" t="str">
        <f>IF(OR($I190="TTL",$P190=""),"",VLOOKUP($P190,CODE!$K:$M,CODE!$L$1,FALSE))</f>
        <v/>
      </c>
      <c r="R190" s="185"/>
      <c r="S190" s="40"/>
      <c r="T190" s="43" t="str">
        <f t="shared" si="273"/>
        <v/>
      </c>
      <c r="U190" s="39" t="str">
        <f t="shared" si="274"/>
        <v/>
      </c>
      <c r="V190" s="36">
        <f t="shared" si="277"/>
        <v>0</v>
      </c>
      <c r="W190" s="44"/>
      <c r="X190" s="39" t="str">
        <f>IF($Y190="","",VLOOKUP($Y190,CODE!$AE:$AF,CODE!$AF$1-1,FALSE))</f>
        <v/>
      </c>
      <c r="Y190" s="37"/>
      <c r="Z190" s="35" t="str">
        <f t="shared" si="278"/>
        <v/>
      </c>
      <c r="AA190" s="554" t="str">
        <f t="shared" si="279"/>
        <v/>
      </c>
      <c r="AB190" s="45">
        <f t="shared" si="280"/>
        <v>0</v>
      </c>
      <c r="AC190" s="560">
        <v>0</v>
      </c>
      <c r="AD190" s="186">
        <v>1</v>
      </c>
      <c r="AE190" s="218"/>
      <c r="AF190" s="214"/>
      <c r="AG190" s="215"/>
      <c r="AH190" s="216"/>
      <c r="AI190" s="231" t="str">
        <f t="shared" si="275"/>
        <v/>
      </c>
      <c r="AJ190" s="217"/>
      <c r="AK190" s="217"/>
      <c r="AL190" s="219" t="str">
        <f t="shared" si="272"/>
        <v/>
      </c>
      <c r="AM190" s="254">
        <f>IF(ISERROR(VLOOKUP($F190,[1]기획현황취합!$A$1:$E$65474,[1]기획현황취합!$B$1,FALSE))=TRUE,0,VLOOKUP($F190,[1]기획현황취합!$A$1:$E$65474,[1]기획현황취합!$B$1,FALSE))</f>
        <v>0</v>
      </c>
      <c r="AN190" s="1042">
        <f>IF(ISERROR(VLOOKUP($F190,[1]기획현황취합!$A$1:$E$65474,[1]기획현황취합!$C$1,FALSE))=TRUE,0,VLOOKUP($F190,[1]기획현황취합!$A$1:$E$65474,[1]기획현황취합!$C$1,FALSE))</f>
        <v>0</v>
      </c>
      <c r="AO190" s="46">
        <f>IF(ISERROR(($AM190/1.1)/VLOOKUP($AG190,'TARGET MU'!$A:$D,'TARGET MU'!$D$1,FALSE))=TRUE,0,($AM190/1.1)/VLOOKUP($AG190,'TARGET MU'!$A:$D,'TARGET MU'!$D$1,FALSE))</f>
        <v>0</v>
      </c>
      <c r="AP190" s="1049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0</v>
      </c>
      <c r="AQ190" s="38">
        <f t="shared" si="328"/>
        <v>0</v>
      </c>
      <c r="AR190" s="716">
        <v>0</v>
      </c>
      <c r="AS190" s="716">
        <v>0</v>
      </c>
      <c r="AT190" s="251"/>
      <c r="AU190" s="226">
        <f t="shared" si="329"/>
        <v>0</v>
      </c>
      <c r="AV190" s="252">
        <v>0</v>
      </c>
      <c r="AW190" s="253">
        <v>0</v>
      </c>
      <c r="AX190" s="257">
        <f>IF(ISERROR(VLOOKUP($F190,[1]기획현황취합!$A$1:$E$65474,[1]기획현황취합!$D$1,FALSE))=TRUE,0,VLOOKUP($F190,[1]기획현황취합!$A$1:$E$65474,[1]기획현황취합!$D$1,FALSE))</f>
        <v>0</v>
      </c>
      <c r="AY190" s="255">
        <v>0</v>
      </c>
      <c r="AZ190" s="210">
        <f>IF(ISERROR(VLOOKUP($F190,[1]기획현황취합!$A$1:$E$65474,[1]기획현황취합!$E$1,FALSE))=TRUE,0,VLOOKUP($F190,[1]기획현황취합!$A$1:$E$65474,[1]기획현황취합!$E$1,FALSE))</f>
        <v>0</v>
      </c>
      <c r="BA190" s="250">
        <v>0</v>
      </c>
      <c r="BB190" s="250">
        <v>0</v>
      </c>
      <c r="BC190" s="250">
        <v>0</v>
      </c>
      <c r="BD190" s="250">
        <v>0</v>
      </c>
      <c r="BE190" s="250">
        <v>0</v>
      </c>
      <c r="BF190" s="250">
        <v>0</v>
      </c>
      <c r="BG190" s="256">
        <v>0</v>
      </c>
      <c r="BH190" s="256">
        <v>0</v>
      </c>
      <c r="BI190" s="84">
        <f>IF($I190="TTL",SUMIF($C:$C,MID($K190,1,SEARCH("TTL",$K190)-2),$BI:$BI),SUMIF(실입고현황!$A:$A,BB190&amp;VLOOKUP($AG190,'TARGET MU'!$A:$D,'TARGET MU'!$B$1,FALSE)&amp;$Z190&amp;" "&amp;$AE190,실입고현황!$C:$C))</f>
        <v>0</v>
      </c>
      <c r="BJ190" s="103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4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4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4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05">
        <f t="shared" si="281"/>
        <v>0</v>
      </c>
      <c r="BO190" s="47">
        <f t="shared" si="282"/>
        <v>0</v>
      </c>
      <c r="BP190" s="95">
        <f t="shared" si="283"/>
        <v>0</v>
      </c>
      <c r="BQ190" s="95">
        <f t="shared" si="284"/>
        <v>0</v>
      </c>
      <c r="BR190" s="48">
        <f t="shared" si="276"/>
        <v>0</v>
      </c>
      <c r="BT190" s="26" t="str">
        <f>IF(ISERROR(Z190&amp;VLOOKUP($AG190,'TARGET MU'!$A:$D,'TARGET MU'!$B$1,FALSE))=TRUE,"",Z190&amp;VLOOKUP($AG190,'TARGET MU'!$A:$D,'TARGET MU'!$B$1,FALSE))</f>
        <v/>
      </c>
      <c r="BU190" s="31">
        <f t="shared" si="289"/>
        <v>0</v>
      </c>
      <c r="BV190" s="31" t="str">
        <f t="shared" si="290"/>
        <v>0</v>
      </c>
      <c r="BX190" s="55">
        <f t="shared" si="301"/>
        <v>0</v>
      </c>
      <c r="BY190" s="56" t="str">
        <f t="shared" si="302"/>
        <v/>
      </c>
      <c r="BZ190" s="56">
        <f t="shared" si="303"/>
        <v>0</v>
      </c>
      <c r="CA190" s="56">
        <f t="shared" si="304"/>
        <v>0</v>
      </c>
      <c r="CB190" s="56">
        <f t="shared" si="305"/>
        <v>0</v>
      </c>
      <c r="CC190" s="56">
        <f t="shared" si="306"/>
        <v>0</v>
      </c>
      <c r="CD190" s="57">
        <f t="shared" si="307"/>
        <v>0</v>
      </c>
      <c r="CE190" s="56" t="str">
        <f t="shared" si="308"/>
        <v/>
      </c>
      <c r="CF190" s="56" t="str">
        <f t="shared" si="309"/>
        <v/>
      </c>
      <c r="CG190" s="57">
        <f t="shared" si="310"/>
        <v>0</v>
      </c>
      <c r="CH190" s="56" t="str">
        <f t="shared" si="311"/>
        <v/>
      </c>
      <c r="CI190" s="56">
        <f t="shared" si="312"/>
        <v>1</v>
      </c>
      <c r="CJ190" s="56">
        <f t="shared" si="313"/>
        <v>0</v>
      </c>
      <c r="CK190" s="58">
        <f t="shared" si="285"/>
        <v>0</v>
      </c>
      <c r="CL190" s="59">
        <f t="shared" si="314"/>
        <v>0</v>
      </c>
      <c r="CM190" s="58">
        <f t="shared" si="315"/>
        <v>0</v>
      </c>
      <c r="CN190" s="58">
        <f t="shared" si="316"/>
        <v>0</v>
      </c>
      <c r="CO190" s="58">
        <f t="shared" si="317"/>
        <v>0</v>
      </c>
      <c r="CP190" s="60" t="str">
        <f t="shared" si="318"/>
        <v/>
      </c>
      <c r="CQ190" s="241"/>
      <c r="CS190" s="49"/>
      <c r="CT190" s="50" t="str">
        <f t="shared" si="319"/>
        <v/>
      </c>
      <c r="CU190" s="51" t="str">
        <f t="shared" si="320"/>
        <v/>
      </c>
      <c r="CV190" s="51" t="str">
        <f t="shared" si="321"/>
        <v>_</v>
      </c>
      <c r="CW190" s="51" t="str">
        <f t="shared" si="322"/>
        <v/>
      </c>
      <c r="CX190" s="52">
        <f t="shared" si="323"/>
        <v>0</v>
      </c>
      <c r="CY190" s="52" t="str">
        <f t="shared" si="324"/>
        <v/>
      </c>
      <c r="CZ190" s="53">
        <f t="shared" si="286"/>
        <v>0</v>
      </c>
      <c r="DA190" s="53">
        <f t="shared" si="325"/>
        <v>0</v>
      </c>
      <c r="DB190" s="52">
        <f t="shared" si="326"/>
        <v>0</v>
      </c>
      <c r="DC190" s="52">
        <f t="shared" si="327"/>
        <v>0</v>
      </c>
      <c r="DD190" s="61"/>
      <c r="DE190" s="165"/>
      <c r="DG190" s="276"/>
      <c r="DH190" s="282" t="str">
        <f t="shared" si="330"/>
        <v/>
      </c>
      <c r="DI190" s="275"/>
      <c r="DJ190" s="275"/>
      <c r="DK190" s="276"/>
      <c r="DL190" s="1081"/>
      <c r="DM190" s="1081"/>
      <c r="DN190" s="276"/>
      <c r="DO190" s="276"/>
      <c r="DP190" s="283" t="str">
        <f t="shared" si="331"/>
        <v/>
      </c>
      <c r="DQ190" s="276"/>
      <c r="DR190" s="276"/>
      <c r="DS190" s="277"/>
      <c r="DT190" s="276"/>
      <c r="DU190" s="277"/>
      <c r="DV190" s="276"/>
      <c r="DW190" s="276"/>
      <c r="DX190" s="277"/>
      <c r="DY190" s="277"/>
      <c r="DZ190" s="61"/>
      <c r="EA190" s="62"/>
      <c r="EB190" s="62"/>
      <c r="EC190" s="26" t="str">
        <f t="shared" si="291"/>
        <v/>
      </c>
      <c r="ED190" s="26" t="str">
        <f t="shared" si="292"/>
        <v/>
      </c>
      <c r="EE190" s="27">
        <f>IF(ED190="",0,IF(COUNTIF(ED$12:ED189,ED190)=0,0,COUNTIF(ED$12:ED189,ED190)))</f>
        <v>0</v>
      </c>
      <c r="EF190" s="26">
        <f t="shared" si="300"/>
        <v>0</v>
      </c>
      <c r="EG190" s="27" t="str">
        <f t="shared" si="293"/>
        <v/>
      </c>
      <c r="EI190" s="26" t="str">
        <f t="shared" si="294"/>
        <v/>
      </c>
      <c r="EJ190" s="26" t="str">
        <f t="shared" si="295"/>
        <v/>
      </c>
    </row>
    <row r="191" spans="1:140" s="26" customFormat="1" ht="52.5" customHeight="1">
      <c r="A191" s="169" t="str">
        <f>IF(OR($I191="TTL",$I191=""),"",IF(ISERROR(VLOOKUP($B191,CODE!$D:$G,CODE!$F$1-2,FALSE))=TRUE,"전략",VLOOKUP($B191,CODE!$D:$G,CODE!$F$1-2,FALSE)))</f>
        <v/>
      </c>
      <c r="B191" s="224" t="str">
        <f>IF(OR($I191="TTL",$I191=""),"",IF(VLOOKUP($P191,CODE!$K:$O,CODE!$O$1,FALSE)="",$I191,$I191&amp;"-"&amp;VLOOKUP($P191,CODE!$K:$O,CODE!$O$1,FALSE)))</f>
        <v/>
      </c>
      <c r="C191" s="72" t="str">
        <f t="shared" si="287"/>
        <v>--</v>
      </c>
      <c r="D191" s="306" t="str">
        <f t="shared" si="296"/>
        <v>--</v>
      </c>
      <c r="E191" s="72">
        <f t="shared" si="297"/>
        <v>0</v>
      </c>
      <c r="F191" s="195" t="str">
        <f t="shared" si="298"/>
        <v>--0</v>
      </c>
      <c r="G191" s="72" t="str">
        <f t="shared" si="299"/>
        <v>--0-</v>
      </c>
      <c r="H191" s="72">
        <f>IF(ISERROR(I191&amp;VLOOKUP(P191,CODE!$K:$N,CODE!$N$1,FALSE)&amp;S191)=TRUE,0,I191&amp;VLOOKUP(P191,CODE!$K:$N,CODE!$N$1,FALSE)&amp;S191)</f>
        <v>0</v>
      </c>
      <c r="I191" s="72" t="str">
        <f>IF(ISERROR(SEARCH("TTL",$K191))=TRUE,IF($L191="","",VLOOKUP($L191,CODE!$B:$G,CODE!$D$1,FALSE)),"TTL")</f>
        <v/>
      </c>
      <c r="J191" s="244" t="str">
        <f t="shared" si="288"/>
        <v/>
      </c>
      <c r="K191" s="558"/>
      <c r="L191" s="40"/>
      <c r="M191" s="41" t="str">
        <f>IF(OR($I191="TTL",$L191=""),"",VLOOKUP($L191,CODE!$B:$D,CODE!$C$1,FALSE))</f>
        <v/>
      </c>
      <c r="N191" s="42" t="str">
        <f>IF(OR($I191="TTL",$L191=""),"",VLOOKUP($K$2,CODE!$S:$T,CODE!$T$1-1,FALSE))</f>
        <v/>
      </c>
      <c r="O191" s="43" t="str">
        <f>IF(OR($I191="TTL",$L191=""),"",VLOOKUP($L$2,CODE!$X:$Y,CODE!$Y$1-1,FALSE))</f>
        <v/>
      </c>
      <c r="P191" s="40"/>
      <c r="Q191" s="41" t="str">
        <f>IF(OR($I191="TTL",$P191=""),"",VLOOKUP($P191,CODE!$K:$M,CODE!$L$1,FALSE))</f>
        <v/>
      </c>
      <c r="R191" s="185"/>
      <c r="S191" s="40"/>
      <c r="T191" s="43" t="str">
        <f t="shared" si="273"/>
        <v/>
      </c>
      <c r="U191" s="39" t="str">
        <f t="shared" si="274"/>
        <v/>
      </c>
      <c r="V191" s="36">
        <f t="shared" si="277"/>
        <v>0</v>
      </c>
      <c r="W191" s="44"/>
      <c r="X191" s="39" t="str">
        <f>IF($Y191="","",VLOOKUP($Y191,CODE!$AE:$AF,CODE!$AF$1-1,FALSE))</f>
        <v/>
      </c>
      <c r="Y191" s="37"/>
      <c r="Z191" s="35" t="str">
        <f t="shared" si="278"/>
        <v/>
      </c>
      <c r="AA191" s="554" t="str">
        <f t="shared" si="279"/>
        <v/>
      </c>
      <c r="AB191" s="45">
        <f t="shared" si="280"/>
        <v>0</v>
      </c>
      <c r="AC191" s="560">
        <v>0</v>
      </c>
      <c r="AD191" s="186">
        <v>1</v>
      </c>
      <c r="AE191" s="218"/>
      <c r="AF191" s="214"/>
      <c r="AG191" s="215"/>
      <c r="AH191" s="216"/>
      <c r="AI191" s="231" t="str">
        <f t="shared" si="275"/>
        <v/>
      </c>
      <c r="AJ191" s="217"/>
      <c r="AK191" s="217"/>
      <c r="AL191" s="219" t="str">
        <f t="shared" si="272"/>
        <v/>
      </c>
      <c r="AM191" s="254">
        <f>IF(ISERROR(VLOOKUP($F191,[1]기획현황취합!$A$1:$E$65474,[1]기획현황취합!$B$1,FALSE))=TRUE,0,VLOOKUP($F191,[1]기획현황취합!$A$1:$E$65474,[1]기획현황취합!$B$1,FALSE))</f>
        <v>0</v>
      </c>
      <c r="AN191" s="1042">
        <f>IF(ISERROR(VLOOKUP($F191,[1]기획현황취합!$A$1:$E$65474,[1]기획현황취합!$C$1,FALSE))=TRUE,0,VLOOKUP($F191,[1]기획현황취합!$A$1:$E$65474,[1]기획현황취합!$C$1,FALSE))</f>
        <v>0</v>
      </c>
      <c r="AO191" s="46">
        <f>IF(ISERROR(($AM191/1.1)/VLOOKUP($AG191,'TARGET MU'!$A:$D,'TARGET MU'!$D$1,FALSE))=TRUE,0,($AM191/1.1)/VLOOKUP($AG191,'TARGET MU'!$A:$D,'TARGET MU'!$D$1,FALSE))</f>
        <v>0</v>
      </c>
      <c r="AP191" s="1049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38">
        <f t="shared" si="328"/>
        <v>0</v>
      </c>
      <c r="AR191" s="716">
        <v>0</v>
      </c>
      <c r="AS191" s="716">
        <v>0</v>
      </c>
      <c r="AT191" s="251"/>
      <c r="AU191" s="226">
        <f t="shared" si="329"/>
        <v>0</v>
      </c>
      <c r="AV191" s="252">
        <v>0</v>
      </c>
      <c r="AW191" s="253">
        <v>0</v>
      </c>
      <c r="AX191" s="257">
        <f>IF(ISERROR(VLOOKUP($F191,[1]기획현황취합!$A$1:$E$65474,[1]기획현황취합!$D$1,FALSE))=TRUE,0,VLOOKUP($F191,[1]기획현황취합!$A$1:$E$65474,[1]기획현황취합!$D$1,FALSE))</f>
        <v>0</v>
      </c>
      <c r="AY191" s="255">
        <v>0</v>
      </c>
      <c r="AZ191" s="210">
        <f>IF(ISERROR(VLOOKUP($F191,[1]기획현황취합!$A$1:$E$65474,[1]기획현황취합!$E$1,FALSE))=TRUE,0,VLOOKUP($F191,[1]기획현황취합!$A$1:$E$65474,[1]기획현황취합!$E$1,FALSE))</f>
        <v>0</v>
      </c>
      <c r="BA191" s="250">
        <v>0</v>
      </c>
      <c r="BB191" s="250">
        <v>0</v>
      </c>
      <c r="BC191" s="250">
        <v>0</v>
      </c>
      <c r="BD191" s="250">
        <v>0</v>
      </c>
      <c r="BE191" s="250">
        <v>0</v>
      </c>
      <c r="BF191" s="250">
        <v>0</v>
      </c>
      <c r="BG191" s="256">
        <v>0</v>
      </c>
      <c r="BH191" s="256">
        <v>0</v>
      </c>
      <c r="BI191" s="84">
        <f>IF($I191="TTL",SUMIF($C:$C,MID($K191,1,SEARCH("TTL",$K191)-2),$BI:$BI),SUMIF(실입고현황!$A:$A,BB191&amp;VLOOKUP($AG191,'TARGET MU'!$A:$D,'TARGET MU'!$B$1,FALSE)&amp;$Z191&amp;" "&amp;$AE191,실입고현황!$C:$C))</f>
        <v>0</v>
      </c>
      <c r="BJ191" s="103">
        <f>IF($I191="TTL",SUMIF($C:$C,MID($K191,1,SEARCH("TTL",$K191)-2),$BJ:$BJ),SUMIF(실입고현황!$A:$A,BC191&amp;VLOOKUP($AG191,'TARGET MU'!$A:$D,'TARGET MU'!$B$1,FALSE)&amp;$Z191&amp;" "&amp;$AE191,실입고현황!$C:$C))</f>
        <v>0</v>
      </c>
      <c r="BK191" s="104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4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4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5">
        <f t="shared" si="281"/>
        <v>0</v>
      </c>
      <c r="BO191" s="47">
        <f t="shared" si="282"/>
        <v>0</v>
      </c>
      <c r="BP191" s="95">
        <f t="shared" si="283"/>
        <v>0</v>
      </c>
      <c r="BQ191" s="95">
        <f t="shared" si="284"/>
        <v>0</v>
      </c>
      <c r="BR191" s="48">
        <f t="shared" si="276"/>
        <v>0</v>
      </c>
      <c r="BT191" s="26" t="str">
        <f>IF(ISERROR(Z191&amp;VLOOKUP($AG191,'TARGET MU'!$A:$D,'TARGET MU'!$B$1,FALSE))=TRUE,"",Z191&amp;VLOOKUP($AG191,'TARGET MU'!$A:$D,'TARGET MU'!$B$1,FALSE))</f>
        <v/>
      </c>
      <c r="BU191" s="31">
        <f t="shared" si="289"/>
        <v>0</v>
      </c>
      <c r="BV191" s="31" t="str">
        <f t="shared" si="290"/>
        <v>0</v>
      </c>
      <c r="BX191" s="55">
        <f t="shared" si="301"/>
        <v>0</v>
      </c>
      <c r="BY191" s="56" t="str">
        <f t="shared" si="302"/>
        <v/>
      </c>
      <c r="BZ191" s="56">
        <f t="shared" si="303"/>
        <v>0</v>
      </c>
      <c r="CA191" s="56">
        <f t="shared" si="304"/>
        <v>0</v>
      </c>
      <c r="CB191" s="56">
        <f t="shared" si="305"/>
        <v>0</v>
      </c>
      <c r="CC191" s="56">
        <f t="shared" si="306"/>
        <v>0</v>
      </c>
      <c r="CD191" s="57">
        <f t="shared" si="307"/>
        <v>0</v>
      </c>
      <c r="CE191" s="56" t="str">
        <f t="shared" si="308"/>
        <v/>
      </c>
      <c r="CF191" s="56" t="str">
        <f t="shared" si="309"/>
        <v/>
      </c>
      <c r="CG191" s="57">
        <f t="shared" si="310"/>
        <v>0</v>
      </c>
      <c r="CH191" s="56" t="str">
        <f t="shared" si="311"/>
        <v/>
      </c>
      <c r="CI191" s="56">
        <f t="shared" si="312"/>
        <v>1</v>
      </c>
      <c r="CJ191" s="56">
        <f t="shared" si="313"/>
        <v>0</v>
      </c>
      <c r="CK191" s="58">
        <f t="shared" si="285"/>
        <v>0</v>
      </c>
      <c r="CL191" s="59">
        <f t="shared" si="314"/>
        <v>0</v>
      </c>
      <c r="CM191" s="58">
        <f t="shared" si="315"/>
        <v>0</v>
      </c>
      <c r="CN191" s="58">
        <f t="shared" si="316"/>
        <v>0</v>
      </c>
      <c r="CO191" s="58">
        <f t="shared" si="317"/>
        <v>0</v>
      </c>
      <c r="CP191" s="60" t="str">
        <f t="shared" si="318"/>
        <v/>
      </c>
      <c r="CQ191" s="241"/>
      <c r="CS191" s="49"/>
      <c r="CT191" s="50" t="str">
        <f t="shared" si="319"/>
        <v/>
      </c>
      <c r="CU191" s="51" t="str">
        <f t="shared" si="320"/>
        <v/>
      </c>
      <c r="CV191" s="51" t="str">
        <f t="shared" si="321"/>
        <v>_</v>
      </c>
      <c r="CW191" s="51" t="str">
        <f t="shared" si="322"/>
        <v/>
      </c>
      <c r="CX191" s="52">
        <f t="shared" si="323"/>
        <v>0</v>
      </c>
      <c r="CY191" s="52" t="str">
        <f t="shared" si="324"/>
        <v/>
      </c>
      <c r="CZ191" s="53">
        <f t="shared" si="286"/>
        <v>0</v>
      </c>
      <c r="DA191" s="53">
        <f t="shared" si="325"/>
        <v>0</v>
      </c>
      <c r="DB191" s="52">
        <f t="shared" si="326"/>
        <v>0</v>
      </c>
      <c r="DC191" s="52">
        <f t="shared" si="327"/>
        <v>0</v>
      </c>
      <c r="DD191" s="61"/>
      <c r="DE191" s="165"/>
      <c r="DG191" s="276"/>
      <c r="DH191" s="282" t="str">
        <f t="shared" si="330"/>
        <v/>
      </c>
      <c r="DI191" s="275"/>
      <c r="DJ191" s="275"/>
      <c r="DK191" s="276"/>
      <c r="DL191" s="1081"/>
      <c r="DM191" s="1081"/>
      <c r="DN191" s="276"/>
      <c r="DO191" s="276"/>
      <c r="DP191" s="283" t="str">
        <f t="shared" si="331"/>
        <v/>
      </c>
      <c r="DQ191" s="276"/>
      <c r="DR191" s="276"/>
      <c r="DS191" s="277"/>
      <c r="DT191" s="276"/>
      <c r="DU191" s="277"/>
      <c r="DV191" s="276"/>
      <c r="DW191" s="276"/>
      <c r="DX191" s="277"/>
      <c r="DY191" s="277"/>
      <c r="DZ191" s="61"/>
      <c r="EA191" s="62"/>
      <c r="EB191" s="62"/>
      <c r="EC191" s="26" t="str">
        <f t="shared" si="291"/>
        <v/>
      </c>
      <c r="ED191" s="26" t="str">
        <f t="shared" si="292"/>
        <v/>
      </c>
      <c r="EE191" s="27">
        <f>IF(ED191="",0,IF(COUNTIF(ED$12:ED190,ED191)=0,0,COUNTIF(ED$12:ED190,ED191)))</f>
        <v>0</v>
      </c>
      <c r="EF191" s="26">
        <f t="shared" si="300"/>
        <v>0</v>
      </c>
      <c r="EG191" s="27" t="str">
        <f t="shared" si="293"/>
        <v/>
      </c>
      <c r="EI191" s="26" t="str">
        <f t="shared" si="294"/>
        <v/>
      </c>
      <c r="EJ191" s="26" t="str">
        <f t="shared" si="295"/>
        <v/>
      </c>
    </row>
    <row r="192" spans="1:140" s="26" customFormat="1" ht="52.5" customHeight="1">
      <c r="A192" s="169" t="str">
        <f>IF(OR($I192="TTL",$I192=""),"",IF(ISERROR(VLOOKUP($B192,CODE!$D:$G,CODE!$F$1-2,FALSE))=TRUE,"전략",VLOOKUP($B192,CODE!$D:$G,CODE!$F$1-2,FALSE)))</f>
        <v/>
      </c>
      <c r="B192" s="224" t="str">
        <f>IF(OR($I192="TTL",$I192=""),"",IF(VLOOKUP($P192,CODE!$K:$O,CODE!$O$1,FALSE)="",$I192,$I192&amp;"-"&amp;VLOOKUP($P192,CODE!$K:$O,CODE!$O$1,FALSE)))</f>
        <v/>
      </c>
      <c r="C192" s="72" t="str">
        <f t="shared" si="287"/>
        <v>--</v>
      </c>
      <c r="D192" s="306" t="str">
        <f t="shared" si="296"/>
        <v>--</v>
      </c>
      <c r="E192" s="72">
        <f t="shared" si="297"/>
        <v>0</v>
      </c>
      <c r="F192" s="195" t="str">
        <f t="shared" si="298"/>
        <v>--0</v>
      </c>
      <c r="G192" s="72" t="str">
        <f t="shared" si="299"/>
        <v>--0-</v>
      </c>
      <c r="H192" s="72">
        <f>IF(ISERROR(I192&amp;VLOOKUP(P192,CODE!$K:$N,CODE!$N$1,FALSE)&amp;S192)=TRUE,0,I192&amp;VLOOKUP(P192,CODE!$K:$N,CODE!$N$1,FALSE)&amp;S192)</f>
        <v>0</v>
      </c>
      <c r="I192" s="72" t="str">
        <f>IF(ISERROR(SEARCH("TTL",$K192))=TRUE,IF($L192="","",VLOOKUP($L192,CODE!$B:$G,CODE!$D$1,FALSE)),"TTL")</f>
        <v/>
      </c>
      <c r="J192" s="244" t="str">
        <f t="shared" si="288"/>
        <v/>
      </c>
      <c r="K192" s="558"/>
      <c r="L192" s="40"/>
      <c r="M192" s="41" t="str">
        <f>IF(OR($I192="TTL",$L192=""),"",VLOOKUP($L192,CODE!$B:$D,CODE!$C$1,FALSE))</f>
        <v/>
      </c>
      <c r="N192" s="42" t="str">
        <f>IF(OR($I192="TTL",$L192=""),"",VLOOKUP($K$2,CODE!$S:$T,CODE!$T$1-1,FALSE))</f>
        <v/>
      </c>
      <c r="O192" s="43" t="str">
        <f>IF(OR($I192="TTL",$L192=""),"",VLOOKUP($L$2,CODE!$X:$Y,CODE!$Y$1-1,FALSE))</f>
        <v/>
      </c>
      <c r="P192" s="40"/>
      <c r="Q192" s="41" t="str">
        <f>IF(OR($I192="TTL",$P192=""),"",VLOOKUP($P192,CODE!$K:$M,CODE!$L$1,FALSE))</f>
        <v/>
      </c>
      <c r="R192" s="185"/>
      <c r="S192" s="40"/>
      <c r="T192" s="43" t="str">
        <f t="shared" si="273"/>
        <v/>
      </c>
      <c r="U192" s="39" t="str">
        <f t="shared" si="274"/>
        <v/>
      </c>
      <c r="V192" s="36">
        <f t="shared" si="277"/>
        <v>0</v>
      </c>
      <c r="W192" s="44"/>
      <c r="X192" s="39" t="str">
        <f>IF($Y192="","",VLOOKUP($Y192,CODE!$AE:$AF,CODE!$AF$1-1,FALSE))</f>
        <v/>
      </c>
      <c r="Y192" s="37"/>
      <c r="Z192" s="35" t="str">
        <f t="shared" si="278"/>
        <v/>
      </c>
      <c r="AA192" s="554" t="str">
        <f t="shared" si="279"/>
        <v/>
      </c>
      <c r="AB192" s="45">
        <f t="shared" si="280"/>
        <v>0</v>
      </c>
      <c r="AC192" s="560">
        <v>0</v>
      </c>
      <c r="AD192" s="186">
        <v>1</v>
      </c>
      <c r="AE192" s="218"/>
      <c r="AF192" s="214"/>
      <c r="AG192" s="215"/>
      <c r="AH192" s="216"/>
      <c r="AI192" s="231" t="str">
        <f t="shared" si="275"/>
        <v/>
      </c>
      <c r="AJ192" s="217"/>
      <c r="AK192" s="217"/>
      <c r="AL192" s="219" t="str">
        <f t="shared" ref="AL192:AL255" si="332">IF($AK192=0,"",IF($AK192="KR",2,1))</f>
        <v/>
      </c>
      <c r="AM192" s="254">
        <f>IF(ISERROR(VLOOKUP($F192,[1]기획현황취합!$A$1:$E$65474,[1]기획현황취합!$B$1,FALSE))=TRUE,0,VLOOKUP($F192,[1]기획현황취합!$A$1:$E$65474,[1]기획현황취합!$B$1,FALSE))</f>
        <v>0</v>
      </c>
      <c r="AN192" s="1042">
        <f>IF(ISERROR(VLOOKUP($F192,[1]기획현황취합!$A$1:$E$65474,[1]기획현황취합!$C$1,FALSE))=TRUE,0,VLOOKUP($F192,[1]기획현황취합!$A$1:$E$65474,[1]기획현황취합!$C$1,FALSE))</f>
        <v>0</v>
      </c>
      <c r="AO192" s="46">
        <f>IF(ISERROR(($AM192/1.1)/VLOOKUP($AG192,'TARGET MU'!$A:$D,'TARGET MU'!$D$1,FALSE))=TRUE,0,($AM192/1.1)/VLOOKUP($AG192,'TARGET MU'!$A:$D,'TARGET MU'!$D$1,FALSE))</f>
        <v>0</v>
      </c>
      <c r="AP192" s="1049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0</v>
      </c>
      <c r="AQ192" s="38">
        <f t="shared" si="328"/>
        <v>0</v>
      </c>
      <c r="AR192" s="716">
        <v>0</v>
      </c>
      <c r="AS192" s="716">
        <v>0</v>
      </c>
      <c r="AT192" s="251"/>
      <c r="AU192" s="226">
        <f t="shared" si="329"/>
        <v>0</v>
      </c>
      <c r="AV192" s="252">
        <v>0</v>
      </c>
      <c r="AW192" s="253">
        <v>0</v>
      </c>
      <c r="AX192" s="257">
        <f>IF(ISERROR(VLOOKUP($F192,[1]기획현황취합!$A$1:$E$65474,[1]기획현황취합!$D$1,FALSE))=TRUE,0,VLOOKUP($F192,[1]기획현황취합!$A$1:$E$65474,[1]기획현황취합!$D$1,FALSE))</f>
        <v>0</v>
      </c>
      <c r="AY192" s="255">
        <v>0</v>
      </c>
      <c r="AZ192" s="210">
        <f>IF(ISERROR(VLOOKUP($F192,[1]기획현황취합!$A$1:$E$65474,[1]기획현황취합!$E$1,FALSE))=TRUE,0,VLOOKUP($F192,[1]기획현황취합!$A$1:$E$65474,[1]기획현황취합!$E$1,FALSE))</f>
        <v>0</v>
      </c>
      <c r="BA192" s="250">
        <v>0</v>
      </c>
      <c r="BB192" s="250">
        <v>0</v>
      </c>
      <c r="BC192" s="250">
        <v>0</v>
      </c>
      <c r="BD192" s="250">
        <v>0</v>
      </c>
      <c r="BE192" s="250">
        <v>0</v>
      </c>
      <c r="BF192" s="250">
        <v>0</v>
      </c>
      <c r="BG192" s="256">
        <v>0</v>
      </c>
      <c r="BH192" s="256">
        <v>0</v>
      </c>
      <c r="BI192" s="84">
        <f>IF($I192="TTL",SUMIF($C:$C,MID($K192,1,SEARCH("TTL",$K192)-2),$BI:$BI),SUMIF(실입고현황!$A:$A,BB192&amp;VLOOKUP($AG192,'TARGET MU'!$A:$D,'TARGET MU'!$B$1,FALSE)&amp;$Z192&amp;" "&amp;$AE192,실입고현황!$C:$C))</f>
        <v>0</v>
      </c>
      <c r="BJ192" s="103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4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4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4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5">
        <f t="shared" si="281"/>
        <v>0</v>
      </c>
      <c r="BO192" s="47">
        <f t="shared" si="282"/>
        <v>0</v>
      </c>
      <c r="BP192" s="95">
        <f t="shared" si="283"/>
        <v>0</v>
      </c>
      <c r="BQ192" s="95">
        <f t="shared" si="284"/>
        <v>0</v>
      </c>
      <c r="BR192" s="48">
        <f t="shared" si="276"/>
        <v>0</v>
      </c>
      <c r="BT192" s="26" t="str">
        <f>IF(ISERROR(Z192&amp;VLOOKUP($AG192,'TARGET MU'!$A:$D,'TARGET MU'!$B$1,FALSE))=TRUE,"",Z192&amp;VLOOKUP($AG192,'TARGET MU'!$A:$D,'TARGET MU'!$B$1,FALSE))</f>
        <v/>
      </c>
      <c r="BU192" s="31">
        <f t="shared" si="289"/>
        <v>0</v>
      </c>
      <c r="BV192" s="31" t="str">
        <f t="shared" si="290"/>
        <v>0</v>
      </c>
      <c r="BX192" s="55">
        <f t="shared" si="301"/>
        <v>0</v>
      </c>
      <c r="BY192" s="56" t="str">
        <f t="shared" si="302"/>
        <v/>
      </c>
      <c r="BZ192" s="56">
        <f t="shared" si="303"/>
        <v>0</v>
      </c>
      <c r="CA192" s="56">
        <f t="shared" si="304"/>
        <v>0</v>
      </c>
      <c r="CB192" s="56">
        <f t="shared" si="305"/>
        <v>0</v>
      </c>
      <c r="CC192" s="56">
        <f t="shared" si="306"/>
        <v>0</v>
      </c>
      <c r="CD192" s="57">
        <f t="shared" si="307"/>
        <v>0</v>
      </c>
      <c r="CE192" s="56" t="str">
        <f t="shared" si="308"/>
        <v/>
      </c>
      <c r="CF192" s="56" t="str">
        <f t="shared" si="309"/>
        <v/>
      </c>
      <c r="CG192" s="57">
        <f t="shared" si="310"/>
        <v>0</v>
      </c>
      <c r="CH192" s="56" t="str">
        <f t="shared" si="311"/>
        <v/>
      </c>
      <c r="CI192" s="56">
        <f t="shared" si="312"/>
        <v>1</v>
      </c>
      <c r="CJ192" s="56">
        <f t="shared" si="313"/>
        <v>0</v>
      </c>
      <c r="CK192" s="58">
        <f t="shared" si="285"/>
        <v>0</v>
      </c>
      <c r="CL192" s="59">
        <f t="shared" si="314"/>
        <v>0</v>
      </c>
      <c r="CM192" s="58">
        <f t="shared" si="315"/>
        <v>0</v>
      </c>
      <c r="CN192" s="58">
        <f t="shared" si="316"/>
        <v>0</v>
      </c>
      <c r="CO192" s="58">
        <f t="shared" si="317"/>
        <v>0</v>
      </c>
      <c r="CP192" s="60" t="str">
        <f t="shared" si="318"/>
        <v/>
      </c>
      <c r="CQ192" s="241"/>
      <c r="CS192" s="49"/>
      <c r="CT192" s="50" t="str">
        <f t="shared" si="319"/>
        <v/>
      </c>
      <c r="CU192" s="51" t="str">
        <f t="shared" si="320"/>
        <v/>
      </c>
      <c r="CV192" s="51" t="str">
        <f t="shared" si="321"/>
        <v>_</v>
      </c>
      <c r="CW192" s="51" t="str">
        <f t="shared" si="322"/>
        <v/>
      </c>
      <c r="CX192" s="52">
        <f t="shared" si="323"/>
        <v>0</v>
      </c>
      <c r="CY192" s="52" t="str">
        <f t="shared" si="324"/>
        <v/>
      </c>
      <c r="CZ192" s="53">
        <f t="shared" si="286"/>
        <v>0</v>
      </c>
      <c r="DA192" s="53">
        <f t="shared" si="325"/>
        <v>0</v>
      </c>
      <c r="DB192" s="52">
        <f t="shared" si="326"/>
        <v>0</v>
      </c>
      <c r="DC192" s="52">
        <f t="shared" si="327"/>
        <v>0</v>
      </c>
      <c r="DD192" s="61"/>
      <c r="DE192" s="165"/>
      <c r="DG192" s="276"/>
      <c r="DH192" s="282" t="str">
        <f t="shared" si="330"/>
        <v/>
      </c>
      <c r="DI192" s="275"/>
      <c r="DJ192" s="275"/>
      <c r="DK192" s="276"/>
      <c r="DL192" s="1081"/>
      <c r="DM192" s="1081"/>
      <c r="DN192" s="276"/>
      <c r="DO192" s="276"/>
      <c r="DP192" s="283" t="str">
        <f t="shared" si="331"/>
        <v/>
      </c>
      <c r="DQ192" s="276"/>
      <c r="DR192" s="276"/>
      <c r="DS192" s="277"/>
      <c r="DT192" s="276"/>
      <c r="DU192" s="277"/>
      <c r="DV192" s="276"/>
      <c r="DW192" s="276"/>
      <c r="DX192" s="277"/>
      <c r="DY192" s="277"/>
      <c r="DZ192" s="61"/>
      <c r="EA192" s="62"/>
      <c r="EB192" s="62"/>
      <c r="EC192" s="26" t="str">
        <f t="shared" si="291"/>
        <v/>
      </c>
      <c r="ED192" s="26" t="str">
        <f t="shared" si="292"/>
        <v/>
      </c>
      <c r="EE192" s="27">
        <f>IF(ED192="",0,IF(COUNTIF(ED$12:ED191,ED192)=0,0,COUNTIF(ED$12:ED191,ED192)))</f>
        <v>0</v>
      </c>
      <c r="EF192" s="26">
        <f t="shared" si="300"/>
        <v>0</v>
      </c>
      <c r="EG192" s="27" t="str">
        <f t="shared" si="293"/>
        <v/>
      </c>
      <c r="EI192" s="26" t="str">
        <f t="shared" si="294"/>
        <v/>
      </c>
      <c r="EJ192" s="26" t="str">
        <f t="shared" si="295"/>
        <v/>
      </c>
    </row>
    <row r="193" spans="1:140" s="26" customFormat="1" ht="52.5" customHeight="1">
      <c r="A193" s="169" t="str">
        <f>IF(OR($I193="TTL",$I193=""),"",IF(ISERROR(VLOOKUP($B193,CODE!$D:$G,CODE!$F$1-2,FALSE))=TRUE,"전략",VLOOKUP($B193,CODE!$D:$G,CODE!$F$1-2,FALSE)))</f>
        <v/>
      </c>
      <c r="B193" s="224" t="str">
        <f>IF(OR($I193="TTL",$I193=""),"",IF(VLOOKUP($P193,CODE!$K:$O,CODE!$O$1,FALSE)="",$I193,$I193&amp;"-"&amp;VLOOKUP($P193,CODE!$K:$O,CODE!$O$1,FALSE)))</f>
        <v/>
      </c>
      <c r="C193" s="72" t="str">
        <f t="shared" si="287"/>
        <v>--</v>
      </c>
      <c r="D193" s="306" t="str">
        <f t="shared" si="296"/>
        <v>--</v>
      </c>
      <c r="E193" s="72">
        <f t="shared" si="297"/>
        <v>0</v>
      </c>
      <c r="F193" s="195" t="str">
        <f t="shared" si="298"/>
        <v>--0</v>
      </c>
      <c r="G193" s="72" t="str">
        <f t="shared" si="299"/>
        <v>--0-</v>
      </c>
      <c r="H193" s="72">
        <f>IF(ISERROR(I193&amp;VLOOKUP(P193,CODE!$K:$N,CODE!$N$1,FALSE)&amp;S193)=TRUE,0,I193&amp;VLOOKUP(P193,CODE!$K:$N,CODE!$N$1,FALSE)&amp;S193)</f>
        <v>0</v>
      </c>
      <c r="I193" s="72" t="str">
        <f>IF(ISERROR(SEARCH("TTL",$K193))=TRUE,IF($L193="","",VLOOKUP($L193,CODE!$B:$G,CODE!$D$1,FALSE)),"TTL")</f>
        <v/>
      </c>
      <c r="J193" s="244" t="str">
        <f t="shared" si="288"/>
        <v/>
      </c>
      <c r="K193" s="558"/>
      <c r="L193" s="40"/>
      <c r="M193" s="41" t="str">
        <f>IF(OR($I193="TTL",$L193=""),"",VLOOKUP($L193,CODE!$B:$D,CODE!$C$1,FALSE))</f>
        <v/>
      </c>
      <c r="N193" s="42" t="str">
        <f>IF(OR($I193="TTL",$L193=""),"",VLOOKUP($K$2,CODE!$S:$T,CODE!$T$1-1,FALSE))</f>
        <v/>
      </c>
      <c r="O193" s="43" t="str">
        <f>IF(OR($I193="TTL",$L193=""),"",VLOOKUP($L$2,CODE!$X:$Y,CODE!$Y$1-1,FALSE))</f>
        <v/>
      </c>
      <c r="P193" s="40"/>
      <c r="Q193" s="41" t="str">
        <f>IF(OR($I193="TTL",$P193=""),"",VLOOKUP($P193,CODE!$K:$M,CODE!$L$1,FALSE))</f>
        <v/>
      </c>
      <c r="R193" s="185"/>
      <c r="S193" s="40"/>
      <c r="T193" s="43" t="str">
        <f t="shared" si="273"/>
        <v/>
      </c>
      <c r="U193" s="39" t="str">
        <f t="shared" si="274"/>
        <v/>
      </c>
      <c r="V193" s="36">
        <f t="shared" si="277"/>
        <v>0</v>
      </c>
      <c r="W193" s="44"/>
      <c r="X193" s="39" t="str">
        <f>IF($Y193="","",VLOOKUP($Y193,CODE!$AE:$AF,CODE!$AF$1-1,FALSE))</f>
        <v/>
      </c>
      <c r="Y193" s="37"/>
      <c r="Z193" s="35" t="str">
        <f t="shared" si="278"/>
        <v/>
      </c>
      <c r="AA193" s="554" t="str">
        <f t="shared" si="279"/>
        <v/>
      </c>
      <c r="AB193" s="45">
        <f t="shared" si="280"/>
        <v>0</v>
      </c>
      <c r="AC193" s="560">
        <v>0</v>
      </c>
      <c r="AD193" s="186">
        <v>1</v>
      </c>
      <c r="AE193" s="218"/>
      <c r="AF193" s="214"/>
      <c r="AG193" s="215"/>
      <c r="AH193" s="216"/>
      <c r="AI193" s="231" t="str">
        <f t="shared" si="275"/>
        <v/>
      </c>
      <c r="AJ193" s="217"/>
      <c r="AK193" s="217"/>
      <c r="AL193" s="219" t="str">
        <f t="shared" si="332"/>
        <v/>
      </c>
      <c r="AM193" s="254">
        <f>IF(ISERROR(VLOOKUP($F193,[1]기획현황취합!$A$1:$E$65474,[1]기획현황취합!$B$1,FALSE))=TRUE,0,VLOOKUP($F193,[1]기획현황취합!$A$1:$E$65474,[1]기획현황취합!$B$1,FALSE))</f>
        <v>0</v>
      </c>
      <c r="AN193" s="1042">
        <f>IF(ISERROR(VLOOKUP($F193,[1]기획현황취합!$A$1:$E$65474,[1]기획현황취합!$C$1,FALSE))=TRUE,0,VLOOKUP($F193,[1]기획현황취합!$A$1:$E$65474,[1]기획현황취합!$C$1,FALSE))</f>
        <v>0</v>
      </c>
      <c r="AO193" s="46">
        <f>IF(ISERROR(($AM193/1.1)/VLOOKUP($AG193,'TARGET MU'!$A:$D,'TARGET MU'!$D$1,FALSE))=TRUE,0,($AM193/1.1)/VLOOKUP($AG193,'TARGET MU'!$A:$D,'TARGET MU'!$D$1,FALSE))</f>
        <v>0</v>
      </c>
      <c r="AP193" s="1049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0</v>
      </c>
      <c r="AQ193" s="38">
        <f t="shared" si="328"/>
        <v>0</v>
      </c>
      <c r="AR193" s="716">
        <v>0</v>
      </c>
      <c r="AS193" s="716">
        <v>0</v>
      </c>
      <c r="AT193" s="251"/>
      <c r="AU193" s="226">
        <f t="shared" si="329"/>
        <v>0</v>
      </c>
      <c r="AV193" s="252">
        <v>0</v>
      </c>
      <c r="AW193" s="253">
        <v>0</v>
      </c>
      <c r="AX193" s="257">
        <f>IF(ISERROR(VLOOKUP($F193,[1]기획현황취합!$A$1:$E$65474,[1]기획현황취합!$D$1,FALSE))=TRUE,0,VLOOKUP($F193,[1]기획현황취합!$A$1:$E$65474,[1]기획현황취합!$D$1,FALSE))</f>
        <v>0</v>
      </c>
      <c r="AY193" s="255">
        <v>0</v>
      </c>
      <c r="AZ193" s="210">
        <f>IF(ISERROR(VLOOKUP($F193,[1]기획현황취합!$A$1:$E$65474,[1]기획현황취합!$E$1,FALSE))=TRUE,0,VLOOKUP($F193,[1]기획현황취합!$A$1:$E$65474,[1]기획현황취합!$E$1,FALSE))</f>
        <v>0</v>
      </c>
      <c r="BA193" s="250">
        <v>0</v>
      </c>
      <c r="BB193" s="250">
        <v>0</v>
      </c>
      <c r="BC193" s="250">
        <v>0</v>
      </c>
      <c r="BD193" s="250">
        <v>0</v>
      </c>
      <c r="BE193" s="250">
        <v>0</v>
      </c>
      <c r="BF193" s="250">
        <v>0</v>
      </c>
      <c r="BG193" s="256">
        <v>0</v>
      </c>
      <c r="BH193" s="256">
        <v>0</v>
      </c>
      <c r="BI193" s="84">
        <f>IF($I193="TTL",SUMIF($C:$C,MID($K193,1,SEARCH("TTL",$K193)-2),$BI:$BI),SUMIF(실입고현황!$A:$A,BB193&amp;VLOOKUP($AG193,'TARGET MU'!$A:$D,'TARGET MU'!$B$1,FALSE)&amp;$Z193&amp;" "&amp;$AE193,실입고현황!$C:$C))</f>
        <v>0</v>
      </c>
      <c r="BJ193" s="103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4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4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4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05">
        <f t="shared" si="281"/>
        <v>0</v>
      </c>
      <c r="BO193" s="47">
        <f t="shared" si="282"/>
        <v>0</v>
      </c>
      <c r="BP193" s="95">
        <f t="shared" si="283"/>
        <v>0</v>
      </c>
      <c r="BQ193" s="95">
        <f t="shared" si="284"/>
        <v>0</v>
      </c>
      <c r="BR193" s="48">
        <f t="shared" si="276"/>
        <v>0</v>
      </c>
      <c r="BT193" s="26" t="str">
        <f>IF(ISERROR(Z193&amp;VLOOKUP($AG193,'TARGET MU'!$A:$D,'TARGET MU'!$B$1,FALSE))=TRUE,"",Z193&amp;VLOOKUP($AG193,'TARGET MU'!$A:$D,'TARGET MU'!$B$1,FALSE))</f>
        <v/>
      </c>
      <c r="BU193" s="31">
        <f t="shared" si="289"/>
        <v>0</v>
      </c>
      <c r="BV193" s="31" t="str">
        <f t="shared" si="290"/>
        <v>0</v>
      </c>
      <c r="BX193" s="55">
        <f t="shared" si="301"/>
        <v>0</v>
      </c>
      <c r="BY193" s="56" t="str">
        <f t="shared" si="302"/>
        <v/>
      </c>
      <c r="BZ193" s="56">
        <f t="shared" si="303"/>
        <v>0</v>
      </c>
      <c r="CA193" s="56">
        <f t="shared" si="304"/>
        <v>0</v>
      </c>
      <c r="CB193" s="56">
        <f t="shared" si="305"/>
        <v>0</v>
      </c>
      <c r="CC193" s="56">
        <f t="shared" si="306"/>
        <v>0</v>
      </c>
      <c r="CD193" s="57">
        <f t="shared" si="307"/>
        <v>0</v>
      </c>
      <c r="CE193" s="56" t="str">
        <f t="shared" si="308"/>
        <v/>
      </c>
      <c r="CF193" s="56" t="str">
        <f t="shared" si="309"/>
        <v/>
      </c>
      <c r="CG193" s="57">
        <f t="shared" si="310"/>
        <v>0</v>
      </c>
      <c r="CH193" s="56" t="str">
        <f t="shared" si="311"/>
        <v/>
      </c>
      <c r="CI193" s="56">
        <f t="shared" si="312"/>
        <v>1</v>
      </c>
      <c r="CJ193" s="56">
        <f t="shared" si="313"/>
        <v>0</v>
      </c>
      <c r="CK193" s="58">
        <f t="shared" si="285"/>
        <v>0</v>
      </c>
      <c r="CL193" s="59">
        <f t="shared" si="314"/>
        <v>0</v>
      </c>
      <c r="CM193" s="58">
        <f t="shared" si="315"/>
        <v>0</v>
      </c>
      <c r="CN193" s="58">
        <f t="shared" si="316"/>
        <v>0</v>
      </c>
      <c r="CO193" s="58">
        <f t="shared" si="317"/>
        <v>0</v>
      </c>
      <c r="CP193" s="60" t="str">
        <f t="shared" si="318"/>
        <v/>
      </c>
      <c r="CQ193" s="241"/>
      <c r="CS193" s="49"/>
      <c r="CT193" s="50" t="str">
        <f t="shared" si="319"/>
        <v/>
      </c>
      <c r="CU193" s="51" t="str">
        <f t="shared" si="320"/>
        <v/>
      </c>
      <c r="CV193" s="51" t="str">
        <f t="shared" si="321"/>
        <v>_</v>
      </c>
      <c r="CW193" s="51" t="str">
        <f t="shared" si="322"/>
        <v/>
      </c>
      <c r="CX193" s="52">
        <f t="shared" si="323"/>
        <v>0</v>
      </c>
      <c r="CY193" s="52" t="str">
        <f t="shared" si="324"/>
        <v/>
      </c>
      <c r="CZ193" s="53">
        <f t="shared" si="286"/>
        <v>0</v>
      </c>
      <c r="DA193" s="53">
        <f t="shared" si="325"/>
        <v>0</v>
      </c>
      <c r="DB193" s="52">
        <f t="shared" si="326"/>
        <v>0</v>
      </c>
      <c r="DC193" s="52">
        <f t="shared" si="327"/>
        <v>0</v>
      </c>
      <c r="DD193" s="61"/>
      <c r="DE193" s="165"/>
      <c r="DG193" s="276"/>
      <c r="DH193" s="282" t="str">
        <f t="shared" si="330"/>
        <v/>
      </c>
      <c r="DI193" s="275"/>
      <c r="DJ193" s="275"/>
      <c r="DK193" s="276"/>
      <c r="DL193" s="1081"/>
      <c r="DM193" s="1081"/>
      <c r="DN193" s="276"/>
      <c r="DO193" s="276"/>
      <c r="DP193" s="283" t="str">
        <f t="shared" si="331"/>
        <v/>
      </c>
      <c r="DQ193" s="276"/>
      <c r="DR193" s="276"/>
      <c r="DS193" s="277"/>
      <c r="DT193" s="276"/>
      <c r="DU193" s="277"/>
      <c r="DV193" s="276"/>
      <c r="DW193" s="276"/>
      <c r="DX193" s="277"/>
      <c r="DY193" s="277"/>
      <c r="DZ193" s="61"/>
      <c r="EA193" s="62"/>
      <c r="EB193" s="62"/>
      <c r="EC193" s="26" t="str">
        <f t="shared" si="291"/>
        <v/>
      </c>
      <c r="ED193" s="26" t="str">
        <f t="shared" si="292"/>
        <v/>
      </c>
      <c r="EE193" s="27">
        <f>IF(ED193="",0,IF(COUNTIF(ED$12:ED192,ED193)=0,0,COUNTIF(ED$12:ED192,ED193)))</f>
        <v>0</v>
      </c>
      <c r="EF193" s="26">
        <f t="shared" si="300"/>
        <v>0</v>
      </c>
      <c r="EG193" s="27" t="str">
        <f t="shared" si="293"/>
        <v/>
      </c>
      <c r="EI193" s="26" t="str">
        <f t="shared" si="294"/>
        <v/>
      </c>
      <c r="EJ193" s="26" t="str">
        <f t="shared" si="295"/>
        <v/>
      </c>
    </row>
    <row r="194" spans="1:140" s="26" customFormat="1" ht="52.5" customHeight="1">
      <c r="A194" s="169" t="str">
        <f>IF(OR($I194="TTL",$I194=""),"",IF(ISERROR(VLOOKUP($B194,CODE!$D:$G,CODE!$F$1-2,FALSE))=TRUE,"전략",VLOOKUP($B194,CODE!$D:$G,CODE!$F$1-2,FALSE)))</f>
        <v/>
      </c>
      <c r="B194" s="224" t="str">
        <f>IF(OR($I194="TTL",$I194=""),"",IF(VLOOKUP($P194,CODE!$K:$O,CODE!$O$1,FALSE)="",$I194,$I194&amp;"-"&amp;VLOOKUP($P194,CODE!$K:$O,CODE!$O$1,FALSE)))</f>
        <v/>
      </c>
      <c r="C194" s="72" t="str">
        <f t="shared" si="287"/>
        <v>--</v>
      </c>
      <c r="D194" s="306" t="str">
        <f t="shared" si="296"/>
        <v>--</v>
      </c>
      <c r="E194" s="72">
        <f t="shared" si="297"/>
        <v>0</v>
      </c>
      <c r="F194" s="195" t="str">
        <f t="shared" si="298"/>
        <v>--0</v>
      </c>
      <c r="G194" s="72" t="str">
        <f t="shared" si="299"/>
        <v>--0-</v>
      </c>
      <c r="H194" s="72">
        <f>IF(ISERROR(I194&amp;VLOOKUP(P194,CODE!$K:$N,CODE!$N$1,FALSE)&amp;S194)=TRUE,0,I194&amp;VLOOKUP(P194,CODE!$K:$N,CODE!$N$1,FALSE)&amp;S194)</f>
        <v>0</v>
      </c>
      <c r="I194" s="72" t="str">
        <f>IF(ISERROR(SEARCH("TTL",$K194))=TRUE,IF($L194="","",VLOOKUP($L194,CODE!$B:$G,CODE!$D$1,FALSE)),"TTL")</f>
        <v/>
      </c>
      <c r="J194" s="244" t="str">
        <f t="shared" si="288"/>
        <v/>
      </c>
      <c r="K194" s="558"/>
      <c r="L194" s="40"/>
      <c r="M194" s="41" t="str">
        <f>IF(OR($I194="TTL",$L194=""),"",VLOOKUP($L194,CODE!$B:$D,CODE!$C$1,FALSE))</f>
        <v/>
      </c>
      <c r="N194" s="42" t="str">
        <f>IF(OR($I194="TTL",$L194=""),"",VLOOKUP($K$2,CODE!$S:$T,CODE!$T$1-1,FALSE))</f>
        <v/>
      </c>
      <c r="O194" s="43" t="str">
        <f>IF(OR($I194="TTL",$L194=""),"",VLOOKUP($L$2,CODE!$X:$Y,CODE!$Y$1-1,FALSE))</f>
        <v/>
      </c>
      <c r="P194" s="40"/>
      <c r="Q194" s="41" t="str">
        <f>IF(OR($I194="TTL",$P194=""),"",VLOOKUP($P194,CODE!$K:$M,CODE!$L$1,FALSE))</f>
        <v/>
      </c>
      <c r="R194" s="185"/>
      <c r="S194" s="40"/>
      <c r="T194" s="43" t="str">
        <f t="shared" si="273"/>
        <v/>
      </c>
      <c r="U194" s="39" t="str">
        <f t="shared" si="274"/>
        <v/>
      </c>
      <c r="V194" s="36">
        <f t="shared" si="277"/>
        <v>0</v>
      </c>
      <c r="W194" s="44"/>
      <c r="X194" s="39" t="str">
        <f>IF($Y194="","",VLOOKUP($Y194,CODE!$AE:$AF,CODE!$AF$1-1,FALSE))</f>
        <v/>
      </c>
      <c r="Y194" s="37"/>
      <c r="Z194" s="35" t="str">
        <f t="shared" si="278"/>
        <v/>
      </c>
      <c r="AA194" s="554" t="str">
        <f t="shared" si="279"/>
        <v/>
      </c>
      <c r="AB194" s="45">
        <f t="shared" si="280"/>
        <v>0</v>
      </c>
      <c r="AC194" s="560">
        <v>0</v>
      </c>
      <c r="AD194" s="186">
        <v>1</v>
      </c>
      <c r="AE194" s="218"/>
      <c r="AF194" s="214"/>
      <c r="AG194" s="215"/>
      <c r="AH194" s="216"/>
      <c r="AI194" s="231" t="str">
        <f t="shared" si="275"/>
        <v/>
      </c>
      <c r="AJ194" s="217"/>
      <c r="AK194" s="217"/>
      <c r="AL194" s="219" t="str">
        <f t="shared" si="332"/>
        <v/>
      </c>
      <c r="AM194" s="254">
        <f>IF(ISERROR(VLOOKUP($F194,[1]기획현황취합!$A$1:$E$65474,[1]기획현황취합!$B$1,FALSE))=TRUE,0,VLOOKUP($F194,[1]기획현황취합!$A$1:$E$65474,[1]기획현황취합!$B$1,FALSE))</f>
        <v>0</v>
      </c>
      <c r="AN194" s="1042">
        <f>IF(ISERROR(VLOOKUP($F194,[1]기획현황취합!$A$1:$E$65474,[1]기획현황취합!$C$1,FALSE))=TRUE,0,VLOOKUP($F194,[1]기획현황취합!$A$1:$E$65474,[1]기획현황취합!$C$1,FALSE))</f>
        <v>0</v>
      </c>
      <c r="AO194" s="46">
        <f>IF(ISERROR(($AM194/1.1)/VLOOKUP($AG194,'TARGET MU'!$A:$D,'TARGET MU'!$D$1,FALSE))=TRUE,0,($AM194/1.1)/VLOOKUP($AG194,'TARGET MU'!$A:$D,'TARGET MU'!$D$1,FALSE))</f>
        <v>0</v>
      </c>
      <c r="AP194" s="1049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0</v>
      </c>
      <c r="AQ194" s="38">
        <f t="shared" si="328"/>
        <v>0</v>
      </c>
      <c r="AR194" s="716">
        <v>0</v>
      </c>
      <c r="AS194" s="716">
        <v>0</v>
      </c>
      <c r="AT194" s="251"/>
      <c r="AU194" s="226">
        <f t="shared" si="329"/>
        <v>0</v>
      </c>
      <c r="AV194" s="252">
        <v>0</v>
      </c>
      <c r="AW194" s="253">
        <v>0</v>
      </c>
      <c r="AX194" s="257">
        <f>IF(ISERROR(VLOOKUP($F194,[1]기획현황취합!$A$1:$E$65474,[1]기획현황취합!$D$1,FALSE))=TRUE,0,VLOOKUP($F194,[1]기획현황취합!$A$1:$E$65474,[1]기획현황취합!$D$1,FALSE))</f>
        <v>0</v>
      </c>
      <c r="AY194" s="255">
        <v>0</v>
      </c>
      <c r="AZ194" s="210">
        <f>IF(ISERROR(VLOOKUP($F194,[1]기획현황취합!$A$1:$E$65474,[1]기획현황취합!$E$1,FALSE))=TRUE,0,VLOOKUP($F194,[1]기획현황취합!$A$1:$E$65474,[1]기획현황취합!$E$1,FALSE))</f>
        <v>0</v>
      </c>
      <c r="BA194" s="250">
        <v>0</v>
      </c>
      <c r="BB194" s="250">
        <v>0</v>
      </c>
      <c r="BC194" s="250">
        <v>0</v>
      </c>
      <c r="BD194" s="250">
        <v>0</v>
      </c>
      <c r="BE194" s="250">
        <v>0</v>
      </c>
      <c r="BF194" s="250">
        <v>0</v>
      </c>
      <c r="BG194" s="256">
        <v>0</v>
      </c>
      <c r="BH194" s="256">
        <v>0</v>
      </c>
      <c r="BI194" s="84">
        <f>IF($I194="TTL",SUMIF($C:$C,MID($K194,1,SEARCH("TTL",$K194)-2),$BI:$BI),SUMIF(실입고현황!$A:$A,BB194&amp;VLOOKUP($AG194,'TARGET MU'!$A:$D,'TARGET MU'!$B$1,FALSE)&amp;$Z194&amp;" "&amp;$AE194,실입고현황!$C:$C))</f>
        <v>0</v>
      </c>
      <c r="BJ194" s="103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4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4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4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5">
        <f t="shared" si="281"/>
        <v>0</v>
      </c>
      <c r="BO194" s="47">
        <f t="shared" si="282"/>
        <v>0</v>
      </c>
      <c r="BP194" s="95">
        <f t="shared" si="283"/>
        <v>0</v>
      </c>
      <c r="BQ194" s="95">
        <f t="shared" si="284"/>
        <v>0</v>
      </c>
      <c r="BR194" s="48">
        <f t="shared" si="276"/>
        <v>0</v>
      </c>
      <c r="BT194" s="26" t="str">
        <f>IF(ISERROR(Z194&amp;VLOOKUP($AG194,'TARGET MU'!$A:$D,'TARGET MU'!$B$1,FALSE))=TRUE,"",Z194&amp;VLOOKUP($AG194,'TARGET MU'!$A:$D,'TARGET MU'!$B$1,FALSE))</f>
        <v/>
      </c>
      <c r="BU194" s="31">
        <f t="shared" si="289"/>
        <v>0</v>
      </c>
      <c r="BV194" s="31" t="str">
        <f t="shared" si="290"/>
        <v>0</v>
      </c>
      <c r="BX194" s="55">
        <f t="shared" si="301"/>
        <v>0</v>
      </c>
      <c r="BY194" s="56" t="str">
        <f t="shared" si="302"/>
        <v/>
      </c>
      <c r="BZ194" s="56">
        <f t="shared" si="303"/>
        <v>0</v>
      </c>
      <c r="CA194" s="56">
        <f t="shared" si="304"/>
        <v>0</v>
      </c>
      <c r="CB194" s="56">
        <f t="shared" si="305"/>
        <v>0</v>
      </c>
      <c r="CC194" s="56">
        <f t="shared" si="306"/>
        <v>0</v>
      </c>
      <c r="CD194" s="57">
        <f t="shared" si="307"/>
        <v>0</v>
      </c>
      <c r="CE194" s="56" t="str">
        <f t="shared" si="308"/>
        <v/>
      </c>
      <c r="CF194" s="56" t="str">
        <f t="shared" si="309"/>
        <v/>
      </c>
      <c r="CG194" s="57">
        <f t="shared" si="310"/>
        <v>0</v>
      </c>
      <c r="CH194" s="56" t="str">
        <f t="shared" si="311"/>
        <v/>
      </c>
      <c r="CI194" s="56">
        <f t="shared" si="312"/>
        <v>1</v>
      </c>
      <c r="CJ194" s="56">
        <f t="shared" si="313"/>
        <v>0</v>
      </c>
      <c r="CK194" s="58">
        <f t="shared" si="285"/>
        <v>0</v>
      </c>
      <c r="CL194" s="59">
        <f t="shared" si="314"/>
        <v>0</v>
      </c>
      <c r="CM194" s="58">
        <f t="shared" si="315"/>
        <v>0</v>
      </c>
      <c r="CN194" s="58">
        <f t="shared" si="316"/>
        <v>0</v>
      </c>
      <c r="CO194" s="58">
        <f t="shared" si="317"/>
        <v>0</v>
      </c>
      <c r="CP194" s="60" t="str">
        <f t="shared" si="318"/>
        <v/>
      </c>
      <c r="CQ194" s="241"/>
      <c r="CS194" s="49"/>
      <c r="CT194" s="50" t="str">
        <f t="shared" si="319"/>
        <v/>
      </c>
      <c r="CU194" s="51" t="str">
        <f t="shared" si="320"/>
        <v/>
      </c>
      <c r="CV194" s="51" t="str">
        <f t="shared" si="321"/>
        <v>_</v>
      </c>
      <c r="CW194" s="51" t="str">
        <f t="shared" si="322"/>
        <v/>
      </c>
      <c r="CX194" s="52">
        <f t="shared" si="323"/>
        <v>0</v>
      </c>
      <c r="CY194" s="52" t="str">
        <f t="shared" si="324"/>
        <v/>
      </c>
      <c r="CZ194" s="53">
        <f t="shared" si="286"/>
        <v>0</v>
      </c>
      <c r="DA194" s="53">
        <f t="shared" si="325"/>
        <v>0</v>
      </c>
      <c r="DB194" s="52">
        <f t="shared" si="326"/>
        <v>0</v>
      </c>
      <c r="DC194" s="52">
        <f t="shared" si="327"/>
        <v>0</v>
      </c>
      <c r="DD194" s="61"/>
      <c r="DE194" s="165"/>
      <c r="DG194" s="276"/>
      <c r="DH194" s="282" t="str">
        <f t="shared" si="330"/>
        <v/>
      </c>
      <c r="DI194" s="275"/>
      <c r="DJ194" s="275"/>
      <c r="DK194" s="276"/>
      <c r="DL194" s="1081"/>
      <c r="DM194" s="1081"/>
      <c r="DN194" s="276"/>
      <c r="DO194" s="276"/>
      <c r="DP194" s="283" t="str">
        <f t="shared" si="331"/>
        <v/>
      </c>
      <c r="DQ194" s="276"/>
      <c r="DR194" s="276"/>
      <c r="DS194" s="277"/>
      <c r="DT194" s="276"/>
      <c r="DU194" s="277"/>
      <c r="DV194" s="276"/>
      <c r="DW194" s="276"/>
      <c r="DX194" s="277"/>
      <c r="DY194" s="277"/>
      <c r="DZ194" s="61"/>
      <c r="EA194" s="62"/>
      <c r="EB194" s="62"/>
      <c r="EC194" s="26" t="str">
        <f t="shared" si="291"/>
        <v/>
      </c>
      <c r="ED194" s="26" t="str">
        <f t="shared" si="292"/>
        <v/>
      </c>
      <c r="EE194" s="27">
        <f>IF(ED194="",0,IF(COUNTIF(ED$12:ED193,ED194)=0,0,COUNTIF(ED$12:ED193,ED194)))</f>
        <v>0</v>
      </c>
      <c r="EF194" s="26">
        <f t="shared" si="300"/>
        <v>0</v>
      </c>
      <c r="EG194" s="27" t="str">
        <f t="shared" si="293"/>
        <v/>
      </c>
      <c r="EI194" s="26" t="str">
        <f t="shared" si="294"/>
        <v/>
      </c>
      <c r="EJ194" s="26" t="str">
        <f t="shared" si="295"/>
        <v/>
      </c>
    </row>
    <row r="195" spans="1:140" s="26" customFormat="1" ht="52.5" customHeight="1">
      <c r="A195" s="169" t="str">
        <f>IF(OR($I195="TTL",$I195=""),"",IF(ISERROR(VLOOKUP($B195,CODE!$D:$G,CODE!$F$1-2,FALSE))=TRUE,"전략",VLOOKUP($B195,CODE!$D:$G,CODE!$F$1-2,FALSE)))</f>
        <v/>
      </c>
      <c r="B195" s="224" t="str">
        <f>IF(OR($I195="TTL",$I195=""),"",IF(VLOOKUP($P195,CODE!$K:$O,CODE!$O$1,FALSE)="",$I195,$I195&amp;"-"&amp;VLOOKUP($P195,CODE!$K:$O,CODE!$O$1,FALSE)))</f>
        <v/>
      </c>
      <c r="C195" s="72" t="str">
        <f t="shared" si="287"/>
        <v>--</v>
      </c>
      <c r="D195" s="306" t="str">
        <f t="shared" si="296"/>
        <v>--</v>
      </c>
      <c r="E195" s="72">
        <f t="shared" si="297"/>
        <v>0</v>
      </c>
      <c r="F195" s="195" t="str">
        <f t="shared" si="298"/>
        <v>--0</v>
      </c>
      <c r="G195" s="72" t="str">
        <f t="shared" si="299"/>
        <v>--0-</v>
      </c>
      <c r="H195" s="72">
        <f>IF(ISERROR(I195&amp;VLOOKUP(P195,CODE!$K:$N,CODE!$N$1,FALSE)&amp;S195)=TRUE,0,I195&amp;VLOOKUP(P195,CODE!$K:$N,CODE!$N$1,FALSE)&amp;S195)</f>
        <v>0</v>
      </c>
      <c r="I195" s="72" t="str">
        <f>IF(ISERROR(SEARCH("TTL",$K195))=TRUE,IF($L195="","",VLOOKUP($L195,CODE!$B:$G,CODE!$D$1,FALSE)),"TTL")</f>
        <v/>
      </c>
      <c r="J195" s="244" t="str">
        <f t="shared" si="288"/>
        <v/>
      </c>
      <c r="K195" s="558"/>
      <c r="L195" s="40"/>
      <c r="M195" s="41" t="str">
        <f>IF(OR($I195="TTL",$L195=""),"",VLOOKUP($L195,CODE!$B:$D,CODE!$C$1,FALSE))</f>
        <v/>
      </c>
      <c r="N195" s="42" t="str">
        <f>IF(OR($I195="TTL",$L195=""),"",VLOOKUP($K$2,CODE!$S:$T,CODE!$T$1-1,FALSE))</f>
        <v/>
      </c>
      <c r="O195" s="43" t="str">
        <f>IF(OR($I195="TTL",$L195=""),"",VLOOKUP($L$2,CODE!$X:$Y,CODE!$Y$1-1,FALSE))</f>
        <v/>
      </c>
      <c r="P195" s="40"/>
      <c r="Q195" s="41" t="str">
        <f>IF(OR($I195="TTL",$P195=""),"",VLOOKUP($P195,CODE!$K:$M,CODE!$L$1,FALSE))</f>
        <v/>
      </c>
      <c r="R195" s="185"/>
      <c r="S195" s="40"/>
      <c r="T195" s="43" t="str">
        <f t="shared" si="273"/>
        <v/>
      </c>
      <c r="U195" s="39" t="str">
        <f t="shared" si="274"/>
        <v/>
      </c>
      <c r="V195" s="36">
        <f t="shared" si="277"/>
        <v>0</v>
      </c>
      <c r="W195" s="44"/>
      <c r="X195" s="39" t="str">
        <f>IF($Y195="","",VLOOKUP($Y195,CODE!$AE:$AF,CODE!$AF$1-1,FALSE))</f>
        <v/>
      </c>
      <c r="Y195" s="37"/>
      <c r="Z195" s="35" t="str">
        <f t="shared" si="278"/>
        <v/>
      </c>
      <c r="AA195" s="554" t="str">
        <f t="shared" si="279"/>
        <v/>
      </c>
      <c r="AB195" s="45">
        <f t="shared" si="280"/>
        <v>0</v>
      </c>
      <c r="AC195" s="560">
        <v>0</v>
      </c>
      <c r="AD195" s="186">
        <v>1</v>
      </c>
      <c r="AE195" s="218"/>
      <c r="AF195" s="214"/>
      <c r="AG195" s="215"/>
      <c r="AH195" s="216"/>
      <c r="AI195" s="231" t="str">
        <f t="shared" si="275"/>
        <v/>
      </c>
      <c r="AJ195" s="217"/>
      <c r="AK195" s="217"/>
      <c r="AL195" s="219" t="str">
        <f t="shared" si="332"/>
        <v/>
      </c>
      <c r="AM195" s="254">
        <f>IF(ISERROR(VLOOKUP($F195,[1]기획현황취합!$A$1:$E$65474,[1]기획현황취합!$B$1,FALSE))=TRUE,0,VLOOKUP($F195,[1]기획현황취합!$A$1:$E$65474,[1]기획현황취합!$B$1,FALSE))</f>
        <v>0</v>
      </c>
      <c r="AN195" s="1042">
        <f>IF(ISERROR(VLOOKUP($F195,[1]기획현황취합!$A$1:$E$65474,[1]기획현황취합!$C$1,FALSE))=TRUE,0,VLOOKUP($F195,[1]기획현황취합!$A$1:$E$65474,[1]기획현황취합!$C$1,FALSE))</f>
        <v>0</v>
      </c>
      <c r="AO195" s="46">
        <f>IF(ISERROR(($AM195/1.1)/VLOOKUP($AG195,'TARGET MU'!$A:$D,'TARGET MU'!$D$1,FALSE))=TRUE,0,($AM195/1.1)/VLOOKUP($AG195,'TARGET MU'!$A:$D,'TARGET MU'!$D$1,FALSE))</f>
        <v>0</v>
      </c>
      <c r="AP195" s="1049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0</v>
      </c>
      <c r="AQ195" s="38">
        <f t="shared" si="328"/>
        <v>0</v>
      </c>
      <c r="AR195" s="716">
        <v>0</v>
      </c>
      <c r="AS195" s="716">
        <v>0</v>
      </c>
      <c r="AT195" s="251"/>
      <c r="AU195" s="226">
        <f t="shared" si="329"/>
        <v>0</v>
      </c>
      <c r="AV195" s="252">
        <v>0</v>
      </c>
      <c r="AW195" s="253">
        <v>0</v>
      </c>
      <c r="AX195" s="257">
        <f>IF(ISERROR(VLOOKUP($F195,[1]기획현황취합!$A$1:$E$65474,[1]기획현황취합!$D$1,FALSE))=TRUE,0,VLOOKUP($F195,[1]기획현황취합!$A$1:$E$65474,[1]기획현황취합!$D$1,FALSE))</f>
        <v>0</v>
      </c>
      <c r="AY195" s="255">
        <v>0</v>
      </c>
      <c r="AZ195" s="210">
        <f>IF(ISERROR(VLOOKUP($F195,[1]기획현황취합!$A$1:$E$65474,[1]기획현황취합!$E$1,FALSE))=TRUE,0,VLOOKUP($F195,[1]기획현황취합!$A$1:$E$65474,[1]기획현황취합!$E$1,FALSE))</f>
        <v>0</v>
      </c>
      <c r="BA195" s="250">
        <v>0</v>
      </c>
      <c r="BB195" s="250">
        <v>0</v>
      </c>
      <c r="BC195" s="250">
        <v>0</v>
      </c>
      <c r="BD195" s="250">
        <v>0</v>
      </c>
      <c r="BE195" s="250">
        <v>0</v>
      </c>
      <c r="BF195" s="250">
        <v>0</v>
      </c>
      <c r="BG195" s="256">
        <v>0</v>
      </c>
      <c r="BH195" s="256">
        <v>0</v>
      </c>
      <c r="BI195" s="84">
        <f>IF($I195="TTL",SUMIF($C:$C,MID($K195,1,SEARCH("TTL",$K195)-2),$BI:$BI),SUMIF(실입고현황!$A:$A,BB195&amp;VLOOKUP($AG195,'TARGET MU'!$A:$D,'TARGET MU'!$B$1,FALSE)&amp;$Z195&amp;" "&amp;$AE195,실입고현황!$C:$C))</f>
        <v>0</v>
      </c>
      <c r="BJ195" s="103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4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4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4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05">
        <f t="shared" si="281"/>
        <v>0</v>
      </c>
      <c r="BO195" s="47">
        <f t="shared" si="282"/>
        <v>0</v>
      </c>
      <c r="BP195" s="95">
        <f t="shared" si="283"/>
        <v>0</v>
      </c>
      <c r="BQ195" s="95">
        <f t="shared" si="284"/>
        <v>0</v>
      </c>
      <c r="BR195" s="48">
        <f t="shared" si="276"/>
        <v>0</v>
      </c>
      <c r="BT195" s="26" t="str">
        <f>IF(ISERROR(Z195&amp;VLOOKUP($AG195,'TARGET MU'!$A:$D,'TARGET MU'!$B$1,FALSE))=TRUE,"",Z195&amp;VLOOKUP($AG195,'TARGET MU'!$A:$D,'TARGET MU'!$B$1,FALSE))</f>
        <v/>
      </c>
      <c r="BU195" s="31">
        <f t="shared" si="289"/>
        <v>0</v>
      </c>
      <c r="BV195" s="31" t="str">
        <f t="shared" si="290"/>
        <v>0</v>
      </c>
      <c r="BX195" s="55">
        <f t="shared" si="301"/>
        <v>0</v>
      </c>
      <c r="BY195" s="56" t="str">
        <f t="shared" si="302"/>
        <v/>
      </c>
      <c r="BZ195" s="56">
        <f t="shared" si="303"/>
        <v>0</v>
      </c>
      <c r="CA195" s="56">
        <f t="shared" si="304"/>
        <v>0</v>
      </c>
      <c r="CB195" s="56">
        <f t="shared" si="305"/>
        <v>0</v>
      </c>
      <c r="CC195" s="56">
        <f t="shared" si="306"/>
        <v>0</v>
      </c>
      <c r="CD195" s="57">
        <f t="shared" si="307"/>
        <v>0</v>
      </c>
      <c r="CE195" s="56" t="str">
        <f t="shared" si="308"/>
        <v/>
      </c>
      <c r="CF195" s="56" t="str">
        <f t="shared" si="309"/>
        <v/>
      </c>
      <c r="CG195" s="57">
        <f t="shared" si="310"/>
        <v>0</v>
      </c>
      <c r="CH195" s="56" t="str">
        <f t="shared" si="311"/>
        <v/>
      </c>
      <c r="CI195" s="56">
        <f t="shared" si="312"/>
        <v>1</v>
      </c>
      <c r="CJ195" s="56">
        <f t="shared" si="313"/>
        <v>0</v>
      </c>
      <c r="CK195" s="58">
        <f t="shared" si="285"/>
        <v>0</v>
      </c>
      <c r="CL195" s="59">
        <f t="shared" si="314"/>
        <v>0</v>
      </c>
      <c r="CM195" s="58">
        <f t="shared" si="315"/>
        <v>0</v>
      </c>
      <c r="CN195" s="58">
        <f t="shared" si="316"/>
        <v>0</v>
      </c>
      <c r="CO195" s="58">
        <f t="shared" si="317"/>
        <v>0</v>
      </c>
      <c r="CP195" s="60" t="str">
        <f t="shared" si="318"/>
        <v/>
      </c>
      <c r="CQ195" s="241"/>
      <c r="CS195" s="49"/>
      <c r="CT195" s="50" t="str">
        <f t="shared" si="319"/>
        <v/>
      </c>
      <c r="CU195" s="51" t="str">
        <f t="shared" si="320"/>
        <v/>
      </c>
      <c r="CV195" s="51" t="str">
        <f t="shared" si="321"/>
        <v>_</v>
      </c>
      <c r="CW195" s="51" t="str">
        <f t="shared" si="322"/>
        <v/>
      </c>
      <c r="CX195" s="52">
        <f t="shared" si="323"/>
        <v>0</v>
      </c>
      <c r="CY195" s="52" t="str">
        <f t="shared" si="324"/>
        <v/>
      </c>
      <c r="CZ195" s="53">
        <f t="shared" si="286"/>
        <v>0</v>
      </c>
      <c r="DA195" s="53">
        <f t="shared" si="325"/>
        <v>0</v>
      </c>
      <c r="DB195" s="52">
        <f t="shared" si="326"/>
        <v>0</v>
      </c>
      <c r="DC195" s="52">
        <f t="shared" si="327"/>
        <v>0</v>
      </c>
      <c r="DD195" s="61"/>
      <c r="DE195" s="165"/>
      <c r="DG195" s="276"/>
      <c r="DH195" s="282" t="str">
        <f t="shared" si="330"/>
        <v/>
      </c>
      <c r="DI195" s="275"/>
      <c r="DJ195" s="275"/>
      <c r="DK195" s="276"/>
      <c r="DL195" s="1081"/>
      <c r="DM195" s="1081"/>
      <c r="DN195" s="276"/>
      <c r="DO195" s="276"/>
      <c r="DP195" s="283" t="str">
        <f t="shared" si="331"/>
        <v/>
      </c>
      <c r="DQ195" s="276"/>
      <c r="DR195" s="276"/>
      <c r="DS195" s="277"/>
      <c r="DT195" s="276"/>
      <c r="DU195" s="277"/>
      <c r="DV195" s="276"/>
      <c r="DW195" s="276"/>
      <c r="DX195" s="277"/>
      <c r="DY195" s="277"/>
      <c r="DZ195" s="61"/>
      <c r="EA195" s="62"/>
      <c r="EB195" s="62"/>
      <c r="EC195" s="26" t="str">
        <f t="shared" si="291"/>
        <v/>
      </c>
      <c r="ED195" s="26" t="str">
        <f t="shared" si="292"/>
        <v/>
      </c>
      <c r="EE195" s="27">
        <f>IF(ED195="",0,IF(COUNTIF(ED$12:ED194,ED195)=0,0,COUNTIF(ED$12:ED194,ED195)))</f>
        <v>0</v>
      </c>
      <c r="EF195" s="26">
        <f t="shared" si="300"/>
        <v>0</v>
      </c>
      <c r="EG195" s="27" t="str">
        <f t="shared" si="293"/>
        <v/>
      </c>
      <c r="EI195" s="26" t="str">
        <f t="shared" si="294"/>
        <v/>
      </c>
      <c r="EJ195" s="26" t="str">
        <f t="shared" si="295"/>
        <v/>
      </c>
    </row>
    <row r="196" spans="1:140" s="26" customFormat="1" ht="52.5" customHeight="1">
      <c r="A196" s="169" t="str">
        <f>IF(OR($I196="TTL",$I196=""),"",IF(ISERROR(VLOOKUP($B196,CODE!$D:$G,CODE!$F$1-2,FALSE))=TRUE,"전략",VLOOKUP($B196,CODE!$D:$G,CODE!$F$1-2,FALSE)))</f>
        <v/>
      </c>
      <c r="B196" s="224" t="str">
        <f>IF(OR($I196="TTL",$I196=""),"",IF(VLOOKUP($P196,CODE!$K:$O,CODE!$O$1,FALSE)="",$I196,$I196&amp;"-"&amp;VLOOKUP($P196,CODE!$K:$O,CODE!$O$1,FALSE)))</f>
        <v/>
      </c>
      <c r="C196" s="72" t="str">
        <f t="shared" si="287"/>
        <v>--</v>
      </c>
      <c r="D196" s="306" t="str">
        <f t="shared" si="296"/>
        <v>--</v>
      </c>
      <c r="E196" s="72">
        <f t="shared" si="297"/>
        <v>0</v>
      </c>
      <c r="F196" s="195" t="str">
        <f t="shared" si="298"/>
        <v>--0</v>
      </c>
      <c r="G196" s="72" t="str">
        <f t="shared" si="299"/>
        <v>--0-</v>
      </c>
      <c r="H196" s="72">
        <f>IF(ISERROR(I196&amp;VLOOKUP(P196,CODE!$K:$N,CODE!$N$1,FALSE)&amp;S196)=TRUE,0,I196&amp;VLOOKUP(P196,CODE!$K:$N,CODE!$N$1,FALSE)&amp;S196)</f>
        <v>0</v>
      </c>
      <c r="I196" s="72" t="str">
        <f>IF(ISERROR(SEARCH("TTL",$K196))=TRUE,IF($L196="","",VLOOKUP($L196,CODE!$B:$G,CODE!$D$1,FALSE)),"TTL")</f>
        <v/>
      </c>
      <c r="J196" s="244" t="str">
        <f t="shared" si="288"/>
        <v/>
      </c>
      <c r="K196" s="558"/>
      <c r="L196" s="40"/>
      <c r="M196" s="41" t="str">
        <f>IF(OR($I196="TTL",$L196=""),"",VLOOKUP($L196,CODE!$B:$D,CODE!$C$1,FALSE))</f>
        <v/>
      </c>
      <c r="N196" s="42" t="str">
        <f>IF(OR($I196="TTL",$L196=""),"",VLOOKUP($K$2,CODE!$S:$T,CODE!$T$1-1,FALSE))</f>
        <v/>
      </c>
      <c r="O196" s="43" t="str">
        <f>IF(OR($I196="TTL",$L196=""),"",VLOOKUP($L$2,CODE!$X:$Y,CODE!$Y$1-1,FALSE))</f>
        <v/>
      </c>
      <c r="P196" s="40"/>
      <c r="Q196" s="41" t="str">
        <f>IF(OR($I196="TTL",$P196=""),"",VLOOKUP($P196,CODE!$K:$M,CODE!$L$1,FALSE))</f>
        <v/>
      </c>
      <c r="R196" s="185"/>
      <c r="S196" s="40"/>
      <c r="T196" s="43" t="str">
        <f t="shared" si="273"/>
        <v/>
      </c>
      <c r="U196" s="39" t="str">
        <f t="shared" si="274"/>
        <v/>
      </c>
      <c r="V196" s="36">
        <f t="shared" si="277"/>
        <v>0</v>
      </c>
      <c r="W196" s="44"/>
      <c r="X196" s="39" t="str">
        <f>IF($Y196="","",VLOOKUP($Y196,CODE!$AE:$AF,CODE!$AF$1-1,FALSE))</f>
        <v/>
      </c>
      <c r="Y196" s="37"/>
      <c r="Z196" s="35" t="str">
        <f t="shared" si="278"/>
        <v/>
      </c>
      <c r="AA196" s="554" t="str">
        <f t="shared" si="279"/>
        <v/>
      </c>
      <c r="AB196" s="45">
        <f t="shared" si="280"/>
        <v>0</v>
      </c>
      <c r="AC196" s="560">
        <v>0</v>
      </c>
      <c r="AD196" s="186">
        <v>1</v>
      </c>
      <c r="AE196" s="218"/>
      <c r="AF196" s="214"/>
      <c r="AG196" s="215"/>
      <c r="AH196" s="216"/>
      <c r="AI196" s="231" t="str">
        <f t="shared" si="275"/>
        <v/>
      </c>
      <c r="AJ196" s="217"/>
      <c r="AK196" s="217"/>
      <c r="AL196" s="219" t="str">
        <f t="shared" si="332"/>
        <v/>
      </c>
      <c r="AM196" s="254">
        <f>IF(ISERROR(VLOOKUP($F196,[1]기획현황취합!$A$1:$E$65474,[1]기획현황취합!$B$1,FALSE))=TRUE,0,VLOOKUP($F196,[1]기획현황취합!$A$1:$E$65474,[1]기획현황취합!$B$1,FALSE))</f>
        <v>0</v>
      </c>
      <c r="AN196" s="1042">
        <f>IF(ISERROR(VLOOKUP($F196,[1]기획현황취합!$A$1:$E$65474,[1]기획현황취합!$C$1,FALSE))=TRUE,0,VLOOKUP($F196,[1]기획현황취합!$A$1:$E$65474,[1]기획현황취합!$C$1,FALSE))</f>
        <v>0</v>
      </c>
      <c r="AO196" s="46">
        <f>IF(ISERROR(($AM196/1.1)/VLOOKUP($AG196,'TARGET MU'!$A:$D,'TARGET MU'!$D$1,FALSE))=TRUE,0,($AM196/1.1)/VLOOKUP($AG196,'TARGET MU'!$A:$D,'TARGET MU'!$D$1,FALSE))</f>
        <v>0</v>
      </c>
      <c r="AP196" s="1049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0</v>
      </c>
      <c r="AQ196" s="38">
        <f t="shared" si="328"/>
        <v>0</v>
      </c>
      <c r="AR196" s="716">
        <v>0</v>
      </c>
      <c r="AS196" s="716">
        <v>0</v>
      </c>
      <c r="AT196" s="251"/>
      <c r="AU196" s="226">
        <f t="shared" si="329"/>
        <v>0</v>
      </c>
      <c r="AV196" s="252">
        <v>0</v>
      </c>
      <c r="AW196" s="253">
        <v>0</v>
      </c>
      <c r="AX196" s="257">
        <f>IF(ISERROR(VLOOKUP($F196,[1]기획현황취합!$A$1:$E$65474,[1]기획현황취합!$D$1,FALSE))=TRUE,0,VLOOKUP($F196,[1]기획현황취합!$A$1:$E$65474,[1]기획현황취합!$D$1,FALSE))</f>
        <v>0</v>
      </c>
      <c r="AY196" s="255">
        <v>0</v>
      </c>
      <c r="AZ196" s="210">
        <f>IF(ISERROR(VLOOKUP($F196,[1]기획현황취합!$A$1:$E$65474,[1]기획현황취합!$E$1,FALSE))=TRUE,0,VLOOKUP($F196,[1]기획현황취합!$A$1:$E$65474,[1]기획현황취합!$E$1,FALSE))</f>
        <v>0</v>
      </c>
      <c r="BA196" s="250">
        <v>0</v>
      </c>
      <c r="BB196" s="250">
        <v>0</v>
      </c>
      <c r="BC196" s="250">
        <v>0</v>
      </c>
      <c r="BD196" s="250">
        <v>0</v>
      </c>
      <c r="BE196" s="250">
        <v>0</v>
      </c>
      <c r="BF196" s="250">
        <v>0</v>
      </c>
      <c r="BG196" s="256">
        <v>0</v>
      </c>
      <c r="BH196" s="256">
        <v>0</v>
      </c>
      <c r="BI196" s="84">
        <f>IF($I196="TTL",SUMIF($C:$C,MID($K196,1,SEARCH("TTL",$K196)-2),$BI:$BI),SUMIF(실입고현황!$A:$A,BB196&amp;VLOOKUP($AG196,'TARGET MU'!$A:$D,'TARGET MU'!$B$1,FALSE)&amp;$Z196&amp;" "&amp;$AE196,실입고현황!$C:$C))</f>
        <v>0</v>
      </c>
      <c r="BJ196" s="103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4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4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4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5">
        <f t="shared" si="281"/>
        <v>0</v>
      </c>
      <c r="BO196" s="47">
        <f t="shared" si="282"/>
        <v>0</v>
      </c>
      <c r="BP196" s="95">
        <f t="shared" si="283"/>
        <v>0</v>
      </c>
      <c r="BQ196" s="95">
        <f t="shared" si="284"/>
        <v>0</v>
      </c>
      <c r="BR196" s="48">
        <f t="shared" si="276"/>
        <v>0</v>
      </c>
      <c r="BT196" s="26" t="str">
        <f>IF(ISERROR(Z196&amp;VLOOKUP($AG196,'TARGET MU'!$A:$D,'TARGET MU'!$B$1,FALSE))=TRUE,"",Z196&amp;VLOOKUP($AG196,'TARGET MU'!$A:$D,'TARGET MU'!$B$1,FALSE))</f>
        <v/>
      </c>
      <c r="BU196" s="31">
        <f t="shared" si="289"/>
        <v>0</v>
      </c>
      <c r="BV196" s="31" t="str">
        <f t="shared" si="290"/>
        <v>0</v>
      </c>
      <c r="BX196" s="55">
        <f t="shared" si="301"/>
        <v>0</v>
      </c>
      <c r="BY196" s="56" t="str">
        <f t="shared" si="302"/>
        <v/>
      </c>
      <c r="BZ196" s="56">
        <f t="shared" si="303"/>
        <v>0</v>
      </c>
      <c r="CA196" s="56">
        <f t="shared" si="304"/>
        <v>0</v>
      </c>
      <c r="CB196" s="56">
        <f t="shared" si="305"/>
        <v>0</v>
      </c>
      <c r="CC196" s="56">
        <f t="shared" si="306"/>
        <v>0</v>
      </c>
      <c r="CD196" s="57">
        <f t="shared" si="307"/>
        <v>0</v>
      </c>
      <c r="CE196" s="56" t="str">
        <f t="shared" si="308"/>
        <v/>
      </c>
      <c r="CF196" s="56" t="str">
        <f t="shared" si="309"/>
        <v/>
      </c>
      <c r="CG196" s="57">
        <f t="shared" si="310"/>
        <v>0</v>
      </c>
      <c r="CH196" s="56" t="str">
        <f t="shared" si="311"/>
        <v/>
      </c>
      <c r="CI196" s="56">
        <f t="shared" si="312"/>
        <v>1</v>
      </c>
      <c r="CJ196" s="56">
        <f t="shared" si="313"/>
        <v>0</v>
      </c>
      <c r="CK196" s="58">
        <f t="shared" si="285"/>
        <v>0</v>
      </c>
      <c r="CL196" s="59">
        <f t="shared" si="314"/>
        <v>0</v>
      </c>
      <c r="CM196" s="58">
        <f t="shared" si="315"/>
        <v>0</v>
      </c>
      <c r="CN196" s="58">
        <f t="shared" si="316"/>
        <v>0</v>
      </c>
      <c r="CO196" s="58">
        <f t="shared" si="317"/>
        <v>0</v>
      </c>
      <c r="CP196" s="60" t="str">
        <f t="shared" si="318"/>
        <v/>
      </c>
      <c r="CQ196" s="241"/>
      <c r="CS196" s="49"/>
      <c r="CT196" s="50" t="str">
        <f t="shared" si="319"/>
        <v/>
      </c>
      <c r="CU196" s="51" t="str">
        <f t="shared" si="320"/>
        <v/>
      </c>
      <c r="CV196" s="51" t="str">
        <f t="shared" si="321"/>
        <v>_</v>
      </c>
      <c r="CW196" s="51" t="str">
        <f t="shared" si="322"/>
        <v/>
      </c>
      <c r="CX196" s="52">
        <f t="shared" si="323"/>
        <v>0</v>
      </c>
      <c r="CY196" s="52" t="str">
        <f t="shared" si="324"/>
        <v/>
      </c>
      <c r="CZ196" s="53">
        <f t="shared" si="286"/>
        <v>0</v>
      </c>
      <c r="DA196" s="53">
        <f t="shared" si="325"/>
        <v>0</v>
      </c>
      <c r="DB196" s="52">
        <f t="shared" si="326"/>
        <v>0</v>
      </c>
      <c r="DC196" s="52">
        <f t="shared" si="327"/>
        <v>0</v>
      </c>
      <c r="DD196" s="61"/>
      <c r="DE196" s="165"/>
      <c r="DG196" s="276"/>
      <c r="DH196" s="282" t="str">
        <f t="shared" si="330"/>
        <v/>
      </c>
      <c r="DI196" s="275"/>
      <c r="DJ196" s="275"/>
      <c r="DK196" s="276"/>
      <c r="DL196" s="1081"/>
      <c r="DM196" s="1081"/>
      <c r="DN196" s="276"/>
      <c r="DO196" s="276"/>
      <c r="DP196" s="283" t="str">
        <f t="shared" si="331"/>
        <v/>
      </c>
      <c r="DQ196" s="276"/>
      <c r="DR196" s="276"/>
      <c r="DS196" s="277"/>
      <c r="DT196" s="276"/>
      <c r="DU196" s="277"/>
      <c r="DV196" s="276"/>
      <c r="DW196" s="276"/>
      <c r="DX196" s="277"/>
      <c r="DY196" s="277"/>
      <c r="DZ196" s="61"/>
      <c r="EA196" s="62"/>
      <c r="EB196" s="62"/>
      <c r="EC196" s="26" t="str">
        <f t="shared" si="291"/>
        <v/>
      </c>
      <c r="ED196" s="26" t="str">
        <f t="shared" si="292"/>
        <v/>
      </c>
      <c r="EE196" s="27">
        <f>IF(ED196="",0,IF(COUNTIF(ED$12:ED195,ED196)=0,0,COUNTIF(ED$12:ED195,ED196)))</f>
        <v>0</v>
      </c>
      <c r="EF196" s="26">
        <f t="shared" si="300"/>
        <v>0</v>
      </c>
      <c r="EG196" s="27" t="str">
        <f t="shared" si="293"/>
        <v/>
      </c>
      <c r="EI196" s="26" t="str">
        <f t="shared" si="294"/>
        <v/>
      </c>
      <c r="EJ196" s="26" t="str">
        <f t="shared" si="295"/>
        <v/>
      </c>
    </row>
    <row r="197" spans="1:140" s="26" customFormat="1" ht="52.5" customHeight="1">
      <c r="A197" s="169" t="str">
        <f>IF(OR($I197="TTL",$I197=""),"",IF(ISERROR(VLOOKUP($B197,CODE!$D:$G,CODE!$F$1-2,FALSE))=TRUE,"전략",VLOOKUP($B197,CODE!$D:$G,CODE!$F$1-2,FALSE)))</f>
        <v/>
      </c>
      <c r="B197" s="224" t="str">
        <f>IF(OR($I197="TTL",$I197=""),"",IF(VLOOKUP($P197,CODE!$K:$O,CODE!$O$1,FALSE)="",$I197,$I197&amp;"-"&amp;VLOOKUP($P197,CODE!$K:$O,CODE!$O$1,FALSE)))</f>
        <v/>
      </c>
      <c r="C197" s="72" t="str">
        <f t="shared" si="287"/>
        <v>--</v>
      </c>
      <c r="D197" s="306" t="str">
        <f t="shared" si="296"/>
        <v>--</v>
      </c>
      <c r="E197" s="72">
        <f t="shared" si="297"/>
        <v>0</v>
      </c>
      <c r="F197" s="195" t="str">
        <f t="shared" si="298"/>
        <v>--0</v>
      </c>
      <c r="G197" s="72" t="str">
        <f t="shared" si="299"/>
        <v>--0-</v>
      </c>
      <c r="H197" s="72">
        <f>IF(ISERROR(I197&amp;VLOOKUP(P197,CODE!$K:$N,CODE!$N$1,FALSE)&amp;S197)=TRUE,0,I197&amp;VLOOKUP(P197,CODE!$K:$N,CODE!$N$1,FALSE)&amp;S197)</f>
        <v>0</v>
      </c>
      <c r="I197" s="72" t="str">
        <f>IF(ISERROR(SEARCH("TTL",$K197))=TRUE,IF($L197="","",VLOOKUP($L197,CODE!$B:$G,CODE!$D$1,FALSE)),"TTL")</f>
        <v/>
      </c>
      <c r="J197" s="244" t="str">
        <f t="shared" si="288"/>
        <v/>
      </c>
      <c r="K197" s="558"/>
      <c r="L197" s="40"/>
      <c r="M197" s="41" t="str">
        <f>IF(OR($I197="TTL",$L197=""),"",VLOOKUP($L197,CODE!$B:$D,CODE!$C$1,FALSE))</f>
        <v/>
      </c>
      <c r="N197" s="42" t="str">
        <f>IF(OR($I197="TTL",$L197=""),"",VLOOKUP($K$2,CODE!$S:$T,CODE!$T$1-1,FALSE))</f>
        <v/>
      </c>
      <c r="O197" s="43" t="str">
        <f>IF(OR($I197="TTL",$L197=""),"",VLOOKUP($L$2,CODE!$X:$Y,CODE!$Y$1-1,FALSE))</f>
        <v/>
      </c>
      <c r="P197" s="40"/>
      <c r="Q197" s="41" t="str">
        <f>IF(OR($I197="TTL",$P197=""),"",VLOOKUP($P197,CODE!$K:$M,CODE!$L$1,FALSE))</f>
        <v/>
      </c>
      <c r="R197" s="185"/>
      <c r="S197" s="40"/>
      <c r="T197" s="43" t="str">
        <f t="shared" si="273"/>
        <v/>
      </c>
      <c r="U197" s="39" t="str">
        <f t="shared" si="274"/>
        <v/>
      </c>
      <c r="V197" s="36">
        <f t="shared" si="277"/>
        <v>0</v>
      </c>
      <c r="W197" s="44"/>
      <c r="X197" s="39" t="str">
        <f>IF($Y197="","",VLOOKUP($Y197,CODE!$AE:$AF,CODE!$AF$1-1,FALSE))</f>
        <v/>
      </c>
      <c r="Y197" s="37"/>
      <c r="Z197" s="35" t="str">
        <f t="shared" si="278"/>
        <v/>
      </c>
      <c r="AA197" s="554" t="str">
        <f t="shared" si="279"/>
        <v/>
      </c>
      <c r="AB197" s="45">
        <f t="shared" si="280"/>
        <v>0</v>
      </c>
      <c r="AC197" s="560">
        <v>0</v>
      </c>
      <c r="AD197" s="186">
        <v>1</v>
      </c>
      <c r="AE197" s="218"/>
      <c r="AF197" s="214"/>
      <c r="AG197" s="215"/>
      <c r="AH197" s="216"/>
      <c r="AI197" s="231" t="str">
        <f t="shared" si="275"/>
        <v/>
      </c>
      <c r="AJ197" s="217"/>
      <c r="AK197" s="217"/>
      <c r="AL197" s="219" t="str">
        <f t="shared" si="332"/>
        <v/>
      </c>
      <c r="AM197" s="254">
        <f>IF(ISERROR(VLOOKUP($F197,[1]기획현황취합!$A$1:$E$65474,[1]기획현황취합!$B$1,FALSE))=TRUE,0,VLOOKUP($F197,[1]기획현황취합!$A$1:$E$65474,[1]기획현황취합!$B$1,FALSE))</f>
        <v>0</v>
      </c>
      <c r="AN197" s="1042">
        <f>IF(ISERROR(VLOOKUP($F197,[1]기획현황취합!$A$1:$E$65474,[1]기획현황취합!$C$1,FALSE))=TRUE,0,VLOOKUP($F197,[1]기획현황취합!$A$1:$E$65474,[1]기획현황취합!$C$1,FALSE))</f>
        <v>0</v>
      </c>
      <c r="AO197" s="46">
        <f>IF(ISERROR(($AM197/1.1)/VLOOKUP($AG197,'TARGET MU'!$A:$D,'TARGET MU'!$D$1,FALSE))=TRUE,0,($AM197/1.1)/VLOOKUP($AG197,'TARGET MU'!$A:$D,'TARGET MU'!$D$1,FALSE))</f>
        <v>0</v>
      </c>
      <c r="AP197" s="1049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0</v>
      </c>
      <c r="AQ197" s="38">
        <f t="shared" si="328"/>
        <v>0</v>
      </c>
      <c r="AR197" s="716">
        <v>0</v>
      </c>
      <c r="AS197" s="716">
        <v>0</v>
      </c>
      <c r="AT197" s="251"/>
      <c r="AU197" s="226">
        <f t="shared" si="329"/>
        <v>0</v>
      </c>
      <c r="AV197" s="252">
        <v>0</v>
      </c>
      <c r="AW197" s="253">
        <v>0</v>
      </c>
      <c r="AX197" s="257">
        <f>IF(ISERROR(VLOOKUP($F197,[1]기획현황취합!$A$1:$E$65474,[1]기획현황취합!$D$1,FALSE))=TRUE,0,VLOOKUP($F197,[1]기획현황취합!$A$1:$E$65474,[1]기획현황취합!$D$1,FALSE))</f>
        <v>0</v>
      </c>
      <c r="AY197" s="255">
        <v>0</v>
      </c>
      <c r="AZ197" s="210">
        <f>IF(ISERROR(VLOOKUP($F197,[1]기획현황취합!$A$1:$E$65474,[1]기획현황취합!$E$1,FALSE))=TRUE,0,VLOOKUP($F197,[1]기획현황취합!$A$1:$E$65474,[1]기획현황취합!$E$1,FALSE))</f>
        <v>0</v>
      </c>
      <c r="BA197" s="250">
        <v>0</v>
      </c>
      <c r="BB197" s="250">
        <v>0</v>
      </c>
      <c r="BC197" s="250">
        <v>0</v>
      </c>
      <c r="BD197" s="250">
        <v>0</v>
      </c>
      <c r="BE197" s="250">
        <v>0</v>
      </c>
      <c r="BF197" s="250">
        <v>0</v>
      </c>
      <c r="BG197" s="256">
        <v>0</v>
      </c>
      <c r="BH197" s="256">
        <v>0</v>
      </c>
      <c r="BI197" s="84">
        <f>IF($I197="TTL",SUMIF($C:$C,MID($K197,1,SEARCH("TTL",$K197)-2),$BI:$BI),SUMIF(실입고현황!$A:$A,BB197&amp;VLOOKUP($AG197,'TARGET MU'!$A:$D,'TARGET MU'!$B$1,FALSE)&amp;$Z197&amp;" "&amp;$AE197,실입고현황!$C:$C))</f>
        <v>0</v>
      </c>
      <c r="BJ197" s="103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04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4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4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5">
        <f t="shared" si="281"/>
        <v>0</v>
      </c>
      <c r="BO197" s="47">
        <f t="shared" si="282"/>
        <v>0</v>
      </c>
      <c r="BP197" s="95">
        <f t="shared" si="283"/>
        <v>0</v>
      </c>
      <c r="BQ197" s="95">
        <f t="shared" si="284"/>
        <v>0</v>
      </c>
      <c r="BR197" s="48">
        <f t="shared" si="276"/>
        <v>0</v>
      </c>
      <c r="BT197" s="26" t="str">
        <f>IF(ISERROR(Z197&amp;VLOOKUP($AG197,'TARGET MU'!$A:$D,'TARGET MU'!$B$1,FALSE))=TRUE,"",Z197&amp;VLOOKUP($AG197,'TARGET MU'!$A:$D,'TARGET MU'!$B$1,FALSE))</f>
        <v/>
      </c>
      <c r="BU197" s="31">
        <f t="shared" si="289"/>
        <v>0</v>
      </c>
      <c r="BV197" s="31" t="str">
        <f t="shared" si="290"/>
        <v>0</v>
      </c>
      <c r="BX197" s="55">
        <f t="shared" si="301"/>
        <v>0</v>
      </c>
      <c r="BY197" s="56" t="str">
        <f t="shared" si="302"/>
        <v/>
      </c>
      <c r="BZ197" s="56">
        <f t="shared" si="303"/>
        <v>0</v>
      </c>
      <c r="CA197" s="56">
        <f t="shared" si="304"/>
        <v>0</v>
      </c>
      <c r="CB197" s="56">
        <f t="shared" si="305"/>
        <v>0</v>
      </c>
      <c r="CC197" s="56">
        <f t="shared" si="306"/>
        <v>0</v>
      </c>
      <c r="CD197" s="57">
        <f t="shared" si="307"/>
        <v>0</v>
      </c>
      <c r="CE197" s="56" t="str">
        <f t="shared" si="308"/>
        <v/>
      </c>
      <c r="CF197" s="56" t="str">
        <f t="shared" si="309"/>
        <v/>
      </c>
      <c r="CG197" s="57">
        <f t="shared" si="310"/>
        <v>0</v>
      </c>
      <c r="CH197" s="56" t="str">
        <f t="shared" si="311"/>
        <v/>
      </c>
      <c r="CI197" s="56">
        <f t="shared" si="312"/>
        <v>1</v>
      </c>
      <c r="CJ197" s="56">
        <f t="shared" si="313"/>
        <v>0</v>
      </c>
      <c r="CK197" s="58">
        <f t="shared" si="285"/>
        <v>0</v>
      </c>
      <c r="CL197" s="59">
        <f t="shared" si="314"/>
        <v>0</v>
      </c>
      <c r="CM197" s="58">
        <f t="shared" si="315"/>
        <v>0</v>
      </c>
      <c r="CN197" s="58">
        <f t="shared" si="316"/>
        <v>0</v>
      </c>
      <c r="CO197" s="58">
        <f t="shared" si="317"/>
        <v>0</v>
      </c>
      <c r="CP197" s="60" t="str">
        <f t="shared" si="318"/>
        <v/>
      </c>
      <c r="CQ197" s="241"/>
      <c r="CS197" s="49"/>
      <c r="CT197" s="50" t="str">
        <f t="shared" si="319"/>
        <v/>
      </c>
      <c r="CU197" s="51" t="str">
        <f t="shared" si="320"/>
        <v/>
      </c>
      <c r="CV197" s="51" t="str">
        <f t="shared" si="321"/>
        <v>_</v>
      </c>
      <c r="CW197" s="51" t="str">
        <f t="shared" si="322"/>
        <v/>
      </c>
      <c r="CX197" s="52">
        <f t="shared" si="323"/>
        <v>0</v>
      </c>
      <c r="CY197" s="52" t="str">
        <f t="shared" si="324"/>
        <v/>
      </c>
      <c r="CZ197" s="53">
        <f t="shared" si="286"/>
        <v>0</v>
      </c>
      <c r="DA197" s="53">
        <f t="shared" si="325"/>
        <v>0</v>
      </c>
      <c r="DB197" s="52">
        <f t="shared" si="326"/>
        <v>0</v>
      </c>
      <c r="DC197" s="52">
        <f t="shared" si="327"/>
        <v>0</v>
      </c>
      <c r="DD197" s="61"/>
      <c r="DE197" s="165"/>
      <c r="DG197" s="276"/>
      <c r="DH197" s="282" t="str">
        <f t="shared" si="330"/>
        <v/>
      </c>
      <c r="DI197" s="275"/>
      <c r="DJ197" s="275"/>
      <c r="DK197" s="276"/>
      <c r="DL197" s="1081"/>
      <c r="DM197" s="1081"/>
      <c r="DN197" s="276"/>
      <c r="DO197" s="276"/>
      <c r="DP197" s="283" t="str">
        <f t="shared" si="331"/>
        <v/>
      </c>
      <c r="DQ197" s="276"/>
      <c r="DR197" s="276"/>
      <c r="DS197" s="277"/>
      <c r="DT197" s="276"/>
      <c r="DU197" s="277"/>
      <c r="DV197" s="276"/>
      <c r="DW197" s="276"/>
      <c r="DX197" s="277"/>
      <c r="DY197" s="277"/>
      <c r="DZ197" s="61"/>
      <c r="EA197" s="62"/>
      <c r="EB197" s="62"/>
      <c r="EC197" s="26" t="str">
        <f t="shared" si="291"/>
        <v/>
      </c>
      <c r="ED197" s="26" t="str">
        <f t="shared" si="292"/>
        <v/>
      </c>
      <c r="EE197" s="27">
        <f>IF(ED197="",0,IF(COUNTIF(ED$12:ED196,ED197)=0,0,COUNTIF(ED$12:ED196,ED197)))</f>
        <v>0</v>
      </c>
      <c r="EF197" s="26">
        <f t="shared" si="300"/>
        <v>0</v>
      </c>
      <c r="EG197" s="27" t="str">
        <f t="shared" si="293"/>
        <v/>
      </c>
      <c r="EI197" s="26" t="str">
        <f t="shared" si="294"/>
        <v/>
      </c>
      <c r="EJ197" s="26" t="str">
        <f t="shared" si="295"/>
        <v/>
      </c>
    </row>
    <row r="198" spans="1:140" s="26" customFormat="1" ht="52.5" customHeight="1">
      <c r="A198" s="169" t="str">
        <f>IF(OR($I198="TTL",$I198=""),"",IF(ISERROR(VLOOKUP($B198,CODE!$D:$G,CODE!$F$1-2,FALSE))=TRUE,"전략",VLOOKUP($B198,CODE!$D:$G,CODE!$F$1-2,FALSE)))</f>
        <v/>
      </c>
      <c r="B198" s="224" t="str">
        <f>IF(OR($I198="TTL",$I198=""),"",IF(VLOOKUP($P198,CODE!$K:$O,CODE!$O$1,FALSE)="",$I198,$I198&amp;"-"&amp;VLOOKUP($P198,CODE!$K:$O,CODE!$O$1,FALSE)))</f>
        <v/>
      </c>
      <c r="C198" s="72" t="str">
        <f t="shared" si="287"/>
        <v>--</v>
      </c>
      <c r="D198" s="306" t="str">
        <f t="shared" si="296"/>
        <v>--</v>
      </c>
      <c r="E198" s="72">
        <f t="shared" si="297"/>
        <v>0</v>
      </c>
      <c r="F198" s="195" t="str">
        <f t="shared" si="298"/>
        <v>--0</v>
      </c>
      <c r="G198" s="72" t="str">
        <f t="shared" si="299"/>
        <v>--0-</v>
      </c>
      <c r="H198" s="72">
        <f>IF(ISERROR(I198&amp;VLOOKUP(P198,CODE!$K:$N,CODE!$N$1,FALSE)&amp;S198)=TRUE,0,I198&amp;VLOOKUP(P198,CODE!$K:$N,CODE!$N$1,FALSE)&amp;S198)</f>
        <v>0</v>
      </c>
      <c r="I198" s="72" t="str">
        <f>IF(ISERROR(SEARCH("TTL",$K198))=TRUE,IF($L198="","",VLOOKUP($L198,CODE!$B:$G,CODE!$D$1,FALSE)),"TTL")</f>
        <v/>
      </c>
      <c r="J198" s="244" t="str">
        <f t="shared" si="288"/>
        <v/>
      </c>
      <c r="K198" s="558"/>
      <c r="L198" s="40"/>
      <c r="M198" s="41" t="str">
        <f>IF(OR($I198="TTL",$L198=""),"",VLOOKUP($L198,CODE!$B:$D,CODE!$C$1,FALSE))</f>
        <v/>
      </c>
      <c r="N198" s="42" t="str">
        <f>IF(OR($I198="TTL",$L198=""),"",VLOOKUP($K$2,CODE!$S:$T,CODE!$T$1-1,FALSE))</f>
        <v/>
      </c>
      <c r="O198" s="43" t="str">
        <f>IF(OR($I198="TTL",$L198=""),"",VLOOKUP($L$2,CODE!$X:$Y,CODE!$Y$1-1,FALSE))</f>
        <v/>
      </c>
      <c r="P198" s="40"/>
      <c r="Q198" s="41" t="str">
        <f>IF(OR($I198="TTL",$P198=""),"",VLOOKUP($P198,CODE!$K:$M,CODE!$L$1,FALSE))</f>
        <v/>
      </c>
      <c r="R198" s="185"/>
      <c r="S198" s="40"/>
      <c r="T198" s="43" t="str">
        <f t="shared" si="273"/>
        <v/>
      </c>
      <c r="U198" s="39" t="str">
        <f t="shared" si="274"/>
        <v/>
      </c>
      <c r="V198" s="36">
        <f t="shared" si="277"/>
        <v>0</v>
      </c>
      <c r="W198" s="44"/>
      <c r="X198" s="39" t="str">
        <f>IF($Y198="","",VLOOKUP($Y198,CODE!$AE:$AF,CODE!$AF$1-1,FALSE))</f>
        <v/>
      </c>
      <c r="Y198" s="37"/>
      <c r="Z198" s="35" t="str">
        <f t="shared" si="278"/>
        <v/>
      </c>
      <c r="AA198" s="554" t="str">
        <f t="shared" si="279"/>
        <v/>
      </c>
      <c r="AB198" s="45">
        <f t="shared" si="280"/>
        <v>0</v>
      </c>
      <c r="AC198" s="560">
        <v>0</v>
      </c>
      <c r="AD198" s="186">
        <v>1</v>
      </c>
      <c r="AE198" s="218"/>
      <c r="AF198" s="214"/>
      <c r="AG198" s="215"/>
      <c r="AH198" s="216"/>
      <c r="AI198" s="231" t="str">
        <f t="shared" si="275"/>
        <v/>
      </c>
      <c r="AJ198" s="217"/>
      <c r="AK198" s="217"/>
      <c r="AL198" s="219" t="str">
        <f t="shared" si="332"/>
        <v/>
      </c>
      <c r="AM198" s="254">
        <f>IF(ISERROR(VLOOKUP($F198,[1]기획현황취합!$A$1:$E$65474,[1]기획현황취합!$B$1,FALSE))=TRUE,0,VLOOKUP($F198,[1]기획현황취합!$A$1:$E$65474,[1]기획현황취합!$B$1,FALSE))</f>
        <v>0</v>
      </c>
      <c r="AN198" s="1042">
        <f>IF(ISERROR(VLOOKUP($F198,[1]기획현황취합!$A$1:$E$65474,[1]기획현황취합!$C$1,FALSE))=TRUE,0,VLOOKUP($F198,[1]기획현황취합!$A$1:$E$65474,[1]기획현황취합!$C$1,FALSE))</f>
        <v>0</v>
      </c>
      <c r="AO198" s="46">
        <f>IF(ISERROR(($AM198/1.1)/VLOOKUP($AG198,'TARGET MU'!$A:$D,'TARGET MU'!$D$1,FALSE))=TRUE,0,($AM198/1.1)/VLOOKUP($AG198,'TARGET MU'!$A:$D,'TARGET MU'!$D$1,FALSE))</f>
        <v>0</v>
      </c>
      <c r="AP198" s="1049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0</v>
      </c>
      <c r="AQ198" s="38">
        <f t="shared" si="328"/>
        <v>0</v>
      </c>
      <c r="AR198" s="716">
        <v>0</v>
      </c>
      <c r="AS198" s="716">
        <v>0</v>
      </c>
      <c r="AT198" s="251"/>
      <c r="AU198" s="226">
        <f t="shared" si="329"/>
        <v>0</v>
      </c>
      <c r="AV198" s="252">
        <v>0</v>
      </c>
      <c r="AW198" s="253">
        <v>0</v>
      </c>
      <c r="AX198" s="257">
        <f>IF(ISERROR(VLOOKUP($F198,[1]기획현황취합!$A$1:$E$65474,[1]기획현황취합!$D$1,FALSE))=TRUE,0,VLOOKUP($F198,[1]기획현황취합!$A$1:$E$65474,[1]기획현황취합!$D$1,FALSE))</f>
        <v>0</v>
      </c>
      <c r="AY198" s="255">
        <v>0</v>
      </c>
      <c r="AZ198" s="210">
        <f>IF(ISERROR(VLOOKUP($F198,[1]기획현황취합!$A$1:$E$65474,[1]기획현황취합!$E$1,FALSE))=TRUE,0,VLOOKUP($F198,[1]기획현황취합!$A$1:$E$65474,[1]기획현황취합!$E$1,FALSE))</f>
        <v>0</v>
      </c>
      <c r="BA198" s="250">
        <v>0</v>
      </c>
      <c r="BB198" s="250">
        <v>0</v>
      </c>
      <c r="BC198" s="250">
        <v>0</v>
      </c>
      <c r="BD198" s="250">
        <v>0</v>
      </c>
      <c r="BE198" s="250">
        <v>0</v>
      </c>
      <c r="BF198" s="250">
        <v>0</v>
      </c>
      <c r="BG198" s="256">
        <v>0</v>
      </c>
      <c r="BH198" s="256">
        <v>0</v>
      </c>
      <c r="BI198" s="84">
        <f>IF($I198="TTL",SUMIF($C:$C,MID($K198,1,SEARCH("TTL",$K198)-2),$BI:$BI),SUMIF(실입고현황!$A:$A,BB198&amp;VLOOKUP($AG198,'TARGET MU'!$A:$D,'TARGET MU'!$B$1,FALSE)&amp;$Z198&amp;" "&amp;$AE198,실입고현황!$C:$C))</f>
        <v>0</v>
      </c>
      <c r="BJ198" s="103">
        <f>IF($I198="TTL",SUMIF($C:$C,MID($K198,1,SEARCH("TTL",$K198)-2),$BJ:$BJ),SUMIF(실입고현황!$A:$A,BC198&amp;VLOOKUP($AG198,'TARGET MU'!$A:$D,'TARGET MU'!$B$1,FALSE)&amp;$Z198&amp;" "&amp;$AE198,실입고현황!$C:$C))</f>
        <v>0</v>
      </c>
      <c r="BK198" s="104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4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4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5">
        <f t="shared" si="281"/>
        <v>0</v>
      </c>
      <c r="BO198" s="47">
        <f t="shared" si="282"/>
        <v>0</v>
      </c>
      <c r="BP198" s="95">
        <f t="shared" si="283"/>
        <v>0</v>
      </c>
      <c r="BQ198" s="95">
        <f t="shared" si="284"/>
        <v>0</v>
      </c>
      <c r="BR198" s="48">
        <f t="shared" si="276"/>
        <v>0</v>
      </c>
      <c r="BT198" s="26" t="str">
        <f>IF(ISERROR(Z198&amp;VLOOKUP($AG198,'TARGET MU'!$A:$D,'TARGET MU'!$B$1,FALSE))=TRUE,"",Z198&amp;VLOOKUP($AG198,'TARGET MU'!$A:$D,'TARGET MU'!$B$1,FALSE))</f>
        <v/>
      </c>
      <c r="BU198" s="31">
        <f t="shared" si="289"/>
        <v>0</v>
      </c>
      <c r="BV198" s="31" t="str">
        <f t="shared" si="290"/>
        <v>0</v>
      </c>
      <c r="BX198" s="55">
        <f t="shared" si="301"/>
        <v>0</v>
      </c>
      <c r="BY198" s="56" t="str">
        <f t="shared" si="302"/>
        <v/>
      </c>
      <c r="BZ198" s="56">
        <f t="shared" si="303"/>
        <v>0</v>
      </c>
      <c r="CA198" s="56">
        <f t="shared" si="304"/>
        <v>0</v>
      </c>
      <c r="CB198" s="56">
        <f t="shared" si="305"/>
        <v>0</v>
      </c>
      <c r="CC198" s="56">
        <f t="shared" si="306"/>
        <v>0</v>
      </c>
      <c r="CD198" s="57">
        <f t="shared" si="307"/>
        <v>0</v>
      </c>
      <c r="CE198" s="56" t="str">
        <f t="shared" si="308"/>
        <v/>
      </c>
      <c r="CF198" s="56" t="str">
        <f t="shared" si="309"/>
        <v/>
      </c>
      <c r="CG198" s="57">
        <f t="shared" si="310"/>
        <v>0</v>
      </c>
      <c r="CH198" s="56" t="str">
        <f t="shared" si="311"/>
        <v/>
      </c>
      <c r="CI198" s="56">
        <f t="shared" si="312"/>
        <v>1</v>
      </c>
      <c r="CJ198" s="56">
        <f t="shared" si="313"/>
        <v>0</v>
      </c>
      <c r="CK198" s="58">
        <f t="shared" si="285"/>
        <v>0</v>
      </c>
      <c r="CL198" s="59">
        <f t="shared" si="314"/>
        <v>0</v>
      </c>
      <c r="CM198" s="58">
        <f t="shared" si="315"/>
        <v>0</v>
      </c>
      <c r="CN198" s="58">
        <f t="shared" si="316"/>
        <v>0</v>
      </c>
      <c r="CO198" s="58">
        <f t="shared" si="317"/>
        <v>0</v>
      </c>
      <c r="CP198" s="60" t="str">
        <f t="shared" si="318"/>
        <v/>
      </c>
      <c r="CQ198" s="241"/>
      <c r="CS198" s="49"/>
      <c r="CT198" s="50" t="str">
        <f t="shared" si="319"/>
        <v/>
      </c>
      <c r="CU198" s="51" t="str">
        <f t="shared" si="320"/>
        <v/>
      </c>
      <c r="CV198" s="51" t="str">
        <f t="shared" si="321"/>
        <v>_</v>
      </c>
      <c r="CW198" s="51" t="str">
        <f t="shared" si="322"/>
        <v/>
      </c>
      <c r="CX198" s="52">
        <f t="shared" si="323"/>
        <v>0</v>
      </c>
      <c r="CY198" s="52" t="str">
        <f t="shared" si="324"/>
        <v/>
      </c>
      <c r="CZ198" s="53">
        <f t="shared" si="286"/>
        <v>0</v>
      </c>
      <c r="DA198" s="53">
        <f t="shared" si="325"/>
        <v>0</v>
      </c>
      <c r="DB198" s="52">
        <f t="shared" si="326"/>
        <v>0</v>
      </c>
      <c r="DC198" s="52">
        <f t="shared" si="327"/>
        <v>0</v>
      </c>
      <c r="DD198" s="61"/>
      <c r="DE198" s="165"/>
      <c r="DG198" s="276"/>
      <c r="DH198" s="282" t="str">
        <f t="shared" si="330"/>
        <v/>
      </c>
      <c r="DI198" s="275"/>
      <c r="DJ198" s="275"/>
      <c r="DK198" s="276"/>
      <c r="DL198" s="1081"/>
      <c r="DM198" s="1081"/>
      <c r="DN198" s="276"/>
      <c r="DO198" s="276"/>
      <c r="DP198" s="283" t="str">
        <f t="shared" si="331"/>
        <v/>
      </c>
      <c r="DQ198" s="276"/>
      <c r="DR198" s="276"/>
      <c r="DS198" s="277"/>
      <c r="DT198" s="276"/>
      <c r="DU198" s="277"/>
      <c r="DV198" s="276"/>
      <c r="DW198" s="276"/>
      <c r="DX198" s="277"/>
      <c r="DY198" s="277"/>
      <c r="DZ198" s="61"/>
      <c r="EA198" s="62"/>
      <c r="EB198" s="62"/>
      <c r="EC198" s="26" t="str">
        <f t="shared" si="291"/>
        <v/>
      </c>
      <c r="ED198" s="26" t="str">
        <f t="shared" si="292"/>
        <v/>
      </c>
      <c r="EE198" s="27">
        <f>IF(ED198="",0,IF(COUNTIF(ED$12:ED197,ED198)=0,0,COUNTIF(ED$12:ED197,ED198)))</f>
        <v>0</v>
      </c>
      <c r="EF198" s="26">
        <f t="shared" si="300"/>
        <v>0</v>
      </c>
      <c r="EG198" s="27" t="str">
        <f t="shared" si="293"/>
        <v/>
      </c>
      <c r="EI198" s="26" t="str">
        <f t="shared" si="294"/>
        <v/>
      </c>
      <c r="EJ198" s="26" t="str">
        <f t="shared" si="295"/>
        <v/>
      </c>
    </row>
    <row r="199" spans="1:140" s="26" customFormat="1" ht="52.5" customHeight="1">
      <c r="A199" s="169" t="str">
        <f>IF(OR($I199="TTL",$I199=""),"",IF(ISERROR(VLOOKUP($B199,CODE!$D:$G,CODE!$F$1-2,FALSE))=TRUE,"전략",VLOOKUP($B199,CODE!$D:$G,CODE!$F$1-2,FALSE)))</f>
        <v/>
      </c>
      <c r="B199" s="224" t="str">
        <f>IF(OR($I199="TTL",$I199=""),"",IF(VLOOKUP($P199,CODE!$K:$O,CODE!$O$1,FALSE)="",$I199,$I199&amp;"-"&amp;VLOOKUP($P199,CODE!$K:$O,CODE!$O$1,FALSE)))</f>
        <v/>
      </c>
      <c r="C199" s="72" t="str">
        <f t="shared" si="287"/>
        <v>--</v>
      </c>
      <c r="D199" s="306" t="str">
        <f t="shared" si="296"/>
        <v>--</v>
      </c>
      <c r="E199" s="72">
        <f t="shared" si="297"/>
        <v>0</v>
      </c>
      <c r="F199" s="195" t="str">
        <f t="shared" si="298"/>
        <v>--0</v>
      </c>
      <c r="G199" s="72" t="str">
        <f t="shared" si="299"/>
        <v>--0-</v>
      </c>
      <c r="H199" s="72">
        <f>IF(ISERROR(I199&amp;VLOOKUP(P199,CODE!$K:$N,CODE!$N$1,FALSE)&amp;S199)=TRUE,0,I199&amp;VLOOKUP(P199,CODE!$K:$N,CODE!$N$1,FALSE)&amp;S199)</f>
        <v>0</v>
      </c>
      <c r="I199" s="72" t="str">
        <f>IF(ISERROR(SEARCH("TTL",$K199))=TRUE,IF($L199="","",VLOOKUP($L199,CODE!$B:$G,CODE!$D$1,FALSE)),"TTL")</f>
        <v/>
      </c>
      <c r="J199" s="244" t="str">
        <f t="shared" si="288"/>
        <v/>
      </c>
      <c r="K199" s="558"/>
      <c r="L199" s="40"/>
      <c r="M199" s="41" t="str">
        <f>IF(OR($I199="TTL",$L199=""),"",VLOOKUP($L199,CODE!$B:$D,CODE!$C$1,FALSE))</f>
        <v/>
      </c>
      <c r="N199" s="42" t="str">
        <f>IF(OR($I199="TTL",$L199=""),"",VLOOKUP($K$2,CODE!$S:$T,CODE!$T$1-1,FALSE))</f>
        <v/>
      </c>
      <c r="O199" s="43" t="str">
        <f>IF(OR($I199="TTL",$L199=""),"",VLOOKUP($L$2,CODE!$X:$Y,CODE!$Y$1-1,FALSE))</f>
        <v/>
      </c>
      <c r="P199" s="40"/>
      <c r="Q199" s="41" t="str">
        <f>IF(OR($I199="TTL",$P199=""),"",VLOOKUP($P199,CODE!$K:$M,CODE!$L$1,FALSE))</f>
        <v/>
      </c>
      <c r="R199" s="185"/>
      <c r="S199" s="40"/>
      <c r="T199" s="43" t="str">
        <f t="shared" si="273"/>
        <v/>
      </c>
      <c r="U199" s="39" t="str">
        <f t="shared" si="274"/>
        <v/>
      </c>
      <c r="V199" s="36">
        <f t="shared" si="277"/>
        <v>0</v>
      </c>
      <c r="W199" s="44"/>
      <c r="X199" s="39" t="str">
        <f>IF($Y199="","",VLOOKUP($Y199,CODE!$AE:$AF,CODE!$AF$1-1,FALSE))</f>
        <v/>
      </c>
      <c r="Y199" s="37"/>
      <c r="Z199" s="35" t="str">
        <f t="shared" si="278"/>
        <v/>
      </c>
      <c r="AA199" s="554" t="str">
        <f t="shared" si="279"/>
        <v/>
      </c>
      <c r="AB199" s="45">
        <f t="shared" si="280"/>
        <v>0</v>
      </c>
      <c r="AC199" s="560">
        <v>0</v>
      </c>
      <c r="AD199" s="186">
        <v>1</v>
      </c>
      <c r="AE199" s="218"/>
      <c r="AF199" s="214"/>
      <c r="AG199" s="215"/>
      <c r="AH199" s="216"/>
      <c r="AI199" s="231" t="str">
        <f t="shared" si="275"/>
        <v/>
      </c>
      <c r="AJ199" s="217"/>
      <c r="AK199" s="217"/>
      <c r="AL199" s="219" t="str">
        <f t="shared" si="332"/>
        <v/>
      </c>
      <c r="AM199" s="254">
        <f>IF(ISERROR(VLOOKUP($F199,[1]기획현황취합!$A$1:$E$65474,[1]기획현황취합!$B$1,FALSE))=TRUE,0,VLOOKUP($F199,[1]기획현황취합!$A$1:$E$65474,[1]기획현황취합!$B$1,FALSE))</f>
        <v>0</v>
      </c>
      <c r="AN199" s="1042">
        <f>IF(ISERROR(VLOOKUP($F199,[1]기획현황취합!$A$1:$E$65474,[1]기획현황취합!$C$1,FALSE))=TRUE,0,VLOOKUP($F199,[1]기획현황취합!$A$1:$E$65474,[1]기획현황취합!$C$1,FALSE))</f>
        <v>0</v>
      </c>
      <c r="AO199" s="46">
        <f>IF(ISERROR(($AM199/1.1)/VLOOKUP($AG199,'TARGET MU'!$A:$D,'TARGET MU'!$D$1,FALSE))=TRUE,0,($AM199/1.1)/VLOOKUP($AG199,'TARGET MU'!$A:$D,'TARGET MU'!$D$1,FALSE))</f>
        <v>0</v>
      </c>
      <c r="AP199" s="1049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0</v>
      </c>
      <c r="AQ199" s="38">
        <f t="shared" si="328"/>
        <v>0</v>
      </c>
      <c r="AR199" s="716">
        <v>0</v>
      </c>
      <c r="AS199" s="716">
        <v>0</v>
      </c>
      <c r="AT199" s="251"/>
      <c r="AU199" s="226">
        <f t="shared" si="329"/>
        <v>0</v>
      </c>
      <c r="AV199" s="252">
        <v>0</v>
      </c>
      <c r="AW199" s="253">
        <v>0</v>
      </c>
      <c r="AX199" s="257">
        <f>IF(ISERROR(VLOOKUP($F199,[1]기획현황취합!$A$1:$E$65474,[1]기획현황취합!$D$1,FALSE))=TRUE,0,VLOOKUP($F199,[1]기획현황취합!$A$1:$E$65474,[1]기획현황취합!$D$1,FALSE))</f>
        <v>0</v>
      </c>
      <c r="AY199" s="255">
        <v>0</v>
      </c>
      <c r="AZ199" s="210">
        <f>IF(ISERROR(VLOOKUP($F199,[1]기획현황취합!$A$1:$E$65474,[1]기획현황취합!$E$1,FALSE))=TRUE,0,VLOOKUP($F199,[1]기획현황취합!$A$1:$E$65474,[1]기획현황취합!$E$1,FALSE))</f>
        <v>0</v>
      </c>
      <c r="BA199" s="250">
        <v>0</v>
      </c>
      <c r="BB199" s="250">
        <v>0</v>
      </c>
      <c r="BC199" s="250">
        <v>0</v>
      </c>
      <c r="BD199" s="250">
        <v>0</v>
      </c>
      <c r="BE199" s="250">
        <v>0</v>
      </c>
      <c r="BF199" s="250">
        <v>0</v>
      </c>
      <c r="BG199" s="256">
        <v>0</v>
      </c>
      <c r="BH199" s="256">
        <v>0</v>
      </c>
      <c r="BI199" s="84">
        <f>IF($I199="TTL",SUMIF($C:$C,MID($K199,1,SEARCH("TTL",$K199)-2),$BI:$BI),SUMIF(실입고현황!$A:$A,BB199&amp;VLOOKUP($AG199,'TARGET MU'!$A:$D,'TARGET MU'!$B$1,FALSE)&amp;$Z199&amp;" "&amp;$AE199,실입고현황!$C:$C))</f>
        <v>0</v>
      </c>
      <c r="BJ199" s="103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04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4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4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5">
        <f t="shared" si="281"/>
        <v>0</v>
      </c>
      <c r="BO199" s="47">
        <f t="shared" si="282"/>
        <v>0</v>
      </c>
      <c r="BP199" s="95">
        <f t="shared" si="283"/>
        <v>0</v>
      </c>
      <c r="BQ199" s="95">
        <f t="shared" si="284"/>
        <v>0</v>
      </c>
      <c r="BR199" s="48">
        <f t="shared" si="276"/>
        <v>0</v>
      </c>
      <c r="BT199" s="26" t="str">
        <f>IF(ISERROR(Z199&amp;VLOOKUP($AG199,'TARGET MU'!$A:$D,'TARGET MU'!$B$1,FALSE))=TRUE,"",Z199&amp;VLOOKUP($AG199,'TARGET MU'!$A:$D,'TARGET MU'!$B$1,FALSE))</f>
        <v/>
      </c>
      <c r="BU199" s="31">
        <f t="shared" si="289"/>
        <v>0</v>
      </c>
      <c r="BV199" s="31" t="str">
        <f t="shared" si="290"/>
        <v>0</v>
      </c>
      <c r="BX199" s="55">
        <f t="shared" si="301"/>
        <v>0</v>
      </c>
      <c r="BY199" s="56" t="str">
        <f t="shared" si="302"/>
        <v/>
      </c>
      <c r="BZ199" s="56">
        <f t="shared" si="303"/>
        <v>0</v>
      </c>
      <c r="CA199" s="56">
        <f t="shared" si="304"/>
        <v>0</v>
      </c>
      <c r="CB199" s="56">
        <f t="shared" si="305"/>
        <v>0</v>
      </c>
      <c r="CC199" s="56">
        <f t="shared" si="306"/>
        <v>0</v>
      </c>
      <c r="CD199" s="57">
        <f t="shared" si="307"/>
        <v>0</v>
      </c>
      <c r="CE199" s="56" t="str">
        <f t="shared" si="308"/>
        <v/>
      </c>
      <c r="CF199" s="56" t="str">
        <f t="shared" si="309"/>
        <v/>
      </c>
      <c r="CG199" s="57">
        <f t="shared" si="310"/>
        <v>0</v>
      </c>
      <c r="CH199" s="56" t="str">
        <f t="shared" si="311"/>
        <v/>
      </c>
      <c r="CI199" s="56">
        <f t="shared" si="312"/>
        <v>1</v>
      </c>
      <c r="CJ199" s="56">
        <f t="shared" si="313"/>
        <v>0</v>
      </c>
      <c r="CK199" s="58">
        <f t="shared" si="285"/>
        <v>0</v>
      </c>
      <c r="CL199" s="59">
        <f t="shared" si="314"/>
        <v>0</v>
      </c>
      <c r="CM199" s="58">
        <f t="shared" si="315"/>
        <v>0</v>
      </c>
      <c r="CN199" s="58">
        <f t="shared" si="316"/>
        <v>0</v>
      </c>
      <c r="CO199" s="58">
        <f t="shared" si="317"/>
        <v>0</v>
      </c>
      <c r="CP199" s="60" t="str">
        <f t="shared" si="318"/>
        <v/>
      </c>
      <c r="CQ199" s="241"/>
      <c r="CS199" s="49"/>
      <c r="CT199" s="50" t="str">
        <f t="shared" si="319"/>
        <v/>
      </c>
      <c r="CU199" s="51" t="str">
        <f t="shared" si="320"/>
        <v/>
      </c>
      <c r="CV199" s="51" t="str">
        <f t="shared" si="321"/>
        <v>_</v>
      </c>
      <c r="CW199" s="51" t="str">
        <f t="shared" si="322"/>
        <v/>
      </c>
      <c r="CX199" s="52">
        <f t="shared" si="323"/>
        <v>0</v>
      </c>
      <c r="CY199" s="52" t="str">
        <f t="shared" si="324"/>
        <v/>
      </c>
      <c r="CZ199" s="53">
        <f t="shared" si="286"/>
        <v>0</v>
      </c>
      <c r="DA199" s="53">
        <f t="shared" si="325"/>
        <v>0</v>
      </c>
      <c r="DB199" s="52">
        <f t="shared" si="326"/>
        <v>0</v>
      </c>
      <c r="DC199" s="52">
        <f t="shared" si="327"/>
        <v>0</v>
      </c>
      <c r="DD199" s="61"/>
      <c r="DE199" s="165"/>
      <c r="DG199" s="276"/>
      <c r="DH199" s="282" t="str">
        <f t="shared" si="330"/>
        <v/>
      </c>
      <c r="DI199" s="275"/>
      <c r="DJ199" s="275"/>
      <c r="DK199" s="276"/>
      <c r="DL199" s="1081"/>
      <c r="DM199" s="1081"/>
      <c r="DN199" s="276"/>
      <c r="DO199" s="276"/>
      <c r="DP199" s="283" t="str">
        <f t="shared" si="331"/>
        <v/>
      </c>
      <c r="DQ199" s="276"/>
      <c r="DR199" s="276"/>
      <c r="DS199" s="277"/>
      <c r="DT199" s="276"/>
      <c r="DU199" s="277"/>
      <c r="DV199" s="276"/>
      <c r="DW199" s="276"/>
      <c r="DX199" s="277"/>
      <c r="DY199" s="277"/>
      <c r="DZ199" s="61"/>
      <c r="EA199" s="62"/>
      <c r="EB199" s="62"/>
      <c r="EC199" s="26" t="str">
        <f t="shared" si="291"/>
        <v/>
      </c>
      <c r="ED199" s="26" t="str">
        <f t="shared" si="292"/>
        <v/>
      </c>
      <c r="EE199" s="27">
        <f>IF(ED199="",0,IF(COUNTIF(ED$12:ED198,ED199)=0,0,COUNTIF(ED$12:ED198,ED199)))</f>
        <v>0</v>
      </c>
      <c r="EF199" s="26">
        <f t="shared" si="300"/>
        <v>0</v>
      </c>
      <c r="EG199" s="27" t="str">
        <f t="shared" si="293"/>
        <v/>
      </c>
      <c r="EI199" s="26" t="str">
        <f t="shared" si="294"/>
        <v/>
      </c>
      <c r="EJ199" s="26" t="str">
        <f t="shared" si="295"/>
        <v/>
      </c>
    </row>
    <row r="200" spans="1:140" s="26" customFormat="1" ht="52.5" customHeight="1">
      <c r="A200" s="169" t="str">
        <f>IF(OR($I200="TTL",$I200=""),"",IF(ISERROR(VLOOKUP($B200,CODE!$D:$G,CODE!$F$1-2,FALSE))=TRUE,"전략",VLOOKUP($B200,CODE!$D:$G,CODE!$F$1-2,FALSE)))</f>
        <v/>
      </c>
      <c r="B200" s="224" t="str">
        <f>IF(OR($I200="TTL",$I200=""),"",IF(VLOOKUP($P200,CODE!$K:$O,CODE!$O$1,FALSE)="",$I200,$I200&amp;"-"&amp;VLOOKUP($P200,CODE!$K:$O,CODE!$O$1,FALSE)))</f>
        <v/>
      </c>
      <c r="C200" s="72" t="str">
        <f t="shared" si="287"/>
        <v>--</v>
      </c>
      <c r="D200" s="306" t="str">
        <f t="shared" si="296"/>
        <v>--</v>
      </c>
      <c r="E200" s="72">
        <f t="shared" si="297"/>
        <v>0</v>
      </c>
      <c r="F200" s="195" t="str">
        <f t="shared" si="298"/>
        <v>--0</v>
      </c>
      <c r="G200" s="72" t="str">
        <f t="shared" si="299"/>
        <v>--0-</v>
      </c>
      <c r="H200" s="72">
        <f>IF(ISERROR(I200&amp;VLOOKUP(P200,CODE!$K:$N,CODE!$N$1,FALSE)&amp;S200)=TRUE,0,I200&amp;VLOOKUP(P200,CODE!$K:$N,CODE!$N$1,FALSE)&amp;S200)</f>
        <v>0</v>
      </c>
      <c r="I200" s="72" t="str">
        <f>IF(ISERROR(SEARCH("TTL",$K200))=TRUE,IF($L200="","",VLOOKUP($L200,CODE!$B:$G,CODE!$D$1,FALSE)),"TTL")</f>
        <v/>
      </c>
      <c r="J200" s="244" t="str">
        <f t="shared" si="288"/>
        <v/>
      </c>
      <c r="K200" s="558"/>
      <c r="L200" s="40"/>
      <c r="M200" s="41" t="str">
        <f>IF(OR($I200="TTL",$L200=""),"",VLOOKUP($L200,CODE!$B:$D,CODE!$C$1,FALSE))</f>
        <v/>
      </c>
      <c r="N200" s="42" t="str">
        <f>IF(OR($I200="TTL",$L200=""),"",VLOOKUP($K$2,CODE!$S:$T,CODE!$T$1-1,FALSE))</f>
        <v/>
      </c>
      <c r="O200" s="43" t="str">
        <f>IF(OR($I200="TTL",$L200=""),"",VLOOKUP($L$2,CODE!$X:$Y,CODE!$Y$1-1,FALSE))</f>
        <v/>
      </c>
      <c r="P200" s="40"/>
      <c r="Q200" s="41" t="str">
        <f>IF(OR($I200="TTL",$P200=""),"",VLOOKUP($P200,CODE!$K:$M,CODE!$L$1,FALSE))</f>
        <v/>
      </c>
      <c r="R200" s="185"/>
      <c r="S200" s="40"/>
      <c r="T200" s="43" t="str">
        <f t="shared" ref="T200:T263" si="333">IF(OR($I200="TTL",$S200=""),"",IF($S200&lt;10,"00"&amp;$S200,IF($S200&lt;100,"0"&amp;$S200,$S200)))</f>
        <v/>
      </c>
      <c r="U200" s="39" t="str">
        <f t="shared" ref="U200:U263" si="334">IF($I200="TTL","",$L200&amp;$P200&amp;$N200&amp;$O200&amp;$T200)</f>
        <v/>
      </c>
      <c r="V200" s="36">
        <f t="shared" si="277"/>
        <v>0</v>
      </c>
      <c r="W200" s="44"/>
      <c r="X200" s="39" t="str">
        <f>IF($Y200="","",VLOOKUP($Y200,CODE!$AE:$AF,CODE!$AF$1-1,FALSE))</f>
        <v/>
      </c>
      <c r="Y200" s="37"/>
      <c r="Z200" s="35" t="str">
        <f t="shared" si="278"/>
        <v/>
      </c>
      <c r="AA200" s="554" t="str">
        <f t="shared" si="279"/>
        <v/>
      </c>
      <c r="AB200" s="45">
        <f t="shared" si="280"/>
        <v>0</v>
      </c>
      <c r="AC200" s="560">
        <v>0</v>
      </c>
      <c r="AD200" s="186">
        <v>1</v>
      </c>
      <c r="AE200" s="218"/>
      <c r="AF200" s="214"/>
      <c r="AG200" s="215"/>
      <c r="AH200" s="216"/>
      <c r="AI200" s="231" t="str">
        <f t="shared" ref="AI200:AI263" si="335">IF($AH200=0,"",IF($AH200&lt;10,"0"&amp;$AH200,$AH200))</f>
        <v/>
      </c>
      <c r="AJ200" s="217"/>
      <c r="AK200" s="217"/>
      <c r="AL200" s="219" t="str">
        <f t="shared" si="332"/>
        <v/>
      </c>
      <c r="AM200" s="254">
        <f>IF(ISERROR(VLOOKUP($F200,[1]기획현황취합!$A$1:$E$65474,[1]기획현황취합!$B$1,FALSE))=TRUE,0,VLOOKUP($F200,[1]기획현황취합!$A$1:$E$65474,[1]기획현황취합!$B$1,FALSE))</f>
        <v>0</v>
      </c>
      <c r="AN200" s="1042">
        <f>IF(ISERROR(VLOOKUP($F200,[1]기획현황취합!$A$1:$E$65474,[1]기획현황취합!$C$1,FALSE))=TRUE,0,VLOOKUP($F200,[1]기획현황취합!$A$1:$E$65474,[1]기획현황취합!$C$1,FALSE))</f>
        <v>0</v>
      </c>
      <c r="AO200" s="46">
        <f>IF(ISERROR(($AM200/1.1)/VLOOKUP($AG200,'TARGET MU'!$A:$D,'TARGET MU'!$D$1,FALSE))=TRUE,0,($AM200/1.1)/VLOOKUP($AG200,'TARGET MU'!$A:$D,'TARGET MU'!$D$1,FALSE))</f>
        <v>0</v>
      </c>
      <c r="AP200" s="1049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0</v>
      </c>
      <c r="AQ200" s="38">
        <f t="shared" si="328"/>
        <v>0</v>
      </c>
      <c r="AR200" s="716">
        <v>0</v>
      </c>
      <c r="AS200" s="716">
        <v>0</v>
      </c>
      <c r="AT200" s="251"/>
      <c r="AU200" s="226">
        <f t="shared" si="329"/>
        <v>0</v>
      </c>
      <c r="AV200" s="252">
        <v>0</v>
      </c>
      <c r="AW200" s="253">
        <v>0</v>
      </c>
      <c r="AX200" s="257">
        <f>IF(ISERROR(VLOOKUP($F200,[1]기획현황취합!$A$1:$E$65474,[1]기획현황취합!$D$1,FALSE))=TRUE,0,VLOOKUP($F200,[1]기획현황취합!$A$1:$E$65474,[1]기획현황취합!$D$1,FALSE))</f>
        <v>0</v>
      </c>
      <c r="AY200" s="255">
        <v>0</v>
      </c>
      <c r="AZ200" s="210">
        <f>IF(ISERROR(VLOOKUP($F200,[1]기획현황취합!$A$1:$E$65474,[1]기획현황취합!$E$1,FALSE))=TRUE,0,VLOOKUP($F200,[1]기획현황취합!$A$1:$E$65474,[1]기획현황취합!$E$1,FALSE))</f>
        <v>0</v>
      </c>
      <c r="BA200" s="250">
        <v>0</v>
      </c>
      <c r="BB200" s="250">
        <v>0</v>
      </c>
      <c r="BC200" s="250">
        <v>0</v>
      </c>
      <c r="BD200" s="250">
        <v>0</v>
      </c>
      <c r="BE200" s="250">
        <v>0</v>
      </c>
      <c r="BF200" s="250">
        <v>0</v>
      </c>
      <c r="BG200" s="256">
        <v>0</v>
      </c>
      <c r="BH200" s="256">
        <v>0</v>
      </c>
      <c r="BI200" s="84">
        <f>IF($I200="TTL",SUMIF($C:$C,MID($K200,1,SEARCH("TTL",$K200)-2),$BI:$BI),SUMIF(실입고현황!$A:$A,BB200&amp;VLOOKUP($AG200,'TARGET MU'!$A:$D,'TARGET MU'!$B$1,FALSE)&amp;$Z200&amp;" "&amp;$AE200,실입고현황!$C:$C))</f>
        <v>0</v>
      </c>
      <c r="BJ200" s="103">
        <f>IF($I200="TTL",SUMIF($C:$C,MID($K200,1,SEARCH("TTL",$K200)-2),$BJ:$BJ),SUMIF(실입고현황!$A:$A,BC200&amp;VLOOKUP($AG200,'TARGET MU'!$A:$D,'TARGET MU'!$B$1,FALSE)&amp;$Z200&amp;" "&amp;$AE200,실입고현황!$C:$C))</f>
        <v>0</v>
      </c>
      <c r="BK200" s="104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04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4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5">
        <f t="shared" si="281"/>
        <v>0</v>
      </c>
      <c r="BO200" s="47">
        <f t="shared" si="282"/>
        <v>0</v>
      </c>
      <c r="BP200" s="95">
        <f t="shared" si="283"/>
        <v>0</v>
      </c>
      <c r="BQ200" s="95">
        <f t="shared" si="284"/>
        <v>0</v>
      </c>
      <c r="BR200" s="48">
        <f t="shared" ref="BR200:BR263" si="336">IF(ISERROR($BQ200/($BP200*1.1))=TRUE,0,$BQ200/($BP200*1.1))</f>
        <v>0</v>
      </c>
      <c r="BT200" s="26" t="str">
        <f>IF(ISERROR(Z200&amp;VLOOKUP($AG200,'TARGET MU'!$A:$D,'TARGET MU'!$B$1,FALSE))=TRUE,"",Z200&amp;VLOOKUP($AG200,'TARGET MU'!$A:$D,'TARGET MU'!$B$1,FALSE))</f>
        <v/>
      </c>
      <c r="BU200" s="31">
        <f t="shared" si="289"/>
        <v>0</v>
      </c>
      <c r="BV200" s="31" t="str">
        <f t="shared" si="290"/>
        <v>0</v>
      </c>
      <c r="BX200" s="55">
        <f t="shared" si="301"/>
        <v>0</v>
      </c>
      <c r="BY200" s="56" t="str">
        <f t="shared" si="302"/>
        <v/>
      </c>
      <c r="BZ200" s="56">
        <f t="shared" si="303"/>
        <v>0</v>
      </c>
      <c r="CA200" s="56">
        <f t="shared" si="304"/>
        <v>0</v>
      </c>
      <c r="CB200" s="56">
        <f t="shared" si="305"/>
        <v>0</v>
      </c>
      <c r="CC200" s="56">
        <f t="shared" si="306"/>
        <v>0</v>
      </c>
      <c r="CD200" s="57">
        <f t="shared" si="307"/>
        <v>0</v>
      </c>
      <c r="CE200" s="56" t="str">
        <f t="shared" si="308"/>
        <v/>
      </c>
      <c r="CF200" s="56" t="str">
        <f t="shared" si="309"/>
        <v/>
      </c>
      <c r="CG200" s="57">
        <f t="shared" si="310"/>
        <v>0</v>
      </c>
      <c r="CH200" s="56" t="str">
        <f t="shared" si="311"/>
        <v/>
      </c>
      <c r="CI200" s="56">
        <f t="shared" si="312"/>
        <v>1</v>
      </c>
      <c r="CJ200" s="56">
        <f t="shared" si="313"/>
        <v>0</v>
      </c>
      <c r="CK200" s="58">
        <f t="shared" si="285"/>
        <v>0</v>
      </c>
      <c r="CL200" s="59">
        <f t="shared" si="314"/>
        <v>0</v>
      </c>
      <c r="CM200" s="58">
        <f t="shared" si="315"/>
        <v>0</v>
      </c>
      <c r="CN200" s="58">
        <f t="shared" si="316"/>
        <v>0</v>
      </c>
      <c r="CO200" s="58">
        <f t="shared" si="317"/>
        <v>0</v>
      </c>
      <c r="CP200" s="60" t="str">
        <f t="shared" si="318"/>
        <v/>
      </c>
      <c r="CQ200" s="241"/>
      <c r="CS200" s="49"/>
      <c r="CT200" s="50" t="str">
        <f t="shared" si="319"/>
        <v/>
      </c>
      <c r="CU200" s="51" t="str">
        <f t="shared" si="320"/>
        <v/>
      </c>
      <c r="CV200" s="51" t="str">
        <f t="shared" si="321"/>
        <v>_</v>
      </c>
      <c r="CW200" s="51" t="str">
        <f t="shared" si="322"/>
        <v/>
      </c>
      <c r="CX200" s="52">
        <f t="shared" si="323"/>
        <v>0</v>
      </c>
      <c r="CY200" s="52" t="str">
        <f t="shared" si="324"/>
        <v/>
      </c>
      <c r="CZ200" s="53">
        <f t="shared" si="286"/>
        <v>0</v>
      </c>
      <c r="DA200" s="53">
        <f t="shared" si="325"/>
        <v>0</v>
      </c>
      <c r="DB200" s="52">
        <f t="shared" si="326"/>
        <v>0</v>
      </c>
      <c r="DC200" s="52">
        <f t="shared" si="327"/>
        <v>0</v>
      </c>
      <c r="DD200" s="61"/>
      <c r="DE200" s="165"/>
      <c r="DG200" s="276"/>
      <c r="DH200" s="282" t="str">
        <f t="shared" si="330"/>
        <v/>
      </c>
      <c r="DI200" s="275"/>
      <c r="DJ200" s="275"/>
      <c r="DK200" s="276"/>
      <c r="DL200" s="1081"/>
      <c r="DM200" s="1081"/>
      <c r="DN200" s="276"/>
      <c r="DO200" s="276"/>
      <c r="DP200" s="283" t="str">
        <f t="shared" si="331"/>
        <v/>
      </c>
      <c r="DQ200" s="276"/>
      <c r="DR200" s="276"/>
      <c r="DS200" s="277"/>
      <c r="DT200" s="276"/>
      <c r="DU200" s="277"/>
      <c r="DV200" s="276"/>
      <c r="DW200" s="276"/>
      <c r="DX200" s="277"/>
      <c r="DY200" s="277"/>
      <c r="DZ200" s="61"/>
      <c r="EA200" s="62"/>
      <c r="EB200" s="62"/>
      <c r="EC200" s="26" t="str">
        <f t="shared" si="291"/>
        <v/>
      </c>
      <c r="ED200" s="26" t="str">
        <f t="shared" si="292"/>
        <v/>
      </c>
      <c r="EE200" s="27">
        <f>IF(ED200="",0,IF(COUNTIF(ED$12:ED199,ED200)=0,0,COUNTIF(ED$12:ED199,ED200)))</f>
        <v>0</v>
      </c>
      <c r="EF200" s="26">
        <f t="shared" si="300"/>
        <v>0</v>
      </c>
      <c r="EG200" s="27" t="str">
        <f t="shared" si="293"/>
        <v/>
      </c>
      <c r="EI200" s="26" t="str">
        <f t="shared" si="294"/>
        <v/>
      </c>
      <c r="EJ200" s="26" t="str">
        <f t="shared" si="295"/>
        <v/>
      </c>
    </row>
    <row r="201" spans="1:140" s="26" customFormat="1" ht="52.5" customHeight="1">
      <c r="A201" s="169" t="str">
        <f>IF(OR($I201="TTL",$I201=""),"",IF(ISERROR(VLOOKUP($B201,CODE!$D:$G,CODE!$F$1-2,FALSE))=TRUE,"전략",VLOOKUP($B201,CODE!$D:$G,CODE!$F$1-2,FALSE)))</f>
        <v/>
      </c>
      <c r="B201" s="224" t="str">
        <f>IF(OR($I201="TTL",$I201=""),"",IF(VLOOKUP($P201,CODE!$K:$O,CODE!$O$1,FALSE)="",$I201,$I201&amp;"-"&amp;VLOOKUP($P201,CODE!$K:$O,CODE!$O$1,FALSE)))</f>
        <v/>
      </c>
      <c r="C201" s="72" t="str">
        <f t="shared" si="287"/>
        <v>--</v>
      </c>
      <c r="D201" s="306" t="str">
        <f t="shared" si="296"/>
        <v>--</v>
      </c>
      <c r="E201" s="72">
        <f t="shared" si="297"/>
        <v>0</v>
      </c>
      <c r="F201" s="195" t="str">
        <f t="shared" si="298"/>
        <v>--0</v>
      </c>
      <c r="G201" s="72" t="str">
        <f t="shared" si="299"/>
        <v>--0-</v>
      </c>
      <c r="H201" s="72">
        <f>IF(ISERROR(I201&amp;VLOOKUP(P201,CODE!$K:$N,CODE!$N$1,FALSE)&amp;S201)=TRUE,0,I201&amp;VLOOKUP(P201,CODE!$K:$N,CODE!$N$1,FALSE)&amp;S201)</f>
        <v>0</v>
      </c>
      <c r="I201" s="72" t="str">
        <f>IF(ISERROR(SEARCH("TTL",$K201))=TRUE,IF($L201="","",VLOOKUP($L201,CODE!$B:$G,CODE!$D$1,FALSE)),"TTL")</f>
        <v/>
      </c>
      <c r="J201" s="244" t="str">
        <f t="shared" si="288"/>
        <v/>
      </c>
      <c r="K201" s="558"/>
      <c r="L201" s="40"/>
      <c r="M201" s="41" t="str">
        <f>IF(OR($I201="TTL",$L201=""),"",VLOOKUP($L201,CODE!$B:$D,CODE!$C$1,FALSE))</f>
        <v/>
      </c>
      <c r="N201" s="42" t="str">
        <f>IF(OR($I201="TTL",$L201=""),"",VLOOKUP($K$2,CODE!$S:$T,CODE!$T$1-1,FALSE))</f>
        <v/>
      </c>
      <c r="O201" s="43" t="str">
        <f>IF(OR($I201="TTL",$L201=""),"",VLOOKUP($L$2,CODE!$X:$Y,CODE!$Y$1-1,FALSE))</f>
        <v/>
      </c>
      <c r="P201" s="40"/>
      <c r="Q201" s="41" t="str">
        <f>IF(OR($I201="TTL",$P201=""),"",VLOOKUP($P201,CODE!$K:$M,CODE!$L$1,FALSE))</f>
        <v/>
      </c>
      <c r="R201" s="185"/>
      <c r="S201" s="40"/>
      <c r="T201" s="43" t="str">
        <f t="shared" si="333"/>
        <v/>
      </c>
      <c r="U201" s="39" t="str">
        <f t="shared" si="334"/>
        <v/>
      </c>
      <c r="V201" s="36">
        <f t="shared" si="277"/>
        <v>0</v>
      </c>
      <c r="W201" s="44"/>
      <c r="X201" s="39" t="str">
        <f>IF($Y201="","",VLOOKUP($Y201,CODE!$AE:$AF,CODE!$AF$1-1,FALSE))</f>
        <v/>
      </c>
      <c r="Y201" s="37"/>
      <c r="Z201" s="35" t="str">
        <f t="shared" si="278"/>
        <v/>
      </c>
      <c r="AA201" s="554" t="str">
        <f t="shared" si="279"/>
        <v/>
      </c>
      <c r="AB201" s="45">
        <f t="shared" si="280"/>
        <v>0</v>
      </c>
      <c r="AC201" s="560">
        <v>0</v>
      </c>
      <c r="AD201" s="186">
        <v>1</v>
      </c>
      <c r="AE201" s="218"/>
      <c r="AF201" s="214"/>
      <c r="AG201" s="215"/>
      <c r="AH201" s="216"/>
      <c r="AI201" s="231" t="str">
        <f t="shared" si="335"/>
        <v/>
      </c>
      <c r="AJ201" s="217"/>
      <c r="AK201" s="217"/>
      <c r="AL201" s="219" t="str">
        <f t="shared" si="332"/>
        <v/>
      </c>
      <c r="AM201" s="254">
        <f>IF(ISERROR(VLOOKUP($F201,[1]기획현황취합!$A$1:$E$65474,[1]기획현황취합!$B$1,FALSE))=TRUE,0,VLOOKUP($F201,[1]기획현황취합!$A$1:$E$65474,[1]기획현황취합!$B$1,FALSE))</f>
        <v>0</v>
      </c>
      <c r="AN201" s="1042">
        <f>IF(ISERROR(VLOOKUP($F201,[1]기획현황취합!$A$1:$E$65474,[1]기획현황취합!$C$1,FALSE))=TRUE,0,VLOOKUP($F201,[1]기획현황취합!$A$1:$E$65474,[1]기획현황취합!$C$1,FALSE))</f>
        <v>0</v>
      </c>
      <c r="AO201" s="46">
        <f>IF(ISERROR(($AM201/1.1)/VLOOKUP($AG201,'TARGET MU'!$A:$D,'TARGET MU'!$D$1,FALSE))=TRUE,0,($AM201/1.1)/VLOOKUP($AG201,'TARGET MU'!$A:$D,'TARGET MU'!$D$1,FALSE))</f>
        <v>0</v>
      </c>
      <c r="AP201" s="1049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0</v>
      </c>
      <c r="AQ201" s="38">
        <f t="shared" si="328"/>
        <v>0</v>
      </c>
      <c r="AR201" s="716">
        <v>0</v>
      </c>
      <c r="AS201" s="716">
        <v>0</v>
      </c>
      <c r="AT201" s="251"/>
      <c r="AU201" s="226">
        <f t="shared" si="329"/>
        <v>0</v>
      </c>
      <c r="AV201" s="252">
        <v>0</v>
      </c>
      <c r="AW201" s="253">
        <v>0</v>
      </c>
      <c r="AX201" s="257">
        <f>IF(ISERROR(VLOOKUP($F201,[1]기획현황취합!$A$1:$E$65474,[1]기획현황취합!$D$1,FALSE))=TRUE,0,VLOOKUP($F201,[1]기획현황취합!$A$1:$E$65474,[1]기획현황취합!$D$1,FALSE))</f>
        <v>0</v>
      </c>
      <c r="AY201" s="255">
        <v>0</v>
      </c>
      <c r="AZ201" s="210">
        <f>IF(ISERROR(VLOOKUP($F201,[1]기획현황취합!$A$1:$E$65474,[1]기획현황취합!$E$1,FALSE))=TRUE,0,VLOOKUP($F201,[1]기획현황취합!$A$1:$E$65474,[1]기획현황취합!$E$1,FALSE))</f>
        <v>0</v>
      </c>
      <c r="BA201" s="250">
        <v>0</v>
      </c>
      <c r="BB201" s="250">
        <v>0</v>
      </c>
      <c r="BC201" s="250">
        <v>0</v>
      </c>
      <c r="BD201" s="250">
        <v>0</v>
      </c>
      <c r="BE201" s="250">
        <v>0</v>
      </c>
      <c r="BF201" s="250">
        <v>0</v>
      </c>
      <c r="BG201" s="256">
        <v>0</v>
      </c>
      <c r="BH201" s="256">
        <v>0</v>
      </c>
      <c r="BI201" s="84">
        <f>IF($I201="TTL",SUMIF($C:$C,MID($K201,1,SEARCH("TTL",$K201)-2),$BI:$BI),SUMIF(실입고현황!$A:$A,BB201&amp;VLOOKUP($AG201,'TARGET MU'!$A:$D,'TARGET MU'!$B$1,FALSE)&amp;$Z201&amp;" "&amp;$AE201,실입고현황!$C:$C))</f>
        <v>0</v>
      </c>
      <c r="BJ201" s="103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04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4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4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05">
        <f t="shared" si="281"/>
        <v>0</v>
      </c>
      <c r="BO201" s="47">
        <f t="shared" si="282"/>
        <v>0</v>
      </c>
      <c r="BP201" s="95">
        <f t="shared" si="283"/>
        <v>0</v>
      </c>
      <c r="BQ201" s="95">
        <f t="shared" si="284"/>
        <v>0</v>
      </c>
      <c r="BR201" s="48">
        <f t="shared" si="336"/>
        <v>0</v>
      </c>
      <c r="BT201" s="26" t="str">
        <f>IF(ISERROR(Z201&amp;VLOOKUP($AG201,'TARGET MU'!$A:$D,'TARGET MU'!$B$1,FALSE))=TRUE,"",Z201&amp;VLOOKUP($AG201,'TARGET MU'!$A:$D,'TARGET MU'!$B$1,FALSE))</f>
        <v/>
      </c>
      <c r="BU201" s="31">
        <f t="shared" si="289"/>
        <v>0</v>
      </c>
      <c r="BV201" s="31" t="str">
        <f t="shared" si="290"/>
        <v>0</v>
      </c>
      <c r="BX201" s="55">
        <f t="shared" si="301"/>
        <v>0</v>
      </c>
      <c r="BY201" s="56" t="str">
        <f t="shared" si="302"/>
        <v/>
      </c>
      <c r="BZ201" s="56">
        <f t="shared" si="303"/>
        <v>0</v>
      </c>
      <c r="CA201" s="56">
        <f t="shared" si="304"/>
        <v>0</v>
      </c>
      <c r="CB201" s="56">
        <f t="shared" si="305"/>
        <v>0</v>
      </c>
      <c r="CC201" s="56">
        <f t="shared" si="306"/>
        <v>0</v>
      </c>
      <c r="CD201" s="57">
        <f t="shared" si="307"/>
        <v>0</v>
      </c>
      <c r="CE201" s="56" t="str">
        <f t="shared" si="308"/>
        <v/>
      </c>
      <c r="CF201" s="56" t="str">
        <f t="shared" si="309"/>
        <v/>
      </c>
      <c r="CG201" s="57">
        <f t="shared" si="310"/>
        <v>0</v>
      </c>
      <c r="CH201" s="56" t="str">
        <f t="shared" si="311"/>
        <v/>
      </c>
      <c r="CI201" s="56">
        <f t="shared" si="312"/>
        <v>1</v>
      </c>
      <c r="CJ201" s="56">
        <f t="shared" si="313"/>
        <v>0</v>
      </c>
      <c r="CK201" s="58">
        <f t="shared" si="285"/>
        <v>0</v>
      </c>
      <c r="CL201" s="59">
        <f t="shared" si="314"/>
        <v>0</v>
      </c>
      <c r="CM201" s="58">
        <f t="shared" si="315"/>
        <v>0</v>
      </c>
      <c r="CN201" s="58">
        <f t="shared" si="316"/>
        <v>0</v>
      </c>
      <c r="CO201" s="58">
        <f t="shared" si="317"/>
        <v>0</v>
      </c>
      <c r="CP201" s="60" t="str">
        <f t="shared" si="318"/>
        <v/>
      </c>
      <c r="CQ201" s="241"/>
      <c r="CS201" s="49"/>
      <c r="CT201" s="50" t="str">
        <f t="shared" si="319"/>
        <v/>
      </c>
      <c r="CU201" s="51" t="str">
        <f t="shared" si="320"/>
        <v/>
      </c>
      <c r="CV201" s="51" t="str">
        <f t="shared" si="321"/>
        <v>_</v>
      </c>
      <c r="CW201" s="51" t="str">
        <f t="shared" si="322"/>
        <v/>
      </c>
      <c r="CX201" s="52">
        <f t="shared" si="323"/>
        <v>0</v>
      </c>
      <c r="CY201" s="52" t="str">
        <f t="shared" si="324"/>
        <v/>
      </c>
      <c r="CZ201" s="53">
        <f t="shared" si="286"/>
        <v>0</v>
      </c>
      <c r="DA201" s="53">
        <f t="shared" si="325"/>
        <v>0</v>
      </c>
      <c r="DB201" s="52">
        <f t="shared" si="326"/>
        <v>0</v>
      </c>
      <c r="DC201" s="52">
        <f t="shared" si="327"/>
        <v>0</v>
      </c>
      <c r="DD201" s="61"/>
      <c r="DE201" s="165"/>
      <c r="DG201" s="276"/>
      <c r="DH201" s="282" t="str">
        <f t="shared" si="330"/>
        <v/>
      </c>
      <c r="DI201" s="275"/>
      <c r="DJ201" s="275"/>
      <c r="DK201" s="276"/>
      <c r="DL201" s="1081"/>
      <c r="DM201" s="1081"/>
      <c r="DN201" s="276"/>
      <c r="DO201" s="276"/>
      <c r="DP201" s="283" t="str">
        <f t="shared" si="331"/>
        <v/>
      </c>
      <c r="DQ201" s="276"/>
      <c r="DR201" s="276"/>
      <c r="DS201" s="277"/>
      <c r="DT201" s="276"/>
      <c r="DU201" s="277"/>
      <c r="DV201" s="276"/>
      <c r="DW201" s="276"/>
      <c r="DX201" s="277"/>
      <c r="DY201" s="277"/>
      <c r="DZ201" s="61"/>
      <c r="EA201" s="62"/>
      <c r="EB201" s="62"/>
      <c r="EC201" s="26" t="str">
        <f t="shared" si="291"/>
        <v/>
      </c>
      <c r="ED201" s="26" t="str">
        <f t="shared" si="292"/>
        <v/>
      </c>
      <c r="EE201" s="27">
        <f>IF(ED201="",0,IF(COUNTIF(ED$12:ED200,ED201)=0,0,COUNTIF(ED$12:ED200,ED201)))</f>
        <v>0</v>
      </c>
      <c r="EF201" s="26">
        <f t="shared" si="300"/>
        <v>0</v>
      </c>
      <c r="EG201" s="27" t="str">
        <f t="shared" si="293"/>
        <v/>
      </c>
      <c r="EI201" s="26" t="str">
        <f t="shared" si="294"/>
        <v/>
      </c>
      <c r="EJ201" s="26" t="str">
        <f t="shared" si="295"/>
        <v/>
      </c>
    </row>
    <row r="202" spans="1:140" s="26" customFormat="1" ht="52.5" customHeight="1">
      <c r="A202" s="169" t="str">
        <f>IF(OR($I202="TTL",$I202=""),"",IF(ISERROR(VLOOKUP($B202,CODE!$D:$G,CODE!$F$1-2,FALSE))=TRUE,"전략",VLOOKUP($B202,CODE!$D:$G,CODE!$F$1-2,FALSE)))</f>
        <v/>
      </c>
      <c r="B202" s="224" t="str">
        <f>IF(OR($I202="TTL",$I202=""),"",IF(VLOOKUP($P202,CODE!$K:$O,CODE!$O$1,FALSE)="",$I202,$I202&amp;"-"&amp;VLOOKUP($P202,CODE!$K:$O,CODE!$O$1,FALSE)))</f>
        <v/>
      </c>
      <c r="C202" s="72" t="str">
        <f t="shared" si="287"/>
        <v>--</v>
      </c>
      <c r="D202" s="306" t="str">
        <f t="shared" si="296"/>
        <v>--</v>
      </c>
      <c r="E202" s="72">
        <f t="shared" si="297"/>
        <v>0</v>
      </c>
      <c r="F202" s="195" t="str">
        <f t="shared" si="298"/>
        <v>--0</v>
      </c>
      <c r="G202" s="72" t="str">
        <f t="shared" si="299"/>
        <v>--0-</v>
      </c>
      <c r="H202" s="72">
        <f>IF(ISERROR(I202&amp;VLOOKUP(P202,CODE!$K:$N,CODE!$N$1,FALSE)&amp;S202)=TRUE,0,I202&amp;VLOOKUP(P202,CODE!$K:$N,CODE!$N$1,FALSE)&amp;S202)</f>
        <v>0</v>
      </c>
      <c r="I202" s="72" t="str">
        <f>IF(ISERROR(SEARCH("TTL",$K202))=TRUE,IF($L202="","",VLOOKUP($L202,CODE!$B:$G,CODE!$D$1,FALSE)),"TTL")</f>
        <v/>
      </c>
      <c r="J202" s="244" t="str">
        <f t="shared" si="288"/>
        <v/>
      </c>
      <c r="K202" s="558"/>
      <c r="L202" s="40"/>
      <c r="M202" s="41" t="str">
        <f>IF(OR($I202="TTL",$L202=""),"",VLOOKUP($L202,CODE!$B:$D,CODE!$C$1,FALSE))</f>
        <v/>
      </c>
      <c r="N202" s="42" t="str">
        <f>IF(OR($I202="TTL",$L202=""),"",VLOOKUP($K$2,CODE!$S:$T,CODE!$T$1-1,FALSE))</f>
        <v/>
      </c>
      <c r="O202" s="43" t="str">
        <f>IF(OR($I202="TTL",$L202=""),"",VLOOKUP($L$2,CODE!$X:$Y,CODE!$Y$1-1,FALSE))</f>
        <v/>
      </c>
      <c r="P202" s="40"/>
      <c r="Q202" s="41" t="str">
        <f>IF(OR($I202="TTL",$P202=""),"",VLOOKUP($P202,CODE!$K:$M,CODE!$L$1,FALSE))</f>
        <v/>
      </c>
      <c r="R202" s="185"/>
      <c r="S202" s="40"/>
      <c r="T202" s="43" t="str">
        <f t="shared" si="333"/>
        <v/>
      </c>
      <c r="U202" s="39" t="str">
        <f t="shared" si="334"/>
        <v/>
      </c>
      <c r="V202" s="36">
        <f t="shared" si="277"/>
        <v>0</v>
      </c>
      <c r="W202" s="44"/>
      <c r="X202" s="39" t="str">
        <f>IF($Y202="","",VLOOKUP($Y202,CODE!$AE:$AF,CODE!$AF$1-1,FALSE))</f>
        <v/>
      </c>
      <c r="Y202" s="37"/>
      <c r="Z202" s="35" t="str">
        <f t="shared" si="278"/>
        <v/>
      </c>
      <c r="AA202" s="554" t="str">
        <f t="shared" si="279"/>
        <v/>
      </c>
      <c r="AB202" s="45">
        <f t="shared" si="280"/>
        <v>0</v>
      </c>
      <c r="AC202" s="560">
        <v>0</v>
      </c>
      <c r="AD202" s="186">
        <v>1</v>
      </c>
      <c r="AE202" s="218"/>
      <c r="AF202" s="214"/>
      <c r="AG202" s="215"/>
      <c r="AH202" s="216"/>
      <c r="AI202" s="231" t="str">
        <f t="shared" si="335"/>
        <v/>
      </c>
      <c r="AJ202" s="217"/>
      <c r="AK202" s="217"/>
      <c r="AL202" s="219" t="str">
        <f t="shared" si="332"/>
        <v/>
      </c>
      <c r="AM202" s="254">
        <f>IF(ISERROR(VLOOKUP($F202,[1]기획현황취합!$A$1:$E$65474,[1]기획현황취합!$B$1,FALSE))=TRUE,0,VLOOKUP($F202,[1]기획현황취합!$A$1:$E$65474,[1]기획현황취합!$B$1,FALSE))</f>
        <v>0</v>
      </c>
      <c r="AN202" s="1042">
        <f>IF(ISERROR(VLOOKUP($F202,[1]기획현황취합!$A$1:$E$65474,[1]기획현황취합!$C$1,FALSE))=TRUE,0,VLOOKUP($F202,[1]기획현황취합!$A$1:$E$65474,[1]기획현황취합!$C$1,FALSE))</f>
        <v>0</v>
      </c>
      <c r="AO202" s="46">
        <f>IF(ISERROR(($AM202/1.1)/VLOOKUP($AG202,'TARGET MU'!$A:$D,'TARGET MU'!$D$1,FALSE))=TRUE,0,($AM202/1.1)/VLOOKUP($AG202,'TARGET MU'!$A:$D,'TARGET MU'!$D$1,FALSE))</f>
        <v>0</v>
      </c>
      <c r="AP202" s="1049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0</v>
      </c>
      <c r="AQ202" s="38">
        <f t="shared" si="328"/>
        <v>0</v>
      </c>
      <c r="AR202" s="716">
        <v>0</v>
      </c>
      <c r="AS202" s="716">
        <v>0</v>
      </c>
      <c r="AT202" s="251"/>
      <c r="AU202" s="226">
        <f t="shared" si="329"/>
        <v>0</v>
      </c>
      <c r="AV202" s="252">
        <v>0</v>
      </c>
      <c r="AW202" s="253">
        <v>0</v>
      </c>
      <c r="AX202" s="257">
        <f>IF(ISERROR(VLOOKUP($F202,[1]기획현황취합!$A$1:$E$65474,[1]기획현황취합!$D$1,FALSE))=TRUE,0,VLOOKUP($F202,[1]기획현황취합!$A$1:$E$65474,[1]기획현황취합!$D$1,FALSE))</f>
        <v>0</v>
      </c>
      <c r="AY202" s="255">
        <v>0</v>
      </c>
      <c r="AZ202" s="210">
        <f>IF(ISERROR(VLOOKUP($F202,[1]기획현황취합!$A$1:$E$65474,[1]기획현황취합!$E$1,FALSE))=TRUE,0,VLOOKUP($F202,[1]기획현황취합!$A$1:$E$65474,[1]기획현황취합!$E$1,FALSE))</f>
        <v>0</v>
      </c>
      <c r="BA202" s="250">
        <v>0</v>
      </c>
      <c r="BB202" s="250">
        <v>0</v>
      </c>
      <c r="BC202" s="250">
        <v>0</v>
      </c>
      <c r="BD202" s="250">
        <v>0</v>
      </c>
      <c r="BE202" s="250">
        <v>0</v>
      </c>
      <c r="BF202" s="250">
        <v>0</v>
      </c>
      <c r="BG202" s="256">
        <v>0</v>
      </c>
      <c r="BH202" s="256">
        <v>0</v>
      </c>
      <c r="BI202" s="84">
        <f>IF($I202="TTL",SUMIF($C:$C,MID($K202,1,SEARCH("TTL",$K202)-2),$BI:$BI),SUMIF(실입고현황!$A:$A,BB202&amp;VLOOKUP($AG202,'TARGET MU'!$A:$D,'TARGET MU'!$B$1,FALSE)&amp;$Z202&amp;" "&amp;$AE202,실입고현황!$C:$C))</f>
        <v>0</v>
      </c>
      <c r="BJ202" s="103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4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4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4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5">
        <f t="shared" si="281"/>
        <v>0</v>
      </c>
      <c r="BO202" s="47">
        <f t="shared" si="282"/>
        <v>0</v>
      </c>
      <c r="BP202" s="95">
        <f t="shared" si="283"/>
        <v>0</v>
      </c>
      <c r="BQ202" s="95">
        <f t="shared" si="284"/>
        <v>0</v>
      </c>
      <c r="BR202" s="48">
        <f t="shared" si="336"/>
        <v>0</v>
      </c>
      <c r="BT202" s="26" t="str">
        <f>IF(ISERROR(Z202&amp;VLOOKUP($AG202,'TARGET MU'!$A:$D,'TARGET MU'!$B$1,FALSE))=TRUE,"",Z202&amp;VLOOKUP($AG202,'TARGET MU'!$A:$D,'TARGET MU'!$B$1,FALSE))</f>
        <v/>
      </c>
      <c r="BU202" s="31">
        <f t="shared" si="289"/>
        <v>0</v>
      </c>
      <c r="BV202" s="31" t="str">
        <f t="shared" si="290"/>
        <v>0</v>
      </c>
      <c r="BX202" s="55">
        <f t="shared" si="301"/>
        <v>0</v>
      </c>
      <c r="BY202" s="56" t="str">
        <f t="shared" si="302"/>
        <v/>
      </c>
      <c r="BZ202" s="56">
        <f t="shared" si="303"/>
        <v>0</v>
      </c>
      <c r="CA202" s="56">
        <f t="shared" si="304"/>
        <v>0</v>
      </c>
      <c r="CB202" s="56">
        <f t="shared" si="305"/>
        <v>0</v>
      </c>
      <c r="CC202" s="56">
        <f t="shared" si="306"/>
        <v>0</v>
      </c>
      <c r="CD202" s="57">
        <f t="shared" si="307"/>
        <v>0</v>
      </c>
      <c r="CE202" s="56" t="str">
        <f t="shared" si="308"/>
        <v/>
      </c>
      <c r="CF202" s="56" t="str">
        <f t="shared" si="309"/>
        <v/>
      </c>
      <c r="CG202" s="57">
        <f t="shared" si="310"/>
        <v>0</v>
      </c>
      <c r="CH202" s="56" t="str">
        <f t="shared" si="311"/>
        <v/>
      </c>
      <c r="CI202" s="56">
        <f t="shared" si="312"/>
        <v>1</v>
      </c>
      <c r="CJ202" s="56">
        <f t="shared" si="313"/>
        <v>0</v>
      </c>
      <c r="CK202" s="58">
        <f t="shared" si="285"/>
        <v>0</v>
      </c>
      <c r="CL202" s="59">
        <f t="shared" si="314"/>
        <v>0</v>
      </c>
      <c r="CM202" s="58">
        <f t="shared" si="315"/>
        <v>0</v>
      </c>
      <c r="CN202" s="58">
        <f t="shared" si="316"/>
        <v>0</v>
      </c>
      <c r="CO202" s="58">
        <f t="shared" si="317"/>
        <v>0</v>
      </c>
      <c r="CP202" s="60" t="str">
        <f t="shared" si="318"/>
        <v/>
      </c>
      <c r="CQ202" s="241"/>
      <c r="CS202" s="49"/>
      <c r="CT202" s="50" t="str">
        <f t="shared" si="319"/>
        <v/>
      </c>
      <c r="CU202" s="51" t="str">
        <f t="shared" si="320"/>
        <v/>
      </c>
      <c r="CV202" s="51" t="str">
        <f t="shared" si="321"/>
        <v>_</v>
      </c>
      <c r="CW202" s="51" t="str">
        <f t="shared" si="322"/>
        <v/>
      </c>
      <c r="CX202" s="52">
        <f t="shared" si="323"/>
        <v>0</v>
      </c>
      <c r="CY202" s="52" t="str">
        <f t="shared" si="324"/>
        <v/>
      </c>
      <c r="CZ202" s="53">
        <f t="shared" si="286"/>
        <v>0</v>
      </c>
      <c r="DA202" s="53">
        <f t="shared" si="325"/>
        <v>0</v>
      </c>
      <c r="DB202" s="52">
        <f t="shared" si="326"/>
        <v>0</v>
      </c>
      <c r="DC202" s="52">
        <f t="shared" si="327"/>
        <v>0</v>
      </c>
      <c r="DD202" s="61"/>
      <c r="DE202" s="165"/>
      <c r="DG202" s="276"/>
      <c r="DH202" s="282" t="str">
        <f t="shared" si="330"/>
        <v/>
      </c>
      <c r="DI202" s="275"/>
      <c r="DJ202" s="275"/>
      <c r="DK202" s="276"/>
      <c r="DL202" s="1081"/>
      <c r="DM202" s="1081"/>
      <c r="DN202" s="276"/>
      <c r="DO202" s="276"/>
      <c r="DP202" s="283" t="str">
        <f t="shared" si="331"/>
        <v/>
      </c>
      <c r="DQ202" s="276"/>
      <c r="DR202" s="276"/>
      <c r="DS202" s="277"/>
      <c r="DT202" s="276"/>
      <c r="DU202" s="277"/>
      <c r="DV202" s="276"/>
      <c r="DW202" s="276"/>
      <c r="DX202" s="277"/>
      <c r="DY202" s="277"/>
      <c r="DZ202" s="61"/>
      <c r="EA202" s="62"/>
      <c r="EB202" s="62"/>
      <c r="EC202" s="26" t="str">
        <f t="shared" si="291"/>
        <v/>
      </c>
      <c r="ED202" s="26" t="str">
        <f t="shared" si="292"/>
        <v/>
      </c>
      <c r="EE202" s="27">
        <f>IF(ED202="",0,IF(COUNTIF(ED$12:ED201,ED202)=0,0,COUNTIF(ED$12:ED201,ED202)))</f>
        <v>0</v>
      </c>
      <c r="EF202" s="26">
        <f t="shared" si="300"/>
        <v>0</v>
      </c>
      <c r="EG202" s="27" t="str">
        <f t="shared" si="293"/>
        <v/>
      </c>
      <c r="EI202" s="26" t="str">
        <f t="shared" si="294"/>
        <v/>
      </c>
      <c r="EJ202" s="26" t="str">
        <f t="shared" si="295"/>
        <v/>
      </c>
    </row>
    <row r="203" spans="1:140" s="26" customFormat="1" ht="52.5" customHeight="1">
      <c r="A203" s="169" t="str">
        <f>IF(OR($I203="TTL",$I203=""),"",IF(ISERROR(VLOOKUP($B203,CODE!$D:$G,CODE!$F$1-2,FALSE))=TRUE,"전략",VLOOKUP($B203,CODE!$D:$G,CODE!$F$1-2,FALSE)))</f>
        <v/>
      </c>
      <c r="B203" s="224" t="str">
        <f>IF(OR($I203="TTL",$I203=""),"",IF(VLOOKUP($P203,CODE!$K:$O,CODE!$O$1,FALSE)="",$I203,$I203&amp;"-"&amp;VLOOKUP($P203,CODE!$K:$O,CODE!$O$1,FALSE)))</f>
        <v/>
      </c>
      <c r="C203" s="72" t="str">
        <f t="shared" si="287"/>
        <v>--</v>
      </c>
      <c r="D203" s="306" t="str">
        <f t="shared" si="296"/>
        <v>--</v>
      </c>
      <c r="E203" s="72">
        <f t="shared" si="297"/>
        <v>0</v>
      </c>
      <c r="F203" s="195" t="str">
        <f t="shared" si="298"/>
        <v>--0</v>
      </c>
      <c r="G203" s="72" t="str">
        <f t="shared" si="299"/>
        <v>--0-</v>
      </c>
      <c r="H203" s="72">
        <f>IF(ISERROR(I203&amp;VLOOKUP(P203,CODE!$K:$N,CODE!$N$1,FALSE)&amp;S203)=TRUE,0,I203&amp;VLOOKUP(P203,CODE!$K:$N,CODE!$N$1,FALSE)&amp;S203)</f>
        <v>0</v>
      </c>
      <c r="I203" s="72" t="str">
        <f>IF(ISERROR(SEARCH("TTL",$K203))=TRUE,IF($L203="","",VLOOKUP($L203,CODE!$B:$G,CODE!$D$1,FALSE)),"TTL")</f>
        <v/>
      </c>
      <c r="J203" s="244" t="str">
        <f t="shared" si="288"/>
        <v/>
      </c>
      <c r="K203" s="558"/>
      <c r="L203" s="40"/>
      <c r="M203" s="41" t="str">
        <f>IF(OR($I203="TTL",$L203=""),"",VLOOKUP($L203,CODE!$B:$D,CODE!$C$1,FALSE))</f>
        <v/>
      </c>
      <c r="N203" s="42" t="str">
        <f>IF(OR($I203="TTL",$L203=""),"",VLOOKUP($K$2,CODE!$S:$T,CODE!$T$1-1,FALSE))</f>
        <v/>
      </c>
      <c r="O203" s="43" t="str">
        <f>IF(OR($I203="TTL",$L203=""),"",VLOOKUP($L$2,CODE!$X:$Y,CODE!$Y$1-1,FALSE))</f>
        <v/>
      </c>
      <c r="P203" s="40"/>
      <c r="Q203" s="41" t="str">
        <f>IF(OR($I203="TTL",$P203=""),"",VLOOKUP($P203,CODE!$K:$M,CODE!$L$1,FALSE))</f>
        <v/>
      </c>
      <c r="R203" s="185"/>
      <c r="S203" s="40"/>
      <c r="T203" s="43" t="str">
        <f t="shared" si="333"/>
        <v/>
      </c>
      <c r="U203" s="39" t="str">
        <f t="shared" si="334"/>
        <v/>
      </c>
      <c r="V203" s="36">
        <f t="shared" si="277"/>
        <v>0</v>
      </c>
      <c r="W203" s="44"/>
      <c r="X203" s="39" t="str">
        <f>IF($Y203="","",VLOOKUP($Y203,CODE!$AE:$AF,CODE!$AF$1-1,FALSE))</f>
        <v/>
      </c>
      <c r="Y203" s="37"/>
      <c r="Z203" s="35" t="str">
        <f t="shared" si="278"/>
        <v/>
      </c>
      <c r="AA203" s="554" t="str">
        <f t="shared" si="279"/>
        <v/>
      </c>
      <c r="AB203" s="45">
        <f t="shared" si="280"/>
        <v>0</v>
      </c>
      <c r="AC203" s="560">
        <v>0</v>
      </c>
      <c r="AD203" s="186">
        <v>1</v>
      </c>
      <c r="AE203" s="218"/>
      <c r="AF203" s="214"/>
      <c r="AG203" s="215"/>
      <c r="AH203" s="216"/>
      <c r="AI203" s="231" t="str">
        <f t="shared" si="335"/>
        <v/>
      </c>
      <c r="AJ203" s="217"/>
      <c r="AK203" s="217"/>
      <c r="AL203" s="219" t="str">
        <f t="shared" si="332"/>
        <v/>
      </c>
      <c r="AM203" s="254">
        <f>IF(ISERROR(VLOOKUP($F203,[1]기획현황취합!$A$1:$E$65474,[1]기획현황취합!$B$1,FALSE))=TRUE,0,VLOOKUP($F203,[1]기획현황취합!$A$1:$E$65474,[1]기획현황취합!$B$1,FALSE))</f>
        <v>0</v>
      </c>
      <c r="AN203" s="1042">
        <f>IF(ISERROR(VLOOKUP($F203,[1]기획현황취합!$A$1:$E$65474,[1]기획현황취합!$C$1,FALSE))=TRUE,0,VLOOKUP($F203,[1]기획현황취합!$A$1:$E$65474,[1]기획현황취합!$C$1,FALSE))</f>
        <v>0</v>
      </c>
      <c r="AO203" s="46">
        <f>IF(ISERROR(($AM203/1.1)/VLOOKUP($AG203,'TARGET MU'!$A:$D,'TARGET MU'!$D$1,FALSE))=TRUE,0,($AM203/1.1)/VLOOKUP($AG203,'TARGET MU'!$A:$D,'TARGET MU'!$D$1,FALSE))</f>
        <v>0</v>
      </c>
      <c r="AP203" s="1049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0</v>
      </c>
      <c r="AQ203" s="38">
        <f t="shared" si="328"/>
        <v>0</v>
      </c>
      <c r="AR203" s="716">
        <v>0</v>
      </c>
      <c r="AS203" s="716">
        <v>0</v>
      </c>
      <c r="AT203" s="251"/>
      <c r="AU203" s="226">
        <f t="shared" si="329"/>
        <v>0</v>
      </c>
      <c r="AV203" s="252">
        <v>0</v>
      </c>
      <c r="AW203" s="253">
        <v>0</v>
      </c>
      <c r="AX203" s="257">
        <f>IF(ISERROR(VLOOKUP($F203,[1]기획현황취합!$A$1:$E$65474,[1]기획현황취합!$D$1,FALSE))=TRUE,0,VLOOKUP($F203,[1]기획현황취합!$A$1:$E$65474,[1]기획현황취합!$D$1,FALSE))</f>
        <v>0</v>
      </c>
      <c r="AY203" s="255">
        <v>0</v>
      </c>
      <c r="AZ203" s="210">
        <f>IF(ISERROR(VLOOKUP($F203,[1]기획현황취합!$A$1:$E$65474,[1]기획현황취합!$E$1,FALSE))=TRUE,0,VLOOKUP($F203,[1]기획현황취합!$A$1:$E$65474,[1]기획현황취합!$E$1,FALSE))</f>
        <v>0</v>
      </c>
      <c r="BA203" s="250">
        <v>0</v>
      </c>
      <c r="BB203" s="250">
        <v>0</v>
      </c>
      <c r="BC203" s="250">
        <v>0</v>
      </c>
      <c r="BD203" s="250">
        <v>0</v>
      </c>
      <c r="BE203" s="250">
        <v>0</v>
      </c>
      <c r="BF203" s="250">
        <v>0</v>
      </c>
      <c r="BG203" s="256">
        <v>0</v>
      </c>
      <c r="BH203" s="256">
        <v>0</v>
      </c>
      <c r="BI203" s="84">
        <f>IF($I203="TTL",SUMIF($C:$C,MID($K203,1,SEARCH("TTL",$K203)-2),$BI:$BI),SUMIF(실입고현황!$A:$A,BB203&amp;VLOOKUP($AG203,'TARGET MU'!$A:$D,'TARGET MU'!$B$1,FALSE)&amp;$Z203&amp;" "&amp;$AE203,실입고현황!$C:$C))</f>
        <v>0</v>
      </c>
      <c r="BJ203" s="103">
        <f>IF($I203="TTL",SUMIF($C:$C,MID($K203,1,SEARCH("TTL",$K203)-2),$BJ:$BJ),SUMIF(실입고현황!$A:$A,BC203&amp;VLOOKUP($AG203,'TARGET MU'!$A:$D,'TARGET MU'!$B$1,FALSE)&amp;$Z203&amp;" "&amp;$AE203,실입고현황!$C:$C))</f>
        <v>0</v>
      </c>
      <c r="BK203" s="104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04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4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5">
        <f t="shared" si="281"/>
        <v>0</v>
      </c>
      <c r="BO203" s="47">
        <f t="shared" si="282"/>
        <v>0</v>
      </c>
      <c r="BP203" s="95">
        <f t="shared" si="283"/>
        <v>0</v>
      </c>
      <c r="BQ203" s="95">
        <f t="shared" si="284"/>
        <v>0</v>
      </c>
      <c r="BR203" s="48">
        <f t="shared" si="336"/>
        <v>0</v>
      </c>
      <c r="BT203" s="26" t="str">
        <f>IF(ISERROR(Z203&amp;VLOOKUP($AG203,'TARGET MU'!$A:$D,'TARGET MU'!$B$1,FALSE))=TRUE,"",Z203&amp;VLOOKUP($AG203,'TARGET MU'!$A:$D,'TARGET MU'!$B$1,FALSE))</f>
        <v/>
      </c>
      <c r="BU203" s="31">
        <f t="shared" si="289"/>
        <v>0</v>
      </c>
      <c r="BV203" s="31" t="str">
        <f t="shared" si="290"/>
        <v>0</v>
      </c>
      <c r="BX203" s="55">
        <f t="shared" si="301"/>
        <v>0</v>
      </c>
      <c r="BY203" s="56" t="str">
        <f t="shared" si="302"/>
        <v/>
      </c>
      <c r="BZ203" s="56">
        <f t="shared" si="303"/>
        <v>0</v>
      </c>
      <c r="CA203" s="56">
        <f t="shared" si="304"/>
        <v>0</v>
      </c>
      <c r="CB203" s="56">
        <f t="shared" si="305"/>
        <v>0</v>
      </c>
      <c r="CC203" s="56">
        <f t="shared" si="306"/>
        <v>0</v>
      </c>
      <c r="CD203" s="57">
        <f t="shared" si="307"/>
        <v>0</v>
      </c>
      <c r="CE203" s="56" t="str">
        <f t="shared" si="308"/>
        <v/>
      </c>
      <c r="CF203" s="56" t="str">
        <f t="shared" si="309"/>
        <v/>
      </c>
      <c r="CG203" s="57">
        <f t="shared" si="310"/>
        <v>0</v>
      </c>
      <c r="CH203" s="56" t="str">
        <f t="shared" si="311"/>
        <v/>
      </c>
      <c r="CI203" s="56">
        <f t="shared" si="312"/>
        <v>1</v>
      </c>
      <c r="CJ203" s="56">
        <f t="shared" si="313"/>
        <v>0</v>
      </c>
      <c r="CK203" s="58">
        <f t="shared" si="285"/>
        <v>0</v>
      </c>
      <c r="CL203" s="59">
        <f t="shared" si="314"/>
        <v>0</v>
      </c>
      <c r="CM203" s="58">
        <f t="shared" si="315"/>
        <v>0</v>
      </c>
      <c r="CN203" s="58">
        <f t="shared" si="316"/>
        <v>0</v>
      </c>
      <c r="CO203" s="58">
        <f t="shared" si="317"/>
        <v>0</v>
      </c>
      <c r="CP203" s="60" t="str">
        <f t="shared" si="318"/>
        <v/>
      </c>
      <c r="CQ203" s="241"/>
      <c r="CS203" s="49"/>
      <c r="CT203" s="50" t="str">
        <f t="shared" si="319"/>
        <v/>
      </c>
      <c r="CU203" s="51" t="str">
        <f t="shared" si="320"/>
        <v/>
      </c>
      <c r="CV203" s="51" t="str">
        <f t="shared" si="321"/>
        <v>_</v>
      </c>
      <c r="CW203" s="51" t="str">
        <f t="shared" si="322"/>
        <v/>
      </c>
      <c r="CX203" s="52">
        <f t="shared" si="323"/>
        <v>0</v>
      </c>
      <c r="CY203" s="52" t="str">
        <f t="shared" si="324"/>
        <v/>
      </c>
      <c r="CZ203" s="53">
        <f t="shared" si="286"/>
        <v>0</v>
      </c>
      <c r="DA203" s="53">
        <f t="shared" si="325"/>
        <v>0</v>
      </c>
      <c r="DB203" s="52">
        <f t="shared" si="326"/>
        <v>0</v>
      </c>
      <c r="DC203" s="52">
        <f t="shared" si="327"/>
        <v>0</v>
      </c>
      <c r="DD203" s="61"/>
      <c r="DE203" s="165"/>
      <c r="DG203" s="276"/>
      <c r="DH203" s="282" t="str">
        <f t="shared" si="330"/>
        <v/>
      </c>
      <c r="DI203" s="275"/>
      <c r="DJ203" s="275"/>
      <c r="DK203" s="276"/>
      <c r="DL203" s="1081"/>
      <c r="DM203" s="1081"/>
      <c r="DN203" s="276"/>
      <c r="DO203" s="276"/>
      <c r="DP203" s="283" t="str">
        <f t="shared" si="331"/>
        <v/>
      </c>
      <c r="DQ203" s="276"/>
      <c r="DR203" s="276"/>
      <c r="DS203" s="277"/>
      <c r="DT203" s="276"/>
      <c r="DU203" s="277"/>
      <c r="DV203" s="276"/>
      <c r="DW203" s="276"/>
      <c r="DX203" s="277"/>
      <c r="DY203" s="277"/>
      <c r="DZ203" s="61"/>
      <c r="EA203" s="62"/>
      <c r="EB203" s="62"/>
      <c r="EC203" s="26" t="str">
        <f t="shared" si="291"/>
        <v/>
      </c>
      <c r="ED203" s="26" t="str">
        <f t="shared" si="292"/>
        <v/>
      </c>
      <c r="EE203" s="27">
        <f>IF(ED203="",0,IF(COUNTIF(ED$12:ED202,ED203)=0,0,COUNTIF(ED$12:ED202,ED203)))</f>
        <v>0</v>
      </c>
      <c r="EF203" s="26">
        <f t="shared" si="300"/>
        <v>0</v>
      </c>
      <c r="EG203" s="27" t="str">
        <f t="shared" si="293"/>
        <v/>
      </c>
      <c r="EI203" s="26" t="str">
        <f t="shared" si="294"/>
        <v/>
      </c>
      <c r="EJ203" s="26" t="str">
        <f t="shared" si="295"/>
        <v/>
      </c>
    </row>
    <row r="204" spans="1:140" s="26" customFormat="1" ht="52.5" customHeight="1">
      <c r="A204" s="169" t="str">
        <f>IF(OR($I204="TTL",$I204=""),"",IF(ISERROR(VLOOKUP($B204,CODE!$D:$G,CODE!$F$1-2,FALSE))=TRUE,"전략",VLOOKUP($B204,CODE!$D:$G,CODE!$F$1-2,FALSE)))</f>
        <v/>
      </c>
      <c r="B204" s="224" t="str">
        <f>IF(OR($I204="TTL",$I204=""),"",IF(VLOOKUP($P204,CODE!$K:$O,CODE!$O$1,FALSE)="",$I204,$I204&amp;"-"&amp;VLOOKUP($P204,CODE!$K:$O,CODE!$O$1,FALSE)))</f>
        <v/>
      </c>
      <c r="C204" s="72" t="str">
        <f t="shared" si="287"/>
        <v>--</v>
      </c>
      <c r="D204" s="306" t="str">
        <f t="shared" si="296"/>
        <v>--</v>
      </c>
      <c r="E204" s="72">
        <f t="shared" si="297"/>
        <v>0</v>
      </c>
      <c r="F204" s="195" t="str">
        <f t="shared" si="298"/>
        <v>--0</v>
      </c>
      <c r="G204" s="72" t="str">
        <f t="shared" si="299"/>
        <v>--0-</v>
      </c>
      <c r="H204" s="72">
        <f>IF(ISERROR(I204&amp;VLOOKUP(P204,CODE!$K:$N,CODE!$N$1,FALSE)&amp;S204)=TRUE,0,I204&amp;VLOOKUP(P204,CODE!$K:$N,CODE!$N$1,FALSE)&amp;S204)</f>
        <v>0</v>
      </c>
      <c r="I204" s="72" t="str">
        <f>IF(ISERROR(SEARCH("TTL",$K204))=TRUE,IF($L204="","",VLOOKUP($L204,CODE!$B:$G,CODE!$D$1,FALSE)),"TTL")</f>
        <v/>
      </c>
      <c r="J204" s="244" t="str">
        <f t="shared" si="288"/>
        <v/>
      </c>
      <c r="K204" s="558"/>
      <c r="L204" s="40"/>
      <c r="M204" s="41" t="str">
        <f>IF(OR($I204="TTL",$L204=""),"",VLOOKUP($L204,CODE!$B:$D,CODE!$C$1,FALSE))</f>
        <v/>
      </c>
      <c r="N204" s="42" t="str">
        <f>IF(OR($I204="TTL",$L204=""),"",VLOOKUP($K$2,CODE!$S:$T,CODE!$T$1-1,FALSE))</f>
        <v/>
      </c>
      <c r="O204" s="43" t="str">
        <f>IF(OR($I204="TTL",$L204=""),"",VLOOKUP($L$2,CODE!$X:$Y,CODE!$Y$1-1,FALSE))</f>
        <v/>
      </c>
      <c r="P204" s="40"/>
      <c r="Q204" s="41" t="str">
        <f>IF(OR($I204="TTL",$P204=""),"",VLOOKUP($P204,CODE!$K:$M,CODE!$L$1,FALSE))</f>
        <v/>
      </c>
      <c r="R204" s="185"/>
      <c r="S204" s="40"/>
      <c r="T204" s="43" t="str">
        <f t="shared" si="333"/>
        <v/>
      </c>
      <c r="U204" s="39" t="str">
        <f t="shared" si="334"/>
        <v/>
      </c>
      <c r="V204" s="36">
        <f t="shared" si="277"/>
        <v>0</v>
      </c>
      <c r="W204" s="44"/>
      <c r="X204" s="39" t="str">
        <f>IF($Y204="","",VLOOKUP($Y204,CODE!$AE:$AF,CODE!$AF$1-1,FALSE))</f>
        <v/>
      </c>
      <c r="Y204" s="37"/>
      <c r="Z204" s="35" t="str">
        <f t="shared" si="278"/>
        <v/>
      </c>
      <c r="AA204" s="554" t="str">
        <f t="shared" si="279"/>
        <v/>
      </c>
      <c r="AB204" s="45">
        <f t="shared" si="280"/>
        <v>0</v>
      </c>
      <c r="AC204" s="560">
        <v>0</v>
      </c>
      <c r="AD204" s="186">
        <v>1</v>
      </c>
      <c r="AE204" s="218"/>
      <c r="AF204" s="214"/>
      <c r="AG204" s="215"/>
      <c r="AH204" s="216"/>
      <c r="AI204" s="231" t="str">
        <f t="shared" si="335"/>
        <v/>
      </c>
      <c r="AJ204" s="217"/>
      <c r="AK204" s="217"/>
      <c r="AL204" s="219" t="str">
        <f t="shared" si="332"/>
        <v/>
      </c>
      <c r="AM204" s="254">
        <f>IF(ISERROR(VLOOKUP($F204,[1]기획현황취합!$A$1:$E$65474,[1]기획현황취합!$B$1,FALSE))=TRUE,0,VLOOKUP($F204,[1]기획현황취합!$A$1:$E$65474,[1]기획현황취합!$B$1,FALSE))</f>
        <v>0</v>
      </c>
      <c r="AN204" s="1042">
        <f>IF(ISERROR(VLOOKUP($F204,[1]기획현황취합!$A$1:$E$65474,[1]기획현황취합!$C$1,FALSE))=TRUE,0,VLOOKUP($F204,[1]기획현황취합!$A$1:$E$65474,[1]기획현황취합!$C$1,FALSE))</f>
        <v>0</v>
      </c>
      <c r="AO204" s="46">
        <f>IF(ISERROR(($AM204/1.1)/VLOOKUP($AG204,'TARGET MU'!$A:$D,'TARGET MU'!$D$1,FALSE))=TRUE,0,($AM204/1.1)/VLOOKUP($AG204,'TARGET MU'!$A:$D,'TARGET MU'!$D$1,FALSE))</f>
        <v>0</v>
      </c>
      <c r="AP204" s="1049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0</v>
      </c>
      <c r="AQ204" s="38">
        <f t="shared" si="328"/>
        <v>0</v>
      </c>
      <c r="AR204" s="716">
        <v>0</v>
      </c>
      <c r="AS204" s="716">
        <v>0</v>
      </c>
      <c r="AT204" s="251"/>
      <c r="AU204" s="226">
        <f t="shared" si="329"/>
        <v>0</v>
      </c>
      <c r="AV204" s="252">
        <v>0</v>
      </c>
      <c r="AW204" s="253">
        <v>0</v>
      </c>
      <c r="AX204" s="257">
        <f>IF(ISERROR(VLOOKUP($F204,[1]기획현황취합!$A$1:$E$65474,[1]기획현황취합!$D$1,FALSE))=TRUE,0,VLOOKUP($F204,[1]기획현황취합!$A$1:$E$65474,[1]기획현황취합!$D$1,FALSE))</f>
        <v>0</v>
      </c>
      <c r="AY204" s="255">
        <v>0</v>
      </c>
      <c r="AZ204" s="210">
        <f>IF(ISERROR(VLOOKUP($F204,[1]기획현황취합!$A$1:$E$65474,[1]기획현황취합!$E$1,FALSE))=TRUE,0,VLOOKUP($F204,[1]기획현황취합!$A$1:$E$65474,[1]기획현황취합!$E$1,FALSE))</f>
        <v>0</v>
      </c>
      <c r="BA204" s="250">
        <v>0</v>
      </c>
      <c r="BB204" s="250">
        <v>0</v>
      </c>
      <c r="BC204" s="250">
        <v>0</v>
      </c>
      <c r="BD204" s="250">
        <v>0</v>
      </c>
      <c r="BE204" s="250">
        <v>0</v>
      </c>
      <c r="BF204" s="250">
        <v>0</v>
      </c>
      <c r="BG204" s="256">
        <v>0</v>
      </c>
      <c r="BH204" s="256">
        <v>0</v>
      </c>
      <c r="BI204" s="84">
        <f>IF($I204="TTL",SUMIF($C:$C,MID($K204,1,SEARCH("TTL",$K204)-2),$BI:$BI),SUMIF(실입고현황!$A:$A,BB204&amp;VLOOKUP($AG204,'TARGET MU'!$A:$D,'TARGET MU'!$B$1,FALSE)&amp;$Z204&amp;" "&amp;$AE204,실입고현황!$C:$C))</f>
        <v>0</v>
      </c>
      <c r="BJ204" s="103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04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4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4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5">
        <f t="shared" si="281"/>
        <v>0</v>
      </c>
      <c r="BO204" s="47">
        <f t="shared" si="282"/>
        <v>0</v>
      </c>
      <c r="BP204" s="95">
        <f t="shared" si="283"/>
        <v>0</v>
      </c>
      <c r="BQ204" s="95">
        <f t="shared" si="284"/>
        <v>0</v>
      </c>
      <c r="BR204" s="48">
        <f t="shared" si="336"/>
        <v>0</v>
      </c>
      <c r="BT204" s="26" t="str">
        <f>IF(ISERROR(Z204&amp;VLOOKUP($AG204,'TARGET MU'!$A:$D,'TARGET MU'!$B$1,FALSE))=TRUE,"",Z204&amp;VLOOKUP($AG204,'TARGET MU'!$A:$D,'TARGET MU'!$B$1,FALSE))</f>
        <v/>
      </c>
      <c r="BU204" s="31">
        <f t="shared" si="289"/>
        <v>0</v>
      </c>
      <c r="BV204" s="31" t="str">
        <f t="shared" si="290"/>
        <v>0</v>
      </c>
      <c r="BX204" s="55">
        <f t="shared" si="301"/>
        <v>0</v>
      </c>
      <c r="BY204" s="56" t="str">
        <f t="shared" si="302"/>
        <v/>
      </c>
      <c r="BZ204" s="56">
        <f t="shared" si="303"/>
        <v>0</v>
      </c>
      <c r="CA204" s="56">
        <f t="shared" si="304"/>
        <v>0</v>
      </c>
      <c r="CB204" s="56">
        <f t="shared" si="305"/>
        <v>0</v>
      </c>
      <c r="CC204" s="56">
        <f t="shared" si="306"/>
        <v>0</v>
      </c>
      <c r="CD204" s="57">
        <f t="shared" si="307"/>
        <v>0</v>
      </c>
      <c r="CE204" s="56" t="str">
        <f t="shared" si="308"/>
        <v/>
      </c>
      <c r="CF204" s="56" t="str">
        <f t="shared" si="309"/>
        <v/>
      </c>
      <c r="CG204" s="57">
        <f t="shared" si="310"/>
        <v>0</v>
      </c>
      <c r="CH204" s="56" t="str">
        <f t="shared" si="311"/>
        <v/>
      </c>
      <c r="CI204" s="56">
        <f t="shared" si="312"/>
        <v>1</v>
      </c>
      <c r="CJ204" s="56">
        <f t="shared" si="313"/>
        <v>0</v>
      </c>
      <c r="CK204" s="58">
        <f t="shared" si="285"/>
        <v>0</v>
      </c>
      <c r="CL204" s="59">
        <f t="shared" si="314"/>
        <v>0</v>
      </c>
      <c r="CM204" s="58">
        <f t="shared" si="315"/>
        <v>0</v>
      </c>
      <c r="CN204" s="58">
        <f t="shared" si="316"/>
        <v>0</v>
      </c>
      <c r="CO204" s="58">
        <f t="shared" si="317"/>
        <v>0</v>
      </c>
      <c r="CP204" s="60" t="str">
        <f t="shared" si="318"/>
        <v/>
      </c>
      <c r="CQ204" s="241"/>
      <c r="CS204" s="49"/>
      <c r="CT204" s="50" t="str">
        <f t="shared" si="319"/>
        <v/>
      </c>
      <c r="CU204" s="51" t="str">
        <f t="shared" si="320"/>
        <v/>
      </c>
      <c r="CV204" s="51" t="str">
        <f t="shared" si="321"/>
        <v>_</v>
      </c>
      <c r="CW204" s="51" t="str">
        <f t="shared" si="322"/>
        <v/>
      </c>
      <c r="CX204" s="52">
        <f t="shared" si="323"/>
        <v>0</v>
      </c>
      <c r="CY204" s="52" t="str">
        <f t="shared" si="324"/>
        <v/>
      </c>
      <c r="CZ204" s="53">
        <f t="shared" si="286"/>
        <v>0</v>
      </c>
      <c r="DA204" s="53">
        <f t="shared" si="325"/>
        <v>0</v>
      </c>
      <c r="DB204" s="52">
        <f t="shared" si="326"/>
        <v>0</v>
      </c>
      <c r="DC204" s="52">
        <f t="shared" si="327"/>
        <v>0</v>
      </c>
      <c r="DD204" s="61"/>
      <c r="DE204" s="165"/>
      <c r="DG204" s="276"/>
      <c r="DH204" s="282" t="str">
        <f t="shared" si="330"/>
        <v/>
      </c>
      <c r="DI204" s="275"/>
      <c r="DJ204" s="275"/>
      <c r="DK204" s="276"/>
      <c r="DL204" s="1081"/>
      <c r="DM204" s="1081"/>
      <c r="DN204" s="276"/>
      <c r="DO204" s="276"/>
      <c r="DP204" s="283" t="str">
        <f t="shared" si="331"/>
        <v/>
      </c>
      <c r="DQ204" s="276"/>
      <c r="DR204" s="276"/>
      <c r="DS204" s="277"/>
      <c r="DT204" s="276"/>
      <c r="DU204" s="277"/>
      <c r="DV204" s="276"/>
      <c r="DW204" s="276"/>
      <c r="DX204" s="277"/>
      <c r="DY204" s="277"/>
      <c r="DZ204" s="61"/>
      <c r="EA204" s="62"/>
      <c r="EB204" s="62"/>
      <c r="EC204" s="26" t="str">
        <f t="shared" si="291"/>
        <v/>
      </c>
      <c r="ED204" s="26" t="str">
        <f t="shared" si="292"/>
        <v/>
      </c>
      <c r="EE204" s="27">
        <f>IF(ED204="",0,IF(COUNTIF(ED$12:ED203,ED204)=0,0,COUNTIF(ED$12:ED203,ED204)))</f>
        <v>0</v>
      </c>
      <c r="EF204" s="26">
        <f t="shared" si="300"/>
        <v>0</v>
      </c>
      <c r="EG204" s="27" t="str">
        <f t="shared" si="293"/>
        <v/>
      </c>
      <c r="EI204" s="26" t="str">
        <f t="shared" si="294"/>
        <v/>
      </c>
      <c r="EJ204" s="26" t="str">
        <f t="shared" si="295"/>
        <v/>
      </c>
    </row>
    <row r="205" spans="1:140" s="26" customFormat="1" ht="52.5" customHeight="1">
      <c r="A205" s="169" t="str">
        <f>IF(OR($I205="TTL",$I205=""),"",IF(ISERROR(VLOOKUP($B205,CODE!$D:$G,CODE!$F$1-2,FALSE))=TRUE,"전략",VLOOKUP($B205,CODE!$D:$G,CODE!$F$1-2,FALSE)))</f>
        <v/>
      </c>
      <c r="B205" s="224" t="str">
        <f>IF(OR($I205="TTL",$I205=""),"",IF(VLOOKUP($P205,CODE!$K:$O,CODE!$O$1,FALSE)="",$I205,$I205&amp;"-"&amp;VLOOKUP($P205,CODE!$K:$O,CODE!$O$1,FALSE)))</f>
        <v/>
      </c>
      <c r="C205" s="72" t="str">
        <f t="shared" si="287"/>
        <v>--</v>
      </c>
      <c r="D205" s="306" t="str">
        <f t="shared" si="296"/>
        <v>--</v>
      </c>
      <c r="E205" s="72">
        <f t="shared" si="297"/>
        <v>0</v>
      </c>
      <c r="F205" s="195" t="str">
        <f t="shared" si="298"/>
        <v>--0</v>
      </c>
      <c r="G205" s="72" t="str">
        <f t="shared" si="299"/>
        <v>--0-</v>
      </c>
      <c r="H205" s="72">
        <f>IF(ISERROR(I205&amp;VLOOKUP(P205,CODE!$K:$N,CODE!$N$1,FALSE)&amp;S205)=TRUE,0,I205&amp;VLOOKUP(P205,CODE!$K:$N,CODE!$N$1,FALSE)&amp;S205)</f>
        <v>0</v>
      </c>
      <c r="I205" s="72" t="str">
        <f>IF(ISERROR(SEARCH("TTL",$K205))=TRUE,IF($L205="","",VLOOKUP($L205,CODE!$B:$G,CODE!$D$1,FALSE)),"TTL")</f>
        <v/>
      </c>
      <c r="J205" s="244" t="str">
        <f t="shared" si="288"/>
        <v/>
      </c>
      <c r="K205" s="558"/>
      <c r="L205" s="40"/>
      <c r="M205" s="41" t="str">
        <f>IF(OR($I205="TTL",$L205=""),"",VLOOKUP($L205,CODE!$B:$D,CODE!$C$1,FALSE))</f>
        <v/>
      </c>
      <c r="N205" s="42" t="str">
        <f>IF(OR($I205="TTL",$L205=""),"",VLOOKUP($K$2,CODE!$S:$T,CODE!$T$1-1,FALSE))</f>
        <v/>
      </c>
      <c r="O205" s="43" t="str">
        <f>IF(OR($I205="TTL",$L205=""),"",VLOOKUP($L$2,CODE!$X:$Y,CODE!$Y$1-1,FALSE))</f>
        <v/>
      </c>
      <c r="P205" s="40"/>
      <c r="Q205" s="41" t="str">
        <f>IF(OR($I205="TTL",$P205=""),"",VLOOKUP($P205,CODE!$K:$M,CODE!$L$1,FALSE))</f>
        <v/>
      </c>
      <c r="R205" s="185"/>
      <c r="S205" s="40"/>
      <c r="T205" s="43" t="str">
        <f t="shared" si="333"/>
        <v/>
      </c>
      <c r="U205" s="39" t="str">
        <f t="shared" si="334"/>
        <v/>
      </c>
      <c r="V205" s="36">
        <f t="shared" ref="V205:V268" si="337">IF($I205="TTL",SUMIF($C:$C,MID($K205,1,SEARCH("TTL",$K205)-2),$V:$V),IF($EI205="",0,1/COUNTIF($EI:$EI,$EI205)))</f>
        <v>0</v>
      </c>
      <c r="W205" s="44"/>
      <c r="X205" s="39" t="str">
        <f>IF($Y205="","",VLOOKUP($Y205,CODE!$AE:$AF,CODE!$AF$1-1,FALSE))</f>
        <v/>
      </c>
      <c r="Y205" s="37"/>
      <c r="Z205" s="35" t="str">
        <f t="shared" ref="Z205:Z268" si="338">$U205&amp;$X205</f>
        <v/>
      </c>
      <c r="AA205" s="554" t="str">
        <f t="shared" ref="AA205:AA268" si="339">VLOOKUP($Z205&amp;$AX205,$EC:$EG,5,FALSE)</f>
        <v/>
      </c>
      <c r="AB205" s="45">
        <f t="shared" ref="AB205:AB268" si="340">IF($I205="TTL",SUMIF($C:$C,MID($K205,1,SEARCH("TTL",$K205)-2),$AB:$AB),IF($EJ205="",0,1/COUNTIF($EJ:$EJ,$EJ205)))</f>
        <v>0</v>
      </c>
      <c r="AC205" s="560">
        <v>0</v>
      </c>
      <c r="AD205" s="186">
        <v>1</v>
      </c>
      <c r="AE205" s="218"/>
      <c r="AF205" s="214"/>
      <c r="AG205" s="215"/>
      <c r="AH205" s="216"/>
      <c r="AI205" s="231" t="str">
        <f t="shared" si="335"/>
        <v/>
      </c>
      <c r="AJ205" s="217"/>
      <c r="AK205" s="217"/>
      <c r="AL205" s="219" t="str">
        <f t="shared" si="332"/>
        <v/>
      </c>
      <c r="AM205" s="254">
        <f>IF(ISERROR(VLOOKUP($F205,[1]기획현황취합!$A$1:$E$65474,[1]기획현황취합!$B$1,FALSE))=TRUE,0,VLOOKUP($F205,[1]기획현황취합!$A$1:$E$65474,[1]기획현황취합!$B$1,FALSE))</f>
        <v>0</v>
      </c>
      <c r="AN205" s="1042">
        <f>IF(ISERROR(VLOOKUP($F205,[1]기획현황취합!$A$1:$E$65474,[1]기획현황취합!$C$1,FALSE))=TRUE,0,VLOOKUP($F205,[1]기획현황취합!$A$1:$E$65474,[1]기획현황취합!$C$1,FALSE))</f>
        <v>0</v>
      </c>
      <c r="AO205" s="46">
        <f>IF(ISERROR(($AM205/1.1)/VLOOKUP($AG205,'TARGET MU'!$A:$D,'TARGET MU'!$D$1,FALSE))=TRUE,0,($AM205/1.1)/VLOOKUP($AG205,'TARGET MU'!$A:$D,'TARGET MU'!$D$1,FALSE))</f>
        <v>0</v>
      </c>
      <c r="AP205" s="1049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0</v>
      </c>
      <c r="AQ205" s="38">
        <f t="shared" si="328"/>
        <v>0</v>
      </c>
      <c r="AR205" s="716">
        <v>0</v>
      </c>
      <c r="AS205" s="716">
        <v>0</v>
      </c>
      <c r="AT205" s="251"/>
      <c r="AU205" s="226">
        <f t="shared" si="329"/>
        <v>0</v>
      </c>
      <c r="AV205" s="252">
        <v>0</v>
      </c>
      <c r="AW205" s="253">
        <v>0</v>
      </c>
      <c r="AX205" s="257">
        <f>IF(ISERROR(VLOOKUP($F205,[1]기획현황취합!$A$1:$E$65474,[1]기획현황취합!$D$1,FALSE))=TRUE,0,VLOOKUP($F205,[1]기획현황취합!$A$1:$E$65474,[1]기획현황취합!$D$1,FALSE))</f>
        <v>0</v>
      </c>
      <c r="AY205" s="255">
        <v>0</v>
      </c>
      <c r="AZ205" s="210">
        <f>IF(ISERROR(VLOOKUP($F205,[1]기획현황취합!$A$1:$E$65474,[1]기획현황취합!$E$1,FALSE))=TRUE,0,VLOOKUP($F205,[1]기획현황취합!$A$1:$E$65474,[1]기획현황취합!$E$1,FALSE))</f>
        <v>0</v>
      </c>
      <c r="BA205" s="250">
        <v>0</v>
      </c>
      <c r="BB205" s="250">
        <v>0</v>
      </c>
      <c r="BC205" s="250">
        <v>0</v>
      </c>
      <c r="BD205" s="250">
        <v>0</v>
      </c>
      <c r="BE205" s="250">
        <v>0</v>
      </c>
      <c r="BF205" s="250">
        <v>0</v>
      </c>
      <c r="BG205" s="256">
        <v>0</v>
      </c>
      <c r="BH205" s="256">
        <v>0</v>
      </c>
      <c r="BI205" s="84">
        <f>IF($I205="TTL",SUMIF($C:$C,MID($K205,1,SEARCH("TTL",$K205)-2),$BI:$BI),SUMIF(실입고현황!$A:$A,BB205&amp;VLOOKUP($AG205,'TARGET MU'!$A:$D,'TARGET MU'!$B$1,FALSE)&amp;$Z205&amp;" "&amp;$AE205,실입고현황!$C:$C))</f>
        <v>0</v>
      </c>
      <c r="BJ205" s="103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04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4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4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5">
        <f t="shared" ref="BN205:BN268" si="341">IF($I205="TTL",SUMIF($C:$C,MID($K205,1,SEARCH("TTL",$K205)-2),$BN:$BN),IF(($BO205-SUM($BI205,$BJ205,$BK205,BL205,BM205))&lt;$BO205*$BN$6,0,$BO205-SUM($BI205,$BJ205,$BK205,BL205,BM205)))</f>
        <v>0</v>
      </c>
      <c r="BO205" s="47">
        <f t="shared" ref="BO205:BO268" si="342">IF($I205="TTL",SUMIF($C:$C,MID($K205,1,SEARCH("TTL",$K205)-2),$BO:$BO),$AF205)</f>
        <v>0</v>
      </c>
      <c r="BP205" s="95">
        <f t="shared" ref="BP205:BP268" si="343">IF($I205="TTL",SUMIF($C:$C,MID($K205,1,SEARCH("TTL",$K205)-2),$BP:$BP),IF($AO205=0,0,IF($AP205=0,$AO205*$AF205,$AP205*$AF205)))</f>
        <v>0</v>
      </c>
      <c r="BQ205" s="95">
        <f t="shared" ref="BQ205:BQ268" si="344">IF($I205="TTL",SUMIF($C:$C,MID($K205,1,SEARCH("TTL",$K205)-2),$BQ:$BQ),$AM205*$AF205)</f>
        <v>0</v>
      </c>
      <c r="BR205" s="48">
        <f t="shared" si="336"/>
        <v>0</v>
      </c>
      <c r="BT205" s="26" t="str">
        <f>IF(ISERROR(Z205&amp;VLOOKUP($AG205,'TARGET MU'!$A:$D,'TARGET MU'!$B$1,FALSE))=TRUE,"",Z205&amp;VLOOKUP($AG205,'TARGET MU'!$A:$D,'TARGET MU'!$B$1,FALSE))</f>
        <v/>
      </c>
      <c r="BU205" s="31">
        <f t="shared" si="289"/>
        <v>0</v>
      </c>
      <c r="BV205" s="31" t="str">
        <f t="shared" si="290"/>
        <v>0</v>
      </c>
      <c r="BX205" s="55">
        <f t="shared" si="301"/>
        <v>0</v>
      </c>
      <c r="BY205" s="56" t="str">
        <f t="shared" si="302"/>
        <v/>
      </c>
      <c r="BZ205" s="56">
        <f t="shared" si="303"/>
        <v>0</v>
      </c>
      <c r="CA205" s="56">
        <f t="shared" si="304"/>
        <v>0</v>
      </c>
      <c r="CB205" s="56">
        <f t="shared" si="305"/>
        <v>0</v>
      </c>
      <c r="CC205" s="56">
        <f t="shared" si="306"/>
        <v>0</v>
      </c>
      <c r="CD205" s="57">
        <f t="shared" si="307"/>
        <v>0</v>
      </c>
      <c r="CE205" s="56" t="str">
        <f t="shared" si="308"/>
        <v/>
      </c>
      <c r="CF205" s="56" t="str">
        <f t="shared" si="309"/>
        <v/>
      </c>
      <c r="CG205" s="57">
        <f t="shared" si="310"/>
        <v>0</v>
      </c>
      <c r="CH205" s="56" t="str">
        <f t="shared" si="311"/>
        <v/>
      </c>
      <c r="CI205" s="56">
        <f t="shared" si="312"/>
        <v>1</v>
      </c>
      <c r="CJ205" s="56">
        <f t="shared" si="313"/>
        <v>0</v>
      </c>
      <c r="CK205" s="58">
        <f t="shared" ref="CK205:CK268" si="345">IF($I205="TTL",SUMIF($C:$C,MID($K205,1,SEARCH("TTL",$K205)-2),$BO:$BO),$AF205)</f>
        <v>0</v>
      </c>
      <c r="CL205" s="59">
        <f t="shared" si="314"/>
        <v>0</v>
      </c>
      <c r="CM205" s="58">
        <f t="shared" si="315"/>
        <v>0</v>
      </c>
      <c r="CN205" s="58">
        <f t="shared" si="316"/>
        <v>0</v>
      </c>
      <c r="CO205" s="58">
        <f t="shared" si="317"/>
        <v>0</v>
      </c>
      <c r="CP205" s="60" t="str">
        <f t="shared" si="318"/>
        <v/>
      </c>
      <c r="CQ205" s="241"/>
      <c r="CS205" s="49"/>
      <c r="CT205" s="50" t="str">
        <f t="shared" si="319"/>
        <v/>
      </c>
      <c r="CU205" s="51" t="str">
        <f t="shared" si="320"/>
        <v/>
      </c>
      <c r="CV205" s="51" t="str">
        <f t="shared" si="321"/>
        <v>_</v>
      </c>
      <c r="CW205" s="51" t="str">
        <f t="shared" si="322"/>
        <v/>
      </c>
      <c r="CX205" s="52">
        <f t="shared" si="323"/>
        <v>0</v>
      </c>
      <c r="CY205" s="52" t="str">
        <f t="shared" si="324"/>
        <v/>
      </c>
      <c r="CZ205" s="53">
        <f t="shared" ref="CZ205:CZ268" si="346">IF($I205="TTL",SUMIF($C:$C,MID($K205,1,SEARCH("TTL",$K205)-2),$CZ:$CZ),$AF205)</f>
        <v>0</v>
      </c>
      <c r="DA205" s="53">
        <f t="shared" si="325"/>
        <v>0</v>
      </c>
      <c r="DB205" s="52">
        <f t="shared" si="326"/>
        <v>0</v>
      </c>
      <c r="DC205" s="52">
        <f t="shared" si="327"/>
        <v>0</v>
      </c>
      <c r="DD205" s="61"/>
      <c r="DE205" s="165"/>
      <c r="DG205" s="276"/>
      <c r="DH205" s="282" t="str">
        <f t="shared" si="330"/>
        <v/>
      </c>
      <c r="DI205" s="275"/>
      <c r="DJ205" s="275"/>
      <c r="DK205" s="276"/>
      <c r="DL205" s="1081"/>
      <c r="DM205" s="1081"/>
      <c r="DN205" s="276"/>
      <c r="DO205" s="276"/>
      <c r="DP205" s="283" t="str">
        <f t="shared" si="331"/>
        <v/>
      </c>
      <c r="DQ205" s="276"/>
      <c r="DR205" s="276"/>
      <c r="DS205" s="277"/>
      <c r="DT205" s="276"/>
      <c r="DU205" s="277"/>
      <c r="DV205" s="276"/>
      <c r="DW205" s="276"/>
      <c r="DX205" s="277"/>
      <c r="DY205" s="277"/>
      <c r="DZ205" s="61"/>
      <c r="EA205" s="62"/>
      <c r="EB205" s="62"/>
      <c r="EC205" s="26" t="str">
        <f t="shared" si="291"/>
        <v/>
      </c>
      <c r="ED205" s="26" t="str">
        <f t="shared" si="292"/>
        <v/>
      </c>
      <c r="EE205" s="27">
        <f>IF(ED205="",0,IF(COUNTIF(ED$12:ED204,ED205)=0,0,COUNTIF(ED$12:ED204,ED205)))</f>
        <v>0</v>
      </c>
      <c r="EF205" s="26">
        <f t="shared" si="300"/>
        <v>0</v>
      </c>
      <c r="EG205" s="27" t="str">
        <f t="shared" si="293"/>
        <v/>
      </c>
      <c r="EI205" s="26" t="str">
        <f t="shared" si="294"/>
        <v/>
      </c>
      <c r="EJ205" s="26" t="str">
        <f t="shared" si="295"/>
        <v/>
      </c>
    </row>
    <row r="206" spans="1:140" s="26" customFormat="1" ht="52.5" customHeight="1">
      <c r="A206" s="169" t="str">
        <f>IF(OR($I206="TTL",$I206=""),"",IF(ISERROR(VLOOKUP($B206,CODE!$D:$G,CODE!$F$1-2,FALSE))=TRUE,"전략",VLOOKUP($B206,CODE!$D:$G,CODE!$F$1-2,FALSE)))</f>
        <v/>
      </c>
      <c r="B206" s="224" t="str">
        <f>IF(OR($I206="TTL",$I206=""),"",IF(VLOOKUP($P206,CODE!$K:$O,CODE!$O$1,FALSE)="",$I206,$I206&amp;"-"&amp;VLOOKUP($P206,CODE!$K:$O,CODE!$O$1,FALSE)))</f>
        <v/>
      </c>
      <c r="C206" s="72" t="str">
        <f t="shared" ref="C206:C269" si="347">IF($I206="TTL","",I206&amp;"-"&amp;$AG206&amp;"-"&amp;$AI206)</f>
        <v>--</v>
      </c>
      <c r="D206" s="306" t="str">
        <f t="shared" si="296"/>
        <v>--</v>
      </c>
      <c r="E206" s="72">
        <f t="shared" si="297"/>
        <v>0</v>
      </c>
      <c r="F206" s="195" t="str">
        <f t="shared" si="298"/>
        <v>--0</v>
      </c>
      <c r="G206" s="72" t="str">
        <f t="shared" si="299"/>
        <v>--0-</v>
      </c>
      <c r="H206" s="72">
        <f>IF(ISERROR(I206&amp;VLOOKUP(P206,CODE!$K:$N,CODE!$N$1,FALSE)&amp;S206)=TRUE,0,I206&amp;VLOOKUP(P206,CODE!$K:$N,CODE!$N$1,FALSE)&amp;S206)</f>
        <v>0</v>
      </c>
      <c r="I206" s="72" t="str">
        <f>IF(ISERROR(SEARCH("TTL",$K206))=TRUE,IF($L206="","",VLOOKUP($L206,CODE!$B:$G,CODE!$D$1,FALSE)),"TTL")</f>
        <v/>
      </c>
      <c r="J206" s="244" t="str">
        <f t="shared" ref="J206:J269" si="348">MID(W206,1,6)</f>
        <v/>
      </c>
      <c r="K206" s="558"/>
      <c r="L206" s="40"/>
      <c r="M206" s="41" t="str">
        <f>IF(OR($I206="TTL",$L206=""),"",VLOOKUP($L206,CODE!$B:$D,CODE!$C$1,FALSE))</f>
        <v/>
      </c>
      <c r="N206" s="42" t="str">
        <f>IF(OR($I206="TTL",$L206=""),"",VLOOKUP($K$2,CODE!$S:$T,CODE!$T$1-1,FALSE))</f>
        <v/>
      </c>
      <c r="O206" s="43" t="str">
        <f>IF(OR($I206="TTL",$L206=""),"",VLOOKUP($L$2,CODE!$X:$Y,CODE!$Y$1-1,FALSE))</f>
        <v/>
      </c>
      <c r="P206" s="40"/>
      <c r="Q206" s="41" t="str">
        <f>IF(OR($I206="TTL",$P206=""),"",VLOOKUP($P206,CODE!$K:$M,CODE!$L$1,FALSE))</f>
        <v/>
      </c>
      <c r="R206" s="185"/>
      <c r="S206" s="40"/>
      <c r="T206" s="43" t="str">
        <f t="shared" si="333"/>
        <v/>
      </c>
      <c r="U206" s="39" t="str">
        <f t="shared" si="334"/>
        <v/>
      </c>
      <c r="V206" s="36">
        <f t="shared" si="337"/>
        <v>0</v>
      </c>
      <c r="W206" s="44"/>
      <c r="X206" s="39" t="str">
        <f>IF($Y206="","",VLOOKUP($Y206,CODE!$AE:$AF,CODE!$AF$1-1,FALSE))</f>
        <v/>
      </c>
      <c r="Y206" s="37"/>
      <c r="Z206" s="35" t="str">
        <f t="shared" si="338"/>
        <v/>
      </c>
      <c r="AA206" s="554" t="str">
        <f t="shared" si="339"/>
        <v/>
      </c>
      <c r="AB206" s="45">
        <f t="shared" si="340"/>
        <v>0</v>
      </c>
      <c r="AC206" s="560">
        <v>0</v>
      </c>
      <c r="AD206" s="186">
        <v>1</v>
      </c>
      <c r="AE206" s="218"/>
      <c r="AF206" s="214"/>
      <c r="AG206" s="215"/>
      <c r="AH206" s="216"/>
      <c r="AI206" s="231" t="str">
        <f t="shared" si="335"/>
        <v/>
      </c>
      <c r="AJ206" s="217"/>
      <c r="AK206" s="217"/>
      <c r="AL206" s="219" t="str">
        <f t="shared" si="332"/>
        <v/>
      </c>
      <c r="AM206" s="254">
        <f>IF(ISERROR(VLOOKUP($F206,[1]기획현황취합!$A$1:$E$65474,[1]기획현황취합!$B$1,FALSE))=TRUE,0,VLOOKUP($F206,[1]기획현황취합!$A$1:$E$65474,[1]기획현황취합!$B$1,FALSE))</f>
        <v>0</v>
      </c>
      <c r="AN206" s="1042">
        <f>IF(ISERROR(VLOOKUP($F206,[1]기획현황취합!$A$1:$E$65474,[1]기획현황취합!$C$1,FALSE))=TRUE,0,VLOOKUP($F206,[1]기획현황취합!$A$1:$E$65474,[1]기획현황취합!$C$1,FALSE))</f>
        <v>0</v>
      </c>
      <c r="AO206" s="46">
        <f>IF(ISERROR(($AM206/1.1)/VLOOKUP($AG206,'TARGET MU'!$A:$D,'TARGET MU'!$D$1,FALSE))=TRUE,0,($AM206/1.1)/VLOOKUP($AG206,'TARGET MU'!$A:$D,'TARGET MU'!$D$1,FALSE))</f>
        <v>0</v>
      </c>
      <c r="AP206" s="1049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0</v>
      </c>
      <c r="AQ206" s="38">
        <f t="shared" si="328"/>
        <v>0</v>
      </c>
      <c r="AR206" s="716">
        <v>0</v>
      </c>
      <c r="AS206" s="716">
        <v>0</v>
      </c>
      <c r="AT206" s="251"/>
      <c r="AU206" s="226">
        <f t="shared" si="329"/>
        <v>0</v>
      </c>
      <c r="AV206" s="252">
        <v>0</v>
      </c>
      <c r="AW206" s="253">
        <v>0</v>
      </c>
      <c r="AX206" s="257">
        <f>IF(ISERROR(VLOOKUP($F206,[1]기획현황취합!$A$1:$E$65474,[1]기획현황취합!$D$1,FALSE))=TRUE,0,VLOOKUP($F206,[1]기획현황취합!$A$1:$E$65474,[1]기획현황취합!$D$1,FALSE))</f>
        <v>0</v>
      </c>
      <c r="AY206" s="255">
        <v>0</v>
      </c>
      <c r="AZ206" s="210">
        <f>IF(ISERROR(VLOOKUP($F206,[1]기획현황취합!$A$1:$E$65474,[1]기획현황취합!$E$1,FALSE))=TRUE,0,VLOOKUP($F206,[1]기획현황취합!$A$1:$E$65474,[1]기획현황취합!$E$1,FALSE))</f>
        <v>0</v>
      </c>
      <c r="BA206" s="250">
        <v>0</v>
      </c>
      <c r="BB206" s="250">
        <v>0</v>
      </c>
      <c r="BC206" s="250">
        <v>0</v>
      </c>
      <c r="BD206" s="250">
        <v>0</v>
      </c>
      <c r="BE206" s="250">
        <v>0</v>
      </c>
      <c r="BF206" s="250">
        <v>0</v>
      </c>
      <c r="BG206" s="256">
        <v>0</v>
      </c>
      <c r="BH206" s="256">
        <v>0</v>
      </c>
      <c r="BI206" s="84">
        <f>IF($I206="TTL",SUMIF($C:$C,MID($K206,1,SEARCH("TTL",$K206)-2),$BI:$BI),SUMIF(실입고현황!$A:$A,BB206&amp;VLOOKUP($AG206,'TARGET MU'!$A:$D,'TARGET MU'!$B$1,FALSE)&amp;$Z206&amp;" "&amp;$AE206,실입고현황!$C:$C))</f>
        <v>0</v>
      </c>
      <c r="BJ206" s="103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04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4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4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5">
        <f t="shared" si="341"/>
        <v>0</v>
      </c>
      <c r="BO206" s="47">
        <f t="shared" si="342"/>
        <v>0</v>
      </c>
      <c r="BP206" s="95">
        <f t="shared" si="343"/>
        <v>0</v>
      </c>
      <c r="BQ206" s="95">
        <f t="shared" si="344"/>
        <v>0</v>
      </c>
      <c r="BR206" s="48">
        <f t="shared" si="336"/>
        <v>0</v>
      </c>
      <c r="BT206" s="26" t="str">
        <f>IF(ISERROR(Z206&amp;VLOOKUP($AG206,'TARGET MU'!$A:$D,'TARGET MU'!$B$1,FALSE))=TRUE,"",Z206&amp;VLOOKUP($AG206,'TARGET MU'!$A:$D,'TARGET MU'!$B$1,FALSE))</f>
        <v/>
      </c>
      <c r="BU206" s="31">
        <f t="shared" ref="BU206:BU269" si="349">AP206</f>
        <v>0</v>
      </c>
      <c r="BV206" s="31" t="str">
        <f t="shared" ref="BV206:BV269" si="350">Z206&amp;AE206&amp;AF206&amp;AM206&amp;AG206&amp;AI206&amp;AK206</f>
        <v>0</v>
      </c>
      <c r="BX206" s="55">
        <f t="shared" si="301"/>
        <v>0</v>
      </c>
      <c r="BY206" s="56" t="str">
        <f t="shared" si="302"/>
        <v/>
      </c>
      <c r="BZ206" s="56">
        <f t="shared" si="303"/>
        <v>0</v>
      </c>
      <c r="CA206" s="56">
        <f t="shared" si="304"/>
        <v>0</v>
      </c>
      <c r="CB206" s="56">
        <f t="shared" si="305"/>
        <v>0</v>
      </c>
      <c r="CC206" s="56">
        <f t="shared" si="306"/>
        <v>0</v>
      </c>
      <c r="CD206" s="57">
        <f t="shared" si="307"/>
        <v>0</v>
      </c>
      <c r="CE206" s="56" t="str">
        <f t="shared" si="308"/>
        <v/>
      </c>
      <c r="CF206" s="56" t="str">
        <f t="shared" si="309"/>
        <v/>
      </c>
      <c r="CG206" s="57">
        <f t="shared" si="310"/>
        <v>0</v>
      </c>
      <c r="CH206" s="56" t="str">
        <f t="shared" si="311"/>
        <v/>
      </c>
      <c r="CI206" s="56">
        <f t="shared" si="312"/>
        <v>1</v>
      </c>
      <c r="CJ206" s="56">
        <f t="shared" si="313"/>
        <v>0</v>
      </c>
      <c r="CK206" s="58">
        <f t="shared" si="345"/>
        <v>0</v>
      </c>
      <c r="CL206" s="59">
        <f t="shared" si="314"/>
        <v>0</v>
      </c>
      <c r="CM206" s="58">
        <f t="shared" si="315"/>
        <v>0</v>
      </c>
      <c r="CN206" s="58">
        <f t="shared" si="316"/>
        <v>0</v>
      </c>
      <c r="CO206" s="58">
        <f t="shared" si="317"/>
        <v>0</v>
      </c>
      <c r="CP206" s="60" t="str">
        <f t="shared" si="318"/>
        <v/>
      </c>
      <c r="CQ206" s="241"/>
      <c r="CS206" s="49"/>
      <c r="CT206" s="50" t="str">
        <f t="shared" si="319"/>
        <v/>
      </c>
      <c r="CU206" s="51" t="str">
        <f t="shared" si="320"/>
        <v/>
      </c>
      <c r="CV206" s="51" t="str">
        <f t="shared" si="321"/>
        <v>_</v>
      </c>
      <c r="CW206" s="51" t="str">
        <f t="shared" si="322"/>
        <v/>
      </c>
      <c r="CX206" s="52">
        <f t="shared" si="323"/>
        <v>0</v>
      </c>
      <c r="CY206" s="52" t="str">
        <f t="shared" si="324"/>
        <v/>
      </c>
      <c r="CZ206" s="53">
        <f t="shared" si="346"/>
        <v>0</v>
      </c>
      <c r="DA206" s="53">
        <f t="shared" si="325"/>
        <v>0</v>
      </c>
      <c r="DB206" s="52">
        <f t="shared" si="326"/>
        <v>0</v>
      </c>
      <c r="DC206" s="52">
        <f t="shared" si="327"/>
        <v>0</v>
      </c>
      <c r="DD206" s="61"/>
      <c r="DE206" s="165"/>
      <c r="DG206" s="276"/>
      <c r="DH206" s="282" t="str">
        <f t="shared" si="330"/>
        <v/>
      </c>
      <c r="DI206" s="275"/>
      <c r="DJ206" s="275"/>
      <c r="DK206" s="276"/>
      <c r="DL206" s="1081"/>
      <c r="DM206" s="1081"/>
      <c r="DN206" s="276"/>
      <c r="DO206" s="276"/>
      <c r="DP206" s="283" t="str">
        <f t="shared" si="331"/>
        <v/>
      </c>
      <c r="DQ206" s="276"/>
      <c r="DR206" s="276"/>
      <c r="DS206" s="277"/>
      <c r="DT206" s="276"/>
      <c r="DU206" s="277"/>
      <c r="DV206" s="276"/>
      <c r="DW206" s="276"/>
      <c r="DX206" s="277"/>
      <c r="DY206" s="277"/>
      <c r="DZ206" s="61"/>
      <c r="EA206" s="62"/>
      <c r="EB206" s="62"/>
      <c r="EC206" s="26" t="str">
        <f t="shared" ref="EC206:EC269" si="351">IF(OR(Z205&amp;AX205=Z206&amp;AX205,Z206&amp;AX206=""),"",Z206&amp;AX206)</f>
        <v/>
      </c>
      <c r="ED206" s="26" t="str">
        <f t="shared" ref="ED206:ED269" si="352">IF(OR(Z205&amp;AE205=Z206&amp;AE206,Z206=""),"",Z206&amp;AE206)</f>
        <v/>
      </c>
      <c r="EE206" s="27">
        <f>IF(ED206="",0,IF(COUNTIF(ED$12:ED205,ED206)=0,0,COUNTIF(ED$12:ED205,ED206)))</f>
        <v>0</v>
      </c>
      <c r="EF206" s="26">
        <f t="shared" si="300"/>
        <v>0</v>
      </c>
      <c r="EG206" s="27" t="str">
        <f t="shared" ref="EG206:EG269" si="353">IF(EE206+EF206=0,"","R"&amp;(EE206+EF206))</f>
        <v/>
      </c>
      <c r="EI206" s="26" t="str">
        <f t="shared" ref="EI206:EI269" si="354">IF($ED206="","",IF($EE206=0,U206,""))</f>
        <v/>
      </c>
      <c r="EJ206" s="26" t="str">
        <f t="shared" ref="EJ206:EJ269" si="355">IF($ED206="","",IF($EE206=0,Z206,""))</f>
        <v/>
      </c>
    </row>
    <row r="207" spans="1:140" s="26" customFormat="1" ht="52.5" customHeight="1">
      <c r="A207" s="169" t="str">
        <f>IF(OR($I207="TTL",$I207=""),"",IF(ISERROR(VLOOKUP($B207,CODE!$D:$G,CODE!$F$1-2,FALSE))=TRUE,"전략",VLOOKUP($B207,CODE!$D:$G,CODE!$F$1-2,FALSE)))</f>
        <v/>
      </c>
      <c r="B207" s="224" t="str">
        <f>IF(OR($I207="TTL",$I207=""),"",IF(VLOOKUP($P207,CODE!$K:$O,CODE!$O$1,FALSE)="",$I207,$I207&amp;"-"&amp;VLOOKUP($P207,CODE!$K:$O,CODE!$O$1,FALSE)))</f>
        <v/>
      </c>
      <c r="C207" s="72" t="str">
        <f t="shared" si="347"/>
        <v>--</v>
      </c>
      <c r="D207" s="306" t="str">
        <f t="shared" ref="D207:D270" si="356">$C207&amp;$Z207</f>
        <v>--</v>
      </c>
      <c r="E207" s="72">
        <f t="shared" ref="E207:E270" si="357">IF($I207="TTL",0,IF(ISERROR(IF($Z206=$Z207,$E206,$E206+1))=TRUE,1,IF($Z206=$Z207,$E206,$E206+1)))</f>
        <v>0</v>
      </c>
      <c r="F207" s="195" t="str">
        <f t="shared" ref="F207:F270" si="358">$C207&amp;$E207</f>
        <v>--0</v>
      </c>
      <c r="G207" s="72" t="str">
        <f t="shared" ref="G207:G270" si="359">$F207&amp;"-"&amp;$U207&amp;$Y207&amp;$AE207</f>
        <v>--0-</v>
      </c>
      <c r="H207" s="72">
        <f>IF(ISERROR(I207&amp;VLOOKUP(P207,CODE!$K:$N,CODE!$N$1,FALSE)&amp;S207)=TRUE,0,I207&amp;VLOOKUP(P207,CODE!$K:$N,CODE!$N$1,FALSE)&amp;S207)</f>
        <v>0</v>
      </c>
      <c r="I207" s="72" t="str">
        <f>IF(ISERROR(SEARCH("TTL",$K207))=TRUE,IF($L207="","",VLOOKUP($L207,CODE!$B:$G,CODE!$D$1,FALSE)),"TTL")</f>
        <v/>
      </c>
      <c r="J207" s="244" t="str">
        <f t="shared" si="348"/>
        <v/>
      </c>
      <c r="K207" s="558"/>
      <c r="L207" s="40"/>
      <c r="M207" s="41" t="str">
        <f>IF(OR($I207="TTL",$L207=""),"",VLOOKUP($L207,CODE!$B:$D,CODE!$C$1,FALSE))</f>
        <v/>
      </c>
      <c r="N207" s="42" t="str">
        <f>IF(OR($I207="TTL",$L207=""),"",VLOOKUP($K$2,CODE!$S:$T,CODE!$T$1-1,FALSE))</f>
        <v/>
      </c>
      <c r="O207" s="43" t="str">
        <f>IF(OR($I207="TTL",$L207=""),"",VLOOKUP($L$2,CODE!$X:$Y,CODE!$Y$1-1,FALSE))</f>
        <v/>
      </c>
      <c r="P207" s="40"/>
      <c r="Q207" s="41" t="str">
        <f>IF(OR($I207="TTL",$P207=""),"",VLOOKUP($P207,CODE!$K:$M,CODE!$L$1,FALSE))</f>
        <v/>
      </c>
      <c r="R207" s="185"/>
      <c r="S207" s="40"/>
      <c r="T207" s="43" t="str">
        <f t="shared" si="333"/>
        <v/>
      </c>
      <c r="U207" s="39" t="str">
        <f t="shared" si="334"/>
        <v/>
      </c>
      <c r="V207" s="36">
        <f t="shared" si="337"/>
        <v>0</v>
      </c>
      <c r="W207" s="44"/>
      <c r="X207" s="39" t="str">
        <f>IF($Y207="","",VLOOKUP($Y207,CODE!$AE:$AF,CODE!$AF$1-1,FALSE))</f>
        <v/>
      </c>
      <c r="Y207" s="37"/>
      <c r="Z207" s="35" t="str">
        <f t="shared" si="338"/>
        <v/>
      </c>
      <c r="AA207" s="554" t="str">
        <f t="shared" si="339"/>
        <v/>
      </c>
      <c r="AB207" s="45">
        <f t="shared" si="340"/>
        <v>0</v>
      </c>
      <c r="AC207" s="560">
        <v>0</v>
      </c>
      <c r="AD207" s="186">
        <v>1</v>
      </c>
      <c r="AE207" s="218"/>
      <c r="AF207" s="214"/>
      <c r="AG207" s="215"/>
      <c r="AH207" s="216"/>
      <c r="AI207" s="231" t="str">
        <f t="shared" si="335"/>
        <v/>
      </c>
      <c r="AJ207" s="217"/>
      <c r="AK207" s="217"/>
      <c r="AL207" s="219" t="str">
        <f t="shared" si="332"/>
        <v/>
      </c>
      <c r="AM207" s="254">
        <f>IF(ISERROR(VLOOKUP($F207,[1]기획현황취합!$A$1:$E$65474,[1]기획현황취합!$B$1,FALSE))=TRUE,0,VLOOKUP($F207,[1]기획현황취합!$A$1:$E$65474,[1]기획현황취합!$B$1,FALSE))</f>
        <v>0</v>
      </c>
      <c r="AN207" s="1042">
        <f>IF(ISERROR(VLOOKUP($F207,[1]기획현황취합!$A$1:$E$65474,[1]기획현황취합!$C$1,FALSE))=TRUE,0,VLOOKUP($F207,[1]기획현황취합!$A$1:$E$65474,[1]기획현황취합!$C$1,FALSE))</f>
        <v>0</v>
      </c>
      <c r="AO207" s="46">
        <f>IF(ISERROR(($AM207/1.1)/VLOOKUP($AG207,'TARGET MU'!$A:$D,'TARGET MU'!$D$1,FALSE))=TRUE,0,($AM207/1.1)/VLOOKUP($AG207,'TARGET MU'!$A:$D,'TARGET MU'!$D$1,FALSE))</f>
        <v>0</v>
      </c>
      <c r="AP207" s="1049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0</v>
      </c>
      <c r="AQ207" s="38">
        <f t="shared" si="328"/>
        <v>0</v>
      </c>
      <c r="AR207" s="716">
        <v>0</v>
      </c>
      <c r="AS207" s="716">
        <v>0</v>
      </c>
      <c r="AT207" s="251"/>
      <c r="AU207" s="226">
        <f t="shared" si="329"/>
        <v>0</v>
      </c>
      <c r="AV207" s="252">
        <v>0</v>
      </c>
      <c r="AW207" s="253">
        <v>0</v>
      </c>
      <c r="AX207" s="257">
        <f>IF(ISERROR(VLOOKUP($F207,[1]기획현황취합!$A$1:$E$65474,[1]기획현황취합!$D$1,FALSE))=TRUE,0,VLOOKUP($F207,[1]기획현황취합!$A$1:$E$65474,[1]기획현황취합!$D$1,FALSE))</f>
        <v>0</v>
      </c>
      <c r="AY207" s="255">
        <v>0</v>
      </c>
      <c r="AZ207" s="210">
        <f>IF(ISERROR(VLOOKUP($F207,[1]기획현황취합!$A$1:$E$65474,[1]기획현황취합!$E$1,FALSE))=TRUE,0,VLOOKUP($F207,[1]기획현황취합!$A$1:$E$65474,[1]기획현황취합!$E$1,FALSE))</f>
        <v>0</v>
      </c>
      <c r="BA207" s="250">
        <v>0</v>
      </c>
      <c r="BB207" s="250">
        <v>0</v>
      </c>
      <c r="BC207" s="250">
        <v>0</v>
      </c>
      <c r="BD207" s="250">
        <v>0</v>
      </c>
      <c r="BE207" s="250">
        <v>0</v>
      </c>
      <c r="BF207" s="250">
        <v>0</v>
      </c>
      <c r="BG207" s="256">
        <v>0</v>
      </c>
      <c r="BH207" s="256">
        <v>0</v>
      </c>
      <c r="BI207" s="84">
        <f>IF($I207="TTL",SUMIF($C:$C,MID($K207,1,SEARCH("TTL",$K207)-2),$BI:$BI),SUMIF(실입고현황!$A:$A,BB207&amp;VLOOKUP($AG207,'TARGET MU'!$A:$D,'TARGET MU'!$B$1,FALSE)&amp;$Z207&amp;" "&amp;$AE207,실입고현황!$C:$C))</f>
        <v>0</v>
      </c>
      <c r="BJ207" s="103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04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4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4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5">
        <f t="shared" si="341"/>
        <v>0</v>
      </c>
      <c r="BO207" s="47">
        <f t="shared" si="342"/>
        <v>0</v>
      </c>
      <c r="BP207" s="95">
        <f t="shared" si="343"/>
        <v>0</v>
      </c>
      <c r="BQ207" s="95">
        <f t="shared" si="344"/>
        <v>0</v>
      </c>
      <c r="BR207" s="48">
        <f t="shared" si="336"/>
        <v>0</v>
      </c>
      <c r="BT207" s="26" t="str">
        <f>IF(ISERROR(Z207&amp;VLOOKUP($AG207,'TARGET MU'!$A:$D,'TARGET MU'!$B$1,FALSE))=TRUE,"",Z207&amp;VLOOKUP($AG207,'TARGET MU'!$A:$D,'TARGET MU'!$B$1,FALSE))</f>
        <v/>
      </c>
      <c r="BU207" s="31">
        <f t="shared" si="349"/>
        <v>0</v>
      </c>
      <c r="BV207" s="31" t="str">
        <f t="shared" si="350"/>
        <v>0</v>
      </c>
      <c r="BX207" s="55">
        <f t="shared" si="301"/>
        <v>0</v>
      </c>
      <c r="BY207" s="56" t="str">
        <f t="shared" si="302"/>
        <v/>
      </c>
      <c r="BZ207" s="56">
        <f t="shared" si="303"/>
        <v>0</v>
      </c>
      <c r="CA207" s="56">
        <f t="shared" si="304"/>
        <v>0</v>
      </c>
      <c r="CB207" s="56">
        <f t="shared" si="305"/>
        <v>0</v>
      </c>
      <c r="CC207" s="56">
        <f t="shared" si="306"/>
        <v>0</v>
      </c>
      <c r="CD207" s="57">
        <f t="shared" si="307"/>
        <v>0</v>
      </c>
      <c r="CE207" s="56" t="str">
        <f t="shared" si="308"/>
        <v/>
      </c>
      <c r="CF207" s="56" t="str">
        <f t="shared" si="309"/>
        <v/>
      </c>
      <c r="CG207" s="57">
        <f t="shared" si="310"/>
        <v>0</v>
      </c>
      <c r="CH207" s="56" t="str">
        <f t="shared" si="311"/>
        <v/>
      </c>
      <c r="CI207" s="56">
        <f t="shared" si="312"/>
        <v>1</v>
      </c>
      <c r="CJ207" s="56">
        <f t="shared" si="313"/>
        <v>0</v>
      </c>
      <c r="CK207" s="58">
        <f t="shared" si="345"/>
        <v>0</v>
      </c>
      <c r="CL207" s="59">
        <f t="shared" si="314"/>
        <v>0</v>
      </c>
      <c r="CM207" s="58">
        <f t="shared" si="315"/>
        <v>0</v>
      </c>
      <c r="CN207" s="58">
        <f t="shared" si="316"/>
        <v>0</v>
      </c>
      <c r="CO207" s="58">
        <f t="shared" si="317"/>
        <v>0</v>
      </c>
      <c r="CP207" s="60" t="str">
        <f t="shared" si="318"/>
        <v/>
      </c>
      <c r="CQ207" s="241"/>
      <c r="CS207" s="49"/>
      <c r="CT207" s="50" t="str">
        <f t="shared" si="319"/>
        <v/>
      </c>
      <c r="CU207" s="51" t="str">
        <f t="shared" si="320"/>
        <v/>
      </c>
      <c r="CV207" s="51" t="str">
        <f t="shared" si="321"/>
        <v>_</v>
      </c>
      <c r="CW207" s="51" t="str">
        <f t="shared" si="322"/>
        <v/>
      </c>
      <c r="CX207" s="52">
        <f t="shared" si="323"/>
        <v>0</v>
      </c>
      <c r="CY207" s="52" t="str">
        <f t="shared" si="324"/>
        <v/>
      </c>
      <c r="CZ207" s="53">
        <f t="shared" si="346"/>
        <v>0</v>
      </c>
      <c r="DA207" s="53">
        <f t="shared" si="325"/>
        <v>0</v>
      </c>
      <c r="DB207" s="52">
        <f t="shared" si="326"/>
        <v>0</v>
      </c>
      <c r="DC207" s="52">
        <f t="shared" si="327"/>
        <v>0</v>
      </c>
      <c r="DD207" s="61"/>
      <c r="DE207" s="165"/>
      <c r="DG207" s="276"/>
      <c r="DH207" s="282" t="str">
        <f t="shared" si="330"/>
        <v/>
      </c>
      <c r="DI207" s="275"/>
      <c r="DJ207" s="275"/>
      <c r="DK207" s="276"/>
      <c r="DL207" s="1081"/>
      <c r="DM207" s="1081"/>
      <c r="DN207" s="276"/>
      <c r="DO207" s="276"/>
      <c r="DP207" s="283" t="str">
        <f t="shared" si="331"/>
        <v/>
      </c>
      <c r="DQ207" s="276"/>
      <c r="DR207" s="276"/>
      <c r="DS207" s="277"/>
      <c r="DT207" s="276"/>
      <c r="DU207" s="277"/>
      <c r="DV207" s="276"/>
      <c r="DW207" s="276"/>
      <c r="DX207" s="277"/>
      <c r="DY207" s="277"/>
      <c r="DZ207" s="61"/>
      <c r="EA207" s="62"/>
      <c r="EB207" s="62"/>
      <c r="EC207" s="26" t="str">
        <f t="shared" si="351"/>
        <v/>
      </c>
      <c r="ED207" s="26" t="str">
        <f t="shared" si="352"/>
        <v/>
      </c>
      <c r="EE207" s="27">
        <f>IF(ED207="",0,IF(COUNTIF(ED$12:ED206,ED207)=0,0,COUNTIF(ED$12:ED206,ED207)))</f>
        <v>0</v>
      </c>
      <c r="EF207" s="26">
        <f t="shared" ref="EF207:EF270" si="360">IF(OR($AJ207="B",$ED207="",MID($U207,8,1)=$EF$9,MID($U207,8,1)=$EF$10),0,1)</f>
        <v>0</v>
      </c>
      <c r="EG207" s="27" t="str">
        <f t="shared" si="353"/>
        <v/>
      </c>
      <c r="EI207" s="26" t="str">
        <f t="shared" si="354"/>
        <v/>
      </c>
      <c r="EJ207" s="26" t="str">
        <f t="shared" si="355"/>
        <v/>
      </c>
    </row>
    <row r="208" spans="1:140" s="26" customFormat="1" ht="52.5" customHeight="1">
      <c r="A208" s="169" t="str">
        <f>IF(OR($I208="TTL",$I208=""),"",IF(ISERROR(VLOOKUP($B208,CODE!$D:$G,CODE!$F$1-2,FALSE))=TRUE,"전략",VLOOKUP($B208,CODE!$D:$G,CODE!$F$1-2,FALSE)))</f>
        <v/>
      </c>
      <c r="B208" s="224" t="str">
        <f>IF(OR($I208="TTL",$I208=""),"",IF(VLOOKUP($P208,CODE!$K:$O,CODE!$O$1,FALSE)="",$I208,$I208&amp;"-"&amp;VLOOKUP($P208,CODE!$K:$O,CODE!$O$1,FALSE)))</f>
        <v/>
      </c>
      <c r="C208" s="72" t="str">
        <f t="shared" si="347"/>
        <v>--</v>
      </c>
      <c r="D208" s="306" t="str">
        <f t="shared" si="356"/>
        <v>--</v>
      </c>
      <c r="E208" s="72">
        <f t="shared" si="357"/>
        <v>0</v>
      </c>
      <c r="F208" s="195" t="str">
        <f t="shared" si="358"/>
        <v>--0</v>
      </c>
      <c r="G208" s="72" t="str">
        <f t="shared" si="359"/>
        <v>--0-</v>
      </c>
      <c r="H208" s="72">
        <f>IF(ISERROR(I208&amp;VLOOKUP(P208,CODE!$K:$N,CODE!$N$1,FALSE)&amp;S208)=TRUE,0,I208&amp;VLOOKUP(P208,CODE!$K:$N,CODE!$N$1,FALSE)&amp;S208)</f>
        <v>0</v>
      </c>
      <c r="I208" s="72" t="str">
        <f>IF(ISERROR(SEARCH("TTL",$K208))=TRUE,IF($L208="","",VLOOKUP($L208,CODE!$B:$G,CODE!$D$1,FALSE)),"TTL")</f>
        <v/>
      </c>
      <c r="J208" s="244" t="str">
        <f t="shared" si="348"/>
        <v/>
      </c>
      <c r="K208" s="558"/>
      <c r="L208" s="40"/>
      <c r="M208" s="41" t="str">
        <f>IF(OR($I208="TTL",$L208=""),"",VLOOKUP($L208,CODE!$B:$D,CODE!$C$1,FALSE))</f>
        <v/>
      </c>
      <c r="N208" s="42" t="str">
        <f>IF(OR($I208="TTL",$L208=""),"",VLOOKUP($K$2,CODE!$S:$T,CODE!$T$1-1,FALSE))</f>
        <v/>
      </c>
      <c r="O208" s="43" t="str">
        <f>IF(OR($I208="TTL",$L208=""),"",VLOOKUP($L$2,CODE!$X:$Y,CODE!$Y$1-1,FALSE))</f>
        <v/>
      </c>
      <c r="P208" s="40"/>
      <c r="Q208" s="41" t="str">
        <f>IF(OR($I208="TTL",$P208=""),"",VLOOKUP($P208,CODE!$K:$M,CODE!$L$1,FALSE))</f>
        <v/>
      </c>
      <c r="R208" s="185"/>
      <c r="S208" s="40"/>
      <c r="T208" s="43" t="str">
        <f t="shared" si="333"/>
        <v/>
      </c>
      <c r="U208" s="39" t="str">
        <f t="shared" si="334"/>
        <v/>
      </c>
      <c r="V208" s="36">
        <f t="shared" si="337"/>
        <v>0</v>
      </c>
      <c r="W208" s="44"/>
      <c r="X208" s="39" t="str">
        <f>IF($Y208="","",VLOOKUP($Y208,CODE!$AE:$AF,CODE!$AF$1-1,FALSE))</f>
        <v/>
      </c>
      <c r="Y208" s="37"/>
      <c r="Z208" s="35" t="str">
        <f t="shared" si="338"/>
        <v/>
      </c>
      <c r="AA208" s="554" t="str">
        <f t="shared" si="339"/>
        <v/>
      </c>
      <c r="AB208" s="45">
        <f t="shared" si="340"/>
        <v>0</v>
      </c>
      <c r="AC208" s="560">
        <v>0</v>
      </c>
      <c r="AD208" s="186">
        <v>1</v>
      </c>
      <c r="AE208" s="218"/>
      <c r="AF208" s="214"/>
      <c r="AG208" s="215"/>
      <c r="AH208" s="216"/>
      <c r="AI208" s="231" t="str">
        <f t="shared" si="335"/>
        <v/>
      </c>
      <c r="AJ208" s="217"/>
      <c r="AK208" s="217"/>
      <c r="AL208" s="219" t="str">
        <f t="shared" si="332"/>
        <v/>
      </c>
      <c r="AM208" s="254">
        <f>IF(ISERROR(VLOOKUP($F208,[1]기획현황취합!$A$1:$E$65474,[1]기획현황취합!$B$1,FALSE))=TRUE,0,VLOOKUP($F208,[1]기획현황취합!$A$1:$E$65474,[1]기획현황취합!$B$1,FALSE))</f>
        <v>0</v>
      </c>
      <c r="AN208" s="1042">
        <f>IF(ISERROR(VLOOKUP($F208,[1]기획현황취합!$A$1:$E$65474,[1]기획현황취합!$C$1,FALSE))=TRUE,0,VLOOKUP($F208,[1]기획현황취합!$A$1:$E$65474,[1]기획현황취합!$C$1,FALSE))</f>
        <v>0</v>
      </c>
      <c r="AO208" s="46">
        <f>IF(ISERROR(($AM208/1.1)/VLOOKUP($AG208,'TARGET MU'!$A:$D,'TARGET MU'!$D$1,FALSE))=TRUE,0,($AM208/1.1)/VLOOKUP($AG208,'TARGET MU'!$A:$D,'TARGET MU'!$D$1,FALSE))</f>
        <v>0</v>
      </c>
      <c r="AP208" s="1049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0</v>
      </c>
      <c r="AQ208" s="38">
        <f t="shared" si="328"/>
        <v>0</v>
      </c>
      <c r="AR208" s="716">
        <v>0</v>
      </c>
      <c r="AS208" s="716">
        <v>0</v>
      </c>
      <c r="AT208" s="251"/>
      <c r="AU208" s="226">
        <f t="shared" si="329"/>
        <v>0</v>
      </c>
      <c r="AV208" s="252">
        <v>0</v>
      </c>
      <c r="AW208" s="253">
        <v>0</v>
      </c>
      <c r="AX208" s="257">
        <f>IF(ISERROR(VLOOKUP($F208,[1]기획현황취합!$A$1:$E$65474,[1]기획현황취합!$D$1,FALSE))=TRUE,0,VLOOKUP($F208,[1]기획현황취합!$A$1:$E$65474,[1]기획현황취합!$D$1,FALSE))</f>
        <v>0</v>
      </c>
      <c r="AY208" s="255">
        <v>0</v>
      </c>
      <c r="AZ208" s="210">
        <f>IF(ISERROR(VLOOKUP($F208,[1]기획현황취합!$A$1:$E$65474,[1]기획현황취합!$E$1,FALSE))=TRUE,0,VLOOKUP($F208,[1]기획현황취합!$A$1:$E$65474,[1]기획현황취합!$E$1,FALSE))</f>
        <v>0</v>
      </c>
      <c r="BA208" s="250">
        <v>0</v>
      </c>
      <c r="BB208" s="250">
        <v>0</v>
      </c>
      <c r="BC208" s="250">
        <v>0</v>
      </c>
      <c r="BD208" s="250">
        <v>0</v>
      </c>
      <c r="BE208" s="250">
        <v>0</v>
      </c>
      <c r="BF208" s="250">
        <v>0</v>
      </c>
      <c r="BG208" s="256">
        <v>0</v>
      </c>
      <c r="BH208" s="256">
        <v>0</v>
      </c>
      <c r="BI208" s="84">
        <f>IF($I208="TTL",SUMIF($C:$C,MID($K208,1,SEARCH("TTL",$K208)-2),$BI:$BI),SUMIF(실입고현황!$A:$A,BB208&amp;VLOOKUP($AG208,'TARGET MU'!$A:$D,'TARGET MU'!$B$1,FALSE)&amp;$Z208&amp;" "&amp;$AE208,실입고현황!$C:$C))</f>
        <v>0</v>
      </c>
      <c r="BJ208" s="103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04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4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4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5">
        <f t="shared" si="341"/>
        <v>0</v>
      </c>
      <c r="BO208" s="47">
        <f t="shared" si="342"/>
        <v>0</v>
      </c>
      <c r="BP208" s="95">
        <f t="shared" si="343"/>
        <v>0</v>
      </c>
      <c r="BQ208" s="95">
        <f t="shared" si="344"/>
        <v>0</v>
      </c>
      <c r="BR208" s="48">
        <f t="shared" si="336"/>
        <v>0</v>
      </c>
      <c r="BT208" s="26" t="str">
        <f>IF(ISERROR(Z208&amp;VLOOKUP($AG208,'TARGET MU'!$A:$D,'TARGET MU'!$B$1,FALSE))=TRUE,"",Z208&amp;VLOOKUP($AG208,'TARGET MU'!$A:$D,'TARGET MU'!$B$1,FALSE))</f>
        <v/>
      </c>
      <c r="BU208" s="31">
        <f t="shared" si="349"/>
        <v>0</v>
      </c>
      <c r="BV208" s="31" t="str">
        <f t="shared" si="350"/>
        <v>0</v>
      </c>
      <c r="BX208" s="55">
        <f t="shared" si="301"/>
        <v>0</v>
      </c>
      <c r="BY208" s="56" t="str">
        <f t="shared" si="302"/>
        <v/>
      </c>
      <c r="BZ208" s="56">
        <f t="shared" si="303"/>
        <v>0</v>
      </c>
      <c r="CA208" s="56">
        <f t="shared" si="304"/>
        <v>0</v>
      </c>
      <c r="CB208" s="56">
        <f t="shared" si="305"/>
        <v>0</v>
      </c>
      <c r="CC208" s="56">
        <f t="shared" si="306"/>
        <v>0</v>
      </c>
      <c r="CD208" s="57">
        <f t="shared" si="307"/>
        <v>0</v>
      </c>
      <c r="CE208" s="56" t="str">
        <f t="shared" si="308"/>
        <v/>
      </c>
      <c r="CF208" s="56" t="str">
        <f t="shared" si="309"/>
        <v/>
      </c>
      <c r="CG208" s="57">
        <f t="shared" si="310"/>
        <v>0</v>
      </c>
      <c r="CH208" s="56" t="str">
        <f t="shared" si="311"/>
        <v/>
      </c>
      <c r="CI208" s="56">
        <f t="shared" si="312"/>
        <v>1</v>
      </c>
      <c r="CJ208" s="56">
        <f t="shared" si="313"/>
        <v>0</v>
      </c>
      <c r="CK208" s="58">
        <f t="shared" si="345"/>
        <v>0</v>
      </c>
      <c r="CL208" s="59">
        <f t="shared" si="314"/>
        <v>0</v>
      </c>
      <c r="CM208" s="58">
        <f t="shared" si="315"/>
        <v>0</v>
      </c>
      <c r="CN208" s="58">
        <f t="shared" si="316"/>
        <v>0</v>
      </c>
      <c r="CO208" s="58">
        <f t="shared" si="317"/>
        <v>0</v>
      </c>
      <c r="CP208" s="60" t="str">
        <f t="shared" si="318"/>
        <v/>
      </c>
      <c r="CQ208" s="241"/>
      <c r="CS208" s="49"/>
      <c r="CT208" s="50" t="str">
        <f t="shared" si="319"/>
        <v/>
      </c>
      <c r="CU208" s="51" t="str">
        <f t="shared" si="320"/>
        <v/>
      </c>
      <c r="CV208" s="51" t="str">
        <f t="shared" si="321"/>
        <v>_</v>
      </c>
      <c r="CW208" s="51" t="str">
        <f t="shared" si="322"/>
        <v/>
      </c>
      <c r="CX208" s="52">
        <f t="shared" si="323"/>
        <v>0</v>
      </c>
      <c r="CY208" s="52" t="str">
        <f t="shared" si="324"/>
        <v/>
      </c>
      <c r="CZ208" s="53">
        <f t="shared" si="346"/>
        <v>0</v>
      </c>
      <c r="DA208" s="53">
        <f t="shared" si="325"/>
        <v>0</v>
      </c>
      <c r="DB208" s="52">
        <f t="shared" si="326"/>
        <v>0</v>
      </c>
      <c r="DC208" s="52">
        <f t="shared" si="327"/>
        <v>0</v>
      </c>
      <c r="DD208" s="61"/>
      <c r="DE208" s="165"/>
      <c r="DG208" s="276"/>
      <c r="DH208" s="282" t="str">
        <f t="shared" si="330"/>
        <v/>
      </c>
      <c r="DI208" s="275"/>
      <c r="DJ208" s="275"/>
      <c r="DK208" s="276"/>
      <c r="DL208" s="1081"/>
      <c r="DM208" s="1081"/>
      <c r="DN208" s="276"/>
      <c r="DO208" s="276"/>
      <c r="DP208" s="283" t="str">
        <f t="shared" si="331"/>
        <v/>
      </c>
      <c r="DQ208" s="276"/>
      <c r="DR208" s="276"/>
      <c r="DS208" s="277"/>
      <c r="DT208" s="276"/>
      <c r="DU208" s="277"/>
      <c r="DV208" s="276"/>
      <c r="DW208" s="276"/>
      <c r="DX208" s="277"/>
      <c r="DY208" s="277"/>
      <c r="DZ208" s="61"/>
      <c r="EA208" s="62"/>
      <c r="EB208" s="62"/>
      <c r="EC208" s="26" t="str">
        <f t="shared" si="351"/>
        <v/>
      </c>
      <c r="ED208" s="26" t="str">
        <f t="shared" si="352"/>
        <v/>
      </c>
      <c r="EE208" s="27">
        <f>IF(ED208="",0,IF(COUNTIF(ED$12:ED207,ED208)=0,0,COUNTIF(ED$12:ED207,ED208)))</f>
        <v>0</v>
      </c>
      <c r="EF208" s="26">
        <f t="shared" si="360"/>
        <v>0</v>
      </c>
      <c r="EG208" s="27" t="str">
        <f t="shared" si="353"/>
        <v/>
      </c>
      <c r="EI208" s="26" t="str">
        <f t="shared" si="354"/>
        <v/>
      </c>
      <c r="EJ208" s="26" t="str">
        <f t="shared" si="355"/>
        <v/>
      </c>
    </row>
    <row r="209" spans="1:140" s="26" customFormat="1" ht="52.5" customHeight="1">
      <c r="A209" s="169" t="str">
        <f>IF(OR($I209="TTL",$I209=""),"",IF(ISERROR(VLOOKUP($B209,CODE!$D:$G,CODE!$F$1-2,FALSE))=TRUE,"전략",VLOOKUP($B209,CODE!$D:$G,CODE!$F$1-2,FALSE)))</f>
        <v/>
      </c>
      <c r="B209" s="224" t="str">
        <f>IF(OR($I209="TTL",$I209=""),"",IF(VLOOKUP($P209,CODE!$K:$O,CODE!$O$1,FALSE)="",$I209,$I209&amp;"-"&amp;VLOOKUP($P209,CODE!$K:$O,CODE!$O$1,FALSE)))</f>
        <v/>
      </c>
      <c r="C209" s="72" t="str">
        <f t="shared" si="347"/>
        <v>--</v>
      </c>
      <c r="D209" s="306" t="str">
        <f t="shared" si="356"/>
        <v>--</v>
      </c>
      <c r="E209" s="72">
        <f t="shared" si="357"/>
        <v>0</v>
      </c>
      <c r="F209" s="195" t="str">
        <f t="shared" si="358"/>
        <v>--0</v>
      </c>
      <c r="G209" s="72" t="str">
        <f t="shared" si="359"/>
        <v>--0-</v>
      </c>
      <c r="H209" s="72">
        <f>IF(ISERROR(I209&amp;VLOOKUP(P209,CODE!$K:$N,CODE!$N$1,FALSE)&amp;S209)=TRUE,0,I209&amp;VLOOKUP(P209,CODE!$K:$N,CODE!$N$1,FALSE)&amp;S209)</f>
        <v>0</v>
      </c>
      <c r="I209" s="72" t="str">
        <f>IF(ISERROR(SEARCH("TTL",$K209))=TRUE,IF($L209="","",VLOOKUP($L209,CODE!$B:$G,CODE!$D$1,FALSE)),"TTL")</f>
        <v/>
      </c>
      <c r="J209" s="244" t="str">
        <f t="shared" si="348"/>
        <v/>
      </c>
      <c r="K209" s="558"/>
      <c r="L209" s="40"/>
      <c r="M209" s="41" t="str">
        <f>IF(OR($I209="TTL",$L209=""),"",VLOOKUP($L209,CODE!$B:$D,CODE!$C$1,FALSE))</f>
        <v/>
      </c>
      <c r="N209" s="42" t="str">
        <f>IF(OR($I209="TTL",$L209=""),"",VLOOKUP($K$2,CODE!$S:$T,CODE!$T$1-1,FALSE))</f>
        <v/>
      </c>
      <c r="O209" s="43" t="str">
        <f>IF(OR($I209="TTL",$L209=""),"",VLOOKUP($L$2,CODE!$X:$Y,CODE!$Y$1-1,FALSE))</f>
        <v/>
      </c>
      <c r="P209" s="40"/>
      <c r="Q209" s="41" t="str">
        <f>IF(OR($I209="TTL",$P209=""),"",VLOOKUP($P209,CODE!$K:$M,CODE!$L$1,FALSE))</f>
        <v/>
      </c>
      <c r="R209" s="185"/>
      <c r="S209" s="40"/>
      <c r="T209" s="43" t="str">
        <f t="shared" si="333"/>
        <v/>
      </c>
      <c r="U209" s="39" t="str">
        <f t="shared" si="334"/>
        <v/>
      </c>
      <c r="V209" s="36">
        <f t="shared" si="337"/>
        <v>0</v>
      </c>
      <c r="W209" s="44"/>
      <c r="X209" s="39" t="str">
        <f>IF($Y209="","",VLOOKUP($Y209,CODE!$AE:$AF,CODE!$AF$1-1,FALSE))</f>
        <v/>
      </c>
      <c r="Y209" s="37"/>
      <c r="Z209" s="35" t="str">
        <f t="shared" si="338"/>
        <v/>
      </c>
      <c r="AA209" s="554" t="str">
        <f t="shared" si="339"/>
        <v/>
      </c>
      <c r="AB209" s="45">
        <f t="shared" si="340"/>
        <v>0</v>
      </c>
      <c r="AC209" s="560">
        <v>0</v>
      </c>
      <c r="AD209" s="186">
        <v>1</v>
      </c>
      <c r="AE209" s="218"/>
      <c r="AF209" s="214"/>
      <c r="AG209" s="215"/>
      <c r="AH209" s="216"/>
      <c r="AI209" s="231" t="str">
        <f t="shared" si="335"/>
        <v/>
      </c>
      <c r="AJ209" s="217"/>
      <c r="AK209" s="217"/>
      <c r="AL209" s="219" t="str">
        <f t="shared" si="332"/>
        <v/>
      </c>
      <c r="AM209" s="254">
        <f>IF(ISERROR(VLOOKUP($F209,[1]기획현황취합!$A$1:$E$65474,[1]기획현황취합!$B$1,FALSE))=TRUE,0,VLOOKUP($F209,[1]기획현황취합!$A$1:$E$65474,[1]기획현황취합!$B$1,FALSE))</f>
        <v>0</v>
      </c>
      <c r="AN209" s="1042">
        <f>IF(ISERROR(VLOOKUP($F209,[1]기획현황취합!$A$1:$E$65474,[1]기획현황취합!$C$1,FALSE))=TRUE,0,VLOOKUP($F209,[1]기획현황취합!$A$1:$E$65474,[1]기획현황취합!$C$1,FALSE))</f>
        <v>0</v>
      </c>
      <c r="AO209" s="46">
        <f>IF(ISERROR(($AM209/1.1)/VLOOKUP($AG209,'TARGET MU'!$A:$D,'TARGET MU'!$D$1,FALSE))=TRUE,0,($AM209/1.1)/VLOOKUP($AG209,'TARGET MU'!$A:$D,'TARGET MU'!$D$1,FALSE))</f>
        <v>0</v>
      </c>
      <c r="AP209" s="1049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0</v>
      </c>
      <c r="AQ209" s="38">
        <f t="shared" si="328"/>
        <v>0</v>
      </c>
      <c r="AR209" s="716">
        <v>0</v>
      </c>
      <c r="AS209" s="716">
        <v>0</v>
      </c>
      <c r="AT209" s="251"/>
      <c r="AU209" s="226">
        <f t="shared" si="329"/>
        <v>0</v>
      </c>
      <c r="AV209" s="252">
        <v>0</v>
      </c>
      <c r="AW209" s="253">
        <v>0</v>
      </c>
      <c r="AX209" s="257">
        <f>IF(ISERROR(VLOOKUP($F209,[1]기획현황취합!$A$1:$E$65474,[1]기획현황취합!$D$1,FALSE))=TRUE,0,VLOOKUP($F209,[1]기획현황취합!$A$1:$E$65474,[1]기획현황취합!$D$1,FALSE))</f>
        <v>0</v>
      </c>
      <c r="AY209" s="255">
        <v>0</v>
      </c>
      <c r="AZ209" s="210">
        <f>IF(ISERROR(VLOOKUP($F209,[1]기획현황취합!$A$1:$E$65474,[1]기획현황취합!$E$1,FALSE))=TRUE,0,VLOOKUP($F209,[1]기획현황취합!$A$1:$E$65474,[1]기획현황취합!$E$1,FALSE))</f>
        <v>0</v>
      </c>
      <c r="BA209" s="250">
        <v>0</v>
      </c>
      <c r="BB209" s="250">
        <v>0</v>
      </c>
      <c r="BC209" s="250">
        <v>0</v>
      </c>
      <c r="BD209" s="250">
        <v>0</v>
      </c>
      <c r="BE209" s="250">
        <v>0</v>
      </c>
      <c r="BF209" s="250">
        <v>0</v>
      </c>
      <c r="BG209" s="256">
        <v>0</v>
      </c>
      <c r="BH209" s="256">
        <v>0</v>
      </c>
      <c r="BI209" s="84">
        <f>IF($I209="TTL",SUMIF($C:$C,MID($K209,1,SEARCH("TTL",$K209)-2),$BI:$BI),SUMIF(실입고현황!$A:$A,BB209&amp;VLOOKUP($AG209,'TARGET MU'!$A:$D,'TARGET MU'!$B$1,FALSE)&amp;$Z209&amp;" "&amp;$AE209,실입고현황!$C:$C))</f>
        <v>0</v>
      </c>
      <c r="BJ209" s="103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04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4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4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5">
        <f t="shared" si="341"/>
        <v>0</v>
      </c>
      <c r="BO209" s="47">
        <f t="shared" si="342"/>
        <v>0</v>
      </c>
      <c r="BP209" s="95">
        <f t="shared" si="343"/>
        <v>0</v>
      </c>
      <c r="BQ209" s="95">
        <f t="shared" si="344"/>
        <v>0</v>
      </c>
      <c r="BR209" s="48">
        <f t="shared" si="336"/>
        <v>0</v>
      </c>
      <c r="BT209" s="26" t="str">
        <f>IF(ISERROR(Z209&amp;VLOOKUP($AG209,'TARGET MU'!$A:$D,'TARGET MU'!$B$1,FALSE))=TRUE,"",Z209&amp;VLOOKUP($AG209,'TARGET MU'!$A:$D,'TARGET MU'!$B$1,FALSE))</f>
        <v/>
      </c>
      <c r="BU209" s="31">
        <f t="shared" si="349"/>
        <v>0</v>
      </c>
      <c r="BV209" s="31" t="str">
        <f t="shared" si="350"/>
        <v>0</v>
      </c>
      <c r="BX209" s="55">
        <f t="shared" si="301"/>
        <v>0</v>
      </c>
      <c r="BY209" s="56" t="str">
        <f t="shared" si="302"/>
        <v/>
      </c>
      <c r="BZ209" s="56">
        <f t="shared" si="303"/>
        <v>0</v>
      </c>
      <c r="CA209" s="56">
        <f t="shared" si="304"/>
        <v>0</v>
      </c>
      <c r="CB209" s="56">
        <f t="shared" si="305"/>
        <v>0</v>
      </c>
      <c r="CC209" s="56">
        <f t="shared" si="306"/>
        <v>0</v>
      </c>
      <c r="CD209" s="57">
        <f t="shared" si="307"/>
        <v>0</v>
      </c>
      <c r="CE209" s="56" t="str">
        <f t="shared" si="308"/>
        <v/>
      </c>
      <c r="CF209" s="56" t="str">
        <f t="shared" si="309"/>
        <v/>
      </c>
      <c r="CG209" s="57">
        <f t="shared" si="310"/>
        <v>0</v>
      </c>
      <c r="CH209" s="56" t="str">
        <f t="shared" si="311"/>
        <v/>
      </c>
      <c r="CI209" s="56">
        <f t="shared" si="312"/>
        <v>1</v>
      </c>
      <c r="CJ209" s="56">
        <f t="shared" si="313"/>
        <v>0</v>
      </c>
      <c r="CK209" s="58">
        <f t="shared" si="345"/>
        <v>0</v>
      </c>
      <c r="CL209" s="59">
        <f t="shared" si="314"/>
        <v>0</v>
      </c>
      <c r="CM209" s="58">
        <f t="shared" si="315"/>
        <v>0</v>
      </c>
      <c r="CN209" s="58">
        <f t="shared" si="316"/>
        <v>0</v>
      </c>
      <c r="CO209" s="58">
        <f t="shared" si="317"/>
        <v>0</v>
      </c>
      <c r="CP209" s="60" t="str">
        <f t="shared" si="318"/>
        <v/>
      </c>
      <c r="CQ209" s="241"/>
      <c r="CS209" s="49"/>
      <c r="CT209" s="50" t="str">
        <f t="shared" si="319"/>
        <v/>
      </c>
      <c r="CU209" s="51" t="str">
        <f t="shared" si="320"/>
        <v/>
      </c>
      <c r="CV209" s="51" t="str">
        <f t="shared" si="321"/>
        <v>_</v>
      </c>
      <c r="CW209" s="51" t="str">
        <f t="shared" si="322"/>
        <v/>
      </c>
      <c r="CX209" s="52">
        <f t="shared" si="323"/>
        <v>0</v>
      </c>
      <c r="CY209" s="52" t="str">
        <f t="shared" si="324"/>
        <v/>
      </c>
      <c r="CZ209" s="53">
        <f t="shared" si="346"/>
        <v>0</v>
      </c>
      <c r="DA209" s="53">
        <f t="shared" si="325"/>
        <v>0</v>
      </c>
      <c r="DB209" s="52">
        <f t="shared" si="326"/>
        <v>0</v>
      </c>
      <c r="DC209" s="52">
        <f t="shared" si="327"/>
        <v>0</v>
      </c>
      <c r="DD209" s="61"/>
      <c r="DE209" s="165"/>
      <c r="DG209" s="276"/>
      <c r="DH209" s="282" t="str">
        <f t="shared" si="330"/>
        <v/>
      </c>
      <c r="DI209" s="275"/>
      <c r="DJ209" s="275"/>
      <c r="DK209" s="276"/>
      <c r="DL209" s="1081"/>
      <c r="DM209" s="1081"/>
      <c r="DN209" s="276"/>
      <c r="DO209" s="276"/>
      <c r="DP209" s="283" t="str">
        <f t="shared" si="331"/>
        <v/>
      </c>
      <c r="DQ209" s="276"/>
      <c r="DR209" s="276"/>
      <c r="DS209" s="277"/>
      <c r="DT209" s="276"/>
      <c r="DU209" s="277"/>
      <c r="DV209" s="276"/>
      <c r="DW209" s="276"/>
      <c r="DX209" s="277"/>
      <c r="DY209" s="277"/>
      <c r="DZ209" s="61"/>
      <c r="EA209" s="62"/>
      <c r="EB209" s="62"/>
      <c r="EC209" s="26" t="str">
        <f t="shared" si="351"/>
        <v/>
      </c>
      <c r="ED209" s="26" t="str">
        <f t="shared" si="352"/>
        <v/>
      </c>
      <c r="EE209" s="27">
        <f>IF(ED209="",0,IF(COUNTIF(ED$12:ED208,ED209)=0,0,COUNTIF(ED$12:ED208,ED209)))</f>
        <v>0</v>
      </c>
      <c r="EF209" s="26">
        <f t="shared" si="360"/>
        <v>0</v>
      </c>
      <c r="EG209" s="27" t="str">
        <f t="shared" si="353"/>
        <v/>
      </c>
      <c r="EI209" s="26" t="str">
        <f t="shared" si="354"/>
        <v/>
      </c>
      <c r="EJ209" s="26" t="str">
        <f t="shared" si="355"/>
        <v/>
      </c>
    </row>
    <row r="210" spans="1:140" s="26" customFormat="1" ht="52.5" customHeight="1">
      <c r="A210" s="169" t="str">
        <f>IF(OR($I210="TTL",$I210=""),"",IF(ISERROR(VLOOKUP($B210,CODE!$D:$G,CODE!$F$1-2,FALSE))=TRUE,"전략",VLOOKUP($B210,CODE!$D:$G,CODE!$F$1-2,FALSE)))</f>
        <v/>
      </c>
      <c r="B210" s="224" t="str">
        <f>IF(OR($I210="TTL",$I210=""),"",IF(VLOOKUP($P210,CODE!$K:$O,CODE!$O$1,FALSE)="",$I210,$I210&amp;"-"&amp;VLOOKUP($P210,CODE!$K:$O,CODE!$O$1,FALSE)))</f>
        <v/>
      </c>
      <c r="C210" s="72" t="str">
        <f t="shared" si="347"/>
        <v>--</v>
      </c>
      <c r="D210" s="306" t="str">
        <f t="shared" si="356"/>
        <v>--</v>
      </c>
      <c r="E210" s="72">
        <f t="shared" si="357"/>
        <v>0</v>
      </c>
      <c r="F210" s="195" t="str">
        <f t="shared" si="358"/>
        <v>--0</v>
      </c>
      <c r="G210" s="72" t="str">
        <f t="shared" si="359"/>
        <v>--0-</v>
      </c>
      <c r="H210" s="72">
        <f>IF(ISERROR(I210&amp;VLOOKUP(P210,CODE!$K:$N,CODE!$N$1,FALSE)&amp;S210)=TRUE,0,I210&amp;VLOOKUP(P210,CODE!$K:$N,CODE!$N$1,FALSE)&amp;S210)</f>
        <v>0</v>
      </c>
      <c r="I210" s="72" t="str">
        <f>IF(ISERROR(SEARCH("TTL",$K210))=TRUE,IF($L210="","",VLOOKUP($L210,CODE!$B:$G,CODE!$D$1,FALSE)),"TTL")</f>
        <v/>
      </c>
      <c r="J210" s="244" t="str">
        <f t="shared" si="348"/>
        <v/>
      </c>
      <c r="K210" s="558"/>
      <c r="L210" s="40"/>
      <c r="M210" s="41" t="str">
        <f>IF(OR($I210="TTL",$L210=""),"",VLOOKUP($L210,CODE!$B:$D,CODE!$C$1,FALSE))</f>
        <v/>
      </c>
      <c r="N210" s="42" t="str">
        <f>IF(OR($I210="TTL",$L210=""),"",VLOOKUP($K$2,CODE!$S:$T,CODE!$T$1-1,FALSE))</f>
        <v/>
      </c>
      <c r="O210" s="43" t="str">
        <f>IF(OR($I210="TTL",$L210=""),"",VLOOKUP($L$2,CODE!$X:$Y,CODE!$Y$1-1,FALSE))</f>
        <v/>
      </c>
      <c r="P210" s="40"/>
      <c r="Q210" s="41" t="str">
        <f>IF(OR($I210="TTL",$P210=""),"",VLOOKUP($P210,CODE!$K:$M,CODE!$L$1,FALSE))</f>
        <v/>
      </c>
      <c r="R210" s="185"/>
      <c r="S210" s="40"/>
      <c r="T210" s="43" t="str">
        <f t="shared" si="333"/>
        <v/>
      </c>
      <c r="U210" s="39" t="str">
        <f t="shared" si="334"/>
        <v/>
      </c>
      <c r="V210" s="36">
        <f t="shared" si="337"/>
        <v>0</v>
      </c>
      <c r="W210" s="44"/>
      <c r="X210" s="39" t="str">
        <f>IF($Y210="","",VLOOKUP($Y210,CODE!$AE:$AF,CODE!$AF$1-1,FALSE))</f>
        <v/>
      </c>
      <c r="Y210" s="37"/>
      <c r="Z210" s="35" t="str">
        <f t="shared" si="338"/>
        <v/>
      </c>
      <c r="AA210" s="554" t="str">
        <f t="shared" si="339"/>
        <v/>
      </c>
      <c r="AB210" s="45">
        <f t="shared" si="340"/>
        <v>0</v>
      </c>
      <c r="AC210" s="560">
        <v>0</v>
      </c>
      <c r="AD210" s="186">
        <v>1</v>
      </c>
      <c r="AE210" s="218"/>
      <c r="AF210" s="214"/>
      <c r="AG210" s="215"/>
      <c r="AH210" s="216"/>
      <c r="AI210" s="231" t="str">
        <f t="shared" si="335"/>
        <v/>
      </c>
      <c r="AJ210" s="217"/>
      <c r="AK210" s="217"/>
      <c r="AL210" s="219" t="str">
        <f t="shared" si="332"/>
        <v/>
      </c>
      <c r="AM210" s="254">
        <f>IF(ISERROR(VLOOKUP($F210,[1]기획현황취합!$A$1:$E$65474,[1]기획현황취합!$B$1,FALSE))=TRUE,0,VLOOKUP($F210,[1]기획현황취합!$A$1:$E$65474,[1]기획현황취합!$B$1,FALSE))</f>
        <v>0</v>
      </c>
      <c r="AN210" s="1042">
        <f>IF(ISERROR(VLOOKUP($F210,[1]기획현황취합!$A$1:$E$65474,[1]기획현황취합!$C$1,FALSE))=TRUE,0,VLOOKUP($F210,[1]기획현황취합!$A$1:$E$65474,[1]기획현황취합!$C$1,FALSE))</f>
        <v>0</v>
      </c>
      <c r="AO210" s="46">
        <f>IF(ISERROR(($AM210/1.1)/VLOOKUP($AG210,'TARGET MU'!$A:$D,'TARGET MU'!$D$1,FALSE))=TRUE,0,($AM210/1.1)/VLOOKUP($AG210,'TARGET MU'!$A:$D,'TARGET MU'!$D$1,FALSE))</f>
        <v>0</v>
      </c>
      <c r="AP210" s="1049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0</v>
      </c>
      <c r="AQ210" s="38">
        <f t="shared" si="328"/>
        <v>0</v>
      </c>
      <c r="AR210" s="716">
        <v>0</v>
      </c>
      <c r="AS210" s="716">
        <v>0</v>
      </c>
      <c r="AT210" s="251"/>
      <c r="AU210" s="226">
        <f t="shared" si="329"/>
        <v>0</v>
      </c>
      <c r="AV210" s="252">
        <v>0</v>
      </c>
      <c r="AW210" s="253">
        <v>0</v>
      </c>
      <c r="AX210" s="257">
        <f>IF(ISERROR(VLOOKUP($F210,[1]기획현황취합!$A$1:$E$65474,[1]기획현황취합!$D$1,FALSE))=TRUE,0,VLOOKUP($F210,[1]기획현황취합!$A$1:$E$65474,[1]기획현황취합!$D$1,FALSE))</f>
        <v>0</v>
      </c>
      <c r="AY210" s="255">
        <v>0</v>
      </c>
      <c r="AZ210" s="210">
        <f>IF(ISERROR(VLOOKUP($F210,[1]기획현황취합!$A$1:$E$65474,[1]기획현황취합!$E$1,FALSE))=TRUE,0,VLOOKUP($F210,[1]기획현황취합!$A$1:$E$65474,[1]기획현황취합!$E$1,FALSE))</f>
        <v>0</v>
      </c>
      <c r="BA210" s="250">
        <v>0</v>
      </c>
      <c r="BB210" s="250">
        <v>0</v>
      </c>
      <c r="BC210" s="250">
        <v>0</v>
      </c>
      <c r="BD210" s="250">
        <v>0</v>
      </c>
      <c r="BE210" s="250">
        <v>0</v>
      </c>
      <c r="BF210" s="250">
        <v>0</v>
      </c>
      <c r="BG210" s="256">
        <v>0</v>
      </c>
      <c r="BH210" s="256">
        <v>0</v>
      </c>
      <c r="BI210" s="84">
        <f>IF($I210="TTL",SUMIF($C:$C,MID($K210,1,SEARCH("TTL",$K210)-2),$BI:$BI),SUMIF(실입고현황!$A:$A,BB210&amp;VLOOKUP($AG210,'TARGET MU'!$A:$D,'TARGET MU'!$B$1,FALSE)&amp;$Z210&amp;" "&amp;$AE210,실입고현황!$C:$C))</f>
        <v>0</v>
      </c>
      <c r="BJ210" s="103">
        <f>IF($I210="TTL",SUMIF($C:$C,MID($K210,1,SEARCH("TTL",$K210)-2),$BJ:$BJ),SUMIF(실입고현황!$A:$A,BC210&amp;VLOOKUP($AG210,'TARGET MU'!$A:$D,'TARGET MU'!$B$1,FALSE)&amp;$Z210&amp;" "&amp;$AE210,실입고현황!$C:$C))</f>
        <v>0</v>
      </c>
      <c r="BK210" s="104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04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04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05">
        <f t="shared" si="341"/>
        <v>0</v>
      </c>
      <c r="BO210" s="47">
        <f t="shared" si="342"/>
        <v>0</v>
      </c>
      <c r="BP210" s="95">
        <f t="shared" si="343"/>
        <v>0</v>
      </c>
      <c r="BQ210" s="95">
        <f t="shared" si="344"/>
        <v>0</v>
      </c>
      <c r="BR210" s="48">
        <f t="shared" si="336"/>
        <v>0</v>
      </c>
      <c r="BT210" s="26" t="str">
        <f>IF(ISERROR(Z210&amp;VLOOKUP($AG210,'TARGET MU'!$A:$D,'TARGET MU'!$B$1,FALSE))=TRUE,"",Z210&amp;VLOOKUP($AG210,'TARGET MU'!$A:$D,'TARGET MU'!$B$1,FALSE))</f>
        <v/>
      </c>
      <c r="BU210" s="31">
        <f t="shared" si="349"/>
        <v>0</v>
      </c>
      <c r="BV210" s="31" t="str">
        <f t="shared" si="350"/>
        <v>0</v>
      </c>
      <c r="BX210" s="55">
        <f t="shared" si="301"/>
        <v>0</v>
      </c>
      <c r="BY210" s="56" t="str">
        <f t="shared" si="302"/>
        <v/>
      </c>
      <c r="BZ210" s="56">
        <f t="shared" si="303"/>
        <v>0</v>
      </c>
      <c r="CA210" s="56">
        <f t="shared" si="304"/>
        <v>0</v>
      </c>
      <c r="CB210" s="56">
        <f t="shared" si="305"/>
        <v>0</v>
      </c>
      <c r="CC210" s="56">
        <f t="shared" si="306"/>
        <v>0</v>
      </c>
      <c r="CD210" s="57">
        <f t="shared" si="307"/>
        <v>0</v>
      </c>
      <c r="CE210" s="56" t="str">
        <f t="shared" si="308"/>
        <v/>
      </c>
      <c r="CF210" s="56" t="str">
        <f t="shared" si="309"/>
        <v/>
      </c>
      <c r="CG210" s="57">
        <f t="shared" si="310"/>
        <v>0</v>
      </c>
      <c r="CH210" s="56" t="str">
        <f t="shared" si="311"/>
        <v/>
      </c>
      <c r="CI210" s="56">
        <f t="shared" si="312"/>
        <v>1</v>
      </c>
      <c r="CJ210" s="56">
        <f t="shared" si="313"/>
        <v>0</v>
      </c>
      <c r="CK210" s="58">
        <f t="shared" si="345"/>
        <v>0</v>
      </c>
      <c r="CL210" s="59">
        <f t="shared" si="314"/>
        <v>0</v>
      </c>
      <c r="CM210" s="58">
        <f t="shared" si="315"/>
        <v>0</v>
      </c>
      <c r="CN210" s="58">
        <f t="shared" si="316"/>
        <v>0</v>
      </c>
      <c r="CO210" s="58">
        <f t="shared" si="317"/>
        <v>0</v>
      </c>
      <c r="CP210" s="60" t="str">
        <f t="shared" si="318"/>
        <v/>
      </c>
      <c r="CQ210" s="241"/>
      <c r="CS210" s="49"/>
      <c r="CT210" s="50" t="str">
        <f t="shared" si="319"/>
        <v/>
      </c>
      <c r="CU210" s="51" t="str">
        <f t="shared" si="320"/>
        <v/>
      </c>
      <c r="CV210" s="51" t="str">
        <f t="shared" si="321"/>
        <v>_</v>
      </c>
      <c r="CW210" s="51" t="str">
        <f t="shared" si="322"/>
        <v/>
      </c>
      <c r="CX210" s="52">
        <f t="shared" si="323"/>
        <v>0</v>
      </c>
      <c r="CY210" s="52" t="str">
        <f t="shared" si="324"/>
        <v/>
      </c>
      <c r="CZ210" s="53">
        <f t="shared" si="346"/>
        <v>0</v>
      </c>
      <c r="DA210" s="53">
        <f t="shared" si="325"/>
        <v>0</v>
      </c>
      <c r="DB210" s="52">
        <f t="shared" si="326"/>
        <v>0</v>
      </c>
      <c r="DC210" s="52">
        <f t="shared" si="327"/>
        <v>0</v>
      </c>
      <c r="DD210" s="61"/>
      <c r="DE210" s="165"/>
      <c r="DG210" s="276"/>
      <c r="DH210" s="282" t="str">
        <f t="shared" si="330"/>
        <v/>
      </c>
      <c r="DI210" s="275"/>
      <c r="DJ210" s="275"/>
      <c r="DK210" s="276"/>
      <c r="DL210" s="1081"/>
      <c r="DM210" s="1081"/>
      <c r="DN210" s="276"/>
      <c r="DO210" s="276"/>
      <c r="DP210" s="283" t="str">
        <f t="shared" si="331"/>
        <v/>
      </c>
      <c r="DQ210" s="276"/>
      <c r="DR210" s="276"/>
      <c r="DS210" s="277"/>
      <c r="DT210" s="276"/>
      <c r="DU210" s="277"/>
      <c r="DV210" s="276"/>
      <c r="DW210" s="276"/>
      <c r="DX210" s="277"/>
      <c r="DY210" s="277"/>
      <c r="DZ210" s="61"/>
      <c r="EA210" s="62"/>
      <c r="EB210" s="62"/>
      <c r="EC210" s="26" t="str">
        <f t="shared" si="351"/>
        <v/>
      </c>
      <c r="ED210" s="26" t="str">
        <f t="shared" si="352"/>
        <v/>
      </c>
      <c r="EE210" s="27">
        <f>IF(ED210="",0,IF(COUNTIF(ED$12:ED209,ED210)=0,0,COUNTIF(ED$12:ED209,ED210)))</f>
        <v>0</v>
      </c>
      <c r="EF210" s="26">
        <f t="shared" si="360"/>
        <v>0</v>
      </c>
      <c r="EG210" s="27" t="str">
        <f t="shared" si="353"/>
        <v/>
      </c>
      <c r="EI210" s="26" t="str">
        <f t="shared" si="354"/>
        <v/>
      </c>
      <c r="EJ210" s="26" t="str">
        <f t="shared" si="355"/>
        <v/>
      </c>
    </row>
    <row r="211" spans="1:140" s="26" customFormat="1" ht="52.5" customHeight="1">
      <c r="A211" s="169" t="str">
        <f>IF(OR($I211="TTL",$I211=""),"",IF(ISERROR(VLOOKUP($B211,CODE!$D:$G,CODE!$F$1-2,FALSE))=TRUE,"전략",VLOOKUP($B211,CODE!$D:$G,CODE!$F$1-2,FALSE)))</f>
        <v/>
      </c>
      <c r="B211" s="224" t="str">
        <f>IF(OR($I211="TTL",$I211=""),"",IF(VLOOKUP($P211,CODE!$K:$O,CODE!$O$1,FALSE)="",$I211,$I211&amp;"-"&amp;VLOOKUP($P211,CODE!$K:$O,CODE!$O$1,FALSE)))</f>
        <v/>
      </c>
      <c r="C211" s="72" t="str">
        <f t="shared" si="347"/>
        <v>--</v>
      </c>
      <c r="D211" s="306" t="str">
        <f t="shared" si="356"/>
        <v>--</v>
      </c>
      <c r="E211" s="72">
        <f t="shared" si="357"/>
        <v>0</v>
      </c>
      <c r="F211" s="195" t="str">
        <f t="shared" si="358"/>
        <v>--0</v>
      </c>
      <c r="G211" s="72" t="str">
        <f t="shared" si="359"/>
        <v>--0-</v>
      </c>
      <c r="H211" s="72">
        <f>IF(ISERROR(I211&amp;VLOOKUP(P211,CODE!$K:$N,CODE!$N$1,FALSE)&amp;S211)=TRUE,0,I211&amp;VLOOKUP(P211,CODE!$K:$N,CODE!$N$1,FALSE)&amp;S211)</f>
        <v>0</v>
      </c>
      <c r="I211" s="72" t="str">
        <f>IF(ISERROR(SEARCH("TTL",$K211))=TRUE,IF($L211="","",VLOOKUP($L211,CODE!$B:$G,CODE!$D$1,FALSE)),"TTL")</f>
        <v/>
      </c>
      <c r="J211" s="244" t="str">
        <f t="shared" si="348"/>
        <v/>
      </c>
      <c r="K211" s="558"/>
      <c r="L211" s="40"/>
      <c r="M211" s="41" t="str">
        <f>IF(OR($I211="TTL",$L211=""),"",VLOOKUP($L211,CODE!$B:$D,CODE!$C$1,FALSE))</f>
        <v/>
      </c>
      <c r="N211" s="42" t="str">
        <f>IF(OR($I211="TTL",$L211=""),"",VLOOKUP($K$2,CODE!$S:$T,CODE!$T$1-1,FALSE))</f>
        <v/>
      </c>
      <c r="O211" s="43" t="str">
        <f>IF(OR($I211="TTL",$L211=""),"",VLOOKUP($L$2,CODE!$X:$Y,CODE!$Y$1-1,FALSE))</f>
        <v/>
      </c>
      <c r="P211" s="40"/>
      <c r="Q211" s="41" t="str">
        <f>IF(OR($I211="TTL",$P211=""),"",VLOOKUP($P211,CODE!$K:$M,CODE!$L$1,FALSE))</f>
        <v/>
      </c>
      <c r="R211" s="185"/>
      <c r="S211" s="40"/>
      <c r="T211" s="43" t="str">
        <f t="shared" si="333"/>
        <v/>
      </c>
      <c r="U211" s="39" t="str">
        <f t="shared" si="334"/>
        <v/>
      </c>
      <c r="V211" s="36">
        <f t="shared" si="337"/>
        <v>0</v>
      </c>
      <c r="W211" s="44"/>
      <c r="X211" s="39" t="str">
        <f>IF($Y211="","",VLOOKUP($Y211,CODE!$AE:$AF,CODE!$AF$1-1,FALSE))</f>
        <v/>
      </c>
      <c r="Y211" s="37"/>
      <c r="Z211" s="35" t="str">
        <f t="shared" si="338"/>
        <v/>
      </c>
      <c r="AA211" s="554" t="str">
        <f t="shared" si="339"/>
        <v/>
      </c>
      <c r="AB211" s="45">
        <f t="shared" si="340"/>
        <v>0</v>
      </c>
      <c r="AC211" s="560">
        <v>0</v>
      </c>
      <c r="AD211" s="186">
        <v>1</v>
      </c>
      <c r="AE211" s="218"/>
      <c r="AF211" s="214"/>
      <c r="AG211" s="215"/>
      <c r="AH211" s="216"/>
      <c r="AI211" s="231" t="str">
        <f t="shared" si="335"/>
        <v/>
      </c>
      <c r="AJ211" s="217"/>
      <c r="AK211" s="217"/>
      <c r="AL211" s="219" t="str">
        <f t="shared" si="332"/>
        <v/>
      </c>
      <c r="AM211" s="254">
        <f>IF(ISERROR(VLOOKUP($F211,[1]기획현황취합!$A$1:$E$65474,[1]기획현황취합!$B$1,FALSE))=TRUE,0,VLOOKUP($F211,[1]기획현황취합!$A$1:$E$65474,[1]기획현황취합!$B$1,FALSE))</f>
        <v>0</v>
      </c>
      <c r="AN211" s="1042">
        <f>IF(ISERROR(VLOOKUP($F211,[1]기획현황취합!$A$1:$E$65474,[1]기획현황취합!$C$1,FALSE))=TRUE,0,VLOOKUP($F211,[1]기획현황취합!$A$1:$E$65474,[1]기획현황취합!$C$1,FALSE))</f>
        <v>0</v>
      </c>
      <c r="AO211" s="46">
        <f>IF(ISERROR(($AM211/1.1)/VLOOKUP($AG211,'TARGET MU'!$A:$D,'TARGET MU'!$D$1,FALSE))=TRUE,0,($AM211/1.1)/VLOOKUP($AG211,'TARGET MU'!$A:$D,'TARGET MU'!$D$1,FALSE))</f>
        <v>0</v>
      </c>
      <c r="AP211" s="1049">
        <f>IF(OR(AF211=0,AND(AV211=0,AW211=0)),0,IF(AG211="캡보이2",AV211*$AQ$5+AU211,IF(OR(AK211="IN",AK211="BG",AK211="VT",AK211="CB"),$AU211+(($AV211*(1+$AW$4))*(HLOOKUP(VLOOKUP(AG211,'TARGET MU'!$A:$P,'TARGET MU'!$J$1,FALSE),$AO$4:$AR$5,2,FALSE)))+$AW211,$AU211+((($AV211*(1+$AW$4))*(1+HLOOKUP(VLOOKUP($P211,CODE!$K:$P,CODE!$P$1,FALSE),$AS$4:$AV$5,2,FALSE)))*(HLOOKUP(VLOOKUP(AG211,'TARGET MU'!$A:$P,'TARGET MU'!$J$1,FALSE),$AO$4:$AR$5,2,FALSE)))+$AW211)))</f>
        <v>0</v>
      </c>
      <c r="AQ211" s="38">
        <f t="shared" si="328"/>
        <v>0</v>
      </c>
      <c r="AR211" s="716">
        <v>0</v>
      </c>
      <c r="AS211" s="716">
        <v>0</v>
      </c>
      <c r="AT211" s="251"/>
      <c r="AU211" s="226">
        <f t="shared" si="329"/>
        <v>0</v>
      </c>
      <c r="AV211" s="252">
        <v>0</v>
      </c>
      <c r="AW211" s="253">
        <v>0</v>
      </c>
      <c r="AX211" s="257">
        <f>IF(ISERROR(VLOOKUP($F211,[1]기획현황취합!$A$1:$E$65474,[1]기획현황취합!$D$1,FALSE))=TRUE,0,VLOOKUP($F211,[1]기획현황취합!$A$1:$E$65474,[1]기획현황취합!$D$1,FALSE))</f>
        <v>0</v>
      </c>
      <c r="AY211" s="255">
        <v>0</v>
      </c>
      <c r="AZ211" s="210">
        <f>IF(ISERROR(VLOOKUP($F211,[1]기획현황취합!$A$1:$E$65474,[1]기획현황취합!$E$1,FALSE))=TRUE,0,VLOOKUP($F211,[1]기획현황취합!$A$1:$E$65474,[1]기획현황취합!$E$1,FALSE))</f>
        <v>0</v>
      </c>
      <c r="BA211" s="250">
        <v>0</v>
      </c>
      <c r="BB211" s="250">
        <v>0</v>
      </c>
      <c r="BC211" s="250">
        <v>0</v>
      </c>
      <c r="BD211" s="250">
        <v>0</v>
      </c>
      <c r="BE211" s="250">
        <v>0</v>
      </c>
      <c r="BF211" s="250">
        <v>0</v>
      </c>
      <c r="BG211" s="256">
        <v>0</v>
      </c>
      <c r="BH211" s="256">
        <v>0</v>
      </c>
      <c r="BI211" s="84">
        <f>IF($I211="TTL",SUMIF($C:$C,MID($K211,1,SEARCH("TTL",$K211)-2),$BI:$BI),SUMIF(실입고현황!$A:$A,BB211&amp;VLOOKUP($AG211,'TARGET MU'!$A:$D,'TARGET MU'!$B$1,FALSE)&amp;$Z211&amp;" "&amp;$AE211,실입고현황!$C:$C))</f>
        <v>0</v>
      </c>
      <c r="BJ211" s="103">
        <f>IF($I211="TTL",SUMIF($C:$C,MID($K211,1,SEARCH("TTL",$K211)-2),$BJ:$BJ),SUMIF(실입고현황!$A:$A,BC211&amp;VLOOKUP($AG211,'TARGET MU'!$A:$D,'TARGET MU'!$B$1,FALSE)&amp;$Z211&amp;" "&amp;$AE211,실입고현황!$C:$C))</f>
        <v>0</v>
      </c>
      <c r="BK211" s="104">
        <f>IF($I211="TTL",SUMIF($C:$C,MID($K211,1,SEARCH("TTL",$K211)-2),$BK:$BK),SUMIF(실입고현황!$A:$A,BD211&amp;VLOOKUP($AG211,'TARGET MU'!$A:$D,'TARGET MU'!$B$1,FALSE)&amp;$Z211&amp;" "&amp;$AE211,실입고현황!$C:$C))</f>
        <v>0</v>
      </c>
      <c r="BL211" s="104">
        <f>IF($I211="TTL",SUMIF($C:$C,MID($K211,1,SEARCH("TTL",$K211)-2),$BL:$BL),SUMIF(실입고현황!$A:$A,BE211&amp;VLOOKUP($AG211,'TARGET MU'!$A:$D,'TARGET MU'!$B$1,FALSE)&amp;$Z211&amp;" "&amp;$AE211,실입고현황!$C:$C))</f>
        <v>0</v>
      </c>
      <c r="BM211" s="104">
        <f>IF($I211="TTL",SUMIF($C:$C,MID($K211,1,SEARCH("TTL",$K211)-2),$BM:$BM),SUMIF(실입고현황!$A:$A,BF211&amp;VLOOKUP($AG211,'TARGET MU'!$A:$D,'TARGET MU'!$B$1,FALSE)&amp;$Z211&amp;" "&amp;$AE211,실입고현황!$C:$C))</f>
        <v>0</v>
      </c>
      <c r="BN211" s="105">
        <f t="shared" si="341"/>
        <v>0</v>
      </c>
      <c r="BO211" s="47">
        <f t="shared" si="342"/>
        <v>0</v>
      </c>
      <c r="BP211" s="95">
        <f t="shared" si="343"/>
        <v>0</v>
      </c>
      <c r="BQ211" s="95">
        <f t="shared" si="344"/>
        <v>0</v>
      </c>
      <c r="BR211" s="48">
        <f t="shared" si="336"/>
        <v>0</v>
      </c>
      <c r="BT211" s="26" t="str">
        <f>IF(ISERROR(Z211&amp;VLOOKUP($AG211,'TARGET MU'!$A:$D,'TARGET MU'!$B$1,FALSE))=TRUE,"",Z211&amp;VLOOKUP($AG211,'TARGET MU'!$A:$D,'TARGET MU'!$B$1,FALSE))</f>
        <v/>
      </c>
      <c r="BU211" s="31">
        <f t="shared" si="349"/>
        <v>0</v>
      </c>
      <c r="BV211" s="31" t="str">
        <f t="shared" si="350"/>
        <v>0</v>
      </c>
      <c r="BX211" s="55">
        <f t="shared" si="301"/>
        <v>0</v>
      </c>
      <c r="BY211" s="56" t="str">
        <f t="shared" si="302"/>
        <v/>
      </c>
      <c r="BZ211" s="56">
        <f t="shared" si="303"/>
        <v>0</v>
      </c>
      <c r="CA211" s="56">
        <f t="shared" si="304"/>
        <v>0</v>
      </c>
      <c r="CB211" s="56">
        <f t="shared" si="305"/>
        <v>0</v>
      </c>
      <c r="CC211" s="56">
        <f t="shared" si="306"/>
        <v>0</v>
      </c>
      <c r="CD211" s="57">
        <f t="shared" si="307"/>
        <v>0</v>
      </c>
      <c r="CE211" s="56" t="str">
        <f t="shared" si="308"/>
        <v/>
      </c>
      <c r="CF211" s="56" t="str">
        <f t="shared" si="309"/>
        <v/>
      </c>
      <c r="CG211" s="57">
        <f t="shared" si="310"/>
        <v>0</v>
      </c>
      <c r="CH211" s="56" t="str">
        <f t="shared" si="311"/>
        <v/>
      </c>
      <c r="CI211" s="56">
        <f t="shared" si="312"/>
        <v>1</v>
      </c>
      <c r="CJ211" s="56">
        <f t="shared" si="313"/>
        <v>0</v>
      </c>
      <c r="CK211" s="58">
        <f t="shared" si="345"/>
        <v>0</v>
      </c>
      <c r="CL211" s="59">
        <f t="shared" si="314"/>
        <v>0</v>
      </c>
      <c r="CM211" s="58">
        <f t="shared" si="315"/>
        <v>0</v>
      </c>
      <c r="CN211" s="58">
        <f t="shared" si="316"/>
        <v>0</v>
      </c>
      <c r="CO211" s="58">
        <f t="shared" si="317"/>
        <v>0</v>
      </c>
      <c r="CP211" s="60" t="str">
        <f t="shared" si="318"/>
        <v/>
      </c>
      <c r="CQ211" s="241"/>
      <c r="CS211" s="49"/>
      <c r="CT211" s="50" t="str">
        <f t="shared" si="319"/>
        <v/>
      </c>
      <c r="CU211" s="51" t="str">
        <f t="shared" si="320"/>
        <v/>
      </c>
      <c r="CV211" s="51" t="str">
        <f t="shared" si="321"/>
        <v>_</v>
      </c>
      <c r="CW211" s="51" t="str">
        <f t="shared" si="322"/>
        <v/>
      </c>
      <c r="CX211" s="52">
        <f t="shared" si="323"/>
        <v>0</v>
      </c>
      <c r="CY211" s="52" t="str">
        <f t="shared" si="324"/>
        <v/>
      </c>
      <c r="CZ211" s="53">
        <f t="shared" si="346"/>
        <v>0</v>
      </c>
      <c r="DA211" s="53">
        <f t="shared" si="325"/>
        <v>0</v>
      </c>
      <c r="DB211" s="52">
        <f t="shared" si="326"/>
        <v>0</v>
      </c>
      <c r="DC211" s="52">
        <f t="shared" si="327"/>
        <v>0</v>
      </c>
      <c r="DD211" s="61"/>
      <c r="DE211" s="165"/>
      <c r="DG211" s="276"/>
      <c r="DH211" s="282" t="str">
        <f t="shared" si="330"/>
        <v/>
      </c>
      <c r="DI211" s="275"/>
      <c r="DJ211" s="275"/>
      <c r="DK211" s="276"/>
      <c r="DL211" s="1081"/>
      <c r="DM211" s="1081"/>
      <c r="DN211" s="276"/>
      <c r="DO211" s="276"/>
      <c r="DP211" s="283" t="str">
        <f t="shared" si="331"/>
        <v/>
      </c>
      <c r="DQ211" s="276"/>
      <c r="DR211" s="276"/>
      <c r="DS211" s="277"/>
      <c r="DT211" s="276"/>
      <c r="DU211" s="277"/>
      <c r="DV211" s="276"/>
      <c r="DW211" s="276"/>
      <c r="DX211" s="277"/>
      <c r="DY211" s="277"/>
      <c r="DZ211" s="61"/>
      <c r="EA211" s="62"/>
      <c r="EB211" s="62"/>
      <c r="EC211" s="26" t="str">
        <f t="shared" si="351"/>
        <v/>
      </c>
      <c r="ED211" s="26" t="str">
        <f t="shared" si="352"/>
        <v/>
      </c>
      <c r="EE211" s="27">
        <f>IF(ED211="",0,IF(COUNTIF(ED$12:ED210,ED211)=0,0,COUNTIF(ED$12:ED210,ED211)))</f>
        <v>0</v>
      </c>
      <c r="EF211" s="26">
        <f t="shared" si="360"/>
        <v>0</v>
      </c>
      <c r="EG211" s="27" t="str">
        <f t="shared" si="353"/>
        <v/>
      </c>
      <c r="EI211" s="26" t="str">
        <f t="shared" si="354"/>
        <v/>
      </c>
      <c r="EJ211" s="26" t="str">
        <f t="shared" si="355"/>
        <v/>
      </c>
    </row>
    <row r="212" spans="1:140" s="26" customFormat="1" ht="52.5" customHeight="1">
      <c r="A212" s="169" t="str">
        <f>IF(OR($I212="TTL",$I212=""),"",IF(ISERROR(VLOOKUP($B212,CODE!$D:$G,CODE!$F$1-2,FALSE))=TRUE,"전략",VLOOKUP($B212,CODE!$D:$G,CODE!$F$1-2,FALSE)))</f>
        <v/>
      </c>
      <c r="B212" s="224" t="str">
        <f>IF(OR($I212="TTL",$I212=""),"",IF(VLOOKUP($P212,CODE!$K:$O,CODE!$O$1,FALSE)="",$I212,$I212&amp;"-"&amp;VLOOKUP($P212,CODE!$K:$O,CODE!$O$1,FALSE)))</f>
        <v/>
      </c>
      <c r="C212" s="72" t="str">
        <f t="shared" si="347"/>
        <v>--</v>
      </c>
      <c r="D212" s="306" t="str">
        <f t="shared" si="356"/>
        <v>--</v>
      </c>
      <c r="E212" s="72">
        <f t="shared" si="357"/>
        <v>0</v>
      </c>
      <c r="F212" s="195" t="str">
        <f t="shared" si="358"/>
        <v>--0</v>
      </c>
      <c r="G212" s="72" t="str">
        <f t="shared" si="359"/>
        <v>--0-</v>
      </c>
      <c r="H212" s="72">
        <f>IF(ISERROR(I212&amp;VLOOKUP(P212,CODE!$K:$N,CODE!$N$1,FALSE)&amp;S212)=TRUE,0,I212&amp;VLOOKUP(P212,CODE!$K:$N,CODE!$N$1,FALSE)&amp;S212)</f>
        <v>0</v>
      </c>
      <c r="I212" s="72" t="str">
        <f>IF(ISERROR(SEARCH("TTL",$K212))=TRUE,IF($L212="","",VLOOKUP($L212,CODE!$B:$G,CODE!$D$1,FALSE)),"TTL")</f>
        <v/>
      </c>
      <c r="J212" s="244" t="str">
        <f t="shared" si="348"/>
        <v/>
      </c>
      <c r="K212" s="558"/>
      <c r="L212" s="40"/>
      <c r="M212" s="41" t="str">
        <f>IF(OR($I212="TTL",$L212=""),"",VLOOKUP($L212,CODE!$B:$D,CODE!$C$1,FALSE))</f>
        <v/>
      </c>
      <c r="N212" s="42" t="str">
        <f>IF(OR($I212="TTL",$L212=""),"",VLOOKUP($K$2,CODE!$S:$T,CODE!$T$1-1,FALSE))</f>
        <v/>
      </c>
      <c r="O212" s="43" t="str">
        <f>IF(OR($I212="TTL",$L212=""),"",VLOOKUP($L$2,CODE!$X:$Y,CODE!$Y$1-1,FALSE))</f>
        <v/>
      </c>
      <c r="P212" s="40"/>
      <c r="Q212" s="41" t="str">
        <f>IF(OR($I212="TTL",$P212=""),"",VLOOKUP($P212,CODE!$K:$M,CODE!$L$1,FALSE))</f>
        <v/>
      </c>
      <c r="R212" s="185"/>
      <c r="S212" s="40"/>
      <c r="T212" s="43" t="str">
        <f t="shared" si="333"/>
        <v/>
      </c>
      <c r="U212" s="39" t="str">
        <f t="shared" si="334"/>
        <v/>
      </c>
      <c r="V212" s="36">
        <f t="shared" si="337"/>
        <v>0</v>
      </c>
      <c r="W212" s="44"/>
      <c r="X212" s="39" t="str">
        <f>IF($Y212="","",VLOOKUP($Y212,CODE!$AE:$AF,CODE!$AF$1-1,FALSE))</f>
        <v/>
      </c>
      <c r="Y212" s="37"/>
      <c r="Z212" s="35" t="str">
        <f t="shared" si="338"/>
        <v/>
      </c>
      <c r="AA212" s="554" t="str">
        <f t="shared" si="339"/>
        <v/>
      </c>
      <c r="AB212" s="45">
        <f t="shared" si="340"/>
        <v>0</v>
      </c>
      <c r="AC212" s="560">
        <v>0</v>
      </c>
      <c r="AD212" s="186">
        <v>1</v>
      </c>
      <c r="AE212" s="218"/>
      <c r="AF212" s="214"/>
      <c r="AG212" s="215"/>
      <c r="AH212" s="216"/>
      <c r="AI212" s="231" t="str">
        <f t="shared" si="335"/>
        <v/>
      </c>
      <c r="AJ212" s="217"/>
      <c r="AK212" s="217"/>
      <c r="AL212" s="219" t="str">
        <f t="shared" si="332"/>
        <v/>
      </c>
      <c r="AM212" s="254">
        <f>IF(ISERROR(VLOOKUP($F212,[1]기획현황취합!$A$1:$E$65474,[1]기획현황취합!$B$1,FALSE))=TRUE,0,VLOOKUP($F212,[1]기획현황취합!$A$1:$E$65474,[1]기획현황취합!$B$1,FALSE))</f>
        <v>0</v>
      </c>
      <c r="AN212" s="1042">
        <f>IF(ISERROR(VLOOKUP($F212,[1]기획현황취합!$A$1:$E$65474,[1]기획현황취합!$C$1,FALSE))=TRUE,0,VLOOKUP($F212,[1]기획현황취합!$A$1:$E$65474,[1]기획현황취합!$C$1,FALSE))</f>
        <v>0</v>
      </c>
      <c r="AO212" s="46">
        <f>IF(ISERROR(($AM212/1.1)/VLOOKUP($AG212,'TARGET MU'!$A:$D,'TARGET MU'!$D$1,FALSE))=TRUE,0,($AM212/1.1)/VLOOKUP($AG212,'TARGET MU'!$A:$D,'TARGET MU'!$D$1,FALSE))</f>
        <v>0</v>
      </c>
      <c r="AP212" s="1049">
        <f>IF(OR(AF212=0,AND(AV212=0,AW212=0)),0,IF(AG212="캡보이2",AV212*$AQ$5+AU212,IF(OR(AK212="IN",AK212="BG",AK212="VT",AK212="CB"),$AU212+(($AV212*(1+$AW$4))*(HLOOKUP(VLOOKUP(AG212,'TARGET MU'!$A:$P,'TARGET MU'!$J$1,FALSE),$AO$4:$AR$5,2,FALSE)))+$AW212,$AU212+((($AV212*(1+$AW$4))*(1+HLOOKUP(VLOOKUP($P212,CODE!$K:$P,CODE!$P$1,FALSE),$AS$4:$AV$5,2,FALSE)))*(HLOOKUP(VLOOKUP(AG212,'TARGET MU'!$A:$P,'TARGET MU'!$J$1,FALSE),$AO$4:$AR$5,2,FALSE)))+$AW212)))</f>
        <v>0</v>
      </c>
      <c r="AQ212" s="38">
        <f t="shared" si="328"/>
        <v>0</v>
      </c>
      <c r="AR212" s="716">
        <v>0</v>
      </c>
      <c r="AS212" s="716">
        <v>0</v>
      </c>
      <c r="AT212" s="251"/>
      <c r="AU212" s="226">
        <f t="shared" si="329"/>
        <v>0</v>
      </c>
      <c r="AV212" s="252">
        <v>0</v>
      </c>
      <c r="AW212" s="253">
        <v>0</v>
      </c>
      <c r="AX212" s="257">
        <f>IF(ISERROR(VLOOKUP($F212,[1]기획현황취합!$A$1:$E$65474,[1]기획현황취합!$D$1,FALSE))=TRUE,0,VLOOKUP($F212,[1]기획현황취합!$A$1:$E$65474,[1]기획현황취합!$D$1,FALSE))</f>
        <v>0</v>
      </c>
      <c r="AY212" s="255">
        <v>0</v>
      </c>
      <c r="AZ212" s="210">
        <f>IF(ISERROR(VLOOKUP($F212,[1]기획현황취합!$A$1:$E$65474,[1]기획현황취합!$E$1,FALSE))=TRUE,0,VLOOKUP($F212,[1]기획현황취합!$A$1:$E$65474,[1]기획현황취합!$E$1,FALSE))</f>
        <v>0</v>
      </c>
      <c r="BA212" s="250">
        <v>0</v>
      </c>
      <c r="BB212" s="250">
        <v>0</v>
      </c>
      <c r="BC212" s="250">
        <v>0</v>
      </c>
      <c r="BD212" s="250">
        <v>0</v>
      </c>
      <c r="BE212" s="250">
        <v>0</v>
      </c>
      <c r="BF212" s="250">
        <v>0</v>
      </c>
      <c r="BG212" s="256">
        <v>0</v>
      </c>
      <c r="BH212" s="256">
        <v>0</v>
      </c>
      <c r="BI212" s="84">
        <f>IF($I212="TTL",SUMIF($C:$C,MID($K212,1,SEARCH("TTL",$K212)-2),$BI:$BI),SUMIF(실입고현황!$A:$A,BB212&amp;VLOOKUP($AG212,'TARGET MU'!$A:$D,'TARGET MU'!$B$1,FALSE)&amp;$Z212&amp;" "&amp;$AE212,실입고현황!$C:$C))</f>
        <v>0</v>
      </c>
      <c r="BJ212" s="103">
        <f>IF($I212="TTL",SUMIF($C:$C,MID($K212,1,SEARCH("TTL",$K212)-2),$BJ:$BJ),SUMIF(실입고현황!$A:$A,BC212&amp;VLOOKUP($AG212,'TARGET MU'!$A:$D,'TARGET MU'!$B$1,FALSE)&amp;$Z212&amp;" "&amp;$AE212,실입고현황!$C:$C))</f>
        <v>0</v>
      </c>
      <c r="BK212" s="104">
        <f>IF($I212="TTL",SUMIF($C:$C,MID($K212,1,SEARCH("TTL",$K212)-2),$BK:$BK),SUMIF(실입고현황!$A:$A,BD212&amp;VLOOKUP($AG212,'TARGET MU'!$A:$D,'TARGET MU'!$B$1,FALSE)&amp;$Z212&amp;" "&amp;$AE212,실입고현황!$C:$C))</f>
        <v>0</v>
      </c>
      <c r="BL212" s="104">
        <f>IF($I212="TTL",SUMIF($C:$C,MID($K212,1,SEARCH("TTL",$K212)-2),$BL:$BL),SUMIF(실입고현황!$A:$A,BE212&amp;VLOOKUP($AG212,'TARGET MU'!$A:$D,'TARGET MU'!$B$1,FALSE)&amp;$Z212&amp;" "&amp;$AE212,실입고현황!$C:$C))</f>
        <v>0</v>
      </c>
      <c r="BM212" s="104">
        <f>IF($I212="TTL",SUMIF($C:$C,MID($K212,1,SEARCH("TTL",$K212)-2),$BM:$BM),SUMIF(실입고현황!$A:$A,BF212&amp;VLOOKUP($AG212,'TARGET MU'!$A:$D,'TARGET MU'!$B$1,FALSE)&amp;$Z212&amp;" "&amp;$AE212,실입고현황!$C:$C))</f>
        <v>0</v>
      </c>
      <c r="BN212" s="105">
        <f t="shared" si="341"/>
        <v>0</v>
      </c>
      <c r="BO212" s="47">
        <f t="shared" si="342"/>
        <v>0</v>
      </c>
      <c r="BP212" s="95">
        <f t="shared" si="343"/>
        <v>0</v>
      </c>
      <c r="BQ212" s="95">
        <f t="shared" si="344"/>
        <v>0</v>
      </c>
      <c r="BR212" s="48">
        <f t="shared" si="336"/>
        <v>0</v>
      </c>
      <c r="BT212" s="26" t="str">
        <f>IF(ISERROR(Z212&amp;VLOOKUP($AG212,'TARGET MU'!$A:$D,'TARGET MU'!$B$1,FALSE))=TRUE,"",Z212&amp;VLOOKUP($AG212,'TARGET MU'!$A:$D,'TARGET MU'!$B$1,FALSE))</f>
        <v/>
      </c>
      <c r="BU212" s="31">
        <f t="shared" si="349"/>
        <v>0</v>
      </c>
      <c r="BV212" s="31" t="str">
        <f t="shared" si="350"/>
        <v>0</v>
      </c>
      <c r="BX212" s="55">
        <f t="shared" si="301"/>
        <v>0</v>
      </c>
      <c r="BY212" s="56" t="str">
        <f t="shared" si="302"/>
        <v/>
      </c>
      <c r="BZ212" s="56">
        <f t="shared" si="303"/>
        <v>0</v>
      </c>
      <c r="CA212" s="56">
        <f t="shared" si="304"/>
        <v>0</v>
      </c>
      <c r="CB212" s="56">
        <f t="shared" si="305"/>
        <v>0</v>
      </c>
      <c r="CC212" s="56">
        <f t="shared" si="306"/>
        <v>0</v>
      </c>
      <c r="CD212" s="57">
        <f t="shared" si="307"/>
        <v>0</v>
      </c>
      <c r="CE212" s="56" t="str">
        <f t="shared" si="308"/>
        <v/>
      </c>
      <c r="CF212" s="56" t="str">
        <f t="shared" si="309"/>
        <v/>
      </c>
      <c r="CG212" s="57">
        <f t="shared" si="310"/>
        <v>0</v>
      </c>
      <c r="CH212" s="56" t="str">
        <f t="shared" si="311"/>
        <v/>
      </c>
      <c r="CI212" s="56">
        <f t="shared" si="312"/>
        <v>1</v>
      </c>
      <c r="CJ212" s="56">
        <f t="shared" si="313"/>
        <v>0</v>
      </c>
      <c r="CK212" s="58">
        <f t="shared" si="345"/>
        <v>0</v>
      </c>
      <c r="CL212" s="59">
        <f t="shared" si="314"/>
        <v>0</v>
      </c>
      <c r="CM212" s="58">
        <f t="shared" si="315"/>
        <v>0</v>
      </c>
      <c r="CN212" s="58">
        <f t="shared" si="316"/>
        <v>0</v>
      </c>
      <c r="CO212" s="58">
        <f t="shared" si="317"/>
        <v>0</v>
      </c>
      <c r="CP212" s="60" t="str">
        <f t="shared" si="318"/>
        <v/>
      </c>
      <c r="CQ212" s="241"/>
      <c r="CS212" s="49"/>
      <c r="CT212" s="50" t="str">
        <f t="shared" si="319"/>
        <v/>
      </c>
      <c r="CU212" s="51" t="str">
        <f t="shared" si="320"/>
        <v/>
      </c>
      <c r="CV212" s="51" t="str">
        <f t="shared" si="321"/>
        <v>_</v>
      </c>
      <c r="CW212" s="51" t="str">
        <f t="shared" si="322"/>
        <v/>
      </c>
      <c r="CX212" s="52">
        <f t="shared" si="323"/>
        <v>0</v>
      </c>
      <c r="CY212" s="52" t="str">
        <f t="shared" si="324"/>
        <v/>
      </c>
      <c r="CZ212" s="53">
        <f t="shared" si="346"/>
        <v>0</v>
      </c>
      <c r="DA212" s="53">
        <f t="shared" si="325"/>
        <v>0</v>
      </c>
      <c r="DB212" s="52">
        <f t="shared" si="326"/>
        <v>0</v>
      </c>
      <c r="DC212" s="52">
        <f t="shared" si="327"/>
        <v>0</v>
      </c>
      <c r="DD212" s="61"/>
      <c r="DE212" s="165"/>
      <c r="DG212" s="276"/>
      <c r="DH212" s="282" t="str">
        <f t="shared" si="330"/>
        <v/>
      </c>
      <c r="DI212" s="275"/>
      <c r="DJ212" s="275"/>
      <c r="DK212" s="276"/>
      <c r="DL212" s="1081"/>
      <c r="DM212" s="1081"/>
      <c r="DN212" s="276"/>
      <c r="DO212" s="276"/>
      <c r="DP212" s="283" t="str">
        <f t="shared" si="331"/>
        <v/>
      </c>
      <c r="DQ212" s="276"/>
      <c r="DR212" s="276"/>
      <c r="DS212" s="277"/>
      <c r="DT212" s="276"/>
      <c r="DU212" s="277"/>
      <c r="DV212" s="276"/>
      <c r="DW212" s="276"/>
      <c r="DX212" s="277"/>
      <c r="DY212" s="277"/>
      <c r="DZ212" s="61"/>
      <c r="EA212" s="62"/>
      <c r="EB212" s="62"/>
      <c r="EC212" s="26" t="str">
        <f t="shared" si="351"/>
        <v/>
      </c>
      <c r="ED212" s="26" t="str">
        <f t="shared" si="352"/>
        <v/>
      </c>
      <c r="EE212" s="27">
        <f>IF(ED212="",0,IF(COUNTIF(ED$12:ED211,ED212)=0,0,COUNTIF(ED$12:ED211,ED212)))</f>
        <v>0</v>
      </c>
      <c r="EF212" s="26">
        <f t="shared" si="360"/>
        <v>0</v>
      </c>
      <c r="EG212" s="27" t="str">
        <f t="shared" si="353"/>
        <v/>
      </c>
      <c r="EI212" s="26" t="str">
        <f t="shared" si="354"/>
        <v/>
      </c>
      <c r="EJ212" s="26" t="str">
        <f t="shared" si="355"/>
        <v/>
      </c>
    </row>
    <row r="213" spans="1:140" s="26" customFormat="1" ht="52.5" customHeight="1">
      <c r="A213" s="169" t="str">
        <f>IF(OR($I213="TTL",$I213=""),"",IF(ISERROR(VLOOKUP($B213,CODE!$D:$G,CODE!$F$1-2,FALSE))=TRUE,"전략",VLOOKUP($B213,CODE!$D:$G,CODE!$F$1-2,FALSE)))</f>
        <v/>
      </c>
      <c r="B213" s="224" t="str">
        <f>IF(OR($I213="TTL",$I213=""),"",IF(VLOOKUP($P213,CODE!$K:$O,CODE!$O$1,FALSE)="",$I213,$I213&amp;"-"&amp;VLOOKUP($P213,CODE!$K:$O,CODE!$O$1,FALSE)))</f>
        <v/>
      </c>
      <c r="C213" s="72" t="str">
        <f t="shared" si="347"/>
        <v>--</v>
      </c>
      <c r="D213" s="306" t="str">
        <f t="shared" si="356"/>
        <v>--</v>
      </c>
      <c r="E213" s="72">
        <f t="shared" si="357"/>
        <v>0</v>
      </c>
      <c r="F213" s="195" t="str">
        <f t="shared" si="358"/>
        <v>--0</v>
      </c>
      <c r="G213" s="72" t="str">
        <f t="shared" si="359"/>
        <v>--0-</v>
      </c>
      <c r="H213" s="72">
        <f>IF(ISERROR(I213&amp;VLOOKUP(P213,CODE!$K:$N,CODE!$N$1,FALSE)&amp;S213)=TRUE,0,I213&amp;VLOOKUP(P213,CODE!$K:$N,CODE!$N$1,FALSE)&amp;S213)</f>
        <v>0</v>
      </c>
      <c r="I213" s="72" t="str">
        <f>IF(ISERROR(SEARCH("TTL",$K213))=TRUE,IF($L213="","",VLOOKUP($L213,CODE!$B:$G,CODE!$D$1,FALSE)),"TTL")</f>
        <v/>
      </c>
      <c r="J213" s="244" t="str">
        <f t="shared" si="348"/>
        <v/>
      </c>
      <c r="K213" s="558"/>
      <c r="L213" s="40"/>
      <c r="M213" s="41" t="str">
        <f>IF(OR($I213="TTL",$L213=""),"",VLOOKUP($L213,CODE!$B:$D,CODE!$C$1,FALSE))</f>
        <v/>
      </c>
      <c r="N213" s="42" t="str">
        <f>IF(OR($I213="TTL",$L213=""),"",VLOOKUP($K$2,CODE!$S:$T,CODE!$T$1-1,FALSE))</f>
        <v/>
      </c>
      <c r="O213" s="43" t="str">
        <f>IF(OR($I213="TTL",$L213=""),"",VLOOKUP($L$2,CODE!$X:$Y,CODE!$Y$1-1,FALSE))</f>
        <v/>
      </c>
      <c r="P213" s="40"/>
      <c r="Q213" s="41" t="str">
        <f>IF(OR($I213="TTL",$P213=""),"",VLOOKUP($P213,CODE!$K:$M,CODE!$L$1,FALSE))</f>
        <v/>
      </c>
      <c r="R213" s="185"/>
      <c r="S213" s="40"/>
      <c r="T213" s="43" t="str">
        <f t="shared" si="333"/>
        <v/>
      </c>
      <c r="U213" s="39" t="str">
        <f t="shared" si="334"/>
        <v/>
      </c>
      <c r="V213" s="36">
        <f t="shared" si="337"/>
        <v>0</v>
      </c>
      <c r="W213" s="44"/>
      <c r="X213" s="39" t="str">
        <f>IF($Y213="","",VLOOKUP($Y213,CODE!$AE:$AF,CODE!$AF$1-1,FALSE))</f>
        <v/>
      </c>
      <c r="Y213" s="37"/>
      <c r="Z213" s="35" t="str">
        <f t="shared" si="338"/>
        <v/>
      </c>
      <c r="AA213" s="554" t="str">
        <f t="shared" si="339"/>
        <v/>
      </c>
      <c r="AB213" s="45">
        <f t="shared" si="340"/>
        <v>0</v>
      </c>
      <c r="AC213" s="560">
        <v>0</v>
      </c>
      <c r="AD213" s="186">
        <v>1</v>
      </c>
      <c r="AE213" s="218"/>
      <c r="AF213" s="214"/>
      <c r="AG213" s="215"/>
      <c r="AH213" s="216"/>
      <c r="AI213" s="231" t="str">
        <f t="shared" si="335"/>
        <v/>
      </c>
      <c r="AJ213" s="217"/>
      <c r="AK213" s="217"/>
      <c r="AL213" s="219" t="str">
        <f t="shared" si="332"/>
        <v/>
      </c>
      <c r="AM213" s="254">
        <f>IF(ISERROR(VLOOKUP($F213,[1]기획현황취합!$A$1:$E$65474,[1]기획현황취합!$B$1,FALSE))=TRUE,0,VLOOKUP($F213,[1]기획현황취합!$A$1:$E$65474,[1]기획현황취합!$B$1,FALSE))</f>
        <v>0</v>
      </c>
      <c r="AN213" s="1042">
        <f>IF(ISERROR(VLOOKUP($F213,[1]기획현황취합!$A$1:$E$65474,[1]기획현황취합!$C$1,FALSE))=TRUE,0,VLOOKUP($F213,[1]기획현황취합!$A$1:$E$65474,[1]기획현황취합!$C$1,FALSE))</f>
        <v>0</v>
      </c>
      <c r="AO213" s="46">
        <f>IF(ISERROR(($AM213/1.1)/VLOOKUP($AG213,'TARGET MU'!$A:$D,'TARGET MU'!$D$1,FALSE))=TRUE,0,($AM213/1.1)/VLOOKUP($AG213,'TARGET MU'!$A:$D,'TARGET MU'!$D$1,FALSE))</f>
        <v>0</v>
      </c>
      <c r="AP213" s="1049">
        <f>IF(OR(AF213=0,AND(AV213=0,AW213=0)),0,IF(AG213="캡보이2",AV213*$AQ$5+AU213,IF(OR(AK213="IN",AK213="BG",AK213="VT",AK213="CB"),$AU213+(($AV213*(1+$AW$4))*(HLOOKUP(VLOOKUP(AG213,'TARGET MU'!$A:$P,'TARGET MU'!$J$1,FALSE),$AO$4:$AR$5,2,FALSE)))+$AW213,$AU213+((($AV213*(1+$AW$4))*(1+HLOOKUP(VLOOKUP($P213,CODE!$K:$P,CODE!$P$1,FALSE),$AS$4:$AV$5,2,FALSE)))*(HLOOKUP(VLOOKUP(AG213,'TARGET MU'!$A:$P,'TARGET MU'!$J$1,FALSE),$AO$4:$AR$5,2,FALSE)))+$AW213)))</f>
        <v>0</v>
      </c>
      <c r="AQ213" s="38">
        <f t="shared" si="328"/>
        <v>0</v>
      </c>
      <c r="AR213" s="716">
        <v>0</v>
      </c>
      <c r="AS213" s="716">
        <v>0</v>
      </c>
      <c r="AT213" s="251"/>
      <c r="AU213" s="226">
        <f t="shared" si="329"/>
        <v>0</v>
      </c>
      <c r="AV213" s="252">
        <v>0</v>
      </c>
      <c r="AW213" s="253">
        <v>0</v>
      </c>
      <c r="AX213" s="257">
        <f>IF(ISERROR(VLOOKUP($F213,[1]기획현황취합!$A$1:$E$65474,[1]기획현황취합!$D$1,FALSE))=TRUE,0,VLOOKUP($F213,[1]기획현황취합!$A$1:$E$65474,[1]기획현황취합!$D$1,FALSE))</f>
        <v>0</v>
      </c>
      <c r="AY213" s="255">
        <v>0</v>
      </c>
      <c r="AZ213" s="210">
        <f>IF(ISERROR(VLOOKUP($F213,[1]기획현황취합!$A$1:$E$65474,[1]기획현황취합!$E$1,FALSE))=TRUE,0,VLOOKUP($F213,[1]기획현황취합!$A$1:$E$65474,[1]기획현황취합!$E$1,FALSE))</f>
        <v>0</v>
      </c>
      <c r="BA213" s="250">
        <v>0</v>
      </c>
      <c r="BB213" s="250">
        <v>0</v>
      </c>
      <c r="BC213" s="250">
        <v>0</v>
      </c>
      <c r="BD213" s="250">
        <v>0</v>
      </c>
      <c r="BE213" s="250">
        <v>0</v>
      </c>
      <c r="BF213" s="250">
        <v>0</v>
      </c>
      <c r="BG213" s="256">
        <v>0</v>
      </c>
      <c r="BH213" s="256">
        <v>0</v>
      </c>
      <c r="BI213" s="84">
        <f>IF($I213="TTL",SUMIF($C:$C,MID($K213,1,SEARCH("TTL",$K213)-2),$BI:$BI),SUMIF(실입고현황!$A:$A,BB213&amp;VLOOKUP($AG213,'TARGET MU'!$A:$D,'TARGET MU'!$B$1,FALSE)&amp;$Z213&amp;" "&amp;$AE213,실입고현황!$C:$C))</f>
        <v>0</v>
      </c>
      <c r="BJ213" s="103">
        <f>IF($I213="TTL",SUMIF($C:$C,MID($K213,1,SEARCH("TTL",$K213)-2),$BJ:$BJ),SUMIF(실입고현황!$A:$A,BC213&amp;VLOOKUP($AG213,'TARGET MU'!$A:$D,'TARGET MU'!$B$1,FALSE)&amp;$Z213&amp;" "&amp;$AE213,실입고현황!$C:$C))</f>
        <v>0</v>
      </c>
      <c r="BK213" s="104">
        <f>IF($I213="TTL",SUMIF($C:$C,MID($K213,1,SEARCH("TTL",$K213)-2),$BK:$BK),SUMIF(실입고현황!$A:$A,BD213&amp;VLOOKUP($AG213,'TARGET MU'!$A:$D,'TARGET MU'!$B$1,FALSE)&amp;$Z213&amp;" "&amp;$AE213,실입고현황!$C:$C))</f>
        <v>0</v>
      </c>
      <c r="BL213" s="104">
        <f>IF($I213="TTL",SUMIF($C:$C,MID($K213,1,SEARCH("TTL",$K213)-2),$BL:$BL),SUMIF(실입고현황!$A:$A,BE213&amp;VLOOKUP($AG213,'TARGET MU'!$A:$D,'TARGET MU'!$B$1,FALSE)&amp;$Z213&amp;" "&amp;$AE213,실입고현황!$C:$C))</f>
        <v>0</v>
      </c>
      <c r="BM213" s="104">
        <f>IF($I213="TTL",SUMIF($C:$C,MID($K213,1,SEARCH("TTL",$K213)-2),$BM:$BM),SUMIF(실입고현황!$A:$A,BF213&amp;VLOOKUP($AG213,'TARGET MU'!$A:$D,'TARGET MU'!$B$1,FALSE)&amp;$Z213&amp;" "&amp;$AE213,실입고현황!$C:$C))</f>
        <v>0</v>
      </c>
      <c r="BN213" s="105">
        <f t="shared" si="341"/>
        <v>0</v>
      </c>
      <c r="BO213" s="47">
        <f t="shared" si="342"/>
        <v>0</v>
      </c>
      <c r="BP213" s="95">
        <f t="shared" si="343"/>
        <v>0</v>
      </c>
      <c r="BQ213" s="95">
        <f t="shared" si="344"/>
        <v>0</v>
      </c>
      <c r="BR213" s="48">
        <f t="shared" si="336"/>
        <v>0</v>
      </c>
      <c r="BT213" s="26" t="str">
        <f>IF(ISERROR(Z213&amp;VLOOKUP($AG213,'TARGET MU'!$A:$D,'TARGET MU'!$B$1,FALSE))=TRUE,"",Z213&amp;VLOOKUP($AG213,'TARGET MU'!$A:$D,'TARGET MU'!$B$1,FALSE))</f>
        <v/>
      </c>
      <c r="BU213" s="31">
        <f t="shared" si="349"/>
        <v>0</v>
      </c>
      <c r="BV213" s="31" t="str">
        <f t="shared" si="350"/>
        <v>0</v>
      </c>
      <c r="BX213" s="55">
        <f t="shared" si="301"/>
        <v>0</v>
      </c>
      <c r="BY213" s="56" t="str">
        <f t="shared" si="302"/>
        <v/>
      </c>
      <c r="BZ213" s="56">
        <f t="shared" si="303"/>
        <v>0</v>
      </c>
      <c r="CA213" s="56">
        <f t="shared" si="304"/>
        <v>0</v>
      </c>
      <c r="CB213" s="56">
        <f t="shared" si="305"/>
        <v>0</v>
      </c>
      <c r="CC213" s="56">
        <f t="shared" si="306"/>
        <v>0</v>
      </c>
      <c r="CD213" s="57">
        <f t="shared" si="307"/>
        <v>0</v>
      </c>
      <c r="CE213" s="56" t="str">
        <f t="shared" si="308"/>
        <v/>
      </c>
      <c r="CF213" s="56" t="str">
        <f t="shared" si="309"/>
        <v/>
      </c>
      <c r="CG213" s="57">
        <f t="shared" si="310"/>
        <v>0</v>
      </c>
      <c r="CH213" s="56" t="str">
        <f t="shared" si="311"/>
        <v/>
      </c>
      <c r="CI213" s="56">
        <f t="shared" si="312"/>
        <v>1</v>
      </c>
      <c r="CJ213" s="56">
        <f t="shared" si="313"/>
        <v>0</v>
      </c>
      <c r="CK213" s="58">
        <f t="shared" si="345"/>
        <v>0</v>
      </c>
      <c r="CL213" s="59">
        <f t="shared" si="314"/>
        <v>0</v>
      </c>
      <c r="CM213" s="58">
        <f t="shared" si="315"/>
        <v>0</v>
      </c>
      <c r="CN213" s="58">
        <f t="shared" si="316"/>
        <v>0</v>
      </c>
      <c r="CO213" s="58">
        <f t="shared" si="317"/>
        <v>0</v>
      </c>
      <c r="CP213" s="60" t="str">
        <f t="shared" si="318"/>
        <v/>
      </c>
      <c r="CQ213" s="241"/>
      <c r="CS213" s="49"/>
      <c r="CT213" s="50" t="str">
        <f t="shared" si="319"/>
        <v/>
      </c>
      <c r="CU213" s="51" t="str">
        <f t="shared" si="320"/>
        <v/>
      </c>
      <c r="CV213" s="51" t="str">
        <f t="shared" si="321"/>
        <v>_</v>
      </c>
      <c r="CW213" s="51" t="str">
        <f t="shared" si="322"/>
        <v/>
      </c>
      <c r="CX213" s="52">
        <f t="shared" si="323"/>
        <v>0</v>
      </c>
      <c r="CY213" s="52" t="str">
        <f t="shared" si="324"/>
        <v/>
      </c>
      <c r="CZ213" s="53">
        <f t="shared" si="346"/>
        <v>0</v>
      </c>
      <c r="DA213" s="53">
        <f t="shared" si="325"/>
        <v>0</v>
      </c>
      <c r="DB213" s="52">
        <f t="shared" si="326"/>
        <v>0</v>
      </c>
      <c r="DC213" s="52">
        <f t="shared" si="327"/>
        <v>0</v>
      </c>
      <c r="DD213" s="61"/>
      <c r="DE213" s="165"/>
      <c r="DG213" s="276"/>
      <c r="DH213" s="282" t="str">
        <f t="shared" si="330"/>
        <v/>
      </c>
      <c r="DI213" s="275"/>
      <c r="DJ213" s="275"/>
      <c r="DK213" s="276"/>
      <c r="DL213" s="1081"/>
      <c r="DM213" s="1081"/>
      <c r="DN213" s="276"/>
      <c r="DO213" s="276"/>
      <c r="DP213" s="283" t="str">
        <f t="shared" si="331"/>
        <v/>
      </c>
      <c r="DQ213" s="276"/>
      <c r="DR213" s="276"/>
      <c r="DS213" s="277"/>
      <c r="DT213" s="276"/>
      <c r="DU213" s="277"/>
      <c r="DV213" s="276"/>
      <c r="DW213" s="276"/>
      <c r="DX213" s="277"/>
      <c r="DY213" s="277"/>
      <c r="DZ213" s="61"/>
      <c r="EA213" s="62"/>
      <c r="EB213" s="62"/>
      <c r="EC213" s="26" t="str">
        <f t="shared" si="351"/>
        <v/>
      </c>
      <c r="ED213" s="26" t="str">
        <f t="shared" si="352"/>
        <v/>
      </c>
      <c r="EE213" s="27">
        <f>IF(ED213="",0,IF(COUNTIF(ED$12:ED212,ED213)=0,0,COUNTIF(ED$12:ED212,ED213)))</f>
        <v>0</v>
      </c>
      <c r="EF213" s="26">
        <f t="shared" si="360"/>
        <v>0</v>
      </c>
      <c r="EG213" s="27" t="str">
        <f t="shared" si="353"/>
        <v/>
      </c>
      <c r="EI213" s="26" t="str">
        <f t="shared" si="354"/>
        <v/>
      </c>
      <c r="EJ213" s="26" t="str">
        <f t="shared" si="355"/>
        <v/>
      </c>
    </row>
    <row r="214" spans="1:140" s="26" customFormat="1" ht="52.5" customHeight="1">
      <c r="A214" s="169" t="str">
        <f>IF(OR($I214="TTL",$I214=""),"",IF(ISERROR(VLOOKUP($B214,CODE!$D:$G,CODE!$F$1-2,FALSE))=TRUE,"전략",VLOOKUP($B214,CODE!$D:$G,CODE!$F$1-2,FALSE)))</f>
        <v/>
      </c>
      <c r="B214" s="224" t="str">
        <f>IF(OR($I214="TTL",$I214=""),"",IF(VLOOKUP($P214,CODE!$K:$O,CODE!$O$1,FALSE)="",$I214,$I214&amp;"-"&amp;VLOOKUP($P214,CODE!$K:$O,CODE!$O$1,FALSE)))</f>
        <v/>
      </c>
      <c r="C214" s="72" t="str">
        <f t="shared" si="347"/>
        <v>--</v>
      </c>
      <c r="D214" s="306" t="str">
        <f t="shared" si="356"/>
        <v>--</v>
      </c>
      <c r="E214" s="72">
        <f t="shared" si="357"/>
        <v>0</v>
      </c>
      <c r="F214" s="195" t="str">
        <f t="shared" si="358"/>
        <v>--0</v>
      </c>
      <c r="G214" s="72" t="str">
        <f t="shared" si="359"/>
        <v>--0-</v>
      </c>
      <c r="H214" s="72">
        <f>IF(ISERROR(I214&amp;VLOOKUP(P214,CODE!$K:$N,CODE!$N$1,FALSE)&amp;S214)=TRUE,0,I214&amp;VLOOKUP(P214,CODE!$K:$N,CODE!$N$1,FALSE)&amp;S214)</f>
        <v>0</v>
      </c>
      <c r="I214" s="72" t="str">
        <f>IF(ISERROR(SEARCH("TTL",$K214))=TRUE,IF($L214="","",VLOOKUP($L214,CODE!$B:$G,CODE!$D$1,FALSE)),"TTL")</f>
        <v/>
      </c>
      <c r="J214" s="244" t="str">
        <f t="shared" si="348"/>
        <v/>
      </c>
      <c r="K214" s="558"/>
      <c r="L214" s="40"/>
      <c r="M214" s="41" t="str">
        <f>IF(OR($I214="TTL",$L214=""),"",VLOOKUP($L214,CODE!$B:$D,CODE!$C$1,FALSE))</f>
        <v/>
      </c>
      <c r="N214" s="42" t="str">
        <f>IF(OR($I214="TTL",$L214=""),"",VLOOKUP($K$2,CODE!$S:$T,CODE!$T$1-1,FALSE))</f>
        <v/>
      </c>
      <c r="O214" s="43" t="str">
        <f>IF(OR($I214="TTL",$L214=""),"",VLOOKUP($L$2,CODE!$X:$Y,CODE!$Y$1-1,FALSE))</f>
        <v/>
      </c>
      <c r="P214" s="40"/>
      <c r="Q214" s="41" t="str">
        <f>IF(OR($I214="TTL",$P214=""),"",VLOOKUP($P214,CODE!$K:$M,CODE!$L$1,FALSE))</f>
        <v/>
      </c>
      <c r="R214" s="185"/>
      <c r="S214" s="40"/>
      <c r="T214" s="43" t="str">
        <f t="shared" si="333"/>
        <v/>
      </c>
      <c r="U214" s="39" t="str">
        <f t="shared" si="334"/>
        <v/>
      </c>
      <c r="V214" s="36">
        <f t="shared" si="337"/>
        <v>0</v>
      </c>
      <c r="W214" s="44"/>
      <c r="X214" s="39" t="str">
        <f>IF($Y214="","",VLOOKUP($Y214,CODE!$AE:$AF,CODE!$AF$1-1,FALSE))</f>
        <v/>
      </c>
      <c r="Y214" s="37"/>
      <c r="Z214" s="35" t="str">
        <f t="shared" si="338"/>
        <v/>
      </c>
      <c r="AA214" s="554" t="str">
        <f t="shared" si="339"/>
        <v/>
      </c>
      <c r="AB214" s="45">
        <f t="shared" si="340"/>
        <v>0</v>
      </c>
      <c r="AC214" s="560">
        <v>0</v>
      </c>
      <c r="AD214" s="186">
        <v>1</v>
      </c>
      <c r="AE214" s="218"/>
      <c r="AF214" s="214"/>
      <c r="AG214" s="215"/>
      <c r="AH214" s="216"/>
      <c r="AI214" s="231" t="str">
        <f t="shared" si="335"/>
        <v/>
      </c>
      <c r="AJ214" s="217"/>
      <c r="AK214" s="217"/>
      <c r="AL214" s="219" t="str">
        <f t="shared" si="332"/>
        <v/>
      </c>
      <c r="AM214" s="254">
        <f>IF(ISERROR(VLOOKUP($F214,[1]기획현황취합!$A$1:$E$65474,[1]기획현황취합!$B$1,FALSE))=TRUE,0,VLOOKUP($F214,[1]기획현황취합!$A$1:$E$65474,[1]기획현황취합!$B$1,FALSE))</f>
        <v>0</v>
      </c>
      <c r="AN214" s="1042">
        <f>IF(ISERROR(VLOOKUP($F214,[1]기획현황취합!$A$1:$E$65474,[1]기획현황취합!$C$1,FALSE))=TRUE,0,VLOOKUP($F214,[1]기획현황취합!$A$1:$E$65474,[1]기획현황취합!$C$1,FALSE))</f>
        <v>0</v>
      </c>
      <c r="AO214" s="46">
        <f>IF(ISERROR(($AM214/1.1)/VLOOKUP($AG214,'TARGET MU'!$A:$D,'TARGET MU'!$D$1,FALSE))=TRUE,0,($AM214/1.1)/VLOOKUP($AG214,'TARGET MU'!$A:$D,'TARGET MU'!$D$1,FALSE))</f>
        <v>0</v>
      </c>
      <c r="AP214" s="1049">
        <f>IF(OR(AF214=0,AND(AV214=0,AW214=0)),0,IF(AG214="캡보이2",AV214*$AQ$5+AU214,IF(OR(AK214="IN",AK214="BG",AK214="VT",AK214="CB"),$AU214+(($AV214*(1+$AW$4))*(HLOOKUP(VLOOKUP(AG214,'TARGET MU'!$A:$P,'TARGET MU'!$J$1,FALSE),$AO$4:$AR$5,2,FALSE)))+$AW214,$AU214+((($AV214*(1+$AW$4))*(1+HLOOKUP(VLOOKUP($P214,CODE!$K:$P,CODE!$P$1,FALSE),$AS$4:$AV$5,2,FALSE)))*(HLOOKUP(VLOOKUP(AG214,'TARGET MU'!$A:$P,'TARGET MU'!$J$1,FALSE),$AO$4:$AR$5,2,FALSE)))+$AW214)))</f>
        <v>0</v>
      </c>
      <c r="AQ214" s="38">
        <f t="shared" si="328"/>
        <v>0</v>
      </c>
      <c r="AR214" s="716">
        <v>0</v>
      </c>
      <c r="AS214" s="716">
        <v>0</v>
      </c>
      <c r="AT214" s="251"/>
      <c r="AU214" s="226">
        <f t="shared" si="329"/>
        <v>0</v>
      </c>
      <c r="AV214" s="252">
        <v>0</v>
      </c>
      <c r="AW214" s="253">
        <v>0</v>
      </c>
      <c r="AX214" s="257">
        <f>IF(ISERROR(VLOOKUP($F214,[1]기획현황취합!$A$1:$E$65474,[1]기획현황취합!$D$1,FALSE))=TRUE,0,VLOOKUP($F214,[1]기획현황취합!$A$1:$E$65474,[1]기획현황취합!$D$1,FALSE))</f>
        <v>0</v>
      </c>
      <c r="AY214" s="255">
        <v>0</v>
      </c>
      <c r="AZ214" s="210">
        <f>IF(ISERROR(VLOOKUP($F214,[1]기획현황취합!$A$1:$E$65474,[1]기획현황취합!$E$1,FALSE))=TRUE,0,VLOOKUP($F214,[1]기획현황취합!$A$1:$E$65474,[1]기획현황취합!$E$1,FALSE))</f>
        <v>0</v>
      </c>
      <c r="BA214" s="250">
        <v>0</v>
      </c>
      <c r="BB214" s="250">
        <v>0</v>
      </c>
      <c r="BC214" s="250">
        <v>0</v>
      </c>
      <c r="BD214" s="250">
        <v>0</v>
      </c>
      <c r="BE214" s="250">
        <v>0</v>
      </c>
      <c r="BF214" s="250">
        <v>0</v>
      </c>
      <c r="BG214" s="256">
        <v>0</v>
      </c>
      <c r="BH214" s="256">
        <v>0</v>
      </c>
      <c r="BI214" s="84">
        <f>IF($I214="TTL",SUMIF($C:$C,MID($K214,1,SEARCH("TTL",$K214)-2),$BI:$BI),SUMIF(실입고현황!$A:$A,BB214&amp;VLOOKUP($AG214,'TARGET MU'!$A:$D,'TARGET MU'!$B$1,FALSE)&amp;$Z214&amp;" "&amp;$AE214,실입고현황!$C:$C))</f>
        <v>0</v>
      </c>
      <c r="BJ214" s="103">
        <f>IF($I214="TTL",SUMIF($C:$C,MID($K214,1,SEARCH("TTL",$K214)-2),$BJ:$BJ),SUMIF(실입고현황!$A:$A,BC214&amp;VLOOKUP($AG214,'TARGET MU'!$A:$D,'TARGET MU'!$B$1,FALSE)&amp;$Z214&amp;" "&amp;$AE214,실입고현황!$C:$C))</f>
        <v>0</v>
      </c>
      <c r="BK214" s="104">
        <f>IF($I214="TTL",SUMIF($C:$C,MID($K214,1,SEARCH("TTL",$K214)-2),$BK:$BK),SUMIF(실입고현황!$A:$A,BD214&amp;VLOOKUP($AG214,'TARGET MU'!$A:$D,'TARGET MU'!$B$1,FALSE)&amp;$Z214&amp;" "&amp;$AE214,실입고현황!$C:$C))</f>
        <v>0</v>
      </c>
      <c r="BL214" s="104">
        <f>IF($I214="TTL",SUMIF($C:$C,MID($K214,1,SEARCH("TTL",$K214)-2),$BL:$BL),SUMIF(실입고현황!$A:$A,BE214&amp;VLOOKUP($AG214,'TARGET MU'!$A:$D,'TARGET MU'!$B$1,FALSE)&amp;$Z214&amp;" "&amp;$AE214,실입고현황!$C:$C))</f>
        <v>0</v>
      </c>
      <c r="BM214" s="104">
        <f>IF($I214="TTL",SUMIF($C:$C,MID($K214,1,SEARCH("TTL",$K214)-2),$BM:$BM),SUMIF(실입고현황!$A:$A,BF214&amp;VLOOKUP($AG214,'TARGET MU'!$A:$D,'TARGET MU'!$B$1,FALSE)&amp;$Z214&amp;" "&amp;$AE214,실입고현황!$C:$C))</f>
        <v>0</v>
      </c>
      <c r="BN214" s="105">
        <f t="shared" si="341"/>
        <v>0</v>
      </c>
      <c r="BO214" s="47">
        <f t="shared" si="342"/>
        <v>0</v>
      </c>
      <c r="BP214" s="95">
        <f t="shared" si="343"/>
        <v>0</v>
      </c>
      <c r="BQ214" s="95">
        <f t="shared" si="344"/>
        <v>0</v>
      </c>
      <c r="BR214" s="48">
        <f t="shared" si="336"/>
        <v>0</v>
      </c>
      <c r="BT214" s="26" t="str">
        <f>IF(ISERROR(Z214&amp;VLOOKUP($AG214,'TARGET MU'!$A:$D,'TARGET MU'!$B$1,FALSE))=TRUE,"",Z214&amp;VLOOKUP($AG214,'TARGET MU'!$A:$D,'TARGET MU'!$B$1,FALSE))</f>
        <v/>
      </c>
      <c r="BU214" s="31">
        <f t="shared" si="349"/>
        <v>0</v>
      </c>
      <c r="BV214" s="31" t="str">
        <f t="shared" si="350"/>
        <v>0</v>
      </c>
      <c r="BX214" s="55">
        <f t="shared" si="301"/>
        <v>0</v>
      </c>
      <c r="BY214" s="56" t="str">
        <f t="shared" si="302"/>
        <v/>
      </c>
      <c r="BZ214" s="56">
        <f t="shared" si="303"/>
        <v>0</v>
      </c>
      <c r="CA214" s="56">
        <f t="shared" si="304"/>
        <v>0</v>
      </c>
      <c r="CB214" s="56">
        <f t="shared" si="305"/>
        <v>0</v>
      </c>
      <c r="CC214" s="56">
        <f t="shared" si="306"/>
        <v>0</v>
      </c>
      <c r="CD214" s="57">
        <f t="shared" si="307"/>
        <v>0</v>
      </c>
      <c r="CE214" s="56" t="str">
        <f t="shared" si="308"/>
        <v/>
      </c>
      <c r="CF214" s="56" t="str">
        <f t="shared" si="309"/>
        <v/>
      </c>
      <c r="CG214" s="57">
        <f t="shared" si="310"/>
        <v>0</v>
      </c>
      <c r="CH214" s="56" t="str">
        <f t="shared" si="311"/>
        <v/>
      </c>
      <c r="CI214" s="56">
        <f t="shared" si="312"/>
        <v>1</v>
      </c>
      <c r="CJ214" s="56">
        <f t="shared" si="313"/>
        <v>0</v>
      </c>
      <c r="CK214" s="58">
        <f t="shared" si="345"/>
        <v>0</v>
      </c>
      <c r="CL214" s="59">
        <f t="shared" si="314"/>
        <v>0</v>
      </c>
      <c r="CM214" s="58">
        <f t="shared" si="315"/>
        <v>0</v>
      </c>
      <c r="CN214" s="58">
        <f t="shared" si="316"/>
        <v>0</v>
      </c>
      <c r="CO214" s="58">
        <f t="shared" si="317"/>
        <v>0</v>
      </c>
      <c r="CP214" s="60" t="str">
        <f t="shared" si="318"/>
        <v/>
      </c>
      <c r="CQ214" s="241"/>
      <c r="CS214" s="49"/>
      <c r="CT214" s="50" t="str">
        <f t="shared" si="319"/>
        <v/>
      </c>
      <c r="CU214" s="51" t="str">
        <f t="shared" si="320"/>
        <v/>
      </c>
      <c r="CV214" s="51" t="str">
        <f t="shared" si="321"/>
        <v>_</v>
      </c>
      <c r="CW214" s="51" t="str">
        <f t="shared" si="322"/>
        <v/>
      </c>
      <c r="CX214" s="52">
        <f t="shared" si="323"/>
        <v>0</v>
      </c>
      <c r="CY214" s="52" t="str">
        <f t="shared" si="324"/>
        <v/>
      </c>
      <c r="CZ214" s="53">
        <f t="shared" si="346"/>
        <v>0</v>
      </c>
      <c r="DA214" s="53">
        <f t="shared" si="325"/>
        <v>0</v>
      </c>
      <c r="DB214" s="52">
        <f t="shared" si="326"/>
        <v>0</v>
      </c>
      <c r="DC214" s="52">
        <f t="shared" si="327"/>
        <v>0</v>
      </c>
      <c r="DD214" s="61"/>
      <c r="DE214" s="165"/>
      <c r="DG214" s="276"/>
      <c r="DH214" s="282" t="str">
        <f t="shared" si="330"/>
        <v/>
      </c>
      <c r="DI214" s="275"/>
      <c r="DJ214" s="275"/>
      <c r="DK214" s="276"/>
      <c r="DL214" s="1081"/>
      <c r="DM214" s="1081"/>
      <c r="DN214" s="276"/>
      <c r="DO214" s="276"/>
      <c r="DP214" s="283" t="str">
        <f t="shared" si="331"/>
        <v/>
      </c>
      <c r="DQ214" s="276"/>
      <c r="DR214" s="276"/>
      <c r="DS214" s="277"/>
      <c r="DT214" s="276"/>
      <c r="DU214" s="277"/>
      <c r="DV214" s="276"/>
      <c r="DW214" s="276"/>
      <c r="DX214" s="277"/>
      <c r="DY214" s="277"/>
      <c r="DZ214" s="61"/>
      <c r="EA214" s="62"/>
      <c r="EB214" s="62"/>
      <c r="EC214" s="26" t="str">
        <f t="shared" si="351"/>
        <v/>
      </c>
      <c r="ED214" s="26" t="str">
        <f t="shared" si="352"/>
        <v/>
      </c>
      <c r="EE214" s="27">
        <f>IF(ED214="",0,IF(COUNTIF(ED$12:ED213,ED214)=0,0,COUNTIF(ED$12:ED213,ED214)))</f>
        <v>0</v>
      </c>
      <c r="EF214" s="26">
        <f t="shared" si="360"/>
        <v>0</v>
      </c>
      <c r="EG214" s="27" t="str">
        <f t="shared" si="353"/>
        <v/>
      </c>
      <c r="EI214" s="26" t="str">
        <f t="shared" si="354"/>
        <v/>
      </c>
      <c r="EJ214" s="26" t="str">
        <f t="shared" si="355"/>
        <v/>
      </c>
    </row>
    <row r="215" spans="1:140" s="26" customFormat="1" ht="52.5" customHeight="1">
      <c r="A215" s="169" t="str">
        <f>IF(OR($I215="TTL",$I215=""),"",IF(ISERROR(VLOOKUP($B215,CODE!$D:$G,CODE!$F$1-2,FALSE))=TRUE,"전략",VLOOKUP($B215,CODE!$D:$G,CODE!$F$1-2,FALSE)))</f>
        <v/>
      </c>
      <c r="B215" s="224" t="str">
        <f>IF(OR($I215="TTL",$I215=""),"",IF(VLOOKUP($P215,CODE!$K:$O,CODE!$O$1,FALSE)="",$I215,$I215&amp;"-"&amp;VLOOKUP($P215,CODE!$K:$O,CODE!$O$1,FALSE)))</f>
        <v/>
      </c>
      <c r="C215" s="72" t="str">
        <f t="shared" si="347"/>
        <v>--</v>
      </c>
      <c r="D215" s="306" t="str">
        <f t="shared" si="356"/>
        <v>--</v>
      </c>
      <c r="E215" s="72">
        <f t="shared" si="357"/>
        <v>0</v>
      </c>
      <c r="F215" s="195" t="str">
        <f t="shared" si="358"/>
        <v>--0</v>
      </c>
      <c r="G215" s="72" t="str">
        <f t="shared" si="359"/>
        <v>--0-</v>
      </c>
      <c r="H215" s="72">
        <f>IF(ISERROR(I215&amp;VLOOKUP(P215,CODE!$K:$N,CODE!$N$1,FALSE)&amp;S215)=TRUE,0,I215&amp;VLOOKUP(P215,CODE!$K:$N,CODE!$N$1,FALSE)&amp;S215)</f>
        <v>0</v>
      </c>
      <c r="I215" s="72" t="str">
        <f>IF(ISERROR(SEARCH("TTL",$K215))=TRUE,IF($L215="","",VLOOKUP($L215,CODE!$B:$G,CODE!$D$1,FALSE)),"TTL")</f>
        <v/>
      </c>
      <c r="J215" s="244" t="str">
        <f t="shared" si="348"/>
        <v/>
      </c>
      <c r="K215" s="558"/>
      <c r="L215" s="40"/>
      <c r="M215" s="41" t="str">
        <f>IF(OR($I215="TTL",$L215=""),"",VLOOKUP($L215,CODE!$B:$D,CODE!$C$1,FALSE))</f>
        <v/>
      </c>
      <c r="N215" s="42" t="str">
        <f>IF(OR($I215="TTL",$L215=""),"",VLOOKUP($K$2,CODE!$S:$T,CODE!$T$1-1,FALSE))</f>
        <v/>
      </c>
      <c r="O215" s="43" t="str">
        <f>IF(OR($I215="TTL",$L215=""),"",VLOOKUP($L$2,CODE!$X:$Y,CODE!$Y$1-1,FALSE))</f>
        <v/>
      </c>
      <c r="P215" s="40"/>
      <c r="Q215" s="41" t="str">
        <f>IF(OR($I215="TTL",$P215=""),"",VLOOKUP($P215,CODE!$K:$M,CODE!$L$1,FALSE))</f>
        <v/>
      </c>
      <c r="R215" s="185"/>
      <c r="S215" s="40"/>
      <c r="T215" s="43" t="str">
        <f t="shared" si="333"/>
        <v/>
      </c>
      <c r="U215" s="39" t="str">
        <f t="shared" si="334"/>
        <v/>
      </c>
      <c r="V215" s="36">
        <f t="shared" si="337"/>
        <v>0</v>
      </c>
      <c r="W215" s="44"/>
      <c r="X215" s="39" t="str">
        <f>IF($Y215="","",VLOOKUP($Y215,CODE!$AE:$AF,CODE!$AF$1-1,FALSE))</f>
        <v/>
      </c>
      <c r="Y215" s="37"/>
      <c r="Z215" s="35" t="str">
        <f t="shared" si="338"/>
        <v/>
      </c>
      <c r="AA215" s="554" t="str">
        <f t="shared" si="339"/>
        <v/>
      </c>
      <c r="AB215" s="45">
        <f t="shared" si="340"/>
        <v>0</v>
      </c>
      <c r="AC215" s="560">
        <v>0</v>
      </c>
      <c r="AD215" s="186">
        <v>1</v>
      </c>
      <c r="AE215" s="218"/>
      <c r="AF215" s="214"/>
      <c r="AG215" s="215"/>
      <c r="AH215" s="216"/>
      <c r="AI215" s="231" t="str">
        <f t="shared" si="335"/>
        <v/>
      </c>
      <c r="AJ215" s="217"/>
      <c r="AK215" s="217"/>
      <c r="AL215" s="219" t="str">
        <f t="shared" si="332"/>
        <v/>
      </c>
      <c r="AM215" s="254">
        <f>IF(ISERROR(VLOOKUP($F215,[1]기획현황취합!$A$1:$E$65474,[1]기획현황취합!$B$1,FALSE))=TRUE,0,VLOOKUP($F215,[1]기획현황취합!$A$1:$E$65474,[1]기획현황취합!$B$1,FALSE))</f>
        <v>0</v>
      </c>
      <c r="AN215" s="1042">
        <f>IF(ISERROR(VLOOKUP($F215,[1]기획현황취합!$A$1:$E$65474,[1]기획현황취합!$C$1,FALSE))=TRUE,0,VLOOKUP($F215,[1]기획현황취합!$A$1:$E$65474,[1]기획현황취합!$C$1,FALSE))</f>
        <v>0</v>
      </c>
      <c r="AO215" s="46">
        <f>IF(ISERROR(($AM215/1.1)/VLOOKUP($AG215,'TARGET MU'!$A:$D,'TARGET MU'!$D$1,FALSE))=TRUE,0,($AM215/1.1)/VLOOKUP($AG215,'TARGET MU'!$A:$D,'TARGET MU'!$D$1,FALSE))</f>
        <v>0</v>
      </c>
      <c r="AP215" s="1049">
        <f>IF(OR(AF215=0,AND(AV215=0,AW215=0)),0,IF(AG215="캡보이2",AV215*$AQ$5+AU215,IF(OR(AK215="IN",AK215="BG",AK215="VT",AK215="CB"),$AU215+(($AV215*(1+$AW$4))*(HLOOKUP(VLOOKUP(AG215,'TARGET MU'!$A:$P,'TARGET MU'!$J$1,FALSE),$AO$4:$AR$5,2,FALSE)))+$AW215,$AU215+((($AV215*(1+$AW$4))*(1+HLOOKUP(VLOOKUP($P215,CODE!$K:$P,CODE!$P$1,FALSE),$AS$4:$AV$5,2,FALSE)))*(HLOOKUP(VLOOKUP(AG215,'TARGET MU'!$A:$P,'TARGET MU'!$J$1,FALSE),$AO$4:$AR$5,2,FALSE)))+$AW215)))</f>
        <v>0</v>
      </c>
      <c r="AQ215" s="38">
        <f t="shared" si="328"/>
        <v>0</v>
      </c>
      <c r="AR215" s="716">
        <v>0</v>
      </c>
      <c r="AS215" s="716">
        <v>0</v>
      </c>
      <c r="AT215" s="251"/>
      <c r="AU215" s="226">
        <f t="shared" si="329"/>
        <v>0</v>
      </c>
      <c r="AV215" s="252">
        <v>0</v>
      </c>
      <c r="AW215" s="253">
        <v>0</v>
      </c>
      <c r="AX215" s="257">
        <f>IF(ISERROR(VLOOKUP($F215,[1]기획현황취합!$A$1:$E$65474,[1]기획현황취합!$D$1,FALSE))=TRUE,0,VLOOKUP($F215,[1]기획현황취합!$A$1:$E$65474,[1]기획현황취합!$D$1,FALSE))</f>
        <v>0</v>
      </c>
      <c r="AY215" s="255">
        <v>0</v>
      </c>
      <c r="AZ215" s="210">
        <f>IF(ISERROR(VLOOKUP($F215,[1]기획현황취합!$A$1:$E$65474,[1]기획현황취합!$E$1,FALSE))=TRUE,0,VLOOKUP($F215,[1]기획현황취합!$A$1:$E$65474,[1]기획현황취합!$E$1,FALSE))</f>
        <v>0</v>
      </c>
      <c r="BA215" s="250">
        <v>0</v>
      </c>
      <c r="BB215" s="250">
        <v>0</v>
      </c>
      <c r="BC215" s="250">
        <v>0</v>
      </c>
      <c r="BD215" s="250">
        <v>0</v>
      </c>
      <c r="BE215" s="250">
        <v>0</v>
      </c>
      <c r="BF215" s="250">
        <v>0</v>
      </c>
      <c r="BG215" s="256">
        <v>0</v>
      </c>
      <c r="BH215" s="256">
        <v>0</v>
      </c>
      <c r="BI215" s="84">
        <f>IF($I215="TTL",SUMIF($C:$C,MID($K215,1,SEARCH("TTL",$K215)-2),$BI:$BI),SUMIF(실입고현황!$A:$A,BB215&amp;VLOOKUP($AG215,'TARGET MU'!$A:$D,'TARGET MU'!$B$1,FALSE)&amp;$Z215&amp;" "&amp;$AE215,실입고현황!$C:$C))</f>
        <v>0</v>
      </c>
      <c r="BJ215" s="103">
        <f>IF($I215="TTL",SUMIF($C:$C,MID($K215,1,SEARCH("TTL",$K215)-2),$BJ:$BJ),SUMIF(실입고현황!$A:$A,BC215&amp;VLOOKUP($AG215,'TARGET MU'!$A:$D,'TARGET MU'!$B$1,FALSE)&amp;$Z215&amp;" "&amp;$AE215,실입고현황!$C:$C))</f>
        <v>0</v>
      </c>
      <c r="BK215" s="104">
        <f>IF($I215="TTL",SUMIF($C:$C,MID($K215,1,SEARCH("TTL",$K215)-2),$BK:$BK),SUMIF(실입고현황!$A:$A,BD215&amp;VLOOKUP($AG215,'TARGET MU'!$A:$D,'TARGET MU'!$B$1,FALSE)&amp;$Z215&amp;" "&amp;$AE215,실입고현황!$C:$C))</f>
        <v>0</v>
      </c>
      <c r="BL215" s="104">
        <f>IF($I215="TTL",SUMIF($C:$C,MID($K215,1,SEARCH("TTL",$K215)-2),$BL:$BL),SUMIF(실입고현황!$A:$A,BE215&amp;VLOOKUP($AG215,'TARGET MU'!$A:$D,'TARGET MU'!$B$1,FALSE)&amp;$Z215&amp;" "&amp;$AE215,실입고현황!$C:$C))</f>
        <v>0</v>
      </c>
      <c r="BM215" s="104">
        <f>IF($I215="TTL",SUMIF($C:$C,MID($K215,1,SEARCH("TTL",$K215)-2),$BM:$BM),SUMIF(실입고현황!$A:$A,BF215&amp;VLOOKUP($AG215,'TARGET MU'!$A:$D,'TARGET MU'!$B$1,FALSE)&amp;$Z215&amp;" "&amp;$AE215,실입고현황!$C:$C))</f>
        <v>0</v>
      </c>
      <c r="BN215" s="105">
        <f t="shared" si="341"/>
        <v>0</v>
      </c>
      <c r="BO215" s="47">
        <f t="shared" si="342"/>
        <v>0</v>
      </c>
      <c r="BP215" s="95">
        <f t="shared" si="343"/>
        <v>0</v>
      </c>
      <c r="BQ215" s="95">
        <f t="shared" si="344"/>
        <v>0</v>
      </c>
      <c r="BR215" s="48">
        <f t="shared" si="336"/>
        <v>0</v>
      </c>
      <c r="BT215" s="26" t="str">
        <f>IF(ISERROR(Z215&amp;VLOOKUP($AG215,'TARGET MU'!$A:$D,'TARGET MU'!$B$1,FALSE))=TRUE,"",Z215&amp;VLOOKUP($AG215,'TARGET MU'!$A:$D,'TARGET MU'!$B$1,FALSE))</f>
        <v/>
      </c>
      <c r="BU215" s="31">
        <f t="shared" si="349"/>
        <v>0</v>
      </c>
      <c r="BV215" s="31" t="str">
        <f t="shared" si="350"/>
        <v>0</v>
      </c>
      <c r="BX215" s="55">
        <f t="shared" si="301"/>
        <v>0</v>
      </c>
      <c r="BY215" s="56" t="str">
        <f t="shared" si="302"/>
        <v/>
      </c>
      <c r="BZ215" s="56">
        <f t="shared" si="303"/>
        <v>0</v>
      </c>
      <c r="CA215" s="56">
        <f t="shared" si="304"/>
        <v>0</v>
      </c>
      <c r="CB215" s="56">
        <f t="shared" si="305"/>
        <v>0</v>
      </c>
      <c r="CC215" s="56">
        <f t="shared" si="306"/>
        <v>0</v>
      </c>
      <c r="CD215" s="57">
        <f t="shared" si="307"/>
        <v>0</v>
      </c>
      <c r="CE215" s="56" t="str">
        <f t="shared" si="308"/>
        <v/>
      </c>
      <c r="CF215" s="56" t="str">
        <f t="shared" si="309"/>
        <v/>
      </c>
      <c r="CG215" s="57">
        <f t="shared" si="310"/>
        <v>0</v>
      </c>
      <c r="CH215" s="56" t="str">
        <f t="shared" si="311"/>
        <v/>
      </c>
      <c r="CI215" s="56">
        <f t="shared" si="312"/>
        <v>1</v>
      </c>
      <c r="CJ215" s="56">
        <f t="shared" si="313"/>
        <v>0</v>
      </c>
      <c r="CK215" s="58">
        <f t="shared" si="345"/>
        <v>0</v>
      </c>
      <c r="CL215" s="59">
        <f t="shared" si="314"/>
        <v>0</v>
      </c>
      <c r="CM215" s="58">
        <f t="shared" si="315"/>
        <v>0</v>
      </c>
      <c r="CN215" s="58">
        <f t="shared" si="316"/>
        <v>0</v>
      </c>
      <c r="CO215" s="58">
        <f t="shared" si="317"/>
        <v>0</v>
      </c>
      <c r="CP215" s="60" t="str">
        <f t="shared" si="318"/>
        <v/>
      </c>
      <c r="CQ215" s="241"/>
      <c r="CS215" s="49"/>
      <c r="CT215" s="50" t="str">
        <f t="shared" si="319"/>
        <v/>
      </c>
      <c r="CU215" s="51" t="str">
        <f t="shared" si="320"/>
        <v/>
      </c>
      <c r="CV215" s="51" t="str">
        <f t="shared" si="321"/>
        <v>_</v>
      </c>
      <c r="CW215" s="51" t="str">
        <f t="shared" si="322"/>
        <v/>
      </c>
      <c r="CX215" s="52">
        <f t="shared" si="323"/>
        <v>0</v>
      </c>
      <c r="CY215" s="52" t="str">
        <f t="shared" si="324"/>
        <v/>
      </c>
      <c r="CZ215" s="53">
        <f t="shared" si="346"/>
        <v>0</v>
      </c>
      <c r="DA215" s="53">
        <f t="shared" si="325"/>
        <v>0</v>
      </c>
      <c r="DB215" s="52">
        <f t="shared" si="326"/>
        <v>0</v>
      </c>
      <c r="DC215" s="52">
        <f t="shared" si="327"/>
        <v>0</v>
      </c>
      <c r="DD215" s="61"/>
      <c r="DE215" s="165"/>
      <c r="DG215" s="276"/>
      <c r="DH215" s="282" t="str">
        <f t="shared" si="330"/>
        <v/>
      </c>
      <c r="DI215" s="275"/>
      <c r="DJ215" s="275"/>
      <c r="DK215" s="276"/>
      <c r="DL215" s="1081"/>
      <c r="DM215" s="1081"/>
      <c r="DN215" s="276"/>
      <c r="DO215" s="276"/>
      <c r="DP215" s="283" t="str">
        <f t="shared" si="331"/>
        <v/>
      </c>
      <c r="DQ215" s="276"/>
      <c r="DR215" s="276"/>
      <c r="DS215" s="277"/>
      <c r="DT215" s="276"/>
      <c r="DU215" s="277"/>
      <c r="DV215" s="276"/>
      <c r="DW215" s="276"/>
      <c r="DX215" s="277"/>
      <c r="DY215" s="277"/>
      <c r="DZ215" s="61"/>
      <c r="EA215" s="62"/>
      <c r="EB215" s="62"/>
      <c r="EC215" s="26" t="str">
        <f t="shared" si="351"/>
        <v/>
      </c>
      <c r="ED215" s="26" t="str">
        <f t="shared" si="352"/>
        <v/>
      </c>
      <c r="EE215" s="27">
        <f>IF(ED215="",0,IF(COUNTIF(ED$12:ED214,ED215)=0,0,COUNTIF(ED$12:ED214,ED215)))</f>
        <v>0</v>
      </c>
      <c r="EF215" s="26">
        <f t="shared" si="360"/>
        <v>0</v>
      </c>
      <c r="EG215" s="27" t="str">
        <f t="shared" si="353"/>
        <v/>
      </c>
      <c r="EI215" s="26" t="str">
        <f t="shared" si="354"/>
        <v/>
      </c>
      <c r="EJ215" s="26" t="str">
        <f t="shared" si="355"/>
        <v/>
      </c>
    </row>
    <row r="216" spans="1:140" s="26" customFormat="1" ht="52.5" customHeight="1">
      <c r="A216" s="169" t="str">
        <f>IF(OR($I216="TTL",$I216=""),"",IF(ISERROR(VLOOKUP($B216,CODE!$D:$G,CODE!$F$1-2,FALSE))=TRUE,"전략",VLOOKUP($B216,CODE!$D:$G,CODE!$F$1-2,FALSE)))</f>
        <v/>
      </c>
      <c r="B216" s="224" t="str">
        <f>IF(OR($I216="TTL",$I216=""),"",IF(VLOOKUP($P216,CODE!$K:$O,CODE!$O$1,FALSE)="",$I216,$I216&amp;"-"&amp;VLOOKUP($P216,CODE!$K:$O,CODE!$O$1,FALSE)))</f>
        <v/>
      </c>
      <c r="C216" s="72" t="str">
        <f t="shared" si="347"/>
        <v>--</v>
      </c>
      <c r="D216" s="306" t="str">
        <f t="shared" si="356"/>
        <v>--</v>
      </c>
      <c r="E216" s="72">
        <f t="shared" si="357"/>
        <v>0</v>
      </c>
      <c r="F216" s="195" t="str">
        <f t="shared" si="358"/>
        <v>--0</v>
      </c>
      <c r="G216" s="72" t="str">
        <f t="shared" si="359"/>
        <v>--0-</v>
      </c>
      <c r="H216" s="72">
        <f>IF(ISERROR(I216&amp;VLOOKUP(P216,CODE!$K:$N,CODE!$N$1,FALSE)&amp;S216)=TRUE,0,I216&amp;VLOOKUP(P216,CODE!$K:$N,CODE!$N$1,FALSE)&amp;S216)</f>
        <v>0</v>
      </c>
      <c r="I216" s="72" t="str">
        <f>IF(ISERROR(SEARCH("TTL",$K216))=TRUE,IF($L216="","",VLOOKUP($L216,CODE!$B:$G,CODE!$D$1,FALSE)),"TTL")</f>
        <v/>
      </c>
      <c r="J216" s="244" t="str">
        <f t="shared" si="348"/>
        <v/>
      </c>
      <c r="K216" s="558"/>
      <c r="L216" s="40"/>
      <c r="M216" s="41" t="str">
        <f>IF(OR($I216="TTL",$L216=""),"",VLOOKUP($L216,CODE!$B:$D,CODE!$C$1,FALSE))</f>
        <v/>
      </c>
      <c r="N216" s="42" t="str">
        <f>IF(OR($I216="TTL",$L216=""),"",VLOOKUP($K$2,CODE!$S:$T,CODE!$T$1-1,FALSE))</f>
        <v/>
      </c>
      <c r="O216" s="43" t="str">
        <f>IF(OR($I216="TTL",$L216=""),"",VLOOKUP($L$2,CODE!$X:$Y,CODE!$Y$1-1,FALSE))</f>
        <v/>
      </c>
      <c r="P216" s="40"/>
      <c r="Q216" s="41" t="str">
        <f>IF(OR($I216="TTL",$P216=""),"",VLOOKUP($P216,CODE!$K:$M,CODE!$L$1,FALSE))</f>
        <v/>
      </c>
      <c r="R216" s="185"/>
      <c r="S216" s="40"/>
      <c r="T216" s="43" t="str">
        <f t="shared" si="333"/>
        <v/>
      </c>
      <c r="U216" s="39" t="str">
        <f t="shared" si="334"/>
        <v/>
      </c>
      <c r="V216" s="36">
        <f t="shared" si="337"/>
        <v>0</v>
      </c>
      <c r="W216" s="44"/>
      <c r="X216" s="39" t="str">
        <f>IF($Y216="","",VLOOKUP($Y216,CODE!$AE:$AF,CODE!$AF$1-1,FALSE))</f>
        <v/>
      </c>
      <c r="Y216" s="37"/>
      <c r="Z216" s="35" t="str">
        <f t="shared" si="338"/>
        <v/>
      </c>
      <c r="AA216" s="554" t="str">
        <f t="shared" si="339"/>
        <v/>
      </c>
      <c r="AB216" s="45">
        <f t="shared" si="340"/>
        <v>0</v>
      </c>
      <c r="AC216" s="560">
        <v>0</v>
      </c>
      <c r="AD216" s="186">
        <v>1</v>
      </c>
      <c r="AE216" s="218"/>
      <c r="AF216" s="214"/>
      <c r="AG216" s="215"/>
      <c r="AH216" s="216"/>
      <c r="AI216" s="231" t="str">
        <f t="shared" si="335"/>
        <v/>
      </c>
      <c r="AJ216" s="217"/>
      <c r="AK216" s="217"/>
      <c r="AL216" s="219" t="str">
        <f t="shared" si="332"/>
        <v/>
      </c>
      <c r="AM216" s="254">
        <f>IF(ISERROR(VLOOKUP($F216,[1]기획현황취합!$A$1:$E$65474,[1]기획현황취합!$B$1,FALSE))=TRUE,0,VLOOKUP($F216,[1]기획현황취합!$A$1:$E$65474,[1]기획현황취합!$B$1,FALSE))</f>
        <v>0</v>
      </c>
      <c r="AN216" s="1042">
        <f>IF(ISERROR(VLOOKUP($F216,[1]기획현황취합!$A$1:$E$65474,[1]기획현황취합!$C$1,FALSE))=TRUE,0,VLOOKUP($F216,[1]기획현황취합!$A$1:$E$65474,[1]기획현황취합!$C$1,FALSE))</f>
        <v>0</v>
      </c>
      <c r="AO216" s="46">
        <f>IF(ISERROR(($AM216/1.1)/VLOOKUP($AG216,'TARGET MU'!$A:$D,'TARGET MU'!$D$1,FALSE))=TRUE,0,($AM216/1.1)/VLOOKUP($AG216,'TARGET MU'!$A:$D,'TARGET MU'!$D$1,FALSE))</f>
        <v>0</v>
      </c>
      <c r="AP216" s="1049">
        <f>IF(OR(AF216=0,AND(AV216=0,AW216=0)),0,IF(AG216="캡보이2",AV216*$AQ$5+AU216,IF(OR(AK216="IN",AK216="BG",AK216="VT",AK216="CB"),$AU216+(($AV216*(1+$AW$4))*(HLOOKUP(VLOOKUP(AG216,'TARGET MU'!$A:$P,'TARGET MU'!$J$1,FALSE),$AO$4:$AR$5,2,FALSE)))+$AW216,$AU216+((($AV216*(1+$AW$4))*(1+HLOOKUP(VLOOKUP($P216,CODE!$K:$P,CODE!$P$1,FALSE),$AS$4:$AV$5,2,FALSE)))*(HLOOKUP(VLOOKUP(AG216,'TARGET MU'!$A:$P,'TARGET MU'!$J$1,FALSE),$AO$4:$AR$5,2,FALSE)))+$AW216)))</f>
        <v>0</v>
      </c>
      <c r="AQ216" s="38">
        <f t="shared" si="328"/>
        <v>0</v>
      </c>
      <c r="AR216" s="716">
        <v>0</v>
      </c>
      <c r="AS216" s="716">
        <v>0</v>
      </c>
      <c r="AT216" s="251"/>
      <c r="AU216" s="226">
        <f t="shared" si="329"/>
        <v>0</v>
      </c>
      <c r="AV216" s="252">
        <v>0</v>
      </c>
      <c r="AW216" s="253">
        <v>0</v>
      </c>
      <c r="AX216" s="257">
        <f>IF(ISERROR(VLOOKUP($F216,[1]기획현황취합!$A$1:$E$65474,[1]기획현황취합!$D$1,FALSE))=TRUE,0,VLOOKUP($F216,[1]기획현황취합!$A$1:$E$65474,[1]기획현황취합!$D$1,FALSE))</f>
        <v>0</v>
      </c>
      <c r="AY216" s="255">
        <v>0</v>
      </c>
      <c r="AZ216" s="210">
        <f>IF(ISERROR(VLOOKUP($F216,[1]기획현황취합!$A$1:$E$65474,[1]기획현황취합!$E$1,FALSE))=TRUE,0,VLOOKUP($F216,[1]기획현황취합!$A$1:$E$65474,[1]기획현황취합!$E$1,FALSE))</f>
        <v>0</v>
      </c>
      <c r="BA216" s="250">
        <v>0</v>
      </c>
      <c r="BB216" s="250">
        <v>0</v>
      </c>
      <c r="BC216" s="250">
        <v>0</v>
      </c>
      <c r="BD216" s="250">
        <v>0</v>
      </c>
      <c r="BE216" s="250">
        <v>0</v>
      </c>
      <c r="BF216" s="250">
        <v>0</v>
      </c>
      <c r="BG216" s="256">
        <v>0</v>
      </c>
      <c r="BH216" s="256">
        <v>0</v>
      </c>
      <c r="BI216" s="84">
        <f>IF($I216="TTL",SUMIF($C:$C,MID($K216,1,SEARCH("TTL",$K216)-2),$BI:$BI),SUMIF(실입고현황!$A:$A,BB216&amp;VLOOKUP($AG216,'TARGET MU'!$A:$D,'TARGET MU'!$B$1,FALSE)&amp;$Z216&amp;" "&amp;$AE216,실입고현황!$C:$C))</f>
        <v>0</v>
      </c>
      <c r="BJ216" s="103">
        <f>IF($I216="TTL",SUMIF($C:$C,MID($K216,1,SEARCH("TTL",$K216)-2),$BJ:$BJ),SUMIF(실입고현황!$A:$A,BC216&amp;VLOOKUP($AG216,'TARGET MU'!$A:$D,'TARGET MU'!$B$1,FALSE)&amp;$Z216&amp;" "&amp;$AE216,실입고현황!$C:$C))</f>
        <v>0</v>
      </c>
      <c r="BK216" s="104">
        <f>IF($I216="TTL",SUMIF($C:$C,MID($K216,1,SEARCH("TTL",$K216)-2),$BK:$BK),SUMIF(실입고현황!$A:$A,BD216&amp;VLOOKUP($AG216,'TARGET MU'!$A:$D,'TARGET MU'!$B$1,FALSE)&amp;$Z216&amp;" "&amp;$AE216,실입고현황!$C:$C))</f>
        <v>0</v>
      </c>
      <c r="BL216" s="104">
        <f>IF($I216="TTL",SUMIF($C:$C,MID($K216,1,SEARCH("TTL",$K216)-2),$BL:$BL),SUMIF(실입고현황!$A:$A,BE216&amp;VLOOKUP($AG216,'TARGET MU'!$A:$D,'TARGET MU'!$B$1,FALSE)&amp;$Z216&amp;" "&amp;$AE216,실입고현황!$C:$C))</f>
        <v>0</v>
      </c>
      <c r="BM216" s="104">
        <f>IF($I216="TTL",SUMIF($C:$C,MID($K216,1,SEARCH("TTL",$K216)-2),$BM:$BM),SUMIF(실입고현황!$A:$A,BF216&amp;VLOOKUP($AG216,'TARGET MU'!$A:$D,'TARGET MU'!$B$1,FALSE)&amp;$Z216&amp;" "&amp;$AE216,실입고현황!$C:$C))</f>
        <v>0</v>
      </c>
      <c r="BN216" s="105">
        <f t="shared" si="341"/>
        <v>0</v>
      </c>
      <c r="BO216" s="47">
        <f t="shared" si="342"/>
        <v>0</v>
      </c>
      <c r="BP216" s="95">
        <f t="shared" si="343"/>
        <v>0</v>
      </c>
      <c r="BQ216" s="95">
        <f t="shared" si="344"/>
        <v>0</v>
      </c>
      <c r="BR216" s="48">
        <f t="shared" si="336"/>
        <v>0</v>
      </c>
      <c r="BT216" s="26" t="str">
        <f>IF(ISERROR(Z216&amp;VLOOKUP($AG216,'TARGET MU'!$A:$D,'TARGET MU'!$B$1,FALSE))=TRUE,"",Z216&amp;VLOOKUP($AG216,'TARGET MU'!$A:$D,'TARGET MU'!$B$1,FALSE))</f>
        <v/>
      </c>
      <c r="BU216" s="31">
        <f t="shared" si="349"/>
        <v>0</v>
      </c>
      <c r="BV216" s="31" t="str">
        <f t="shared" si="350"/>
        <v>0</v>
      </c>
      <c r="BX216" s="55">
        <f t="shared" ref="BX216:BX279" si="361">IF($I216="TTL","",$L216)</f>
        <v>0</v>
      </c>
      <c r="BY216" s="56" t="str">
        <f t="shared" ref="BY216:BY279" si="362">$O216</f>
        <v/>
      </c>
      <c r="BZ216" s="56">
        <f t="shared" ref="BZ216:BZ279" si="363">$AJ216</f>
        <v>0</v>
      </c>
      <c r="CA216" s="56">
        <f t="shared" ref="CA216:CA279" si="364">$P216</f>
        <v>0</v>
      </c>
      <c r="CB216" s="56">
        <f t="shared" ref="CB216:CB279" si="365">$R216</f>
        <v>0</v>
      </c>
      <c r="CC216" s="56">
        <f t="shared" ref="CC216:CC279" si="366">$AK216</f>
        <v>0</v>
      </c>
      <c r="CD216" s="57">
        <f t="shared" ref="CD216:CD279" si="367">$W216</f>
        <v>0</v>
      </c>
      <c r="CE216" s="56" t="str">
        <f t="shared" ref="CE216:CE279" si="368">$U216</f>
        <v/>
      </c>
      <c r="CF216" s="56" t="str">
        <f t="shared" ref="CF216:CF279" si="369">$T216</f>
        <v/>
      </c>
      <c r="CG216" s="57">
        <f t="shared" ref="CG216:CG279" si="370">$W216</f>
        <v>0</v>
      </c>
      <c r="CH216" s="56" t="str">
        <f t="shared" ref="CH216:CH279" si="371">$X216</f>
        <v/>
      </c>
      <c r="CI216" s="56">
        <f t="shared" ref="CI216:CI279" si="372">$AD216</f>
        <v>1</v>
      </c>
      <c r="CJ216" s="56">
        <f t="shared" ref="CJ216:CJ279" si="373">$AE216</f>
        <v>0</v>
      </c>
      <c r="CK216" s="58">
        <f t="shared" si="345"/>
        <v>0</v>
      </c>
      <c r="CL216" s="59">
        <f t="shared" ref="CL216:CL279" si="374">$AV216</f>
        <v>0</v>
      </c>
      <c r="CM216" s="58">
        <f t="shared" ref="CM216:CM279" si="375">$AM216</f>
        <v>0</v>
      </c>
      <c r="CN216" s="58">
        <f t="shared" ref="CN216:CN279" si="376">$AP216-$AU216</f>
        <v>0</v>
      </c>
      <c r="CO216" s="58">
        <f t="shared" ref="CO216:CO279" si="377">$AU216</f>
        <v>0</v>
      </c>
      <c r="CP216" s="60" t="str">
        <f t="shared" ref="CP216:CP279" si="378">$AL216</f>
        <v/>
      </c>
      <c r="CQ216" s="241"/>
      <c r="CS216" s="49"/>
      <c r="CT216" s="50" t="str">
        <f t="shared" ref="CT216:CT279" si="379">IF($I216="TTL",$K216,$Z216&amp;$AE216)</f>
        <v/>
      </c>
      <c r="CU216" s="51" t="str">
        <f t="shared" ref="CU216:CU279" si="380">$M216</f>
        <v/>
      </c>
      <c r="CV216" s="51" t="str">
        <f t="shared" ref="CV216:CV279" si="381">IF($I216="TTL","",IF($CX216="","",$Q216&amp;"_"&amp;$T216&amp;IF(N216="K","_KIDS",IF(N216="I","_INFANT",""))))</f>
        <v>_</v>
      </c>
      <c r="CW216" s="51" t="str">
        <f t="shared" ref="CW216:CW279" si="382">IF($I216="TTL","",IF($CT216="","",$Y216&amp;"_"&amp;$AE216))</f>
        <v/>
      </c>
      <c r="CX216" s="52">
        <f t="shared" ref="CX216:CX279" si="383">$L216</f>
        <v>0</v>
      </c>
      <c r="CY216" s="52" t="str">
        <f t="shared" ref="CY216:CY279" si="384">$T216</f>
        <v/>
      </c>
      <c r="CZ216" s="53">
        <f t="shared" si="346"/>
        <v>0</v>
      </c>
      <c r="DA216" s="53">
        <f t="shared" ref="DA216:DA279" si="385">$AM216</f>
        <v>0</v>
      </c>
      <c r="DB216" s="52">
        <f t="shared" ref="DB216:DB279" si="386">$Y216</f>
        <v>0</v>
      </c>
      <c r="DC216" s="52">
        <f t="shared" ref="DC216:DC279" si="387">$AE216</f>
        <v>0</v>
      </c>
      <c r="DD216" s="61"/>
      <c r="DE216" s="165"/>
      <c r="DG216" s="276"/>
      <c r="DH216" s="282" t="str">
        <f t="shared" si="330"/>
        <v/>
      </c>
      <c r="DI216" s="275"/>
      <c r="DJ216" s="275"/>
      <c r="DK216" s="276"/>
      <c r="DL216" s="1081"/>
      <c r="DM216" s="1081"/>
      <c r="DN216" s="276"/>
      <c r="DO216" s="276"/>
      <c r="DP216" s="283" t="str">
        <f t="shared" si="331"/>
        <v/>
      </c>
      <c r="DQ216" s="276"/>
      <c r="DR216" s="276"/>
      <c r="DS216" s="277"/>
      <c r="DT216" s="276"/>
      <c r="DU216" s="277"/>
      <c r="DV216" s="276"/>
      <c r="DW216" s="276"/>
      <c r="DX216" s="277"/>
      <c r="DY216" s="277"/>
      <c r="DZ216" s="61"/>
      <c r="EA216" s="62"/>
      <c r="EB216" s="62"/>
      <c r="EC216" s="26" t="str">
        <f t="shared" si="351"/>
        <v/>
      </c>
      <c r="ED216" s="26" t="str">
        <f t="shared" si="352"/>
        <v/>
      </c>
      <c r="EE216" s="27">
        <f>IF(ED216="",0,IF(COUNTIF(ED$12:ED215,ED216)=0,0,COUNTIF(ED$12:ED215,ED216)))</f>
        <v>0</v>
      </c>
      <c r="EF216" s="26">
        <f t="shared" si="360"/>
        <v>0</v>
      </c>
      <c r="EG216" s="27" t="str">
        <f t="shared" si="353"/>
        <v/>
      </c>
      <c r="EI216" s="26" t="str">
        <f t="shared" si="354"/>
        <v/>
      </c>
      <c r="EJ216" s="26" t="str">
        <f t="shared" si="355"/>
        <v/>
      </c>
    </row>
    <row r="217" spans="1:140" s="26" customFormat="1" ht="52.5" customHeight="1">
      <c r="A217" s="169" t="str">
        <f>IF(OR($I217="TTL",$I217=""),"",IF(ISERROR(VLOOKUP($B217,CODE!$D:$G,CODE!$F$1-2,FALSE))=TRUE,"전략",VLOOKUP($B217,CODE!$D:$G,CODE!$F$1-2,FALSE)))</f>
        <v/>
      </c>
      <c r="B217" s="224" t="str">
        <f>IF(OR($I217="TTL",$I217=""),"",IF(VLOOKUP($P217,CODE!$K:$O,CODE!$O$1,FALSE)="",$I217,$I217&amp;"-"&amp;VLOOKUP($P217,CODE!$K:$O,CODE!$O$1,FALSE)))</f>
        <v/>
      </c>
      <c r="C217" s="72" t="str">
        <f t="shared" si="347"/>
        <v>--</v>
      </c>
      <c r="D217" s="306" t="str">
        <f t="shared" si="356"/>
        <v>--</v>
      </c>
      <c r="E217" s="72">
        <f t="shared" si="357"/>
        <v>0</v>
      </c>
      <c r="F217" s="195" t="str">
        <f t="shared" si="358"/>
        <v>--0</v>
      </c>
      <c r="G217" s="72" t="str">
        <f t="shared" si="359"/>
        <v>--0-</v>
      </c>
      <c r="H217" s="72">
        <f>IF(ISERROR(I217&amp;VLOOKUP(P217,CODE!$K:$N,CODE!$N$1,FALSE)&amp;S217)=TRUE,0,I217&amp;VLOOKUP(P217,CODE!$K:$N,CODE!$N$1,FALSE)&amp;S217)</f>
        <v>0</v>
      </c>
      <c r="I217" s="72" t="str">
        <f>IF(ISERROR(SEARCH("TTL",$K217))=TRUE,IF($L217="","",VLOOKUP($L217,CODE!$B:$G,CODE!$D$1,FALSE)),"TTL")</f>
        <v/>
      </c>
      <c r="J217" s="244" t="str">
        <f t="shared" si="348"/>
        <v/>
      </c>
      <c r="K217" s="558"/>
      <c r="L217" s="40"/>
      <c r="M217" s="41" t="str">
        <f>IF(OR($I217="TTL",$L217=""),"",VLOOKUP($L217,CODE!$B:$D,CODE!$C$1,FALSE))</f>
        <v/>
      </c>
      <c r="N217" s="42" t="str">
        <f>IF(OR($I217="TTL",$L217=""),"",VLOOKUP($K$2,CODE!$S:$T,CODE!$T$1-1,FALSE))</f>
        <v/>
      </c>
      <c r="O217" s="43" t="str">
        <f>IF(OR($I217="TTL",$L217=""),"",VLOOKUP($L$2,CODE!$X:$Y,CODE!$Y$1-1,FALSE))</f>
        <v/>
      </c>
      <c r="P217" s="40"/>
      <c r="Q217" s="41" t="str">
        <f>IF(OR($I217="TTL",$P217=""),"",VLOOKUP($P217,CODE!$K:$M,CODE!$L$1,FALSE))</f>
        <v/>
      </c>
      <c r="R217" s="185"/>
      <c r="S217" s="40"/>
      <c r="T217" s="43" t="str">
        <f t="shared" si="333"/>
        <v/>
      </c>
      <c r="U217" s="39" t="str">
        <f t="shared" si="334"/>
        <v/>
      </c>
      <c r="V217" s="36">
        <f t="shared" si="337"/>
        <v>0</v>
      </c>
      <c r="W217" s="44"/>
      <c r="X217" s="39" t="str">
        <f>IF($Y217="","",VLOOKUP($Y217,CODE!$AE:$AF,CODE!$AF$1-1,FALSE))</f>
        <v/>
      </c>
      <c r="Y217" s="37"/>
      <c r="Z217" s="35" t="str">
        <f t="shared" si="338"/>
        <v/>
      </c>
      <c r="AA217" s="554" t="str">
        <f t="shared" si="339"/>
        <v/>
      </c>
      <c r="AB217" s="45">
        <f t="shared" si="340"/>
        <v>0</v>
      </c>
      <c r="AC217" s="560">
        <v>0</v>
      </c>
      <c r="AD217" s="186">
        <v>1</v>
      </c>
      <c r="AE217" s="218"/>
      <c r="AF217" s="214"/>
      <c r="AG217" s="215"/>
      <c r="AH217" s="216"/>
      <c r="AI217" s="231" t="str">
        <f t="shared" si="335"/>
        <v/>
      </c>
      <c r="AJ217" s="217"/>
      <c r="AK217" s="217"/>
      <c r="AL217" s="219" t="str">
        <f t="shared" si="332"/>
        <v/>
      </c>
      <c r="AM217" s="254">
        <f>IF(ISERROR(VLOOKUP($F217,[1]기획현황취합!$A$1:$E$65474,[1]기획현황취합!$B$1,FALSE))=TRUE,0,VLOOKUP($F217,[1]기획현황취합!$A$1:$E$65474,[1]기획현황취합!$B$1,FALSE))</f>
        <v>0</v>
      </c>
      <c r="AN217" s="1042">
        <f>IF(ISERROR(VLOOKUP($F217,[1]기획현황취합!$A$1:$E$65474,[1]기획현황취합!$C$1,FALSE))=TRUE,0,VLOOKUP($F217,[1]기획현황취합!$A$1:$E$65474,[1]기획현황취합!$C$1,FALSE))</f>
        <v>0</v>
      </c>
      <c r="AO217" s="46">
        <f>IF(ISERROR(($AM217/1.1)/VLOOKUP($AG217,'TARGET MU'!$A:$D,'TARGET MU'!$D$1,FALSE))=TRUE,0,($AM217/1.1)/VLOOKUP($AG217,'TARGET MU'!$A:$D,'TARGET MU'!$D$1,FALSE))</f>
        <v>0</v>
      </c>
      <c r="AP217" s="1049">
        <f>IF(OR(AF217=0,AND(AV217=0,AW217=0)),0,IF(AG217="캡보이2",AV217*$AQ$5+AU217,IF(OR(AK217="IN",AK217="BG",AK217="VT",AK217="CB"),$AU217+(($AV217*(1+$AW$4))*(HLOOKUP(VLOOKUP(AG217,'TARGET MU'!$A:$P,'TARGET MU'!$J$1,FALSE),$AO$4:$AR$5,2,FALSE)))+$AW217,$AU217+((($AV217*(1+$AW$4))*(1+HLOOKUP(VLOOKUP($P217,CODE!$K:$P,CODE!$P$1,FALSE),$AS$4:$AV$5,2,FALSE)))*(HLOOKUP(VLOOKUP(AG217,'TARGET MU'!$A:$P,'TARGET MU'!$J$1,FALSE),$AO$4:$AR$5,2,FALSE)))+$AW217)))</f>
        <v>0</v>
      </c>
      <c r="AQ217" s="38">
        <f t="shared" ref="AQ217:AQ280" si="388">AP217-AO217</f>
        <v>0</v>
      </c>
      <c r="AR217" s="716">
        <v>0</v>
      </c>
      <c r="AS217" s="716">
        <v>0</v>
      </c>
      <c r="AT217" s="251"/>
      <c r="AU217" s="226">
        <f t="shared" ref="AU217:AU280" si="389">SUM(AR217:AT217)</f>
        <v>0</v>
      </c>
      <c r="AV217" s="252">
        <v>0</v>
      </c>
      <c r="AW217" s="253">
        <v>0</v>
      </c>
      <c r="AX217" s="257">
        <f>IF(ISERROR(VLOOKUP($F217,[1]기획현황취합!$A$1:$E$65474,[1]기획현황취합!$D$1,FALSE))=TRUE,0,VLOOKUP($F217,[1]기획현황취합!$A$1:$E$65474,[1]기획현황취합!$D$1,FALSE))</f>
        <v>0</v>
      </c>
      <c r="AY217" s="255">
        <v>0</v>
      </c>
      <c r="AZ217" s="210">
        <f>IF(ISERROR(VLOOKUP($F217,[1]기획현황취합!$A$1:$E$65474,[1]기획현황취합!$E$1,FALSE))=TRUE,0,VLOOKUP($F217,[1]기획현황취합!$A$1:$E$65474,[1]기획현황취합!$E$1,FALSE))</f>
        <v>0</v>
      </c>
      <c r="BA217" s="250">
        <v>0</v>
      </c>
      <c r="BB217" s="250">
        <v>0</v>
      </c>
      <c r="BC217" s="250">
        <v>0</v>
      </c>
      <c r="BD217" s="250">
        <v>0</v>
      </c>
      <c r="BE217" s="250">
        <v>0</v>
      </c>
      <c r="BF217" s="250">
        <v>0</v>
      </c>
      <c r="BG217" s="256">
        <v>0</v>
      </c>
      <c r="BH217" s="256">
        <v>0</v>
      </c>
      <c r="BI217" s="84">
        <f>IF($I217="TTL",SUMIF($C:$C,MID($K217,1,SEARCH("TTL",$K217)-2),$BI:$BI),SUMIF(실입고현황!$A:$A,BB217&amp;VLOOKUP($AG217,'TARGET MU'!$A:$D,'TARGET MU'!$B$1,FALSE)&amp;$Z217&amp;" "&amp;$AE217,실입고현황!$C:$C))</f>
        <v>0</v>
      </c>
      <c r="BJ217" s="103">
        <f>IF($I217="TTL",SUMIF($C:$C,MID($K217,1,SEARCH("TTL",$K217)-2),$BJ:$BJ),SUMIF(실입고현황!$A:$A,BC217&amp;VLOOKUP($AG217,'TARGET MU'!$A:$D,'TARGET MU'!$B$1,FALSE)&amp;$Z217&amp;" "&amp;$AE217,실입고현황!$C:$C))</f>
        <v>0</v>
      </c>
      <c r="BK217" s="104">
        <f>IF($I217="TTL",SUMIF($C:$C,MID($K217,1,SEARCH("TTL",$K217)-2),$BK:$BK),SUMIF(실입고현황!$A:$A,BD217&amp;VLOOKUP($AG217,'TARGET MU'!$A:$D,'TARGET MU'!$B$1,FALSE)&amp;$Z217&amp;" "&amp;$AE217,실입고현황!$C:$C))</f>
        <v>0</v>
      </c>
      <c r="BL217" s="104">
        <f>IF($I217="TTL",SUMIF($C:$C,MID($K217,1,SEARCH("TTL",$K217)-2),$BL:$BL),SUMIF(실입고현황!$A:$A,BE217&amp;VLOOKUP($AG217,'TARGET MU'!$A:$D,'TARGET MU'!$B$1,FALSE)&amp;$Z217&amp;" "&amp;$AE217,실입고현황!$C:$C))</f>
        <v>0</v>
      </c>
      <c r="BM217" s="104">
        <f>IF($I217="TTL",SUMIF($C:$C,MID($K217,1,SEARCH("TTL",$K217)-2),$BM:$BM),SUMIF(실입고현황!$A:$A,BF217&amp;VLOOKUP($AG217,'TARGET MU'!$A:$D,'TARGET MU'!$B$1,FALSE)&amp;$Z217&amp;" "&amp;$AE217,실입고현황!$C:$C))</f>
        <v>0</v>
      </c>
      <c r="BN217" s="105">
        <f t="shared" si="341"/>
        <v>0</v>
      </c>
      <c r="BO217" s="47">
        <f t="shared" si="342"/>
        <v>0</v>
      </c>
      <c r="BP217" s="95">
        <f t="shared" si="343"/>
        <v>0</v>
      </c>
      <c r="BQ217" s="95">
        <f t="shared" si="344"/>
        <v>0</v>
      </c>
      <c r="BR217" s="48">
        <f t="shared" si="336"/>
        <v>0</v>
      </c>
      <c r="BT217" s="26" t="str">
        <f>IF(ISERROR(Z217&amp;VLOOKUP($AG217,'TARGET MU'!$A:$D,'TARGET MU'!$B$1,FALSE))=TRUE,"",Z217&amp;VLOOKUP($AG217,'TARGET MU'!$A:$D,'TARGET MU'!$B$1,FALSE))</f>
        <v/>
      </c>
      <c r="BU217" s="31">
        <f t="shared" si="349"/>
        <v>0</v>
      </c>
      <c r="BV217" s="31" t="str">
        <f t="shared" si="350"/>
        <v>0</v>
      </c>
      <c r="BX217" s="55">
        <f t="shared" si="361"/>
        <v>0</v>
      </c>
      <c r="BY217" s="56" t="str">
        <f t="shared" si="362"/>
        <v/>
      </c>
      <c r="BZ217" s="56">
        <f t="shared" si="363"/>
        <v>0</v>
      </c>
      <c r="CA217" s="56">
        <f t="shared" si="364"/>
        <v>0</v>
      </c>
      <c r="CB217" s="56">
        <f t="shared" si="365"/>
        <v>0</v>
      </c>
      <c r="CC217" s="56">
        <f t="shared" si="366"/>
        <v>0</v>
      </c>
      <c r="CD217" s="57">
        <f t="shared" si="367"/>
        <v>0</v>
      </c>
      <c r="CE217" s="56" t="str">
        <f t="shared" si="368"/>
        <v/>
      </c>
      <c r="CF217" s="56" t="str">
        <f t="shared" si="369"/>
        <v/>
      </c>
      <c r="CG217" s="57">
        <f t="shared" si="370"/>
        <v>0</v>
      </c>
      <c r="CH217" s="56" t="str">
        <f t="shared" si="371"/>
        <v/>
      </c>
      <c r="CI217" s="56">
        <f t="shared" si="372"/>
        <v>1</v>
      </c>
      <c r="CJ217" s="56">
        <f t="shared" si="373"/>
        <v>0</v>
      </c>
      <c r="CK217" s="58">
        <f t="shared" si="345"/>
        <v>0</v>
      </c>
      <c r="CL217" s="59">
        <f t="shared" si="374"/>
        <v>0</v>
      </c>
      <c r="CM217" s="58">
        <f t="shared" si="375"/>
        <v>0</v>
      </c>
      <c r="CN217" s="58">
        <f t="shared" si="376"/>
        <v>0</v>
      </c>
      <c r="CO217" s="58">
        <f t="shared" si="377"/>
        <v>0</v>
      </c>
      <c r="CP217" s="60" t="str">
        <f t="shared" si="378"/>
        <v/>
      </c>
      <c r="CQ217" s="241"/>
      <c r="CS217" s="49"/>
      <c r="CT217" s="50" t="str">
        <f t="shared" si="379"/>
        <v/>
      </c>
      <c r="CU217" s="51" t="str">
        <f t="shared" si="380"/>
        <v/>
      </c>
      <c r="CV217" s="51" t="str">
        <f t="shared" si="381"/>
        <v>_</v>
      </c>
      <c r="CW217" s="51" t="str">
        <f t="shared" si="382"/>
        <v/>
      </c>
      <c r="CX217" s="52">
        <f t="shared" si="383"/>
        <v>0</v>
      </c>
      <c r="CY217" s="52" t="str">
        <f t="shared" si="384"/>
        <v/>
      </c>
      <c r="CZ217" s="53">
        <f t="shared" si="346"/>
        <v>0</v>
      </c>
      <c r="DA217" s="53">
        <f t="shared" si="385"/>
        <v>0</v>
      </c>
      <c r="DB217" s="52">
        <f t="shared" si="386"/>
        <v>0</v>
      </c>
      <c r="DC217" s="52">
        <f t="shared" si="387"/>
        <v>0</v>
      </c>
      <c r="DD217" s="61"/>
      <c r="DE217" s="165"/>
      <c r="DG217" s="276"/>
      <c r="DH217" s="282" t="str">
        <f t="shared" si="330"/>
        <v/>
      </c>
      <c r="DI217" s="275"/>
      <c r="DJ217" s="275"/>
      <c r="DK217" s="276"/>
      <c r="DL217" s="1081"/>
      <c r="DM217" s="1081"/>
      <c r="DN217" s="276"/>
      <c r="DO217" s="276"/>
      <c r="DP217" s="283" t="str">
        <f t="shared" si="331"/>
        <v/>
      </c>
      <c r="DQ217" s="276"/>
      <c r="DR217" s="276"/>
      <c r="DS217" s="277"/>
      <c r="DT217" s="276"/>
      <c r="DU217" s="277"/>
      <c r="DV217" s="276"/>
      <c r="DW217" s="276"/>
      <c r="DX217" s="277"/>
      <c r="DY217" s="277"/>
      <c r="DZ217" s="61"/>
      <c r="EA217" s="62"/>
      <c r="EB217" s="62"/>
      <c r="EC217" s="26" t="str">
        <f t="shared" si="351"/>
        <v/>
      </c>
      <c r="ED217" s="26" t="str">
        <f t="shared" si="352"/>
        <v/>
      </c>
      <c r="EE217" s="27">
        <f>IF(ED217="",0,IF(COUNTIF(ED$12:ED216,ED217)=0,0,COUNTIF(ED$12:ED216,ED217)))</f>
        <v>0</v>
      </c>
      <c r="EF217" s="26">
        <f t="shared" si="360"/>
        <v>0</v>
      </c>
      <c r="EG217" s="27" t="str">
        <f t="shared" si="353"/>
        <v/>
      </c>
      <c r="EI217" s="26" t="str">
        <f t="shared" si="354"/>
        <v/>
      </c>
      <c r="EJ217" s="26" t="str">
        <f t="shared" si="355"/>
        <v/>
      </c>
    </row>
    <row r="218" spans="1:140" s="26" customFormat="1" ht="52.5" customHeight="1">
      <c r="A218" s="169" t="str">
        <f>IF(OR($I218="TTL",$I218=""),"",IF(ISERROR(VLOOKUP($B218,CODE!$D:$G,CODE!$F$1-2,FALSE))=TRUE,"전략",VLOOKUP($B218,CODE!$D:$G,CODE!$F$1-2,FALSE)))</f>
        <v/>
      </c>
      <c r="B218" s="224" t="str">
        <f>IF(OR($I218="TTL",$I218=""),"",IF(VLOOKUP($P218,CODE!$K:$O,CODE!$O$1,FALSE)="",$I218,$I218&amp;"-"&amp;VLOOKUP($P218,CODE!$K:$O,CODE!$O$1,FALSE)))</f>
        <v/>
      </c>
      <c r="C218" s="72" t="str">
        <f t="shared" si="347"/>
        <v>--</v>
      </c>
      <c r="D218" s="306" t="str">
        <f t="shared" si="356"/>
        <v>--</v>
      </c>
      <c r="E218" s="72">
        <f t="shared" si="357"/>
        <v>0</v>
      </c>
      <c r="F218" s="195" t="str">
        <f t="shared" si="358"/>
        <v>--0</v>
      </c>
      <c r="G218" s="72" t="str">
        <f t="shared" si="359"/>
        <v>--0-</v>
      </c>
      <c r="H218" s="72">
        <f>IF(ISERROR(I218&amp;VLOOKUP(P218,CODE!$K:$N,CODE!$N$1,FALSE)&amp;S218)=TRUE,0,I218&amp;VLOOKUP(P218,CODE!$K:$N,CODE!$N$1,FALSE)&amp;S218)</f>
        <v>0</v>
      </c>
      <c r="I218" s="72" t="str">
        <f>IF(ISERROR(SEARCH("TTL",$K218))=TRUE,IF($L218="","",VLOOKUP($L218,CODE!$B:$G,CODE!$D$1,FALSE)),"TTL")</f>
        <v/>
      </c>
      <c r="J218" s="244" t="str">
        <f t="shared" si="348"/>
        <v/>
      </c>
      <c r="K218" s="558"/>
      <c r="L218" s="40"/>
      <c r="M218" s="41" t="str">
        <f>IF(OR($I218="TTL",$L218=""),"",VLOOKUP($L218,CODE!$B:$D,CODE!$C$1,FALSE))</f>
        <v/>
      </c>
      <c r="N218" s="42" t="str">
        <f>IF(OR($I218="TTL",$L218=""),"",VLOOKUP($K$2,CODE!$S:$T,CODE!$T$1-1,FALSE))</f>
        <v/>
      </c>
      <c r="O218" s="43" t="str">
        <f>IF(OR($I218="TTL",$L218=""),"",VLOOKUP($L$2,CODE!$X:$Y,CODE!$Y$1-1,FALSE))</f>
        <v/>
      </c>
      <c r="P218" s="40"/>
      <c r="Q218" s="41" t="str">
        <f>IF(OR($I218="TTL",$P218=""),"",VLOOKUP($P218,CODE!$K:$M,CODE!$L$1,FALSE))</f>
        <v/>
      </c>
      <c r="R218" s="185"/>
      <c r="S218" s="40"/>
      <c r="T218" s="43" t="str">
        <f t="shared" si="333"/>
        <v/>
      </c>
      <c r="U218" s="39" t="str">
        <f t="shared" si="334"/>
        <v/>
      </c>
      <c r="V218" s="36">
        <f t="shared" si="337"/>
        <v>0</v>
      </c>
      <c r="W218" s="44"/>
      <c r="X218" s="39" t="str">
        <f>IF($Y218="","",VLOOKUP($Y218,CODE!$AE:$AF,CODE!$AF$1-1,FALSE))</f>
        <v/>
      </c>
      <c r="Y218" s="37"/>
      <c r="Z218" s="35" t="str">
        <f t="shared" si="338"/>
        <v/>
      </c>
      <c r="AA218" s="554" t="str">
        <f t="shared" si="339"/>
        <v/>
      </c>
      <c r="AB218" s="45">
        <f t="shared" si="340"/>
        <v>0</v>
      </c>
      <c r="AC218" s="560">
        <v>0</v>
      </c>
      <c r="AD218" s="186">
        <v>1</v>
      </c>
      <c r="AE218" s="218"/>
      <c r="AF218" s="214"/>
      <c r="AG218" s="215"/>
      <c r="AH218" s="216"/>
      <c r="AI218" s="231" t="str">
        <f t="shared" si="335"/>
        <v/>
      </c>
      <c r="AJ218" s="217"/>
      <c r="AK218" s="217"/>
      <c r="AL218" s="219" t="str">
        <f t="shared" si="332"/>
        <v/>
      </c>
      <c r="AM218" s="254">
        <f>IF(ISERROR(VLOOKUP($F218,[1]기획현황취합!$A$1:$E$65474,[1]기획현황취합!$B$1,FALSE))=TRUE,0,VLOOKUP($F218,[1]기획현황취합!$A$1:$E$65474,[1]기획현황취합!$B$1,FALSE))</f>
        <v>0</v>
      </c>
      <c r="AN218" s="1042">
        <f>IF(ISERROR(VLOOKUP($F218,[1]기획현황취합!$A$1:$E$65474,[1]기획현황취합!$C$1,FALSE))=TRUE,0,VLOOKUP($F218,[1]기획현황취합!$A$1:$E$65474,[1]기획현황취합!$C$1,FALSE))</f>
        <v>0</v>
      </c>
      <c r="AO218" s="46">
        <f>IF(ISERROR(($AM218/1.1)/VLOOKUP($AG218,'TARGET MU'!$A:$D,'TARGET MU'!$D$1,FALSE))=TRUE,0,($AM218/1.1)/VLOOKUP($AG218,'TARGET MU'!$A:$D,'TARGET MU'!$D$1,FALSE))</f>
        <v>0</v>
      </c>
      <c r="AP218" s="1049">
        <f>IF(OR(AF218=0,AND(AV218=0,AW218=0)),0,IF(AG218="캡보이2",AV218*$AQ$5+AU218,IF(OR(AK218="IN",AK218="BG",AK218="VT",AK218="CB"),$AU218+(($AV218*(1+$AW$4))*(HLOOKUP(VLOOKUP(AG218,'TARGET MU'!$A:$P,'TARGET MU'!$J$1,FALSE),$AO$4:$AR$5,2,FALSE)))+$AW218,$AU218+((($AV218*(1+$AW$4))*(1+HLOOKUP(VLOOKUP($P218,CODE!$K:$P,CODE!$P$1,FALSE),$AS$4:$AV$5,2,FALSE)))*(HLOOKUP(VLOOKUP(AG218,'TARGET MU'!$A:$P,'TARGET MU'!$J$1,FALSE),$AO$4:$AR$5,2,FALSE)))+$AW218)))</f>
        <v>0</v>
      </c>
      <c r="AQ218" s="38">
        <f t="shared" si="388"/>
        <v>0</v>
      </c>
      <c r="AR218" s="716">
        <v>0</v>
      </c>
      <c r="AS218" s="716">
        <v>0</v>
      </c>
      <c r="AT218" s="251"/>
      <c r="AU218" s="226">
        <f t="shared" si="389"/>
        <v>0</v>
      </c>
      <c r="AV218" s="252">
        <v>0</v>
      </c>
      <c r="AW218" s="253">
        <v>0</v>
      </c>
      <c r="AX218" s="257">
        <f>IF(ISERROR(VLOOKUP($F218,[1]기획현황취합!$A$1:$E$65474,[1]기획현황취합!$D$1,FALSE))=TRUE,0,VLOOKUP($F218,[1]기획현황취합!$A$1:$E$65474,[1]기획현황취합!$D$1,FALSE))</f>
        <v>0</v>
      </c>
      <c r="AY218" s="255">
        <v>0</v>
      </c>
      <c r="AZ218" s="210">
        <f>IF(ISERROR(VLOOKUP($F218,[1]기획현황취합!$A$1:$E$65474,[1]기획현황취합!$E$1,FALSE))=TRUE,0,VLOOKUP($F218,[1]기획현황취합!$A$1:$E$65474,[1]기획현황취합!$E$1,FALSE))</f>
        <v>0</v>
      </c>
      <c r="BA218" s="250">
        <v>0</v>
      </c>
      <c r="BB218" s="250">
        <v>0</v>
      </c>
      <c r="BC218" s="250">
        <v>0</v>
      </c>
      <c r="BD218" s="250">
        <v>0</v>
      </c>
      <c r="BE218" s="250">
        <v>0</v>
      </c>
      <c r="BF218" s="250">
        <v>0</v>
      </c>
      <c r="BG218" s="256">
        <v>0</v>
      </c>
      <c r="BH218" s="256">
        <v>0</v>
      </c>
      <c r="BI218" s="84">
        <f>IF($I218="TTL",SUMIF($C:$C,MID($K218,1,SEARCH("TTL",$K218)-2),$BI:$BI),SUMIF(실입고현황!$A:$A,BB218&amp;VLOOKUP($AG218,'TARGET MU'!$A:$D,'TARGET MU'!$B$1,FALSE)&amp;$Z218&amp;" "&amp;$AE218,실입고현황!$C:$C))</f>
        <v>0</v>
      </c>
      <c r="BJ218" s="103">
        <f>IF($I218="TTL",SUMIF($C:$C,MID($K218,1,SEARCH("TTL",$K218)-2),$BJ:$BJ),SUMIF(실입고현황!$A:$A,BC218&amp;VLOOKUP($AG218,'TARGET MU'!$A:$D,'TARGET MU'!$B$1,FALSE)&amp;$Z218&amp;" "&amp;$AE218,실입고현황!$C:$C))</f>
        <v>0</v>
      </c>
      <c r="BK218" s="104">
        <f>IF($I218="TTL",SUMIF($C:$C,MID($K218,1,SEARCH("TTL",$K218)-2),$BK:$BK),SUMIF(실입고현황!$A:$A,BD218&amp;VLOOKUP($AG218,'TARGET MU'!$A:$D,'TARGET MU'!$B$1,FALSE)&amp;$Z218&amp;" "&amp;$AE218,실입고현황!$C:$C))</f>
        <v>0</v>
      </c>
      <c r="BL218" s="104">
        <f>IF($I218="TTL",SUMIF($C:$C,MID($K218,1,SEARCH("TTL",$K218)-2),$BL:$BL),SUMIF(실입고현황!$A:$A,BE218&amp;VLOOKUP($AG218,'TARGET MU'!$A:$D,'TARGET MU'!$B$1,FALSE)&amp;$Z218&amp;" "&amp;$AE218,실입고현황!$C:$C))</f>
        <v>0</v>
      </c>
      <c r="BM218" s="104">
        <f>IF($I218="TTL",SUMIF($C:$C,MID($K218,1,SEARCH("TTL",$K218)-2),$BM:$BM),SUMIF(실입고현황!$A:$A,BF218&amp;VLOOKUP($AG218,'TARGET MU'!$A:$D,'TARGET MU'!$B$1,FALSE)&amp;$Z218&amp;" "&amp;$AE218,실입고현황!$C:$C))</f>
        <v>0</v>
      </c>
      <c r="BN218" s="105">
        <f t="shared" si="341"/>
        <v>0</v>
      </c>
      <c r="BO218" s="47">
        <f t="shared" si="342"/>
        <v>0</v>
      </c>
      <c r="BP218" s="95">
        <f t="shared" si="343"/>
        <v>0</v>
      </c>
      <c r="BQ218" s="95">
        <f t="shared" si="344"/>
        <v>0</v>
      </c>
      <c r="BR218" s="48">
        <f t="shared" si="336"/>
        <v>0</v>
      </c>
      <c r="BT218" s="26" t="str">
        <f>IF(ISERROR(Z218&amp;VLOOKUP($AG218,'TARGET MU'!$A:$D,'TARGET MU'!$B$1,FALSE))=TRUE,"",Z218&amp;VLOOKUP($AG218,'TARGET MU'!$A:$D,'TARGET MU'!$B$1,FALSE))</f>
        <v/>
      </c>
      <c r="BU218" s="31">
        <f t="shared" si="349"/>
        <v>0</v>
      </c>
      <c r="BV218" s="31" t="str">
        <f t="shared" si="350"/>
        <v>0</v>
      </c>
      <c r="BX218" s="55">
        <f t="shared" si="361"/>
        <v>0</v>
      </c>
      <c r="BY218" s="56" t="str">
        <f t="shared" si="362"/>
        <v/>
      </c>
      <c r="BZ218" s="56">
        <f t="shared" si="363"/>
        <v>0</v>
      </c>
      <c r="CA218" s="56">
        <f t="shared" si="364"/>
        <v>0</v>
      </c>
      <c r="CB218" s="56">
        <f t="shared" si="365"/>
        <v>0</v>
      </c>
      <c r="CC218" s="56">
        <f t="shared" si="366"/>
        <v>0</v>
      </c>
      <c r="CD218" s="57">
        <f t="shared" si="367"/>
        <v>0</v>
      </c>
      <c r="CE218" s="56" t="str">
        <f t="shared" si="368"/>
        <v/>
      </c>
      <c r="CF218" s="56" t="str">
        <f t="shared" si="369"/>
        <v/>
      </c>
      <c r="CG218" s="57">
        <f t="shared" si="370"/>
        <v>0</v>
      </c>
      <c r="CH218" s="56" t="str">
        <f t="shared" si="371"/>
        <v/>
      </c>
      <c r="CI218" s="56">
        <f t="shared" si="372"/>
        <v>1</v>
      </c>
      <c r="CJ218" s="56">
        <f t="shared" si="373"/>
        <v>0</v>
      </c>
      <c r="CK218" s="58">
        <f t="shared" si="345"/>
        <v>0</v>
      </c>
      <c r="CL218" s="59">
        <f t="shared" si="374"/>
        <v>0</v>
      </c>
      <c r="CM218" s="58">
        <f t="shared" si="375"/>
        <v>0</v>
      </c>
      <c r="CN218" s="58">
        <f t="shared" si="376"/>
        <v>0</v>
      </c>
      <c r="CO218" s="58">
        <f t="shared" si="377"/>
        <v>0</v>
      </c>
      <c r="CP218" s="60" t="str">
        <f t="shared" si="378"/>
        <v/>
      </c>
      <c r="CQ218" s="241"/>
      <c r="CS218" s="49"/>
      <c r="CT218" s="50" t="str">
        <f t="shared" si="379"/>
        <v/>
      </c>
      <c r="CU218" s="51" t="str">
        <f t="shared" si="380"/>
        <v/>
      </c>
      <c r="CV218" s="51" t="str">
        <f t="shared" si="381"/>
        <v>_</v>
      </c>
      <c r="CW218" s="51" t="str">
        <f t="shared" si="382"/>
        <v/>
      </c>
      <c r="CX218" s="52">
        <f t="shared" si="383"/>
        <v>0</v>
      </c>
      <c r="CY218" s="52" t="str">
        <f t="shared" si="384"/>
        <v/>
      </c>
      <c r="CZ218" s="53">
        <f t="shared" si="346"/>
        <v>0</v>
      </c>
      <c r="DA218" s="53">
        <f t="shared" si="385"/>
        <v>0</v>
      </c>
      <c r="DB218" s="52">
        <f t="shared" si="386"/>
        <v>0</v>
      </c>
      <c r="DC218" s="52">
        <f t="shared" si="387"/>
        <v>0</v>
      </c>
      <c r="DD218" s="61"/>
      <c r="DE218" s="165"/>
      <c r="DG218" s="276"/>
      <c r="DH218" s="282" t="str">
        <f t="shared" ref="DH218:DH281" si="390">IF(OR($I218="TTL",$I218=""),"",AZ218-$DH$11)</f>
        <v/>
      </c>
      <c r="DI218" s="275"/>
      <c r="DJ218" s="275"/>
      <c r="DK218" s="276"/>
      <c r="DL218" s="1081"/>
      <c r="DM218" s="1081"/>
      <c r="DN218" s="276"/>
      <c r="DO218" s="276"/>
      <c r="DP218" s="283" t="str">
        <f t="shared" ref="DP218:DP281" si="391">IF(OR($DN218="없음",$I218="TTL",$I218=""),"",AZ218-$DP$11)</f>
        <v/>
      </c>
      <c r="DQ218" s="276"/>
      <c r="DR218" s="276"/>
      <c r="DS218" s="277"/>
      <c r="DT218" s="276"/>
      <c r="DU218" s="277"/>
      <c r="DV218" s="276"/>
      <c r="DW218" s="276"/>
      <c r="DX218" s="277"/>
      <c r="DY218" s="277"/>
      <c r="DZ218" s="61"/>
      <c r="EA218" s="62"/>
      <c r="EB218" s="62"/>
      <c r="EC218" s="26" t="str">
        <f t="shared" si="351"/>
        <v/>
      </c>
      <c r="ED218" s="26" t="str">
        <f t="shared" si="352"/>
        <v/>
      </c>
      <c r="EE218" s="27">
        <f>IF(ED218="",0,IF(COUNTIF(ED$12:ED217,ED218)=0,0,COUNTIF(ED$12:ED217,ED218)))</f>
        <v>0</v>
      </c>
      <c r="EF218" s="26">
        <f t="shared" si="360"/>
        <v>0</v>
      </c>
      <c r="EG218" s="27" t="str">
        <f t="shared" si="353"/>
        <v/>
      </c>
      <c r="EI218" s="26" t="str">
        <f t="shared" si="354"/>
        <v/>
      </c>
      <c r="EJ218" s="26" t="str">
        <f t="shared" si="355"/>
        <v/>
      </c>
    </row>
    <row r="219" spans="1:140" s="26" customFormat="1" ht="52.5" customHeight="1">
      <c r="A219" s="169" t="str">
        <f>IF(OR($I219="TTL",$I219=""),"",IF(ISERROR(VLOOKUP($B219,CODE!$D:$G,CODE!$F$1-2,FALSE))=TRUE,"전략",VLOOKUP($B219,CODE!$D:$G,CODE!$F$1-2,FALSE)))</f>
        <v/>
      </c>
      <c r="B219" s="224" t="str">
        <f>IF(OR($I219="TTL",$I219=""),"",IF(VLOOKUP($P219,CODE!$K:$O,CODE!$O$1,FALSE)="",$I219,$I219&amp;"-"&amp;VLOOKUP($P219,CODE!$K:$O,CODE!$O$1,FALSE)))</f>
        <v/>
      </c>
      <c r="C219" s="72" t="str">
        <f t="shared" si="347"/>
        <v>--</v>
      </c>
      <c r="D219" s="306" t="str">
        <f t="shared" si="356"/>
        <v>--</v>
      </c>
      <c r="E219" s="72">
        <f t="shared" si="357"/>
        <v>0</v>
      </c>
      <c r="F219" s="195" t="str">
        <f t="shared" si="358"/>
        <v>--0</v>
      </c>
      <c r="G219" s="72" t="str">
        <f t="shared" si="359"/>
        <v>--0-</v>
      </c>
      <c r="H219" s="72">
        <f>IF(ISERROR(I219&amp;VLOOKUP(P219,CODE!$K:$N,CODE!$N$1,FALSE)&amp;S219)=TRUE,0,I219&amp;VLOOKUP(P219,CODE!$K:$N,CODE!$N$1,FALSE)&amp;S219)</f>
        <v>0</v>
      </c>
      <c r="I219" s="72" t="str">
        <f>IF(ISERROR(SEARCH("TTL",$K219))=TRUE,IF($L219="","",VLOOKUP($L219,CODE!$B:$G,CODE!$D$1,FALSE)),"TTL")</f>
        <v/>
      </c>
      <c r="J219" s="244" t="str">
        <f t="shared" si="348"/>
        <v/>
      </c>
      <c r="K219" s="558"/>
      <c r="L219" s="40"/>
      <c r="M219" s="41" t="str">
        <f>IF(OR($I219="TTL",$L219=""),"",VLOOKUP($L219,CODE!$B:$D,CODE!$C$1,FALSE))</f>
        <v/>
      </c>
      <c r="N219" s="42" t="str">
        <f>IF(OR($I219="TTL",$L219=""),"",VLOOKUP($K$2,CODE!$S:$T,CODE!$T$1-1,FALSE))</f>
        <v/>
      </c>
      <c r="O219" s="43" t="str">
        <f>IF(OR($I219="TTL",$L219=""),"",VLOOKUP($L$2,CODE!$X:$Y,CODE!$Y$1-1,FALSE))</f>
        <v/>
      </c>
      <c r="P219" s="40"/>
      <c r="Q219" s="41" t="str">
        <f>IF(OR($I219="TTL",$P219=""),"",VLOOKUP($P219,CODE!$K:$M,CODE!$L$1,FALSE))</f>
        <v/>
      </c>
      <c r="R219" s="185"/>
      <c r="S219" s="40"/>
      <c r="T219" s="43" t="str">
        <f t="shared" si="333"/>
        <v/>
      </c>
      <c r="U219" s="39" t="str">
        <f t="shared" si="334"/>
        <v/>
      </c>
      <c r="V219" s="36">
        <f t="shared" si="337"/>
        <v>0</v>
      </c>
      <c r="W219" s="44"/>
      <c r="X219" s="39" t="str">
        <f>IF($Y219="","",VLOOKUP($Y219,CODE!$AE:$AF,CODE!$AF$1-1,FALSE))</f>
        <v/>
      </c>
      <c r="Y219" s="37"/>
      <c r="Z219" s="35" t="str">
        <f t="shared" si="338"/>
        <v/>
      </c>
      <c r="AA219" s="554" t="str">
        <f t="shared" si="339"/>
        <v/>
      </c>
      <c r="AB219" s="45">
        <f t="shared" si="340"/>
        <v>0</v>
      </c>
      <c r="AC219" s="560">
        <v>0</v>
      </c>
      <c r="AD219" s="186">
        <v>1</v>
      </c>
      <c r="AE219" s="218"/>
      <c r="AF219" s="214"/>
      <c r="AG219" s="215"/>
      <c r="AH219" s="216"/>
      <c r="AI219" s="231" t="str">
        <f t="shared" si="335"/>
        <v/>
      </c>
      <c r="AJ219" s="217"/>
      <c r="AK219" s="217"/>
      <c r="AL219" s="219" t="str">
        <f t="shared" si="332"/>
        <v/>
      </c>
      <c r="AM219" s="254">
        <f>IF(ISERROR(VLOOKUP($F219,[1]기획현황취합!$A$1:$E$65474,[1]기획현황취합!$B$1,FALSE))=TRUE,0,VLOOKUP($F219,[1]기획현황취합!$A$1:$E$65474,[1]기획현황취합!$B$1,FALSE))</f>
        <v>0</v>
      </c>
      <c r="AN219" s="1042">
        <f>IF(ISERROR(VLOOKUP($F219,[1]기획현황취합!$A$1:$E$65474,[1]기획현황취합!$C$1,FALSE))=TRUE,0,VLOOKUP($F219,[1]기획현황취합!$A$1:$E$65474,[1]기획현황취합!$C$1,FALSE))</f>
        <v>0</v>
      </c>
      <c r="AO219" s="46">
        <f>IF(ISERROR(($AM219/1.1)/VLOOKUP($AG219,'TARGET MU'!$A:$D,'TARGET MU'!$D$1,FALSE))=TRUE,0,($AM219/1.1)/VLOOKUP($AG219,'TARGET MU'!$A:$D,'TARGET MU'!$D$1,FALSE))</f>
        <v>0</v>
      </c>
      <c r="AP219" s="1049">
        <f>IF(OR(AF219=0,AND(AV219=0,AW219=0)),0,IF(AG219="캡보이2",AV219*$AQ$5+AU219,IF(OR(AK219="IN",AK219="BG",AK219="VT",AK219="CB"),$AU219+(($AV219*(1+$AW$4))*(HLOOKUP(VLOOKUP(AG219,'TARGET MU'!$A:$P,'TARGET MU'!$J$1,FALSE),$AO$4:$AR$5,2,FALSE)))+$AW219,$AU219+((($AV219*(1+$AW$4))*(1+HLOOKUP(VLOOKUP($P219,CODE!$K:$P,CODE!$P$1,FALSE),$AS$4:$AV$5,2,FALSE)))*(HLOOKUP(VLOOKUP(AG219,'TARGET MU'!$A:$P,'TARGET MU'!$J$1,FALSE),$AO$4:$AR$5,2,FALSE)))+$AW219)))</f>
        <v>0</v>
      </c>
      <c r="AQ219" s="38">
        <f t="shared" si="388"/>
        <v>0</v>
      </c>
      <c r="AR219" s="716">
        <v>0</v>
      </c>
      <c r="AS219" s="716">
        <v>0</v>
      </c>
      <c r="AT219" s="251"/>
      <c r="AU219" s="226">
        <f t="shared" si="389"/>
        <v>0</v>
      </c>
      <c r="AV219" s="252">
        <v>0</v>
      </c>
      <c r="AW219" s="253">
        <v>0</v>
      </c>
      <c r="AX219" s="257">
        <f>IF(ISERROR(VLOOKUP($F219,[1]기획현황취합!$A$1:$E$65474,[1]기획현황취합!$D$1,FALSE))=TRUE,0,VLOOKUP($F219,[1]기획현황취합!$A$1:$E$65474,[1]기획현황취합!$D$1,FALSE))</f>
        <v>0</v>
      </c>
      <c r="AY219" s="255">
        <v>0</v>
      </c>
      <c r="AZ219" s="210">
        <f>IF(ISERROR(VLOOKUP($F219,[1]기획현황취합!$A$1:$E$65474,[1]기획현황취합!$E$1,FALSE))=TRUE,0,VLOOKUP($F219,[1]기획현황취합!$A$1:$E$65474,[1]기획현황취합!$E$1,FALSE))</f>
        <v>0</v>
      </c>
      <c r="BA219" s="250">
        <v>0</v>
      </c>
      <c r="BB219" s="250">
        <v>0</v>
      </c>
      <c r="BC219" s="250">
        <v>0</v>
      </c>
      <c r="BD219" s="250">
        <v>0</v>
      </c>
      <c r="BE219" s="250">
        <v>0</v>
      </c>
      <c r="BF219" s="250">
        <v>0</v>
      </c>
      <c r="BG219" s="256">
        <v>0</v>
      </c>
      <c r="BH219" s="256">
        <v>0</v>
      </c>
      <c r="BI219" s="84">
        <f>IF($I219="TTL",SUMIF($C:$C,MID($K219,1,SEARCH("TTL",$K219)-2),$BI:$BI),SUMIF(실입고현황!$A:$A,BB219&amp;VLOOKUP($AG219,'TARGET MU'!$A:$D,'TARGET MU'!$B$1,FALSE)&amp;$Z219&amp;" "&amp;$AE219,실입고현황!$C:$C))</f>
        <v>0</v>
      </c>
      <c r="BJ219" s="103">
        <f>IF($I219="TTL",SUMIF($C:$C,MID($K219,1,SEARCH("TTL",$K219)-2),$BJ:$BJ),SUMIF(실입고현황!$A:$A,BC219&amp;VLOOKUP($AG219,'TARGET MU'!$A:$D,'TARGET MU'!$B$1,FALSE)&amp;$Z219&amp;" "&amp;$AE219,실입고현황!$C:$C))</f>
        <v>0</v>
      </c>
      <c r="BK219" s="104">
        <f>IF($I219="TTL",SUMIF($C:$C,MID($K219,1,SEARCH("TTL",$K219)-2),$BK:$BK),SUMIF(실입고현황!$A:$A,BD219&amp;VLOOKUP($AG219,'TARGET MU'!$A:$D,'TARGET MU'!$B$1,FALSE)&amp;$Z219&amp;" "&amp;$AE219,실입고현황!$C:$C))</f>
        <v>0</v>
      </c>
      <c r="BL219" s="104">
        <f>IF($I219="TTL",SUMIF($C:$C,MID($K219,1,SEARCH("TTL",$K219)-2),$BL:$BL),SUMIF(실입고현황!$A:$A,BE219&amp;VLOOKUP($AG219,'TARGET MU'!$A:$D,'TARGET MU'!$B$1,FALSE)&amp;$Z219&amp;" "&amp;$AE219,실입고현황!$C:$C))</f>
        <v>0</v>
      </c>
      <c r="BM219" s="104">
        <f>IF($I219="TTL",SUMIF($C:$C,MID($K219,1,SEARCH("TTL",$K219)-2),$BM:$BM),SUMIF(실입고현황!$A:$A,BF219&amp;VLOOKUP($AG219,'TARGET MU'!$A:$D,'TARGET MU'!$B$1,FALSE)&amp;$Z219&amp;" "&amp;$AE219,실입고현황!$C:$C))</f>
        <v>0</v>
      </c>
      <c r="BN219" s="105">
        <f t="shared" si="341"/>
        <v>0</v>
      </c>
      <c r="BO219" s="47">
        <f t="shared" si="342"/>
        <v>0</v>
      </c>
      <c r="BP219" s="95">
        <f t="shared" si="343"/>
        <v>0</v>
      </c>
      <c r="BQ219" s="95">
        <f t="shared" si="344"/>
        <v>0</v>
      </c>
      <c r="BR219" s="48">
        <f t="shared" si="336"/>
        <v>0</v>
      </c>
      <c r="BT219" s="26" t="str">
        <f>IF(ISERROR(Z219&amp;VLOOKUP($AG219,'TARGET MU'!$A:$D,'TARGET MU'!$B$1,FALSE))=TRUE,"",Z219&amp;VLOOKUP($AG219,'TARGET MU'!$A:$D,'TARGET MU'!$B$1,FALSE))</f>
        <v/>
      </c>
      <c r="BU219" s="31">
        <f t="shared" si="349"/>
        <v>0</v>
      </c>
      <c r="BV219" s="31" t="str">
        <f t="shared" si="350"/>
        <v>0</v>
      </c>
      <c r="BX219" s="55">
        <f t="shared" si="361"/>
        <v>0</v>
      </c>
      <c r="BY219" s="56" t="str">
        <f t="shared" si="362"/>
        <v/>
      </c>
      <c r="BZ219" s="56">
        <f t="shared" si="363"/>
        <v>0</v>
      </c>
      <c r="CA219" s="56">
        <f t="shared" si="364"/>
        <v>0</v>
      </c>
      <c r="CB219" s="56">
        <f t="shared" si="365"/>
        <v>0</v>
      </c>
      <c r="CC219" s="56">
        <f t="shared" si="366"/>
        <v>0</v>
      </c>
      <c r="CD219" s="57">
        <f t="shared" si="367"/>
        <v>0</v>
      </c>
      <c r="CE219" s="56" t="str">
        <f t="shared" si="368"/>
        <v/>
      </c>
      <c r="CF219" s="56" t="str">
        <f t="shared" si="369"/>
        <v/>
      </c>
      <c r="CG219" s="57">
        <f t="shared" si="370"/>
        <v>0</v>
      </c>
      <c r="CH219" s="56" t="str">
        <f t="shared" si="371"/>
        <v/>
      </c>
      <c r="CI219" s="56">
        <f t="shared" si="372"/>
        <v>1</v>
      </c>
      <c r="CJ219" s="56">
        <f t="shared" si="373"/>
        <v>0</v>
      </c>
      <c r="CK219" s="58">
        <f t="shared" si="345"/>
        <v>0</v>
      </c>
      <c r="CL219" s="59">
        <f t="shared" si="374"/>
        <v>0</v>
      </c>
      <c r="CM219" s="58">
        <f t="shared" si="375"/>
        <v>0</v>
      </c>
      <c r="CN219" s="58">
        <f t="shared" si="376"/>
        <v>0</v>
      </c>
      <c r="CO219" s="58">
        <f t="shared" si="377"/>
        <v>0</v>
      </c>
      <c r="CP219" s="60" t="str">
        <f t="shared" si="378"/>
        <v/>
      </c>
      <c r="CQ219" s="241"/>
      <c r="CS219" s="49"/>
      <c r="CT219" s="50" t="str">
        <f t="shared" si="379"/>
        <v/>
      </c>
      <c r="CU219" s="51" t="str">
        <f t="shared" si="380"/>
        <v/>
      </c>
      <c r="CV219" s="51" t="str">
        <f t="shared" si="381"/>
        <v>_</v>
      </c>
      <c r="CW219" s="51" t="str">
        <f t="shared" si="382"/>
        <v/>
      </c>
      <c r="CX219" s="52">
        <f t="shared" si="383"/>
        <v>0</v>
      </c>
      <c r="CY219" s="52" t="str">
        <f t="shared" si="384"/>
        <v/>
      </c>
      <c r="CZ219" s="53">
        <f t="shared" si="346"/>
        <v>0</v>
      </c>
      <c r="DA219" s="53">
        <f t="shared" si="385"/>
        <v>0</v>
      </c>
      <c r="DB219" s="52">
        <f t="shared" si="386"/>
        <v>0</v>
      </c>
      <c r="DC219" s="52">
        <f t="shared" si="387"/>
        <v>0</v>
      </c>
      <c r="DD219" s="61"/>
      <c r="DE219" s="165"/>
      <c r="DG219" s="276"/>
      <c r="DH219" s="282" t="str">
        <f t="shared" si="390"/>
        <v/>
      </c>
      <c r="DI219" s="275"/>
      <c r="DJ219" s="275"/>
      <c r="DK219" s="276"/>
      <c r="DL219" s="1081"/>
      <c r="DM219" s="1081"/>
      <c r="DN219" s="276"/>
      <c r="DO219" s="276"/>
      <c r="DP219" s="283" t="str">
        <f t="shared" si="391"/>
        <v/>
      </c>
      <c r="DQ219" s="276"/>
      <c r="DR219" s="276"/>
      <c r="DS219" s="277"/>
      <c r="DT219" s="276"/>
      <c r="DU219" s="277"/>
      <c r="DV219" s="276"/>
      <c r="DW219" s="276"/>
      <c r="DX219" s="277"/>
      <c r="DY219" s="277"/>
      <c r="DZ219" s="61"/>
      <c r="EA219" s="62"/>
      <c r="EB219" s="62"/>
      <c r="EC219" s="26" t="str">
        <f t="shared" si="351"/>
        <v/>
      </c>
      <c r="ED219" s="26" t="str">
        <f t="shared" si="352"/>
        <v/>
      </c>
      <c r="EE219" s="27">
        <f>IF(ED219="",0,IF(COUNTIF(ED$12:ED218,ED219)=0,0,COUNTIF(ED$12:ED218,ED219)))</f>
        <v>0</v>
      </c>
      <c r="EF219" s="26">
        <f t="shared" si="360"/>
        <v>0</v>
      </c>
      <c r="EG219" s="27" t="str">
        <f t="shared" si="353"/>
        <v/>
      </c>
      <c r="EI219" s="26" t="str">
        <f t="shared" si="354"/>
        <v/>
      </c>
      <c r="EJ219" s="26" t="str">
        <f t="shared" si="355"/>
        <v/>
      </c>
    </row>
    <row r="220" spans="1:140" s="26" customFormat="1" ht="52.5" customHeight="1">
      <c r="A220" s="169" t="str">
        <f>IF(OR($I220="TTL",$I220=""),"",IF(ISERROR(VLOOKUP($B220,CODE!$D:$G,CODE!$F$1-2,FALSE))=TRUE,"전략",VLOOKUP($B220,CODE!$D:$G,CODE!$F$1-2,FALSE)))</f>
        <v/>
      </c>
      <c r="B220" s="224" t="str">
        <f>IF(OR($I220="TTL",$I220=""),"",IF(VLOOKUP($P220,CODE!$K:$O,CODE!$O$1,FALSE)="",$I220,$I220&amp;"-"&amp;VLOOKUP($P220,CODE!$K:$O,CODE!$O$1,FALSE)))</f>
        <v/>
      </c>
      <c r="C220" s="72" t="str">
        <f t="shared" si="347"/>
        <v>--</v>
      </c>
      <c r="D220" s="306" t="str">
        <f t="shared" si="356"/>
        <v>--</v>
      </c>
      <c r="E220" s="72">
        <f t="shared" si="357"/>
        <v>0</v>
      </c>
      <c r="F220" s="195" t="str">
        <f t="shared" si="358"/>
        <v>--0</v>
      </c>
      <c r="G220" s="72" t="str">
        <f t="shared" si="359"/>
        <v>--0-</v>
      </c>
      <c r="H220" s="72">
        <f>IF(ISERROR(I220&amp;VLOOKUP(P220,CODE!$K:$N,CODE!$N$1,FALSE)&amp;S220)=TRUE,0,I220&amp;VLOOKUP(P220,CODE!$K:$N,CODE!$N$1,FALSE)&amp;S220)</f>
        <v>0</v>
      </c>
      <c r="I220" s="72" t="str">
        <f>IF(ISERROR(SEARCH("TTL",$K220))=TRUE,IF($L220="","",VLOOKUP($L220,CODE!$B:$G,CODE!$D$1,FALSE)),"TTL")</f>
        <v/>
      </c>
      <c r="J220" s="244" t="str">
        <f t="shared" si="348"/>
        <v/>
      </c>
      <c r="K220" s="558"/>
      <c r="L220" s="40"/>
      <c r="M220" s="41" t="str">
        <f>IF(OR($I220="TTL",$L220=""),"",VLOOKUP($L220,CODE!$B:$D,CODE!$C$1,FALSE))</f>
        <v/>
      </c>
      <c r="N220" s="42" t="str">
        <f>IF(OR($I220="TTL",$L220=""),"",VLOOKUP($K$2,CODE!$S:$T,CODE!$T$1-1,FALSE))</f>
        <v/>
      </c>
      <c r="O220" s="43" t="str">
        <f>IF(OR($I220="TTL",$L220=""),"",VLOOKUP($L$2,CODE!$X:$Y,CODE!$Y$1-1,FALSE))</f>
        <v/>
      </c>
      <c r="P220" s="40"/>
      <c r="Q220" s="41" t="str">
        <f>IF(OR($I220="TTL",$P220=""),"",VLOOKUP($P220,CODE!$K:$M,CODE!$L$1,FALSE))</f>
        <v/>
      </c>
      <c r="R220" s="185"/>
      <c r="S220" s="40"/>
      <c r="T220" s="43" t="str">
        <f t="shared" si="333"/>
        <v/>
      </c>
      <c r="U220" s="39" t="str">
        <f t="shared" si="334"/>
        <v/>
      </c>
      <c r="V220" s="36">
        <f t="shared" si="337"/>
        <v>0</v>
      </c>
      <c r="W220" s="44"/>
      <c r="X220" s="39" t="str">
        <f>IF($Y220="","",VLOOKUP($Y220,CODE!$AE:$AF,CODE!$AF$1-1,FALSE))</f>
        <v/>
      </c>
      <c r="Y220" s="37"/>
      <c r="Z220" s="35" t="str">
        <f t="shared" si="338"/>
        <v/>
      </c>
      <c r="AA220" s="554" t="str">
        <f t="shared" si="339"/>
        <v/>
      </c>
      <c r="AB220" s="45">
        <f t="shared" si="340"/>
        <v>0</v>
      </c>
      <c r="AC220" s="560">
        <v>0</v>
      </c>
      <c r="AD220" s="186">
        <v>1</v>
      </c>
      <c r="AE220" s="218"/>
      <c r="AF220" s="214"/>
      <c r="AG220" s="215"/>
      <c r="AH220" s="216"/>
      <c r="AI220" s="231" t="str">
        <f t="shared" si="335"/>
        <v/>
      </c>
      <c r="AJ220" s="217"/>
      <c r="AK220" s="217"/>
      <c r="AL220" s="219" t="str">
        <f t="shared" si="332"/>
        <v/>
      </c>
      <c r="AM220" s="254">
        <f>IF(ISERROR(VLOOKUP($F220,[1]기획현황취합!$A$1:$E$65474,[1]기획현황취합!$B$1,FALSE))=TRUE,0,VLOOKUP($F220,[1]기획현황취합!$A$1:$E$65474,[1]기획현황취합!$B$1,FALSE))</f>
        <v>0</v>
      </c>
      <c r="AN220" s="1042">
        <f>IF(ISERROR(VLOOKUP($F220,[1]기획현황취합!$A$1:$E$65474,[1]기획현황취합!$C$1,FALSE))=TRUE,0,VLOOKUP($F220,[1]기획현황취합!$A$1:$E$65474,[1]기획현황취합!$C$1,FALSE))</f>
        <v>0</v>
      </c>
      <c r="AO220" s="46">
        <f>IF(ISERROR(($AM220/1.1)/VLOOKUP($AG220,'TARGET MU'!$A:$D,'TARGET MU'!$D$1,FALSE))=TRUE,0,($AM220/1.1)/VLOOKUP($AG220,'TARGET MU'!$A:$D,'TARGET MU'!$D$1,FALSE))</f>
        <v>0</v>
      </c>
      <c r="AP220" s="1049">
        <f>IF(OR(AF220=0,AND(AV220=0,AW220=0)),0,IF(AG220="캡보이2",AV220*$AQ$5+AU220,IF(OR(AK220="IN",AK220="BG",AK220="VT",AK220="CB"),$AU220+(($AV220*(1+$AW$4))*(HLOOKUP(VLOOKUP(AG220,'TARGET MU'!$A:$P,'TARGET MU'!$J$1,FALSE),$AO$4:$AR$5,2,FALSE)))+$AW220,$AU220+((($AV220*(1+$AW$4))*(1+HLOOKUP(VLOOKUP($P220,CODE!$K:$P,CODE!$P$1,FALSE),$AS$4:$AV$5,2,FALSE)))*(HLOOKUP(VLOOKUP(AG220,'TARGET MU'!$A:$P,'TARGET MU'!$J$1,FALSE),$AO$4:$AR$5,2,FALSE)))+$AW220)))</f>
        <v>0</v>
      </c>
      <c r="AQ220" s="38">
        <f t="shared" si="388"/>
        <v>0</v>
      </c>
      <c r="AR220" s="716">
        <v>0</v>
      </c>
      <c r="AS220" s="716">
        <v>0</v>
      </c>
      <c r="AT220" s="251"/>
      <c r="AU220" s="226">
        <f t="shared" si="389"/>
        <v>0</v>
      </c>
      <c r="AV220" s="252">
        <v>0</v>
      </c>
      <c r="AW220" s="253">
        <v>0</v>
      </c>
      <c r="AX220" s="257">
        <f>IF(ISERROR(VLOOKUP($F220,[1]기획현황취합!$A$1:$E$65474,[1]기획현황취합!$D$1,FALSE))=TRUE,0,VLOOKUP($F220,[1]기획현황취합!$A$1:$E$65474,[1]기획현황취합!$D$1,FALSE))</f>
        <v>0</v>
      </c>
      <c r="AY220" s="255">
        <v>0</v>
      </c>
      <c r="AZ220" s="210">
        <f>IF(ISERROR(VLOOKUP($F220,[1]기획현황취합!$A$1:$E$65474,[1]기획현황취합!$E$1,FALSE))=TRUE,0,VLOOKUP($F220,[1]기획현황취합!$A$1:$E$65474,[1]기획현황취합!$E$1,FALSE))</f>
        <v>0</v>
      </c>
      <c r="BA220" s="250">
        <v>0</v>
      </c>
      <c r="BB220" s="250">
        <v>0</v>
      </c>
      <c r="BC220" s="250">
        <v>0</v>
      </c>
      <c r="BD220" s="250">
        <v>0</v>
      </c>
      <c r="BE220" s="250">
        <v>0</v>
      </c>
      <c r="BF220" s="250">
        <v>0</v>
      </c>
      <c r="BG220" s="256">
        <v>0</v>
      </c>
      <c r="BH220" s="256">
        <v>0</v>
      </c>
      <c r="BI220" s="84">
        <f>IF($I220="TTL",SUMIF($C:$C,MID($K220,1,SEARCH("TTL",$K220)-2),$BI:$BI),SUMIF(실입고현황!$A:$A,BB220&amp;VLOOKUP($AG220,'TARGET MU'!$A:$D,'TARGET MU'!$B$1,FALSE)&amp;$Z220&amp;" "&amp;$AE220,실입고현황!$C:$C))</f>
        <v>0</v>
      </c>
      <c r="BJ220" s="103">
        <f>IF($I220="TTL",SUMIF($C:$C,MID($K220,1,SEARCH("TTL",$K220)-2),$BJ:$BJ),SUMIF(실입고현황!$A:$A,BC220&amp;VLOOKUP($AG220,'TARGET MU'!$A:$D,'TARGET MU'!$B$1,FALSE)&amp;$Z220&amp;" "&amp;$AE220,실입고현황!$C:$C))</f>
        <v>0</v>
      </c>
      <c r="BK220" s="104">
        <f>IF($I220="TTL",SUMIF($C:$C,MID($K220,1,SEARCH("TTL",$K220)-2),$BK:$BK),SUMIF(실입고현황!$A:$A,BD220&amp;VLOOKUP($AG220,'TARGET MU'!$A:$D,'TARGET MU'!$B$1,FALSE)&amp;$Z220&amp;" "&amp;$AE220,실입고현황!$C:$C))</f>
        <v>0</v>
      </c>
      <c r="BL220" s="104">
        <f>IF($I220="TTL",SUMIF($C:$C,MID($K220,1,SEARCH("TTL",$K220)-2),$BL:$BL),SUMIF(실입고현황!$A:$A,BE220&amp;VLOOKUP($AG220,'TARGET MU'!$A:$D,'TARGET MU'!$B$1,FALSE)&amp;$Z220&amp;" "&amp;$AE220,실입고현황!$C:$C))</f>
        <v>0</v>
      </c>
      <c r="BM220" s="104">
        <f>IF($I220="TTL",SUMIF($C:$C,MID($K220,1,SEARCH("TTL",$K220)-2),$BM:$BM),SUMIF(실입고현황!$A:$A,BF220&amp;VLOOKUP($AG220,'TARGET MU'!$A:$D,'TARGET MU'!$B$1,FALSE)&amp;$Z220&amp;" "&amp;$AE220,실입고현황!$C:$C))</f>
        <v>0</v>
      </c>
      <c r="BN220" s="105">
        <f t="shared" si="341"/>
        <v>0</v>
      </c>
      <c r="BO220" s="47">
        <f t="shared" si="342"/>
        <v>0</v>
      </c>
      <c r="BP220" s="95">
        <f t="shared" si="343"/>
        <v>0</v>
      </c>
      <c r="BQ220" s="95">
        <f t="shared" si="344"/>
        <v>0</v>
      </c>
      <c r="BR220" s="48">
        <f t="shared" si="336"/>
        <v>0</v>
      </c>
      <c r="BT220" s="26" t="str">
        <f>IF(ISERROR(Z220&amp;VLOOKUP($AG220,'TARGET MU'!$A:$D,'TARGET MU'!$B$1,FALSE))=TRUE,"",Z220&amp;VLOOKUP($AG220,'TARGET MU'!$A:$D,'TARGET MU'!$B$1,FALSE))</f>
        <v/>
      </c>
      <c r="BU220" s="31">
        <f t="shared" si="349"/>
        <v>0</v>
      </c>
      <c r="BV220" s="31" t="str">
        <f t="shared" si="350"/>
        <v>0</v>
      </c>
      <c r="BX220" s="55">
        <f t="shared" si="361"/>
        <v>0</v>
      </c>
      <c r="BY220" s="56" t="str">
        <f t="shared" si="362"/>
        <v/>
      </c>
      <c r="BZ220" s="56">
        <f t="shared" si="363"/>
        <v>0</v>
      </c>
      <c r="CA220" s="56">
        <f t="shared" si="364"/>
        <v>0</v>
      </c>
      <c r="CB220" s="56">
        <f t="shared" si="365"/>
        <v>0</v>
      </c>
      <c r="CC220" s="56">
        <f t="shared" si="366"/>
        <v>0</v>
      </c>
      <c r="CD220" s="57">
        <f t="shared" si="367"/>
        <v>0</v>
      </c>
      <c r="CE220" s="56" t="str">
        <f t="shared" si="368"/>
        <v/>
      </c>
      <c r="CF220" s="56" t="str">
        <f t="shared" si="369"/>
        <v/>
      </c>
      <c r="CG220" s="57">
        <f t="shared" si="370"/>
        <v>0</v>
      </c>
      <c r="CH220" s="56" t="str">
        <f t="shared" si="371"/>
        <v/>
      </c>
      <c r="CI220" s="56">
        <f t="shared" si="372"/>
        <v>1</v>
      </c>
      <c r="CJ220" s="56">
        <f t="shared" si="373"/>
        <v>0</v>
      </c>
      <c r="CK220" s="58">
        <f t="shared" si="345"/>
        <v>0</v>
      </c>
      <c r="CL220" s="59">
        <f t="shared" si="374"/>
        <v>0</v>
      </c>
      <c r="CM220" s="58">
        <f t="shared" si="375"/>
        <v>0</v>
      </c>
      <c r="CN220" s="58">
        <f t="shared" si="376"/>
        <v>0</v>
      </c>
      <c r="CO220" s="58">
        <f t="shared" si="377"/>
        <v>0</v>
      </c>
      <c r="CP220" s="60" t="str">
        <f t="shared" si="378"/>
        <v/>
      </c>
      <c r="CQ220" s="241"/>
      <c r="CS220" s="49"/>
      <c r="CT220" s="50" t="str">
        <f t="shared" si="379"/>
        <v/>
      </c>
      <c r="CU220" s="51" t="str">
        <f t="shared" si="380"/>
        <v/>
      </c>
      <c r="CV220" s="51" t="str">
        <f t="shared" si="381"/>
        <v>_</v>
      </c>
      <c r="CW220" s="51" t="str">
        <f t="shared" si="382"/>
        <v/>
      </c>
      <c r="CX220" s="52">
        <f t="shared" si="383"/>
        <v>0</v>
      </c>
      <c r="CY220" s="52" t="str">
        <f t="shared" si="384"/>
        <v/>
      </c>
      <c r="CZ220" s="53">
        <f t="shared" si="346"/>
        <v>0</v>
      </c>
      <c r="DA220" s="53">
        <f t="shared" si="385"/>
        <v>0</v>
      </c>
      <c r="DB220" s="52">
        <f t="shared" si="386"/>
        <v>0</v>
      </c>
      <c r="DC220" s="52">
        <f t="shared" si="387"/>
        <v>0</v>
      </c>
      <c r="DD220" s="61"/>
      <c r="DE220" s="165"/>
      <c r="DG220" s="276"/>
      <c r="DH220" s="282" t="str">
        <f t="shared" si="390"/>
        <v/>
      </c>
      <c r="DI220" s="275"/>
      <c r="DJ220" s="275"/>
      <c r="DK220" s="276"/>
      <c r="DL220" s="1081"/>
      <c r="DM220" s="1081"/>
      <c r="DN220" s="276"/>
      <c r="DO220" s="276"/>
      <c r="DP220" s="283" t="str">
        <f t="shared" si="391"/>
        <v/>
      </c>
      <c r="DQ220" s="276"/>
      <c r="DR220" s="276"/>
      <c r="DS220" s="277"/>
      <c r="DT220" s="276"/>
      <c r="DU220" s="277"/>
      <c r="DV220" s="276"/>
      <c r="DW220" s="276"/>
      <c r="DX220" s="277"/>
      <c r="DY220" s="277"/>
      <c r="DZ220" s="61"/>
      <c r="EA220" s="62"/>
      <c r="EB220" s="62"/>
      <c r="EC220" s="26" t="str">
        <f t="shared" si="351"/>
        <v/>
      </c>
      <c r="ED220" s="26" t="str">
        <f t="shared" si="352"/>
        <v/>
      </c>
      <c r="EE220" s="27">
        <f>IF(ED220="",0,IF(COUNTIF(ED$12:ED219,ED220)=0,0,COUNTIF(ED$12:ED219,ED220)))</f>
        <v>0</v>
      </c>
      <c r="EF220" s="26">
        <f t="shared" si="360"/>
        <v>0</v>
      </c>
      <c r="EG220" s="27" t="str">
        <f t="shared" si="353"/>
        <v/>
      </c>
      <c r="EI220" s="26" t="str">
        <f t="shared" si="354"/>
        <v/>
      </c>
      <c r="EJ220" s="26" t="str">
        <f t="shared" si="355"/>
        <v/>
      </c>
    </row>
    <row r="221" spans="1:140" s="26" customFormat="1" ht="52.5" customHeight="1">
      <c r="A221" s="169" t="str">
        <f>IF(OR($I221="TTL",$I221=""),"",IF(ISERROR(VLOOKUP($B221,CODE!$D:$G,CODE!$F$1-2,FALSE))=TRUE,"전략",VLOOKUP($B221,CODE!$D:$G,CODE!$F$1-2,FALSE)))</f>
        <v/>
      </c>
      <c r="B221" s="224" t="str">
        <f>IF(OR($I221="TTL",$I221=""),"",IF(VLOOKUP($P221,CODE!$K:$O,CODE!$O$1,FALSE)="",$I221,$I221&amp;"-"&amp;VLOOKUP($P221,CODE!$K:$O,CODE!$O$1,FALSE)))</f>
        <v/>
      </c>
      <c r="C221" s="72" t="str">
        <f t="shared" si="347"/>
        <v>--</v>
      </c>
      <c r="D221" s="306" t="str">
        <f t="shared" si="356"/>
        <v>--</v>
      </c>
      <c r="E221" s="72">
        <f t="shared" si="357"/>
        <v>0</v>
      </c>
      <c r="F221" s="195" t="str">
        <f t="shared" si="358"/>
        <v>--0</v>
      </c>
      <c r="G221" s="72" t="str">
        <f t="shared" si="359"/>
        <v>--0-</v>
      </c>
      <c r="H221" s="72">
        <f>IF(ISERROR(I221&amp;VLOOKUP(P221,CODE!$K:$N,CODE!$N$1,FALSE)&amp;S221)=TRUE,0,I221&amp;VLOOKUP(P221,CODE!$K:$N,CODE!$N$1,FALSE)&amp;S221)</f>
        <v>0</v>
      </c>
      <c r="I221" s="72" t="str">
        <f>IF(ISERROR(SEARCH("TTL",$K221))=TRUE,IF($L221="","",VLOOKUP($L221,CODE!$B:$G,CODE!$D$1,FALSE)),"TTL")</f>
        <v/>
      </c>
      <c r="J221" s="244" t="str">
        <f t="shared" si="348"/>
        <v/>
      </c>
      <c r="K221" s="558"/>
      <c r="L221" s="40"/>
      <c r="M221" s="41" t="str">
        <f>IF(OR($I221="TTL",$L221=""),"",VLOOKUP($L221,CODE!$B:$D,CODE!$C$1,FALSE))</f>
        <v/>
      </c>
      <c r="N221" s="42" t="str">
        <f>IF(OR($I221="TTL",$L221=""),"",VLOOKUP($K$2,CODE!$S:$T,CODE!$T$1-1,FALSE))</f>
        <v/>
      </c>
      <c r="O221" s="43" t="str">
        <f>IF(OR($I221="TTL",$L221=""),"",VLOOKUP($L$2,CODE!$X:$Y,CODE!$Y$1-1,FALSE))</f>
        <v/>
      </c>
      <c r="P221" s="40"/>
      <c r="Q221" s="41" t="str">
        <f>IF(OR($I221="TTL",$P221=""),"",VLOOKUP($P221,CODE!$K:$M,CODE!$L$1,FALSE))</f>
        <v/>
      </c>
      <c r="R221" s="185"/>
      <c r="S221" s="40"/>
      <c r="T221" s="43" t="str">
        <f t="shared" si="333"/>
        <v/>
      </c>
      <c r="U221" s="39" t="str">
        <f t="shared" si="334"/>
        <v/>
      </c>
      <c r="V221" s="36">
        <f t="shared" si="337"/>
        <v>0</v>
      </c>
      <c r="W221" s="44"/>
      <c r="X221" s="39" t="str">
        <f>IF($Y221="","",VLOOKUP($Y221,CODE!$AE:$AF,CODE!$AF$1-1,FALSE))</f>
        <v/>
      </c>
      <c r="Y221" s="37"/>
      <c r="Z221" s="35" t="str">
        <f t="shared" si="338"/>
        <v/>
      </c>
      <c r="AA221" s="554" t="str">
        <f t="shared" si="339"/>
        <v/>
      </c>
      <c r="AB221" s="45">
        <f t="shared" si="340"/>
        <v>0</v>
      </c>
      <c r="AC221" s="560">
        <v>0</v>
      </c>
      <c r="AD221" s="186">
        <v>1</v>
      </c>
      <c r="AE221" s="218"/>
      <c r="AF221" s="214"/>
      <c r="AG221" s="215"/>
      <c r="AH221" s="216"/>
      <c r="AI221" s="231" t="str">
        <f t="shared" si="335"/>
        <v/>
      </c>
      <c r="AJ221" s="217"/>
      <c r="AK221" s="217"/>
      <c r="AL221" s="219" t="str">
        <f t="shared" si="332"/>
        <v/>
      </c>
      <c r="AM221" s="254">
        <f>IF(ISERROR(VLOOKUP($F221,[1]기획현황취합!$A$1:$E$65474,[1]기획현황취합!$B$1,FALSE))=TRUE,0,VLOOKUP($F221,[1]기획현황취합!$A$1:$E$65474,[1]기획현황취합!$B$1,FALSE))</f>
        <v>0</v>
      </c>
      <c r="AN221" s="1042">
        <f>IF(ISERROR(VLOOKUP($F221,[1]기획현황취합!$A$1:$E$65474,[1]기획현황취합!$C$1,FALSE))=TRUE,0,VLOOKUP($F221,[1]기획현황취합!$A$1:$E$65474,[1]기획현황취합!$C$1,FALSE))</f>
        <v>0</v>
      </c>
      <c r="AO221" s="46">
        <f>IF(ISERROR(($AM221/1.1)/VLOOKUP($AG221,'TARGET MU'!$A:$D,'TARGET MU'!$D$1,FALSE))=TRUE,0,($AM221/1.1)/VLOOKUP($AG221,'TARGET MU'!$A:$D,'TARGET MU'!$D$1,FALSE))</f>
        <v>0</v>
      </c>
      <c r="AP221" s="1049">
        <f>IF(OR(AF221=0,AND(AV221=0,AW221=0)),0,IF(AG221="캡보이2",AV221*$AQ$5+AU221,IF(OR(AK221="IN",AK221="BG",AK221="VT",AK221="CB"),$AU221+(($AV221*(1+$AW$4))*(HLOOKUP(VLOOKUP(AG221,'TARGET MU'!$A:$P,'TARGET MU'!$J$1,FALSE),$AO$4:$AR$5,2,FALSE)))+$AW221,$AU221+((($AV221*(1+$AW$4))*(1+HLOOKUP(VLOOKUP($P221,CODE!$K:$P,CODE!$P$1,FALSE),$AS$4:$AV$5,2,FALSE)))*(HLOOKUP(VLOOKUP(AG221,'TARGET MU'!$A:$P,'TARGET MU'!$J$1,FALSE),$AO$4:$AR$5,2,FALSE)))+$AW221)))</f>
        <v>0</v>
      </c>
      <c r="AQ221" s="38">
        <f t="shared" si="388"/>
        <v>0</v>
      </c>
      <c r="AR221" s="716">
        <v>0</v>
      </c>
      <c r="AS221" s="716">
        <v>0</v>
      </c>
      <c r="AT221" s="251"/>
      <c r="AU221" s="226">
        <f t="shared" si="389"/>
        <v>0</v>
      </c>
      <c r="AV221" s="252">
        <v>0</v>
      </c>
      <c r="AW221" s="253">
        <v>0</v>
      </c>
      <c r="AX221" s="257">
        <f>IF(ISERROR(VLOOKUP($F221,[1]기획현황취합!$A$1:$E$65474,[1]기획현황취합!$D$1,FALSE))=TRUE,0,VLOOKUP($F221,[1]기획현황취합!$A$1:$E$65474,[1]기획현황취합!$D$1,FALSE))</f>
        <v>0</v>
      </c>
      <c r="AY221" s="255">
        <v>0</v>
      </c>
      <c r="AZ221" s="210">
        <f>IF(ISERROR(VLOOKUP($F221,[1]기획현황취합!$A$1:$E$65474,[1]기획현황취합!$E$1,FALSE))=TRUE,0,VLOOKUP($F221,[1]기획현황취합!$A$1:$E$65474,[1]기획현황취합!$E$1,FALSE))</f>
        <v>0</v>
      </c>
      <c r="BA221" s="250">
        <v>0</v>
      </c>
      <c r="BB221" s="250">
        <v>0</v>
      </c>
      <c r="BC221" s="250">
        <v>0</v>
      </c>
      <c r="BD221" s="250">
        <v>0</v>
      </c>
      <c r="BE221" s="250">
        <v>0</v>
      </c>
      <c r="BF221" s="250">
        <v>0</v>
      </c>
      <c r="BG221" s="256">
        <v>0</v>
      </c>
      <c r="BH221" s="256">
        <v>0</v>
      </c>
      <c r="BI221" s="84">
        <f>IF($I221="TTL",SUMIF($C:$C,MID($K221,1,SEARCH("TTL",$K221)-2),$BI:$BI),SUMIF(실입고현황!$A:$A,BB221&amp;VLOOKUP($AG221,'TARGET MU'!$A:$D,'TARGET MU'!$B$1,FALSE)&amp;$Z221&amp;" "&amp;$AE221,실입고현황!$C:$C))</f>
        <v>0</v>
      </c>
      <c r="BJ221" s="103">
        <f>IF($I221="TTL",SUMIF($C:$C,MID($K221,1,SEARCH("TTL",$K221)-2),$BJ:$BJ),SUMIF(실입고현황!$A:$A,BC221&amp;VLOOKUP($AG221,'TARGET MU'!$A:$D,'TARGET MU'!$B$1,FALSE)&amp;$Z221&amp;" "&amp;$AE221,실입고현황!$C:$C))</f>
        <v>0</v>
      </c>
      <c r="BK221" s="104">
        <f>IF($I221="TTL",SUMIF($C:$C,MID($K221,1,SEARCH("TTL",$K221)-2),$BK:$BK),SUMIF(실입고현황!$A:$A,BD221&amp;VLOOKUP($AG221,'TARGET MU'!$A:$D,'TARGET MU'!$B$1,FALSE)&amp;$Z221&amp;" "&amp;$AE221,실입고현황!$C:$C))</f>
        <v>0</v>
      </c>
      <c r="BL221" s="104">
        <f>IF($I221="TTL",SUMIF($C:$C,MID($K221,1,SEARCH("TTL",$K221)-2),$BL:$BL),SUMIF(실입고현황!$A:$A,BE221&amp;VLOOKUP($AG221,'TARGET MU'!$A:$D,'TARGET MU'!$B$1,FALSE)&amp;$Z221&amp;" "&amp;$AE221,실입고현황!$C:$C))</f>
        <v>0</v>
      </c>
      <c r="BM221" s="104">
        <f>IF($I221="TTL",SUMIF($C:$C,MID($K221,1,SEARCH("TTL",$K221)-2),$BM:$BM),SUMIF(실입고현황!$A:$A,BF221&amp;VLOOKUP($AG221,'TARGET MU'!$A:$D,'TARGET MU'!$B$1,FALSE)&amp;$Z221&amp;" "&amp;$AE221,실입고현황!$C:$C))</f>
        <v>0</v>
      </c>
      <c r="BN221" s="105">
        <f t="shared" si="341"/>
        <v>0</v>
      </c>
      <c r="BO221" s="47">
        <f t="shared" si="342"/>
        <v>0</v>
      </c>
      <c r="BP221" s="95">
        <f t="shared" si="343"/>
        <v>0</v>
      </c>
      <c r="BQ221" s="95">
        <f t="shared" si="344"/>
        <v>0</v>
      </c>
      <c r="BR221" s="48">
        <f t="shared" si="336"/>
        <v>0</v>
      </c>
      <c r="BT221" s="26" t="str">
        <f>IF(ISERROR(Z221&amp;VLOOKUP($AG221,'TARGET MU'!$A:$D,'TARGET MU'!$B$1,FALSE))=TRUE,"",Z221&amp;VLOOKUP($AG221,'TARGET MU'!$A:$D,'TARGET MU'!$B$1,FALSE))</f>
        <v/>
      </c>
      <c r="BU221" s="31">
        <f t="shared" si="349"/>
        <v>0</v>
      </c>
      <c r="BV221" s="31" t="str">
        <f t="shared" si="350"/>
        <v>0</v>
      </c>
      <c r="BX221" s="55">
        <f t="shared" si="361"/>
        <v>0</v>
      </c>
      <c r="BY221" s="56" t="str">
        <f t="shared" si="362"/>
        <v/>
      </c>
      <c r="BZ221" s="56">
        <f t="shared" si="363"/>
        <v>0</v>
      </c>
      <c r="CA221" s="56">
        <f t="shared" si="364"/>
        <v>0</v>
      </c>
      <c r="CB221" s="56">
        <f t="shared" si="365"/>
        <v>0</v>
      </c>
      <c r="CC221" s="56">
        <f t="shared" si="366"/>
        <v>0</v>
      </c>
      <c r="CD221" s="57">
        <f t="shared" si="367"/>
        <v>0</v>
      </c>
      <c r="CE221" s="56" t="str">
        <f t="shared" si="368"/>
        <v/>
      </c>
      <c r="CF221" s="56" t="str">
        <f t="shared" si="369"/>
        <v/>
      </c>
      <c r="CG221" s="57">
        <f t="shared" si="370"/>
        <v>0</v>
      </c>
      <c r="CH221" s="56" t="str">
        <f t="shared" si="371"/>
        <v/>
      </c>
      <c r="CI221" s="56">
        <f t="shared" si="372"/>
        <v>1</v>
      </c>
      <c r="CJ221" s="56">
        <f t="shared" si="373"/>
        <v>0</v>
      </c>
      <c r="CK221" s="58">
        <f t="shared" si="345"/>
        <v>0</v>
      </c>
      <c r="CL221" s="59">
        <f t="shared" si="374"/>
        <v>0</v>
      </c>
      <c r="CM221" s="58">
        <f t="shared" si="375"/>
        <v>0</v>
      </c>
      <c r="CN221" s="58">
        <f t="shared" si="376"/>
        <v>0</v>
      </c>
      <c r="CO221" s="58">
        <f t="shared" si="377"/>
        <v>0</v>
      </c>
      <c r="CP221" s="60" t="str">
        <f t="shared" si="378"/>
        <v/>
      </c>
      <c r="CQ221" s="241"/>
      <c r="CS221" s="49"/>
      <c r="CT221" s="50" t="str">
        <f t="shared" si="379"/>
        <v/>
      </c>
      <c r="CU221" s="51" t="str">
        <f t="shared" si="380"/>
        <v/>
      </c>
      <c r="CV221" s="51" t="str">
        <f t="shared" si="381"/>
        <v>_</v>
      </c>
      <c r="CW221" s="51" t="str">
        <f t="shared" si="382"/>
        <v/>
      </c>
      <c r="CX221" s="52">
        <f t="shared" si="383"/>
        <v>0</v>
      </c>
      <c r="CY221" s="52" t="str">
        <f t="shared" si="384"/>
        <v/>
      </c>
      <c r="CZ221" s="53">
        <f t="shared" si="346"/>
        <v>0</v>
      </c>
      <c r="DA221" s="53">
        <f t="shared" si="385"/>
        <v>0</v>
      </c>
      <c r="DB221" s="52">
        <f t="shared" si="386"/>
        <v>0</v>
      </c>
      <c r="DC221" s="52">
        <f t="shared" si="387"/>
        <v>0</v>
      </c>
      <c r="DD221" s="61"/>
      <c r="DE221" s="165"/>
      <c r="DG221" s="276"/>
      <c r="DH221" s="282" t="str">
        <f t="shared" si="390"/>
        <v/>
      </c>
      <c r="DI221" s="275"/>
      <c r="DJ221" s="275"/>
      <c r="DK221" s="276"/>
      <c r="DL221" s="1081"/>
      <c r="DM221" s="1081"/>
      <c r="DN221" s="276"/>
      <c r="DO221" s="276"/>
      <c r="DP221" s="283" t="str">
        <f t="shared" si="391"/>
        <v/>
      </c>
      <c r="DQ221" s="276"/>
      <c r="DR221" s="276"/>
      <c r="DS221" s="277"/>
      <c r="DT221" s="276"/>
      <c r="DU221" s="277"/>
      <c r="DV221" s="276"/>
      <c r="DW221" s="276"/>
      <c r="DX221" s="277"/>
      <c r="DY221" s="277"/>
      <c r="DZ221" s="61"/>
      <c r="EA221" s="62"/>
      <c r="EB221" s="62"/>
      <c r="EC221" s="26" t="str">
        <f t="shared" si="351"/>
        <v/>
      </c>
      <c r="ED221" s="26" t="str">
        <f t="shared" si="352"/>
        <v/>
      </c>
      <c r="EE221" s="27">
        <f>IF(ED221="",0,IF(COUNTIF(ED$12:ED220,ED221)=0,0,COUNTIF(ED$12:ED220,ED221)))</f>
        <v>0</v>
      </c>
      <c r="EF221" s="26">
        <f t="shared" si="360"/>
        <v>0</v>
      </c>
      <c r="EG221" s="27" t="str">
        <f t="shared" si="353"/>
        <v/>
      </c>
      <c r="EI221" s="26" t="str">
        <f t="shared" si="354"/>
        <v/>
      </c>
      <c r="EJ221" s="26" t="str">
        <f t="shared" si="355"/>
        <v/>
      </c>
    </row>
    <row r="222" spans="1:140" s="26" customFormat="1" ht="52.5" customHeight="1">
      <c r="A222" s="169" t="str">
        <f>IF(OR($I222="TTL",$I222=""),"",IF(ISERROR(VLOOKUP($B222,CODE!$D:$G,CODE!$F$1-2,FALSE))=TRUE,"전략",VLOOKUP($B222,CODE!$D:$G,CODE!$F$1-2,FALSE)))</f>
        <v/>
      </c>
      <c r="B222" s="224" t="str">
        <f>IF(OR($I222="TTL",$I222=""),"",IF(VLOOKUP($P222,CODE!$K:$O,CODE!$O$1,FALSE)="",$I222,$I222&amp;"-"&amp;VLOOKUP($P222,CODE!$K:$O,CODE!$O$1,FALSE)))</f>
        <v/>
      </c>
      <c r="C222" s="72" t="str">
        <f t="shared" si="347"/>
        <v>--</v>
      </c>
      <c r="D222" s="306" t="str">
        <f t="shared" si="356"/>
        <v>--</v>
      </c>
      <c r="E222" s="72">
        <f t="shared" si="357"/>
        <v>0</v>
      </c>
      <c r="F222" s="195" t="str">
        <f t="shared" si="358"/>
        <v>--0</v>
      </c>
      <c r="G222" s="72" t="str">
        <f t="shared" si="359"/>
        <v>--0-</v>
      </c>
      <c r="H222" s="72">
        <f>IF(ISERROR(I222&amp;VLOOKUP(P222,CODE!$K:$N,CODE!$N$1,FALSE)&amp;S222)=TRUE,0,I222&amp;VLOOKUP(P222,CODE!$K:$N,CODE!$N$1,FALSE)&amp;S222)</f>
        <v>0</v>
      </c>
      <c r="I222" s="72" t="str">
        <f>IF(ISERROR(SEARCH("TTL",$K222))=TRUE,IF($L222="","",VLOOKUP($L222,CODE!$B:$G,CODE!$D$1,FALSE)),"TTL")</f>
        <v/>
      </c>
      <c r="J222" s="244" t="str">
        <f t="shared" si="348"/>
        <v/>
      </c>
      <c r="K222" s="558"/>
      <c r="L222" s="40"/>
      <c r="M222" s="41" t="str">
        <f>IF(OR($I222="TTL",$L222=""),"",VLOOKUP($L222,CODE!$B:$D,CODE!$C$1,FALSE))</f>
        <v/>
      </c>
      <c r="N222" s="42" t="str">
        <f>IF(OR($I222="TTL",$L222=""),"",VLOOKUP($K$2,CODE!$S:$T,CODE!$T$1-1,FALSE))</f>
        <v/>
      </c>
      <c r="O222" s="43" t="str">
        <f>IF(OR($I222="TTL",$L222=""),"",VLOOKUP($L$2,CODE!$X:$Y,CODE!$Y$1-1,FALSE))</f>
        <v/>
      </c>
      <c r="P222" s="40"/>
      <c r="Q222" s="41" t="str">
        <f>IF(OR($I222="TTL",$P222=""),"",VLOOKUP($P222,CODE!$K:$M,CODE!$L$1,FALSE))</f>
        <v/>
      </c>
      <c r="R222" s="185"/>
      <c r="S222" s="40"/>
      <c r="T222" s="43" t="str">
        <f t="shared" si="333"/>
        <v/>
      </c>
      <c r="U222" s="39" t="str">
        <f t="shared" si="334"/>
        <v/>
      </c>
      <c r="V222" s="36">
        <f t="shared" si="337"/>
        <v>0</v>
      </c>
      <c r="W222" s="44"/>
      <c r="X222" s="39" t="str">
        <f>IF($Y222="","",VLOOKUP($Y222,CODE!$AE:$AF,CODE!$AF$1-1,FALSE))</f>
        <v/>
      </c>
      <c r="Y222" s="37"/>
      <c r="Z222" s="35" t="str">
        <f t="shared" si="338"/>
        <v/>
      </c>
      <c r="AA222" s="554" t="str">
        <f t="shared" si="339"/>
        <v/>
      </c>
      <c r="AB222" s="45">
        <f t="shared" si="340"/>
        <v>0</v>
      </c>
      <c r="AC222" s="560">
        <v>0</v>
      </c>
      <c r="AD222" s="186">
        <v>1</v>
      </c>
      <c r="AE222" s="218"/>
      <c r="AF222" s="214"/>
      <c r="AG222" s="215"/>
      <c r="AH222" s="216"/>
      <c r="AI222" s="231" t="str">
        <f t="shared" si="335"/>
        <v/>
      </c>
      <c r="AJ222" s="217"/>
      <c r="AK222" s="217"/>
      <c r="AL222" s="219" t="str">
        <f t="shared" si="332"/>
        <v/>
      </c>
      <c r="AM222" s="254">
        <f>IF(ISERROR(VLOOKUP($F222,[1]기획현황취합!$A$1:$E$65474,[1]기획현황취합!$B$1,FALSE))=TRUE,0,VLOOKUP($F222,[1]기획현황취합!$A$1:$E$65474,[1]기획현황취합!$B$1,FALSE))</f>
        <v>0</v>
      </c>
      <c r="AN222" s="1042">
        <f>IF(ISERROR(VLOOKUP($F222,[1]기획현황취합!$A$1:$E$65474,[1]기획현황취합!$C$1,FALSE))=TRUE,0,VLOOKUP($F222,[1]기획현황취합!$A$1:$E$65474,[1]기획현황취합!$C$1,FALSE))</f>
        <v>0</v>
      </c>
      <c r="AO222" s="46">
        <f>IF(ISERROR(($AM222/1.1)/VLOOKUP($AG222,'TARGET MU'!$A:$D,'TARGET MU'!$D$1,FALSE))=TRUE,0,($AM222/1.1)/VLOOKUP($AG222,'TARGET MU'!$A:$D,'TARGET MU'!$D$1,FALSE))</f>
        <v>0</v>
      </c>
      <c r="AP222" s="1049">
        <f>IF(OR(AF222=0,AND(AV222=0,AW222=0)),0,IF(AG222="캡보이2",AV222*$AQ$5+AU222,IF(OR(AK222="IN",AK222="BG",AK222="VT",AK222="CB"),$AU222+(($AV222*(1+$AW$4))*(HLOOKUP(VLOOKUP(AG222,'TARGET MU'!$A:$P,'TARGET MU'!$J$1,FALSE),$AO$4:$AR$5,2,FALSE)))+$AW222,$AU222+((($AV222*(1+$AW$4))*(1+HLOOKUP(VLOOKUP($P222,CODE!$K:$P,CODE!$P$1,FALSE),$AS$4:$AV$5,2,FALSE)))*(HLOOKUP(VLOOKUP(AG222,'TARGET MU'!$A:$P,'TARGET MU'!$J$1,FALSE),$AO$4:$AR$5,2,FALSE)))+$AW222)))</f>
        <v>0</v>
      </c>
      <c r="AQ222" s="38">
        <f t="shared" si="388"/>
        <v>0</v>
      </c>
      <c r="AR222" s="716">
        <v>0</v>
      </c>
      <c r="AS222" s="716">
        <v>0</v>
      </c>
      <c r="AT222" s="251"/>
      <c r="AU222" s="226">
        <f t="shared" si="389"/>
        <v>0</v>
      </c>
      <c r="AV222" s="252">
        <v>0</v>
      </c>
      <c r="AW222" s="253">
        <v>0</v>
      </c>
      <c r="AX222" s="257">
        <f>IF(ISERROR(VLOOKUP($F222,[1]기획현황취합!$A$1:$E$65474,[1]기획현황취합!$D$1,FALSE))=TRUE,0,VLOOKUP($F222,[1]기획현황취합!$A$1:$E$65474,[1]기획현황취합!$D$1,FALSE))</f>
        <v>0</v>
      </c>
      <c r="AY222" s="255">
        <v>0</v>
      </c>
      <c r="AZ222" s="210">
        <f>IF(ISERROR(VLOOKUP($F222,[1]기획현황취합!$A$1:$E$65474,[1]기획현황취합!$E$1,FALSE))=TRUE,0,VLOOKUP($F222,[1]기획현황취합!$A$1:$E$65474,[1]기획현황취합!$E$1,FALSE))</f>
        <v>0</v>
      </c>
      <c r="BA222" s="250">
        <v>0</v>
      </c>
      <c r="BB222" s="250">
        <v>0</v>
      </c>
      <c r="BC222" s="250">
        <v>0</v>
      </c>
      <c r="BD222" s="250">
        <v>0</v>
      </c>
      <c r="BE222" s="250">
        <v>0</v>
      </c>
      <c r="BF222" s="250">
        <v>0</v>
      </c>
      <c r="BG222" s="256">
        <v>0</v>
      </c>
      <c r="BH222" s="256">
        <v>0</v>
      </c>
      <c r="BI222" s="84">
        <f>IF($I222="TTL",SUMIF($C:$C,MID($K222,1,SEARCH("TTL",$K222)-2),$BI:$BI),SUMIF(실입고현황!$A:$A,BB222&amp;VLOOKUP($AG222,'TARGET MU'!$A:$D,'TARGET MU'!$B$1,FALSE)&amp;$Z222&amp;" "&amp;$AE222,실입고현황!$C:$C))</f>
        <v>0</v>
      </c>
      <c r="BJ222" s="103">
        <f>IF($I222="TTL",SUMIF($C:$C,MID($K222,1,SEARCH("TTL",$K222)-2),$BJ:$BJ),SUMIF(실입고현황!$A:$A,BC222&amp;VLOOKUP($AG222,'TARGET MU'!$A:$D,'TARGET MU'!$B$1,FALSE)&amp;$Z222&amp;" "&amp;$AE222,실입고현황!$C:$C))</f>
        <v>0</v>
      </c>
      <c r="BK222" s="104">
        <f>IF($I222="TTL",SUMIF($C:$C,MID($K222,1,SEARCH("TTL",$K222)-2),$BK:$BK),SUMIF(실입고현황!$A:$A,BD222&amp;VLOOKUP($AG222,'TARGET MU'!$A:$D,'TARGET MU'!$B$1,FALSE)&amp;$Z222&amp;" "&amp;$AE222,실입고현황!$C:$C))</f>
        <v>0</v>
      </c>
      <c r="BL222" s="104">
        <f>IF($I222="TTL",SUMIF($C:$C,MID($K222,1,SEARCH("TTL",$K222)-2),$BL:$BL),SUMIF(실입고현황!$A:$A,BE222&amp;VLOOKUP($AG222,'TARGET MU'!$A:$D,'TARGET MU'!$B$1,FALSE)&amp;$Z222&amp;" "&amp;$AE222,실입고현황!$C:$C))</f>
        <v>0</v>
      </c>
      <c r="BM222" s="104">
        <f>IF($I222="TTL",SUMIF($C:$C,MID($K222,1,SEARCH("TTL",$K222)-2),$BM:$BM),SUMIF(실입고현황!$A:$A,BF222&amp;VLOOKUP($AG222,'TARGET MU'!$A:$D,'TARGET MU'!$B$1,FALSE)&amp;$Z222&amp;" "&amp;$AE222,실입고현황!$C:$C))</f>
        <v>0</v>
      </c>
      <c r="BN222" s="105">
        <f t="shared" si="341"/>
        <v>0</v>
      </c>
      <c r="BO222" s="47">
        <f t="shared" si="342"/>
        <v>0</v>
      </c>
      <c r="BP222" s="95">
        <f t="shared" si="343"/>
        <v>0</v>
      </c>
      <c r="BQ222" s="95">
        <f t="shared" si="344"/>
        <v>0</v>
      </c>
      <c r="BR222" s="48">
        <f t="shared" si="336"/>
        <v>0</v>
      </c>
      <c r="BT222" s="26" t="str">
        <f>IF(ISERROR(Z222&amp;VLOOKUP($AG222,'TARGET MU'!$A:$D,'TARGET MU'!$B$1,FALSE))=TRUE,"",Z222&amp;VLOOKUP($AG222,'TARGET MU'!$A:$D,'TARGET MU'!$B$1,FALSE))</f>
        <v/>
      </c>
      <c r="BU222" s="31">
        <f t="shared" si="349"/>
        <v>0</v>
      </c>
      <c r="BV222" s="31" t="str">
        <f t="shared" si="350"/>
        <v>0</v>
      </c>
      <c r="BX222" s="55">
        <f t="shared" si="361"/>
        <v>0</v>
      </c>
      <c r="BY222" s="56" t="str">
        <f t="shared" si="362"/>
        <v/>
      </c>
      <c r="BZ222" s="56">
        <f t="shared" si="363"/>
        <v>0</v>
      </c>
      <c r="CA222" s="56">
        <f t="shared" si="364"/>
        <v>0</v>
      </c>
      <c r="CB222" s="56">
        <f t="shared" si="365"/>
        <v>0</v>
      </c>
      <c r="CC222" s="56">
        <f t="shared" si="366"/>
        <v>0</v>
      </c>
      <c r="CD222" s="57">
        <f t="shared" si="367"/>
        <v>0</v>
      </c>
      <c r="CE222" s="56" t="str">
        <f t="shared" si="368"/>
        <v/>
      </c>
      <c r="CF222" s="56" t="str">
        <f t="shared" si="369"/>
        <v/>
      </c>
      <c r="CG222" s="57">
        <f t="shared" si="370"/>
        <v>0</v>
      </c>
      <c r="CH222" s="56" t="str">
        <f t="shared" si="371"/>
        <v/>
      </c>
      <c r="CI222" s="56">
        <f t="shared" si="372"/>
        <v>1</v>
      </c>
      <c r="CJ222" s="56">
        <f t="shared" si="373"/>
        <v>0</v>
      </c>
      <c r="CK222" s="58">
        <f t="shared" si="345"/>
        <v>0</v>
      </c>
      <c r="CL222" s="59">
        <f t="shared" si="374"/>
        <v>0</v>
      </c>
      <c r="CM222" s="58">
        <f t="shared" si="375"/>
        <v>0</v>
      </c>
      <c r="CN222" s="58">
        <f t="shared" si="376"/>
        <v>0</v>
      </c>
      <c r="CO222" s="58">
        <f t="shared" si="377"/>
        <v>0</v>
      </c>
      <c r="CP222" s="60" t="str">
        <f t="shared" si="378"/>
        <v/>
      </c>
      <c r="CQ222" s="241"/>
      <c r="CS222" s="49"/>
      <c r="CT222" s="50" t="str">
        <f t="shared" si="379"/>
        <v/>
      </c>
      <c r="CU222" s="51" t="str">
        <f t="shared" si="380"/>
        <v/>
      </c>
      <c r="CV222" s="51" t="str">
        <f t="shared" si="381"/>
        <v>_</v>
      </c>
      <c r="CW222" s="51" t="str">
        <f t="shared" si="382"/>
        <v/>
      </c>
      <c r="CX222" s="52">
        <f t="shared" si="383"/>
        <v>0</v>
      </c>
      <c r="CY222" s="52" t="str">
        <f t="shared" si="384"/>
        <v/>
      </c>
      <c r="CZ222" s="53">
        <f t="shared" si="346"/>
        <v>0</v>
      </c>
      <c r="DA222" s="53">
        <f t="shared" si="385"/>
        <v>0</v>
      </c>
      <c r="DB222" s="52">
        <f t="shared" si="386"/>
        <v>0</v>
      </c>
      <c r="DC222" s="52">
        <f t="shared" si="387"/>
        <v>0</v>
      </c>
      <c r="DD222" s="61"/>
      <c r="DE222" s="165"/>
      <c r="DG222" s="276"/>
      <c r="DH222" s="282" t="str">
        <f t="shared" si="390"/>
        <v/>
      </c>
      <c r="DI222" s="275"/>
      <c r="DJ222" s="275"/>
      <c r="DK222" s="276"/>
      <c r="DL222" s="1081"/>
      <c r="DM222" s="1081"/>
      <c r="DN222" s="276"/>
      <c r="DO222" s="276"/>
      <c r="DP222" s="283" t="str">
        <f t="shared" si="391"/>
        <v/>
      </c>
      <c r="DQ222" s="276"/>
      <c r="DR222" s="276"/>
      <c r="DS222" s="277"/>
      <c r="DT222" s="276"/>
      <c r="DU222" s="277"/>
      <c r="DV222" s="276"/>
      <c r="DW222" s="276"/>
      <c r="DX222" s="277"/>
      <c r="DY222" s="277"/>
      <c r="DZ222" s="61"/>
      <c r="EA222" s="62"/>
      <c r="EB222" s="62"/>
      <c r="EC222" s="26" t="str">
        <f t="shared" si="351"/>
        <v/>
      </c>
      <c r="ED222" s="26" t="str">
        <f t="shared" si="352"/>
        <v/>
      </c>
      <c r="EE222" s="27">
        <f>IF(ED222="",0,IF(COUNTIF(ED$12:ED221,ED222)=0,0,COUNTIF(ED$12:ED221,ED222)))</f>
        <v>0</v>
      </c>
      <c r="EF222" s="26">
        <f t="shared" si="360"/>
        <v>0</v>
      </c>
      <c r="EG222" s="27" t="str">
        <f t="shared" si="353"/>
        <v/>
      </c>
      <c r="EI222" s="26" t="str">
        <f t="shared" si="354"/>
        <v/>
      </c>
      <c r="EJ222" s="26" t="str">
        <f t="shared" si="355"/>
        <v/>
      </c>
    </row>
    <row r="223" spans="1:140" s="26" customFormat="1" ht="52.5" customHeight="1">
      <c r="A223" s="169" t="str">
        <f>IF(OR($I223="TTL",$I223=""),"",IF(ISERROR(VLOOKUP($B223,CODE!$D:$G,CODE!$F$1-2,FALSE))=TRUE,"전략",VLOOKUP($B223,CODE!$D:$G,CODE!$F$1-2,FALSE)))</f>
        <v/>
      </c>
      <c r="B223" s="224" t="str">
        <f>IF(OR($I223="TTL",$I223=""),"",IF(VLOOKUP($P223,CODE!$K:$O,CODE!$O$1,FALSE)="",$I223,$I223&amp;"-"&amp;VLOOKUP($P223,CODE!$K:$O,CODE!$O$1,FALSE)))</f>
        <v/>
      </c>
      <c r="C223" s="72" t="str">
        <f t="shared" si="347"/>
        <v>--</v>
      </c>
      <c r="D223" s="306" t="str">
        <f t="shared" si="356"/>
        <v>--</v>
      </c>
      <c r="E223" s="72">
        <f t="shared" si="357"/>
        <v>0</v>
      </c>
      <c r="F223" s="195" t="str">
        <f t="shared" si="358"/>
        <v>--0</v>
      </c>
      <c r="G223" s="72" t="str">
        <f t="shared" si="359"/>
        <v>--0-</v>
      </c>
      <c r="H223" s="72">
        <f>IF(ISERROR(I223&amp;VLOOKUP(P223,CODE!$K:$N,CODE!$N$1,FALSE)&amp;S223)=TRUE,0,I223&amp;VLOOKUP(P223,CODE!$K:$N,CODE!$N$1,FALSE)&amp;S223)</f>
        <v>0</v>
      </c>
      <c r="I223" s="72" t="str">
        <f>IF(ISERROR(SEARCH("TTL",$K223))=TRUE,IF($L223="","",VLOOKUP($L223,CODE!$B:$G,CODE!$D$1,FALSE)),"TTL")</f>
        <v/>
      </c>
      <c r="J223" s="244" t="str">
        <f t="shared" si="348"/>
        <v/>
      </c>
      <c r="K223" s="558"/>
      <c r="L223" s="40"/>
      <c r="M223" s="41" t="str">
        <f>IF(OR($I223="TTL",$L223=""),"",VLOOKUP($L223,CODE!$B:$D,CODE!$C$1,FALSE))</f>
        <v/>
      </c>
      <c r="N223" s="42" t="str">
        <f>IF(OR($I223="TTL",$L223=""),"",VLOOKUP($K$2,CODE!$S:$T,CODE!$T$1-1,FALSE))</f>
        <v/>
      </c>
      <c r="O223" s="43" t="str">
        <f>IF(OR($I223="TTL",$L223=""),"",VLOOKUP($L$2,CODE!$X:$Y,CODE!$Y$1-1,FALSE))</f>
        <v/>
      </c>
      <c r="P223" s="40"/>
      <c r="Q223" s="41" t="str">
        <f>IF(OR($I223="TTL",$P223=""),"",VLOOKUP($P223,CODE!$K:$M,CODE!$L$1,FALSE))</f>
        <v/>
      </c>
      <c r="R223" s="185"/>
      <c r="S223" s="40"/>
      <c r="T223" s="43" t="str">
        <f t="shared" si="333"/>
        <v/>
      </c>
      <c r="U223" s="39" t="str">
        <f t="shared" si="334"/>
        <v/>
      </c>
      <c r="V223" s="36">
        <f t="shared" si="337"/>
        <v>0</v>
      </c>
      <c r="W223" s="44"/>
      <c r="X223" s="39" t="str">
        <f>IF($Y223="","",VLOOKUP($Y223,CODE!$AE:$AF,CODE!$AF$1-1,FALSE))</f>
        <v/>
      </c>
      <c r="Y223" s="37"/>
      <c r="Z223" s="35" t="str">
        <f t="shared" si="338"/>
        <v/>
      </c>
      <c r="AA223" s="554" t="str">
        <f t="shared" si="339"/>
        <v/>
      </c>
      <c r="AB223" s="45">
        <f t="shared" si="340"/>
        <v>0</v>
      </c>
      <c r="AC223" s="560">
        <v>0</v>
      </c>
      <c r="AD223" s="186">
        <v>1</v>
      </c>
      <c r="AE223" s="218"/>
      <c r="AF223" s="214"/>
      <c r="AG223" s="215"/>
      <c r="AH223" s="216"/>
      <c r="AI223" s="231" t="str">
        <f t="shared" si="335"/>
        <v/>
      </c>
      <c r="AJ223" s="217"/>
      <c r="AK223" s="217"/>
      <c r="AL223" s="219" t="str">
        <f t="shared" si="332"/>
        <v/>
      </c>
      <c r="AM223" s="254">
        <f>IF(ISERROR(VLOOKUP($F223,[1]기획현황취합!$A$1:$E$65474,[1]기획현황취합!$B$1,FALSE))=TRUE,0,VLOOKUP($F223,[1]기획현황취합!$A$1:$E$65474,[1]기획현황취합!$B$1,FALSE))</f>
        <v>0</v>
      </c>
      <c r="AN223" s="1042">
        <f>IF(ISERROR(VLOOKUP($F223,[1]기획현황취합!$A$1:$E$65474,[1]기획현황취합!$C$1,FALSE))=TRUE,0,VLOOKUP($F223,[1]기획현황취합!$A$1:$E$65474,[1]기획현황취합!$C$1,FALSE))</f>
        <v>0</v>
      </c>
      <c r="AO223" s="46">
        <f>IF(ISERROR(($AM223/1.1)/VLOOKUP($AG223,'TARGET MU'!$A:$D,'TARGET MU'!$D$1,FALSE))=TRUE,0,($AM223/1.1)/VLOOKUP($AG223,'TARGET MU'!$A:$D,'TARGET MU'!$D$1,FALSE))</f>
        <v>0</v>
      </c>
      <c r="AP223" s="1049">
        <f>IF(OR(AF223=0,AND(AV223=0,AW223=0)),0,IF(AG223="캡보이2",AV223*$AQ$5+AU223,IF(OR(AK223="IN",AK223="BG",AK223="VT",AK223="CB"),$AU223+(($AV223*(1+$AW$4))*(HLOOKUP(VLOOKUP(AG223,'TARGET MU'!$A:$P,'TARGET MU'!$J$1,FALSE),$AO$4:$AR$5,2,FALSE)))+$AW223,$AU223+((($AV223*(1+$AW$4))*(1+HLOOKUP(VLOOKUP($P223,CODE!$K:$P,CODE!$P$1,FALSE),$AS$4:$AV$5,2,FALSE)))*(HLOOKUP(VLOOKUP(AG223,'TARGET MU'!$A:$P,'TARGET MU'!$J$1,FALSE),$AO$4:$AR$5,2,FALSE)))+$AW223)))</f>
        <v>0</v>
      </c>
      <c r="AQ223" s="38">
        <f t="shared" si="388"/>
        <v>0</v>
      </c>
      <c r="AR223" s="716">
        <v>0</v>
      </c>
      <c r="AS223" s="716">
        <v>0</v>
      </c>
      <c r="AT223" s="251"/>
      <c r="AU223" s="226">
        <f t="shared" si="389"/>
        <v>0</v>
      </c>
      <c r="AV223" s="252">
        <v>0</v>
      </c>
      <c r="AW223" s="253">
        <v>0</v>
      </c>
      <c r="AX223" s="257">
        <f>IF(ISERROR(VLOOKUP($F223,[1]기획현황취합!$A$1:$E$65474,[1]기획현황취합!$D$1,FALSE))=TRUE,0,VLOOKUP($F223,[1]기획현황취합!$A$1:$E$65474,[1]기획현황취합!$D$1,FALSE))</f>
        <v>0</v>
      </c>
      <c r="AY223" s="255">
        <v>0</v>
      </c>
      <c r="AZ223" s="210">
        <f>IF(ISERROR(VLOOKUP($F223,[1]기획현황취합!$A$1:$E$65474,[1]기획현황취합!$E$1,FALSE))=TRUE,0,VLOOKUP($F223,[1]기획현황취합!$A$1:$E$65474,[1]기획현황취합!$E$1,FALSE))</f>
        <v>0</v>
      </c>
      <c r="BA223" s="250">
        <v>0</v>
      </c>
      <c r="BB223" s="250">
        <v>0</v>
      </c>
      <c r="BC223" s="250">
        <v>0</v>
      </c>
      <c r="BD223" s="250">
        <v>0</v>
      </c>
      <c r="BE223" s="250">
        <v>0</v>
      </c>
      <c r="BF223" s="250">
        <v>0</v>
      </c>
      <c r="BG223" s="256">
        <v>0</v>
      </c>
      <c r="BH223" s="256">
        <v>0</v>
      </c>
      <c r="BI223" s="84">
        <f>IF($I223="TTL",SUMIF($C:$C,MID($K223,1,SEARCH("TTL",$K223)-2),$BI:$BI),SUMIF(실입고현황!$A:$A,BB223&amp;VLOOKUP($AG223,'TARGET MU'!$A:$D,'TARGET MU'!$B$1,FALSE)&amp;$Z223&amp;" "&amp;$AE223,실입고현황!$C:$C))</f>
        <v>0</v>
      </c>
      <c r="BJ223" s="103">
        <f>IF($I223="TTL",SUMIF($C:$C,MID($K223,1,SEARCH("TTL",$K223)-2),$BJ:$BJ),SUMIF(실입고현황!$A:$A,BC223&amp;VLOOKUP($AG223,'TARGET MU'!$A:$D,'TARGET MU'!$B$1,FALSE)&amp;$Z223&amp;" "&amp;$AE223,실입고현황!$C:$C))</f>
        <v>0</v>
      </c>
      <c r="BK223" s="104">
        <f>IF($I223="TTL",SUMIF($C:$C,MID($K223,1,SEARCH("TTL",$K223)-2),$BK:$BK),SUMIF(실입고현황!$A:$A,BD223&amp;VLOOKUP($AG223,'TARGET MU'!$A:$D,'TARGET MU'!$B$1,FALSE)&amp;$Z223&amp;" "&amp;$AE223,실입고현황!$C:$C))</f>
        <v>0</v>
      </c>
      <c r="BL223" s="104">
        <f>IF($I223="TTL",SUMIF($C:$C,MID($K223,1,SEARCH("TTL",$K223)-2),$BL:$BL),SUMIF(실입고현황!$A:$A,BE223&amp;VLOOKUP($AG223,'TARGET MU'!$A:$D,'TARGET MU'!$B$1,FALSE)&amp;$Z223&amp;" "&amp;$AE223,실입고현황!$C:$C))</f>
        <v>0</v>
      </c>
      <c r="BM223" s="104">
        <f>IF($I223="TTL",SUMIF($C:$C,MID($K223,1,SEARCH("TTL",$K223)-2),$BM:$BM),SUMIF(실입고현황!$A:$A,BF223&amp;VLOOKUP($AG223,'TARGET MU'!$A:$D,'TARGET MU'!$B$1,FALSE)&amp;$Z223&amp;" "&amp;$AE223,실입고현황!$C:$C))</f>
        <v>0</v>
      </c>
      <c r="BN223" s="105">
        <f t="shared" si="341"/>
        <v>0</v>
      </c>
      <c r="BO223" s="47">
        <f t="shared" si="342"/>
        <v>0</v>
      </c>
      <c r="BP223" s="95">
        <f t="shared" si="343"/>
        <v>0</v>
      </c>
      <c r="BQ223" s="95">
        <f t="shared" si="344"/>
        <v>0</v>
      </c>
      <c r="BR223" s="48">
        <f t="shared" si="336"/>
        <v>0</v>
      </c>
      <c r="BT223" s="26" t="str">
        <f>IF(ISERROR(Z223&amp;VLOOKUP($AG223,'TARGET MU'!$A:$D,'TARGET MU'!$B$1,FALSE))=TRUE,"",Z223&amp;VLOOKUP($AG223,'TARGET MU'!$A:$D,'TARGET MU'!$B$1,FALSE))</f>
        <v/>
      </c>
      <c r="BU223" s="31">
        <f t="shared" si="349"/>
        <v>0</v>
      </c>
      <c r="BV223" s="31" t="str">
        <f t="shared" si="350"/>
        <v>0</v>
      </c>
      <c r="BX223" s="55">
        <f t="shared" si="361"/>
        <v>0</v>
      </c>
      <c r="BY223" s="56" t="str">
        <f t="shared" si="362"/>
        <v/>
      </c>
      <c r="BZ223" s="56">
        <f t="shared" si="363"/>
        <v>0</v>
      </c>
      <c r="CA223" s="56">
        <f t="shared" si="364"/>
        <v>0</v>
      </c>
      <c r="CB223" s="56">
        <f t="shared" si="365"/>
        <v>0</v>
      </c>
      <c r="CC223" s="56">
        <f t="shared" si="366"/>
        <v>0</v>
      </c>
      <c r="CD223" s="57">
        <f t="shared" si="367"/>
        <v>0</v>
      </c>
      <c r="CE223" s="56" t="str">
        <f t="shared" si="368"/>
        <v/>
      </c>
      <c r="CF223" s="56" t="str">
        <f t="shared" si="369"/>
        <v/>
      </c>
      <c r="CG223" s="57">
        <f t="shared" si="370"/>
        <v>0</v>
      </c>
      <c r="CH223" s="56" t="str">
        <f t="shared" si="371"/>
        <v/>
      </c>
      <c r="CI223" s="56">
        <f t="shared" si="372"/>
        <v>1</v>
      </c>
      <c r="CJ223" s="56">
        <f t="shared" si="373"/>
        <v>0</v>
      </c>
      <c r="CK223" s="58">
        <f t="shared" si="345"/>
        <v>0</v>
      </c>
      <c r="CL223" s="59">
        <f t="shared" si="374"/>
        <v>0</v>
      </c>
      <c r="CM223" s="58">
        <f t="shared" si="375"/>
        <v>0</v>
      </c>
      <c r="CN223" s="58">
        <f t="shared" si="376"/>
        <v>0</v>
      </c>
      <c r="CO223" s="58">
        <f t="shared" si="377"/>
        <v>0</v>
      </c>
      <c r="CP223" s="60" t="str">
        <f t="shared" si="378"/>
        <v/>
      </c>
      <c r="CQ223" s="241"/>
      <c r="CS223" s="49"/>
      <c r="CT223" s="50" t="str">
        <f t="shared" si="379"/>
        <v/>
      </c>
      <c r="CU223" s="51" t="str">
        <f t="shared" si="380"/>
        <v/>
      </c>
      <c r="CV223" s="51" t="str">
        <f t="shared" si="381"/>
        <v>_</v>
      </c>
      <c r="CW223" s="51" t="str">
        <f t="shared" si="382"/>
        <v/>
      </c>
      <c r="CX223" s="52">
        <f t="shared" si="383"/>
        <v>0</v>
      </c>
      <c r="CY223" s="52" t="str">
        <f t="shared" si="384"/>
        <v/>
      </c>
      <c r="CZ223" s="53">
        <f t="shared" si="346"/>
        <v>0</v>
      </c>
      <c r="DA223" s="53">
        <f t="shared" si="385"/>
        <v>0</v>
      </c>
      <c r="DB223" s="52">
        <f t="shared" si="386"/>
        <v>0</v>
      </c>
      <c r="DC223" s="52">
        <f t="shared" si="387"/>
        <v>0</v>
      </c>
      <c r="DD223" s="61"/>
      <c r="DE223" s="165"/>
      <c r="DG223" s="276"/>
      <c r="DH223" s="282" t="str">
        <f t="shared" si="390"/>
        <v/>
      </c>
      <c r="DI223" s="275"/>
      <c r="DJ223" s="275"/>
      <c r="DK223" s="276"/>
      <c r="DL223" s="1081"/>
      <c r="DM223" s="1081"/>
      <c r="DN223" s="276"/>
      <c r="DO223" s="276"/>
      <c r="DP223" s="283" t="str">
        <f t="shared" si="391"/>
        <v/>
      </c>
      <c r="DQ223" s="276"/>
      <c r="DR223" s="276"/>
      <c r="DS223" s="277"/>
      <c r="DT223" s="276"/>
      <c r="DU223" s="277"/>
      <c r="DV223" s="276"/>
      <c r="DW223" s="276"/>
      <c r="DX223" s="277"/>
      <c r="DY223" s="277"/>
      <c r="DZ223" s="61"/>
      <c r="EA223" s="62"/>
      <c r="EB223" s="62"/>
      <c r="EC223" s="26" t="str">
        <f t="shared" si="351"/>
        <v/>
      </c>
      <c r="ED223" s="26" t="str">
        <f t="shared" si="352"/>
        <v/>
      </c>
      <c r="EE223" s="27">
        <f>IF(ED223="",0,IF(COUNTIF(ED$12:ED222,ED223)=0,0,COUNTIF(ED$12:ED222,ED223)))</f>
        <v>0</v>
      </c>
      <c r="EF223" s="26">
        <f t="shared" si="360"/>
        <v>0</v>
      </c>
      <c r="EG223" s="27" t="str">
        <f t="shared" si="353"/>
        <v/>
      </c>
      <c r="EI223" s="26" t="str">
        <f t="shared" si="354"/>
        <v/>
      </c>
      <c r="EJ223" s="26" t="str">
        <f t="shared" si="355"/>
        <v/>
      </c>
    </row>
    <row r="224" spans="1:140" s="26" customFormat="1" ht="52.5" customHeight="1">
      <c r="A224" s="169" t="str">
        <f>IF(OR($I224="TTL",$I224=""),"",IF(ISERROR(VLOOKUP($B224,CODE!$D:$G,CODE!$F$1-2,FALSE))=TRUE,"전략",VLOOKUP($B224,CODE!$D:$G,CODE!$F$1-2,FALSE)))</f>
        <v/>
      </c>
      <c r="B224" s="224" t="str">
        <f>IF(OR($I224="TTL",$I224=""),"",IF(VLOOKUP($P224,CODE!$K:$O,CODE!$O$1,FALSE)="",$I224,$I224&amp;"-"&amp;VLOOKUP($P224,CODE!$K:$O,CODE!$O$1,FALSE)))</f>
        <v/>
      </c>
      <c r="C224" s="72" t="str">
        <f t="shared" si="347"/>
        <v>--</v>
      </c>
      <c r="D224" s="306" t="str">
        <f t="shared" si="356"/>
        <v>--</v>
      </c>
      <c r="E224" s="72">
        <f t="shared" si="357"/>
        <v>0</v>
      </c>
      <c r="F224" s="195" t="str">
        <f t="shared" si="358"/>
        <v>--0</v>
      </c>
      <c r="G224" s="72" t="str">
        <f t="shared" si="359"/>
        <v>--0-</v>
      </c>
      <c r="H224" s="72">
        <f>IF(ISERROR(I224&amp;VLOOKUP(P224,CODE!$K:$N,CODE!$N$1,FALSE)&amp;S224)=TRUE,0,I224&amp;VLOOKUP(P224,CODE!$K:$N,CODE!$N$1,FALSE)&amp;S224)</f>
        <v>0</v>
      </c>
      <c r="I224" s="72" t="str">
        <f>IF(ISERROR(SEARCH("TTL",$K224))=TRUE,IF($L224="","",VLOOKUP($L224,CODE!$B:$G,CODE!$D$1,FALSE)),"TTL")</f>
        <v/>
      </c>
      <c r="J224" s="244" t="str">
        <f t="shared" si="348"/>
        <v/>
      </c>
      <c r="K224" s="558"/>
      <c r="L224" s="40"/>
      <c r="M224" s="41" t="str">
        <f>IF(OR($I224="TTL",$L224=""),"",VLOOKUP($L224,CODE!$B:$D,CODE!$C$1,FALSE))</f>
        <v/>
      </c>
      <c r="N224" s="42" t="str">
        <f>IF(OR($I224="TTL",$L224=""),"",VLOOKUP($K$2,CODE!$S:$T,CODE!$T$1-1,FALSE))</f>
        <v/>
      </c>
      <c r="O224" s="43" t="str">
        <f>IF(OR($I224="TTL",$L224=""),"",VLOOKUP($L$2,CODE!$X:$Y,CODE!$Y$1-1,FALSE))</f>
        <v/>
      </c>
      <c r="P224" s="40"/>
      <c r="Q224" s="41" t="str">
        <f>IF(OR($I224="TTL",$P224=""),"",VLOOKUP($P224,CODE!$K:$M,CODE!$L$1,FALSE))</f>
        <v/>
      </c>
      <c r="R224" s="185"/>
      <c r="S224" s="40"/>
      <c r="T224" s="43" t="str">
        <f t="shared" si="333"/>
        <v/>
      </c>
      <c r="U224" s="39" t="str">
        <f t="shared" si="334"/>
        <v/>
      </c>
      <c r="V224" s="36">
        <f t="shared" si="337"/>
        <v>0</v>
      </c>
      <c r="W224" s="44"/>
      <c r="X224" s="39" t="str">
        <f>IF($Y224="","",VLOOKUP($Y224,CODE!$AE:$AF,CODE!$AF$1-1,FALSE))</f>
        <v/>
      </c>
      <c r="Y224" s="37"/>
      <c r="Z224" s="35" t="str">
        <f t="shared" si="338"/>
        <v/>
      </c>
      <c r="AA224" s="554" t="str">
        <f t="shared" si="339"/>
        <v/>
      </c>
      <c r="AB224" s="45">
        <f t="shared" si="340"/>
        <v>0</v>
      </c>
      <c r="AC224" s="560">
        <v>0</v>
      </c>
      <c r="AD224" s="186">
        <v>1</v>
      </c>
      <c r="AE224" s="218"/>
      <c r="AF224" s="214"/>
      <c r="AG224" s="215"/>
      <c r="AH224" s="216"/>
      <c r="AI224" s="231" t="str">
        <f t="shared" si="335"/>
        <v/>
      </c>
      <c r="AJ224" s="217"/>
      <c r="AK224" s="217"/>
      <c r="AL224" s="219" t="str">
        <f t="shared" si="332"/>
        <v/>
      </c>
      <c r="AM224" s="254">
        <f>IF(ISERROR(VLOOKUP($F224,[1]기획현황취합!$A$1:$E$65474,[1]기획현황취합!$B$1,FALSE))=TRUE,0,VLOOKUP($F224,[1]기획현황취합!$A$1:$E$65474,[1]기획현황취합!$B$1,FALSE))</f>
        <v>0</v>
      </c>
      <c r="AN224" s="1042">
        <f>IF(ISERROR(VLOOKUP($F224,[1]기획현황취합!$A$1:$E$65474,[1]기획현황취합!$C$1,FALSE))=TRUE,0,VLOOKUP($F224,[1]기획현황취합!$A$1:$E$65474,[1]기획현황취합!$C$1,FALSE))</f>
        <v>0</v>
      </c>
      <c r="AO224" s="46">
        <f>IF(ISERROR(($AM224/1.1)/VLOOKUP($AG224,'TARGET MU'!$A:$D,'TARGET MU'!$D$1,FALSE))=TRUE,0,($AM224/1.1)/VLOOKUP($AG224,'TARGET MU'!$A:$D,'TARGET MU'!$D$1,FALSE))</f>
        <v>0</v>
      </c>
      <c r="AP224" s="1049">
        <f>IF(OR(AF224=0,AND(AV224=0,AW224=0)),0,IF(AG224="캡보이2",AV224*$AQ$5+AU224,IF(OR(AK224="IN",AK224="BG",AK224="VT",AK224="CB"),$AU224+(($AV224*(1+$AW$4))*(HLOOKUP(VLOOKUP(AG224,'TARGET MU'!$A:$P,'TARGET MU'!$J$1,FALSE),$AO$4:$AR$5,2,FALSE)))+$AW224,$AU224+((($AV224*(1+$AW$4))*(1+HLOOKUP(VLOOKUP($P224,CODE!$K:$P,CODE!$P$1,FALSE),$AS$4:$AV$5,2,FALSE)))*(HLOOKUP(VLOOKUP(AG224,'TARGET MU'!$A:$P,'TARGET MU'!$J$1,FALSE),$AO$4:$AR$5,2,FALSE)))+$AW224)))</f>
        <v>0</v>
      </c>
      <c r="AQ224" s="38">
        <f t="shared" si="388"/>
        <v>0</v>
      </c>
      <c r="AR224" s="716">
        <v>0</v>
      </c>
      <c r="AS224" s="716">
        <v>0</v>
      </c>
      <c r="AT224" s="251"/>
      <c r="AU224" s="226">
        <f t="shared" si="389"/>
        <v>0</v>
      </c>
      <c r="AV224" s="252">
        <v>0</v>
      </c>
      <c r="AW224" s="253">
        <v>0</v>
      </c>
      <c r="AX224" s="257">
        <f>IF(ISERROR(VLOOKUP($F224,[1]기획현황취합!$A$1:$E$65474,[1]기획현황취합!$D$1,FALSE))=TRUE,0,VLOOKUP($F224,[1]기획현황취합!$A$1:$E$65474,[1]기획현황취합!$D$1,FALSE))</f>
        <v>0</v>
      </c>
      <c r="AY224" s="255">
        <v>0</v>
      </c>
      <c r="AZ224" s="210">
        <f>IF(ISERROR(VLOOKUP($F224,[1]기획현황취합!$A$1:$E$65474,[1]기획현황취합!$E$1,FALSE))=TRUE,0,VLOOKUP($F224,[1]기획현황취합!$A$1:$E$65474,[1]기획현황취합!$E$1,FALSE))</f>
        <v>0</v>
      </c>
      <c r="BA224" s="250">
        <v>0</v>
      </c>
      <c r="BB224" s="250">
        <v>0</v>
      </c>
      <c r="BC224" s="250">
        <v>0</v>
      </c>
      <c r="BD224" s="250">
        <v>0</v>
      </c>
      <c r="BE224" s="250">
        <v>0</v>
      </c>
      <c r="BF224" s="250">
        <v>0</v>
      </c>
      <c r="BG224" s="256">
        <v>0</v>
      </c>
      <c r="BH224" s="256">
        <v>0</v>
      </c>
      <c r="BI224" s="84">
        <f>IF($I224="TTL",SUMIF($C:$C,MID($K224,1,SEARCH("TTL",$K224)-2),$BI:$BI),SUMIF(실입고현황!$A:$A,BB224&amp;VLOOKUP($AG224,'TARGET MU'!$A:$D,'TARGET MU'!$B$1,FALSE)&amp;$Z224&amp;" "&amp;$AE224,실입고현황!$C:$C))</f>
        <v>0</v>
      </c>
      <c r="BJ224" s="103">
        <f>IF($I224="TTL",SUMIF($C:$C,MID($K224,1,SEARCH("TTL",$K224)-2),$BJ:$BJ),SUMIF(실입고현황!$A:$A,BC224&amp;VLOOKUP($AG224,'TARGET MU'!$A:$D,'TARGET MU'!$B$1,FALSE)&amp;$Z224&amp;" "&amp;$AE224,실입고현황!$C:$C))</f>
        <v>0</v>
      </c>
      <c r="BK224" s="104">
        <f>IF($I224="TTL",SUMIF($C:$C,MID($K224,1,SEARCH("TTL",$K224)-2),$BK:$BK),SUMIF(실입고현황!$A:$A,BD224&amp;VLOOKUP($AG224,'TARGET MU'!$A:$D,'TARGET MU'!$B$1,FALSE)&amp;$Z224&amp;" "&amp;$AE224,실입고현황!$C:$C))</f>
        <v>0</v>
      </c>
      <c r="BL224" s="104">
        <f>IF($I224="TTL",SUMIF($C:$C,MID($K224,1,SEARCH("TTL",$K224)-2),$BL:$BL),SUMIF(실입고현황!$A:$A,BE224&amp;VLOOKUP($AG224,'TARGET MU'!$A:$D,'TARGET MU'!$B$1,FALSE)&amp;$Z224&amp;" "&amp;$AE224,실입고현황!$C:$C))</f>
        <v>0</v>
      </c>
      <c r="BM224" s="104">
        <f>IF($I224="TTL",SUMIF($C:$C,MID($K224,1,SEARCH("TTL",$K224)-2),$BM:$BM),SUMIF(실입고현황!$A:$A,BF224&amp;VLOOKUP($AG224,'TARGET MU'!$A:$D,'TARGET MU'!$B$1,FALSE)&amp;$Z224&amp;" "&amp;$AE224,실입고현황!$C:$C))</f>
        <v>0</v>
      </c>
      <c r="BN224" s="105">
        <f t="shared" si="341"/>
        <v>0</v>
      </c>
      <c r="BO224" s="47">
        <f t="shared" si="342"/>
        <v>0</v>
      </c>
      <c r="BP224" s="95">
        <f t="shared" si="343"/>
        <v>0</v>
      </c>
      <c r="BQ224" s="95">
        <f t="shared" si="344"/>
        <v>0</v>
      </c>
      <c r="BR224" s="48">
        <f t="shared" si="336"/>
        <v>0</v>
      </c>
      <c r="BT224" s="26" t="str">
        <f>IF(ISERROR(Z224&amp;VLOOKUP($AG224,'TARGET MU'!$A:$D,'TARGET MU'!$B$1,FALSE))=TRUE,"",Z224&amp;VLOOKUP($AG224,'TARGET MU'!$A:$D,'TARGET MU'!$B$1,FALSE))</f>
        <v/>
      </c>
      <c r="BU224" s="31">
        <f t="shared" si="349"/>
        <v>0</v>
      </c>
      <c r="BV224" s="31" t="str">
        <f t="shared" si="350"/>
        <v>0</v>
      </c>
      <c r="BX224" s="55">
        <f t="shared" si="361"/>
        <v>0</v>
      </c>
      <c r="BY224" s="56" t="str">
        <f t="shared" si="362"/>
        <v/>
      </c>
      <c r="BZ224" s="56">
        <f t="shared" si="363"/>
        <v>0</v>
      </c>
      <c r="CA224" s="56">
        <f t="shared" si="364"/>
        <v>0</v>
      </c>
      <c r="CB224" s="56">
        <f t="shared" si="365"/>
        <v>0</v>
      </c>
      <c r="CC224" s="56">
        <f t="shared" si="366"/>
        <v>0</v>
      </c>
      <c r="CD224" s="57">
        <f t="shared" si="367"/>
        <v>0</v>
      </c>
      <c r="CE224" s="56" t="str">
        <f t="shared" si="368"/>
        <v/>
      </c>
      <c r="CF224" s="56" t="str">
        <f t="shared" si="369"/>
        <v/>
      </c>
      <c r="CG224" s="57">
        <f t="shared" si="370"/>
        <v>0</v>
      </c>
      <c r="CH224" s="56" t="str">
        <f t="shared" si="371"/>
        <v/>
      </c>
      <c r="CI224" s="56">
        <f t="shared" si="372"/>
        <v>1</v>
      </c>
      <c r="CJ224" s="56">
        <f t="shared" si="373"/>
        <v>0</v>
      </c>
      <c r="CK224" s="58">
        <f t="shared" si="345"/>
        <v>0</v>
      </c>
      <c r="CL224" s="59">
        <f t="shared" si="374"/>
        <v>0</v>
      </c>
      <c r="CM224" s="58">
        <f t="shared" si="375"/>
        <v>0</v>
      </c>
      <c r="CN224" s="58">
        <f t="shared" si="376"/>
        <v>0</v>
      </c>
      <c r="CO224" s="58">
        <f t="shared" si="377"/>
        <v>0</v>
      </c>
      <c r="CP224" s="60" t="str">
        <f t="shared" si="378"/>
        <v/>
      </c>
      <c r="CQ224" s="241"/>
      <c r="CS224" s="49"/>
      <c r="CT224" s="50" t="str">
        <f t="shared" si="379"/>
        <v/>
      </c>
      <c r="CU224" s="51" t="str">
        <f t="shared" si="380"/>
        <v/>
      </c>
      <c r="CV224" s="51" t="str">
        <f t="shared" si="381"/>
        <v>_</v>
      </c>
      <c r="CW224" s="51" t="str">
        <f t="shared" si="382"/>
        <v/>
      </c>
      <c r="CX224" s="52">
        <f t="shared" si="383"/>
        <v>0</v>
      </c>
      <c r="CY224" s="52" t="str">
        <f t="shared" si="384"/>
        <v/>
      </c>
      <c r="CZ224" s="53">
        <f t="shared" si="346"/>
        <v>0</v>
      </c>
      <c r="DA224" s="53">
        <f t="shared" si="385"/>
        <v>0</v>
      </c>
      <c r="DB224" s="52">
        <f t="shared" si="386"/>
        <v>0</v>
      </c>
      <c r="DC224" s="52">
        <f t="shared" si="387"/>
        <v>0</v>
      </c>
      <c r="DD224" s="61"/>
      <c r="DE224" s="165"/>
      <c r="DG224" s="276"/>
      <c r="DH224" s="282" t="str">
        <f t="shared" si="390"/>
        <v/>
      </c>
      <c r="DI224" s="275"/>
      <c r="DJ224" s="275"/>
      <c r="DK224" s="276"/>
      <c r="DL224" s="1081"/>
      <c r="DM224" s="1081"/>
      <c r="DN224" s="276"/>
      <c r="DO224" s="276"/>
      <c r="DP224" s="283" t="str">
        <f t="shared" si="391"/>
        <v/>
      </c>
      <c r="DQ224" s="276"/>
      <c r="DR224" s="276"/>
      <c r="DS224" s="277"/>
      <c r="DT224" s="276"/>
      <c r="DU224" s="277"/>
      <c r="DV224" s="276"/>
      <c r="DW224" s="276"/>
      <c r="DX224" s="277"/>
      <c r="DY224" s="277"/>
      <c r="DZ224" s="61"/>
      <c r="EA224" s="62"/>
      <c r="EB224" s="62"/>
      <c r="EC224" s="26" t="str">
        <f t="shared" si="351"/>
        <v/>
      </c>
      <c r="ED224" s="26" t="str">
        <f t="shared" si="352"/>
        <v/>
      </c>
      <c r="EE224" s="27">
        <f>IF(ED224="",0,IF(COUNTIF(ED$12:ED223,ED224)=0,0,COUNTIF(ED$12:ED223,ED224)))</f>
        <v>0</v>
      </c>
      <c r="EF224" s="26">
        <f t="shared" si="360"/>
        <v>0</v>
      </c>
      <c r="EG224" s="27" t="str">
        <f t="shared" si="353"/>
        <v/>
      </c>
      <c r="EI224" s="26" t="str">
        <f t="shared" si="354"/>
        <v/>
      </c>
      <c r="EJ224" s="26" t="str">
        <f t="shared" si="355"/>
        <v/>
      </c>
    </row>
    <row r="225" spans="1:140" s="26" customFormat="1" ht="52.5" customHeight="1">
      <c r="A225" s="169" t="str">
        <f>IF(OR($I225="TTL",$I225=""),"",IF(ISERROR(VLOOKUP($B225,CODE!$D:$G,CODE!$F$1-2,FALSE))=TRUE,"전략",VLOOKUP($B225,CODE!$D:$G,CODE!$F$1-2,FALSE)))</f>
        <v/>
      </c>
      <c r="B225" s="224" t="str">
        <f>IF(OR($I225="TTL",$I225=""),"",IF(VLOOKUP($P225,CODE!$K:$O,CODE!$O$1,FALSE)="",$I225,$I225&amp;"-"&amp;VLOOKUP($P225,CODE!$K:$O,CODE!$O$1,FALSE)))</f>
        <v/>
      </c>
      <c r="C225" s="72" t="str">
        <f t="shared" si="347"/>
        <v>--</v>
      </c>
      <c r="D225" s="306" t="str">
        <f t="shared" si="356"/>
        <v>--</v>
      </c>
      <c r="E225" s="72">
        <f t="shared" si="357"/>
        <v>0</v>
      </c>
      <c r="F225" s="195" t="str">
        <f t="shared" si="358"/>
        <v>--0</v>
      </c>
      <c r="G225" s="72" t="str">
        <f t="shared" si="359"/>
        <v>--0-</v>
      </c>
      <c r="H225" s="72">
        <f>IF(ISERROR(I225&amp;VLOOKUP(P225,CODE!$K:$N,CODE!$N$1,FALSE)&amp;S225)=TRUE,0,I225&amp;VLOOKUP(P225,CODE!$K:$N,CODE!$N$1,FALSE)&amp;S225)</f>
        <v>0</v>
      </c>
      <c r="I225" s="72" t="str">
        <f>IF(ISERROR(SEARCH("TTL",$K225))=TRUE,IF($L225="","",VLOOKUP($L225,CODE!$B:$G,CODE!$D$1,FALSE)),"TTL")</f>
        <v/>
      </c>
      <c r="J225" s="244" t="str">
        <f t="shared" si="348"/>
        <v/>
      </c>
      <c r="K225" s="558"/>
      <c r="L225" s="40"/>
      <c r="M225" s="41" t="str">
        <f>IF(OR($I225="TTL",$L225=""),"",VLOOKUP($L225,CODE!$B:$D,CODE!$C$1,FALSE))</f>
        <v/>
      </c>
      <c r="N225" s="42" t="str">
        <f>IF(OR($I225="TTL",$L225=""),"",VLOOKUP($K$2,CODE!$S:$T,CODE!$T$1-1,FALSE))</f>
        <v/>
      </c>
      <c r="O225" s="43" t="str">
        <f>IF(OR($I225="TTL",$L225=""),"",VLOOKUP($L$2,CODE!$X:$Y,CODE!$Y$1-1,FALSE))</f>
        <v/>
      </c>
      <c r="P225" s="40"/>
      <c r="Q225" s="41" t="str">
        <f>IF(OR($I225="TTL",$P225=""),"",VLOOKUP($P225,CODE!$K:$M,CODE!$L$1,FALSE))</f>
        <v/>
      </c>
      <c r="R225" s="185"/>
      <c r="S225" s="40"/>
      <c r="T225" s="43" t="str">
        <f t="shared" si="333"/>
        <v/>
      </c>
      <c r="U225" s="39" t="str">
        <f t="shared" si="334"/>
        <v/>
      </c>
      <c r="V225" s="36">
        <f t="shared" si="337"/>
        <v>0</v>
      </c>
      <c r="W225" s="44"/>
      <c r="X225" s="39" t="str">
        <f>IF($Y225="","",VLOOKUP($Y225,CODE!$AE:$AF,CODE!$AF$1-1,FALSE))</f>
        <v/>
      </c>
      <c r="Y225" s="37"/>
      <c r="Z225" s="35" t="str">
        <f t="shared" si="338"/>
        <v/>
      </c>
      <c r="AA225" s="554" t="str">
        <f t="shared" si="339"/>
        <v/>
      </c>
      <c r="AB225" s="45">
        <f t="shared" si="340"/>
        <v>0</v>
      </c>
      <c r="AC225" s="560">
        <v>0</v>
      </c>
      <c r="AD225" s="186">
        <v>1</v>
      </c>
      <c r="AE225" s="218"/>
      <c r="AF225" s="214"/>
      <c r="AG225" s="215"/>
      <c r="AH225" s="216"/>
      <c r="AI225" s="231" t="str">
        <f t="shared" si="335"/>
        <v/>
      </c>
      <c r="AJ225" s="217"/>
      <c r="AK225" s="217"/>
      <c r="AL225" s="219" t="str">
        <f t="shared" si="332"/>
        <v/>
      </c>
      <c r="AM225" s="254">
        <f>IF(ISERROR(VLOOKUP($F225,[1]기획현황취합!$A$1:$E$65474,[1]기획현황취합!$B$1,FALSE))=TRUE,0,VLOOKUP($F225,[1]기획현황취합!$A$1:$E$65474,[1]기획현황취합!$B$1,FALSE))</f>
        <v>0</v>
      </c>
      <c r="AN225" s="1042">
        <f>IF(ISERROR(VLOOKUP($F225,[1]기획현황취합!$A$1:$E$65474,[1]기획현황취합!$C$1,FALSE))=TRUE,0,VLOOKUP($F225,[1]기획현황취합!$A$1:$E$65474,[1]기획현황취합!$C$1,FALSE))</f>
        <v>0</v>
      </c>
      <c r="AO225" s="46">
        <f>IF(ISERROR(($AM225/1.1)/VLOOKUP($AG225,'TARGET MU'!$A:$D,'TARGET MU'!$D$1,FALSE))=TRUE,0,($AM225/1.1)/VLOOKUP($AG225,'TARGET MU'!$A:$D,'TARGET MU'!$D$1,FALSE))</f>
        <v>0</v>
      </c>
      <c r="AP225" s="1049">
        <f>IF(OR(AF225=0,AND(AV225=0,AW225=0)),0,IF(AG225="캡보이2",AV225*$AQ$5+AU225,IF(OR(AK225="IN",AK225="BG",AK225="VT",AK225="CB"),$AU225+(($AV225*(1+$AW$4))*(HLOOKUP(VLOOKUP(AG225,'TARGET MU'!$A:$P,'TARGET MU'!$J$1,FALSE),$AO$4:$AR$5,2,FALSE)))+$AW225,$AU225+((($AV225*(1+$AW$4))*(1+HLOOKUP(VLOOKUP($P225,CODE!$K:$P,CODE!$P$1,FALSE),$AS$4:$AV$5,2,FALSE)))*(HLOOKUP(VLOOKUP(AG225,'TARGET MU'!$A:$P,'TARGET MU'!$J$1,FALSE),$AO$4:$AR$5,2,FALSE)))+$AW225)))</f>
        <v>0</v>
      </c>
      <c r="AQ225" s="38">
        <f t="shared" si="388"/>
        <v>0</v>
      </c>
      <c r="AR225" s="716">
        <v>0</v>
      </c>
      <c r="AS225" s="716">
        <v>0</v>
      </c>
      <c r="AT225" s="251"/>
      <c r="AU225" s="226">
        <f t="shared" si="389"/>
        <v>0</v>
      </c>
      <c r="AV225" s="252">
        <v>0</v>
      </c>
      <c r="AW225" s="253">
        <v>0</v>
      </c>
      <c r="AX225" s="257">
        <f>IF(ISERROR(VLOOKUP($F225,[1]기획현황취합!$A$1:$E$65474,[1]기획현황취합!$D$1,FALSE))=TRUE,0,VLOOKUP($F225,[1]기획현황취합!$A$1:$E$65474,[1]기획현황취합!$D$1,FALSE))</f>
        <v>0</v>
      </c>
      <c r="AY225" s="255">
        <v>0</v>
      </c>
      <c r="AZ225" s="210">
        <f>IF(ISERROR(VLOOKUP($F225,[1]기획현황취합!$A$1:$E$65474,[1]기획현황취합!$E$1,FALSE))=TRUE,0,VLOOKUP($F225,[1]기획현황취합!$A$1:$E$65474,[1]기획현황취합!$E$1,FALSE))</f>
        <v>0</v>
      </c>
      <c r="BA225" s="250">
        <v>0</v>
      </c>
      <c r="BB225" s="250">
        <v>0</v>
      </c>
      <c r="BC225" s="250">
        <v>0</v>
      </c>
      <c r="BD225" s="250">
        <v>0</v>
      </c>
      <c r="BE225" s="250">
        <v>0</v>
      </c>
      <c r="BF225" s="250">
        <v>0</v>
      </c>
      <c r="BG225" s="256">
        <v>0</v>
      </c>
      <c r="BH225" s="256">
        <v>0</v>
      </c>
      <c r="BI225" s="84">
        <f>IF($I225="TTL",SUMIF($C:$C,MID($K225,1,SEARCH("TTL",$K225)-2),$BI:$BI),SUMIF(실입고현황!$A:$A,BB225&amp;VLOOKUP($AG225,'TARGET MU'!$A:$D,'TARGET MU'!$B$1,FALSE)&amp;$Z225&amp;" "&amp;$AE225,실입고현황!$C:$C))</f>
        <v>0</v>
      </c>
      <c r="BJ225" s="103">
        <f>IF($I225="TTL",SUMIF($C:$C,MID($K225,1,SEARCH("TTL",$K225)-2),$BJ:$BJ),SUMIF(실입고현황!$A:$A,BC225&amp;VLOOKUP($AG225,'TARGET MU'!$A:$D,'TARGET MU'!$B$1,FALSE)&amp;$Z225&amp;" "&amp;$AE225,실입고현황!$C:$C))</f>
        <v>0</v>
      </c>
      <c r="BK225" s="104">
        <f>IF($I225="TTL",SUMIF($C:$C,MID($K225,1,SEARCH("TTL",$K225)-2),$BK:$BK),SUMIF(실입고현황!$A:$A,BD225&amp;VLOOKUP($AG225,'TARGET MU'!$A:$D,'TARGET MU'!$B$1,FALSE)&amp;$Z225&amp;" "&amp;$AE225,실입고현황!$C:$C))</f>
        <v>0</v>
      </c>
      <c r="BL225" s="104">
        <f>IF($I225="TTL",SUMIF($C:$C,MID($K225,1,SEARCH("TTL",$K225)-2),$BL:$BL),SUMIF(실입고현황!$A:$A,BE225&amp;VLOOKUP($AG225,'TARGET MU'!$A:$D,'TARGET MU'!$B$1,FALSE)&amp;$Z225&amp;" "&amp;$AE225,실입고현황!$C:$C))</f>
        <v>0</v>
      </c>
      <c r="BM225" s="104">
        <f>IF($I225="TTL",SUMIF($C:$C,MID($K225,1,SEARCH("TTL",$K225)-2),$BM:$BM),SUMIF(실입고현황!$A:$A,BF225&amp;VLOOKUP($AG225,'TARGET MU'!$A:$D,'TARGET MU'!$B$1,FALSE)&amp;$Z225&amp;" "&amp;$AE225,실입고현황!$C:$C))</f>
        <v>0</v>
      </c>
      <c r="BN225" s="105">
        <f t="shared" si="341"/>
        <v>0</v>
      </c>
      <c r="BO225" s="47">
        <f t="shared" si="342"/>
        <v>0</v>
      </c>
      <c r="BP225" s="95">
        <f t="shared" si="343"/>
        <v>0</v>
      </c>
      <c r="BQ225" s="95">
        <f t="shared" si="344"/>
        <v>0</v>
      </c>
      <c r="BR225" s="48">
        <f t="shared" si="336"/>
        <v>0</v>
      </c>
      <c r="BT225" s="26" t="str">
        <f>IF(ISERROR(Z225&amp;VLOOKUP($AG225,'TARGET MU'!$A:$D,'TARGET MU'!$B$1,FALSE))=TRUE,"",Z225&amp;VLOOKUP($AG225,'TARGET MU'!$A:$D,'TARGET MU'!$B$1,FALSE))</f>
        <v/>
      </c>
      <c r="BU225" s="31">
        <f t="shared" si="349"/>
        <v>0</v>
      </c>
      <c r="BV225" s="31" t="str">
        <f t="shared" si="350"/>
        <v>0</v>
      </c>
      <c r="BX225" s="55">
        <f t="shared" si="361"/>
        <v>0</v>
      </c>
      <c r="BY225" s="56" t="str">
        <f t="shared" si="362"/>
        <v/>
      </c>
      <c r="BZ225" s="56">
        <f t="shared" si="363"/>
        <v>0</v>
      </c>
      <c r="CA225" s="56">
        <f t="shared" si="364"/>
        <v>0</v>
      </c>
      <c r="CB225" s="56">
        <f t="shared" si="365"/>
        <v>0</v>
      </c>
      <c r="CC225" s="56">
        <f t="shared" si="366"/>
        <v>0</v>
      </c>
      <c r="CD225" s="57">
        <f t="shared" si="367"/>
        <v>0</v>
      </c>
      <c r="CE225" s="56" t="str">
        <f t="shared" si="368"/>
        <v/>
      </c>
      <c r="CF225" s="56" t="str">
        <f t="shared" si="369"/>
        <v/>
      </c>
      <c r="CG225" s="57">
        <f t="shared" si="370"/>
        <v>0</v>
      </c>
      <c r="CH225" s="56" t="str">
        <f t="shared" si="371"/>
        <v/>
      </c>
      <c r="CI225" s="56">
        <f t="shared" si="372"/>
        <v>1</v>
      </c>
      <c r="CJ225" s="56">
        <f t="shared" si="373"/>
        <v>0</v>
      </c>
      <c r="CK225" s="58">
        <f t="shared" si="345"/>
        <v>0</v>
      </c>
      <c r="CL225" s="59">
        <f t="shared" si="374"/>
        <v>0</v>
      </c>
      <c r="CM225" s="58">
        <f t="shared" si="375"/>
        <v>0</v>
      </c>
      <c r="CN225" s="58">
        <f t="shared" si="376"/>
        <v>0</v>
      </c>
      <c r="CO225" s="58">
        <f t="shared" si="377"/>
        <v>0</v>
      </c>
      <c r="CP225" s="60" t="str">
        <f t="shared" si="378"/>
        <v/>
      </c>
      <c r="CQ225" s="241"/>
      <c r="CS225" s="49"/>
      <c r="CT225" s="50" t="str">
        <f t="shared" si="379"/>
        <v/>
      </c>
      <c r="CU225" s="51" t="str">
        <f t="shared" si="380"/>
        <v/>
      </c>
      <c r="CV225" s="51" t="str">
        <f t="shared" si="381"/>
        <v>_</v>
      </c>
      <c r="CW225" s="51" t="str">
        <f t="shared" si="382"/>
        <v/>
      </c>
      <c r="CX225" s="52">
        <f t="shared" si="383"/>
        <v>0</v>
      </c>
      <c r="CY225" s="52" t="str">
        <f t="shared" si="384"/>
        <v/>
      </c>
      <c r="CZ225" s="53">
        <f t="shared" si="346"/>
        <v>0</v>
      </c>
      <c r="DA225" s="53">
        <f t="shared" si="385"/>
        <v>0</v>
      </c>
      <c r="DB225" s="52">
        <f t="shared" si="386"/>
        <v>0</v>
      </c>
      <c r="DC225" s="52">
        <f t="shared" si="387"/>
        <v>0</v>
      </c>
      <c r="DD225" s="61"/>
      <c r="DE225" s="165"/>
      <c r="DG225" s="276"/>
      <c r="DH225" s="282" t="str">
        <f t="shared" si="390"/>
        <v/>
      </c>
      <c r="DI225" s="275"/>
      <c r="DJ225" s="275"/>
      <c r="DK225" s="276"/>
      <c r="DL225" s="1081"/>
      <c r="DM225" s="1081"/>
      <c r="DN225" s="276"/>
      <c r="DO225" s="276"/>
      <c r="DP225" s="283" t="str">
        <f t="shared" si="391"/>
        <v/>
      </c>
      <c r="DQ225" s="276"/>
      <c r="DR225" s="276"/>
      <c r="DS225" s="277"/>
      <c r="DT225" s="276"/>
      <c r="DU225" s="277"/>
      <c r="DV225" s="276"/>
      <c r="DW225" s="276"/>
      <c r="DX225" s="277"/>
      <c r="DY225" s="277"/>
      <c r="DZ225" s="61"/>
      <c r="EA225" s="62"/>
      <c r="EB225" s="62"/>
      <c r="EC225" s="26" t="str">
        <f t="shared" si="351"/>
        <v/>
      </c>
      <c r="ED225" s="26" t="str">
        <f t="shared" si="352"/>
        <v/>
      </c>
      <c r="EE225" s="27">
        <f>IF(ED225="",0,IF(COUNTIF(ED$12:ED224,ED225)=0,0,COUNTIF(ED$12:ED224,ED225)))</f>
        <v>0</v>
      </c>
      <c r="EF225" s="26">
        <f t="shared" si="360"/>
        <v>0</v>
      </c>
      <c r="EG225" s="27" t="str">
        <f t="shared" si="353"/>
        <v/>
      </c>
      <c r="EI225" s="26" t="str">
        <f t="shared" si="354"/>
        <v/>
      </c>
      <c r="EJ225" s="26" t="str">
        <f t="shared" si="355"/>
        <v/>
      </c>
    </row>
    <row r="226" spans="1:140" s="26" customFormat="1" ht="52.5" customHeight="1">
      <c r="A226" s="169" t="str">
        <f>IF(OR($I226="TTL",$I226=""),"",IF(ISERROR(VLOOKUP($B226,CODE!$D:$G,CODE!$F$1-2,FALSE))=TRUE,"전략",VLOOKUP($B226,CODE!$D:$G,CODE!$F$1-2,FALSE)))</f>
        <v/>
      </c>
      <c r="B226" s="224" t="str">
        <f>IF(OR($I226="TTL",$I226=""),"",IF(VLOOKUP($P226,CODE!$K:$O,CODE!$O$1,FALSE)="",$I226,$I226&amp;"-"&amp;VLOOKUP($P226,CODE!$K:$O,CODE!$O$1,FALSE)))</f>
        <v/>
      </c>
      <c r="C226" s="72" t="str">
        <f t="shared" si="347"/>
        <v>--</v>
      </c>
      <c r="D226" s="306" t="str">
        <f t="shared" si="356"/>
        <v>--</v>
      </c>
      <c r="E226" s="72">
        <f t="shared" si="357"/>
        <v>0</v>
      </c>
      <c r="F226" s="195" t="str">
        <f t="shared" si="358"/>
        <v>--0</v>
      </c>
      <c r="G226" s="72" t="str">
        <f t="shared" si="359"/>
        <v>--0-</v>
      </c>
      <c r="H226" s="72">
        <f>IF(ISERROR(I226&amp;VLOOKUP(P226,CODE!$K:$N,CODE!$N$1,FALSE)&amp;S226)=TRUE,0,I226&amp;VLOOKUP(P226,CODE!$K:$N,CODE!$N$1,FALSE)&amp;S226)</f>
        <v>0</v>
      </c>
      <c r="I226" s="72" t="str">
        <f>IF(ISERROR(SEARCH("TTL",$K226))=TRUE,IF($L226="","",VLOOKUP($L226,CODE!$B:$G,CODE!$D$1,FALSE)),"TTL")</f>
        <v/>
      </c>
      <c r="J226" s="244" t="str">
        <f t="shared" si="348"/>
        <v/>
      </c>
      <c r="K226" s="558"/>
      <c r="L226" s="40"/>
      <c r="M226" s="41" t="str">
        <f>IF(OR($I226="TTL",$L226=""),"",VLOOKUP($L226,CODE!$B:$D,CODE!$C$1,FALSE))</f>
        <v/>
      </c>
      <c r="N226" s="42" t="str">
        <f>IF(OR($I226="TTL",$L226=""),"",VLOOKUP($K$2,CODE!$S:$T,CODE!$T$1-1,FALSE))</f>
        <v/>
      </c>
      <c r="O226" s="43" t="str">
        <f>IF(OR($I226="TTL",$L226=""),"",VLOOKUP($L$2,CODE!$X:$Y,CODE!$Y$1-1,FALSE))</f>
        <v/>
      </c>
      <c r="P226" s="40"/>
      <c r="Q226" s="41" t="str">
        <f>IF(OR($I226="TTL",$P226=""),"",VLOOKUP($P226,CODE!$K:$M,CODE!$L$1,FALSE))</f>
        <v/>
      </c>
      <c r="R226" s="185"/>
      <c r="S226" s="40"/>
      <c r="T226" s="43" t="str">
        <f t="shared" si="333"/>
        <v/>
      </c>
      <c r="U226" s="39" t="str">
        <f t="shared" si="334"/>
        <v/>
      </c>
      <c r="V226" s="36">
        <f t="shared" si="337"/>
        <v>0</v>
      </c>
      <c r="W226" s="44"/>
      <c r="X226" s="39" t="str">
        <f>IF($Y226="","",VLOOKUP($Y226,CODE!$AE:$AF,CODE!$AF$1-1,FALSE))</f>
        <v/>
      </c>
      <c r="Y226" s="37"/>
      <c r="Z226" s="35" t="str">
        <f t="shared" si="338"/>
        <v/>
      </c>
      <c r="AA226" s="554" t="str">
        <f t="shared" si="339"/>
        <v/>
      </c>
      <c r="AB226" s="45">
        <f t="shared" si="340"/>
        <v>0</v>
      </c>
      <c r="AC226" s="560">
        <v>0</v>
      </c>
      <c r="AD226" s="186">
        <v>1</v>
      </c>
      <c r="AE226" s="218"/>
      <c r="AF226" s="214"/>
      <c r="AG226" s="215"/>
      <c r="AH226" s="216"/>
      <c r="AI226" s="231" t="str">
        <f t="shared" si="335"/>
        <v/>
      </c>
      <c r="AJ226" s="217"/>
      <c r="AK226" s="217"/>
      <c r="AL226" s="219" t="str">
        <f t="shared" si="332"/>
        <v/>
      </c>
      <c r="AM226" s="254">
        <f>IF(ISERROR(VLOOKUP($F226,[1]기획현황취합!$A$1:$E$65474,[1]기획현황취합!$B$1,FALSE))=TRUE,0,VLOOKUP($F226,[1]기획현황취합!$A$1:$E$65474,[1]기획현황취합!$B$1,FALSE))</f>
        <v>0</v>
      </c>
      <c r="AN226" s="1042">
        <f>IF(ISERROR(VLOOKUP($F226,[1]기획현황취합!$A$1:$E$65474,[1]기획현황취합!$C$1,FALSE))=TRUE,0,VLOOKUP($F226,[1]기획현황취합!$A$1:$E$65474,[1]기획현황취합!$C$1,FALSE))</f>
        <v>0</v>
      </c>
      <c r="AO226" s="46">
        <f>IF(ISERROR(($AM226/1.1)/VLOOKUP($AG226,'TARGET MU'!$A:$D,'TARGET MU'!$D$1,FALSE))=TRUE,0,($AM226/1.1)/VLOOKUP($AG226,'TARGET MU'!$A:$D,'TARGET MU'!$D$1,FALSE))</f>
        <v>0</v>
      </c>
      <c r="AP226" s="1049">
        <f>IF(OR(AF226=0,AND(AV226=0,AW226=0)),0,IF(AG226="캡보이2",AV226*$AQ$5+AU226,IF(OR(AK226="IN",AK226="BG",AK226="VT",AK226="CB"),$AU226+(($AV226*(1+$AW$4))*(HLOOKUP(VLOOKUP(AG226,'TARGET MU'!$A:$P,'TARGET MU'!$J$1,FALSE),$AO$4:$AR$5,2,FALSE)))+$AW226,$AU226+((($AV226*(1+$AW$4))*(1+HLOOKUP(VLOOKUP($P226,CODE!$K:$P,CODE!$P$1,FALSE),$AS$4:$AV$5,2,FALSE)))*(HLOOKUP(VLOOKUP(AG226,'TARGET MU'!$A:$P,'TARGET MU'!$J$1,FALSE),$AO$4:$AR$5,2,FALSE)))+$AW226)))</f>
        <v>0</v>
      </c>
      <c r="AQ226" s="38">
        <f t="shared" si="388"/>
        <v>0</v>
      </c>
      <c r="AR226" s="716">
        <v>0</v>
      </c>
      <c r="AS226" s="716">
        <v>0</v>
      </c>
      <c r="AT226" s="251"/>
      <c r="AU226" s="226">
        <f t="shared" si="389"/>
        <v>0</v>
      </c>
      <c r="AV226" s="252">
        <v>0</v>
      </c>
      <c r="AW226" s="253">
        <v>0</v>
      </c>
      <c r="AX226" s="257">
        <f>IF(ISERROR(VLOOKUP($F226,[1]기획현황취합!$A$1:$E$65474,[1]기획현황취합!$D$1,FALSE))=TRUE,0,VLOOKUP($F226,[1]기획현황취합!$A$1:$E$65474,[1]기획현황취합!$D$1,FALSE))</f>
        <v>0</v>
      </c>
      <c r="AY226" s="255">
        <v>0</v>
      </c>
      <c r="AZ226" s="210">
        <f>IF(ISERROR(VLOOKUP($F226,[1]기획현황취합!$A$1:$E$65474,[1]기획현황취합!$E$1,FALSE))=TRUE,0,VLOOKUP($F226,[1]기획현황취합!$A$1:$E$65474,[1]기획현황취합!$E$1,FALSE))</f>
        <v>0</v>
      </c>
      <c r="BA226" s="250">
        <v>0</v>
      </c>
      <c r="BB226" s="250">
        <v>0</v>
      </c>
      <c r="BC226" s="250">
        <v>0</v>
      </c>
      <c r="BD226" s="250">
        <v>0</v>
      </c>
      <c r="BE226" s="250">
        <v>0</v>
      </c>
      <c r="BF226" s="250">
        <v>0</v>
      </c>
      <c r="BG226" s="256">
        <v>0</v>
      </c>
      <c r="BH226" s="256">
        <v>0</v>
      </c>
      <c r="BI226" s="84">
        <f>IF($I226="TTL",SUMIF($C:$C,MID($K226,1,SEARCH("TTL",$K226)-2),$BI:$BI),SUMIF(실입고현황!$A:$A,BB226&amp;VLOOKUP($AG226,'TARGET MU'!$A:$D,'TARGET MU'!$B$1,FALSE)&amp;$Z226&amp;" "&amp;$AE226,실입고현황!$C:$C))</f>
        <v>0</v>
      </c>
      <c r="BJ226" s="103">
        <f>IF($I226="TTL",SUMIF($C:$C,MID($K226,1,SEARCH("TTL",$K226)-2),$BJ:$BJ),SUMIF(실입고현황!$A:$A,BC226&amp;VLOOKUP($AG226,'TARGET MU'!$A:$D,'TARGET MU'!$B$1,FALSE)&amp;$Z226&amp;" "&amp;$AE226,실입고현황!$C:$C))</f>
        <v>0</v>
      </c>
      <c r="BK226" s="104">
        <f>IF($I226="TTL",SUMIF($C:$C,MID($K226,1,SEARCH("TTL",$K226)-2),$BK:$BK),SUMIF(실입고현황!$A:$A,BD226&amp;VLOOKUP($AG226,'TARGET MU'!$A:$D,'TARGET MU'!$B$1,FALSE)&amp;$Z226&amp;" "&amp;$AE226,실입고현황!$C:$C))</f>
        <v>0</v>
      </c>
      <c r="BL226" s="104">
        <f>IF($I226="TTL",SUMIF($C:$C,MID($K226,1,SEARCH("TTL",$K226)-2),$BL:$BL),SUMIF(실입고현황!$A:$A,BE226&amp;VLOOKUP($AG226,'TARGET MU'!$A:$D,'TARGET MU'!$B$1,FALSE)&amp;$Z226&amp;" "&amp;$AE226,실입고현황!$C:$C))</f>
        <v>0</v>
      </c>
      <c r="BM226" s="104">
        <f>IF($I226="TTL",SUMIF($C:$C,MID($K226,1,SEARCH("TTL",$K226)-2),$BM:$BM),SUMIF(실입고현황!$A:$A,BF226&amp;VLOOKUP($AG226,'TARGET MU'!$A:$D,'TARGET MU'!$B$1,FALSE)&amp;$Z226&amp;" "&amp;$AE226,실입고현황!$C:$C))</f>
        <v>0</v>
      </c>
      <c r="BN226" s="105">
        <f t="shared" si="341"/>
        <v>0</v>
      </c>
      <c r="BO226" s="47">
        <f t="shared" si="342"/>
        <v>0</v>
      </c>
      <c r="BP226" s="95">
        <f t="shared" si="343"/>
        <v>0</v>
      </c>
      <c r="BQ226" s="95">
        <f t="shared" si="344"/>
        <v>0</v>
      </c>
      <c r="BR226" s="48">
        <f t="shared" si="336"/>
        <v>0</v>
      </c>
      <c r="BT226" s="26" t="str">
        <f>IF(ISERROR(Z226&amp;VLOOKUP($AG226,'TARGET MU'!$A:$D,'TARGET MU'!$B$1,FALSE))=TRUE,"",Z226&amp;VLOOKUP($AG226,'TARGET MU'!$A:$D,'TARGET MU'!$B$1,FALSE))</f>
        <v/>
      </c>
      <c r="BU226" s="31">
        <f t="shared" si="349"/>
        <v>0</v>
      </c>
      <c r="BV226" s="31" t="str">
        <f t="shared" si="350"/>
        <v>0</v>
      </c>
      <c r="BX226" s="55">
        <f t="shared" si="361"/>
        <v>0</v>
      </c>
      <c r="BY226" s="56" t="str">
        <f t="shared" si="362"/>
        <v/>
      </c>
      <c r="BZ226" s="56">
        <f t="shared" si="363"/>
        <v>0</v>
      </c>
      <c r="CA226" s="56">
        <f t="shared" si="364"/>
        <v>0</v>
      </c>
      <c r="CB226" s="56">
        <f t="shared" si="365"/>
        <v>0</v>
      </c>
      <c r="CC226" s="56">
        <f t="shared" si="366"/>
        <v>0</v>
      </c>
      <c r="CD226" s="57">
        <f t="shared" si="367"/>
        <v>0</v>
      </c>
      <c r="CE226" s="56" t="str">
        <f t="shared" si="368"/>
        <v/>
      </c>
      <c r="CF226" s="56" t="str">
        <f t="shared" si="369"/>
        <v/>
      </c>
      <c r="CG226" s="57">
        <f t="shared" si="370"/>
        <v>0</v>
      </c>
      <c r="CH226" s="56" t="str">
        <f t="shared" si="371"/>
        <v/>
      </c>
      <c r="CI226" s="56">
        <f t="shared" si="372"/>
        <v>1</v>
      </c>
      <c r="CJ226" s="56">
        <f t="shared" si="373"/>
        <v>0</v>
      </c>
      <c r="CK226" s="58">
        <f t="shared" si="345"/>
        <v>0</v>
      </c>
      <c r="CL226" s="59">
        <f t="shared" si="374"/>
        <v>0</v>
      </c>
      <c r="CM226" s="58">
        <f t="shared" si="375"/>
        <v>0</v>
      </c>
      <c r="CN226" s="58">
        <f t="shared" si="376"/>
        <v>0</v>
      </c>
      <c r="CO226" s="58">
        <f t="shared" si="377"/>
        <v>0</v>
      </c>
      <c r="CP226" s="60" t="str">
        <f t="shared" si="378"/>
        <v/>
      </c>
      <c r="CQ226" s="241"/>
      <c r="CS226" s="49"/>
      <c r="CT226" s="50" t="str">
        <f t="shared" si="379"/>
        <v/>
      </c>
      <c r="CU226" s="51" t="str">
        <f t="shared" si="380"/>
        <v/>
      </c>
      <c r="CV226" s="51" t="str">
        <f t="shared" si="381"/>
        <v>_</v>
      </c>
      <c r="CW226" s="51" t="str">
        <f t="shared" si="382"/>
        <v/>
      </c>
      <c r="CX226" s="52">
        <f t="shared" si="383"/>
        <v>0</v>
      </c>
      <c r="CY226" s="52" t="str">
        <f t="shared" si="384"/>
        <v/>
      </c>
      <c r="CZ226" s="53">
        <f t="shared" si="346"/>
        <v>0</v>
      </c>
      <c r="DA226" s="53">
        <f t="shared" si="385"/>
        <v>0</v>
      </c>
      <c r="DB226" s="52">
        <f t="shared" si="386"/>
        <v>0</v>
      </c>
      <c r="DC226" s="52">
        <f t="shared" si="387"/>
        <v>0</v>
      </c>
      <c r="DD226" s="61"/>
      <c r="DE226" s="165"/>
      <c r="DG226" s="276"/>
      <c r="DH226" s="282" t="str">
        <f t="shared" si="390"/>
        <v/>
      </c>
      <c r="DI226" s="275"/>
      <c r="DJ226" s="275"/>
      <c r="DK226" s="276"/>
      <c r="DL226" s="1081"/>
      <c r="DM226" s="1081"/>
      <c r="DN226" s="276"/>
      <c r="DO226" s="276"/>
      <c r="DP226" s="283" t="str">
        <f t="shared" si="391"/>
        <v/>
      </c>
      <c r="DQ226" s="276"/>
      <c r="DR226" s="276"/>
      <c r="DS226" s="277"/>
      <c r="DT226" s="276"/>
      <c r="DU226" s="277"/>
      <c r="DV226" s="276"/>
      <c r="DW226" s="276"/>
      <c r="DX226" s="277"/>
      <c r="DY226" s="277"/>
      <c r="DZ226" s="61"/>
      <c r="EA226" s="62"/>
      <c r="EB226" s="62"/>
      <c r="EC226" s="26" t="str">
        <f t="shared" si="351"/>
        <v/>
      </c>
      <c r="ED226" s="26" t="str">
        <f t="shared" si="352"/>
        <v/>
      </c>
      <c r="EE226" s="27">
        <f>IF(ED226="",0,IF(COUNTIF(ED$12:ED225,ED226)=0,0,COUNTIF(ED$12:ED225,ED226)))</f>
        <v>0</v>
      </c>
      <c r="EF226" s="26">
        <f t="shared" si="360"/>
        <v>0</v>
      </c>
      <c r="EG226" s="27" t="str">
        <f t="shared" si="353"/>
        <v/>
      </c>
      <c r="EI226" s="26" t="str">
        <f t="shared" si="354"/>
        <v/>
      </c>
      <c r="EJ226" s="26" t="str">
        <f t="shared" si="355"/>
        <v/>
      </c>
    </row>
    <row r="227" spans="1:140" s="26" customFormat="1" ht="52.5" customHeight="1">
      <c r="A227" s="169" t="str">
        <f>IF(OR($I227="TTL",$I227=""),"",IF(ISERROR(VLOOKUP($B227,CODE!$D:$G,CODE!$F$1-2,FALSE))=TRUE,"전략",VLOOKUP($B227,CODE!$D:$G,CODE!$F$1-2,FALSE)))</f>
        <v/>
      </c>
      <c r="B227" s="224" t="str">
        <f>IF(OR($I227="TTL",$I227=""),"",IF(VLOOKUP($P227,CODE!$K:$O,CODE!$O$1,FALSE)="",$I227,$I227&amp;"-"&amp;VLOOKUP($P227,CODE!$K:$O,CODE!$O$1,FALSE)))</f>
        <v/>
      </c>
      <c r="C227" s="72" t="str">
        <f t="shared" si="347"/>
        <v>--</v>
      </c>
      <c r="D227" s="306" t="str">
        <f t="shared" si="356"/>
        <v>--</v>
      </c>
      <c r="E227" s="72">
        <f t="shared" si="357"/>
        <v>0</v>
      </c>
      <c r="F227" s="195" t="str">
        <f t="shared" si="358"/>
        <v>--0</v>
      </c>
      <c r="G227" s="72" t="str">
        <f t="shared" si="359"/>
        <v>--0-</v>
      </c>
      <c r="H227" s="72">
        <f>IF(ISERROR(I227&amp;VLOOKUP(P227,CODE!$K:$N,CODE!$N$1,FALSE)&amp;S227)=TRUE,0,I227&amp;VLOOKUP(P227,CODE!$K:$N,CODE!$N$1,FALSE)&amp;S227)</f>
        <v>0</v>
      </c>
      <c r="I227" s="72" t="str">
        <f>IF(ISERROR(SEARCH("TTL",$K227))=TRUE,IF($L227="","",VLOOKUP($L227,CODE!$B:$G,CODE!$D$1,FALSE)),"TTL")</f>
        <v/>
      </c>
      <c r="J227" s="244" t="str">
        <f t="shared" si="348"/>
        <v/>
      </c>
      <c r="K227" s="558"/>
      <c r="L227" s="40"/>
      <c r="M227" s="41" t="str">
        <f>IF(OR($I227="TTL",$L227=""),"",VLOOKUP($L227,CODE!$B:$D,CODE!$C$1,FALSE))</f>
        <v/>
      </c>
      <c r="N227" s="42" t="str">
        <f>IF(OR($I227="TTL",$L227=""),"",VLOOKUP($K$2,CODE!$S:$T,CODE!$T$1-1,FALSE))</f>
        <v/>
      </c>
      <c r="O227" s="43" t="str">
        <f>IF(OR($I227="TTL",$L227=""),"",VLOOKUP($L$2,CODE!$X:$Y,CODE!$Y$1-1,FALSE))</f>
        <v/>
      </c>
      <c r="P227" s="40"/>
      <c r="Q227" s="41" t="str">
        <f>IF(OR($I227="TTL",$P227=""),"",VLOOKUP($P227,CODE!$K:$M,CODE!$L$1,FALSE))</f>
        <v/>
      </c>
      <c r="R227" s="185"/>
      <c r="S227" s="40"/>
      <c r="T227" s="43" t="str">
        <f t="shared" si="333"/>
        <v/>
      </c>
      <c r="U227" s="39" t="str">
        <f t="shared" si="334"/>
        <v/>
      </c>
      <c r="V227" s="36">
        <f t="shared" si="337"/>
        <v>0</v>
      </c>
      <c r="W227" s="44"/>
      <c r="X227" s="39" t="str">
        <f>IF($Y227="","",VLOOKUP($Y227,CODE!$AE:$AF,CODE!$AF$1-1,FALSE))</f>
        <v/>
      </c>
      <c r="Y227" s="37"/>
      <c r="Z227" s="35" t="str">
        <f t="shared" si="338"/>
        <v/>
      </c>
      <c r="AA227" s="554" t="str">
        <f t="shared" si="339"/>
        <v/>
      </c>
      <c r="AB227" s="45">
        <f t="shared" si="340"/>
        <v>0</v>
      </c>
      <c r="AC227" s="560">
        <v>0</v>
      </c>
      <c r="AD227" s="186">
        <v>1</v>
      </c>
      <c r="AE227" s="218"/>
      <c r="AF227" s="214"/>
      <c r="AG227" s="215"/>
      <c r="AH227" s="216"/>
      <c r="AI227" s="231" t="str">
        <f t="shared" si="335"/>
        <v/>
      </c>
      <c r="AJ227" s="217"/>
      <c r="AK227" s="217"/>
      <c r="AL227" s="219" t="str">
        <f t="shared" si="332"/>
        <v/>
      </c>
      <c r="AM227" s="254">
        <f>IF(ISERROR(VLOOKUP($F227,[1]기획현황취합!$A$1:$E$65474,[1]기획현황취합!$B$1,FALSE))=TRUE,0,VLOOKUP($F227,[1]기획현황취합!$A$1:$E$65474,[1]기획현황취합!$B$1,FALSE))</f>
        <v>0</v>
      </c>
      <c r="AN227" s="1042">
        <f>IF(ISERROR(VLOOKUP($F227,[1]기획현황취합!$A$1:$E$65474,[1]기획현황취합!$C$1,FALSE))=TRUE,0,VLOOKUP($F227,[1]기획현황취합!$A$1:$E$65474,[1]기획현황취합!$C$1,FALSE))</f>
        <v>0</v>
      </c>
      <c r="AO227" s="46">
        <f>IF(ISERROR(($AM227/1.1)/VLOOKUP($AG227,'TARGET MU'!$A:$D,'TARGET MU'!$D$1,FALSE))=TRUE,0,($AM227/1.1)/VLOOKUP($AG227,'TARGET MU'!$A:$D,'TARGET MU'!$D$1,FALSE))</f>
        <v>0</v>
      </c>
      <c r="AP227" s="1049">
        <f>IF(OR(AF227=0,AND(AV227=0,AW227=0)),0,IF(AG227="캡보이2",AV227*$AQ$5+AU227,IF(OR(AK227="IN",AK227="BG",AK227="VT",AK227="CB"),$AU227+(($AV227*(1+$AW$4))*(HLOOKUP(VLOOKUP(AG227,'TARGET MU'!$A:$P,'TARGET MU'!$J$1,FALSE),$AO$4:$AR$5,2,FALSE)))+$AW227,$AU227+((($AV227*(1+$AW$4))*(1+HLOOKUP(VLOOKUP($P227,CODE!$K:$P,CODE!$P$1,FALSE),$AS$4:$AV$5,2,FALSE)))*(HLOOKUP(VLOOKUP(AG227,'TARGET MU'!$A:$P,'TARGET MU'!$J$1,FALSE),$AO$4:$AR$5,2,FALSE)))+$AW227)))</f>
        <v>0</v>
      </c>
      <c r="AQ227" s="38">
        <f t="shared" si="388"/>
        <v>0</v>
      </c>
      <c r="AR227" s="716">
        <v>0</v>
      </c>
      <c r="AS227" s="716">
        <v>0</v>
      </c>
      <c r="AT227" s="251"/>
      <c r="AU227" s="226">
        <f t="shared" si="389"/>
        <v>0</v>
      </c>
      <c r="AV227" s="252">
        <v>0</v>
      </c>
      <c r="AW227" s="253">
        <v>0</v>
      </c>
      <c r="AX227" s="257">
        <f>IF(ISERROR(VLOOKUP($F227,[1]기획현황취합!$A$1:$E$65474,[1]기획현황취합!$D$1,FALSE))=TRUE,0,VLOOKUP($F227,[1]기획현황취합!$A$1:$E$65474,[1]기획현황취합!$D$1,FALSE))</f>
        <v>0</v>
      </c>
      <c r="AY227" s="255">
        <v>0</v>
      </c>
      <c r="AZ227" s="210">
        <f>IF(ISERROR(VLOOKUP($F227,[1]기획현황취합!$A$1:$E$65474,[1]기획현황취합!$E$1,FALSE))=TRUE,0,VLOOKUP($F227,[1]기획현황취합!$A$1:$E$65474,[1]기획현황취합!$E$1,FALSE))</f>
        <v>0</v>
      </c>
      <c r="BA227" s="250">
        <v>0</v>
      </c>
      <c r="BB227" s="250">
        <v>0</v>
      </c>
      <c r="BC227" s="250">
        <v>0</v>
      </c>
      <c r="BD227" s="250">
        <v>0</v>
      </c>
      <c r="BE227" s="250">
        <v>0</v>
      </c>
      <c r="BF227" s="250">
        <v>0</v>
      </c>
      <c r="BG227" s="256">
        <v>0</v>
      </c>
      <c r="BH227" s="256">
        <v>0</v>
      </c>
      <c r="BI227" s="84">
        <f>IF($I227="TTL",SUMIF($C:$C,MID($K227,1,SEARCH("TTL",$K227)-2),$BI:$BI),SUMIF(실입고현황!$A:$A,BB227&amp;VLOOKUP($AG227,'TARGET MU'!$A:$D,'TARGET MU'!$B$1,FALSE)&amp;$Z227&amp;" "&amp;$AE227,실입고현황!$C:$C))</f>
        <v>0</v>
      </c>
      <c r="BJ227" s="103">
        <f>IF($I227="TTL",SUMIF($C:$C,MID($K227,1,SEARCH("TTL",$K227)-2),$BJ:$BJ),SUMIF(실입고현황!$A:$A,BC227&amp;VLOOKUP($AG227,'TARGET MU'!$A:$D,'TARGET MU'!$B$1,FALSE)&amp;$Z227&amp;" "&amp;$AE227,실입고현황!$C:$C))</f>
        <v>0</v>
      </c>
      <c r="BK227" s="104">
        <f>IF($I227="TTL",SUMIF($C:$C,MID($K227,1,SEARCH("TTL",$K227)-2),$BK:$BK),SUMIF(실입고현황!$A:$A,BD227&amp;VLOOKUP($AG227,'TARGET MU'!$A:$D,'TARGET MU'!$B$1,FALSE)&amp;$Z227&amp;" "&amp;$AE227,실입고현황!$C:$C))</f>
        <v>0</v>
      </c>
      <c r="BL227" s="104">
        <f>IF($I227="TTL",SUMIF($C:$C,MID($K227,1,SEARCH("TTL",$K227)-2),$BL:$BL),SUMIF(실입고현황!$A:$A,BE227&amp;VLOOKUP($AG227,'TARGET MU'!$A:$D,'TARGET MU'!$B$1,FALSE)&amp;$Z227&amp;" "&amp;$AE227,실입고현황!$C:$C))</f>
        <v>0</v>
      </c>
      <c r="BM227" s="104">
        <f>IF($I227="TTL",SUMIF($C:$C,MID($K227,1,SEARCH("TTL",$K227)-2),$BM:$BM),SUMIF(실입고현황!$A:$A,BF227&amp;VLOOKUP($AG227,'TARGET MU'!$A:$D,'TARGET MU'!$B$1,FALSE)&amp;$Z227&amp;" "&amp;$AE227,실입고현황!$C:$C))</f>
        <v>0</v>
      </c>
      <c r="BN227" s="105">
        <f t="shared" si="341"/>
        <v>0</v>
      </c>
      <c r="BO227" s="47">
        <f t="shared" si="342"/>
        <v>0</v>
      </c>
      <c r="BP227" s="95">
        <f t="shared" si="343"/>
        <v>0</v>
      </c>
      <c r="BQ227" s="95">
        <f t="shared" si="344"/>
        <v>0</v>
      </c>
      <c r="BR227" s="48">
        <f t="shared" si="336"/>
        <v>0</v>
      </c>
      <c r="BT227" s="26" t="str">
        <f>IF(ISERROR(Z227&amp;VLOOKUP($AG227,'TARGET MU'!$A:$D,'TARGET MU'!$B$1,FALSE))=TRUE,"",Z227&amp;VLOOKUP($AG227,'TARGET MU'!$A:$D,'TARGET MU'!$B$1,FALSE))</f>
        <v/>
      </c>
      <c r="BU227" s="31">
        <f t="shared" si="349"/>
        <v>0</v>
      </c>
      <c r="BV227" s="31" t="str">
        <f t="shared" si="350"/>
        <v>0</v>
      </c>
      <c r="BX227" s="55">
        <f t="shared" si="361"/>
        <v>0</v>
      </c>
      <c r="BY227" s="56" t="str">
        <f t="shared" si="362"/>
        <v/>
      </c>
      <c r="BZ227" s="56">
        <f t="shared" si="363"/>
        <v>0</v>
      </c>
      <c r="CA227" s="56">
        <f t="shared" si="364"/>
        <v>0</v>
      </c>
      <c r="CB227" s="56">
        <f t="shared" si="365"/>
        <v>0</v>
      </c>
      <c r="CC227" s="56">
        <f t="shared" si="366"/>
        <v>0</v>
      </c>
      <c r="CD227" s="57">
        <f t="shared" si="367"/>
        <v>0</v>
      </c>
      <c r="CE227" s="56" t="str">
        <f t="shared" si="368"/>
        <v/>
      </c>
      <c r="CF227" s="56" t="str">
        <f t="shared" si="369"/>
        <v/>
      </c>
      <c r="CG227" s="57">
        <f t="shared" si="370"/>
        <v>0</v>
      </c>
      <c r="CH227" s="56" t="str">
        <f t="shared" si="371"/>
        <v/>
      </c>
      <c r="CI227" s="56">
        <f t="shared" si="372"/>
        <v>1</v>
      </c>
      <c r="CJ227" s="56">
        <f t="shared" si="373"/>
        <v>0</v>
      </c>
      <c r="CK227" s="58">
        <f t="shared" si="345"/>
        <v>0</v>
      </c>
      <c r="CL227" s="59">
        <f t="shared" si="374"/>
        <v>0</v>
      </c>
      <c r="CM227" s="58">
        <f t="shared" si="375"/>
        <v>0</v>
      </c>
      <c r="CN227" s="58">
        <f t="shared" si="376"/>
        <v>0</v>
      </c>
      <c r="CO227" s="58">
        <f t="shared" si="377"/>
        <v>0</v>
      </c>
      <c r="CP227" s="60" t="str">
        <f t="shared" si="378"/>
        <v/>
      </c>
      <c r="CQ227" s="241"/>
      <c r="CS227" s="49"/>
      <c r="CT227" s="50" t="str">
        <f t="shared" si="379"/>
        <v/>
      </c>
      <c r="CU227" s="51" t="str">
        <f t="shared" si="380"/>
        <v/>
      </c>
      <c r="CV227" s="51" t="str">
        <f t="shared" si="381"/>
        <v>_</v>
      </c>
      <c r="CW227" s="51" t="str">
        <f t="shared" si="382"/>
        <v/>
      </c>
      <c r="CX227" s="52">
        <f t="shared" si="383"/>
        <v>0</v>
      </c>
      <c r="CY227" s="52" t="str">
        <f t="shared" si="384"/>
        <v/>
      </c>
      <c r="CZ227" s="53">
        <f t="shared" si="346"/>
        <v>0</v>
      </c>
      <c r="DA227" s="53">
        <f t="shared" si="385"/>
        <v>0</v>
      </c>
      <c r="DB227" s="52">
        <f t="shared" si="386"/>
        <v>0</v>
      </c>
      <c r="DC227" s="52">
        <f t="shared" si="387"/>
        <v>0</v>
      </c>
      <c r="DD227" s="61"/>
      <c r="DE227" s="165"/>
      <c r="DG227" s="276"/>
      <c r="DH227" s="282" t="str">
        <f t="shared" si="390"/>
        <v/>
      </c>
      <c r="DI227" s="275"/>
      <c r="DJ227" s="275"/>
      <c r="DK227" s="276"/>
      <c r="DL227" s="1081"/>
      <c r="DM227" s="1081"/>
      <c r="DN227" s="276"/>
      <c r="DO227" s="276"/>
      <c r="DP227" s="283" t="str">
        <f t="shared" si="391"/>
        <v/>
      </c>
      <c r="DQ227" s="276"/>
      <c r="DR227" s="276"/>
      <c r="DS227" s="277"/>
      <c r="DT227" s="276"/>
      <c r="DU227" s="277"/>
      <c r="DV227" s="276"/>
      <c r="DW227" s="276"/>
      <c r="DX227" s="277"/>
      <c r="DY227" s="277"/>
      <c r="DZ227" s="61"/>
      <c r="EA227" s="62"/>
      <c r="EB227" s="62"/>
      <c r="EC227" s="26" t="str">
        <f t="shared" si="351"/>
        <v/>
      </c>
      <c r="ED227" s="26" t="str">
        <f t="shared" si="352"/>
        <v/>
      </c>
      <c r="EE227" s="27">
        <f>IF(ED227="",0,IF(COUNTIF(ED$12:ED226,ED227)=0,0,COUNTIF(ED$12:ED226,ED227)))</f>
        <v>0</v>
      </c>
      <c r="EF227" s="26">
        <f t="shared" si="360"/>
        <v>0</v>
      </c>
      <c r="EG227" s="27" t="str">
        <f t="shared" si="353"/>
        <v/>
      </c>
      <c r="EI227" s="26" t="str">
        <f t="shared" si="354"/>
        <v/>
      </c>
      <c r="EJ227" s="26" t="str">
        <f t="shared" si="355"/>
        <v/>
      </c>
    </row>
    <row r="228" spans="1:140" s="26" customFormat="1" ht="52.5" customHeight="1">
      <c r="A228" s="169" t="str">
        <f>IF(OR($I228="TTL",$I228=""),"",IF(ISERROR(VLOOKUP($B228,CODE!$D:$G,CODE!$F$1-2,FALSE))=TRUE,"전략",VLOOKUP($B228,CODE!$D:$G,CODE!$F$1-2,FALSE)))</f>
        <v/>
      </c>
      <c r="B228" s="224" t="str">
        <f>IF(OR($I228="TTL",$I228=""),"",IF(VLOOKUP($P228,CODE!$K:$O,CODE!$O$1,FALSE)="",$I228,$I228&amp;"-"&amp;VLOOKUP($P228,CODE!$K:$O,CODE!$O$1,FALSE)))</f>
        <v/>
      </c>
      <c r="C228" s="72" t="str">
        <f t="shared" si="347"/>
        <v>--</v>
      </c>
      <c r="D228" s="306" t="str">
        <f t="shared" si="356"/>
        <v>--</v>
      </c>
      <c r="E228" s="72">
        <f t="shared" si="357"/>
        <v>0</v>
      </c>
      <c r="F228" s="195" t="str">
        <f t="shared" si="358"/>
        <v>--0</v>
      </c>
      <c r="G228" s="72" t="str">
        <f t="shared" si="359"/>
        <v>--0-</v>
      </c>
      <c r="H228" s="72">
        <f>IF(ISERROR(I228&amp;VLOOKUP(P228,CODE!$K:$N,CODE!$N$1,FALSE)&amp;S228)=TRUE,0,I228&amp;VLOOKUP(P228,CODE!$K:$N,CODE!$N$1,FALSE)&amp;S228)</f>
        <v>0</v>
      </c>
      <c r="I228" s="72" t="str">
        <f>IF(ISERROR(SEARCH("TTL",$K228))=TRUE,IF($L228="","",VLOOKUP($L228,CODE!$B:$G,CODE!$D$1,FALSE)),"TTL")</f>
        <v/>
      </c>
      <c r="J228" s="244" t="str">
        <f t="shared" si="348"/>
        <v/>
      </c>
      <c r="K228" s="558"/>
      <c r="L228" s="40"/>
      <c r="M228" s="41" t="str">
        <f>IF(OR($I228="TTL",$L228=""),"",VLOOKUP($L228,CODE!$B:$D,CODE!$C$1,FALSE))</f>
        <v/>
      </c>
      <c r="N228" s="42" t="str">
        <f>IF(OR($I228="TTL",$L228=""),"",VLOOKUP($K$2,CODE!$S:$T,CODE!$T$1-1,FALSE))</f>
        <v/>
      </c>
      <c r="O228" s="43" t="str">
        <f>IF(OR($I228="TTL",$L228=""),"",VLOOKUP($L$2,CODE!$X:$Y,CODE!$Y$1-1,FALSE))</f>
        <v/>
      </c>
      <c r="P228" s="40"/>
      <c r="Q228" s="41" t="str">
        <f>IF(OR($I228="TTL",$P228=""),"",VLOOKUP($P228,CODE!$K:$M,CODE!$L$1,FALSE))</f>
        <v/>
      </c>
      <c r="R228" s="185"/>
      <c r="S228" s="40"/>
      <c r="T228" s="43" t="str">
        <f t="shared" si="333"/>
        <v/>
      </c>
      <c r="U228" s="39" t="str">
        <f t="shared" si="334"/>
        <v/>
      </c>
      <c r="V228" s="36">
        <f t="shared" si="337"/>
        <v>0</v>
      </c>
      <c r="W228" s="44"/>
      <c r="X228" s="39" t="str">
        <f>IF($Y228="","",VLOOKUP($Y228,CODE!$AE:$AF,CODE!$AF$1-1,FALSE))</f>
        <v/>
      </c>
      <c r="Y228" s="37"/>
      <c r="Z228" s="35" t="str">
        <f t="shared" si="338"/>
        <v/>
      </c>
      <c r="AA228" s="554" t="str">
        <f t="shared" si="339"/>
        <v/>
      </c>
      <c r="AB228" s="45">
        <f t="shared" si="340"/>
        <v>0</v>
      </c>
      <c r="AC228" s="560">
        <v>0</v>
      </c>
      <c r="AD228" s="186">
        <v>1</v>
      </c>
      <c r="AE228" s="218"/>
      <c r="AF228" s="214"/>
      <c r="AG228" s="215"/>
      <c r="AH228" s="216"/>
      <c r="AI228" s="231" t="str">
        <f t="shared" si="335"/>
        <v/>
      </c>
      <c r="AJ228" s="217"/>
      <c r="AK228" s="217"/>
      <c r="AL228" s="219" t="str">
        <f t="shared" si="332"/>
        <v/>
      </c>
      <c r="AM228" s="254">
        <f>IF(ISERROR(VLOOKUP($F228,[1]기획현황취합!$A$1:$E$65474,[1]기획현황취합!$B$1,FALSE))=TRUE,0,VLOOKUP($F228,[1]기획현황취합!$A$1:$E$65474,[1]기획현황취합!$B$1,FALSE))</f>
        <v>0</v>
      </c>
      <c r="AN228" s="1042">
        <f>IF(ISERROR(VLOOKUP($F228,[1]기획현황취합!$A$1:$E$65474,[1]기획현황취합!$C$1,FALSE))=TRUE,0,VLOOKUP($F228,[1]기획현황취합!$A$1:$E$65474,[1]기획현황취합!$C$1,FALSE))</f>
        <v>0</v>
      </c>
      <c r="AO228" s="46">
        <f>IF(ISERROR(($AM228/1.1)/VLOOKUP($AG228,'TARGET MU'!$A:$D,'TARGET MU'!$D$1,FALSE))=TRUE,0,($AM228/1.1)/VLOOKUP($AG228,'TARGET MU'!$A:$D,'TARGET MU'!$D$1,FALSE))</f>
        <v>0</v>
      </c>
      <c r="AP228" s="1049">
        <f>IF(OR(AF228=0,AND(AV228=0,AW228=0)),0,IF(AG228="캡보이2",AV228*$AQ$5+AU228,IF(OR(AK228="IN",AK228="BG",AK228="VT",AK228="CB"),$AU228+(($AV228*(1+$AW$4))*(HLOOKUP(VLOOKUP(AG228,'TARGET MU'!$A:$P,'TARGET MU'!$J$1,FALSE),$AO$4:$AR$5,2,FALSE)))+$AW228,$AU228+((($AV228*(1+$AW$4))*(1+HLOOKUP(VLOOKUP($P228,CODE!$K:$P,CODE!$P$1,FALSE),$AS$4:$AV$5,2,FALSE)))*(HLOOKUP(VLOOKUP(AG228,'TARGET MU'!$A:$P,'TARGET MU'!$J$1,FALSE),$AO$4:$AR$5,2,FALSE)))+$AW228)))</f>
        <v>0</v>
      </c>
      <c r="AQ228" s="38">
        <f t="shared" si="388"/>
        <v>0</v>
      </c>
      <c r="AR228" s="716">
        <v>0</v>
      </c>
      <c r="AS228" s="716">
        <v>0</v>
      </c>
      <c r="AT228" s="251"/>
      <c r="AU228" s="226">
        <f t="shared" si="389"/>
        <v>0</v>
      </c>
      <c r="AV228" s="252">
        <v>0</v>
      </c>
      <c r="AW228" s="253">
        <v>0</v>
      </c>
      <c r="AX228" s="257">
        <f>IF(ISERROR(VLOOKUP($F228,[1]기획현황취합!$A$1:$E$65474,[1]기획현황취합!$D$1,FALSE))=TRUE,0,VLOOKUP($F228,[1]기획현황취합!$A$1:$E$65474,[1]기획현황취합!$D$1,FALSE))</f>
        <v>0</v>
      </c>
      <c r="AY228" s="255">
        <v>0</v>
      </c>
      <c r="AZ228" s="210">
        <f>IF(ISERROR(VLOOKUP($F228,[1]기획현황취합!$A$1:$E$65474,[1]기획현황취합!$E$1,FALSE))=TRUE,0,VLOOKUP($F228,[1]기획현황취합!$A$1:$E$65474,[1]기획현황취합!$E$1,FALSE))</f>
        <v>0</v>
      </c>
      <c r="BA228" s="250">
        <v>0</v>
      </c>
      <c r="BB228" s="250">
        <v>0</v>
      </c>
      <c r="BC228" s="250">
        <v>0</v>
      </c>
      <c r="BD228" s="250">
        <v>0</v>
      </c>
      <c r="BE228" s="250">
        <v>0</v>
      </c>
      <c r="BF228" s="250">
        <v>0</v>
      </c>
      <c r="BG228" s="256">
        <v>0</v>
      </c>
      <c r="BH228" s="256">
        <v>0</v>
      </c>
      <c r="BI228" s="84">
        <f>IF($I228="TTL",SUMIF($C:$C,MID($K228,1,SEARCH("TTL",$K228)-2),$BI:$BI),SUMIF(실입고현황!$A:$A,BB228&amp;VLOOKUP($AG228,'TARGET MU'!$A:$D,'TARGET MU'!$B$1,FALSE)&amp;$Z228&amp;" "&amp;$AE228,실입고현황!$C:$C))</f>
        <v>0</v>
      </c>
      <c r="BJ228" s="103">
        <f>IF($I228="TTL",SUMIF($C:$C,MID($K228,1,SEARCH("TTL",$K228)-2),$BJ:$BJ),SUMIF(실입고현황!$A:$A,BC228&amp;VLOOKUP($AG228,'TARGET MU'!$A:$D,'TARGET MU'!$B$1,FALSE)&amp;$Z228&amp;" "&amp;$AE228,실입고현황!$C:$C))</f>
        <v>0</v>
      </c>
      <c r="BK228" s="104">
        <f>IF($I228="TTL",SUMIF($C:$C,MID($K228,1,SEARCH("TTL",$K228)-2),$BK:$BK),SUMIF(실입고현황!$A:$A,BD228&amp;VLOOKUP($AG228,'TARGET MU'!$A:$D,'TARGET MU'!$B$1,FALSE)&amp;$Z228&amp;" "&amp;$AE228,실입고현황!$C:$C))</f>
        <v>0</v>
      </c>
      <c r="BL228" s="104">
        <f>IF($I228="TTL",SUMIF($C:$C,MID($K228,1,SEARCH("TTL",$K228)-2),$BL:$BL),SUMIF(실입고현황!$A:$A,BE228&amp;VLOOKUP($AG228,'TARGET MU'!$A:$D,'TARGET MU'!$B$1,FALSE)&amp;$Z228&amp;" "&amp;$AE228,실입고현황!$C:$C))</f>
        <v>0</v>
      </c>
      <c r="BM228" s="104">
        <f>IF($I228="TTL",SUMIF($C:$C,MID($K228,1,SEARCH("TTL",$K228)-2),$BM:$BM),SUMIF(실입고현황!$A:$A,BF228&amp;VLOOKUP($AG228,'TARGET MU'!$A:$D,'TARGET MU'!$B$1,FALSE)&amp;$Z228&amp;" "&amp;$AE228,실입고현황!$C:$C))</f>
        <v>0</v>
      </c>
      <c r="BN228" s="105">
        <f t="shared" si="341"/>
        <v>0</v>
      </c>
      <c r="BO228" s="47">
        <f t="shared" si="342"/>
        <v>0</v>
      </c>
      <c r="BP228" s="95">
        <f t="shared" si="343"/>
        <v>0</v>
      </c>
      <c r="BQ228" s="95">
        <f t="shared" si="344"/>
        <v>0</v>
      </c>
      <c r="BR228" s="48">
        <f t="shared" si="336"/>
        <v>0</v>
      </c>
      <c r="BT228" s="26" t="str">
        <f>IF(ISERROR(Z228&amp;VLOOKUP($AG228,'TARGET MU'!$A:$D,'TARGET MU'!$B$1,FALSE))=TRUE,"",Z228&amp;VLOOKUP($AG228,'TARGET MU'!$A:$D,'TARGET MU'!$B$1,FALSE))</f>
        <v/>
      </c>
      <c r="BU228" s="31">
        <f t="shared" si="349"/>
        <v>0</v>
      </c>
      <c r="BV228" s="31" t="str">
        <f t="shared" si="350"/>
        <v>0</v>
      </c>
      <c r="BX228" s="55">
        <f t="shared" si="361"/>
        <v>0</v>
      </c>
      <c r="BY228" s="56" t="str">
        <f t="shared" si="362"/>
        <v/>
      </c>
      <c r="BZ228" s="56">
        <f t="shared" si="363"/>
        <v>0</v>
      </c>
      <c r="CA228" s="56">
        <f t="shared" si="364"/>
        <v>0</v>
      </c>
      <c r="CB228" s="56">
        <f t="shared" si="365"/>
        <v>0</v>
      </c>
      <c r="CC228" s="56">
        <f t="shared" si="366"/>
        <v>0</v>
      </c>
      <c r="CD228" s="57">
        <f t="shared" si="367"/>
        <v>0</v>
      </c>
      <c r="CE228" s="56" t="str">
        <f t="shared" si="368"/>
        <v/>
      </c>
      <c r="CF228" s="56" t="str">
        <f t="shared" si="369"/>
        <v/>
      </c>
      <c r="CG228" s="57">
        <f t="shared" si="370"/>
        <v>0</v>
      </c>
      <c r="CH228" s="56" t="str">
        <f t="shared" si="371"/>
        <v/>
      </c>
      <c r="CI228" s="56">
        <f t="shared" si="372"/>
        <v>1</v>
      </c>
      <c r="CJ228" s="56">
        <f t="shared" si="373"/>
        <v>0</v>
      </c>
      <c r="CK228" s="58">
        <f t="shared" si="345"/>
        <v>0</v>
      </c>
      <c r="CL228" s="59">
        <f t="shared" si="374"/>
        <v>0</v>
      </c>
      <c r="CM228" s="58">
        <f t="shared" si="375"/>
        <v>0</v>
      </c>
      <c r="CN228" s="58">
        <f t="shared" si="376"/>
        <v>0</v>
      </c>
      <c r="CO228" s="58">
        <f t="shared" si="377"/>
        <v>0</v>
      </c>
      <c r="CP228" s="60" t="str">
        <f t="shared" si="378"/>
        <v/>
      </c>
      <c r="CQ228" s="241"/>
      <c r="CS228" s="49"/>
      <c r="CT228" s="50" t="str">
        <f t="shared" si="379"/>
        <v/>
      </c>
      <c r="CU228" s="51" t="str">
        <f t="shared" si="380"/>
        <v/>
      </c>
      <c r="CV228" s="51" t="str">
        <f t="shared" si="381"/>
        <v>_</v>
      </c>
      <c r="CW228" s="51" t="str">
        <f t="shared" si="382"/>
        <v/>
      </c>
      <c r="CX228" s="52">
        <f t="shared" si="383"/>
        <v>0</v>
      </c>
      <c r="CY228" s="52" t="str">
        <f t="shared" si="384"/>
        <v/>
      </c>
      <c r="CZ228" s="53">
        <f t="shared" si="346"/>
        <v>0</v>
      </c>
      <c r="DA228" s="53">
        <f t="shared" si="385"/>
        <v>0</v>
      </c>
      <c r="DB228" s="52">
        <f t="shared" si="386"/>
        <v>0</v>
      </c>
      <c r="DC228" s="52">
        <f t="shared" si="387"/>
        <v>0</v>
      </c>
      <c r="DD228" s="61"/>
      <c r="DE228" s="165"/>
      <c r="DG228" s="276"/>
      <c r="DH228" s="282" t="str">
        <f t="shared" si="390"/>
        <v/>
      </c>
      <c r="DI228" s="275"/>
      <c r="DJ228" s="275"/>
      <c r="DK228" s="276"/>
      <c r="DL228" s="1081"/>
      <c r="DM228" s="1081"/>
      <c r="DN228" s="276"/>
      <c r="DO228" s="276"/>
      <c r="DP228" s="283" t="str">
        <f t="shared" si="391"/>
        <v/>
      </c>
      <c r="DQ228" s="276"/>
      <c r="DR228" s="276"/>
      <c r="DS228" s="277"/>
      <c r="DT228" s="276"/>
      <c r="DU228" s="277"/>
      <c r="DV228" s="276"/>
      <c r="DW228" s="276"/>
      <c r="DX228" s="277"/>
      <c r="DY228" s="277"/>
      <c r="DZ228" s="61"/>
      <c r="EA228" s="62"/>
      <c r="EB228" s="62"/>
      <c r="EC228" s="26" t="str">
        <f t="shared" si="351"/>
        <v/>
      </c>
      <c r="ED228" s="26" t="str">
        <f t="shared" si="352"/>
        <v/>
      </c>
      <c r="EE228" s="27">
        <f>IF(ED228="",0,IF(COUNTIF(ED$12:ED227,ED228)=0,0,COUNTIF(ED$12:ED227,ED228)))</f>
        <v>0</v>
      </c>
      <c r="EF228" s="26">
        <f t="shared" si="360"/>
        <v>0</v>
      </c>
      <c r="EG228" s="27" t="str">
        <f t="shared" si="353"/>
        <v/>
      </c>
      <c r="EI228" s="26" t="str">
        <f t="shared" si="354"/>
        <v/>
      </c>
      <c r="EJ228" s="26" t="str">
        <f t="shared" si="355"/>
        <v/>
      </c>
    </row>
    <row r="229" spans="1:140" s="26" customFormat="1" ht="52.5" customHeight="1">
      <c r="A229" s="169" t="str">
        <f>IF(OR($I229="TTL",$I229=""),"",IF(ISERROR(VLOOKUP($B229,CODE!$D:$G,CODE!$F$1-2,FALSE))=TRUE,"전략",VLOOKUP($B229,CODE!$D:$G,CODE!$F$1-2,FALSE)))</f>
        <v/>
      </c>
      <c r="B229" s="224" t="str">
        <f>IF(OR($I229="TTL",$I229=""),"",IF(VLOOKUP($P229,CODE!$K:$O,CODE!$O$1,FALSE)="",$I229,$I229&amp;"-"&amp;VLOOKUP($P229,CODE!$K:$O,CODE!$O$1,FALSE)))</f>
        <v/>
      </c>
      <c r="C229" s="72" t="str">
        <f t="shared" si="347"/>
        <v>--</v>
      </c>
      <c r="D229" s="306" t="str">
        <f t="shared" si="356"/>
        <v>--</v>
      </c>
      <c r="E229" s="72">
        <f t="shared" si="357"/>
        <v>0</v>
      </c>
      <c r="F229" s="195" t="str">
        <f t="shared" si="358"/>
        <v>--0</v>
      </c>
      <c r="G229" s="72" t="str">
        <f t="shared" si="359"/>
        <v>--0-</v>
      </c>
      <c r="H229" s="72">
        <f>IF(ISERROR(I229&amp;VLOOKUP(P229,CODE!$K:$N,CODE!$N$1,FALSE)&amp;S229)=TRUE,0,I229&amp;VLOOKUP(P229,CODE!$K:$N,CODE!$N$1,FALSE)&amp;S229)</f>
        <v>0</v>
      </c>
      <c r="I229" s="72" t="str">
        <f>IF(ISERROR(SEARCH("TTL",$K229))=TRUE,IF($L229="","",VLOOKUP($L229,CODE!$B:$G,CODE!$D$1,FALSE)),"TTL")</f>
        <v/>
      </c>
      <c r="J229" s="244" t="str">
        <f t="shared" si="348"/>
        <v/>
      </c>
      <c r="K229" s="558"/>
      <c r="L229" s="40"/>
      <c r="M229" s="41" t="str">
        <f>IF(OR($I229="TTL",$L229=""),"",VLOOKUP($L229,CODE!$B:$D,CODE!$C$1,FALSE))</f>
        <v/>
      </c>
      <c r="N229" s="42" t="str">
        <f>IF(OR($I229="TTL",$L229=""),"",VLOOKUP($K$2,CODE!$S:$T,CODE!$T$1-1,FALSE))</f>
        <v/>
      </c>
      <c r="O229" s="43" t="str">
        <f>IF(OR($I229="TTL",$L229=""),"",VLOOKUP($L$2,CODE!$X:$Y,CODE!$Y$1-1,FALSE))</f>
        <v/>
      </c>
      <c r="P229" s="40"/>
      <c r="Q229" s="41" t="str">
        <f>IF(OR($I229="TTL",$P229=""),"",VLOOKUP($P229,CODE!$K:$M,CODE!$L$1,FALSE))</f>
        <v/>
      </c>
      <c r="R229" s="185"/>
      <c r="S229" s="40"/>
      <c r="T229" s="43" t="str">
        <f t="shared" si="333"/>
        <v/>
      </c>
      <c r="U229" s="39" t="str">
        <f t="shared" si="334"/>
        <v/>
      </c>
      <c r="V229" s="36">
        <f t="shared" si="337"/>
        <v>0</v>
      </c>
      <c r="W229" s="44"/>
      <c r="X229" s="39" t="str">
        <f>IF($Y229="","",VLOOKUP($Y229,CODE!$AE:$AF,CODE!$AF$1-1,FALSE))</f>
        <v/>
      </c>
      <c r="Y229" s="37"/>
      <c r="Z229" s="35" t="str">
        <f t="shared" si="338"/>
        <v/>
      </c>
      <c r="AA229" s="554" t="str">
        <f t="shared" si="339"/>
        <v/>
      </c>
      <c r="AB229" s="45">
        <f t="shared" si="340"/>
        <v>0</v>
      </c>
      <c r="AC229" s="560">
        <v>0</v>
      </c>
      <c r="AD229" s="186">
        <v>1</v>
      </c>
      <c r="AE229" s="218"/>
      <c r="AF229" s="214"/>
      <c r="AG229" s="215"/>
      <c r="AH229" s="216"/>
      <c r="AI229" s="231" t="str">
        <f t="shared" si="335"/>
        <v/>
      </c>
      <c r="AJ229" s="217"/>
      <c r="AK229" s="217"/>
      <c r="AL229" s="219" t="str">
        <f t="shared" si="332"/>
        <v/>
      </c>
      <c r="AM229" s="254">
        <f>IF(ISERROR(VLOOKUP($F229,[1]기획현황취합!$A$1:$E$65474,[1]기획현황취합!$B$1,FALSE))=TRUE,0,VLOOKUP($F229,[1]기획현황취합!$A$1:$E$65474,[1]기획현황취합!$B$1,FALSE))</f>
        <v>0</v>
      </c>
      <c r="AN229" s="1042">
        <f>IF(ISERROR(VLOOKUP($F229,[1]기획현황취합!$A$1:$E$65474,[1]기획현황취합!$C$1,FALSE))=TRUE,0,VLOOKUP($F229,[1]기획현황취합!$A$1:$E$65474,[1]기획현황취합!$C$1,FALSE))</f>
        <v>0</v>
      </c>
      <c r="AO229" s="46">
        <f>IF(ISERROR(($AM229/1.1)/VLOOKUP($AG229,'TARGET MU'!$A:$D,'TARGET MU'!$D$1,FALSE))=TRUE,0,($AM229/1.1)/VLOOKUP($AG229,'TARGET MU'!$A:$D,'TARGET MU'!$D$1,FALSE))</f>
        <v>0</v>
      </c>
      <c r="AP229" s="1049">
        <f>IF(OR(AF229=0,AND(AV229=0,AW229=0)),0,IF(AG229="캡보이2",AV229*$AQ$5+AU229,IF(OR(AK229="IN",AK229="BG",AK229="VT",AK229="CB"),$AU229+(($AV229*(1+$AW$4))*(HLOOKUP(VLOOKUP(AG229,'TARGET MU'!$A:$P,'TARGET MU'!$J$1,FALSE),$AO$4:$AR$5,2,FALSE)))+$AW229,$AU229+((($AV229*(1+$AW$4))*(1+HLOOKUP(VLOOKUP($P229,CODE!$K:$P,CODE!$P$1,FALSE),$AS$4:$AV$5,2,FALSE)))*(HLOOKUP(VLOOKUP(AG229,'TARGET MU'!$A:$P,'TARGET MU'!$J$1,FALSE),$AO$4:$AR$5,2,FALSE)))+$AW229)))</f>
        <v>0</v>
      </c>
      <c r="AQ229" s="38">
        <f t="shared" si="388"/>
        <v>0</v>
      </c>
      <c r="AR229" s="716">
        <v>0</v>
      </c>
      <c r="AS229" s="716">
        <v>0</v>
      </c>
      <c r="AT229" s="251"/>
      <c r="AU229" s="226">
        <f t="shared" si="389"/>
        <v>0</v>
      </c>
      <c r="AV229" s="252">
        <v>0</v>
      </c>
      <c r="AW229" s="253">
        <v>0</v>
      </c>
      <c r="AX229" s="257">
        <f>IF(ISERROR(VLOOKUP($F229,[1]기획현황취합!$A$1:$E$65474,[1]기획현황취합!$D$1,FALSE))=TRUE,0,VLOOKUP($F229,[1]기획현황취합!$A$1:$E$65474,[1]기획현황취합!$D$1,FALSE))</f>
        <v>0</v>
      </c>
      <c r="AY229" s="255">
        <v>0</v>
      </c>
      <c r="AZ229" s="210">
        <f>IF(ISERROR(VLOOKUP($F229,[1]기획현황취합!$A$1:$E$65474,[1]기획현황취합!$E$1,FALSE))=TRUE,0,VLOOKUP($F229,[1]기획현황취합!$A$1:$E$65474,[1]기획현황취합!$E$1,FALSE))</f>
        <v>0</v>
      </c>
      <c r="BA229" s="250">
        <v>0</v>
      </c>
      <c r="BB229" s="250">
        <v>0</v>
      </c>
      <c r="BC229" s="250">
        <v>0</v>
      </c>
      <c r="BD229" s="250">
        <v>0</v>
      </c>
      <c r="BE229" s="250">
        <v>0</v>
      </c>
      <c r="BF229" s="250">
        <v>0</v>
      </c>
      <c r="BG229" s="256">
        <v>0</v>
      </c>
      <c r="BH229" s="256">
        <v>0</v>
      </c>
      <c r="BI229" s="84">
        <f>IF($I229="TTL",SUMIF($C:$C,MID($K229,1,SEARCH("TTL",$K229)-2),$BI:$BI),SUMIF(실입고현황!$A:$A,BB229&amp;VLOOKUP($AG229,'TARGET MU'!$A:$D,'TARGET MU'!$B$1,FALSE)&amp;$Z229&amp;" "&amp;$AE229,실입고현황!$C:$C))</f>
        <v>0</v>
      </c>
      <c r="BJ229" s="103">
        <f>IF($I229="TTL",SUMIF($C:$C,MID($K229,1,SEARCH("TTL",$K229)-2),$BJ:$BJ),SUMIF(실입고현황!$A:$A,BC229&amp;VLOOKUP($AG229,'TARGET MU'!$A:$D,'TARGET MU'!$B$1,FALSE)&amp;$Z229&amp;" "&amp;$AE229,실입고현황!$C:$C))</f>
        <v>0</v>
      </c>
      <c r="BK229" s="104">
        <f>IF($I229="TTL",SUMIF($C:$C,MID($K229,1,SEARCH("TTL",$K229)-2),$BK:$BK),SUMIF(실입고현황!$A:$A,BD229&amp;VLOOKUP($AG229,'TARGET MU'!$A:$D,'TARGET MU'!$B$1,FALSE)&amp;$Z229&amp;" "&amp;$AE229,실입고현황!$C:$C))</f>
        <v>0</v>
      </c>
      <c r="BL229" s="104">
        <f>IF($I229="TTL",SUMIF($C:$C,MID($K229,1,SEARCH("TTL",$K229)-2),$BL:$BL),SUMIF(실입고현황!$A:$A,BE229&amp;VLOOKUP($AG229,'TARGET MU'!$A:$D,'TARGET MU'!$B$1,FALSE)&amp;$Z229&amp;" "&amp;$AE229,실입고현황!$C:$C))</f>
        <v>0</v>
      </c>
      <c r="BM229" s="104">
        <f>IF($I229="TTL",SUMIF($C:$C,MID($K229,1,SEARCH("TTL",$K229)-2),$BM:$BM),SUMIF(실입고현황!$A:$A,BF229&amp;VLOOKUP($AG229,'TARGET MU'!$A:$D,'TARGET MU'!$B$1,FALSE)&amp;$Z229&amp;" "&amp;$AE229,실입고현황!$C:$C))</f>
        <v>0</v>
      </c>
      <c r="BN229" s="105">
        <f t="shared" si="341"/>
        <v>0</v>
      </c>
      <c r="BO229" s="47">
        <f t="shared" si="342"/>
        <v>0</v>
      </c>
      <c r="BP229" s="95">
        <f t="shared" si="343"/>
        <v>0</v>
      </c>
      <c r="BQ229" s="95">
        <f t="shared" si="344"/>
        <v>0</v>
      </c>
      <c r="BR229" s="48">
        <f t="shared" si="336"/>
        <v>0</v>
      </c>
      <c r="BT229" s="26" t="str">
        <f>IF(ISERROR(Z229&amp;VLOOKUP($AG229,'TARGET MU'!$A:$D,'TARGET MU'!$B$1,FALSE))=TRUE,"",Z229&amp;VLOOKUP($AG229,'TARGET MU'!$A:$D,'TARGET MU'!$B$1,FALSE))</f>
        <v/>
      </c>
      <c r="BU229" s="31">
        <f t="shared" si="349"/>
        <v>0</v>
      </c>
      <c r="BV229" s="31" t="str">
        <f t="shared" si="350"/>
        <v>0</v>
      </c>
      <c r="BX229" s="55">
        <f t="shared" si="361"/>
        <v>0</v>
      </c>
      <c r="BY229" s="56" t="str">
        <f t="shared" si="362"/>
        <v/>
      </c>
      <c r="BZ229" s="56">
        <f t="shared" si="363"/>
        <v>0</v>
      </c>
      <c r="CA229" s="56">
        <f t="shared" si="364"/>
        <v>0</v>
      </c>
      <c r="CB229" s="56">
        <f t="shared" si="365"/>
        <v>0</v>
      </c>
      <c r="CC229" s="56">
        <f t="shared" si="366"/>
        <v>0</v>
      </c>
      <c r="CD229" s="57">
        <f t="shared" si="367"/>
        <v>0</v>
      </c>
      <c r="CE229" s="56" t="str">
        <f t="shared" si="368"/>
        <v/>
      </c>
      <c r="CF229" s="56" t="str">
        <f t="shared" si="369"/>
        <v/>
      </c>
      <c r="CG229" s="57">
        <f t="shared" si="370"/>
        <v>0</v>
      </c>
      <c r="CH229" s="56" t="str">
        <f t="shared" si="371"/>
        <v/>
      </c>
      <c r="CI229" s="56">
        <f t="shared" si="372"/>
        <v>1</v>
      </c>
      <c r="CJ229" s="56">
        <f t="shared" si="373"/>
        <v>0</v>
      </c>
      <c r="CK229" s="58">
        <f t="shared" si="345"/>
        <v>0</v>
      </c>
      <c r="CL229" s="59">
        <f t="shared" si="374"/>
        <v>0</v>
      </c>
      <c r="CM229" s="58">
        <f t="shared" si="375"/>
        <v>0</v>
      </c>
      <c r="CN229" s="58">
        <f t="shared" si="376"/>
        <v>0</v>
      </c>
      <c r="CO229" s="58">
        <f t="shared" si="377"/>
        <v>0</v>
      </c>
      <c r="CP229" s="60" t="str">
        <f t="shared" si="378"/>
        <v/>
      </c>
      <c r="CQ229" s="241"/>
      <c r="CS229" s="49"/>
      <c r="CT229" s="50" t="str">
        <f t="shared" si="379"/>
        <v/>
      </c>
      <c r="CU229" s="51" t="str">
        <f t="shared" si="380"/>
        <v/>
      </c>
      <c r="CV229" s="51" t="str">
        <f t="shared" si="381"/>
        <v>_</v>
      </c>
      <c r="CW229" s="51" t="str">
        <f t="shared" si="382"/>
        <v/>
      </c>
      <c r="CX229" s="52">
        <f t="shared" si="383"/>
        <v>0</v>
      </c>
      <c r="CY229" s="52" t="str">
        <f t="shared" si="384"/>
        <v/>
      </c>
      <c r="CZ229" s="53">
        <f t="shared" si="346"/>
        <v>0</v>
      </c>
      <c r="DA229" s="53">
        <f t="shared" si="385"/>
        <v>0</v>
      </c>
      <c r="DB229" s="52">
        <f t="shared" si="386"/>
        <v>0</v>
      </c>
      <c r="DC229" s="52">
        <f t="shared" si="387"/>
        <v>0</v>
      </c>
      <c r="DD229" s="61"/>
      <c r="DE229" s="165"/>
      <c r="DG229" s="276"/>
      <c r="DH229" s="282" t="str">
        <f t="shared" si="390"/>
        <v/>
      </c>
      <c r="DI229" s="275"/>
      <c r="DJ229" s="275"/>
      <c r="DK229" s="276"/>
      <c r="DL229" s="1081"/>
      <c r="DM229" s="1081"/>
      <c r="DN229" s="276"/>
      <c r="DO229" s="276"/>
      <c r="DP229" s="283" t="str">
        <f t="shared" si="391"/>
        <v/>
      </c>
      <c r="DQ229" s="276"/>
      <c r="DR229" s="276"/>
      <c r="DS229" s="277"/>
      <c r="DT229" s="276"/>
      <c r="DU229" s="277"/>
      <c r="DV229" s="276"/>
      <c r="DW229" s="276"/>
      <c r="DX229" s="277"/>
      <c r="DY229" s="277"/>
      <c r="DZ229" s="61"/>
      <c r="EA229" s="62"/>
      <c r="EB229" s="62"/>
      <c r="EC229" s="26" t="str">
        <f t="shared" si="351"/>
        <v/>
      </c>
      <c r="ED229" s="26" t="str">
        <f t="shared" si="352"/>
        <v/>
      </c>
      <c r="EE229" s="27">
        <f>IF(ED229="",0,IF(COUNTIF(ED$12:ED228,ED229)=0,0,COUNTIF(ED$12:ED228,ED229)))</f>
        <v>0</v>
      </c>
      <c r="EF229" s="26">
        <f t="shared" si="360"/>
        <v>0</v>
      </c>
      <c r="EG229" s="27" t="str">
        <f t="shared" si="353"/>
        <v/>
      </c>
      <c r="EI229" s="26" t="str">
        <f t="shared" si="354"/>
        <v/>
      </c>
      <c r="EJ229" s="26" t="str">
        <f t="shared" si="355"/>
        <v/>
      </c>
    </row>
    <row r="230" spans="1:140" s="26" customFormat="1" ht="52.5" customHeight="1">
      <c r="A230" s="169" t="str">
        <f>IF(OR($I230="TTL",$I230=""),"",IF(ISERROR(VLOOKUP($B230,CODE!$D:$G,CODE!$F$1-2,FALSE))=TRUE,"전략",VLOOKUP($B230,CODE!$D:$G,CODE!$F$1-2,FALSE)))</f>
        <v/>
      </c>
      <c r="B230" s="224" t="str">
        <f>IF(OR($I230="TTL",$I230=""),"",IF(VLOOKUP($P230,CODE!$K:$O,CODE!$O$1,FALSE)="",$I230,$I230&amp;"-"&amp;VLOOKUP($P230,CODE!$K:$O,CODE!$O$1,FALSE)))</f>
        <v/>
      </c>
      <c r="C230" s="72" t="str">
        <f t="shared" si="347"/>
        <v>--</v>
      </c>
      <c r="D230" s="306" t="str">
        <f t="shared" si="356"/>
        <v>--</v>
      </c>
      <c r="E230" s="72">
        <f t="shared" si="357"/>
        <v>0</v>
      </c>
      <c r="F230" s="195" t="str">
        <f t="shared" si="358"/>
        <v>--0</v>
      </c>
      <c r="G230" s="72" t="str">
        <f t="shared" si="359"/>
        <v>--0-</v>
      </c>
      <c r="H230" s="72">
        <f>IF(ISERROR(I230&amp;VLOOKUP(P230,CODE!$K:$N,CODE!$N$1,FALSE)&amp;S230)=TRUE,0,I230&amp;VLOOKUP(P230,CODE!$K:$N,CODE!$N$1,FALSE)&amp;S230)</f>
        <v>0</v>
      </c>
      <c r="I230" s="72" t="str">
        <f>IF(ISERROR(SEARCH("TTL",$K230))=TRUE,IF($L230="","",VLOOKUP($L230,CODE!$B:$G,CODE!$D$1,FALSE)),"TTL")</f>
        <v/>
      </c>
      <c r="J230" s="244" t="str">
        <f t="shared" si="348"/>
        <v/>
      </c>
      <c r="K230" s="558"/>
      <c r="L230" s="40"/>
      <c r="M230" s="41" t="str">
        <f>IF(OR($I230="TTL",$L230=""),"",VLOOKUP($L230,CODE!$B:$D,CODE!$C$1,FALSE))</f>
        <v/>
      </c>
      <c r="N230" s="42" t="str">
        <f>IF(OR($I230="TTL",$L230=""),"",VLOOKUP($K$2,CODE!$S:$T,CODE!$T$1-1,FALSE))</f>
        <v/>
      </c>
      <c r="O230" s="43" t="str">
        <f>IF(OR($I230="TTL",$L230=""),"",VLOOKUP($L$2,CODE!$X:$Y,CODE!$Y$1-1,FALSE))</f>
        <v/>
      </c>
      <c r="P230" s="40"/>
      <c r="Q230" s="41" t="str">
        <f>IF(OR($I230="TTL",$P230=""),"",VLOOKUP($P230,CODE!$K:$M,CODE!$L$1,FALSE))</f>
        <v/>
      </c>
      <c r="R230" s="185"/>
      <c r="S230" s="40"/>
      <c r="T230" s="43" t="str">
        <f t="shared" si="333"/>
        <v/>
      </c>
      <c r="U230" s="39" t="str">
        <f t="shared" si="334"/>
        <v/>
      </c>
      <c r="V230" s="36">
        <f t="shared" si="337"/>
        <v>0</v>
      </c>
      <c r="W230" s="44"/>
      <c r="X230" s="39" t="str">
        <f>IF($Y230="","",VLOOKUP($Y230,CODE!$AE:$AF,CODE!$AF$1-1,FALSE))</f>
        <v/>
      </c>
      <c r="Y230" s="37"/>
      <c r="Z230" s="35" t="str">
        <f t="shared" si="338"/>
        <v/>
      </c>
      <c r="AA230" s="554" t="str">
        <f t="shared" si="339"/>
        <v/>
      </c>
      <c r="AB230" s="45">
        <f t="shared" si="340"/>
        <v>0</v>
      </c>
      <c r="AC230" s="560">
        <v>0</v>
      </c>
      <c r="AD230" s="186">
        <v>1</v>
      </c>
      <c r="AE230" s="218"/>
      <c r="AF230" s="214"/>
      <c r="AG230" s="215"/>
      <c r="AH230" s="216"/>
      <c r="AI230" s="231" t="str">
        <f t="shared" si="335"/>
        <v/>
      </c>
      <c r="AJ230" s="217"/>
      <c r="AK230" s="217"/>
      <c r="AL230" s="219" t="str">
        <f t="shared" si="332"/>
        <v/>
      </c>
      <c r="AM230" s="254">
        <f>IF(ISERROR(VLOOKUP($F230,[1]기획현황취합!$A$1:$E$65474,[1]기획현황취합!$B$1,FALSE))=TRUE,0,VLOOKUP($F230,[1]기획현황취합!$A$1:$E$65474,[1]기획현황취합!$B$1,FALSE))</f>
        <v>0</v>
      </c>
      <c r="AN230" s="1042">
        <f>IF(ISERROR(VLOOKUP($F230,[1]기획현황취합!$A$1:$E$65474,[1]기획현황취합!$C$1,FALSE))=TRUE,0,VLOOKUP($F230,[1]기획현황취합!$A$1:$E$65474,[1]기획현황취합!$C$1,FALSE))</f>
        <v>0</v>
      </c>
      <c r="AO230" s="46">
        <f>IF(ISERROR(($AM230/1.1)/VLOOKUP($AG230,'TARGET MU'!$A:$D,'TARGET MU'!$D$1,FALSE))=TRUE,0,($AM230/1.1)/VLOOKUP($AG230,'TARGET MU'!$A:$D,'TARGET MU'!$D$1,FALSE))</f>
        <v>0</v>
      </c>
      <c r="AP230" s="1049">
        <f>IF(OR(AF230=0,AND(AV230=0,AW230=0)),0,IF(AG230="캡보이2",AV230*$AQ$5+AU230,IF(OR(AK230="IN",AK230="BG",AK230="VT",AK230="CB"),$AU230+(($AV230*(1+$AW$4))*(HLOOKUP(VLOOKUP(AG230,'TARGET MU'!$A:$P,'TARGET MU'!$J$1,FALSE),$AO$4:$AR$5,2,FALSE)))+$AW230,$AU230+((($AV230*(1+$AW$4))*(1+HLOOKUP(VLOOKUP($P230,CODE!$K:$P,CODE!$P$1,FALSE),$AS$4:$AV$5,2,FALSE)))*(HLOOKUP(VLOOKUP(AG230,'TARGET MU'!$A:$P,'TARGET MU'!$J$1,FALSE),$AO$4:$AR$5,2,FALSE)))+$AW230)))</f>
        <v>0</v>
      </c>
      <c r="AQ230" s="38">
        <f t="shared" si="388"/>
        <v>0</v>
      </c>
      <c r="AR230" s="716">
        <v>0</v>
      </c>
      <c r="AS230" s="716">
        <v>0</v>
      </c>
      <c r="AT230" s="251"/>
      <c r="AU230" s="226">
        <f t="shared" si="389"/>
        <v>0</v>
      </c>
      <c r="AV230" s="252">
        <v>0</v>
      </c>
      <c r="AW230" s="253">
        <v>0</v>
      </c>
      <c r="AX230" s="257">
        <f>IF(ISERROR(VLOOKUP($F230,[1]기획현황취합!$A$1:$E$65474,[1]기획현황취합!$D$1,FALSE))=TRUE,0,VLOOKUP($F230,[1]기획현황취합!$A$1:$E$65474,[1]기획현황취합!$D$1,FALSE))</f>
        <v>0</v>
      </c>
      <c r="AY230" s="255">
        <v>0</v>
      </c>
      <c r="AZ230" s="210">
        <f>IF(ISERROR(VLOOKUP($F230,[1]기획현황취합!$A$1:$E$65474,[1]기획현황취합!$E$1,FALSE))=TRUE,0,VLOOKUP($F230,[1]기획현황취합!$A$1:$E$65474,[1]기획현황취합!$E$1,FALSE))</f>
        <v>0</v>
      </c>
      <c r="BA230" s="250">
        <v>0</v>
      </c>
      <c r="BB230" s="250">
        <v>0</v>
      </c>
      <c r="BC230" s="250">
        <v>0</v>
      </c>
      <c r="BD230" s="250">
        <v>0</v>
      </c>
      <c r="BE230" s="250">
        <v>0</v>
      </c>
      <c r="BF230" s="250">
        <v>0</v>
      </c>
      <c r="BG230" s="256">
        <v>0</v>
      </c>
      <c r="BH230" s="256">
        <v>0</v>
      </c>
      <c r="BI230" s="84">
        <f>IF($I230="TTL",SUMIF($C:$C,MID($K230,1,SEARCH("TTL",$K230)-2),$BI:$BI),SUMIF(실입고현황!$A:$A,BB230&amp;VLOOKUP($AG230,'TARGET MU'!$A:$D,'TARGET MU'!$B$1,FALSE)&amp;$Z230&amp;" "&amp;$AE230,실입고현황!$C:$C))</f>
        <v>0</v>
      </c>
      <c r="BJ230" s="103">
        <f>IF($I230="TTL",SUMIF($C:$C,MID($K230,1,SEARCH("TTL",$K230)-2),$BJ:$BJ),SUMIF(실입고현황!$A:$A,BC230&amp;VLOOKUP($AG230,'TARGET MU'!$A:$D,'TARGET MU'!$B$1,FALSE)&amp;$Z230&amp;" "&amp;$AE230,실입고현황!$C:$C))</f>
        <v>0</v>
      </c>
      <c r="BK230" s="104">
        <f>IF($I230="TTL",SUMIF($C:$C,MID($K230,1,SEARCH("TTL",$K230)-2),$BK:$BK),SUMIF(실입고현황!$A:$A,BD230&amp;VLOOKUP($AG230,'TARGET MU'!$A:$D,'TARGET MU'!$B$1,FALSE)&amp;$Z230&amp;" "&amp;$AE230,실입고현황!$C:$C))</f>
        <v>0</v>
      </c>
      <c r="BL230" s="104">
        <f>IF($I230="TTL",SUMIF($C:$C,MID($K230,1,SEARCH("TTL",$K230)-2),$BL:$BL),SUMIF(실입고현황!$A:$A,BE230&amp;VLOOKUP($AG230,'TARGET MU'!$A:$D,'TARGET MU'!$B$1,FALSE)&amp;$Z230&amp;" "&amp;$AE230,실입고현황!$C:$C))</f>
        <v>0</v>
      </c>
      <c r="BM230" s="104">
        <f>IF($I230="TTL",SUMIF($C:$C,MID($K230,1,SEARCH("TTL",$K230)-2),$BM:$BM),SUMIF(실입고현황!$A:$A,BF230&amp;VLOOKUP($AG230,'TARGET MU'!$A:$D,'TARGET MU'!$B$1,FALSE)&amp;$Z230&amp;" "&amp;$AE230,실입고현황!$C:$C))</f>
        <v>0</v>
      </c>
      <c r="BN230" s="105">
        <f t="shared" si="341"/>
        <v>0</v>
      </c>
      <c r="BO230" s="47">
        <f t="shared" si="342"/>
        <v>0</v>
      </c>
      <c r="BP230" s="95">
        <f t="shared" si="343"/>
        <v>0</v>
      </c>
      <c r="BQ230" s="95">
        <f t="shared" si="344"/>
        <v>0</v>
      </c>
      <c r="BR230" s="48">
        <f t="shared" si="336"/>
        <v>0</v>
      </c>
      <c r="BT230" s="26" t="str">
        <f>IF(ISERROR(Z230&amp;VLOOKUP($AG230,'TARGET MU'!$A:$D,'TARGET MU'!$B$1,FALSE))=TRUE,"",Z230&amp;VLOOKUP($AG230,'TARGET MU'!$A:$D,'TARGET MU'!$B$1,FALSE))</f>
        <v/>
      </c>
      <c r="BU230" s="31">
        <f t="shared" si="349"/>
        <v>0</v>
      </c>
      <c r="BV230" s="31" t="str">
        <f t="shared" si="350"/>
        <v>0</v>
      </c>
      <c r="BX230" s="55">
        <f t="shared" si="361"/>
        <v>0</v>
      </c>
      <c r="BY230" s="56" t="str">
        <f t="shared" si="362"/>
        <v/>
      </c>
      <c r="BZ230" s="56">
        <f t="shared" si="363"/>
        <v>0</v>
      </c>
      <c r="CA230" s="56">
        <f t="shared" si="364"/>
        <v>0</v>
      </c>
      <c r="CB230" s="56">
        <f t="shared" si="365"/>
        <v>0</v>
      </c>
      <c r="CC230" s="56">
        <f t="shared" si="366"/>
        <v>0</v>
      </c>
      <c r="CD230" s="57">
        <f t="shared" si="367"/>
        <v>0</v>
      </c>
      <c r="CE230" s="56" t="str">
        <f t="shared" si="368"/>
        <v/>
      </c>
      <c r="CF230" s="56" t="str">
        <f t="shared" si="369"/>
        <v/>
      </c>
      <c r="CG230" s="57">
        <f t="shared" si="370"/>
        <v>0</v>
      </c>
      <c r="CH230" s="56" t="str">
        <f t="shared" si="371"/>
        <v/>
      </c>
      <c r="CI230" s="56">
        <f t="shared" si="372"/>
        <v>1</v>
      </c>
      <c r="CJ230" s="56">
        <f t="shared" si="373"/>
        <v>0</v>
      </c>
      <c r="CK230" s="58">
        <f t="shared" si="345"/>
        <v>0</v>
      </c>
      <c r="CL230" s="59">
        <f t="shared" si="374"/>
        <v>0</v>
      </c>
      <c r="CM230" s="58">
        <f t="shared" si="375"/>
        <v>0</v>
      </c>
      <c r="CN230" s="58">
        <f t="shared" si="376"/>
        <v>0</v>
      </c>
      <c r="CO230" s="58">
        <f t="shared" si="377"/>
        <v>0</v>
      </c>
      <c r="CP230" s="60" t="str">
        <f t="shared" si="378"/>
        <v/>
      </c>
      <c r="CQ230" s="241"/>
      <c r="CS230" s="49"/>
      <c r="CT230" s="50" t="str">
        <f t="shared" si="379"/>
        <v/>
      </c>
      <c r="CU230" s="51" t="str">
        <f t="shared" si="380"/>
        <v/>
      </c>
      <c r="CV230" s="51" t="str">
        <f t="shared" si="381"/>
        <v>_</v>
      </c>
      <c r="CW230" s="51" t="str">
        <f t="shared" si="382"/>
        <v/>
      </c>
      <c r="CX230" s="52">
        <f t="shared" si="383"/>
        <v>0</v>
      </c>
      <c r="CY230" s="52" t="str">
        <f t="shared" si="384"/>
        <v/>
      </c>
      <c r="CZ230" s="53">
        <f t="shared" si="346"/>
        <v>0</v>
      </c>
      <c r="DA230" s="53">
        <f t="shared" si="385"/>
        <v>0</v>
      </c>
      <c r="DB230" s="52">
        <f t="shared" si="386"/>
        <v>0</v>
      </c>
      <c r="DC230" s="52">
        <f t="shared" si="387"/>
        <v>0</v>
      </c>
      <c r="DD230" s="61"/>
      <c r="DE230" s="165"/>
      <c r="DG230" s="276"/>
      <c r="DH230" s="282" t="str">
        <f t="shared" si="390"/>
        <v/>
      </c>
      <c r="DI230" s="275"/>
      <c r="DJ230" s="275"/>
      <c r="DK230" s="276"/>
      <c r="DL230" s="1081"/>
      <c r="DM230" s="1081"/>
      <c r="DN230" s="276"/>
      <c r="DO230" s="276"/>
      <c r="DP230" s="283" t="str">
        <f t="shared" si="391"/>
        <v/>
      </c>
      <c r="DQ230" s="276"/>
      <c r="DR230" s="276"/>
      <c r="DS230" s="277"/>
      <c r="DT230" s="276"/>
      <c r="DU230" s="277"/>
      <c r="DV230" s="276"/>
      <c r="DW230" s="276"/>
      <c r="DX230" s="277"/>
      <c r="DY230" s="277"/>
      <c r="DZ230" s="61"/>
      <c r="EA230" s="62"/>
      <c r="EB230" s="62"/>
      <c r="EC230" s="26" t="str">
        <f t="shared" si="351"/>
        <v/>
      </c>
      <c r="ED230" s="26" t="str">
        <f t="shared" si="352"/>
        <v/>
      </c>
      <c r="EE230" s="27">
        <f>IF(ED230="",0,IF(COUNTIF(ED$12:ED229,ED230)=0,0,COUNTIF(ED$12:ED229,ED230)))</f>
        <v>0</v>
      </c>
      <c r="EF230" s="26">
        <f t="shared" si="360"/>
        <v>0</v>
      </c>
      <c r="EG230" s="27" t="str">
        <f t="shared" si="353"/>
        <v/>
      </c>
      <c r="EI230" s="26" t="str">
        <f t="shared" si="354"/>
        <v/>
      </c>
      <c r="EJ230" s="26" t="str">
        <f t="shared" si="355"/>
        <v/>
      </c>
    </row>
    <row r="231" spans="1:140" s="26" customFormat="1" ht="52.5" customHeight="1">
      <c r="A231" s="169" t="str">
        <f>IF(OR($I231="TTL",$I231=""),"",IF(ISERROR(VLOOKUP($B231,CODE!$D:$G,CODE!$F$1-2,FALSE))=TRUE,"전략",VLOOKUP($B231,CODE!$D:$G,CODE!$F$1-2,FALSE)))</f>
        <v/>
      </c>
      <c r="B231" s="224" t="str">
        <f>IF(OR($I231="TTL",$I231=""),"",IF(VLOOKUP($P231,CODE!$K:$O,CODE!$O$1,FALSE)="",$I231,$I231&amp;"-"&amp;VLOOKUP($P231,CODE!$K:$O,CODE!$O$1,FALSE)))</f>
        <v/>
      </c>
      <c r="C231" s="72" t="str">
        <f t="shared" si="347"/>
        <v>--</v>
      </c>
      <c r="D231" s="306" t="str">
        <f t="shared" si="356"/>
        <v>--</v>
      </c>
      <c r="E231" s="72">
        <f t="shared" si="357"/>
        <v>0</v>
      </c>
      <c r="F231" s="195" t="str">
        <f t="shared" si="358"/>
        <v>--0</v>
      </c>
      <c r="G231" s="72" t="str">
        <f t="shared" si="359"/>
        <v>--0-</v>
      </c>
      <c r="H231" s="72">
        <f>IF(ISERROR(I231&amp;VLOOKUP(P231,CODE!$K:$N,CODE!$N$1,FALSE)&amp;S231)=TRUE,0,I231&amp;VLOOKUP(P231,CODE!$K:$N,CODE!$N$1,FALSE)&amp;S231)</f>
        <v>0</v>
      </c>
      <c r="I231" s="72" t="str">
        <f>IF(ISERROR(SEARCH("TTL",$K231))=TRUE,IF($L231="","",VLOOKUP($L231,CODE!$B:$G,CODE!$D$1,FALSE)),"TTL")</f>
        <v/>
      </c>
      <c r="J231" s="244" t="str">
        <f t="shared" si="348"/>
        <v/>
      </c>
      <c r="K231" s="558"/>
      <c r="L231" s="40"/>
      <c r="M231" s="41" t="str">
        <f>IF(OR($I231="TTL",$L231=""),"",VLOOKUP($L231,CODE!$B:$D,CODE!$C$1,FALSE))</f>
        <v/>
      </c>
      <c r="N231" s="42" t="str">
        <f>IF(OR($I231="TTL",$L231=""),"",VLOOKUP($K$2,CODE!$S:$T,CODE!$T$1-1,FALSE))</f>
        <v/>
      </c>
      <c r="O231" s="43" t="str">
        <f>IF(OR($I231="TTL",$L231=""),"",VLOOKUP($L$2,CODE!$X:$Y,CODE!$Y$1-1,FALSE))</f>
        <v/>
      </c>
      <c r="P231" s="40"/>
      <c r="Q231" s="41" t="str">
        <f>IF(OR($I231="TTL",$P231=""),"",VLOOKUP($P231,CODE!$K:$M,CODE!$L$1,FALSE))</f>
        <v/>
      </c>
      <c r="R231" s="185"/>
      <c r="S231" s="40"/>
      <c r="T231" s="43" t="str">
        <f t="shared" si="333"/>
        <v/>
      </c>
      <c r="U231" s="39" t="str">
        <f t="shared" si="334"/>
        <v/>
      </c>
      <c r="V231" s="36">
        <f t="shared" si="337"/>
        <v>0</v>
      </c>
      <c r="W231" s="44"/>
      <c r="X231" s="39" t="str">
        <f>IF($Y231="","",VLOOKUP($Y231,CODE!$AE:$AF,CODE!$AF$1-1,FALSE))</f>
        <v/>
      </c>
      <c r="Y231" s="37"/>
      <c r="Z231" s="35" t="str">
        <f t="shared" si="338"/>
        <v/>
      </c>
      <c r="AA231" s="554" t="str">
        <f t="shared" si="339"/>
        <v/>
      </c>
      <c r="AB231" s="45">
        <f t="shared" si="340"/>
        <v>0</v>
      </c>
      <c r="AC231" s="560">
        <v>0</v>
      </c>
      <c r="AD231" s="186">
        <v>1</v>
      </c>
      <c r="AE231" s="218"/>
      <c r="AF231" s="214"/>
      <c r="AG231" s="215"/>
      <c r="AH231" s="216"/>
      <c r="AI231" s="231" t="str">
        <f t="shared" si="335"/>
        <v/>
      </c>
      <c r="AJ231" s="217"/>
      <c r="AK231" s="217"/>
      <c r="AL231" s="219" t="str">
        <f t="shared" si="332"/>
        <v/>
      </c>
      <c r="AM231" s="254">
        <f>IF(ISERROR(VLOOKUP($F231,[1]기획현황취합!$A$1:$E$65474,[1]기획현황취합!$B$1,FALSE))=TRUE,0,VLOOKUP($F231,[1]기획현황취합!$A$1:$E$65474,[1]기획현황취합!$B$1,FALSE))</f>
        <v>0</v>
      </c>
      <c r="AN231" s="1042">
        <f>IF(ISERROR(VLOOKUP($F231,[1]기획현황취합!$A$1:$E$65474,[1]기획현황취합!$C$1,FALSE))=TRUE,0,VLOOKUP($F231,[1]기획현황취합!$A$1:$E$65474,[1]기획현황취합!$C$1,FALSE))</f>
        <v>0</v>
      </c>
      <c r="AO231" s="46">
        <f>IF(ISERROR(($AM231/1.1)/VLOOKUP($AG231,'TARGET MU'!$A:$D,'TARGET MU'!$D$1,FALSE))=TRUE,0,($AM231/1.1)/VLOOKUP($AG231,'TARGET MU'!$A:$D,'TARGET MU'!$D$1,FALSE))</f>
        <v>0</v>
      </c>
      <c r="AP231" s="1049">
        <f>IF(OR(AF231=0,AND(AV231=0,AW231=0)),0,IF(AG231="캡보이2",AV231*$AQ$5+AU231,IF(OR(AK231="IN",AK231="BG",AK231="VT",AK231="CB"),$AU231+(($AV231*(1+$AW$4))*(HLOOKUP(VLOOKUP(AG231,'TARGET MU'!$A:$P,'TARGET MU'!$J$1,FALSE),$AO$4:$AR$5,2,FALSE)))+$AW231,$AU231+((($AV231*(1+$AW$4))*(1+HLOOKUP(VLOOKUP($P231,CODE!$K:$P,CODE!$P$1,FALSE),$AS$4:$AV$5,2,FALSE)))*(HLOOKUP(VLOOKUP(AG231,'TARGET MU'!$A:$P,'TARGET MU'!$J$1,FALSE),$AO$4:$AR$5,2,FALSE)))+$AW231)))</f>
        <v>0</v>
      </c>
      <c r="AQ231" s="38">
        <f t="shared" si="388"/>
        <v>0</v>
      </c>
      <c r="AR231" s="716">
        <v>0</v>
      </c>
      <c r="AS231" s="716">
        <v>0</v>
      </c>
      <c r="AT231" s="251"/>
      <c r="AU231" s="226">
        <f t="shared" si="389"/>
        <v>0</v>
      </c>
      <c r="AV231" s="252">
        <v>0</v>
      </c>
      <c r="AW231" s="253">
        <v>0</v>
      </c>
      <c r="AX231" s="257">
        <f>IF(ISERROR(VLOOKUP($F231,[1]기획현황취합!$A$1:$E$65474,[1]기획현황취합!$D$1,FALSE))=TRUE,0,VLOOKUP($F231,[1]기획현황취합!$A$1:$E$65474,[1]기획현황취합!$D$1,FALSE))</f>
        <v>0</v>
      </c>
      <c r="AY231" s="255">
        <v>0</v>
      </c>
      <c r="AZ231" s="210">
        <f>IF(ISERROR(VLOOKUP($F231,[1]기획현황취합!$A$1:$E$65474,[1]기획현황취합!$E$1,FALSE))=TRUE,0,VLOOKUP($F231,[1]기획현황취합!$A$1:$E$65474,[1]기획현황취합!$E$1,FALSE))</f>
        <v>0</v>
      </c>
      <c r="BA231" s="250">
        <v>0</v>
      </c>
      <c r="BB231" s="250">
        <v>0</v>
      </c>
      <c r="BC231" s="250">
        <v>0</v>
      </c>
      <c r="BD231" s="250">
        <v>0</v>
      </c>
      <c r="BE231" s="250">
        <v>0</v>
      </c>
      <c r="BF231" s="250">
        <v>0</v>
      </c>
      <c r="BG231" s="256">
        <v>0</v>
      </c>
      <c r="BH231" s="256">
        <v>0</v>
      </c>
      <c r="BI231" s="84">
        <f>IF($I231="TTL",SUMIF($C:$C,MID($K231,1,SEARCH("TTL",$K231)-2),$BI:$BI),SUMIF(실입고현황!$A:$A,BB231&amp;VLOOKUP($AG231,'TARGET MU'!$A:$D,'TARGET MU'!$B$1,FALSE)&amp;$Z231&amp;" "&amp;$AE231,실입고현황!$C:$C))</f>
        <v>0</v>
      </c>
      <c r="BJ231" s="103">
        <f>IF($I231="TTL",SUMIF($C:$C,MID($K231,1,SEARCH("TTL",$K231)-2),$BJ:$BJ),SUMIF(실입고현황!$A:$A,BC231&amp;VLOOKUP($AG231,'TARGET MU'!$A:$D,'TARGET MU'!$B$1,FALSE)&amp;$Z231&amp;" "&amp;$AE231,실입고현황!$C:$C))</f>
        <v>0</v>
      </c>
      <c r="BK231" s="104">
        <f>IF($I231="TTL",SUMIF($C:$C,MID($K231,1,SEARCH("TTL",$K231)-2),$BK:$BK),SUMIF(실입고현황!$A:$A,BD231&amp;VLOOKUP($AG231,'TARGET MU'!$A:$D,'TARGET MU'!$B$1,FALSE)&amp;$Z231&amp;" "&amp;$AE231,실입고현황!$C:$C))</f>
        <v>0</v>
      </c>
      <c r="BL231" s="104">
        <f>IF($I231="TTL",SUMIF($C:$C,MID($K231,1,SEARCH("TTL",$K231)-2),$BL:$BL),SUMIF(실입고현황!$A:$A,BE231&amp;VLOOKUP($AG231,'TARGET MU'!$A:$D,'TARGET MU'!$B$1,FALSE)&amp;$Z231&amp;" "&amp;$AE231,실입고현황!$C:$C))</f>
        <v>0</v>
      </c>
      <c r="BM231" s="104">
        <f>IF($I231="TTL",SUMIF($C:$C,MID($K231,1,SEARCH("TTL",$K231)-2),$BM:$BM),SUMIF(실입고현황!$A:$A,BF231&amp;VLOOKUP($AG231,'TARGET MU'!$A:$D,'TARGET MU'!$B$1,FALSE)&amp;$Z231&amp;" "&amp;$AE231,실입고현황!$C:$C))</f>
        <v>0</v>
      </c>
      <c r="BN231" s="105">
        <f t="shared" si="341"/>
        <v>0</v>
      </c>
      <c r="BO231" s="47">
        <f t="shared" si="342"/>
        <v>0</v>
      </c>
      <c r="BP231" s="95">
        <f t="shared" si="343"/>
        <v>0</v>
      </c>
      <c r="BQ231" s="95">
        <f t="shared" si="344"/>
        <v>0</v>
      </c>
      <c r="BR231" s="48">
        <f t="shared" si="336"/>
        <v>0</v>
      </c>
      <c r="BT231" s="26" t="str">
        <f>IF(ISERROR(Z231&amp;VLOOKUP($AG231,'TARGET MU'!$A:$D,'TARGET MU'!$B$1,FALSE))=TRUE,"",Z231&amp;VLOOKUP($AG231,'TARGET MU'!$A:$D,'TARGET MU'!$B$1,FALSE))</f>
        <v/>
      </c>
      <c r="BU231" s="31">
        <f t="shared" si="349"/>
        <v>0</v>
      </c>
      <c r="BV231" s="31" t="str">
        <f t="shared" si="350"/>
        <v>0</v>
      </c>
      <c r="BX231" s="55">
        <f t="shared" si="361"/>
        <v>0</v>
      </c>
      <c r="BY231" s="56" t="str">
        <f t="shared" si="362"/>
        <v/>
      </c>
      <c r="BZ231" s="56">
        <f t="shared" si="363"/>
        <v>0</v>
      </c>
      <c r="CA231" s="56">
        <f t="shared" si="364"/>
        <v>0</v>
      </c>
      <c r="CB231" s="56">
        <f t="shared" si="365"/>
        <v>0</v>
      </c>
      <c r="CC231" s="56">
        <f t="shared" si="366"/>
        <v>0</v>
      </c>
      <c r="CD231" s="57">
        <f t="shared" si="367"/>
        <v>0</v>
      </c>
      <c r="CE231" s="56" t="str">
        <f t="shared" si="368"/>
        <v/>
      </c>
      <c r="CF231" s="56" t="str">
        <f t="shared" si="369"/>
        <v/>
      </c>
      <c r="CG231" s="57">
        <f t="shared" si="370"/>
        <v>0</v>
      </c>
      <c r="CH231" s="56" t="str">
        <f t="shared" si="371"/>
        <v/>
      </c>
      <c r="CI231" s="56">
        <f t="shared" si="372"/>
        <v>1</v>
      </c>
      <c r="CJ231" s="56">
        <f t="shared" si="373"/>
        <v>0</v>
      </c>
      <c r="CK231" s="58">
        <f t="shared" si="345"/>
        <v>0</v>
      </c>
      <c r="CL231" s="59">
        <f t="shared" si="374"/>
        <v>0</v>
      </c>
      <c r="CM231" s="58">
        <f t="shared" si="375"/>
        <v>0</v>
      </c>
      <c r="CN231" s="58">
        <f t="shared" si="376"/>
        <v>0</v>
      </c>
      <c r="CO231" s="58">
        <f t="shared" si="377"/>
        <v>0</v>
      </c>
      <c r="CP231" s="60" t="str">
        <f t="shared" si="378"/>
        <v/>
      </c>
      <c r="CQ231" s="241"/>
      <c r="CS231" s="49"/>
      <c r="CT231" s="50" t="str">
        <f t="shared" si="379"/>
        <v/>
      </c>
      <c r="CU231" s="51" t="str">
        <f t="shared" si="380"/>
        <v/>
      </c>
      <c r="CV231" s="51" t="str">
        <f t="shared" si="381"/>
        <v>_</v>
      </c>
      <c r="CW231" s="51" t="str">
        <f t="shared" si="382"/>
        <v/>
      </c>
      <c r="CX231" s="52">
        <f t="shared" si="383"/>
        <v>0</v>
      </c>
      <c r="CY231" s="52" t="str">
        <f t="shared" si="384"/>
        <v/>
      </c>
      <c r="CZ231" s="53">
        <f t="shared" si="346"/>
        <v>0</v>
      </c>
      <c r="DA231" s="53">
        <f t="shared" si="385"/>
        <v>0</v>
      </c>
      <c r="DB231" s="52">
        <f t="shared" si="386"/>
        <v>0</v>
      </c>
      <c r="DC231" s="52">
        <f t="shared" si="387"/>
        <v>0</v>
      </c>
      <c r="DD231" s="61"/>
      <c r="DE231" s="165"/>
      <c r="DG231" s="276"/>
      <c r="DH231" s="282" t="str">
        <f t="shared" si="390"/>
        <v/>
      </c>
      <c r="DI231" s="275"/>
      <c r="DJ231" s="275"/>
      <c r="DK231" s="276"/>
      <c r="DL231" s="1081"/>
      <c r="DM231" s="1081"/>
      <c r="DN231" s="276"/>
      <c r="DO231" s="276"/>
      <c r="DP231" s="283" t="str">
        <f t="shared" si="391"/>
        <v/>
      </c>
      <c r="DQ231" s="276"/>
      <c r="DR231" s="276"/>
      <c r="DS231" s="277"/>
      <c r="DT231" s="276"/>
      <c r="DU231" s="277"/>
      <c r="DV231" s="276"/>
      <c r="DW231" s="276"/>
      <c r="DX231" s="277"/>
      <c r="DY231" s="277"/>
      <c r="DZ231" s="61"/>
      <c r="EA231" s="62"/>
      <c r="EB231" s="62"/>
      <c r="EC231" s="26" t="str">
        <f t="shared" si="351"/>
        <v/>
      </c>
      <c r="ED231" s="26" t="str">
        <f t="shared" si="352"/>
        <v/>
      </c>
      <c r="EE231" s="27">
        <f>IF(ED231="",0,IF(COUNTIF(ED$12:ED230,ED231)=0,0,COUNTIF(ED$12:ED230,ED231)))</f>
        <v>0</v>
      </c>
      <c r="EF231" s="26">
        <f t="shared" si="360"/>
        <v>0</v>
      </c>
      <c r="EG231" s="27" t="str">
        <f t="shared" si="353"/>
        <v/>
      </c>
      <c r="EI231" s="26" t="str">
        <f t="shared" si="354"/>
        <v/>
      </c>
      <c r="EJ231" s="26" t="str">
        <f t="shared" si="355"/>
        <v/>
      </c>
    </row>
    <row r="232" spans="1:140" s="26" customFormat="1" ht="52.5" customHeight="1">
      <c r="A232" s="169" t="str">
        <f>IF(OR($I232="TTL",$I232=""),"",IF(ISERROR(VLOOKUP($B232,CODE!$D:$G,CODE!$F$1-2,FALSE))=TRUE,"전략",VLOOKUP($B232,CODE!$D:$G,CODE!$F$1-2,FALSE)))</f>
        <v/>
      </c>
      <c r="B232" s="224" t="str">
        <f>IF(OR($I232="TTL",$I232=""),"",IF(VLOOKUP($P232,CODE!$K:$O,CODE!$O$1,FALSE)="",$I232,$I232&amp;"-"&amp;VLOOKUP($P232,CODE!$K:$O,CODE!$O$1,FALSE)))</f>
        <v/>
      </c>
      <c r="C232" s="72" t="str">
        <f t="shared" si="347"/>
        <v>--</v>
      </c>
      <c r="D232" s="306" t="str">
        <f t="shared" si="356"/>
        <v>--</v>
      </c>
      <c r="E232" s="72">
        <f t="shared" si="357"/>
        <v>0</v>
      </c>
      <c r="F232" s="195" t="str">
        <f t="shared" si="358"/>
        <v>--0</v>
      </c>
      <c r="G232" s="72" t="str">
        <f t="shared" si="359"/>
        <v>--0-</v>
      </c>
      <c r="H232" s="72">
        <f>IF(ISERROR(I232&amp;VLOOKUP(P232,CODE!$K:$N,CODE!$N$1,FALSE)&amp;S232)=TRUE,0,I232&amp;VLOOKUP(P232,CODE!$K:$N,CODE!$N$1,FALSE)&amp;S232)</f>
        <v>0</v>
      </c>
      <c r="I232" s="72" t="str">
        <f>IF(ISERROR(SEARCH("TTL",$K232))=TRUE,IF($L232="","",VLOOKUP($L232,CODE!$B:$G,CODE!$D$1,FALSE)),"TTL")</f>
        <v/>
      </c>
      <c r="J232" s="244" t="str">
        <f t="shared" si="348"/>
        <v/>
      </c>
      <c r="K232" s="558"/>
      <c r="L232" s="40"/>
      <c r="M232" s="41" t="str">
        <f>IF(OR($I232="TTL",$L232=""),"",VLOOKUP($L232,CODE!$B:$D,CODE!$C$1,FALSE))</f>
        <v/>
      </c>
      <c r="N232" s="42" t="str">
        <f>IF(OR($I232="TTL",$L232=""),"",VLOOKUP($K$2,CODE!$S:$T,CODE!$T$1-1,FALSE))</f>
        <v/>
      </c>
      <c r="O232" s="43" t="str">
        <f>IF(OR($I232="TTL",$L232=""),"",VLOOKUP($L$2,CODE!$X:$Y,CODE!$Y$1-1,FALSE))</f>
        <v/>
      </c>
      <c r="P232" s="40"/>
      <c r="Q232" s="41" t="str">
        <f>IF(OR($I232="TTL",$P232=""),"",VLOOKUP($P232,CODE!$K:$M,CODE!$L$1,FALSE))</f>
        <v/>
      </c>
      <c r="R232" s="185"/>
      <c r="S232" s="40"/>
      <c r="T232" s="43" t="str">
        <f t="shared" si="333"/>
        <v/>
      </c>
      <c r="U232" s="39" t="str">
        <f t="shared" si="334"/>
        <v/>
      </c>
      <c r="V232" s="36">
        <f t="shared" si="337"/>
        <v>0</v>
      </c>
      <c r="W232" s="44"/>
      <c r="X232" s="39" t="str">
        <f>IF($Y232="","",VLOOKUP($Y232,CODE!$AE:$AF,CODE!$AF$1-1,FALSE))</f>
        <v/>
      </c>
      <c r="Y232" s="37"/>
      <c r="Z232" s="35" t="str">
        <f t="shared" si="338"/>
        <v/>
      </c>
      <c r="AA232" s="554" t="str">
        <f t="shared" si="339"/>
        <v/>
      </c>
      <c r="AB232" s="45">
        <f t="shared" si="340"/>
        <v>0</v>
      </c>
      <c r="AC232" s="560">
        <v>0</v>
      </c>
      <c r="AD232" s="186">
        <v>1</v>
      </c>
      <c r="AE232" s="218"/>
      <c r="AF232" s="214"/>
      <c r="AG232" s="215"/>
      <c r="AH232" s="216"/>
      <c r="AI232" s="231" t="str">
        <f t="shared" si="335"/>
        <v/>
      </c>
      <c r="AJ232" s="217"/>
      <c r="AK232" s="217"/>
      <c r="AL232" s="219" t="str">
        <f t="shared" si="332"/>
        <v/>
      </c>
      <c r="AM232" s="254">
        <f>IF(ISERROR(VLOOKUP($F232,[1]기획현황취합!$A$1:$E$65474,[1]기획현황취합!$B$1,FALSE))=TRUE,0,VLOOKUP($F232,[1]기획현황취합!$A$1:$E$65474,[1]기획현황취합!$B$1,FALSE))</f>
        <v>0</v>
      </c>
      <c r="AN232" s="1042">
        <f>IF(ISERROR(VLOOKUP($F232,[1]기획현황취합!$A$1:$E$65474,[1]기획현황취합!$C$1,FALSE))=TRUE,0,VLOOKUP($F232,[1]기획현황취합!$A$1:$E$65474,[1]기획현황취합!$C$1,FALSE))</f>
        <v>0</v>
      </c>
      <c r="AO232" s="46">
        <f>IF(ISERROR(($AM232/1.1)/VLOOKUP($AG232,'TARGET MU'!$A:$D,'TARGET MU'!$D$1,FALSE))=TRUE,0,($AM232/1.1)/VLOOKUP($AG232,'TARGET MU'!$A:$D,'TARGET MU'!$D$1,FALSE))</f>
        <v>0</v>
      </c>
      <c r="AP232" s="1049">
        <f>IF(OR(AF232=0,AND(AV232=0,AW232=0)),0,IF(AG232="캡보이2",AV232*$AQ$5+AU232,IF(OR(AK232="IN",AK232="BG",AK232="VT",AK232="CB"),$AU232+(($AV232*(1+$AW$4))*(HLOOKUP(VLOOKUP(AG232,'TARGET MU'!$A:$P,'TARGET MU'!$J$1,FALSE),$AO$4:$AR$5,2,FALSE)))+$AW232,$AU232+((($AV232*(1+$AW$4))*(1+HLOOKUP(VLOOKUP($P232,CODE!$K:$P,CODE!$P$1,FALSE),$AS$4:$AV$5,2,FALSE)))*(HLOOKUP(VLOOKUP(AG232,'TARGET MU'!$A:$P,'TARGET MU'!$J$1,FALSE),$AO$4:$AR$5,2,FALSE)))+$AW232)))</f>
        <v>0</v>
      </c>
      <c r="AQ232" s="38">
        <f t="shared" si="388"/>
        <v>0</v>
      </c>
      <c r="AR232" s="716">
        <v>0</v>
      </c>
      <c r="AS232" s="716">
        <v>0</v>
      </c>
      <c r="AT232" s="251"/>
      <c r="AU232" s="226">
        <f t="shared" si="389"/>
        <v>0</v>
      </c>
      <c r="AV232" s="252">
        <v>0</v>
      </c>
      <c r="AW232" s="253">
        <v>0</v>
      </c>
      <c r="AX232" s="257">
        <f>IF(ISERROR(VLOOKUP($F232,[1]기획현황취합!$A$1:$E$65474,[1]기획현황취합!$D$1,FALSE))=TRUE,0,VLOOKUP($F232,[1]기획현황취합!$A$1:$E$65474,[1]기획현황취합!$D$1,FALSE))</f>
        <v>0</v>
      </c>
      <c r="AY232" s="255">
        <v>0</v>
      </c>
      <c r="AZ232" s="210">
        <f>IF(ISERROR(VLOOKUP($F232,[1]기획현황취합!$A$1:$E$65474,[1]기획현황취합!$E$1,FALSE))=TRUE,0,VLOOKUP($F232,[1]기획현황취합!$A$1:$E$65474,[1]기획현황취합!$E$1,FALSE))</f>
        <v>0</v>
      </c>
      <c r="BA232" s="250">
        <v>0</v>
      </c>
      <c r="BB232" s="250">
        <v>0</v>
      </c>
      <c r="BC232" s="250">
        <v>0</v>
      </c>
      <c r="BD232" s="250">
        <v>0</v>
      </c>
      <c r="BE232" s="250">
        <v>0</v>
      </c>
      <c r="BF232" s="250">
        <v>0</v>
      </c>
      <c r="BG232" s="256">
        <v>0</v>
      </c>
      <c r="BH232" s="256">
        <v>0</v>
      </c>
      <c r="BI232" s="84">
        <f>IF($I232="TTL",SUMIF($C:$C,MID($K232,1,SEARCH("TTL",$K232)-2),$BI:$BI),SUMIF(실입고현황!$A:$A,BB232&amp;VLOOKUP($AG232,'TARGET MU'!$A:$D,'TARGET MU'!$B$1,FALSE)&amp;$Z232&amp;" "&amp;$AE232,실입고현황!$C:$C))</f>
        <v>0</v>
      </c>
      <c r="BJ232" s="103">
        <f>IF($I232="TTL",SUMIF($C:$C,MID($K232,1,SEARCH("TTL",$K232)-2),$BJ:$BJ),SUMIF(실입고현황!$A:$A,BC232&amp;VLOOKUP($AG232,'TARGET MU'!$A:$D,'TARGET MU'!$B$1,FALSE)&amp;$Z232&amp;" "&amp;$AE232,실입고현황!$C:$C))</f>
        <v>0</v>
      </c>
      <c r="BK232" s="104">
        <f>IF($I232="TTL",SUMIF($C:$C,MID($K232,1,SEARCH("TTL",$K232)-2),$BK:$BK),SUMIF(실입고현황!$A:$A,BD232&amp;VLOOKUP($AG232,'TARGET MU'!$A:$D,'TARGET MU'!$B$1,FALSE)&amp;$Z232&amp;" "&amp;$AE232,실입고현황!$C:$C))</f>
        <v>0</v>
      </c>
      <c r="BL232" s="104">
        <f>IF($I232="TTL",SUMIF($C:$C,MID($K232,1,SEARCH("TTL",$K232)-2),$BL:$BL),SUMIF(실입고현황!$A:$A,BE232&amp;VLOOKUP($AG232,'TARGET MU'!$A:$D,'TARGET MU'!$B$1,FALSE)&amp;$Z232&amp;" "&amp;$AE232,실입고현황!$C:$C))</f>
        <v>0</v>
      </c>
      <c r="BM232" s="104">
        <f>IF($I232="TTL",SUMIF($C:$C,MID($K232,1,SEARCH("TTL",$K232)-2),$BM:$BM),SUMIF(실입고현황!$A:$A,BF232&amp;VLOOKUP($AG232,'TARGET MU'!$A:$D,'TARGET MU'!$B$1,FALSE)&amp;$Z232&amp;" "&amp;$AE232,실입고현황!$C:$C))</f>
        <v>0</v>
      </c>
      <c r="BN232" s="105">
        <f t="shared" si="341"/>
        <v>0</v>
      </c>
      <c r="BO232" s="47">
        <f t="shared" si="342"/>
        <v>0</v>
      </c>
      <c r="BP232" s="95">
        <f t="shared" si="343"/>
        <v>0</v>
      </c>
      <c r="BQ232" s="95">
        <f t="shared" si="344"/>
        <v>0</v>
      </c>
      <c r="BR232" s="48">
        <f t="shared" si="336"/>
        <v>0</v>
      </c>
      <c r="BT232" s="26" t="str">
        <f>IF(ISERROR(Z232&amp;VLOOKUP($AG232,'TARGET MU'!$A:$D,'TARGET MU'!$B$1,FALSE))=TRUE,"",Z232&amp;VLOOKUP($AG232,'TARGET MU'!$A:$D,'TARGET MU'!$B$1,FALSE))</f>
        <v/>
      </c>
      <c r="BU232" s="31">
        <f t="shared" si="349"/>
        <v>0</v>
      </c>
      <c r="BV232" s="31" t="str">
        <f t="shared" si="350"/>
        <v>0</v>
      </c>
      <c r="BX232" s="55">
        <f t="shared" si="361"/>
        <v>0</v>
      </c>
      <c r="BY232" s="56" t="str">
        <f t="shared" si="362"/>
        <v/>
      </c>
      <c r="BZ232" s="56">
        <f t="shared" si="363"/>
        <v>0</v>
      </c>
      <c r="CA232" s="56">
        <f t="shared" si="364"/>
        <v>0</v>
      </c>
      <c r="CB232" s="56">
        <f t="shared" si="365"/>
        <v>0</v>
      </c>
      <c r="CC232" s="56">
        <f t="shared" si="366"/>
        <v>0</v>
      </c>
      <c r="CD232" s="57">
        <f t="shared" si="367"/>
        <v>0</v>
      </c>
      <c r="CE232" s="56" t="str">
        <f t="shared" si="368"/>
        <v/>
      </c>
      <c r="CF232" s="56" t="str">
        <f t="shared" si="369"/>
        <v/>
      </c>
      <c r="CG232" s="57">
        <f t="shared" si="370"/>
        <v>0</v>
      </c>
      <c r="CH232" s="56" t="str">
        <f t="shared" si="371"/>
        <v/>
      </c>
      <c r="CI232" s="56">
        <f t="shared" si="372"/>
        <v>1</v>
      </c>
      <c r="CJ232" s="56">
        <f t="shared" si="373"/>
        <v>0</v>
      </c>
      <c r="CK232" s="58">
        <f t="shared" si="345"/>
        <v>0</v>
      </c>
      <c r="CL232" s="59">
        <f t="shared" si="374"/>
        <v>0</v>
      </c>
      <c r="CM232" s="58">
        <f t="shared" si="375"/>
        <v>0</v>
      </c>
      <c r="CN232" s="58">
        <f t="shared" si="376"/>
        <v>0</v>
      </c>
      <c r="CO232" s="58">
        <f t="shared" si="377"/>
        <v>0</v>
      </c>
      <c r="CP232" s="60" t="str">
        <f t="shared" si="378"/>
        <v/>
      </c>
      <c r="CQ232" s="241"/>
      <c r="CS232" s="49"/>
      <c r="CT232" s="50" t="str">
        <f t="shared" si="379"/>
        <v/>
      </c>
      <c r="CU232" s="51" t="str">
        <f t="shared" si="380"/>
        <v/>
      </c>
      <c r="CV232" s="51" t="str">
        <f t="shared" si="381"/>
        <v>_</v>
      </c>
      <c r="CW232" s="51" t="str">
        <f t="shared" si="382"/>
        <v/>
      </c>
      <c r="CX232" s="52">
        <f t="shared" si="383"/>
        <v>0</v>
      </c>
      <c r="CY232" s="52" t="str">
        <f t="shared" si="384"/>
        <v/>
      </c>
      <c r="CZ232" s="53">
        <f t="shared" si="346"/>
        <v>0</v>
      </c>
      <c r="DA232" s="53">
        <f t="shared" si="385"/>
        <v>0</v>
      </c>
      <c r="DB232" s="52">
        <f t="shared" si="386"/>
        <v>0</v>
      </c>
      <c r="DC232" s="52">
        <f t="shared" si="387"/>
        <v>0</v>
      </c>
      <c r="DD232" s="61"/>
      <c r="DE232" s="165"/>
      <c r="DG232" s="276"/>
      <c r="DH232" s="282" t="str">
        <f t="shared" si="390"/>
        <v/>
      </c>
      <c r="DI232" s="275"/>
      <c r="DJ232" s="275"/>
      <c r="DK232" s="276"/>
      <c r="DL232" s="1081"/>
      <c r="DM232" s="1081"/>
      <c r="DN232" s="276"/>
      <c r="DO232" s="276"/>
      <c r="DP232" s="283" t="str">
        <f t="shared" si="391"/>
        <v/>
      </c>
      <c r="DQ232" s="276"/>
      <c r="DR232" s="276"/>
      <c r="DS232" s="277"/>
      <c r="DT232" s="276"/>
      <c r="DU232" s="277"/>
      <c r="DV232" s="276"/>
      <c r="DW232" s="276"/>
      <c r="DX232" s="277"/>
      <c r="DY232" s="277"/>
      <c r="DZ232" s="61"/>
      <c r="EA232" s="62"/>
      <c r="EB232" s="62"/>
      <c r="EC232" s="26" t="str">
        <f t="shared" si="351"/>
        <v/>
      </c>
      <c r="ED232" s="26" t="str">
        <f t="shared" si="352"/>
        <v/>
      </c>
      <c r="EE232" s="27">
        <f>IF(ED232="",0,IF(COUNTIF(ED$12:ED231,ED232)=0,0,COUNTIF(ED$12:ED231,ED232)))</f>
        <v>0</v>
      </c>
      <c r="EF232" s="26">
        <f t="shared" si="360"/>
        <v>0</v>
      </c>
      <c r="EG232" s="27" t="str">
        <f t="shared" si="353"/>
        <v/>
      </c>
      <c r="EI232" s="26" t="str">
        <f t="shared" si="354"/>
        <v/>
      </c>
      <c r="EJ232" s="26" t="str">
        <f t="shared" si="355"/>
        <v/>
      </c>
    </row>
    <row r="233" spans="1:140" s="26" customFormat="1" ht="52.5" customHeight="1">
      <c r="A233" s="169" t="str">
        <f>IF(OR($I233="TTL",$I233=""),"",IF(ISERROR(VLOOKUP($B233,CODE!$D:$G,CODE!$F$1-2,FALSE))=TRUE,"전략",VLOOKUP($B233,CODE!$D:$G,CODE!$F$1-2,FALSE)))</f>
        <v/>
      </c>
      <c r="B233" s="224" t="str">
        <f>IF(OR($I233="TTL",$I233=""),"",IF(VLOOKUP($P233,CODE!$K:$O,CODE!$O$1,FALSE)="",$I233,$I233&amp;"-"&amp;VLOOKUP($P233,CODE!$K:$O,CODE!$O$1,FALSE)))</f>
        <v/>
      </c>
      <c r="C233" s="72" t="str">
        <f t="shared" si="347"/>
        <v>--</v>
      </c>
      <c r="D233" s="306" t="str">
        <f t="shared" si="356"/>
        <v>--</v>
      </c>
      <c r="E233" s="72">
        <f t="shared" si="357"/>
        <v>0</v>
      </c>
      <c r="F233" s="195" t="str">
        <f t="shared" si="358"/>
        <v>--0</v>
      </c>
      <c r="G233" s="72" t="str">
        <f t="shared" si="359"/>
        <v>--0-</v>
      </c>
      <c r="H233" s="72">
        <f>IF(ISERROR(I233&amp;VLOOKUP(P233,CODE!$K:$N,CODE!$N$1,FALSE)&amp;S233)=TRUE,0,I233&amp;VLOOKUP(P233,CODE!$K:$N,CODE!$N$1,FALSE)&amp;S233)</f>
        <v>0</v>
      </c>
      <c r="I233" s="72" t="str">
        <f>IF(ISERROR(SEARCH("TTL",$K233))=TRUE,IF($L233="","",VLOOKUP($L233,CODE!$B:$G,CODE!$D$1,FALSE)),"TTL")</f>
        <v/>
      </c>
      <c r="J233" s="244" t="str">
        <f t="shared" si="348"/>
        <v/>
      </c>
      <c r="K233" s="558"/>
      <c r="L233" s="40"/>
      <c r="M233" s="41" t="str">
        <f>IF(OR($I233="TTL",$L233=""),"",VLOOKUP($L233,CODE!$B:$D,CODE!$C$1,FALSE))</f>
        <v/>
      </c>
      <c r="N233" s="42" t="str">
        <f>IF(OR($I233="TTL",$L233=""),"",VLOOKUP($K$2,CODE!$S:$T,CODE!$T$1-1,FALSE))</f>
        <v/>
      </c>
      <c r="O233" s="43" t="str">
        <f>IF(OR($I233="TTL",$L233=""),"",VLOOKUP($L$2,CODE!$X:$Y,CODE!$Y$1-1,FALSE))</f>
        <v/>
      </c>
      <c r="P233" s="40"/>
      <c r="Q233" s="41" t="str">
        <f>IF(OR($I233="TTL",$P233=""),"",VLOOKUP($P233,CODE!$K:$M,CODE!$L$1,FALSE))</f>
        <v/>
      </c>
      <c r="R233" s="185"/>
      <c r="S233" s="40"/>
      <c r="T233" s="43" t="str">
        <f t="shared" si="333"/>
        <v/>
      </c>
      <c r="U233" s="39" t="str">
        <f t="shared" si="334"/>
        <v/>
      </c>
      <c r="V233" s="36">
        <f t="shared" si="337"/>
        <v>0</v>
      </c>
      <c r="W233" s="44"/>
      <c r="X233" s="39" t="str">
        <f>IF($Y233="","",VLOOKUP($Y233,CODE!$AE:$AF,CODE!$AF$1-1,FALSE))</f>
        <v/>
      </c>
      <c r="Y233" s="37"/>
      <c r="Z233" s="35" t="str">
        <f t="shared" si="338"/>
        <v/>
      </c>
      <c r="AA233" s="554" t="str">
        <f t="shared" si="339"/>
        <v/>
      </c>
      <c r="AB233" s="45">
        <f t="shared" si="340"/>
        <v>0</v>
      </c>
      <c r="AC233" s="560">
        <v>0</v>
      </c>
      <c r="AD233" s="186">
        <v>1</v>
      </c>
      <c r="AE233" s="218"/>
      <c r="AF233" s="214"/>
      <c r="AG233" s="215"/>
      <c r="AH233" s="216"/>
      <c r="AI233" s="231" t="str">
        <f t="shared" si="335"/>
        <v/>
      </c>
      <c r="AJ233" s="217"/>
      <c r="AK233" s="217"/>
      <c r="AL233" s="219" t="str">
        <f t="shared" si="332"/>
        <v/>
      </c>
      <c r="AM233" s="254">
        <f>IF(ISERROR(VLOOKUP($F233,[1]기획현황취합!$A$1:$E$65474,[1]기획현황취합!$B$1,FALSE))=TRUE,0,VLOOKUP($F233,[1]기획현황취합!$A$1:$E$65474,[1]기획현황취합!$B$1,FALSE))</f>
        <v>0</v>
      </c>
      <c r="AN233" s="1042">
        <f>IF(ISERROR(VLOOKUP($F233,[1]기획현황취합!$A$1:$E$65474,[1]기획현황취합!$C$1,FALSE))=TRUE,0,VLOOKUP($F233,[1]기획현황취합!$A$1:$E$65474,[1]기획현황취합!$C$1,FALSE))</f>
        <v>0</v>
      </c>
      <c r="AO233" s="46">
        <f>IF(ISERROR(($AM233/1.1)/VLOOKUP($AG233,'TARGET MU'!$A:$D,'TARGET MU'!$D$1,FALSE))=TRUE,0,($AM233/1.1)/VLOOKUP($AG233,'TARGET MU'!$A:$D,'TARGET MU'!$D$1,FALSE))</f>
        <v>0</v>
      </c>
      <c r="AP233" s="1049">
        <f>IF(OR(AF233=0,AND(AV233=0,AW233=0)),0,IF(AG233="캡보이2",AV233*$AQ$5+AU233,IF(OR(AK233="IN",AK233="BG",AK233="VT",AK233="CB"),$AU233+(($AV233*(1+$AW$4))*(HLOOKUP(VLOOKUP(AG233,'TARGET MU'!$A:$P,'TARGET MU'!$J$1,FALSE),$AO$4:$AR$5,2,FALSE)))+$AW233,$AU233+((($AV233*(1+$AW$4))*(1+HLOOKUP(VLOOKUP($P233,CODE!$K:$P,CODE!$P$1,FALSE),$AS$4:$AV$5,2,FALSE)))*(HLOOKUP(VLOOKUP(AG233,'TARGET MU'!$A:$P,'TARGET MU'!$J$1,FALSE),$AO$4:$AR$5,2,FALSE)))+$AW233)))</f>
        <v>0</v>
      </c>
      <c r="AQ233" s="38">
        <f t="shared" si="388"/>
        <v>0</v>
      </c>
      <c r="AR233" s="716">
        <v>0</v>
      </c>
      <c r="AS233" s="716">
        <v>0</v>
      </c>
      <c r="AT233" s="251"/>
      <c r="AU233" s="226">
        <f t="shared" si="389"/>
        <v>0</v>
      </c>
      <c r="AV233" s="252">
        <v>0</v>
      </c>
      <c r="AW233" s="253">
        <v>0</v>
      </c>
      <c r="AX233" s="257">
        <f>IF(ISERROR(VLOOKUP($F233,[1]기획현황취합!$A$1:$E$65474,[1]기획현황취합!$D$1,FALSE))=TRUE,0,VLOOKUP($F233,[1]기획현황취합!$A$1:$E$65474,[1]기획현황취합!$D$1,FALSE))</f>
        <v>0</v>
      </c>
      <c r="AY233" s="255">
        <v>0</v>
      </c>
      <c r="AZ233" s="210">
        <f>IF(ISERROR(VLOOKUP($F233,[1]기획현황취합!$A$1:$E$65474,[1]기획현황취합!$E$1,FALSE))=TRUE,0,VLOOKUP($F233,[1]기획현황취합!$A$1:$E$65474,[1]기획현황취합!$E$1,FALSE))</f>
        <v>0</v>
      </c>
      <c r="BA233" s="250">
        <v>0</v>
      </c>
      <c r="BB233" s="250">
        <v>0</v>
      </c>
      <c r="BC233" s="250">
        <v>0</v>
      </c>
      <c r="BD233" s="250">
        <v>0</v>
      </c>
      <c r="BE233" s="250">
        <v>0</v>
      </c>
      <c r="BF233" s="250">
        <v>0</v>
      </c>
      <c r="BG233" s="256">
        <v>0</v>
      </c>
      <c r="BH233" s="256">
        <v>0</v>
      </c>
      <c r="BI233" s="84">
        <f>IF($I233="TTL",SUMIF($C:$C,MID($K233,1,SEARCH("TTL",$K233)-2),$BI:$BI),SUMIF(실입고현황!$A:$A,BB233&amp;VLOOKUP($AG233,'TARGET MU'!$A:$D,'TARGET MU'!$B$1,FALSE)&amp;$Z233&amp;" "&amp;$AE233,실입고현황!$C:$C))</f>
        <v>0</v>
      </c>
      <c r="BJ233" s="103">
        <f>IF($I233="TTL",SUMIF($C:$C,MID($K233,1,SEARCH("TTL",$K233)-2),$BJ:$BJ),SUMIF(실입고현황!$A:$A,BC233&amp;VLOOKUP($AG233,'TARGET MU'!$A:$D,'TARGET MU'!$B$1,FALSE)&amp;$Z233&amp;" "&amp;$AE233,실입고현황!$C:$C))</f>
        <v>0</v>
      </c>
      <c r="BK233" s="104">
        <f>IF($I233="TTL",SUMIF($C:$C,MID($K233,1,SEARCH("TTL",$K233)-2),$BK:$BK),SUMIF(실입고현황!$A:$A,BD233&amp;VLOOKUP($AG233,'TARGET MU'!$A:$D,'TARGET MU'!$B$1,FALSE)&amp;$Z233&amp;" "&amp;$AE233,실입고현황!$C:$C))</f>
        <v>0</v>
      </c>
      <c r="BL233" s="104">
        <f>IF($I233="TTL",SUMIF($C:$C,MID($K233,1,SEARCH("TTL",$K233)-2),$BL:$BL),SUMIF(실입고현황!$A:$A,BE233&amp;VLOOKUP($AG233,'TARGET MU'!$A:$D,'TARGET MU'!$B$1,FALSE)&amp;$Z233&amp;" "&amp;$AE233,실입고현황!$C:$C))</f>
        <v>0</v>
      </c>
      <c r="BM233" s="104">
        <f>IF($I233="TTL",SUMIF($C:$C,MID($K233,1,SEARCH("TTL",$K233)-2),$BM:$BM),SUMIF(실입고현황!$A:$A,BF233&amp;VLOOKUP($AG233,'TARGET MU'!$A:$D,'TARGET MU'!$B$1,FALSE)&amp;$Z233&amp;" "&amp;$AE233,실입고현황!$C:$C))</f>
        <v>0</v>
      </c>
      <c r="BN233" s="105">
        <f t="shared" si="341"/>
        <v>0</v>
      </c>
      <c r="BO233" s="47">
        <f t="shared" si="342"/>
        <v>0</v>
      </c>
      <c r="BP233" s="95">
        <f t="shared" si="343"/>
        <v>0</v>
      </c>
      <c r="BQ233" s="95">
        <f t="shared" si="344"/>
        <v>0</v>
      </c>
      <c r="BR233" s="48">
        <f t="shared" si="336"/>
        <v>0</v>
      </c>
      <c r="BT233" s="26" t="str">
        <f>IF(ISERROR(Z233&amp;VLOOKUP($AG233,'TARGET MU'!$A:$D,'TARGET MU'!$B$1,FALSE))=TRUE,"",Z233&amp;VLOOKUP($AG233,'TARGET MU'!$A:$D,'TARGET MU'!$B$1,FALSE))</f>
        <v/>
      </c>
      <c r="BU233" s="31">
        <f t="shared" si="349"/>
        <v>0</v>
      </c>
      <c r="BV233" s="31" t="str">
        <f t="shared" si="350"/>
        <v>0</v>
      </c>
      <c r="BX233" s="55">
        <f t="shared" si="361"/>
        <v>0</v>
      </c>
      <c r="BY233" s="56" t="str">
        <f t="shared" si="362"/>
        <v/>
      </c>
      <c r="BZ233" s="56">
        <f t="shared" si="363"/>
        <v>0</v>
      </c>
      <c r="CA233" s="56">
        <f t="shared" si="364"/>
        <v>0</v>
      </c>
      <c r="CB233" s="56">
        <f t="shared" si="365"/>
        <v>0</v>
      </c>
      <c r="CC233" s="56">
        <f t="shared" si="366"/>
        <v>0</v>
      </c>
      <c r="CD233" s="57">
        <f t="shared" si="367"/>
        <v>0</v>
      </c>
      <c r="CE233" s="56" t="str">
        <f t="shared" si="368"/>
        <v/>
      </c>
      <c r="CF233" s="56" t="str">
        <f t="shared" si="369"/>
        <v/>
      </c>
      <c r="CG233" s="57">
        <f t="shared" si="370"/>
        <v>0</v>
      </c>
      <c r="CH233" s="56" t="str">
        <f t="shared" si="371"/>
        <v/>
      </c>
      <c r="CI233" s="56">
        <f t="shared" si="372"/>
        <v>1</v>
      </c>
      <c r="CJ233" s="56">
        <f t="shared" si="373"/>
        <v>0</v>
      </c>
      <c r="CK233" s="58">
        <f t="shared" si="345"/>
        <v>0</v>
      </c>
      <c r="CL233" s="59">
        <f t="shared" si="374"/>
        <v>0</v>
      </c>
      <c r="CM233" s="58">
        <f t="shared" si="375"/>
        <v>0</v>
      </c>
      <c r="CN233" s="58">
        <f t="shared" si="376"/>
        <v>0</v>
      </c>
      <c r="CO233" s="58">
        <f t="shared" si="377"/>
        <v>0</v>
      </c>
      <c r="CP233" s="60" t="str">
        <f t="shared" si="378"/>
        <v/>
      </c>
      <c r="CQ233" s="241"/>
      <c r="CS233" s="49"/>
      <c r="CT233" s="50" t="str">
        <f t="shared" si="379"/>
        <v/>
      </c>
      <c r="CU233" s="51" t="str">
        <f t="shared" si="380"/>
        <v/>
      </c>
      <c r="CV233" s="51" t="str">
        <f t="shared" si="381"/>
        <v>_</v>
      </c>
      <c r="CW233" s="51" t="str">
        <f t="shared" si="382"/>
        <v/>
      </c>
      <c r="CX233" s="52">
        <f t="shared" si="383"/>
        <v>0</v>
      </c>
      <c r="CY233" s="52" t="str">
        <f t="shared" si="384"/>
        <v/>
      </c>
      <c r="CZ233" s="53">
        <f t="shared" si="346"/>
        <v>0</v>
      </c>
      <c r="DA233" s="53">
        <f t="shared" si="385"/>
        <v>0</v>
      </c>
      <c r="DB233" s="52">
        <f t="shared" si="386"/>
        <v>0</v>
      </c>
      <c r="DC233" s="52">
        <f t="shared" si="387"/>
        <v>0</v>
      </c>
      <c r="DD233" s="61"/>
      <c r="DE233" s="165"/>
      <c r="DG233" s="276"/>
      <c r="DH233" s="282" t="str">
        <f t="shared" si="390"/>
        <v/>
      </c>
      <c r="DI233" s="275"/>
      <c r="DJ233" s="275"/>
      <c r="DK233" s="276"/>
      <c r="DL233" s="1081"/>
      <c r="DM233" s="1081"/>
      <c r="DN233" s="276"/>
      <c r="DO233" s="276"/>
      <c r="DP233" s="283" t="str">
        <f t="shared" si="391"/>
        <v/>
      </c>
      <c r="DQ233" s="276"/>
      <c r="DR233" s="276"/>
      <c r="DS233" s="277"/>
      <c r="DT233" s="276"/>
      <c r="DU233" s="277"/>
      <c r="DV233" s="276"/>
      <c r="DW233" s="276"/>
      <c r="DX233" s="277"/>
      <c r="DY233" s="277"/>
      <c r="DZ233" s="61"/>
      <c r="EA233" s="62"/>
      <c r="EB233" s="62"/>
      <c r="EC233" s="26" t="str">
        <f t="shared" si="351"/>
        <v/>
      </c>
      <c r="ED233" s="26" t="str">
        <f t="shared" si="352"/>
        <v/>
      </c>
      <c r="EE233" s="27">
        <f>IF(ED233="",0,IF(COUNTIF(ED$12:ED232,ED233)=0,0,COUNTIF(ED$12:ED232,ED233)))</f>
        <v>0</v>
      </c>
      <c r="EF233" s="26">
        <f t="shared" si="360"/>
        <v>0</v>
      </c>
      <c r="EG233" s="27" t="str">
        <f t="shared" si="353"/>
        <v/>
      </c>
      <c r="EI233" s="26" t="str">
        <f t="shared" si="354"/>
        <v/>
      </c>
      <c r="EJ233" s="26" t="str">
        <f t="shared" si="355"/>
        <v/>
      </c>
    </row>
    <row r="234" spans="1:140" s="26" customFormat="1" ht="52.5" customHeight="1">
      <c r="A234" s="169" t="str">
        <f>IF(OR($I234="TTL",$I234=""),"",IF(ISERROR(VLOOKUP($B234,CODE!$D:$G,CODE!$F$1-2,FALSE))=TRUE,"전략",VLOOKUP($B234,CODE!$D:$G,CODE!$F$1-2,FALSE)))</f>
        <v/>
      </c>
      <c r="B234" s="224" t="str">
        <f>IF(OR($I234="TTL",$I234=""),"",IF(VLOOKUP($P234,CODE!$K:$O,CODE!$O$1,FALSE)="",$I234,$I234&amp;"-"&amp;VLOOKUP($P234,CODE!$K:$O,CODE!$O$1,FALSE)))</f>
        <v/>
      </c>
      <c r="C234" s="72" t="str">
        <f t="shared" si="347"/>
        <v>--</v>
      </c>
      <c r="D234" s="306" t="str">
        <f t="shared" si="356"/>
        <v>--</v>
      </c>
      <c r="E234" s="72">
        <f t="shared" si="357"/>
        <v>0</v>
      </c>
      <c r="F234" s="195" t="str">
        <f t="shared" si="358"/>
        <v>--0</v>
      </c>
      <c r="G234" s="72" t="str">
        <f t="shared" si="359"/>
        <v>--0-</v>
      </c>
      <c r="H234" s="72">
        <f>IF(ISERROR(I234&amp;VLOOKUP(P234,CODE!$K:$N,CODE!$N$1,FALSE)&amp;S234)=TRUE,0,I234&amp;VLOOKUP(P234,CODE!$K:$N,CODE!$N$1,FALSE)&amp;S234)</f>
        <v>0</v>
      </c>
      <c r="I234" s="72" t="str">
        <f>IF(ISERROR(SEARCH("TTL",$K234))=TRUE,IF($L234="","",VLOOKUP($L234,CODE!$B:$G,CODE!$D$1,FALSE)),"TTL")</f>
        <v/>
      </c>
      <c r="J234" s="244" t="str">
        <f t="shared" si="348"/>
        <v/>
      </c>
      <c r="K234" s="558"/>
      <c r="L234" s="40"/>
      <c r="M234" s="41" t="str">
        <f>IF(OR($I234="TTL",$L234=""),"",VLOOKUP($L234,CODE!$B:$D,CODE!$C$1,FALSE))</f>
        <v/>
      </c>
      <c r="N234" s="42" t="str">
        <f>IF(OR($I234="TTL",$L234=""),"",VLOOKUP($K$2,CODE!$S:$T,CODE!$T$1-1,FALSE))</f>
        <v/>
      </c>
      <c r="O234" s="43" t="str">
        <f>IF(OR($I234="TTL",$L234=""),"",VLOOKUP($L$2,CODE!$X:$Y,CODE!$Y$1-1,FALSE))</f>
        <v/>
      </c>
      <c r="P234" s="40"/>
      <c r="Q234" s="41" t="str">
        <f>IF(OR($I234="TTL",$P234=""),"",VLOOKUP($P234,CODE!$K:$M,CODE!$L$1,FALSE))</f>
        <v/>
      </c>
      <c r="R234" s="185"/>
      <c r="S234" s="40"/>
      <c r="T234" s="43" t="str">
        <f t="shared" si="333"/>
        <v/>
      </c>
      <c r="U234" s="39" t="str">
        <f t="shared" si="334"/>
        <v/>
      </c>
      <c r="V234" s="36">
        <f t="shared" si="337"/>
        <v>0</v>
      </c>
      <c r="W234" s="44"/>
      <c r="X234" s="39" t="str">
        <f>IF($Y234="","",VLOOKUP($Y234,CODE!$AE:$AF,CODE!$AF$1-1,FALSE))</f>
        <v/>
      </c>
      <c r="Y234" s="37"/>
      <c r="Z234" s="35" t="str">
        <f t="shared" si="338"/>
        <v/>
      </c>
      <c r="AA234" s="554" t="str">
        <f t="shared" si="339"/>
        <v/>
      </c>
      <c r="AB234" s="45">
        <f t="shared" si="340"/>
        <v>0</v>
      </c>
      <c r="AC234" s="560">
        <v>0</v>
      </c>
      <c r="AD234" s="186">
        <v>1</v>
      </c>
      <c r="AE234" s="218"/>
      <c r="AF234" s="214"/>
      <c r="AG234" s="215"/>
      <c r="AH234" s="216"/>
      <c r="AI234" s="231" t="str">
        <f t="shared" si="335"/>
        <v/>
      </c>
      <c r="AJ234" s="217"/>
      <c r="AK234" s="217"/>
      <c r="AL234" s="219" t="str">
        <f t="shared" si="332"/>
        <v/>
      </c>
      <c r="AM234" s="254">
        <f>IF(ISERROR(VLOOKUP($F234,[1]기획현황취합!$A$1:$E$65474,[1]기획현황취합!$B$1,FALSE))=TRUE,0,VLOOKUP($F234,[1]기획현황취합!$A$1:$E$65474,[1]기획현황취합!$B$1,FALSE))</f>
        <v>0</v>
      </c>
      <c r="AN234" s="1042">
        <f>IF(ISERROR(VLOOKUP($F234,[1]기획현황취합!$A$1:$E$65474,[1]기획현황취합!$C$1,FALSE))=TRUE,0,VLOOKUP($F234,[1]기획현황취합!$A$1:$E$65474,[1]기획현황취합!$C$1,FALSE))</f>
        <v>0</v>
      </c>
      <c r="AO234" s="46">
        <f>IF(ISERROR(($AM234/1.1)/VLOOKUP($AG234,'TARGET MU'!$A:$D,'TARGET MU'!$D$1,FALSE))=TRUE,0,($AM234/1.1)/VLOOKUP($AG234,'TARGET MU'!$A:$D,'TARGET MU'!$D$1,FALSE))</f>
        <v>0</v>
      </c>
      <c r="AP234" s="1049">
        <f>IF(OR(AF234=0,AND(AV234=0,AW234=0)),0,IF(AG234="캡보이2",AV234*$AQ$5+AU234,IF(OR(AK234="IN",AK234="BG",AK234="VT",AK234="CB"),$AU234+(($AV234*(1+$AW$4))*(HLOOKUP(VLOOKUP(AG234,'TARGET MU'!$A:$P,'TARGET MU'!$J$1,FALSE),$AO$4:$AR$5,2,FALSE)))+$AW234,$AU234+((($AV234*(1+$AW$4))*(1+HLOOKUP(VLOOKUP($P234,CODE!$K:$P,CODE!$P$1,FALSE),$AS$4:$AV$5,2,FALSE)))*(HLOOKUP(VLOOKUP(AG234,'TARGET MU'!$A:$P,'TARGET MU'!$J$1,FALSE),$AO$4:$AR$5,2,FALSE)))+$AW234)))</f>
        <v>0</v>
      </c>
      <c r="AQ234" s="38">
        <f t="shared" si="388"/>
        <v>0</v>
      </c>
      <c r="AR234" s="716">
        <v>0</v>
      </c>
      <c r="AS234" s="716">
        <v>0</v>
      </c>
      <c r="AT234" s="251"/>
      <c r="AU234" s="226">
        <f t="shared" si="389"/>
        <v>0</v>
      </c>
      <c r="AV234" s="252">
        <v>0</v>
      </c>
      <c r="AW234" s="253">
        <v>0</v>
      </c>
      <c r="AX234" s="257">
        <f>IF(ISERROR(VLOOKUP($F234,[1]기획현황취합!$A$1:$E$65474,[1]기획현황취합!$D$1,FALSE))=TRUE,0,VLOOKUP($F234,[1]기획현황취합!$A$1:$E$65474,[1]기획현황취합!$D$1,FALSE))</f>
        <v>0</v>
      </c>
      <c r="AY234" s="255">
        <v>0</v>
      </c>
      <c r="AZ234" s="210">
        <f>IF(ISERROR(VLOOKUP($F234,[1]기획현황취합!$A$1:$E$65474,[1]기획현황취합!$E$1,FALSE))=TRUE,0,VLOOKUP($F234,[1]기획현황취합!$A$1:$E$65474,[1]기획현황취합!$E$1,FALSE))</f>
        <v>0</v>
      </c>
      <c r="BA234" s="250">
        <v>0</v>
      </c>
      <c r="BB234" s="250">
        <v>0</v>
      </c>
      <c r="BC234" s="250">
        <v>0</v>
      </c>
      <c r="BD234" s="250">
        <v>0</v>
      </c>
      <c r="BE234" s="250">
        <v>0</v>
      </c>
      <c r="BF234" s="250">
        <v>0</v>
      </c>
      <c r="BG234" s="256">
        <v>0</v>
      </c>
      <c r="BH234" s="256">
        <v>0</v>
      </c>
      <c r="BI234" s="84">
        <f>IF($I234="TTL",SUMIF($C:$C,MID($K234,1,SEARCH("TTL",$K234)-2),$BI:$BI),SUMIF(실입고현황!$A:$A,BB234&amp;VLOOKUP($AG234,'TARGET MU'!$A:$D,'TARGET MU'!$B$1,FALSE)&amp;$Z234&amp;" "&amp;$AE234,실입고현황!$C:$C))</f>
        <v>0</v>
      </c>
      <c r="BJ234" s="103">
        <f>IF($I234="TTL",SUMIF($C:$C,MID($K234,1,SEARCH("TTL",$K234)-2),$BJ:$BJ),SUMIF(실입고현황!$A:$A,BC234&amp;VLOOKUP($AG234,'TARGET MU'!$A:$D,'TARGET MU'!$B$1,FALSE)&amp;$Z234&amp;" "&amp;$AE234,실입고현황!$C:$C))</f>
        <v>0</v>
      </c>
      <c r="BK234" s="104">
        <f>IF($I234="TTL",SUMIF($C:$C,MID($K234,1,SEARCH("TTL",$K234)-2),$BK:$BK),SUMIF(실입고현황!$A:$A,BD234&amp;VLOOKUP($AG234,'TARGET MU'!$A:$D,'TARGET MU'!$B$1,FALSE)&amp;$Z234&amp;" "&amp;$AE234,실입고현황!$C:$C))</f>
        <v>0</v>
      </c>
      <c r="BL234" s="104">
        <f>IF($I234="TTL",SUMIF($C:$C,MID($K234,1,SEARCH("TTL",$K234)-2),$BL:$BL),SUMIF(실입고현황!$A:$A,BE234&amp;VLOOKUP($AG234,'TARGET MU'!$A:$D,'TARGET MU'!$B$1,FALSE)&amp;$Z234&amp;" "&amp;$AE234,실입고현황!$C:$C))</f>
        <v>0</v>
      </c>
      <c r="BM234" s="104">
        <f>IF($I234="TTL",SUMIF($C:$C,MID($K234,1,SEARCH("TTL",$K234)-2),$BM:$BM),SUMIF(실입고현황!$A:$A,BF234&amp;VLOOKUP($AG234,'TARGET MU'!$A:$D,'TARGET MU'!$B$1,FALSE)&amp;$Z234&amp;" "&amp;$AE234,실입고현황!$C:$C))</f>
        <v>0</v>
      </c>
      <c r="BN234" s="105">
        <f t="shared" si="341"/>
        <v>0</v>
      </c>
      <c r="BO234" s="47">
        <f t="shared" si="342"/>
        <v>0</v>
      </c>
      <c r="BP234" s="95">
        <f t="shared" si="343"/>
        <v>0</v>
      </c>
      <c r="BQ234" s="95">
        <f t="shared" si="344"/>
        <v>0</v>
      </c>
      <c r="BR234" s="48">
        <f t="shared" si="336"/>
        <v>0</v>
      </c>
      <c r="BT234" s="26" t="str">
        <f>IF(ISERROR(Z234&amp;VLOOKUP($AG234,'TARGET MU'!$A:$D,'TARGET MU'!$B$1,FALSE))=TRUE,"",Z234&amp;VLOOKUP($AG234,'TARGET MU'!$A:$D,'TARGET MU'!$B$1,FALSE))</f>
        <v/>
      </c>
      <c r="BU234" s="31">
        <f t="shared" si="349"/>
        <v>0</v>
      </c>
      <c r="BV234" s="31" t="str">
        <f t="shared" si="350"/>
        <v>0</v>
      </c>
      <c r="BX234" s="55">
        <f t="shared" si="361"/>
        <v>0</v>
      </c>
      <c r="BY234" s="56" t="str">
        <f t="shared" si="362"/>
        <v/>
      </c>
      <c r="BZ234" s="56">
        <f t="shared" si="363"/>
        <v>0</v>
      </c>
      <c r="CA234" s="56">
        <f t="shared" si="364"/>
        <v>0</v>
      </c>
      <c r="CB234" s="56">
        <f t="shared" si="365"/>
        <v>0</v>
      </c>
      <c r="CC234" s="56">
        <f t="shared" si="366"/>
        <v>0</v>
      </c>
      <c r="CD234" s="57">
        <f t="shared" si="367"/>
        <v>0</v>
      </c>
      <c r="CE234" s="56" t="str">
        <f t="shared" si="368"/>
        <v/>
      </c>
      <c r="CF234" s="56" t="str">
        <f t="shared" si="369"/>
        <v/>
      </c>
      <c r="CG234" s="57">
        <f t="shared" si="370"/>
        <v>0</v>
      </c>
      <c r="CH234" s="56" t="str">
        <f t="shared" si="371"/>
        <v/>
      </c>
      <c r="CI234" s="56">
        <f t="shared" si="372"/>
        <v>1</v>
      </c>
      <c r="CJ234" s="56">
        <f t="shared" si="373"/>
        <v>0</v>
      </c>
      <c r="CK234" s="58">
        <f t="shared" si="345"/>
        <v>0</v>
      </c>
      <c r="CL234" s="59">
        <f t="shared" si="374"/>
        <v>0</v>
      </c>
      <c r="CM234" s="58">
        <f t="shared" si="375"/>
        <v>0</v>
      </c>
      <c r="CN234" s="58">
        <f t="shared" si="376"/>
        <v>0</v>
      </c>
      <c r="CO234" s="58">
        <f t="shared" si="377"/>
        <v>0</v>
      </c>
      <c r="CP234" s="60" t="str">
        <f t="shared" si="378"/>
        <v/>
      </c>
      <c r="CQ234" s="241"/>
      <c r="CS234" s="49"/>
      <c r="CT234" s="50" t="str">
        <f t="shared" si="379"/>
        <v/>
      </c>
      <c r="CU234" s="51" t="str">
        <f t="shared" si="380"/>
        <v/>
      </c>
      <c r="CV234" s="51" t="str">
        <f t="shared" si="381"/>
        <v>_</v>
      </c>
      <c r="CW234" s="51" t="str">
        <f t="shared" si="382"/>
        <v/>
      </c>
      <c r="CX234" s="52">
        <f t="shared" si="383"/>
        <v>0</v>
      </c>
      <c r="CY234" s="52" t="str">
        <f t="shared" si="384"/>
        <v/>
      </c>
      <c r="CZ234" s="53">
        <f t="shared" si="346"/>
        <v>0</v>
      </c>
      <c r="DA234" s="53">
        <f t="shared" si="385"/>
        <v>0</v>
      </c>
      <c r="DB234" s="52">
        <f t="shared" si="386"/>
        <v>0</v>
      </c>
      <c r="DC234" s="52">
        <f t="shared" si="387"/>
        <v>0</v>
      </c>
      <c r="DD234" s="61"/>
      <c r="DE234" s="165"/>
      <c r="DG234" s="276"/>
      <c r="DH234" s="282" t="str">
        <f t="shared" si="390"/>
        <v/>
      </c>
      <c r="DI234" s="275"/>
      <c r="DJ234" s="275"/>
      <c r="DK234" s="276"/>
      <c r="DL234" s="1081"/>
      <c r="DM234" s="1081"/>
      <c r="DN234" s="276"/>
      <c r="DO234" s="276"/>
      <c r="DP234" s="283" t="str">
        <f t="shared" si="391"/>
        <v/>
      </c>
      <c r="DQ234" s="276"/>
      <c r="DR234" s="276"/>
      <c r="DS234" s="277"/>
      <c r="DT234" s="276"/>
      <c r="DU234" s="277"/>
      <c r="DV234" s="276"/>
      <c r="DW234" s="276"/>
      <c r="DX234" s="277"/>
      <c r="DY234" s="277"/>
      <c r="DZ234" s="61"/>
      <c r="EA234" s="62"/>
      <c r="EB234" s="62"/>
      <c r="EC234" s="26" t="str">
        <f t="shared" si="351"/>
        <v/>
      </c>
      <c r="ED234" s="26" t="str">
        <f t="shared" si="352"/>
        <v/>
      </c>
      <c r="EE234" s="27">
        <f>IF(ED234="",0,IF(COUNTIF(ED$12:ED233,ED234)=0,0,COUNTIF(ED$12:ED233,ED234)))</f>
        <v>0</v>
      </c>
      <c r="EF234" s="26">
        <f t="shared" si="360"/>
        <v>0</v>
      </c>
      <c r="EG234" s="27" t="str">
        <f t="shared" si="353"/>
        <v/>
      </c>
      <c r="EI234" s="26" t="str">
        <f t="shared" si="354"/>
        <v/>
      </c>
      <c r="EJ234" s="26" t="str">
        <f t="shared" si="355"/>
        <v/>
      </c>
    </row>
    <row r="235" spans="1:140" s="26" customFormat="1" ht="52.5" customHeight="1">
      <c r="A235" s="169" t="str">
        <f>IF(OR($I235="TTL",$I235=""),"",IF(ISERROR(VLOOKUP($B235,CODE!$D:$G,CODE!$F$1-2,FALSE))=TRUE,"전략",VLOOKUP($B235,CODE!$D:$G,CODE!$F$1-2,FALSE)))</f>
        <v/>
      </c>
      <c r="B235" s="224" t="str">
        <f>IF(OR($I235="TTL",$I235=""),"",IF(VLOOKUP($P235,CODE!$K:$O,CODE!$O$1,FALSE)="",$I235,$I235&amp;"-"&amp;VLOOKUP($P235,CODE!$K:$O,CODE!$O$1,FALSE)))</f>
        <v/>
      </c>
      <c r="C235" s="72" t="str">
        <f t="shared" si="347"/>
        <v>--</v>
      </c>
      <c r="D235" s="306" t="str">
        <f t="shared" si="356"/>
        <v>--</v>
      </c>
      <c r="E235" s="72">
        <f t="shared" si="357"/>
        <v>0</v>
      </c>
      <c r="F235" s="195" t="str">
        <f t="shared" si="358"/>
        <v>--0</v>
      </c>
      <c r="G235" s="72" t="str">
        <f t="shared" si="359"/>
        <v>--0-</v>
      </c>
      <c r="H235" s="72">
        <f>IF(ISERROR(I235&amp;VLOOKUP(P235,CODE!$K:$N,CODE!$N$1,FALSE)&amp;S235)=TRUE,0,I235&amp;VLOOKUP(P235,CODE!$K:$N,CODE!$N$1,FALSE)&amp;S235)</f>
        <v>0</v>
      </c>
      <c r="I235" s="72" t="str">
        <f>IF(ISERROR(SEARCH("TTL",$K235))=TRUE,IF($L235="","",VLOOKUP($L235,CODE!$B:$G,CODE!$D$1,FALSE)),"TTL")</f>
        <v/>
      </c>
      <c r="J235" s="244" t="str">
        <f t="shared" si="348"/>
        <v/>
      </c>
      <c r="K235" s="558"/>
      <c r="L235" s="40"/>
      <c r="M235" s="41" t="str">
        <f>IF(OR($I235="TTL",$L235=""),"",VLOOKUP($L235,CODE!$B:$D,CODE!$C$1,FALSE))</f>
        <v/>
      </c>
      <c r="N235" s="42" t="str">
        <f>IF(OR($I235="TTL",$L235=""),"",VLOOKUP($K$2,CODE!$S:$T,CODE!$T$1-1,FALSE))</f>
        <v/>
      </c>
      <c r="O235" s="43" t="str">
        <f>IF(OR($I235="TTL",$L235=""),"",VLOOKUP($L$2,CODE!$X:$Y,CODE!$Y$1-1,FALSE))</f>
        <v/>
      </c>
      <c r="P235" s="40"/>
      <c r="Q235" s="41" t="str">
        <f>IF(OR($I235="TTL",$P235=""),"",VLOOKUP($P235,CODE!$K:$M,CODE!$L$1,FALSE))</f>
        <v/>
      </c>
      <c r="R235" s="185"/>
      <c r="S235" s="40"/>
      <c r="T235" s="43" t="str">
        <f t="shared" si="333"/>
        <v/>
      </c>
      <c r="U235" s="39" t="str">
        <f t="shared" si="334"/>
        <v/>
      </c>
      <c r="V235" s="36">
        <f t="shared" si="337"/>
        <v>0</v>
      </c>
      <c r="W235" s="44"/>
      <c r="X235" s="39" t="str">
        <f>IF($Y235="","",VLOOKUP($Y235,CODE!$AE:$AF,CODE!$AF$1-1,FALSE))</f>
        <v/>
      </c>
      <c r="Y235" s="37"/>
      <c r="Z235" s="35" t="str">
        <f t="shared" si="338"/>
        <v/>
      </c>
      <c r="AA235" s="554" t="str">
        <f t="shared" si="339"/>
        <v/>
      </c>
      <c r="AB235" s="45">
        <f t="shared" si="340"/>
        <v>0</v>
      </c>
      <c r="AC235" s="560">
        <v>0</v>
      </c>
      <c r="AD235" s="186">
        <v>1</v>
      </c>
      <c r="AE235" s="218"/>
      <c r="AF235" s="214"/>
      <c r="AG235" s="215"/>
      <c r="AH235" s="216"/>
      <c r="AI235" s="231" t="str">
        <f t="shared" si="335"/>
        <v/>
      </c>
      <c r="AJ235" s="217"/>
      <c r="AK235" s="217"/>
      <c r="AL235" s="219" t="str">
        <f t="shared" si="332"/>
        <v/>
      </c>
      <c r="AM235" s="254">
        <f>IF(ISERROR(VLOOKUP($F235,[1]기획현황취합!$A$1:$E$65474,[1]기획현황취합!$B$1,FALSE))=TRUE,0,VLOOKUP($F235,[1]기획현황취합!$A$1:$E$65474,[1]기획현황취합!$B$1,FALSE))</f>
        <v>0</v>
      </c>
      <c r="AN235" s="1042">
        <f>IF(ISERROR(VLOOKUP($F235,[1]기획현황취합!$A$1:$E$65474,[1]기획현황취합!$C$1,FALSE))=TRUE,0,VLOOKUP($F235,[1]기획현황취합!$A$1:$E$65474,[1]기획현황취합!$C$1,FALSE))</f>
        <v>0</v>
      </c>
      <c r="AO235" s="46">
        <f>IF(ISERROR(($AM235/1.1)/VLOOKUP($AG235,'TARGET MU'!$A:$D,'TARGET MU'!$D$1,FALSE))=TRUE,0,($AM235/1.1)/VLOOKUP($AG235,'TARGET MU'!$A:$D,'TARGET MU'!$D$1,FALSE))</f>
        <v>0</v>
      </c>
      <c r="AP235" s="1049">
        <f>IF(OR(AF235=0,AND(AV235=0,AW235=0)),0,IF(AG235="캡보이2",AV235*$AQ$5+AU235,IF(OR(AK235="IN",AK235="BG",AK235="VT",AK235="CB"),$AU235+(($AV235*(1+$AW$4))*(HLOOKUP(VLOOKUP(AG235,'TARGET MU'!$A:$P,'TARGET MU'!$J$1,FALSE),$AO$4:$AR$5,2,FALSE)))+$AW235,$AU235+((($AV235*(1+$AW$4))*(1+HLOOKUP(VLOOKUP($P235,CODE!$K:$P,CODE!$P$1,FALSE),$AS$4:$AV$5,2,FALSE)))*(HLOOKUP(VLOOKUP(AG235,'TARGET MU'!$A:$P,'TARGET MU'!$J$1,FALSE),$AO$4:$AR$5,2,FALSE)))+$AW235)))</f>
        <v>0</v>
      </c>
      <c r="AQ235" s="38">
        <f t="shared" si="388"/>
        <v>0</v>
      </c>
      <c r="AR235" s="716">
        <v>0</v>
      </c>
      <c r="AS235" s="716">
        <v>0</v>
      </c>
      <c r="AT235" s="251"/>
      <c r="AU235" s="226">
        <f t="shared" si="389"/>
        <v>0</v>
      </c>
      <c r="AV235" s="252">
        <v>0</v>
      </c>
      <c r="AW235" s="253">
        <v>0</v>
      </c>
      <c r="AX235" s="257">
        <f>IF(ISERROR(VLOOKUP($F235,[1]기획현황취합!$A$1:$E$65474,[1]기획현황취합!$D$1,FALSE))=TRUE,0,VLOOKUP($F235,[1]기획현황취합!$A$1:$E$65474,[1]기획현황취합!$D$1,FALSE))</f>
        <v>0</v>
      </c>
      <c r="AY235" s="255">
        <v>0</v>
      </c>
      <c r="AZ235" s="210">
        <f>IF(ISERROR(VLOOKUP($F235,[1]기획현황취합!$A$1:$E$65474,[1]기획현황취합!$E$1,FALSE))=TRUE,0,VLOOKUP($F235,[1]기획현황취합!$A$1:$E$65474,[1]기획현황취합!$E$1,FALSE))</f>
        <v>0</v>
      </c>
      <c r="BA235" s="250">
        <v>0</v>
      </c>
      <c r="BB235" s="250">
        <v>0</v>
      </c>
      <c r="BC235" s="250">
        <v>0</v>
      </c>
      <c r="BD235" s="250">
        <v>0</v>
      </c>
      <c r="BE235" s="250">
        <v>0</v>
      </c>
      <c r="BF235" s="250">
        <v>0</v>
      </c>
      <c r="BG235" s="256">
        <v>0</v>
      </c>
      <c r="BH235" s="256">
        <v>0</v>
      </c>
      <c r="BI235" s="84">
        <f>IF($I235="TTL",SUMIF($C:$C,MID($K235,1,SEARCH("TTL",$K235)-2),$BI:$BI),SUMIF(실입고현황!$A:$A,BB235&amp;VLOOKUP($AG235,'TARGET MU'!$A:$D,'TARGET MU'!$B$1,FALSE)&amp;$Z235&amp;" "&amp;$AE235,실입고현황!$C:$C))</f>
        <v>0</v>
      </c>
      <c r="BJ235" s="103">
        <f>IF($I235="TTL",SUMIF($C:$C,MID($K235,1,SEARCH("TTL",$K235)-2),$BJ:$BJ),SUMIF(실입고현황!$A:$A,BC235&amp;VLOOKUP($AG235,'TARGET MU'!$A:$D,'TARGET MU'!$B$1,FALSE)&amp;$Z235&amp;" "&amp;$AE235,실입고현황!$C:$C))</f>
        <v>0</v>
      </c>
      <c r="BK235" s="104">
        <f>IF($I235="TTL",SUMIF($C:$C,MID($K235,1,SEARCH("TTL",$K235)-2),$BK:$BK),SUMIF(실입고현황!$A:$A,BD235&amp;VLOOKUP($AG235,'TARGET MU'!$A:$D,'TARGET MU'!$B$1,FALSE)&amp;$Z235&amp;" "&amp;$AE235,실입고현황!$C:$C))</f>
        <v>0</v>
      </c>
      <c r="BL235" s="104">
        <f>IF($I235="TTL",SUMIF($C:$C,MID($K235,1,SEARCH("TTL",$K235)-2),$BL:$BL),SUMIF(실입고현황!$A:$A,BE235&amp;VLOOKUP($AG235,'TARGET MU'!$A:$D,'TARGET MU'!$B$1,FALSE)&amp;$Z235&amp;" "&amp;$AE235,실입고현황!$C:$C))</f>
        <v>0</v>
      </c>
      <c r="BM235" s="104">
        <f>IF($I235="TTL",SUMIF($C:$C,MID($K235,1,SEARCH("TTL",$K235)-2),$BM:$BM),SUMIF(실입고현황!$A:$A,BF235&amp;VLOOKUP($AG235,'TARGET MU'!$A:$D,'TARGET MU'!$B$1,FALSE)&amp;$Z235&amp;" "&amp;$AE235,실입고현황!$C:$C))</f>
        <v>0</v>
      </c>
      <c r="BN235" s="105">
        <f t="shared" si="341"/>
        <v>0</v>
      </c>
      <c r="BO235" s="47">
        <f t="shared" si="342"/>
        <v>0</v>
      </c>
      <c r="BP235" s="95">
        <f t="shared" si="343"/>
        <v>0</v>
      </c>
      <c r="BQ235" s="95">
        <f t="shared" si="344"/>
        <v>0</v>
      </c>
      <c r="BR235" s="48">
        <f t="shared" si="336"/>
        <v>0</v>
      </c>
      <c r="BT235" s="26" t="str">
        <f>IF(ISERROR(Z235&amp;VLOOKUP($AG235,'TARGET MU'!$A:$D,'TARGET MU'!$B$1,FALSE))=TRUE,"",Z235&amp;VLOOKUP($AG235,'TARGET MU'!$A:$D,'TARGET MU'!$B$1,FALSE))</f>
        <v/>
      </c>
      <c r="BU235" s="31">
        <f t="shared" si="349"/>
        <v>0</v>
      </c>
      <c r="BV235" s="31" t="str">
        <f t="shared" si="350"/>
        <v>0</v>
      </c>
      <c r="BX235" s="55">
        <f t="shared" si="361"/>
        <v>0</v>
      </c>
      <c r="BY235" s="56" t="str">
        <f t="shared" si="362"/>
        <v/>
      </c>
      <c r="BZ235" s="56">
        <f t="shared" si="363"/>
        <v>0</v>
      </c>
      <c r="CA235" s="56">
        <f t="shared" si="364"/>
        <v>0</v>
      </c>
      <c r="CB235" s="56">
        <f t="shared" si="365"/>
        <v>0</v>
      </c>
      <c r="CC235" s="56">
        <f t="shared" si="366"/>
        <v>0</v>
      </c>
      <c r="CD235" s="57">
        <f t="shared" si="367"/>
        <v>0</v>
      </c>
      <c r="CE235" s="56" t="str">
        <f t="shared" si="368"/>
        <v/>
      </c>
      <c r="CF235" s="56" t="str">
        <f t="shared" si="369"/>
        <v/>
      </c>
      <c r="CG235" s="57">
        <f t="shared" si="370"/>
        <v>0</v>
      </c>
      <c r="CH235" s="56" t="str">
        <f t="shared" si="371"/>
        <v/>
      </c>
      <c r="CI235" s="56">
        <f t="shared" si="372"/>
        <v>1</v>
      </c>
      <c r="CJ235" s="56">
        <f t="shared" si="373"/>
        <v>0</v>
      </c>
      <c r="CK235" s="58">
        <f t="shared" si="345"/>
        <v>0</v>
      </c>
      <c r="CL235" s="59">
        <f t="shared" si="374"/>
        <v>0</v>
      </c>
      <c r="CM235" s="58">
        <f t="shared" si="375"/>
        <v>0</v>
      </c>
      <c r="CN235" s="58">
        <f t="shared" si="376"/>
        <v>0</v>
      </c>
      <c r="CO235" s="58">
        <f t="shared" si="377"/>
        <v>0</v>
      </c>
      <c r="CP235" s="60" t="str">
        <f t="shared" si="378"/>
        <v/>
      </c>
      <c r="CQ235" s="241"/>
      <c r="CS235" s="49"/>
      <c r="CT235" s="50" t="str">
        <f t="shared" si="379"/>
        <v/>
      </c>
      <c r="CU235" s="51" t="str">
        <f t="shared" si="380"/>
        <v/>
      </c>
      <c r="CV235" s="51" t="str">
        <f t="shared" si="381"/>
        <v>_</v>
      </c>
      <c r="CW235" s="51" t="str">
        <f t="shared" si="382"/>
        <v/>
      </c>
      <c r="CX235" s="52">
        <f t="shared" si="383"/>
        <v>0</v>
      </c>
      <c r="CY235" s="52" t="str">
        <f t="shared" si="384"/>
        <v/>
      </c>
      <c r="CZ235" s="53">
        <f t="shared" si="346"/>
        <v>0</v>
      </c>
      <c r="DA235" s="53">
        <f t="shared" si="385"/>
        <v>0</v>
      </c>
      <c r="DB235" s="52">
        <f t="shared" si="386"/>
        <v>0</v>
      </c>
      <c r="DC235" s="52">
        <f t="shared" si="387"/>
        <v>0</v>
      </c>
      <c r="DD235" s="61"/>
      <c r="DE235" s="165"/>
      <c r="DG235" s="276"/>
      <c r="DH235" s="282" t="str">
        <f t="shared" si="390"/>
        <v/>
      </c>
      <c r="DI235" s="275"/>
      <c r="DJ235" s="275"/>
      <c r="DK235" s="276"/>
      <c r="DL235" s="1081"/>
      <c r="DM235" s="1081"/>
      <c r="DN235" s="276"/>
      <c r="DO235" s="276"/>
      <c r="DP235" s="283" t="str">
        <f t="shared" si="391"/>
        <v/>
      </c>
      <c r="DQ235" s="276"/>
      <c r="DR235" s="276"/>
      <c r="DS235" s="277"/>
      <c r="DT235" s="276"/>
      <c r="DU235" s="277"/>
      <c r="DV235" s="276"/>
      <c r="DW235" s="276"/>
      <c r="DX235" s="277"/>
      <c r="DY235" s="277"/>
      <c r="DZ235" s="61"/>
      <c r="EA235" s="62"/>
      <c r="EB235" s="62"/>
      <c r="EC235" s="26" t="str">
        <f t="shared" si="351"/>
        <v/>
      </c>
      <c r="ED235" s="26" t="str">
        <f t="shared" si="352"/>
        <v/>
      </c>
      <c r="EE235" s="27">
        <f>IF(ED235="",0,IF(COUNTIF(ED$12:ED234,ED235)=0,0,COUNTIF(ED$12:ED234,ED235)))</f>
        <v>0</v>
      </c>
      <c r="EF235" s="26">
        <f t="shared" si="360"/>
        <v>0</v>
      </c>
      <c r="EG235" s="27" t="str">
        <f t="shared" si="353"/>
        <v/>
      </c>
      <c r="EI235" s="26" t="str">
        <f t="shared" si="354"/>
        <v/>
      </c>
      <c r="EJ235" s="26" t="str">
        <f t="shared" si="355"/>
        <v/>
      </c>
    </row>
    <row r="236" spans="1:140" s="26" customFormat="1" ht="52.5" customHeight="1">
      <c r="A236" s="169" t="str">
        <f>IF(OR($I236="TTL",$I236=""),"",IF(ISERROR(VLOOKUP($B236,CODE!$D:$G,CODE!$F$1-2,FALSE))=TRUE,"전략",VLOOKUP($B236,CODE!$D:$G,CODE!$F$1-2,FALSE)))</f>
        <v/>
      </c>
      <c r="B236" s="224" t="str">
        <f>IF(OR($I236="TTL",$I236=""),"",IF(VLOOKUP($P236,CODE!$K:$O,CODE!$O$1,FALSE)="",$I236,$I236&amp;"-"&amp;VLOOKUP($P236,CODE!$K:$O,CODE!$O$1,FALSE)))</f>
        <v/>
      </c>
      <c r="C236" s="72" t="str">
        <f t="shared" si="347"/>
        <v>--</v>
      </c>
      <c r="D236" s="306" t="str">
        <f t="shared" si="356"/>
        <v>--</v>
      </c>
      <c r="E236" s="72">
        <f t="shared" si="357"/>
        <v>0</v>
      </c>
      <c r="F236" s="195" t="str">
        <f t="shared" si="358"/>
        <v>--0</v>
      </c>
      <c r="G236" s="72" t="str">
        <f t="shared" si="359"/>
        <v>--0-</v>
      </c>
      <c r="H236" s="72">
        <f>IF(ISERROR(I236&amp;VLOOKUP(P236,CODE!$K:$N,CODE!$N$1,FALSE)&amp;S236)=TRUE,0,I236&amp;VLOOKUP(P236,CODE!$K:$N,CODE!$N$1,FALSE)&amp;S236)</f>
        <v>0</v>
      </c>
      <c r="I236" s="72" t="str">
        <f>IF(ISERROR(SEARCH("TTL",$K236))=TRUE,IF($L236="","",VLOOKUP($L236,CODE!$B:$G,CODE!$D$1,FALSE)),"TTL")</f>
        <v/>
      </c>
      <c r="J236" s="244" t="str">
        <f t="shared" si="348"/>
        <v/>
      </c>
      <c r="K236" s="558"/>
      <c r="L236" s="40"/>
      <c r="M236" s="41" t="str">
        <f>IF(OR($I236="TTL",$L236=""),"",VLOOKUP($L236,CODE!$B:$D,CODE!$C$1,FALSE))</f>
        <v/>
      </c>
      <c r="N236" s="42" t="str">
        <f>IF(OR($I236="TTL",$L236=""),"",VLOOKUP($K$2,CODE!$S:$T,CODE!$T$1-1,FALSE))</f>
        <v/>
      </c>
      <c r="O236" s="43" t="str">
        <f>IF(OR($I236="TTL",$L236=""),"",VLOOKUP($L$2,CODE!$X:$Y,CODE!$Y$1-1,FALSE))</f>
        <v/>
      </c>
      <c r="P236" s="40"/>
      <c r="Q236" s="41" t="str">
        <f>IF(OR($I236="TTL",$P236=""),"",VLOOKUP($P236,CODE!$K:$M,CODE!$L$1,FALSE))</f>
        <v/>
      </c>
      <c r="R236" s="185"/>
      <c r="S236" s="40"/>
      <c r="T236" s="43" t="str">
        <f t="shared" si="333"/>
        <v/>
      </c>
      <c r="U236" s="39" t="str">
        <f t="shared" si="334"/>
        <v/>
      </c>
      <c r="V236" s="36">
        <f t="shared" si="337"/>
        <v>0</v>
      </c>
      <c r="W236" s="44"/>
      <c r="X236" s="39" t="str">
        <f>IF($Y236="","",VLOOKUP($Y236,CODE!$AE:$AF,CODE!$AF$1-1,FALSE))</f>
        <v/>
      </c>
      <c r="Y236" s="37"/>
      <c r="Z236" s="35" t="str">
        <f t="shared" si="338"/>
        <v/>
      </c>
      <c r="AA236" s="554" t="str">
        <f t="shared" si="339"/>
        <v/>
      </c>
      <c r="AB236" s="45">
        <f t="shared" si="340"/>
        <v>0</v>
      </c>
      <c r="AC236" s="560">
        <v>0</v>
      </c>
      <c r="AD236" s="186">
        <v>1</v>
      </c>
      <c r="AE236" s="218"/>
      <c r="AF236" s="214"/>
      <c r="AG236" s="215"/>
      <c r="AH236" s="216"/>
      <c r="AI236" s="231" t="str">
        <f t="shared" si="335"/>
        <v/>
      </c>
      <c r="AJ236" s="217"/>
      <c r="AK236" s="217"/>
      <c r="AL236" s="219" t="str">
        <f t="shared" si="332"/>
        <v/>
      </c>
      <c r="AM236" s="254">
        <f>IF(ISERROR(VLOOKUP($F236,[1]기획현황취합!$A$1:$E$65474,[1]기획현황취합!$B$1,FALSE))=TRUE,0,VLOOKUP($F236,[1]기획현황취합!$A$1:$E$65474,[1]기획현황취합!$B$1,FALSE))</f>
        <v>0</v>
      </c>
      <c r="AN236" s="1042">
        <f>IF(ISERROR(VLOOKUP($F236,[1]기획현황취합!$A$1:$E$65474,[1]기획현황취합!$C$1,FALSE))=TRUE,0,VLOOKUP($F236,[1]기획현황취합!$A$1:$E$65474,[1]기획현황취합!$C$1,FALSE))</f>
        <v>0</v>
      </c>
      <c r="AO236" s="46">
        <f>IF(ISERROR(($AM236/1.1)/VLOOKUP($AG236,'TARGET MU'!$A:$D,'TARGET MU'!$D$1,FALSE))=TRUE,0,($AM236/1.1)/VLOOKUP($AG236,'TARGET MU'!$A:$D,'TARGET MU'!$D$1,FALSE))</f>
        <v>0</v>
      </c>
      <c r="AP236" s="1049">
        <f>IF(OR(AF236=0,AND(AV236=0,AW236=0)),0,IF(AG236="캡보이2",AV236*$AQ$5+AU236,IF(OR(AK236="IN",AK236="BG",AK236="VT",AK236="CB"),$AU236+(($AV236*(1+$AW$4))*(HLOOKUP(VLOOKUP(AG236,'TARGET MU'!$A:$P,'TARGET MU'!$J$1,FALSE),$AO$4:$AR$5,2,FALSE)))+$AW236,$AU236+((($AV236*(1+$AW$4))*(1+HLOOKUP(VLOOKUP($P236,CODE!$K:$P,CODE!$P$1,FALSE),$AS$4:$AV$5,2,FALSE)))*(HLOOKUP(VLOOKUP(AG236,'TARGET MU'!$A:$P,'TARGET MU'!$J$1,FALSE),$AO$4:$AR$5,2,FALSE)))+$AW236)))</f>
        <v>0</v>
      </c>
      <c r="AQ236" s="38">
        <f t="shared" si="388"/>
        <v>0</v>
      </c>
      <c r="AR236" s="716">
        <v>0</v>
      </c>
      <c r="AS236" s="716">
        <v>0</v>
      </c>
      <c r="AT236" s="251"/>
      <c r="AU236" s="226">
        <f t="shared" si="389"/>
        <v>0</v>
      </c>
      <c r="AV236" s="252">
        <v>0</v>
      </c>
      <c r="AW236" s="253">
        <v>0</v>
      </c>
      <c r="AX236" s="257">
        <f>IF(ISERROR(VLOOKUP($F236,[1]기획현황취합!$A$1:$E$65474,[1]기획현황취합!$D$1,FALSE))=TRUE,0,VLOOKUP($F236,[1]기획현황취합!$A$1:$E$65474,[1]기획현황취합!$D$1,FALSE))</f>
        <v>0</v>
      </c>
      <c r="AY236" s="255">
        <v>0</v>
      </c>
      <c r="AZ236" s="210">
        <f>IF(ISERROR(VLOOKUP($F236,[1]기획현황취합!$A$1:$E$65474,[1]기획현황취합!$E$1,FALSE))=TRUE,0,VLOOKUP($F236,[1]기획현황취합!$A$1:$E$65474,[1]기획현황취합!$E$1,FALSE))</f>
        <v>0</v>
      </c>
      <c r="BA236" s="250">
        <v>0</v>
      </c>
      <c r="BB236" s="250">
        <v>0</v>
      </c>
      <c r="BC236" s="250">
        <v>0</v>
      </c>
      <c r="BD236" s="250">
        <v>0</v>
      </c>
      <c r="BE236" s="250">
        <v>0</v>
      </c>
      <c r="BF236" s="250">
        <v>0</v>
      </c>
      <c r="BG236" s="256">
        <v>0</v>
      </c>
      <c r="BH236" s="256">
        <v>0</v>
      </c>
      <c r="BI236" s="84">
        <f>IF($I236="TTL",SUMIF($C:$C,MID($K236,1,SEARCH("TTL",$K236)-2),$BI:$BI),SUMIF(실입고현황!$A:$A,BB236&amp;VLOOKUP($AG236,'TARGET MU'!$A:$D,'TARGET MU'!$B$1,FALSE)&amp;$Z236&amp;" "&amp;$AE236,실입고현황!$C:$C))</f>
        <v>0</v>
      </c>
      <c r="BJ236" s="103">
        <f>IF($I236="TTL",SUMIF($C:$C,MID($K236,1,SEARCH("TTL",$K236)-2),$BJ:$BJ),SUMIF(실입고현황!$A:$A,BC236&amp;VLOOKUP($AG236,'TARGET MU'!$A:$D,'TARGET MU'!$B$1,FALSE)&amp;$Z236&amp;" "&amp;$AE236,실입고현황!$C:$C))</f>
        <v>0</v>
      </c>
      <c r="BK236" s="104">
        <f>IF($I236="TTL",SUMIF($C:$C,MID($K236,1,SEARCH("TTL",$K236)-2),$BK:$BK),SUMIF(실입고현황!$A:$A,BD236&amp;VLOOKUP($AG236,'TARGET MU'!$A:$D,'TARGET MU'!$B$1,FALSE)&amp;$Z236&amp;" "&amp;$AE236,실입고현황!$C:$C))</f>
        <v>0</v>
      </c>
      <c r="BL236" s="104">
        <f>IF($I236="TTL",SUMIF($C:$C,MID($K236,1,SEARCH("TTL",$K236)-2),$BL:$BL),SUMIF(실입고현황!$A:$A,BE236&amp;VLOOKUP($AG236,'TARGET MU'!$A:$D,'TARGET MU'!$B$1,FALSE)&amp;$Z236&amp;" "&amp;$AE236,실입고현황!$C:$C))</f>
        <v>0</v>
      </c>
      <c r="BM236" s="104">
        <f>IF($I236="TTL",SUMIF($C:$C,MID($K236,1,SEARCH("TTL",$K236)-2),$BM:$BM),SUMIF(실입고현황!$A:$A,BF236&amp;VLOOKUP($AG236,'TARGET MU'!$A:$D,'TARGET MU'!$B$1,FALSE)&amp;$Z236&amp;" "&amp;$AE236,실입고현황!$C:$C))</f>
        <v>0</v>
      </c>
      <c r="BN236" s="105">
        <f t="shared" si="341"/>
        <v>0</v>
      </c>
      <c r="BO236" s="47">
        <f t="shared" si="342"/>
        <v>0</v>
      </c>
      <c r="BP236" s="95">
        <f t="shared" si="343"/>
        <v>0</v>
      </c>
      <c r="BQ236" s="95">
        <f t="shared" si="344"/>
        <v>0</v>
      </c>
      <c r="BR236" s="48">
        <f t="shared" si="336"/>
        <v>0</v>
      </c>
      <c r="BT236" s="26" t="str">
        <f>IF(ISERROR(Z236&amp;VLOOKUP($AG236,'TARGET MU'!$A:$D,'TARGET MU'!$B$1,FALSE))=TRUE,"",Z236&amp;VLOOKUP($AG236,'TARGET MU'!$A:$D,'TARGET MU'!$B$1,FALSE))</f>
        <v/>
      </c>
      <c r="BU236" s="31">
        <f t="shared" si="349"/>
        <v>0</v>
      </c>
      <c r="BV236" s="31" t="str">
        <f t="shared" si="350"/>
        <v>0</v>
      </c>
      <c r="BX236" s="55">
        <f t="shared" si="361"/>
        <v>0</v>
      </c>
      <c r="BY236" s="56" t="str">
        <f t="shared" si="362"/>
        <v/>
      </c>
      <c r="BZ236" s="56">
        <f t="shared" si="363"/>
        <v>0</v>
      </c>
      <c r="CA236" s="56">
        <f t="shared" si="364"/>
        <v>0</v>
      </c>
      <c r="CB236" s="56">
        <f t="shared" si="365"/>
        <v>0</v>
      </c>
      <c r="CC236" s="56">
        <f t="shared" si="366"/>
        <v>0</v>
      </c>
      <c r="CD236" s="57">
        <f t="shared" si="367"/>
        <v>0</v>
      </c>
      <c r="CE236" s="56" t="str">
        <f t="shared" si="368"/>
        <v/>
      </c>
      <c r="CF236" s="56" t="str">
        <f t="shared" si="369"/>
        <v/>
      </c>
      <c r="CG236" s="57">
        <f t="shared" si="370"/>
        <v>0</v>
      </c>
      <c r="CH236" s="56" t="str">
        <f t="shared" si="371"/>
        <v/>
      </c>
      <c r="CI236" s="56">
        <f t="shared" si="372"/>
        <v>1</v>
      </c>
      <c r="CJ236" s="56">
        <f t="shared" si="373"/>
        <v>0</v>
      </c>
      <c r="CK236" s="58">
        <f t="shared" si="345"/>
        <v>0</v>
      </c>
      <c r="CL236" s="59">
        <f t="shared" si="374"/>
        <v>0</v>
      </c>
      <c r="CM236" s="58">
        <f t="shared" si="375"/>
        <v>0</v>
      </c>
      <c r="CN236" s="58">
        <f t="shared" si="376"/>
        <v>0</v>
      </c>
      <c r="CO236" s="58">
        <f t="shared" si="377"/>
        <v>0</v>
      </c>
      <c r="CP236" s="60" t="str">
        <f t="shared" si="378"/>
        <v/>
      </c>
      <c r="CQ236" s="241"/>
      <c r="CS236" s="49"/>
      <c r="CT236" s="50" t="str">
        <f t="shared" si="379"/>
        <v/>
      </c>
      <c r="CU236" s="51" t="str">
        <f t="shared" si="380"/>
        <v/>
      </c>
      <c r="CV236" s="51" t="str">
        <f t="shared" si="381"/>
        <v>_</v>
      </c>
      <c r="CW236" s="51" t="str">
        <f t="shared" si="382"/>
        <v/>
      </c>
      <c r="CX236" s="52">
        <f t="shared" si="383"/>
        <v>0</v>
      </c>
      <c r="CY236" s="52" t="str">
        <f t="shared" si="384"/>
        <v/>
      </c>
      <c r="CZ236" s="53">
        <f t="shared" si="346"/>
        <v>0</v>
      </c>
      <c r="DA236" s="53">
        <f t="shared" si="385"/>
        <v>0</v>
      </c>
      <c r="DB236" s="52">
        <f t="shared" si="386"/>
        <v>0</v>
      </c>
      <c r="DC236" s="52">
        <f t="shared" si="387"/>
        <v>0</v>
      </c>
      <c r="DD236" s="61"/>
      <c r="DE236" s="165"/>
      <c r="DG236" s="276"/>
      <c r="DH236" s="282" t="str">
        <f t="shared" si="390"/>
        <v/>
      </c>
      <c r="DI236" s="275"/>
      <c r="DJ236" s="275"/>
      <c r="DK236" s="276"/>
      <c r="DL236" s="1081"/>
      <c r="DM236" s="1081"/>
      <c r="DN236" s="276"/>
      <c r="DO236" s="276"/>
      <c r="DP236" s="283" t="str">
        <f t="shared" si="391"/>
        <v/>
      </c>
      <c r="DQ236" s="276"/>
      <c r="DR236" s="276"/>
      <c r="DS236" s="277"/>
      <c r="DT236" s="276"/>
      <c r="DU236" s="277"/>
      <c r="DV236" s="276"/>
      <c r="DW236" s="276"/>
      <c r="DX236" s="277"/>
      <c r="DY236" s="277"/>
      <c r="DZ236" s="61"/>
      <c r="EA236" s="62"/>
      <c r="EB236" s="62"/>
      <c r="EC236" s="26" t="str">
        <f t="shared" si="351"/>
        <v/>
      </c>
      <c r="ED236" s="26" t="str">
        <f t="shared" si="352"/>
        <v/>
      </c>
      <c r="EE236" s="27">
        <f>IF(ED236="",0,IF(COUNTIF(ED$12:ED235,ED236)=0,0,COUNTIF(ED$12:ED235,ED236)))</f>
        <v>0</v>
      </c>
      <c r="EF236" s="26">
        <f t="shared" si="360"/>
        <v>0</v>
      </c>
      <c r="EG236" s="27" t="str">
        <f t="shared" si="353"/>
        <v/>
      </c>
      <c r="EI236" s="26" t="str">
        <f t="shared" si="354"/>
        <v/>
      </c>
      <c r="EJ236" s="26" t="str">
        <f t="shared" si="355"/>
        <v/>
      </c>
    </row>
    <row r="237" spans="1:140" s="26" customFormat="1" ht="52.5" customHeight="1">
      <c r="A237" s="169" t="str">
        <f>IF(OR($I237="TTL",$I237=""),"",IF(ISERROR(VLOOKUP($B237,CODE!$D:$G,CODE!$F$1-2,FALSE))=TRUE,"전략",VLOOKUP($B237,CODE!$D:$G,CODE!$F$1-2,FALSE)))</f>
        <v/>
      </c>
      <c r="B237" s="224" t="str">
        <f>IF(OR($I237="TTL",$I237=""),"",IF(VLOOKUP($P237,CODE!$K:$O,CODE!$O$1,FALSE)="",$I237,$I237&amp;"-"&amp;VLOOKUP($P237,CODE!$K:$O,CODE!$O$1,FALSE)))</f>
        <v/>
      </c>
      <c r="C237" s="72" t="str">
        <f t="shared" si="347"/>
        <v>--</v>
      </c>
      <c r="D237" s="306" t="str">
        <f t="shared" si="356"/>
        <v>--</v>
      </c>
      <c r="E237" s="72">
        <f t="shared" si="357"/>
        <v>0</v>
      </c>
      <c r="F237" s="195" t="str">
        <f t="shared" si="358"/>
        <v>--0</v>
      </c>
      <c r="G237" s="72" t="str">
        <f t="shared" si="359"/>
        <v>--0-</v>
      </c>
      <c r="H237" s="72">
        <f>IF(ISERROR(I237&amp;VLOOKUP(P237,CODE!$K:$N,CODE!$N$1,FALSE)&amp;S237)=TRUE,0,I237&amp;VLOOKUP(P237,CODE!$K:$N,CODE!$N$1,FALSE)&amp;S237)</f>
        <v>0</v>
      </c>
      <c r="I237" s="72" t="str">
        <f>IF(ISERROR(SEARCH("TTL",$K237))=TRUE,IF($L237="","",VLOOKUP($L237,CODE!$B:$G,CODE!$D$1,FALSE)),"TTL")</f>
        <v/>
      </c>
      <c r="J237" s="244" t="str">
        <f t="shared" si="348"/>
        <v/>
      </c>
      <c r="K237" s="558"/>
      <c r="L237" s="40"/>
      <c r="M237" s="41" t="str">
        <f>IF(OR($I237="TTL",$L237=""),"",VLOOKUP($L237,CODE!$B:$D,CODE!$C$1,FALSE))</f>
        <v/>
      </c>
      <c r="N237" s="42" t="str">
        <f>IF(OR($I237="TTL",$L237=""),"",VLOOKUP($K$2,CODE!$S:$T,CODE!$T$1-1,FALSE))</f>
        <v/>
      </c>
      <c r="O237" s="43" t="str">
        <f>IF(OR($I237="TTL",$L237=""),"",VLOOKUP($L$2,CODE!$X:$Y,CODE!$Y$1-1,FALSE))</f>
        <v/>
      </c>
      <c r="P237" s="40"/>
      <c r="Q237" s="41" t="str">
        <f>IF(OR($I237="TTL",$P237=""),"",VLOOKUP($P237,CODE!$K:$M,CODE!$L$1,FALSE))</f>
        <v/>
      </c>
      <c r="R237" s="185"/>
      <c r="S237" s="40"/>
      <c r="T237" s="43" t="str">
        <f t="shared" si="333"/>
        <v/>
      </c>
      <c r="U237" s="39" t="str">
        <f t="shared" si="334"/>
        <v/>
      </c>
      <c r="V237" s="36">
        <f t="shared" si="337"/>
        <v>0</v>
      </c>
      <c r="W237" s="44"/>
      <c r="X237" s="39" t="str">
        <f>IF($Y237="","",VLOOKUP($Y237,CODE!$AE:$AF,CODE!$AF$1-1,FALSE))</f>
        <v/>
      </c>
      <c r="Y237" s="37"/>
      <c r="Z237" s="35" t="str">
        <f t="shared" si="338"/>
        <v/>
      </c>
      <c r="AA237" s="554" t="str">
        <f t="shared" si="339"/>
        <v/>
      </c>
      <c r="AB237" s="45">
        <f t="shared" si="340"/>
        <v>0</v>
      </c>
      <c r="AC237" s="560">
        <v>0</v>
      </c>
      <c r="AD237" s="186">
        <v>1</v>
      </c>
      <c r="AE237" s="218"/>
      <c r="AF237" s="214"/>
      <c r="AG237" s="215"/>
      <c r="AH237" s="216"/>
      <c r="AI237" s="231" t="str">
        <f t="shared" si="335"/>
        <v/>
      </c>
      <c r="AJ237" s="217"/>
      <c r="AK237" s="217"/>
      <c r="AL237" s="219" t="str">
        <f t="shared" si="332"/>
        <v/>
      </c>
      <c r="AM237" s="254">
        <f>IF(ISERROR(VLOOKUP($F237,[1]기획현황취합!$A$1:$E$65474,[1]기획현황취합!$B$1,FALSE))=TRUE,0,VLOOKUP($F237,[1]기획현황취합!$A$1:$E$65474,[1]기획현황취합!$B$1,FALSE))</f>
        <v>0</v>
      </c>
      <c r="AN237" s="1042">
        <f>IF(ISERROR(VLOOKUP($F237,[1]기획현황취합!$A$1:$E$65474,[1]기획현황취합!$C$1,FALSE))=TRUE,0,VLOOKUP($F237,[1]기획현황취합!$A$1:$E$65474,[1]기획현황취합!$C$1,FALSE))</f>
        <v>0</v>
      </c>
      <c r="AO237" s="46">
        <f>IF(ISERROR(($AM237/1.1)/VLOOKUP($AG237,'TARGET MU'!$A:$D,'TARGET MU'!$D$1,FALSE))=TRUE,0,($AM237/1.1)/VLOOKUP($AG237,'TARGET MU'!$A:$D,'TARGET MU'!$D$1,FALSE))</f>
        <v>0</v>
      </c>
      <c r="AP237" s="1049">
        <f>IF(OR(AF237=0,AND(AV237=0,AW237=0)),0,IF(AG237="캡보이2",AV237*$AQ$5+AU237,IF(OR(AK237="IN",AK237="BG",AK237="VT",AK237="CB"),$AU237+(($AV237*(1+$AW$4))*(HLOOKUP(VLOOKUP(AG237,'TARGET MU'!$A:$P,'TARGET MU'!$J$1,FALSE),$AO$4:$AR$5,2,FALSE)))+$AW237,$AU237+((($AV237*(1+$AW$4))*(1+HLOOKUP(VLOOKUP($P237,CODE!$K:$P,CODE!$P$1,FALSE),$AS$4:$AV$5,2,FALSE)))*(HLOOKUP(VLOOKUP(AG237,'TARGET MU'!$A:$P,'TARGET MU'!$J$1,FALSE),$AO$4:$AR$5,2,FALSE)))+$AW237)))</f>
        <v>0</v>
      </c>
      <c r="AQ237" s="38">
        <f t="shared" si="388"/>
        <v>0</v>
      </c>
      <c r="AR237" s="716">
        <v>0</v>
      </c>
      <c r="AS237" s="716">
        <v>0</v>
      </c>
      <c r="AT237" s="251"/>
      <c r="AU237" s="226">
        <f t="shared" si="389"/>
        <v>0</v>
      </c>
      <c r="AV237" s="252">
        <v>0</v>
      </c>
      <c r="AW237" s="253">
        <v>0</v>
      </c>
      <c r="AX237" s="257">
        <f>IF(ISERROR(VLOOKUP($F237,[1]기획현황취합!$A$1:$E$65474,[1]기획현황취합!$D$1,FALSE))=TRUE,0,VLOOKUP($F237,[1]기획현황취합!$A$1:$E$65474,[1]기획현황취합!$D$1,FALSE))</f>
        <v>0</v>
      </c>
      <c r="AY237" s="255">
        <v>0</v>
      </c>
      <c r="AZ237" s="210">
        <f>IF(ISERROR(VLOOKUP($F237,[1]기획현황취합!$A$1:$E$65474,[1]기획현황취합!$E$1,FALSE))=TRUE,0,VLOOKUP($F237,[1]기획현황취합!$A$1:$E$65474,[1]기획현황취합!$E$1,FALSE))</f>
        <v>0</v>
      </c>
      <c r="BA237" s="250">
        <v>0</v>
      </c>
      <c r="BB237" s="250">
        <v>0</v>
      </c>
      <c r="BC237" s="250">
        <v>0</v>
      </c>
      <c r="BD237" s="250">
        <v>0</v>
      </c>
      <c r="BE237" s="250">
        <v>0</v>
      </c>
      <c r="BF237" s="250">
        <v>0</v>
      </c>
      <c r="BG237" s="256">
        <v>0</v>
      </c>
      <c r="BH237" s="256">
        <v>0</v>
      </c>
      <c r="BI237" s="84">
        <f>IF($I237="TTL",SUMIF($C:$C,MID($K237,1,SEARCH("TTL",$K237)-2),$BI:$BI),SUMIF(실입고현황!$A:$A,BB237&amp;VLOOKUP($AG237,'TARGET MU'!$A:$D,'TARGET MU'!$B$1,FALSE)&amp;$Z237&amp;" "&amp;$AE237,실입고현황!$C:$C))</f>
        <v>0</v>
      </c>
      <c r="BJ237" s="103">
        <f>IF($I237="TTL",SUMIF($C:$C,MID($K237,1,SEARCH("TTL",$K237)-2),$BJ:$BJ),SUMIF(실입고현황!$A:$A,BC237&amp;VLOOKUP($AG237,'TARGET MU'!$A:$D,'TARGET MU'!$B$1,FALSE)&amp;$Z237&amp;" "&amp;$AE237,실입고현황!$C:$C))</f>
        <v>0</v>
      </c>
      <c r="BK237" s="104">
        <f>IF($I237="TTL",SUMIF($C:$C,MID($K237,1,SEARCH("TTL",$K237)-2),$BK:$BK),SUMIF(실입고현황!$A:$A,BD237&amp;VLOOKUP($AG237,'TARGET MU'!$A:$D,'TARGET MU'!$B$1,FALSE)&amp;$Z237&amp;" "&amp;$AE237,실입고현황!$C:$C))</f>
        <v>0</v>
      </c>
      <c r="BL237" s="104">
        <f>IF($I237="TTL",SUMIF($C:$C,MID($K237,1,SEARCH("TTL",$K237)-2),$BL:$BL),SUMIF(실입고현황!$A:$A,BE237&amp;VLOOKUP($AG237,'TARGET MU'!$A:$D,'TARGET MU'!$B$1,FALSE)&amp;$Z237&amp;" "&amp;$AE237,실입고현황!$C:$C))</f>
        <v>0</v>
      </c>
      <c r="BM237" s="104">
        <f>IF($I237="TTL",SUMIF($C:$C,MID($K237,1,SEARCH("TTL",$K237)-2),$BM:$BM),SUMIF(실입고현황!$A:$A,BF237&amp;VLOOKUP($AG237,'TARGET MU'!$A:$D,'TARGET MU'!$B$1,FALSE)&amp;$Z237&amp;" "&amp;$AE237,실입고현황!$C:$C))</f>
        <v>0</v>
      </c>
      <c r="BN237" s="105">
        <f t="shared" si="341"/>
        <v>0</v>
      </c>
      <c r="BO237" s="47">
        <f t="shared" si="342"/>
        <v>0</v>
      </c>
      <c r="BP237" s="95">
        <f t="shared" si="343"/>
        <v>0</v>
      </c>
      <c r="BQ237" s="95">
        <f t="shared" si="344"/>
        <v>0</v>
      </c>
      <c r="BR237" s="48">
        <f t="shared" si="336"/>
        <v>0</v>
      </c>
      <c r="BT237" s="26" t="str">
        <f>IF(ISERROR(Z237&amp;VLOOKUP($AG237,'TARGET MU'!$A:$D,'TARGET MU'!$B$1,FALSE))=TRUE,"",Z237&amp;VLOOKUP($AG237,'TARGET MU'!$A:$D,'TARGET MU'!$B$1,FALSE))</f>
        <v/>
      </c>
      <c r="BU237" s="31">
        <f t="shared" si="349"/>
        <v>0</v>
      </c>
      <c r="BV237" s="31" t="str">
        <f t="shared" si="350"/>
        <v>0</v>
      </c>
      <c r="BX237" s="55">
        <f t="shared" si="361"/>
        <v>0</v>
      </c>
      <c r="BY237" s="56" t="str">
        <f t="shared" si="362"/>
        <v/>
      </c>
      <c r="BZ237" s="56">
        <f t="shared" si="363"/>
        <v>0</v>
      </c>
      <c r="CA237" s="56">
        <f t="shared" si="364"/>
        <v>0</v>
      </c>
      <c r="CB237" s="56">
        <f t="shared" si="365"/>
        <v>0</v>
      </c>
      <c r="CC237" s="56">
        <f t="shared" si="366"/>
        <v>0</v>
      </c>
      <c r="CD237" s="57">
        <f t="shared" si="367"/>
        <v>0</v>
      </c>
      <c r="CE237" s="56" t="str">
        <f t="shared" si="368"/>
        <v/>
      </c>
      <c r="CF237" s="56" t="str">
        <f t="shared" si="369"/>
        <v/>
      </c>
      <c r="CG237" s="57">
        <f t="shared" si="370"/>
        <v>0</v>
      </c>
      <c r="CH237" s="56" t="str">
        <f t="shared" si="371"/>
        <v/>
      </c>
      <c r="CI237" s="56">
        <f t="shared" si="372"/>
        <v>1</v>
      </c>
      <c r="CJ237" s="56">
        <f t="shared" si="373"/>
        <v>0</v>
      </c>
      <c r="CK237" s="58">
        <f t="shared" si="345"/>
        <v>0</v>
      </c>
      <c r="CL237" s="59">
        <f t="shared" si="374"/>
        <v>0</v>
      </c>
      <c r="CM237" s="58">
        <f t="shared" si="375"/>
        <v>0</v>
      </c>
      <c r="CN237" s="58">
        <f t="shared" si="376"/>
        <v>0</v>
      </c>
      <c r="CO237" s="58">
        <f t="shared" si="377"/>
        <v>0</v>
      </c>
      <c r="CP237" s="60" t="str">
        <f t="shared" si="378"/>
        <v/>
      </c>
      <c r="CQ237" s="241"/>
      <c r="CS237" s="49"/>
      <c r="CT237" s="50" t="str">
        <f t="shared" si="379"/>
        <v/>
      </c>
      <c r="CU237" s="51" t="str">
        <f t="shared" si="380"/>
        <v/>
      </c>
      <c r="CV237" s="51" t="str">
        <f t="shared" si="381"/>
        <v>_</v>
      </c>
      <c r="CW237" s="51" t="str">
        <f t="shared" si="382"/>
        <v/>
      </c>
      <c r="CX237" s="52">
        <f t="shared" si="383"/>
        <v>0</v>
      </c>
      <c r="CY237" s="52" t="str">
        <f t="shared" si="384"/>
        <v/>
      </c>
      <c r="CZ237" s="53">
        <f t="shared" si="346"/>
        <v>0</v>
      </c>
      <c r="DA237" s="53">
        <f t="shared" si="385"/>
        <v>0</v>
      </c>
      <c r="DB237" s="52">
        <f t="shared" si="386"/>
        <v>0</v>
      </c>
      <c r="DC237" s="52">
        <f t="shared" si="387"/>
        <v>0</v>
      </c>
      <c r="DD237" s="61"/>
      <c r="DE237" s="165"/>
      <c r="DG237" s="276"/>
      <c r="DH237" s="282" t="str">
        <f t="shared" si="390"/>
        <v/>
      </c>
      <c r="DI237" s="275"/>
      <c r="DJ237" s="275"/>
      <c r="DK237" s="276"/>
      <c r="DL237" s="1081"/>
      <c r="DM237" s="1081"/>
      <c r="DN237" s="276"/>
      <c r="DO237" s="276"/>
      <c r="DP237" s="283" t="str">
        <f t="shared" si="391"/>
        <v/>
      </c>
      <c r="DQ237" s="276"/>
      <c r="DR237" s="276"/>
      <c r="DS237" s="277"/>
      <c r="DT237" s="276"/>
      <c r="DU237" s="277"/>
      <c r="DV237" s="276"/>
      <c r="DW237" s="276"/>
      <c r="DX237" s="277"/>
      <c r="DY237" s="277"/>
      <c r="DZ237" s="61"/>
      <c r="EA237" s="62"/>
      <c r="EB237" s="62"/>
      <c r="EC237" s="26" t="str">
        <f t="shared" si="351"/>
        <v/>
      </c>
      <c r="ED237" s="26" t="str">
        <f t="shared" si="352"/>
        <v/>
      </c>
      <c r="EE237" s="27">
        <f>IF(ED237="",0,IF(COUNTIF(ED$12:ED236,ED237)=0,0,COUNTIF(ED$12:ED236,ED237)))</f>
        <v>0</v>
      </c>
      <c r="EF237" s="26">
        <f t="shared" si="360"/>
        <v>0</v>
      </c>
      <c r="EG237" s="27" t="str">
        <f t="shared" si="353"/>
        <v/>
      </c>
      <c r="EI237" s="26" t="str">
        <f t="shared" si="354"/>
        <v/>
      </c>
      <c r="EJ237" s="26" t="str">
        <f t="shared" si="355"/>
        <v/>
      </c>
    </row>
    <row r="238" spans="1:140" s="26" customFormat="1" ht="52.5" customHeight="1">
      <c r="A238" s="169" t="str">
        <f>IF(OR($I238="TTL",$I238=""),"",IF(ISERROR(VLOOKUP($B238,CODE!$D:$G,CODE!$F$1-2,FALSE))=TRUE,"전략",VLOOKUP($B238,CODE!$D:$G,CODE!$F$1-2,FALSE)))</f>
        <v/>
      </c>
      <c r="B238" s="224" t="str">
        <f>IF(OR($I238="TTL",$I238=""),"",IF(VLOOKUP($P238,CODE!$K:$O,CODE!$O$1,FALSE)="",$I238,$I238&amp;"-"&amp;VLOOKUP($P238,CODE!$K:$O,CODE!$O$1,FALSE)))</f>
        <v/>
      </c>
      <c r="C238" s="72" t="str">
        <f t="shared" si="347"/>
        <v>--</v>
      </c>
      <c r="D238" s="306" t="str">
        <f t="shared" si="356"/>
        <v>--</v>
      </c>
      <c r="E238" s="72">
        <f t="shared" si="357"/>
        <v>0</v>
      </c>
      <c r="F238" s="195" t="str">
        <f t="shared" si="358"/>
        <v>--0</v>
      </c>
      <c r="G238" s="72" t="str">
        <f t="shared" si="359"/>
        <v>--0-</v>
      </c>
      <c r="H238" s="72">
        <f>IF(ISERROR(I238&amp;VLOOKUP(P238,CODE!$K:$N,CODE!$N$1,FALSE)&amp;S238)=TRUE,0,I238&amp;VLOOKUP(P238,CODE!$K:$N,CODE!$N$1,FALSE)&amp;S238)</f>
        <v>0</v>
      </c>
      <c r="I238" s="72" t="str">
        <f>IF(ISERROR(SEARCH("TTL",$K238))=TRUE,IF($L238="","",VLOOKUP($L238,CODE!$B:$G,CODE!$D$1,FALSE)),"TTL")</f>
        <v/>
      </c>
      <c r="J238" s="244" t="str">
        <f t="shared" si="348"/>
        <v/>
      </c>
      <c r="K238" s="558"/>
      <c r="L238" s="40"/>
      <c r="M238" s="41" t="str">
        <f>IF(OR($I238="TTL",$L238=""),"",VLOOKUP($L238,CODE!$B:$D,CODE!$C$1,FALSE))</f>
        <v/>
      </c>
      <c r="N238" s="42" t="str">
        <f>IF(OR($I238="TTL",$L238=""),"",VLOOKUP($K$2,CODE!$S:$T,CODE!$T$1-1,FALSE))</f>
        <v/>
      </c>
      <c r="O238" s="43" t="str">
        <f>IF(OR($I238="TTL",$L238=""),"",VLOOKUP($L$2,CODE!$X:$Y,CODE!$Y$1-1,FALSE))</f>
        <v/>
      </c>
      <c r="P238" s="40"/>
      <c r="Q238" s="41" t="str">
        <f>IF(OR($I238="TTL",$P238=""),"",VLOOKUP($P238,CODE!$K:$M,CODE!$L$1,FALSE))</f>
        <v/>
      </c>
      <c r="R238" s="185"/>
      <c r="S238" s="40"/>
      <c r="T238" s="43" t="str">
        <f t="shared" si="333"/>
        <v/>
      </c>
      <c r="U238" s="39" t="str">
        <f t="shared" si="334"/>
        <v/>
      </c>
      <c r="V238" s="36">
        <f t="shared" si="337"/>
        <v>0</v>
      </c>
      <c r="W238" s="44"/>
      <c r="X238" s="39" t="str">
        <f>IF($Y238="","",VLOOKUP($Y238,CODE!$AE:$AF,CODE!$AF$1-1,FALSE))</f>
        <v/>
      </c>
      <c r="Y238" s="37"/>
      <c r="Z238" s="35" t="str">
        <f t="shared" si="338"/>
        <v/>
      </c>
      <c r="AA238" s="554" t="str">
        <f t="shared" si="339"/>
        <v/>
      </c>
      <c r="AB238" s="45">
        <f t="shared" si="340"/>
        <v>0</v>
      </c>
      <c r="AC238" s="560">
        <v>0</v>
      </c>
      <c r="AD238" s="186">
        <v>1</v>
      </c>
      <c r="AE238" s="218"/>
      <c r="AF238" s="214"/>
      <c r="AG238" s="215"/>
      <c r="AH238" s="216"/>
      <c r="AI238" s="231" t="str">
        <f t="shared" si="335"/>
        <v/>
      </c>
      <c r="AJ238" s="217"/>
      <c r="AK238" s="217"/>
      <c r="AL238" s="219" t="str">
        <f t="shared" si="332"/>
        <v/>
      </c>
      <c r="AM238" s="254">
        <f>IF(ISERROR(VLOOKUP($F238,[1]기획현황취합!$A$1:$E$65474,[1]기획현황취합!$B$1,FALSE))=TRUE,0,VLOOKUP($F238,[1]기획현황취합!$A$1:$E$65474,[1]기획현황취합!$B$1,FALSE))</f>
        <v>0</v>
      </c>
      <c r="AN238" s="1042">
        <f>IF(ISERROR(VLOOKUP($F238,[1]기획현황취합!$A$1:$E$65474,[1]기획현황취합!$C$1,FALSE))=TRUE,0,VLOOKUP($F238,[1]기획현황취합!$A$1:$E$65474,[1]기획현황취합!$C$1,FALSE))</f>
        <v>0</v>
      </c>
      <c r="AO238" s="46">
        <f>IF(ISERROR(($AM238/1.1)/VLOOKUP($AG238,'TARGET MU'!$A:$D,'TARGET MU'!$D$1,FALSE))=TRUE,0,($AM238/1.1)/VLOOKUP($AG238,'TARGET MU'!$A:$D,'TARGET MU'!$D$1,FALSE))</f>
        <v>0</v>
      </c>
      <c r="AP238" s="1049">
        <f>IF(OR(AF238=0,AND(AV238=0,AW238=0)),0,IF(AG238="캡보이2",AV238*$AQ$5+AU238,IF(OR(AK238="IN",AK238="BG",AK238="VT",AK238="CB"),$AU238+(($AV238*(1+$AW$4))*(HLOOKUP(VLOOKUP(AG238,'TARGET MU'!$A:$P,'TARGET MU'!$J$1,FALSE),$AO$4:$AR$5,2,FALSE)))+$AW238,$AU238+((($AV238*(1+$AW$4))*(1+HLOOKUP(VLOOKUP($P238,CODE!$K:$P,CODE!$P$1,FALSE),$AS$4:$AV$5,2,FALSE)))*(HLOOKUP(VLOOKUP(AG238,'TARGET MU'!$A:$P,'TARGET MU'!$J$1,FALSE),$AO$4:$AR$5,2,FALSE)))+$AW238)))</f>
        <v>0</v>
      </c>
      <c r="AQ238" s="38">
        <f t="shared" si="388"/>
        <v>0</v>
      </c>
      <c r="AR238" s="716">
        <v>0</v>
      </c>
      <c r="AS238" s="716">
        <v>0</v>
      </c>
      <c r="AT238" s="251"/>
      <c r="AU238" s="226">
        <f t="shared" si="389"/>
        <v>0</v>
      </c>
      <c r="AV238" s="252">
        <v>0</v>
      </c>
      <c r="AW238" s="253">
        <v>0</v>
      </c>
      <c r="AX238" s="257">
        <f>IF(ISERROR(VLOOKUP($F238,[1]기획현황취합!$A$1:$E$65474,[1]기획현황취합!$D$1,FALSE))=TRUE,0,VLOOKUP($F238,[1]기획현황취합!$A$1:$E$65474,[1]기획현황취합!$D$1,FALSE))</f>
        <v>0</v>
      </c>
      <c r="AY238" s="255">
        <v>0</v>
      </c>
      <c r="AZ238" s="210">
        <f>IF(ISERROR(VLOOKUP($F238,[1]기획현황취합!$A$1:$E$65474,[1]기획현황취합!$E$1,FALSE))=TRUE,0,VLOOKUP($F238,[1]기획현황취합!$A$1:$E$65474,[1]기획현황취합!$E$1,FALSE))</f>
        <v>0</v>
      </c>
      <c r="BA238" s="250">
        <v>0</v>
      </c>
      <c r="BB238" s="250">
        <v>0</v>
      </c>
      <c r="BC238" s="250">
        <v>0</v>
      </c>
      <c r="BD238" s="250">
        <v>0</v>
      </c>
      <c r="BE238" s="250">
        <v>0</v>
      </c>
      <c r="BF238" s="250">
        <v>0</v>
      </c>
      <c r="BG238" s="256">
        <v>0</v>
      </c>
      <c r="BH238" s="256">
        <v>0</v>
      </c>
      <c r="BI238" s="84">
        <f>IF($I238="TTL",SUMIF($C:$C,MID($K238,1,SEARCH("TTL",$K238)-2),$BI:$BI),SUMIF(실입고현황!$A:$A,BB238&amp;VLOOKUP($AG238,'TARGET MU'!$A:$D,'TARGET MU'!$B$1,FALSE)&amp;$Z238&amp;" "&amp;$AE238,실입고현황!$C:$C))</f>
        <v>0</v>
      </c>
      <c r="BJ238" s="103">
        <f>IF($I238="TTL",SUMIF($C:$C,MID($K238,1,SEARCH("TTL",$K238)-2),$BJ:$BJ),SUMIF(실입고현황!$A:$A,BC238&amp;VLOOKUP($AG238,'TARGET MU'!$A:$D,'TARGET MU'!$B$1,FALSE)&amp;$Z238&amp;" "&amp;$AE238,실입고현황!$C:$C))</f>
        <v>0</v>
      </c>
      <c r="BK238" s="104">
        <f>IF($I238="TTL",SUMIF($C:$C,MID($K238,1,SEARCH("TTL",$K238)-2),$BK:$BK),SUMIF(실입고현황!$A:$A,BD238&amp;VLOOKUP($AG238,'TARGET MU'!$A:$D,'TARGET MU'!$B$1,FALSE)&amp;$Z238&amp;" "&amp;$AE238,실입고현황!$C:$C))</f>
        <v>0</v>
      </c>
      <c r="BL238" s="104">
        <f>IF($I238="TTL",SUMIF($C:$C,MID($K238,1,SEARCH("TTL",$K238)-2),$BL:$BL),SUMIF(실입고현황!$A:$A,BE238&amp;VLOOKUP($AG238,'TARGET MU'!$A:$D,'TARGET MU'!$B$1,FALSE)&amp;$Z238&amp;" "&amp;$AE238,실입고현황!$C:$C))</f>
        <v>0</v>
      </c>
      <c r="BM238" s="104">
        <f>IF($I238="TTL",SUMIF($C:$C,MID($K238,1,SEARCH("TTL",$K238)-2),$BM:$BM),SUMIF(실입고현황!$A:$A,BF238&amp;VLOOKUP($AG238,'TARGET MU'!$A:$D,'TARGET MU'!$B$1,FALSE)&amp;$Z238&amp;" "&amp;$AE238,실입고현황!$C:$C))</f>
        <v>0</v>
      </c>
      <c r="BN238" s="105">
        <f t="shared" si="341"/>
        <v>0</v>
      </c>
      <c r="BO238" s="47">
        <f t="shared" si="342"/>
        <v>0</v>
      </c>
      <c r="BP238" s="95">
        <f t="shared" si="343"/>
        <v>0</v>
      </c>
      <c r="BQ238" s="95">
        <f t="shared" si="344"/>
        <v>0</v>
      </c>
      <c r="BR238" s="48">
        <f t="shared" si="336"/>
        <v>0</v>
      </c>
      <c r="BT238" s="26" t="str">
        <f>IF(ISERROR(Z238&amp;VLOOKUP($AG238,'TARGET MU'!$A:$D,'TARGET MU'!$B$1,FALSE))=TRUE,"",Z238&amp;VLOOKUP($AG238,'TARGET MU'!$A:$D,'TARGET MU'!$B$1,FALSE))</f>
        <v/>
      </c>
      <c r="BU238" s="31">
        <f t="shared" si="349"/>
        <v>0</v>
      </c>
      <c r="BV238" s="31" t="str">
        <f t="shared" si="350"/>
        <v>0</v>
      </c>
      <c r="BX238" s="55">
        <f t="shared" si="361"/>
        <v>0</v>
      </c>
      <c r="BY238" s="56" t="str">
        <f t="shared" si="362"/>
        <v/>
      </c>
      <c r="BZ238" s="56">
        <f t="shared" si="363"/>
        <v>0</v>
      </c>
      <c r="CA238" s="56">
        <f t="shared" si="364"/>
        <v>0</v>
      </c>
      <c r="CB238" s="56">
        <f t="shared" si="365"/>
        <v>0</v>
      </c>
      <c r="CC238" s="56">
        <f t="shared" si="366"/>
        <v>0</v>
      </c>
      <c r="CD238" s="57">
        <f t="shared" si="367"/>
        <v>0</v>
      </c>
      <c r="CE238" s="56" t="str">
        <f t="shared" si="368"/>
        <v/>
      </c>
      <c r="CF238" s="56" t="str">
        <f t="shared" si="369"/>
        <v/>
      </c>
      <c r="CG238" s="57">
        <f t="shared" si="370"/>
        <v>0</v>
      </c>
      <c r="CH238" s="56" t="str">
        <f t="shared" si="371"/>
        <v/>
      </c>
      <c r="CI238" s="56">
        <f t="shared" si="372"/>
        <v>1</v>
      </c>
      <c r="CJ238" s="56">
        <f t="shared" si="373"/>
        <v>0</v>
      </c>
      <c r="CK238" s="58">
        <f t="shared" si="345"/>
        <v>0</v>
      </c>
      <c r="CL238" s="59">
        <f t="shared" si="374"/>
        <v>0</v>
      </c>
      <c r="CM238" s="58">
        <f t="shared" si="375"/>
        <v>0</v>
      </c>
      <c r="CN238" s="58">
        <f t="shared" si="376"/>
        <v>0</v>
      </c>
      <c r="CO238" s="58">
        <f t="shared" si="377"/>
        <v>0</v>
      </c>
      <c r="CP238" s="60" t="str">
        <f t="shared" si="378"/>
        <v/>
      </c>
      <c r="CQ238" s="241"/>
      <c r="CS238" s="49"/>
      <c r="CT238" s="50" t="str">
        <f t="shared" si="379"/>
        <v/>
      </c>
      <c r="CU238" s="51" t="str">
        <f t="shared" si="380"/>
        <v/>
      </c>
      <c r="CV238" s="51" t="str">
        <f t="shared" si="381"/>
        <v>_</v>
      </c>
      <c r="CW238" s="51" t="str">
        <f t="shared" si="382"/>
        <v/>
      </c>
      <c r="CX238" s="52">
        <f t="shared" si="383"/>
        <v>0</v>
      </c>
      <c r="CY238" s="52" t="str">
        <f t="shared" si="384"/>
        <v/>
      </c>
      <c r="CZ238" s="53">
        <f t="shared" si="346"/>
        <v>0</v>
      </c>
      <c r="DA238" s="53">
        <f t="shared" si="385"/>
        <v>0</v>
      </c>
      <c r="DB238" s="52">
        <f t="shared" si="386"/>
        <v>0</v>
      </c>
      <c r="DC238" s="52">
        <f t="shared" si="387"/>
        <v>0</v>
      </c>
      <c r="DD238" s="61"/>
      <c r="DE238" s="165"/>
      <c r="DG238" s="276"/>
      <c r="DH238" s="282" t="str">
        <f t="shared" si="390"/>
        <v/>
      </c>
      <c r="DI238" s="275"/>
      <c r="DJ238" s="275"/>
      <c r="DK238" s="276"/>
      <c r="DL238" s="1081"/>
      <c r="DM238" s="1081"/>
      <c r="DN238" s="276"/>
      <c r="DO238" s="276"/>
      <c r="DP238" s="283" t="str">
        <f t="shared" si="391"/>
        <v/>
      </c>
      <c r="DQ238" s="276"/>
      <c r="DR238" s="276"/>
      <c r="DS238" s="277"/>
      <c r="DT238" s="276"/>
      <c r="DU238" s="277"/>
      <c r="DV238" s="276"/>
      <c r="DW238" s="276"/>
      <c r="DX238" s="277"/>
      <c r="DY238" s="277"/>
      <c r="DZ238" s="61"/>
      <c r="EA238" s="62"/>
      <c r="EB238" s="62"/>
      <c r="EC238" s="26" t="str">
        <f t="shared" si="351"/>
        <v/>
      </c>
      <c r="ED238" s="26" t="str">
        <f t="shared" si="352"/>
        <v/>
      </c>
      <c r="EE238" s="27">
        <f>IF(ED238="",0,IF(COUNTIF(ED$12:ED237,ED238)=0,0,COUNTIF(ED$12:ED237,ED238)))</f>
        <v>0</v>
      </c>
      <c r="EF238" s="26">
        <f t="shared" si="360"/>
        <v>0</v>
      </c>
      <c r="EG238" s="27" t="str">
        <f t="shared" si="353"/>
        <v/>
      </c>
      <c r="EI238" s="26" t="str">
        <f t="shared" si="354"/>
        <v/>
      </c>
      <c r="EJ238" s="26" t="str">
        <f t="shared" si="355"/>
        <v/>
      </c>
    </row>
    <row r="239" spans="1:140" s="26" customFormat="1" ht="52.5" customHeight="1">
      <c r="A239" s="169" t="str">
        <f>IF(OR($I239="TTL",$I239=""),"",IF(ISERROR(VLOOKUP($B239,CODE!$D:$G,CODE!$F$1-2,FALSE))=TRUE,"전략",VLOOKUP($B239,CODE!$D:$G,CODE!$F$1-2,FALSE)))</f>
        <v/>
      </c>
      <c r="B239" s="224" t="str">
        <f>IF(OR($I239="TTL",$I239=""),"",IF(VLOOKUP($P239,CODE!$K:$O,CODE!$O$1,FALSE)="",$I239,$I239&amp;"-"&amp;VLOOKUP($P239,CODE!$K:$O,CODE!$O$1,FALSE)))</f>
        <v/>
      </c>
      <c r="C239" s="72" t="str">
        <f t="shared" si="347"/>
        <v>--</v>
      </c>
      <c r="D239" s="306" t="str">
        <f t="shared" si="356"/>
        <v>--</v>
      </c>
      <c r="E239" s="72">
        <f t="shared" si="357"/>
        <v>0</v>
      </c>
      <c r="F239" s="195" t="str">
        <f t="shared" si="358"/>
        <v>--0</v>
      </c>
      <c r="G239" s="72" t="str">
        <f t="shared" si="359"/>
        <v>--0-</v>
      </c>
      <c r="H239" s="72">
        <f>IF(ISERROR(I239&amp;VLOOKUP(P239,CODE!$K:$N,CODE!$N$1,FALSE)&amp;S239)=TRUE,0,I239&amp;VLOOKUP(P239,CODE!$K:$N,CODE!$N$1,FALSE)&amp;S239)</f>
        <v>0</v>
      </c>
      <c r="I239" s="72" t="str">
        <f>IF(ISERROR(SEARCH("TTL",$K239))=TRUE,IF($L239="","",VLOOKUP($L239,CODE!$B:$G,CODE!$D$1,FALSE)),"TTL")</f>
        <v/>
      </c>
      <c r="J239" s="244" t="str">
        <f t="shared" si="348"/>
        <v/>
      </c>
      <c r="K239" s="558"/>
      <c r="L239" s="40"/>
      <c r="M239" s="41" t="str">
        <f>IF(OR($I239="TTL",$L239=""),"",VLOOKUP($L239,CODE!$B:$D,CODE!$C$1,FALSE))</f>
        <v/>
      </c>
      <c r="N239" s="42" t="str">
        <f>IF(OR($I239="TTL",$L239=""),"",VLOOKUP($K$2,CODE!$S:$T,CODE!$T$1-1,FALSE))</f>
        <v/>
      </c>
      <c r="O239" s="43" t="str">
        <f>IF(OR($I239="TTL",$L239=""),"",VLOOKUP($L$2,CODE!$X:$Y,CODE!$Y$1-1,FALSE))</f>
        <v/>
      </c>
      <c r="P239" s="40"/>
      <c r="Q239" s="41" t="str">
        <f>IF(OR($I239="TTL",$P239=""),"",VLOOKUP($P239,CODE!$K:$M,CODE!$L$1,FALSE))</f>
        <v/>
      </c>
      <c r="R239" s="185"/>
      <c r="S239" s="40"/>
      <c r="T239" s="43" t="str">
        <f t="shared" si="333"/>
        <v/>
      </c>
      <c r="U239" s="39" t="str">
        <f t="shared" si="334"/>
        <v/>
      </c>
      <c r="V239" s="36">
        <f t="shared" si="337"/>
        <v>0</v>
      </c>
      <c r="W239" s="44"/>
      <c r="X239" s="39" t="str">
        <f>IF($Y239="","",VLOOKUP($Y239,CODE!$AE:$AF,CODE!$AF$1-1,FALSE))</f>
        <v/>
      </c>
      <c r="Y239" s="37"/>
      <c r="Z239" s="35" t="str">
        <f t="shared" si="338"/>
        <v/>
      </c>
      <c r="AA239" s="554" t="str">
        <f t="shared" si="339"/>
        <v/>
      </c>
      <c r="AB239" s="45">
        <f t="shared" si="340"/>
        <v>0</v>
      </c>
      <c r="AC239" s="560">
        <v>0</v>
      </c>
      <c r="AD239" s="186">
        <v>1</v>
      </c>
      <c r="AE239" s="218"/>
      <c r="AF239" s="214"/>
      <c r="AG239" s="215"/>
      <c r="AH239" s="216"/>
      <c r="AI239" s="231" t="str">
        <f t="shared" si="335"/>
        <v/>
      </c>
      <c r="AJ239" s="217"/>
      <c r="AK239" s="217"/>
      <c r="AL239" s="219" t="str">
        <f t="shared" si="332"/>
        <v/>
      </c>
      <c r="AM239" s="254">
        <f>IF(ISERROR(VLOOKUP($F239,[1]기획현황취합!$A$1:$E$65474,[1]기획현황취합!$B$1,FALSE))=TRUE,0,VLOOKUP($F239,[1]기획현황취합!$A$1:$E$65474,[1]기획현황취합!$B$1,FALSE))</f>
        <v>0</v>
      </c>
      <c r="AN239" s="1042">
        <f>IF(ISERROR(VLOOKUP($F239,[1]기획현황취합!$A$1:$E$65474,[1]기획현황취합!$C$1,FALSE))=TRUE,0,VLOOKUP($F239,[1]기획현황취합!$A$1:$E$65474,[1]기획현황취합!$C$1,FALSE))</f>
        <v>0</v>
      </c>
      <c r="AO239" s="46">
        <f>IF(ISERROR(($AM239/1.1)/VLOOKUP($AG239,'TARGET MU'!$A:$D,'TARGET MU'!$D$1,FALSE))=TRUE,0,($AM239/1.1)/VLOOKUP($AG239,'TARGET MU'!$A:$D,'TARGET MU'!$D$1,FALSE))</f>
        <v>0</v>
      </c>
      <c r="AP239" s="1049">
        <f>IF(OR(AF239=0,AND(AV239=0,AW239=0)),0,IF(AG239="캡보이2",AV239*$AQ$5+AU239,IF(OR(AK239="IN",AK239="BG",AK239="VT",AK239="CB"),$AU239+(($AV239*(1+$AW$4))*(HLOOKUP(VLOOKUP(AG239,'TARGET MU'!$A:$P,'TARGET MU'!$J$1,FALSE),$AO$4:$AR$5,2,FALSE)))+$AW239,$AU239+((($AV239*(1+$AW$4))*(1+HLOOKUP(VLOOKUP($P239,CODE!$K:$P,CODE!$P$1,FALSE),$AS$4:$AV$5,2,FALSE)))*(HLOOKUP(VLOOKUP(AG239,'TARGET MU'!$A:$P,'TARGET MU'!$J$1,FALSE),$AO$4:$AR$5,2,FALSE)))+$AW239)))</f>
        <v>0</v>
      </c>
      <c r="AQ239" s="38">
        <f t="shared" si="388"/>
        <v>0</v>
      </c>
      <c r="AR239" s="716">
        <v>0</v>
      </c>
      <c r="AS239" s="716">
        <v>0</v>
      </c>
      <c r="AT239" s="251"/>
      <c r="AU239" s="226">
        <f t="shared" si="389"/>
        <v>0</v>
      </c>
      <c r="AV239" s="252">
        <v>0</v>
      </c>
      <c r="AW239" s="253">
        <v>0</v>
      </c>
      <c r="AX239" s="257">
        <f>IF(ISERROR(VLOOKUP($F239,[1]기획현황취합!$A$1:$E$65474,[1]기획현황취합!$D$1,FALSE))=TRUE,0,VLOOKUP($F239,[1]기획현황취합!$A$1:$E$65474,[1]기획현황취합!$D$1,FALSE))</f>
        <v>0</v>
      </c>
      <c r="AY239" s="255">
        <v>0</v>
      </c>
      <c r="AZ239" s="210">
        <f>IF(ISERROR(VLOOKUP($F239,[1]기획현황취합!$A$1:$E$65474,[1]기획현황취합!$E$1,FALSE))=TRUE,0,VLOOKUP($F239,[1]기획현황취합!$A$1:$E$65474,[1]기획현황취합!$E$1,FALSE))</f>
        <v>0</v>
      </c>
      <c r="BA239" s="250">
        <v>0</v>
      </c>
      <c r="BB239" s="250">
        <v>0</v>
      </c>
      <c r="BC239" s="250">
        <v>0</v>
      </c>
      <c r="BD239" s="250">
        <v>0</v>
      </c>
      <c r="BE239" s="250">
        <v>0</v>
      </c>
      <c r="BF239" s="250">
        <v>0</v>
      </c>
      <c r="BG239" s="256">
        <v>0</v>
      </c>
      <c r="BH239" s="256">
        <v>0</v>
      </c>
      <c r="BI239" s="84">
        <f>IF($I239="TTL",SUMIF($C:$C,MID($K239,1,SEARCH("TTL",$K239)-2),$BI:$BI),SUMIF(실입고현황!$A:$A,BB239&amp;VLOOKUP($AG239,'TARGET MU'!$A:$D,'TARGET MU'!$B$1,FALSE)&amp;$Z239&amp;" "&amp;$AE239,실입고현황!$C:$C))</f>
        <v>0</v>
      </c>
      <c r="BJ239" s="103">
        <f>IF($I239="TTL",SUMIF($C:$C,MID($K239,1,SEARCH("TTL",$K239)-2),$BJ:$BJ),SUMIF(실입고현황!$A:$A,BC239&amp;VLOOKUP($AG239,'TARGET MU'!$A:$D,'TARGET MU'!$B$1,FALSE)&amp;$Z239&amp;" "&amp;$AE239,실입고현황!$C:$C))</f>
        <v>0</v>
      </c>
      <c r="BK239" s="104">
        <f>IF($I239="TTL",SUMIF($C:$C,MID($K239,1,SEARCH("TTL",$K239)-2),$BK:$BK),SUMIF(실입고현황!$A:$A,BD239&amp;VLOOKUP($AG239,'TARGET MU'!$A:$D,'TARGET MU'!$B$1,FALSE)&amp;$Z239&amp;" "&amp;$AE239,실입고현황!$C:$C))</f>
        <v>0</v>
      </c>
      <c r="BL239" s="104">
        <f>IF($I239="TTL",SUMIF($C:$C,MID($K239,1,SEARCH("TTL",$K239)-2),$BL:$BL),SUMIF(실입고현황!$A:$A,BE239&amp;VLOOKUP($AG239,'TARGET MU'!$A:$D,'TARGET MU'!$B$1,FALSE)&amp;$Z239&amp;" "&amp;$AE239,실입고현황!$C:$C))</f>
        <v>0</v>
      </c>
      <c r="BM239" s="104">
        <f>IF($I239="TTL",SUMIF($C:$C,MID($K239,1,SEARCH("TTL",$K239)-2),$BM:$BM),SUMIF(실입고현황!$A:$A,BF239&amp;VLOOKUP($AG239,'TARGET MU'!$A:$D,'TARGET MU'!$B$1,FALSE)&amp;$Z239&amp;" "&amp;$AE239,실입고현황!$C:$C))</f>
        <v>0</v>
      </c>
      <c r="BN239" s="105">
        <f t="shared" si="341"/>
        <v>0</v>
      </c>
      <c r="BO239" s="47">
        <f t="shared" si="342"/>
        <v>0</v>
      </c>
      <c r="BP239" s="95">
        <f t="shared" si="343"/>
        <v>0</v>
      </c>
      <c r="BQ239" s="95">
        <f t="shared" si="344"/>
        <v>0</v>
      </c>
      <c r="BR239" s="48">
        <f t="shared" si="336"/>
        <v>0</v>
      </c>
      <c r="BT239" s="26" t="str">
        <f>IF(ISERROR(Z239&amp;VLOOKUP($AG239,'TARGET MU'!$A:$D,'TARGET MU'!$B$1,FALSE))=TRUE,"",Z239&amp;VLOOKUP($AG239,'TARGET MU'!$A:$D,'TARGET MU'!$B$1,FALSE))</f>
        <v/>
      </c>
      <c r="BU239" s="31">
        <f t="shared" si="349"/>
        <v>0</v>
      </c>
      <c r="BV239" s="31" t="str">
        <f t="shared" si="350"/>
        <v>0</v>
      </c>
      <c r="BX239" s="55">
        <f t="shared" si="361"/>
        <v>0</v>
      </c>
      <c r="BY239" s="56" t="str">
        <f t="shared" si="362"/>
        <v/>
      </c>
      <c r="BZ239" s="56">
        <f t="shared" si="363"/>
        <v>0</v>
      </c>
      <c r="CA239" s="56">
        <f t="shared" si="364"/>
        <v>0</v>
      </c>
      <c r="CB239" s="56">
        <f t="shared" si="365"/>
        <v>0</v>
      </c>
      <c r="CC239" s="56">
        <f t="shared" si="366"/>
        <v>0</v>
      </c>
      <c r="CD239" s="57">
        <f t="shared" si="367"/>
        <v>0</v>
      </c>
      <c r="CE239" s="56" t="str">
        <f t="shared" si="368"/>
        <v/>
      </c>
      <c r="CF239" s="56" t="str">
        <f t="shared" si="369"/>
        <v/>
      </c>
      <c r="CG239" s="57">
        <f t="shared" si="370"/>
        <v>0</v>
      </c>
      <c r="CH239" s="56" t="str">
        <f t="shared" si="371"/>
        <v/>
      </c>
      <c r="CI239" s="56">
        <f t="shared" si="372"/>
        <v>1</v>
      </c>
      <c r="CJ239" s="56">
        <f t="shared" si="373"/>
        <v>0</v>
      </c>
      <c r="CK239" s="58">
        <f t="shared" si="345"/>
        <v>0</v>
      </c>
      <c r="CL239" s="59">
        <f t="shared" si="374"/>
        <v>0</v>
      </c>
      <c r="CM239" s="58">
        <f t="shared" si="375"/>
        <v>0</v>
      </c>
      <c r="CN239" s="58">
        <f t="shared" si="376"/>
        <v>0</v>
      </c>
      <c r="CO239" s="58">
        <f t="shared" si="377"/>
        <v>0</v>
      </c>
      <c r="CP239" s="60" t="str">
        <f t="shared" si="378"/>
        <v/>
      </c>
      <c r="CQ239" s="241"/>
      <c r="CS239" s="49"/>
      <c r="CT239" s="50" t="str">
        <f t="shared" si="379"/>
        <v/>
      </c>
      <c r="CU239" s="51" t="str">
        <f t="shared" si="380"/>
        <v/>
      </c>
      <c r="CV239" s="51" t="str">
        <f t="shared" si="381"/>
        <v>_</v>
      </c>
      <c r="CW239" s="51" t="str">
        <f t="shared" si="382"/>
        <v/>
      </c>
      <c r="CX239" s="52">
        <f t="shared" si="383"/>
        <v>0</v>
      </c>
      <c r="CY239" s="52" t="str">
        <f t="shared" si="384"/>
        <v/>
      </c>
      <c r="CZ239" s="53">
        <f t="shared" si="346"/>
        <v>0</v>
      </c>
      <c r="DA239" s="53">
        <f t="shared" si="385"/>
        <v>0</v>
      </c>
      <c r="DB239" s="52">
        <f t="shared" si="386"/>
        <v>0</v>
      </c>
      <c r="DC239" s="52">
        <f t="shared" si="387"/>
        <v>0</v>
      </c>
      <c r="DD239" s="61"/>
      <c r="DE239" s="165"/>
      <c r="DG239" s="276"/>
      <c r="DH239" s="282" t="str">
        <f t="shared" si="390"/>
        <v/>
      </c>
      <c r="DI239" s="275"/>
      <c r="DJ239" s="275"/>
      <c r="DK239" s="276"/>
      <c r="DL239" s="1081"/>
      <c r="DM239" s="1081"/>
      <c r="DN239" s="276"/>
      <c r="DO239" s="276"/>
      <c r="DP239" s="283" t="str">
        <f t="shared" si="391"/>
        <v/>
      </c>
      <c r="DQ239" s="276"/>
      <c r="DR239" s="276"/>
      <c r="DS239" s="277"/>
      <c r="DT239" s="276"/>
      <c r="DU239" s="277"/>
      <c r="DV239" s="276"/>
      <c r="DW239" s="276"/>
      <c r="DX239" s="277"/>
      <c r="DY239" s="277"/>
      <c r="DZ239" s="61"/>
      <c r="EA239" s="62"/>
      <c r="EB239" s="62"/>
      <c r="EC239" s="26" t="str">
        <f t="shared" si="351"/>
        <v/>
      </c>
      <c r="ED239" s="26" t="str">
        <f t="shared" si="352"/>
        <v/>
      </c>
      <c r="EE239" s="27">
        <f>IF(ED239="",0,IF(COUNTIF(ED$12:ED238,ED239)=0,0,COUNTIF(ED$12:ED238,ED239)))</f>
        <v>0</v>
      </c>
      <c r="EF239" s="26">
        <f t="shared" si="360"/>
        <v>0</v>
      </c>
      <c r="EG239" s="27" t="str">
        <f t="shared" si="353"/>
        <v/>
      </c>
      <c r="EI239" s="26" t="str">
        <f t="shared" si="354"/>
        <v/>
      </c>
      <c r="EJ239" s="26" t="str">
        <f t="shared" si="355"/>
        <v/>
      </c>
    </row>
    <row r="240" spans="1:140" s="26" customFormat="1" ht="52.5" customHeight="1">
      <c r="A240" s="169" t="str">
        <f>IF(OR($I240="TTL",$I240=""),"",IF(ISERROR(VLOOKUP($B240,CODE!$D:$G,CODE!$F$1-2,FALSE))=TRUE,"전략",VLOOKUP($B240,CODE!$D:$G,CODE!$F$1-2,FALSE)))</f>
        <v/>
      </c>
      <c r="B240" s="224" t="str">
        <f>IF(OR($I240="TTL",$I240=""),"",IF(VLOOKUP($P240,CODE!$K:$O,CODE!$O$1,FALSE)="",$I240,$I240&amp;"-"&amp;VLOOKUP($P240,CODE!$K:$O,CODE!$O$1,FALSE)))</f>
        <v/>
      </c>
      <c r="C240" s="72" t="str">
        <f t="shared" si="347"/>
        <v>--</v>
      </c>
      <c r="D240" s="306" t="str">
        <f t="shared" si="356"/>
        <v>--</v>
      </c>
      <c r="E240" s="72">
        <f t="shared" si="357"/>
        <v>0</v>
      </c>
      <c r="F240" s="195" t="str">
        <f t="shared" si="358"/>
        <v>--0</v>
      </c>
      <c r="G240" s="72" t="str">
        <f t="shared" si="359"/>
        <v>--0-</v>
      </c>
      <c r="H240" s="72">
        <f>IF(ISERROR(I240&amp;VLOOKUP(P240,CODE!$K:$N,CODE!$N$1,FALSE)&amp;S240)=TRUE,0,I240&amp;VLOOKUP(P240,CODE!$K:$N,CODE!$N$1,FALSE)&amp;S240)</f>
        <v>0</v>
      </c>
      <c r="I240" s="72" t="str">
        <f>IF(ISERROR(SEARCH("TTL",$K240))=TRUE,IF($L240="","",VLOOKUP($L240,CODE!$B:$G,CODE!$D$1,FALSE)),"TTL")</f>
        <v/>
      </c>
      <c r="J240" s="244" t="str">
        <f t="shared" si="348"/>
        <v/>
      </c>
      <c r="K240" s="558"/>
      <c r="L240" s="40"/>
      <c r="M240" s="41" t="str">
        <f>IF(OR($I240="TTL",$L240=""),"",VLOOKUP($L240,CODE!$B:$D,CODE!$C$1,FALSE))</f>
        <v/>
      </c>
      <c r="N240" s="42" t="str">
        <f>IF(OR($I240="TTL",$L240=""),"",VLOOKUP($K$2,CODE!$S:$T,CODE!$T$1-1,FALSE))</f>
        <v/>
      </c>
      <c r="O240" s="43" t="str">
        <f>IF(OR($I240="TTL",$L240=""),"",VLOOKUP($L$2,CODE!$X:$Y,CODE!$Y$1-1,FALSE))</f>
        <v/>
      </c>
      <c r="P240" s="40"/>
      <c r="Q240" s="41" t="str">
        <f>IF(OR($I240="TTL",$P240=""),"",VLOOKUP($P240,CODE!$K:$M,CODE!$L$1,FALSE))</f>
        <v/>
      </c>
      <c r="R240" s="185"/>
      <c r="S240" s="40"/>
      <c r="T240" s="43" t="str">
        <f t="shared" si="333"/>
        <v/>
      </c>
      <c r="U240" s="39" t="str">
        <f t="shared" si="334"/>
        <v/>
      </c>
      <c r="V240" s="36">
        <f t="shared" si="337"/>
        <v>0</v>
      </c>
      <c r="W240" s="44"/>
      <c r="X240" s="39" t="str">
        <f>IF($Y240="","",VLOOKUP($Y240,CODE!$AE:$AF,CODE!$AF$1-1,FALSE))</f>
        <v/>
      </c>
      <c r="Y240" s="37"/>
      <c r="Z240" s="35" t="str">
        <f t="shared" si="338"/>
        <v/>
      </c>
      <c r="AA240" s="554" t="str">
        <f t="shared" si="339"/>
        <v/>
      </c>
      <c r="AB240" s="45">
        <f t="shared" si="340"/>
        <v>0</v>
      </c>
      <c r="AC240" s="560">
        <v>0</v>
      </c>
      <c r="AD240" s="186">
        <v>1</v>
      </c>
      <c r="AE240" s="218"/>
      <c r="AF240" s="214"/>
      <c r="AG240" s="215"/>
      <c r="AH240" s="216"/>
      <c r="AI240" s="231" t="str">
        <f t="shared" si="335"/>
        <v/>
      </c>
      <c r="AJ240" s="217"/>
      <c r="AK240" s="217"/>
      <c r="AL240" s="219" t="str">
        <f t="shared" si="332"/>
        <v/>
      </c>
      <c r="AM240" s="254">
        <f>IF(ISERROR(VLOOKUP($F240,[1]기획현황취합!$A$1:$E$65474,[1]기획현황취합!$B$1,FALSE))=TRUE,0,VLOOKUP($F240,[1]기획현황취합!$A$1:$E$65474,[1]기획현황취합!$B$1,FALSE))</f>
        <v>0</v>
      </c>
      <c r="AN240" s="1042">
        <f>IF(ISERROR(VLOOKUP($F240,[1]기획현황취합!$A$1:$E$65474,[1]기획현황취합!$C$1,FALSE))=TRUE,0,VLOOKUP($F240,[1]기획현황취합!$A$1:$E$65474,[1]기획현황취합!$C$1,FALSE))</f>
        <v>0</v>
      </c>
      <c r="AO240" s="46">
        <f>IF(ISERROR(($AM240/1.1)/VLOOKUP($AG240,'TARGET MU'!$A:$D,'TARGET MU'!$D$1,FALSE))=TRUE,0,($AM240/1.1)/VLOOKUP($AG240,'TARGET MU'!$A:$D,'TARGET MU'!$D$1,FALSE))</f>
        <v>0</v>
      </c>
      <c r="AP240" s="1049">
        <f>IF(OR(AF240=0,AND(AV240=0,AW240=0)),0,IF(AG240="캡보이2",AV240*$AQ$5+AU240,IF(OR(AK240="IN",AK240="BG",AK240="VT",AK240="CB"),$AU240+(($AV240*(1+$AW$4))*(HLOOKUP(VLOOKUP(AG240,'TARGET MU'!$A:$P,'TARGET MU'!$J$1,FALSE),$AO$4:$AR$5,2,FALSE)))+$AW240,$AU240+((($AV240*(1+$AW$4))*(1+HLOOKUP(VLOOKUP($P240,CODE!$K:$P,CODE!$P$1,FALSE),$AS$4:$AV$5,2,FALSE)))*(HLOOKUP(VLOOKUP(AG240,'TARGET MU'!$A:$P,'TARGET MU'!$J$1,FALSE),$AO$4:$AR$5,2,FALSE)))+$AW240)))</f>
        <v>0</v>
      </c>
      <c r="AQ240" s="38">
        <f t="shared" si="388"/>
        <v>0</v>
      </c>
      <c r="AR240" s="716">
        <v>0</v>
      </c>
      <c r="AS240" s="716">
        <v>0</v>
      </c>
      <c r="AT240" s="251"/>
      <c r="AU240" s="226">
        <f t="shared" si="389"/>
        <v>0</v>
      </c>
      <c r="AV240" s="252">
        <v>0</v>
      </c>
      <c r="AW240" s="253">
        <v>0</v>
      </c>
      <c r="AX240" s="257">
        <f>IF(ISERROR(VLOOKUP($F240,[1]기획현황취합!$A$1:$E$65474,[1]기획현황취합!$D$1,FALSE))=TRUE,0,VLOOKUP($F240,[1]기획현황취합!$A$1:$E$65474,[1]기획현황취합!$D$1,FALSE))</f>
        <v>0</v>
      </c>
      <c r="AY240" s="255">
        <v>0</v>
      </c>
      <c r="AZ240" s="210">
        <f>IF(ISERROR(VLOOKUP($F240,[1]기획현황취합!$A$1:$E$65474,[1]기획현황취합!$E$1,FALSE))=TRUE,0,VLOOKUP($F240,[1]기획현황취합!$A$1:$E$65474,[1]기획현황취합!$E$1,FALSE))</f>
        <v>0</v>
      </c>
      <c r="BA240" s="250">
        <v>0</v>
      </c>
      <c r="BB240" s="250">
        <v>0</v>
      </c>
      <c r="BC240" s="250">
        <v>0</v>
      </c>
      <c r="BD240" s="250">
        <v>0</v>
      </c>
      <c r="BE240" s="250">
        <v>0</v>
      </c>
      <c r="BF240" s="250">
        <v>0</v>
      </c>
      <c r="BG240" s="256">
        <v>0</v>
      </c>
      <c r="BH240" s="256">
        <v>0</v>
      </c>
      <c r="BI240" s="84">
        <f>IF($I240="TTL",SUMIF($C:$C,MID($K240,1,SEARCH("TTL",$K240)-2),$BI:$BI),SUMIF(실입고현황!$A:$A,BB240&amp;VLOOKUP($AG240,'TARGET MU'!$A:$D,'TARGET MU'!$B$1,FALSE)&amp;$Z240&amp;" "&amp;$AE240,실입고현황!$C:$C))</f>
        <v>0</v>
      </c>
      <c r="BJ240" s="103">
        <f>IF($I240="TTL",SUMIF($C:$C,MID($K240,1,SEARCH("TTL",$K240)-2),$BJ:$BJ),SUMIF(실입고현황!$A:$A,BC240&amp;VLOOKUP($AG240,'TARGET MU'!$A:$D,'TARGET MU'!$B$1,FALSE)&amp;$Z240&amp;" "&amp;$AE240,실입고현황!$C:$C))</f>
        <v>0</v>
      </c>
      <c r="BK240" s="104">
        <f>IF($I240="TTL",SUMIF($C:$C,MID($K240,1,SEARCH("TTL",$K240)-2),$BK:$BK),SUMIF(실입고현황!$A:$A,BD240&amp;VLOOKUP($AG240,'TARGET MU'!$A:$D,'TARGET MU'!$B$1,FALSE)&amp;$Z240&amp;" "&amp;$AE240,실입고현황!$C:$C))</f>
        <v>0</v>
      </c>
      <c r="BL240" s="104">
        <f>IF($I240="TTL",SUMIF($C:$C,MID($K240,1,SEARCH("TTL",$K240)-2),$BL:$BL),SUMIF(실입고현황!$A:$A,BE240&amp;VLOOKUP($AG240,'TARGET MU'!$A:$D,'TARGET MU'!$B$1,FALSE)&amp;$Z240&amp;" "&amp;$AE240,실입고현황!$C:$C))</f>
        <v>0</v>
      </c>
      <c r="BM240" s="104">
        <f>IF($I240="TTL",SUMIF($C:$C,MID($K240,1,SEARCH("TTL",$K240)-2),$BM:$BM),SUMIF(실입고현황!$A:$A,BF240&amp;VLOOKUP($AG240,'TARGET MU'!$A:$D,'TARGET MU'!$B$1,FALSE)&amp;$Z240&amp;" "&amp;$AE240,실입고현황!$C:$C))</f>
        <v>0</v>
      </c>
      <c r="BN240" s="105">
        <f t="shared" si="341"/>
        <v>0</v>
      </c>
      <c r="BO240" s="47">
        <f t="shared" si="342"/>
        <v>0</v>
      </c>
      <c r="BP240" s="95">
        <f t="shared" si="343"/>
        <v>0</v>
      </c>
      <c r="BQ240" s="95">
        <f t="shared" si="344"/>
        <v>0</v>
      </c>
      <c r="BR240" s="48">
        <f t="shared" si="336"/>
        <v>0</v>
      </c>
      <c r="BT240" s="26" t="str">
        <f>IF(ISERROR(Z240&amp;VLOOKUP($AG240,'TARGET MU'!$A:$D,'TARGET MU'!$B$1,FALSE))=TRUE,"",Z240&amp;VLOOKUP($AG240,'TARGET MU'!$A:$D,'TARGET MU'!$B$1,FALSE))</f>
        <v/>
      </c>
      <c r="BU240" s="31">
        <f t="shared" si="349"/>
        <v>0</v>
      </c>
      <c r="BV240" s="31" t="str">
        <f t="shared" si="350"/>
        <v>0</v>
      </c>
      <c r="BX240" s="55">
        <f t="shared" si="361"/>
        <v>0</v>
      </c>
      <c r="BY240" s="56" t="str">
        <f t="shared" si="362"/>
        <v/>
      </c>
      <c r="BZ240" s="56">
        <f t="shared" si="363"/>
        <v>0</v>
      </c>
      <c r="CA240" s="56">
        <f t="shared" si="364"/>
        <v>0</v>
      </c>
      <c r="CB240" s="56">
        <f t="shared" si="365"/>
        <v>0</v>
      </c>
      <c r="CC240" s="56">
        <f t="shared" si="366"/>
        <v>0</v>
      </c>
      <c r="CD240" s="57">
        <f t="shared" si="367"/>
        <v>0</v>
      </c>
      <c r="CE240" s="56" t="str">
        <f t="shared" si="368"/>
        <v/>
      </c>
      <c r="CF240" s="56" t="str">
        <f t="shared" si="369"/>
        <v/>
      </c>
      <c r="CG240" s="57">
        <f t="shared" si="370"/>
        <v>0</v>
      </c>
      <c r="CH240" s="56" t="str">
        <f t="shared" si="371"/>
        <v/>
      </c>
      <c r="CI240" s="56">
        <f t="shared" si="372"/>
        <v>1</v>
      </c>
      <c r="CJ240" s="56">
        <f t="shared" si="373"/>
        <v>0</v>
      </c>
      <c r="CK240" s="58">
        <f t="shared" si="345"/>
        <v>0</v>
      </c>
      <c r="CL240" s="59">
        <f t="shared" si="374"/>
        <v>0</v>
      </c>
      <c r="CM240" s="58">
        <f t="shared" si="375"/>
        <v>0</v>
      </c>
      <c r="CN240" s="58">
        <f t="shared" si="376"/>
        <v>0</v>
      </c>
      <c r="CO240" s="58">
        <f t="shared" si="377"/>
        <v>0</v>
      </c>
      <c r="CP240" s="60" t="str">
        <f t="shared" si="378"/>
        <v/>
      </c>
      <c r="CQ240" s="241"/>
      <c r="CS240" s="49"/>
      <c r="CT240" s="50" t="str">
        <f t="shared" si="379"/>
        <v/>
      </c>
      <c r="CU240" s="51" t="str">
        <f t="shared" si="380"/>
        <v/>
      </c>
      <c r="CV240" s="51" t="str">
        <f t="shared" si="381"/>
        <v>_</v>
      </c>
      <c r="CW240" s="51" t="str">
        <f t="shared" si="382"/>
        <v/>
      </c>
      <c r="CX240" s="52">
        <f t="shared" si="383"/>
        <v>0</v>
      </c>
      <c r="CY240" s="52" t="str">
        <f t="shared" si="384"/>
        <v/>
      </c>
      <c r="CZ240" s="53">
        <f t="shared" si="346"/>
        <v>0</v>
      </c>
      <c r="DA240" s="53">
        <f t="shared" si="385"/>
        <v>0</v>
      </c>
      <c r="DB240" s="52">
        <f t="shared" si="386"/>
        <v>0</v>
      </c>
      <c r="DC240" s="52">
        <f t="shared" si="387"/>
        <v>0</v>
      </c>
      <c r="DD240" s="61"/>
      <c r="DE240" s="165"/>
      <c r="DG240" s="276"/>
      <c r="DH240" s="282" t="str">
        <f t="shared" si="390"/>
        <v/>
      </c>
      <c r="DI240" s="275"/>
      <c r="DJ240" s="275"/>
      <c r="DK240" s="276"/>
      <c r="DL240" s="1081"/>
      <c r="DM240" s="1081"/>
      <c r="DN240" s="276"/>
      <c r="DO240" s="276"/>
      <c r="DP240" s="283" t="str">
        <f t="shared" si="391"/>
        <v/>
      </c>
      <c r="DQ240" s="276"/>
      <c r="DR240" s="276"/>
      <c r="DS240" s="277"/>
      <c r="DT240" s="276"/>
      <c r="DU240" s="277"/>
      <c r="DV240" s="276"/>
      <c r="DW240" s="276"/>
      <c r="DX240" s="277"/>
      <c r="DY240" s="277"/>
      <c r="DZ240" s="61"/>
      <c r="EA240" s="62"/>
      <c r="EB240" s="62"/>
      <c r="EC240" s="26" t="str">
        <f t="shared" si="351"/>
        <v/>
      </c>
      <c r="ED240" s="26" t="str">
        <f t="shared" si="352"/>
        <v/>
      </c>
      <c r="EE240" s="27">
        <f>IF(ED240="",0,IF(COUNTIF(ED$12:ED239,ED240)=0,0,COUNTIF(ED$12:ED239,ED240)))</f>
        <v>0</v>
      </c>
      <c r="EF240" s="26">
        <f t="shared" si="360"/>
        <v>0</v>
      </c>
      <c r="EG240" s="27" t="str">
        <f t="shared" si="353"/>
        <v/>
      </c>
      <c r="EI240" s="26" t="str">
        <f t="shared" si="354"/>
        <v/>
      </c>
      <c r="EJ240" s="26" t="str">
        <f t="shared" si="355"/>
        <v/>
      </c>
    </row>
    <row r="241" spans="1:140" s="26" customFormat="1" ht="52.5" customHeight="1">
      <c r="A241" s="169" t="str">
        <f>IF(OR($I241="TTL",$I241=""),"",IF(ISERROR(VLOOKUP($B241,CODE!$D:$G,CODE!$F$1-2,FALSE))=TRUE,"전략",VLOOKUP($B241,CODE!$D:$G,CODE!$F$1-2,FALSE)))</f>
        <v/>
      </c>
      <c r="B241" s="224" t="str">
        <f>IF(OR($I241="TTL",$I241=""),"",IF(VLOOKUP($P241,CODE!$K:$O,CODE!$O$1,FALSE)="",$I241,$I241&amp;"-"&amp;VLOOKUP($P241,CODE!$K:$O,CODE!$O$1,FALSE)))</f>
        <v/>
      </c>
      <c r="C241" s="72" t="str">
        <f t="shared" si="347"/>
        <v>--</v>
      </c>
      <c r="D241" s="306" t="str">
        <f t="shared" si="356"/>
        <v>--</v>
      </c>
      <c r="E241" s="72">
        <f t="shared" si="357"/>
        <v>0</v>
      </c>
      <c r="F241" s="195" t="str">
        <f t="shared" si="358"/>
        <v>--0</v>
      </c>
      <c r="G241" s="72" t="str">
        <f t="shared" si="359"/>
        <v>--0-</v>
      </c>
      <c r="H241" s="72">
        <f>IF(ISERROR(I241&amp;VLOOKUP(P241,CODE!$K:$N,CODE!$N$1,FALSE)&amp;S241)=TRUE,0,I241&amp;VLOOKUP(P241,CODE!$K:$N,CODE!$N$1,FALSE)&amp;S241)</f>
        <v>0</v>
      </c>
      <c r="I241" s="72" t="str">
        <f>IF(ISERROR(SEARCH("TTL",$K241))=TRUE,IF($L241="","",VLOOKUP($L241,CODE!$B:$G,CODE!$D$1,FALSE)),"TTL")</f>
        <v/>
      </c>
      <c r="J241" s="244" t="str">
        <f t="shared" si="348"/>
        <v/>
      </c>
      <c r="K241" s="558"/>
      <c r="L241" s="40"/>
      <c r="M241" s="41" t="str">
        <f>IF(OR($I241="TTL",$L241=""),"",VLOOKUP($L241,CODE!$B:$D,CODE!$C$1,FALSE))</f>
        <v/>
      </c>
      <c r="N241" s="42" t="str">
        <f>IF(OR($I241="TTL",$L241=""),"",VLOOKUP($K$2,CODE!$S:$T,CODE!$T$1-1,FALSE))</f>
        <v/>
      </c>
      <c r="O241" s="43" t="str">
        <f>IF(OR($I241="TTL",$L241=""),"",VLOOKUP($L$2,CODE!$X:$Y,CODE!$Y$1-1,FALSE))</f>
        <v/>
      </c>
      <c r="P241" s="40"/>
      <c r="Q241" s="41" t="str">
        <f>IF(OR($I241="TTL",$P241=""),"",VLOOKUP($P241,CODE!$K:$M,CODE!$L$1,FALSE))</f>
        <v/>
      </c>
      <c r="R241" s="185"/>
      <c r="S241" s="40"/>
      <c r="T241" s="43" t="str">
        <f t="shared" si="333"/>
        <v/>
      </c>
      <c r="U241" s="39" t="str">
        <f t="shared" si="334"/>
        <v/>
      </c>
      <c r="V241" s="36">
        <f t="shared" si="337"/>
        <v>0</v>
      </c>
      <c r="W241" s="44"/>
      <c r="X241" s="39" t="str">
        <f>IF($Y241="","",VLOOKUP($Y241,CODE!$AE:$AF,CODE!$AF$1-1,FALSE))</f>
        <v/>
      </c>
      <c r="Y241" s="37"/>
      <c r="Z241" s="35" t="str">
        <f t="shared" si="338"/>
        <v/>
      </c>
      <c r="AA241" s="554" t="str">
        <f t="shared" si="339"/>
        <v/>
      </c>
      <c r="AB241" s="45">
        <f t="shared" si="340"/>
        <v>0</v>
      </c>
      <c r="AC241" s="560">
        <v>0</v>
      </c>
      <c r="AD241" s="186">
        <v>1</v>
      </c>
      <c r="AE241" s="218"/>
      <c r="AF241" s="214"/>
      <c r="AG241" s="215"/>
      <c r="AH241" s="216"/>
      <c r="AI241" s="231" t="str">
        <f t="shared" si="335"/>
        <v/>
      </c>
      <c r="AJ241" s="217"/>
      <c r="AK241" s="217"/>
      <c r="AL241" s="219" t="str">
        <f t="shared" si="332"/>
        <v/>
      </c>
      <c r="AM241" s="254">
        <f>IF(ISERROR(VLOOKUP($F241,[1]기획현황취합!$A$1:$E$65474,[1]기획현황취합!$B$1,FALSE))=TRUE,0,VLOOKUP($F241,[1]기획현황취합!$A$1:$E$65474,[1]기획현황취합!$B$1,FALSE))</f>
        <v>0</v>
      </c>
      <c r="AN241" s="1042">
        <f>IF(ISERROR(VLOOKUP($F241,[1]기획현황취합!$A$1:$E$65474,[1]기획현황취합!$C$1,FALSE))=TRUE,0,VLOOKUP($F241,[1]기획현황취합!$A$1:$E$65474,[1]기획현황취합!$C$1,FALSE))</f>
        <v>0</v>
      </c>
      <c r="AO241" s="46">
        <f>IF(ISERROR(($AM241/1.1)/VLOOKUP($AG241,'TARGET MU'!$A:$D,'TARGET MU'!$D$1,FALSE))=TRUE,0,($AM241/1.1)/VLOOKUP($AG241,'TARGET MU'!$A:$D,'TARGET MU'!$D$1,FALSE))</f>
        <v>0</v>
      </c>
      <c r="AP241" s="1049">
        <f>IF(OR(AF241=0,AND(AV241=0,AW241=0)),0,IF(AG241="캡보이2",AV241*$AQ$5+AU241,IF(OR(AK241="IN",AK241="BG",AK241="VT",AK241="CB"),$AU241+(($AV241*(1+$AW$4))*(HLOOKUP(VLOOKUP(AG241,'TARGET MU'!$A:$P,'TARGET MU'!$J$1,FALSE),$AO$4:$AR$5,2,FALSE)))+$AW241,$AU241+((($AV241*(1+$AW$4))*(1+HLOOKUP(VLOOKUP($P241,CODE!$K:$P,CODE!$P$1,FALSE),$AS$4:$AV$5,2,FALSE)))*(HLOOKUP(VLOOKUP(AG241,'TARGET MU'!$A:$P,'TARGET MU'!$J$1,FALSE),$AO$4:$AR$5,2,FALSE)))+$AW241)))</f>
        <v>0</v>
      </c>
      <c r="AQ241" s="38">
        <f t="shared" si="388"/>
        <v>0</v>
      </c>
      <c r="AR241" s="716">
        <v>0</v>
      </c>
      <c r="AS241" s="716">
        <v>0</v>
      </c>
      <c r="AT241" s="251"/>
      <c r="AU241" s="226">
        <f t="shared" si="389"/>
        <v>0</v>
      </c>
      <c r="AV241" s="252">
        <v>0</v>
      </c>
      <c r="AW241" s="253">
        <v>0</v>
      </c>
      <c r="AX241" s="257">
        <f>IF(ISERROR(VLOOKUP($F241,[1]기획현황취합!$A$1:$E$65474,[1]기획현황취합!$D$1,FALSE))=TRUE,0,VLOOKUP($F241,[1]기획현황취합!$A$1:$E$65474,[1]기획현황취합!$D$1,FALSE))</f>
        <v>0</v>
      </c>
      <c r="AY241" s="255">
        <v>0</v>
      </c>
      <c r="AZ241" s="210">
        <f>IF(ISERROR(VLOOKUP($F241,[1]기획현황취합!$A$1:$E$65474,[1]기획현황취합!$E$1,FALSE))=TRUE,0,VLOOKUP($F241,[1]기획현황취합!$A$1:$E$65474,[1]기획현황취합!$E$1,FALSE))</f>
        <v>0</v>
      </c>
      <c r="BA241" s="250">
        <v>0</v>
      </c>
      <c r="BB241" s="250">
        <v>0</v>
      </c>
      <c r="BC241" s="250">
        <v>0</v>
      </c>
      <c r="BD241" s="250">
        <v>0</v>
      </c>
      <c r="BE241" s="250">
        <v>0</v>
      </c>
      <c r="BF241" s="250">
        <v>0</v>
      </c>
      <c r="BG241" s="256">
        <v>0</v>
      </c>
      <c r="BH241" s="256">
        <v>0</v>
      </c>
      <c r="BI241" s="84">
        <f>IF($I241="TTL",SUMIF($C:$C,MID($K241,1,SEARCH("TTL",$K241)-2),$BI:$BI),SUMIF(실입고현황!$A:$A,BB241&amp;VLOOKUP($AG241,'TARGET MU'!$A:$D,'TARGET MU'!$B$1,FALSE)&amp;$Z241&amp;" "&amp;$AE241,실입고현황!$C:$C))</f>
        <v>0</v>
      </c>
      <c r="BJ241" s="103">
        <f>IF($I241="TTL",SUMIF($C:$C,MID($K241,1,SEARCH("TTL",$K241)-2),$BJ:$BJ),SUMIF(실입고현황!$A:$A,BC241&amp;VLOOKUP($AG241,'TARGET MU'!$A:$D,'TARGET MU'!$B$1,FALSE)&amp;$Z241&amp;" "&amp;$AE241,실입고현황!$C:$C))</f>
        <v>0</v>
      </c>
      <c r="BK241" s="104">
        <f>IF($I241="TTL",SUMIF($C:$C,MID($K241,1,SEARCH("TTL",$K241)-2),$BK:$BK),SUMIF(실입고현황!$A:$A,BD241&amp;VLOOKUP($AG241,'TARGET MU'!$A:$D,'TARGET MU'!$B$1,FALSE)&amp;$Z241&amp;" "&amp;$AE241,실입고현황!$C:$C))</f>
        <v>0</v>
      </c>
      <c r="BL241" s="104">
        <f>IF($I241="TTL",SUMIF($C:$C,MID($K241,1,SEARCH("TTL",$K241)-2),$BL:$BL),SUMIF(실입고현황!$A:$A,BE241&amp;VLOOKUP($AG241,'TARGET MU'!$A:$D,'TARGET MU'!$B$1,FALSE)&amp;$Z241&amp;" "&amp;$AE241,실입고현황!$C:$C))</f>
        <v>0</v>
      </c>
      <c r="BM241" s="104">
        <f>IF($I241="TTL",SUMIF($C:$C,MID($K241,1,SEARCH("TTL",$K241)-2),$BM:$BM),SUMIF(실입고현황!$A:$A,BF241&amp;VLOOKUP($AG241,'TARGET MU'!$A:$D,'TARGET MU'!$B$1,FALSE)&amp;$Z241&amp;" "&amp;$AE241,실입고현황!$C:$C))</f>
        <v>0</v>
      </c>
      <c r="BN241" s="105">
        <f t="shared" si="341"/>
        <v>0</v>
      </c>
      <c r="BO241" s="47">
        <f t="shared" si="342"/>
        <v>0</v>
      </c>
      <c r="BP241" s="95">
        <f t="shared" si="343"/>
        <v>0</v>
      </c>
      <c r="BQ241" s="95">
        <f t="shared" si="344"/>
        <v>0</v>
      </c>
      <c r="BR241" s="48">
        <f t="shared" si="336"/>
        <v>0</v>
      </c>
      <c r="BT241" s="26" t="str">
        <f>IF(ISERROR(Z241&amp;VLOOKUP($AG241,'TARGET MU'!$A:$D,'TARGET MU'!$B$1,FALSE))=TRUE,"",Z241&amp;VLOOKUP($AG241,'TARGET MU'!$A:$D,'TARGET MU'!$B$1,FALSE))</f>
        <v/>
      </c>
      <c r="BU241" s="31">
        <f t="shared" si="349"/>
        <v>0</v>
      </c>
      <c r="BV241" s="31" t="str">
        <f t="shared" si="350"/>
        <v>0</v>
      </c>
      <c r="BX241" s="55">
        <f t="shared" si="361"/>
        <v>0</v>
      </c>
      <c r="BY241" s="56" t="str">
        <f t="shared" si="362"/>
        <v/>
      </c>
      <c r="BZ241" s="56">
        <f t="shared" si="363"/>
        <v>0</v>
      </c>
      <c r="CA241" s="56">
        <f t="shared" si="364"/>
        <v>0</v>
      </c>
      <c r="CB241" s="56">
        <f t="shared" si="365"/>
        <v>0</v>
      </c>
      <c r="CC241" s="56">
        <f t="shared" si="366"/>
        <v>0</v>
      </c>
      <c r="CD241" s="57">
        <f t="shared" si="367"/>
        <v>0</v>
      </c>
      <c r="CE241" s="56" t="str">
        <f t="shared" si="368"/>
        <v/>
      </c>
      <c r="CF241" s="56" t="str">
        <f t="shared" si="369"/>
        <v/>
      </c>
      <c r="CG241" s="57">
        <f t="shared" si="370"/>
        <v>0</v>
      </c>
      <c r="CH241" s="56" t="str">
        <f t="shared" si="371"/>
        <v/>
      </c>
      <c r="CI241" s="56">
        <f t="shared" si="372"/>
        <v>1</v>
      </c>
      <c r="CJ241" s="56">
        <f t="shared" si="373"/>
        <v>0</v>
      </c>
      <c r="CK241" s="58">
        <f t="shared" si="345"/>
        <v>0</v>
      </c>
      <c r="CL241" s="59">
        <f t="shared" si="374"/>
        <v>0</v>
      </c>
      <c r="CM241" s="58">
        <f t="shared" si="375"/>
        <v>0</v>
      </c>
      <c r="CN241" s="58">
        <f t="shared" si="376"/>
        <v>0</v>
      </c>
      <c r="CO241" s="58">
        <f t="shared" si="377"/>
        <v>0</v>
      </c>
      <c r="CP241" s="60" t="str">
        <f t="shared" si="378"/>
        <v/>
      </c>
      <c r="CQ241" s="241"/>
      <c r="CS241" s="49"/>
      <c r="CT241" s="50" t="str">
        <f t="shared" si="379"/>
        <v/>
      </c>
      <c r="CU241" s="51" t="str">
        <f t="shared" si="380"/>
        <v/>
      </c>
      <c r="CV241" s="51" t="str">
        <f t="shared" si="381"/>
        <v>_</v>
      </c>
      <c r="CW241" s="51" t="str">
        <f t="shared" si="382"/>
        <v/>
      </c>
      <c r="CX241" s="52">
        <f t="shared" si="383"/>
        <v>0</v>
      </c>
      <c r="CY241" s="52" t="str">
        <f t="shared" si="384"/>
        <v/>
      </c>
      <c r="CZ241" s="53">
        <f t="shared" si="346"/>
        <v>0</v>
      </c>
      <c r="DA241" s="53">
        <f t="shared" si="385"/>
        <v>0</v>
      </c>
      <c r="DB241" s="52">
        <f t="shared" si="386"/>
        <v>0</v>
      </c>
      <c r="DC241" s="52">
        <f t="shared" si="387"/>
        <v>0</v>
      </c>
      <c r="DD241" s="61"/>
      <c r="DE241" s="165"/>
      <c r="DG241" s="276"/>
      <c r="DH241" s="282" t="str">
        <f t="shared" si="390"/>
        <v/>
      </c>
      <c r="DI241" s="275"/>
      <c r="DJ241" s="275"/>
      <c r="DK241" s="276"/>
      <c r="DL241" s="1081"/>
      <c r="DM241" s="1081"/>
      <c r="DN241" s="276"/>
      <c r="DO241" s="276"/>
      <c r="DP241" s="283" t="str">
        <f t="shared" si="391"/>
        <v/>
      </c>
      <c r="DQ241" s="276"/>
      <c r="DR241" s="276"/>
      <c r="DS241" s="277"/>
      <c r="DT241" s="276"/>
      <c r="DU241" s="277"/>
      <c r="DV241" s="276"/>
      <c r="DW241" s="276"/>
      <c r="DX241" s="277"/>
      <c r="DY241" s="277"/>
      <c r="DZ241" s="61"/>
      <c r="EA241" s="62"/>
      <c r="EB241" s="62"/>
      <c r="EC241" s="26" t="str">
        <f t="shared" si="351"/>
        <v/>
      </c>
      <c r="ED241" s="26" t="str">
        <f t="shared" si="352"/>
        <v/>
      </c>
      <c r="EE241" s="27">
        <f>IF(ED241="",0,IF(COUNTIF(ED$12:ED240,ED241)=0,0,COUNTIF(ED$12:ED240,ED241)))</f>
        <v>0</v>
      </c>
      <c r="EF241" s="26">
        <f t="shared" si="360"/>
        <v>0</v>
      </c>
      <c r="EG241" s="27" t="str">
        <f t="shared" si="353"/>
        <v/>
      </c>
      <c r="EI241" s="26" t="str">
        <f t="shared" si="354"/>
        <v/>
      </c>
      <c r="EJ241" s="26" t="str">
        <f t="shared" si="355"/>
        <v/>
      </c>
    </row>
    <row r="242" spans="1:140" s="26" customFormat="1" ht="52.5" customHeight="1">
      <c r="A242" s="169" t="str">
        <f>IF(OR($I242="TTL",$I242=""),"",IF(ISERROR(VLOOKUP($B242,CODE!$D:$G,CODE!$F$1-2,FALSE))=TRUE,"전략",VLOOKUP($B242,CODE!$D:$G,CODE!$F$1-2,FALSE)))</f>
        <v/>
      </c>
      <c r="B242" s="224" t="str">
        <f>IF(OR($I242="TTL",$I242=""),"",IF(VLOOKUP($P242,CODE!$K:$O,CODE!$O$1,FALSE)="",$I242,$I242&amp;"-"&amp;VLOOKUP($P242,CODE!$K:$O,CODE!$O$1,FALSE)))</f>
        <v/>
      </c>
      <c r="C242" s="72" t="str">
        <f t="shared" si="347"/>
        <v>--</v>
      </c>
      <c r="D242" s="306" t="str">
        <f t="shared" si="356"/>
        <v>--</v>
      </c>
      <c r="E242" s="72">
        <f t="shared" si="357"/>
        <v>0</v>
      </c>
      <c r="F242" s="195" t="str">
        <f t="shared" si="358"/>
        <v>--0</v>
      </c>
      <c r="G242" s="72" t="str">
        <f t="shared" si="359"/>
        <v>--0-</v>
      </c>
      <c r="H242" s="72">
        <f>IF(ISERROR(I242&amp;VLOOKUP(P242,CODE!$K:$N,CODE!$N$1,FALSE)&amp;S242)=TRUE,0,I242&amp;VLOOKUP(P242,CODE!$K:$N,CODE!$N$1,FALSE)&amp;S242)</f>
        <v>0</v>
      </c>
      <c r="I242" s="72" t="str">
        <f>IF(ISERROR(SEARCH("TTL",$K242))=TRUE,IF($L242="","",VLOOKUP($L242,CODE!$B:$G,CODE!$D$1,FALSE)),"TTL")</f>
        <v/>
      </c>
      <c r="J242" s="244" t="str">
        <f t="shared" si="348"/>
        <v/>
      </c>
      <c r="K242" s="558"/>
      <c r="L242" s="40"/>
      <c r="M242" s="41" t="str">
        <f>IF(OR($I242="TTL",$L242=""),"",VLOOKUP($L242,CODE!$B:$D,CODE!$C$1,FALSE))</f>
        <v/>
      </c>
      <c r="N242" s="42" t="str">
        <f>IF(OR($I242="TTL",$L242=""),"",VLOOKUP($K$2,CODE!$S:$T,CODE!$T$1-1,FALSE))</f>
        <v/>
      </c>
      <c r="O242" s="43" t="str">
        <f>IF(OR($I242="TTL",$L242=""),"",VLOOKUP($L$2,CODE!$X:$Y,CODE!$Y$1-1,FALSE))</f>
        <v/>
      </c>
      <c r="P242" s="40"/>
      <c r="Q242" s="41" t="str">
        <f>IF(OR($I242="TTL",$P242=""),"",VLOOKUP($P242,CODE!$K:$M,CODE!$L$1,FALSE))</f>
        <v/>
      </c>
      <c r="R242" s="185"/>
      <c r="S242" s="40"/>
      <c r="T242" s="43" t="str">
        <f t="shared" si="333"/>
        <v/>
      </c>
      <c r="U242" s="39" t="str">
        <f t="shared" si="334"/>
        <v/>
      </c>
      <c r="V242" s="36">
        <f t="shared" si="337"/>
        <v>0</v>
      </c>
      <c r="W242" s="44"/>
      <c r="X242" s="39" t="str">
        <f>IF($Y242="","",VLOOKUP($Y242,CODE!$AE:$AF,CODE!$AF$1-1,FALSE))</f>
        <v/>
      </c>
      <c r="Y242" s="37"/>
      <c r="Z242" s="35" t="str">
        <f t="shared" si="338"/>
        <v/>
      </c>
      <c r="AA242" s="554" t="str">
        <f t="shared" si="339"/>
        <v/>
      </c>
      <c r="AB242" s="45">
        <f t="shared" si="340"/>
        <v>0</v>
      </c>
      <c r="AC242" s="560">
        <v>0</v>
      </c>
      <c r="AD242" s="186">
        <v>1</v>
      </c>
      <c r="AE242" s="218"/>
      <c r="AF242" s="214"/>
      <c r="AG242" s="215"/>
      <c r="AH242" s="216"/>
      <c r="AI242" s="231" t="str">
        <f t="shared" si="335"/>
        <v/>
      </c>
      <c r="AJ242" s="217"/>
      <c r="AK242" s="217"/>
      <c r="AL242" s="219" t="str">
        <f t="shared" si="332"/>
        <v/>
      </c>
      <c r="AM242" s="254">
        <f>IF(ISERROR(VLOOKUP($F242,[1]기획현황취합!$A$1:$E$65474,[1]기획현황취합!$B$1,FALSE))=TRUE,0,VLOOKUP($F242,[1]기획현황취합!$A$1:$E$65474,[1]기획현황취합!$B$1,FALSE))</f>
        <v>0</v>
      </c>
      <c r="AN242" s="1042">
        <f>IF(ISERROR(VLOOKUP($F242,[1]기획현황취합!$A$1:$E$65474,[1]기획현황취합!$C$1,FALSE))=TRUE,0,VLOOKUP($F242,[1]기획현황취합!$A$1:$E$65474,[1]기획현황취합!$C$1,FALSE))</f>
        <v>0</v>
      </c>
      <c r="AO242" s="46">
        <f>IF(ISERROR(($AM242/1.1)/VLOOKUP($AG242,'TARGET MU'!$A:$D,'TARGET MU'!$D$1,FALSE))=TRUE,0,($AM242/1.1)/VLOOKUP($AG242,'TARGET MU'!$A:$D,'TARGET MU'!$D$1,FALSE))</f>
        <v>0</v>
      </c>
      <c r="AP242" s="1049">
        <f>IF(OR(AF242=0,AND(AV242=0,AW242=0)),0,IF(AG242="캡보이2",AV242*$AQ$5+AU242,IF(OR(AK242="IN",AK242="BG",AK242="VT",AK242="CB"),$AU242+(($AV242*(1+$AW$4))*(HLOOKUP(VLOOKUP(AG242,'TARGET MU'!$A:$P,'TARGET MU'!$J$1,FALSE),$AO$4:$AR$5,2,FALSE)))+$AW242,$AU242+((($AV242*(1+$AW$4))*(1+HLOOKUP(VLOOKUP($P242,CODE!$K:$P,CODE!$P$1,FALSE),$AS$4:$AV$5,2,FALSE)))*(HLOOKUP(VLOOKUP(AG242,'TARGET MU'!$A:$P,'TARGET MU'!$J$1,FALSE),$AO$4:$AR$5,2,FALSE)))+$AW242)))</f>
        <v>0</v>
      </c>
      <c r="AQ242" s="38">
        <f t="shared" si="388"/>
        <v>0</v>
      </c>
      <c r="AR242" s="716">
        <v>0</v>
      </c>
      <c r="AS242" s="716">
        <v>0</v>
      </c>
      <c r="AT242" s="251"/>
      <c r="AU242" s="226">
        <f t="shared" si="389"/>
        <v>0</v>
      </c>
      <c r="AV242" s="252">
        <v>0</v>
      </c>
      <c r="AW242" s="253">
        <v>0</v>
      </c>
      <c r="AX242" s="257">
        <f>IF(ISERROR(VLOOKUP($F242,[1]기획현황취합!$A$1:$E$65474,[1]기획현황취합!$D$1,FALSE))=TRUE,0,VLOOKUP($F242,[1]기획현황취합!$A$1:$E$65474,[1]기획현황취합!$D$1,FALSE))</f>
        <v>0</v>
      </c>
      <c r="AY242" s="255">
        <v>0</v>
      </c>
      <c r="AZ242" s="210">
        <f>IF(ISERROR(VLOOKUP($F242,[1]기획현황취합!$A$1:$E$65474,[1]기획현황취합!$E$1,FALSE))=TRUE,0,VLOOKUP($F242,[1]기획현황취합!$A$1:$E$65474,[1]기획현황취합!$E$1,FALSE))</f>
        <v>0</v>
      </c>
      <c r="BA242" s="250">
        <v>0</v>
      </c>
      <c r="BB242" s="250">
        <v>0</v>
      </c>
      <c r="BC242" s="250">
        <v>0</v>
      </c>
      <c r="BD242" s="250">
        <v>0</v>
      </c>
      <c r="BE242" s="250">
        <v>0</v>
      </c>
      <c r="BF242" s="250">
        <v>0</v>
      </c>
      <c r="BG242" s="256">
        <v>0</v>
      </c>
      <c r="BH242" s="256">
        <v>0</v>
      </c>
      <c r="BI242" s="84">
        <f>IF($I242="TTL",SUMIF($C:$C,MID($K242,1,SEARCH("TTL",$K242)-2),$BI:$BI),SUMIF(실입고현황!$A:$A,BB242&amp;VLOOKUP($AG242,'TARGET MU'!$A:$D,'TARGET MU'!$B$1,FALSE)&amp;$Z242&amp;" "&amp;$AE242,실입고현황!$C:$C))</f>
        <v>0</v>
      </c>
      <c r="BJ242" s="103">
        <f>IF($I242="TTL",SUMIF($C:$C,MID($K242,1,SEARCH("TTL",$K242)-2),$BJ:$BJ),SUMIF(실입고현황!$A:$A,BC242&amp;VLOOKUP($AG242,'TARGET MU'!$A:$D,'TARGET MU'!$B$1,FALSE)&amp;$Z242&amp;" "&amp;$AE242,실입고현황!$C:$C))</f>
        <v>0</v>
      </c>
      <c r="BK242" s="104">
        <f>IF($I242="TTL",SUMIF($C:$C,MID($K242,1,SEARCH("TTL",$K242)-2),$BK:$BK),SUMIF(실입고현황!$A:$A,BD242&amp;VLOOKUP($AG242,'TARGET MU'!$A:$D,'TARGET MU'!$B$1,FALSE)&amp;$Z242&amp;" "&amp;$AE242,실입고현황!$C:$C))</f>
        <v>0</v>
      </c>
      <c r="BL242" s="104">
        <f>IF($I242="TTL",SUMIF($C:$C,MID($K242,1,SEARCH("TTL",$K242)-2),$BL:$BL),SUMIF(실입고현황!$A:$A,BE242&amp;VLOOKUP($AG242,'TARGET MU'!$A:$D,'TARGET MU'!$B$1,FALSE)&amp;$Z242&amp;" "&amp;$AE242,실입고현황!$C:$C))</f>
        <v>0</v>
      </c>
      <c r="BM242" s="104">
        <f>IF($I242="TTL",SUMIF($C:$C,MID($K242,1,SEARCH("TTL",$K242)-2),$BM:$BM),SUMIF(실입고현황!$A:$A,BF242&amp;VLOOKUP($AG242,'TARGET MU'!$A:$D,'TARGET MU'!$B$1,FALSE)&amp;$Z242&amp;" "&amp;$AE242,실입고현황!$C:$C))</f>
        <v>0</v>
      </c>
      <c r="BN242" s="105">
        <f t="shared" si="341"/>
        <v>0</v>
      </c>
      <c r="BO242" s="47">
        <f t="shared" si="342"/>
        <v>0</v>
      </c>
      <c r="BP242" s="95">
        <f t="shared" si="343"/>
        <v>0</v>
      </c>
      <c r="BQ242" s="95">
        <f t="shared" si="344"/>
        <v>0</v>
      </c>
      <c r="BR242" s="48">
        <f t="shared" si="336"/>
        <v>0</v>
      </c>
      <c r="BT242" s="26" t="str">
        <f>IF(ISERROR(Z242&amp;VLOOKUP($AG242,'TARGET MU'!$A:$D,'TARGET MU'!$B$1,FALSE))=TRUE,"",Z242&amp;VLOOKUP($AG242,'TARGET MU'!$A:$D,'TARGET MU'!$B$1,FALSE))</f>
        <v/>
      </c>
      <c r="BU242" s="31">
        <f t="shared" si="349"/>
        <v>0</v>
      </c>
      <c r="BV242" s="31" t="str">
        <f t="shared" si="350"/>
        <v>0</v>
      </c>
      <c r="BX242" s="55">
        <f t="shared" si="361"/>
        <v>0</v>
      </c>
      <c r="BY242" s="56" t="str">
        <f t="shared" si="362"/>
        <v/>
      </c>
      <c r="BZ242" s="56">
        <f t="shared" si="363"/>
        <v>0</v>
      </c>
      <c r="CA242" s="56">
        <f t="shared" si="364"/>
        <v>0</v>
      </c>
      <c r="CB242" s="56">
        <f t="shared" si="365"/>
        <v>0</v>
      </c>
      <c r="CC242" s="56">
        <f t="shared" si="366"/>
        <v>0</v>
      </c>
      <c r="CD242" s="57">
        <f t="shared" si="367"/>
        <v>0</v>
      </c>
      <c r="CE242" s="56" t="str">
        <f t="shared" si="368"/>
        <v/>
      </c>
      <c r="CF242" s="56" t="str">
        <f t="shared" si="369"/>
        <v/>
      </c>
      <c r="CG242" s="57">
        <f t="shared" si="370"/>
        <v>0</v>
      </c>
      <c r="CH242" s="56" t="str">
        <f t="shared" si="371"/>
        <v/>
      </c>
      <c r="CI242" s="56">
        <f t="shared" si="372"/>
        <v>1</v>
      </c>
      <c r="CJ242" s="56">
        <f t="shared" si="373"/>
        <v>0</v>
      </c>
      <c r="CK242" s="58">
        <f t="shared" si="345"/>
        <v>0</v>
      </c>
      <c r="CL242" s="59">
        <f t="shared" si="374"/>
        <v>0</v>
      </c>
      <c r="CM242" s="58">
        <f t="shared" si="375"/>
        <v>0</v>
      </c>
      <c r="CN242" s="58">
        <f t="shared" si="376"/>
        <v>0</v>
      </c>
      <c r="CO242" s="58">
        <f t="shared" si="377"/>
        <v>0</v>
      </c>
      <c r="CP242" s="60" t="str">
        <f t="shared" si="378"/>
        <v/>
      </c>
      <c r="CQ242" s="241"/>
      <c r="CS242" s="49"/>
      <c r="CT242" s="50" t="str">
        <f t="shared" si="379"/>
        <v/>
      </c>
      <c r="CU242" s="51" t="str">
        <f t="shared" si="380"/>
        <v/>
      </c>
      <c r="CV242" s="51" t="str">
        <f t="shared" si="381"/>
        <v>_</v>
      </c>
      <c r="CW242" s="51" t="str">
        <f t="shared" si="382"/>
        <v/>
      </c>
      <c r="CX242" s="52">
        <f t="shared" si="383"/>
        <v>0</v>
      </c>
      <c r="CY242" s="52" t="str">
        <f t="shared" si="384"/>
        <v/>
      </c>
      <c r="CZ242" s="53">
        <f t="shared" si="346"/>
        <v>0</v>
      </c>
      <c r="DA242" s="53">
        <f t="shared" si="385"/>
        <v>0</v>
      </c>
      <c r="DB242" s="52">
        <f t="shared" si="386"/>
        <v>0</v>
      </c>
      <c r="DC242" s="52">
        <f t="shared" si="387"/>
        <v>0</v>
      </c>
      <c r="DD242" s="61"/>
      <c r="DE242" s="165"/>
      <c r="DG242" s="276"/>
      <c r="DH242" s="282" t="str">
        <f t="shared" si="390"/>
        <v/>
      </c>
      <c r="DI242" s="275"/>
      <c r="DJ242" s="275"/>
      <c r="DK242" s="276"/>
      <c r="DL242" s="1081"/>
      <c r="DM242" s="1081"/>
      <c r="DN242" s="276"/>
      <c r="DO242" s="276"/>
      <c r="DP242" s="283" t="str">
        <f t="shared" si="391"/>
        <v/>
      </c>
      <c r="DQ242" s="276"/>
      <c r="DR242" s="276"/>
      <c r="DS242" s="277"/>
      <c r="DT242" s="276"/>
      <c r="DU242" s="277"/>
      <c r="DV242" s="276"/>
      <c r="DW242" s="276"/>
      <c r="DX242" s="277"/>
      <c r="DY242" s="277"/>
      <c r="DZ242" s="61"/>
      <c r="EA242" s="62"/>
      <c r="EB242" s="62"/>
      <c r="EC242" s="26" t="str">
        <f t="shared" si="351"/>
        <v/>
      </c>
      <c r="ED242" s="26" t="str">
        <f t="shared" si="352"/>
        <v/>
      </c>
      <c r="EE242" s="27">
        <f>IF(ED242="",0,IF(COUNTIF(ED$12:ED241,ED242)=0,0,COUNTIF(ED$12:ED241,ED242)))</f>
        <v>0</v>
      </c>
      <c r="EF242" s="26">
        <f t="shared" si="360"/>
        <v>0</v>
      </c>
      <c r="EG242" s="27" t="str">
        <f t="shared" si="353"/>
        <v/>
      </c>
      <c r="EI242" s="26" t="str">
        <f t="shared" si="354"/>
        <v/>
      </c>
      <c r="EJ242" s="26" t="str">
        <f t="shared" si="355"/>
        <v/>
      </c>
    </row>
    <row r="243" spans="1:140" s="26" customFormat="1" ht="52.5" customHeight="1">
      <c r="A243" s="169" t="str">
        <f>IF(OR($I243="TTL",$I243=""),"",IF(ISERROR(VLOOKUP($B243,CODE!$D:$G,CODE!$F$1-2,FALSE))=TRUE,"전략",VLOOKUP($B243,CODE!$D:$G,CODE!$F$1-2,FALSE)))</f>
        <v/>
      </c>
      <c r="B243" s="224" t="str">
        <f>IF(OR($I243="TTL",$I243=""),"",IF(VLOOKUP($P243,CODE!$K:$O,CODE!$O$1,FALSE)="",$I243,$I243&amp;"-"&amp;VLOOKUP($P243,CODE!$K:$O,CODE!$O$1,FALSE)))</f>
        <v/>
      </c>
      <c r="C243" s="72" t="str">
        <f t="shared" si="347"/>
        <v>--</v>
      </c>
      <c r="D243" s="306" t="str">
        <f t="shared" si="356"/>
        <v>--</v>
      </c>
      <c r="E243" s="72">
        <f t="shared" si="357"/>
        <v>0</v>
      </c>
      <c r="F243" s="195" t="str">
        <f t="shared" si="358"/>
        <v>--0</v>
      </c>
      <c r="G243" s="72" t="str">
        <f t="shared" si="359"/>
        <v>--0-</v>
      </c>
      <c r="H243" s="72">
        <f>IF(ISERROR(I243&amp;VLOOKUP(P243,CODE!$K:$N,CODE!$N$1,FALSE)&amp;S243)=TRUE,0,I243&amp;VLOOKUP(P243,CODE!$K:$N,CODE!$N$1,FALSE)&amp;S243)</f>
        <v>0</v>
      </c>
      <c r="I243" s="72" t="str">
        <f>IF(ISERROR(SEARCH("TTL",$K243))=TRUE,IF($L243="","",VLOOKUP($L243,CODE!$B:$G,CODE!$D$1,FALSE)),"TTL")</f>
        <v/>
      </c>
      <c r="J243" s="244" t="str">
        <f t="shared" si="348"/>
        <v/>
      </c>
      <c r="K243" s="558"/>
      <c r="L243" s="40"/>
      <c r="M243" s="41" t="str">
        <f>IF(OR($I243="TTL",$L243=""),"",VLOOKUP($L243,CODE!$B:$D,CODE!$C$1,FALSE))</f>
        <v/>
      </c>
      <c r="N243" s="42" t="str">
        <f>IF(OR($I243="TTL",$L243=""),"",VLOOKUP($K$2,CODE!$S:$T,CODE!$T$1-1,FALSE))</f>
        <v/>
      </c>
      <c r="O243" s="43" t="str">
        <f>IF(OR($I243="TTL",$L243=""),"",VLOOKUP($L$2,CODE!$X:$Y,CODE!$Y$1-1,FALSE))</f>
        <v/>
      </c>
      <c r="P243" s="40"/>
      <c r="Q243" s="41" t="str">
        <f>IF(OR($I243="TTL",$P243=""),"",VLOOKUP($P243,CODE!$K:$M,CODE!$L$1,FALSE))</f>
        <v/>
      </c>
      <c r="R243" s="185"/>
      <c r="S243" s="40"/>
      <c r="T243" s="43" t="str">
        <f t="shared" si="333"/>
        <v/>
      </c>
      <c r="U243" s="39" t="str">
        <f t="shared" si="334"/>
        <v/>
      </c>
      <c r="V243" s="36">
        <f t="shared" si="337"/>
        <v>0</v>
      </c>
      <c r="W243" s="44"/>
      <c r="X243" s="39" t="str">
        <f>IF($Y243="","",VLOOKUP($Y243,CODE!$AE:$AF,CODE!$AF$1-1,FALSE))</f>
        <v/>
      </c>
      <c r="Y243" s="37"/>
      <c r="Z243" s="35" t="str">
        <f t="shared" si="338"/>
        <v/>
      </c>
      <c r="AA243" s="554" t="str">
        <f t="shared" si="339"/>
        <v/>
      </c>
      <c r="AB243" s="45">
        <f t="shared" si="340"/>
        <v>0</v>
      </c>
      <c r="AC243" s="560">
        <v>0</v>
      </c>
      <c r="AD243" s="186">
        <v>1</v>
      </c>
      <c r="AE243" s="218"/>
      <c r="AF243" s="214"/>
      <c r="AG243" s="215"/>
      <c r="AH243" s="216"/>
      <c r="AI243" s="231" t="str">
        <f t="shared" si="335"/>
        <v/>
      </c>
      <c r="AJ243" s="217"/>
      <c r="AK243" s="217"/>
      <c r="AL243" s="219" t="str">
        <f t="shared" si="332"/>
        <v/>
      </c>
      <c r="AM243" s="254">
        <f>IF(ISERROR(VLOOKUP($F243,[1]기획현황취합!$A$1:$E$65474,[1]기획현황취합!$B$1,FALSE))=TRUE,0,VLOOKUP($F243,[1]기획현황취합!$A$1:$E$65474,[1]기획현황취합!$B$1,FALSE))</f>
        <v>0</v>
      </c>
      <c r="AN243" s="1042">
        <f>IF(ISERROR(VLOOKUP($F243,[1]기획현황취합!$A$1:$E$65474,[1]기획현황취합!$C$1,FALSE))=TRUE,0,VLOOKUP($F243,[1]기획현황취합!$A$1:$E$65474,[1]기획현황취합!$C$1,FALSE))</f>
        <v>0</v>
      </c>
      <c r="AO243" s="46">
        <f>IF(ISERROR(($AM243/1.1)/VLOOKUP($AG243,'TARGET MU'!$A:$D,'TARGET MU'!$D$1,FALSE))=TRUE,0,($AM243/1.1)/VLOOKUP($AG243,'TARGET MU'!$A:$D,'TARGET MU'!$D$1,FALSE))</f>
        <v>0</v>
      </c>
      <c r="AP243" s="1049">
        <f>IF(OR(AF243=0,AND(AV243=0,AW243=0)),0,IF(AG243="캡보이2",AV243*$AQ$5+AU243,IF(OR(AK243="IN",AK243="BG",AK243="VT",AK243="CB"),$AU243+(($AV243*(1+$AW$4))*(HLOOKUP(VLOOKUP(AG243,'TARGET MU'!$A:$P,'TARGET MU'!$J$1,FALSE),$AO$4:$AR$5,2,FALSE)))+$AW243,$AU243+((($AV243*(1+$AW$4))*(1+HLOOKUP(VLOOKUP($P243,CODE!$K:$P,CODE!$P$1,FALSE),$AS$4:$AV$5,2,FALSE)))*(HLOOKUP(VLOOKUP(AG243,'TARGET MU'!$A:$P,'TARGET MU'!$J$1,FALSE),$AO$4:$AR$5,2,FALSE)))+$AW243)))</f>
        <v>0</v>
      </c>
      <c r="AQ243" s="38">
        <f t="shared" si="388"/>
        <v>0</v>
      </c>
      <c r="AR243" s="716">
        <v>0</v>
      </c>
      <c r="AS243" s="716">
        <v>0</v>
      </c>
      <c r="AT243" s="251"/>
      <c r="AU243" s="226">
        <f t="shared" si="389"/>
        <v>0</v>
      </c>
      <c r="AV243" s="252">
        <v>0</v>
      </c>
      <c r="AW243" s="253">
        <v>0</v>
      </c>
      <c r="AX243" s="257">
        <f>IF(ISERROR(VLOOKUP($F243,[1]기획현황취합!$A$1:$E$65474,[1]기획현황취합!$D$1,FALSE))=TRUE,0,VLOOKUP($F243,[1]기획현황취합!$A$1:$E$65474,[1]기획현황취합!$D$1,FALSE))</f>
        <v>0</v>
      </c>
      <c r="AY243" s="255">
        <v>0</v>
      </c>
      <c r="AZ243" s="210">
        <f>IF(ISERROR(VLOOKUP($F243,[1]기획현황취합!$A$1:$E$65474,[1]기획현황취합!$E$1,FALSE))=TRUE,0,VLOOKUP($F243,[1]기획현황취합!$A$1:$E$65474,[1]기획현황취합!$E$1,FALSE))</f>
        <v>0</v>
      </c>
      <c r="BA243" s="250">
        <v>0</v>
      </c>
      <c r="BB243" s="250">
        <v>0</v>
      </c>
      <c r="BC243" s="250">
        <v>0</v>
      </c>
      <c r="BD243" s="250">
        <v>0</v>
      </c>
      <c r="BE243" s="250">
        <v>0</v>
      </c>
      <c r="BF243" s="250">
        <v>0</v>
      </c>
      <c r="BG243" s="256">
        <v>0</v>
      </c>
      <c r="BH243" s="256">
        <v>0</v>
      </c>
      <c r="BI243" s="84">
        <f>IF($I243="TTL",SUMIF($C:$C,MID($K243,1,SEARCH("TTL",$K243)-2),$BI:$BI),SUMIF(실입고현황!$A:$A,BB243&amp;VLOOKUP($AG243,'TARGET MU'!$A:$D,'TARGET MU'!$B$1,FALSE)&amp;$Z243&amp;" "&amp;$AE243,실입고현황!$C:$C))</f>
        <v>0</v>
      </c>
      <c r="BJ243" s="103">
        <f>IF($I243="TTL",SUMIF($C:$C,MID($K243,1,SEARCH("TTL",$K243)-2),$BJ:$BJ),SUMIF(실입고현황!$A:$A,BC243&amp;VLOOKUP($AG243,'TARGET MU'!$A:$D,'TARGET MU'!$B$1,FALSE)&amp;$Z243&amp;" "&amp;$AE243,실입고현황!$C:$C))</f>
        <v>0</v>
      </c>
      <c r="BK243" s="104">
        <f>IF($I243="TTL",SUMIF($C:$C,MID($K243,1,SEARCH("TTL",$K243)-2),$BK:$BK),SUMIF(실입고현황!$A:$A,BD243&amp;VLOOKUP($AG243,'TARGET MU'!$A:$D,'TARGET MU'!$B$1,FALSE)&amp;$Z243&amp;" "&amp;$AE243,실입고현황!$C:$C))</f>
        <v>0</v>
      </c>
      <c r="BL243" s="104">
        <f>IF($I243="TTL",SUMIF($C:$C,MID($K243,1,SEARCH("TTL",$K243)-2),$BL:$BL),SUMIF(실입고현황!$A:$A,BE243&amp;VLOOKUP($AG243,'TARGET MU'!$A:$D,'TARGET MU'!$B$1,FALSE)&amp;$Z243&amp;" "&amp;$AE243,실입고현황!$C:$C))</f>
        <v>0</v>
      </c>
      <c r="BM243" s="104">
        <f>IF($I243="TTL",SUMIF($C:$C,MID($K243,1,SEARCH("TTL",$K243)-2),$BM:$BM),SUMIF(실입고현황!$A:$A,BF243&amp;VLOOKUP($AG243,'TARGET MU'!$A:$D,'TARGET MU'!$B$1,FALSE)&amp;$Z243&amp;" "&amp;$AE243,실입고현황!$C:$C))</f>
        <v>0</v>
      </c>
      <c r="BN243" s="105">
        <f t="shared" si="341"/>
        <v>0</v>
      </c>
      <c r="BO243" s="47">
        <f t="shared" si="342"/>
        <v>0</v>
      </c>
      <c r="BP243" s="95">
        <f t="shared" si="343"/>
        <v>0</v>
      </c>
      <c r="BQ243" s="95">
        <f t="shared" si="344"/>
        <v>0</v>
      </c>
      <c r="BR243" s="48">
        <f t="shared" si="336"/>
        <v>0</v>
      </c>
      <c r="BT243" s="26" t="str">
        <f>IF(ISERROR(Z243&amp;VLOOKUP($AG243,'TARGET MU'!$A:$D,'TARGET MU'!$B$1,FALSE))=TRUE,"",Z243&amp;VLOOKUP($AG243,'TARGET MU'!$A:$D,'TARGET MU'!$B$1,FALSE))</f>
        <v/>
      </c>
      <c r="BU243" s="31">
        <f t="shared" si="349"/>
        <v>0</v>
      </c>
      <c r="BV243" s="31" t="str">
        <f t="shared" si="350"/>
        <v>0</v>
      </c>
      <c r="BX243" s="55">
        <f t="shared" si="361"/>
        <v>0</v>
      </c>
      <c r="BY243" s="56" t="str">
        <f t="shared" si="362"/>
        <v/>
      </c>
      <c r="BZ243" s="56">
        <f t="shared" si="363"/>
        <v>0</v>
      </c>
      <c r="CA243" s="56">
        <f t="shared" si="364"/>
        <v>0</v>
      </c>
      <c r="CB243" s="56">
        <f t="shared" si="365"/>
        <v>0</v>
      </c>
      <c r="CC243" s="56">
        <f t="shared" si="366"/>
        <v>0</v>
      </c>
      <c r="CD243" s="57">
        <f t="shared" si="367"/>
        <v>0</v>
      </c>
      <c r="CE243" s="56" t="str">
        <f t="shared" si="368"/>
        <v/>
      </c>
      <c r="CF243" s="56" t="str">
        <f t="shared" si="369"/>
        <v/>
      </c>
      <c r="CG243" s="57">
        <f t="shared" si="370"/>
        <v>0</v>
      </c>
      <c r="CH243" s="56" t="str">
        <f t="shared" si="371"/>
        <v/>
      </c>
      <c r="CI243" s="56">
        <f t="shared" si="372"/>
        <v>1</v>
      </c>
      <c r="CJ243" s="56">
        <f t="shared" si="373"/>
        <v>0</v>
      </c>
      <c r="CK243" s="58">
        <f t="shared" si="345"/>
        <v>0</v>
      </c>
      <c r="CL243" s="59">
        <f t="shared" si="374"/>
        <v>0</v>
      </c>
      <c r="CM243" s="58">
        <f t="shared" si="375"/>
        <v>0</v>
      </c>
      <c r="CN243" s="58">
        <f t="shared" si="376"/>
        <v>0</v>
      </c>
      <c r="CO243" s="58">
        <f t="shared" si="377"/>
        <v>0</v>
      </c>
      <c r="CP243" s="60" t="str">
        <f t="shared" si="378"/>
        <v/>
      </c>
      <c r="CQ243" s="241"/>
      <c r="CS243" s="49"/>
      <c r="CT243" s="50" t="str">
        <f t="shared" si="379"/>
        <v/>
      </c>
      <c r="CU243" s="51" t="str">
        <f t="shared" si="380"/>
        <v/>
      </c>
      <c r="CV243" s="51" t="str">
        <f t="shared" si="381"/>
        <v>_</v>
      </c>
      <c r="CW243" s="51" t="str">
        <f t="shared" si="382"/>
        <v/>
      </c>
      <c r="CX243" s="52">
        <f t="shared" si="383"/>
        <v>0</v>
      </c>
      <c r="CY243" s="52" t="str">
        <f t="shared" si="384"/>
        <v/>
      </c>
      <c r="CZ243" s="53">
        <f t="shared" si="346"/>
        <v>0</v>
      </c>
      <c r="DA243" s="53">
        <f t="shared" si="385"/>
        <v>0</v>
      </c>
      <c r="DB243" s="52">
        <f t="shared" si="386"/>
        <v>0</v>
      </c>
      <c r="DC243" s="52">
        <f t="shared" si="387"/>
        <v>0</v>
      </c>
      <c r="DD243" s="61"/>
      <c r="DE243" s="165"/>
      <c r="DG243" s="276"/>
      <c r="DH243" s="282" t="str">
        <f t="shared" si="390"/>
        <v/>
      </c>
      <c r="DI243" s="275"/>
      <c r="DJ243" s="275"/>
      <c r="DK243" s="276"/>
      <c r="DL243" s="1081"/>
      <c r="DM243" s="1081"/>
      <c r="DN243" s="276"/>
      <c r="DO243" s="276"/>
      <c r="DP243" s="283" t="str">
        <f t="shared" si="391"/>
        <v/>
      </c>
      <c r="DQ243" s="276"/>
      <c r="DR243" s="276"/>
      <c r="DS243" s="277"/>
      <c r="DT243" s="276"/>
      <c r="DU243" s="277"/>
      <c r="DV243" s="276"/>
      <c r="DW243" s="276"/>
      <c r="DX243" s="277"/>
      <c r="DY243" s="277"/>
      <c r="DZ243" s="61"/>
      <c r="EA243" s="62"/>
      <c r="EB243" s="62"/>
      <c r="EC243" s="26" t="str">
        <f t="shared" si="351"/>
        <v/>
      </c>
      <c r="ED243" s="26" t="str">
        <f t="shared" si="352"/>
        <v/>
      </c>
      <c r="EE243" s="27">
        <f>IF(ED243="",0,IF(COUNTIF(ED$12:ED242,ED243)=0,0,COUNTIF(ED$12:ED242,ED243)))</f>
        <v>0</v>
      </c>
      <c r="EF243" s="26">
        <f t="shared" si="360"/>
        <v>0</v>
      </c>
      <c r="EG243" s="27" t="str">
        <f t="shared" si="353"/>
        <v/>
      </c>
      <c r="EI243" s="26" t="str">
        <f t="shared" si="354"/>
        <v/>
      </c>
      <c r="EJ243" s="26" t="str">
        <f t="shared" si="355"/>
        <v/>
      </c>
    </row>
    <row r="244" spans="1:140" s="26" customFormat="1" ht="52.5" customHeight="1">
      <c r="A244" s="169" t="str">
        <f>IF(OR($I244="TTL",$I244=""),"",IF(ISERROR(VLOOKUP($B244,CODE!$D:$G,CODE!$F$1-2,FALSE))=TRUE,"전략",VLOOKUP($B244,CODE!$D:$G,CODE!$F$1-2,FALSE)))</f>
        <v/>
      </c>
      <c r="B244" s="224" t="str">
        <f>IF(OR($I244="TTL",$I244=""),"",IF(VLOOKUP($P244,CODE!$K:$O,CODE!$O$1,FALSE)="",$I244,$I244&amp;"-"&amp;VLOOKUP($P244,CODE!$K:$O,CODE!$O$1,FALSE)))</f>
        <v/>
      </c>
      <c r="C244" s="72" t="str">
        <f t="shared" si="347"/>
        <v>--</v>
      </c>
      <c r="D244" s="306" t="str">
        <f t="shared" si="356"/>
        <v>--</v>
      </c>
      <c r="E244" s="72">
        <f t="shared" si="357"/>
        <v>0</v>
      </c>
      <c r="F244" s="195" t="str">
        <f t="shared" si="358"/>
        <v>--0</v>
      </c>
      <c r="G244" s="72" t="str">
        <f t="shared" si="359"/>
        <v>--0-</v>
      </c>
      <c r="H244" s="72">
        <f>IF(ISERROR(I244&amp;VLOOKUP(P244,CODE!$K:$N,CODE!$N$1,FALSE)&amp;S244)=TRUE,0,I244&amp;VLOOKUP(P244,CODE!$K:$N,CODE!$N$1,FALSE)&amp;S244)</f>
        <v>0</v>
      </c>
      <c r="I244" s="72" t="str">
        <f>IF(ISERROR(SEARCH("TTL",$K244))=TRUE,IF($L244="","",VLOOKUP($L244,CODE!$B:$G,CODE!$D$1,FALSE)),"TTL")</f>
        <v/>
      </c>
      <c r="J244" s="244" t="str">
        <f t="shared" si="348"/>
        <v/>
      </c>
      <c r="K244" s="558"/>
      <c r="L244" s="40"/>
      <c r="M244" s="41" t="str">
        <f>IF(OR($I244="TTL",$L244=""),"",VLOOKUP($L244,CODE!$B:$D,CODE!$C$1,FALSE))</f>
        <v/>
      </c>
      <c r="N244" s="42" t="str">
        <f>IF(OR($I244="TTL",$L244=""),"",VLOOKUP($K$2,CODE!$S:$T,CODE!$T$1-1,FALSE))</f>
        <v/>
      </c>
      <c r="O244" s="43" t="str">
        <f>IF(OR($I244="TTL",$L244=""),"",VLOOKUP($L$2,CODE!$X:$Y,CODE!$Y$1-1,FALSE))</f>
        <v/>
      </c>
      <c r="P244" s="40"/>
      <c r="Q244" s="41" t="str">
        <f>IF(OR($I244="TTL",$P244=""),"",VLOOKUP($P244,CODE!$K:$M,CODE!$L$1,FALSE))</f>
        <v/>
      </c>
      <c r="R244" s="185"/>
      <c r="S244" s="40"/>
      <c r="T244" s="43" t="str">
        <f t="shared" si="333"/>
        <v/>
      </c>
      <c r="U244" s="39" t="str">
        <f t="shared" si="334"/>
        <v/>
      </c>
      <c r="V244" s="36">
        <f t="shared" si="337"/>
        <v>0</v>
      </c>
      <c r="W244" s="44"/>
      <c r="X244" s="39" t="str">
        <f>IF($Y244="","",VLOOKUP($Y244,CODE!$AE:$AF,CODE!$AF$1-1,FALSE))</f>
        <v/>
      </c>
      <c r="Y244" s="37"/>
      <c r="Z244" s="35" t="str">
        <f t="shared" si="338"/>
        <v/>
      </c>
      <c r="AA244" s="554" t="str">
        <f t="shared" si="339"/>
        <v/>
      </c>
      <c r="AB244" s="45">
        <f t="shared" si="340"/>
        <v>0</v>
      </c>
      <c r="AC244" s="560">
        <v>0</v>
      </c>
      <c r="AD244" s="186">
        <v>1</v>
      </c>
      <c r="AE244" s="218"/>
      <c r="AF244" s="214"/>
      <c r="AG244" s="215"/>
      <c r="AH244" s="216"/>
      <c r="AI244" s="231" t="str">
        <f t="shared" si="335"/>
        <v/>
      </c>
      <c r="AJ244" s="217"/>
      <c r="AK244" s="217"/>
      <c r="AL244" s="219" t="str">
        <f t="shared" si="332"/>
        <v/>
      </c>
      <c r="AM244" s="254">
        <f>IF(ISERROR(VLOOKUP($F244,[1]기획현황취합!$A$1:$E$65474,[1]기획현황취합!$B$1,FALSE))=TRUE,0,VLOOKUP($F244,[1]기획현황취합!$A$1:$E$65474,[1]기획현황취합!$B$1,FALSE))</f>
        <v>0</v>
      </c>
      <c r="AN244" s="1042">
        <f>IF(ISERROR(VLOOKUP($F244,[1]기획현황취합!$A$1:$E$65474,[1]기획현황취합!$C$1,FALSE))=TRUE,0,VLOOKUP($F244,[1]기획현황취합!$A$1:$E$65474,[1]기획현황취합!$C$1,FALSE))</f>
        <v>0</v>
      </c>
      <c r="AO244" s="46">
        <f>IF(ISERROR(($AM244/1.1)/VLOOKUP($AG244,'TARGET MU'!$A:$D,'TARGET MU'!$D$1,FALSE))=TRUE,0,($AM244/1.1)/VLOOKUP($AG244,'TARGET MU'!$A:$D,'TARGET MU'!$D$1,FALSE))</f>
        <v>0</v>
      </c>
      <c r="AP244" s="1049">
        <f>IF(OR(AF244=0,AND(AV244=0,AW244=0)),0,IF(AG244="캡보이2",AV244*$AQ$5+AU244,IF(OR(AK244="IN",AK244="BG",AK244="VT",AK244="CB"),$AU244+(($AV244*(1+$AW$4))*(HLOOKUP(VLOOKUP(AG244,'TARGET MU'!$A:$P,'TARGET MU'!$J$1,FALSE),$AO$4:$AR$5,2,FALSE)))+$AW244,$AU244+((($AV244*(1+$AW$4))*(1+HLOOKUP(VLOOKUP($P244,CODE!$K:$P,CODE!$P$1,FALSE),$AS$4:$AV$5,2,FALSE)))*(HLOOKUP(VLOOKUP(AG244,'TARGET MU'!$A:$P,'TARGET MU'!$J$1,FALSE),$AO$4:$AR$5,2,FALSE)))+$AW244)))</f>
        <v>0</v>
      </c>
      <c r="AQ244" s="38">
        <f t="shared" si="388"/>
        <v>0</v>
      </c>
      <c r="AR244" s="716">
        <v>0</v>
      </c>
      <c r="AS244" s="716">
        <v>0</v>
      </c>
      <c r="AT244" s="251"/>
      <c r="AU244" s="226">
        <f t="shared" si="389"/>
        <v>0</v>
      </c>
      <c r="AV244" s="252">
        <v>0</v>
      </c>
      <c r="AW244" s="253">
        <v>0</v>
      </c>
      <c r="AX244" s="257">
        <f>IF(ISERROR(VLOOKUP($F244,[1]기획현황취합!$A$1:$E$65474,[1]기획현황취합!$D$1,FALSE))=TRUE,0,VLOOKUP($F244,[1]기획현황취합!$A$1:$E$65474,[1]기획현황취합!$D$1,FALSE))</f>
        <v>0</v>
      </c>
      <c r="AY244" s="255">
        <v>0</v>
      </c>
      <c r="AZ244" s="210">
        <f>IF(ISERROR(VLOOKUP($F244,[1]기획현황취합!$A$1:$E$65474,[1]기획현황취합!$E$1,FALSE))=TRUE,0,VLOOKUP($F244,[1]기획현황취합!$A$1:$E$65474,[1]기획현황취합!$E$1,FALSE))</f>
        <v>0</v>
      </c>
      <c r="BA244" s="250">
        <v>0</v>
      </c>
      <c r="BB244" s="250">
        <v>0</v>
      </c>
      <c r="BC244" s="250">
        <v>0</v>
      </c>
      <c r="BD244" s="250">
        <v>0</v>
      </c>
      <c r="BE244" s="250">
        <v>0</v>
      </c>
      <c r="BF244" s="250">
        <v>0</v>
      </c>
      <c r="BG244" s="256">
        <v>0</v>
      </c>
      <c r="BH244" s="256">
        <v>0</v>
      </c>
      <c r="BI244" s="84">
        <f>IF($I244="TTL",SUMIF($C:$C,MID($K244,1,SEARCH("TTL",$K244)-2),$BI:$BI),SUMIF(실입고현황!$A:$A,BB244&amp;VLOOKUP($AG244,'TARGET MU'!$A:$D,'TARGET MU'!$B$1,FALSE)&amp;$Z244&amp;" "&amp;$AE244,실입고현황!$C:$C))</f>
        <v>0</v>
      </c>
      <c r="BJ244" s="103">
        <f>IF($I244="TTL",SUMIF($C:$C,MID($K244,1,SEARCH("TTL",$K244)-2),$BJ:$BJ),SUMIF(실입고현황!$A:$A,BC244&amp;VLOOKUP($AG244,'TARGET MU'!$A:$D,'TARGET MU'!$B$1,FALSE)&amp;$Z244&amp;" "&amp;$AE244,실입고현황!$C:$C))</f>
        <v>0</v>
      </c>
      <c r="BK244" s="104">
        <f>IF($I244="TTL",SUMIF($C:$C,MID($K244,1,SEARCH("TTL",$K244)-2),$BK:$BK),SUMIF(실입고현황!$A:$A,BD244&amp;VLOOKUP($AG244,'TARGET MU'!$A:$D,'TARGET MU'!$B$1,FALSE)&amp;$Z244&amp;" "&amp;$AE244,실입고현황!$C:$C))</f>
        <v>0</v>
      </c>
      <c r="BL244" s="104">
        <f>IF($I244="TTL",SUMIF($C:$C,MID($K244,1,SEARCH("TTL",$K244)-2),$BL:$BL),SUMIF(실입고현황!$A:$A,BE244&amp;VLOOKUP($AG244,'TARGET MU'!$A:$D,'TARGET MU'!$B$1,FALSE)&amp;$Z244&amp;" "&amp;$AE244,실입고현황!$C:$C))</f>
        <v>0</v>
      </c>
      <c r="BM244" s="104">
        <f>IF($I244="TTL",SUMIF($C:$C,MID($K244,1,SEARCH("TTL",$K244)-2),$BM:$BM),SUMIF(실입고현황!$A:$A,BF244&amp;VLOOKUP($AG244,'TARGET MU'!$A:$D,'TARGET MU'!$B$1,FALSE)&amp;$Z244&amp;" "&amp;$AE244,실입고현황!$C:$C))</f>
        <v>0</v>
      </c>
      <c r="BN244" s="105">
        <f t="shared" si="341"/>
        <v>0</v>
      </c>
      <c r="BO244" s="47">
        <f t="shared" si="342"/>
        <v>0</v>
      </c>
      <c r="BP244" s="95">
        <f t="shared" si="343"/>
        <v>0</v>
      </c>
      <c r="BQ244" s="95">
        <f t="shared" si="344"/>
        <v>0</v>
      </c>
      <c r="BR244" s="48">
        <f t="shared" si="336"/>
        <v>0</v>
      </c>
      <c r="BT244" s="26" t="str">
        <f>IF(ISERROR(Z244&amp;VLOOKUP($AG244,'TARGET MU'!$A:$D,'TARGET MU'!$B$1,FALSE))=TRUE,"",Z244&amp;VLOOKUP($AG244,'TARGET MU'!$A:$D,'TARGET MU'!$B$1,FALSE))</f>
        <v/>
      </c>
      <c r="BU244" s="31">
        <f t="shared" si="349"/>
        <v>0</v>
      </c>
      <c r="BV244" s="31" t="str">
        <f t="shared" si="350"/>
        <v>0</v>
      </c>
      <c r="BX244" s="55">
        <f t="shared" si="361"/>
        <v>0</v>
      </c>
      <c r="BY244" s="56" t="str">
        <f t="shared" si="362"/>
        <v/>
      </c>
      <c r="BZ244" s="56">
        <f t="shared" si="363"/>
        <v>0</v>
      </c>
      <c r="CA244" s="56">
        <f t="shared" si="364"/>
        <v>0</v>
      </c>
      <c r="CB244" s="56">
        <f t="shared" si="365"/>
        <v>0</v>
      </c>
      <c r="CC244" s="56">
        <f t="shared" si="366"/>
        <v>0</v>
      </c>
      <c r="CD244" s="57">
        <f t="shared" si="367"/>
        <v>0</v>
      </c>
      <c r="CE244" s="56" t="str">
        <f t="shared" si="368"/>
        <v/>
      </c>
      <c r="CF244" s="56" t="str">
        <f t="shared" si="369"/>
        <v/>
      </c>
      <c r="CG244" s="57">
        <f t="shared" si="370"/>
        <v>0</v>
      </c>
      <c r="CH244" s="56" t="str">
        <f t="shared" si="371"/>
        <v/>
      </c>
      <c r="CI244" s="56">
        <f t="shared" si="372"/>
        <v>1</v>
      </c>
      <c r="CJ244" s="56">
        <f t="shared" si="373"/>
        <v>0</v>
      </c>
      <c r="CK244" s="58">
        <f t="shared" si="345"/>
        <v>0</v>
      </c>
      <c r="CL244" s="59">
        <f t="shared" si="374"/>
        <v>0</v>
      </c>
      <c r="CM244" s="58">
        <f t="shared" si="375"/>
        <v>0</v>
      </c>
      <c r="CN244" s="58">
        <f t="shared" si="376"/>
        <v>0</v>
      </c>
      <c r="CO244" s="58">
        <f t="shared" si="377"/>
        <v>0</v>
      </c>
      <c r="CP244" s="60" t="str">
        <f t="shared" si="378"/>
        <v/>
      </c>
      <c r="CQ244" s="241"/>
      <c r="CS244" s="49"/>
      <c r="CT244" s="50" t="str">
        <f t="shared" si="379"/>
        <v/>
      </c>
      <c r="CU244" s="51" t="str">
        <f t="shared" si="380"/>
        <v/>
      </c>
      <c r="CV244" s="51" t="str">
        <f t="shared" si="381"/>
        <v>_</v>
      </c>
      <c r="CW244" s="51" t="str">
        <f t="shared" si="382"/>
        <v/>
      </c>
      <c r="CX244" s="52">
        <f t="shared" si="383"/>
        <v>0</v>
      </c>
      <c r="CY244" s="52" t="str">
        <f t="shared" si="384"/>
        <v/>
      </c>
      <c r="CZ244" s="53">
        <f t="shared" si="346"/>
        <v>0</v>
      </c>
      <c r="DA244" s="53">
        <f t="shared" si="385"/>
        <v>0</v>
      </c>
      <c r="DB244" s="52">
        <f t="shared" si="386"/>
        <v>0</v>
      </c>
      <c r="DC244" s="52">
        <f t="shared" si="387"/>
        <v>0</v>
      </c>
      <c r="DD244" s="61"/>
      <c r="DE244" s="165"/>
      <c r="DG244" s="276"/>
      <c r="DH244" s="282" t="str">
        <f t="shared" si="390"/>
        <v/>
      </c>
      <c r="DI244" s="275"/>
      <c r="DJ244" s="275"/>
      <c r="DK244" s="276"/>
      <c r="DL244" s="1081"/>
      <c r="DM244" s="1081"/>
      <c r="DN244" s="276"/>
      <c r="DO244" s="276"/>
      <c r="DP244" s="283" t="str">
        <f t="shared" si="391"/>
        <v/>
      </c>
      <c r="DQ244" s="276"/>
      <c r="DR244" s="276"/>
      <c r="DS244" s="277"/>
      <c r="DT244" s="276"/>
      <c r="DU244" s="277"/>
      <c r="DV244" s="276"/>
      <c r="DW244" s="276"/>
      <c r="DX244" s="277"/>
      <c r="DY244" s="277"/>
      <c r="DZ244" s="61"/>
      <c r="EA244" s="62"/>
      <c r="EB244" s="62"/>
      <c r="EC244" s="26" t="str">
        <f t="shared" si="351"/>
        <v/>
      </c>
      <c r="ED244" s="26" t="str">
        <f t="shared" si="352"/>
        <v/>
      </c>
      <c r="EE244" s="27">
        <f>IF(ED244="",0,IF(COUNTIF(ED$12:ED243,ED244)=0,0,COUNTIF(ED$12:ED243,ED244)))</f>
        <v>0</v>
      </c>
      <c r="EF244" s="26">
        <f t="shared" si="360"/>
        <v>0</v>
      </c>
      <c r="EG244" s="27" t="str">
        <f t="shared" si="353"/>
        <v/>
      </c>
      <c r="EI244" s="26" t="str">
        <f t="shared" si="354"/>
        <v/>
      </c>
      <c r="EJ244" s="26" t="str">
        <f t="shared" si="355"/>
        <v/>
      </c>
    </row>
    <row r="245" spans="1:140" s="26" customFormat="1" ht="52.5" customHeight="1">
      <c r="A245" s="169" t="str">
        <f>IF(OR($I245="TTL",$I245=""),"",IF(ISERROR(VLOOKUP($B245,CODE!$D:$G,CODE!$F$1-2,FALSE))=TRUE,"전략",VLOOKUP($B245,CODE!$D:$G,CODE!$F$1-2,FALSE)))</f>
        <v/>
      </c>
      <c r="B245" s="224" t="str">
        <f>IF(OR($I245="TTL",$I245=""),"",IF(VLOOKUP($P245,CODE!$K:$O,CODE!$O$1,FALSE)="",$I245,$I245&amp;"-"&amp;VLOOKUP($P245,CODE!$K:$O,CODE!$O$1,FALSE)))</f>
        <v/>
      </c>
      <c r="C245" s="72" t="str">
        <f t="shared" si="347"/>
        <v>--</v>
      </c>
      <c r="D245" s="306" t="str">
        <f t="shared" si="356"/>
        <v>--</v>
      </c>
      <c r="E245" s="72">
        <f t="shared" si="357"/>
        <v>0</v>
      </c>
      <c r="F245" s="195" t="str">
        <f t="shared" si="358"/>
        <v>--0</v>
      </c>
      <c r="G245" s="72" t="str">
        <f t="shared" si="359"/>
        <v>--0-</v>
      </c>
      <c r="H245" s="72">
        <f>IF(ISERROR(I245&amp;VLOOKUP(P245,CODE!$K:$N,CODE!$N$1,FALSE)&amp;S245)=TRUE,0,I245&amp;VLOOKUP(P245,CODE!$K:$N,CODE!$N$1,FALSE)&amp;S245)</f>
        <v>0</v>
      </c>
      <c r="I245" s="72" t="str">
        <f>IF(ISERROR(SEARCH("TTL",$K245))=TRUE,IF($L245="","",VLOOKUP($L245,CODE!$B:$G,CODE!$D$1,FALSE)),"TTL")</f>
        <v/>
      </c>
      <c r="J245" s="244" t="str">
        <f t="shared" si="348"/>
        <v/>
      </c>
      <c r="K245" s="558"/>
      <c r="L245" s="40"/>
      <c r="M245" s="41" t="str">
        <f>IF(OR($I245="TTL",$L245=""),"",VLOOKUP($L245,CODE!$B:$D,CODE!$C$1,FALSE))</f>
        <v/>
      </c>
      <c r="N245" s="42" t="str">
        <f>IF(OR($I245="TTL",$L245=""),"",VLOOKUP($K$2,CODE!$S:$T,CODE!$T$1-1,FALSE))</f>
        <v/>
      </c>
      <c r="O245" s="43" t="str">
        <f>IF(OR($I245="TTL",$L245=""),"",VLOOKUP($L$2,CODE!$X:$Y,CODE!$Y$1-1,FALSE))</f>
        <v/>
      </c>
      <c r="P245" s="40"/>
      <c r="Q245" s="41" t="str">
        <f>IF(OR($I245="TTL",$P245=""),"",VLOOKUP($P245,CODE!$K:$M,CODE!$L$1,FALSE))</f>
        <v/>
      </c>
      <c r="R245" s="185"/>
      <c r="S245" s="40"/>
      <c r="T245" s="43" t="str">
        <f t="shared" si="333"/>
        <v/>
      </c>
      <c r="U245" s="39" t="str">
        <f t="shared" si="334"/>
        <v/>
      </c>
      <c r="V245" s="36">
        <f t="shared" si="337"/>
        <v>0</v>
      </c>
      <c r="W245" s="44"/>
      <c r="X245" s="39" t="str">
        <f>IF($Y245="","",VLOOKUP($Y245,CODE!$AE:$AF,CODE!$AF$1-1,FALSE))</f>
        <v/>
      </c>
      <c r="Y245" s="37"/>
      <c r="Z245" s="35" t="str">
        <f t="shared" si="338"/>
        <v/>
      </c>
      <c r="AA245" s="554" t="str">
        <f t="shared" si="339"/>
        <v/>
      </c>
      <c r="AB245" s="45">
        <f t="shared" si="340"/>
        <v>0</v>
      </c>
      <c r="AC245" s="560">
        <v>0</v>
      </c>
      <c r="AD245" s="186">
        <v>1</v>
      </c>
      <c r="AE245" s="218"/>
      <c r="AF245" s="214"/>
      <c r="AG245" s="215"/>
      <c r="AH245" s="216"/>
      <c r="AI245" s="231" t="str">
        <f t="shared" si="335"/>
        <v/>
      </c>
      <c r="AJ245" s="217"/>
      <c r="AK245" s="217"/>
      <c r="AL245" s="219" t="str">
        <f t="shared" si="332"/>
        <v/>
      </c>
      <c r="AM245" s="254">
        <f>IF(ISERROR(VLOOKUP($F245,[1]기획현황취합!$A$1:$E$65474,[1]기획현황취합!$B$1,FALSE))=TRUE,0,VLOOKUP($F245,[1]기획현황취합!$A$1:$E$65474,[1]기획현황취합!$B$1,FALSE))</f>
        <v>0</v>
      </c>
      <c r="AN245" s="1042">
        <f>IF(ISERROR(VLOOKUP($F245,[1]기획현황취합!$A$1:$E$65474,[1]기획현황취합!$C$1,FALSE))=TRUE,0,VLOOKUP($F245,[1]기획현황취합!$A$1:$E$65474,[1]기획현황취합!$C$1,FALSE))</f>
        <v>0</v>
      </c>
      <c r="AO245" s="46">
        <f>IF(ISERROR(($AM245/1.1)/VLOOKUP($AG245,'TARGET MU'!$A:$D,'TARGET MU'!$D$1,FALSE))=TRUE,0,($AM245/1.1)/VLOOKUP($AG245,'TARGET MU'!$A:$D,'TARGET MU'!$D$1,FALSE))</f>
        <v>0</v>
      </c>
      <c r="AP245" s="1049">
        <f>IF(OR(AF245=0,AND(AV245=0,AW245=0)),0,IF(AG245="캡보이2",AV245*$AQ$5+AU245,IF(OR(AK245="IN",AK245="BG",AK245="VT",AK245="CB"),$AU245+(($AV245*(1+$AW$4))*(HLOOKUP(VLOOKUP(AG245,'TARGET MU'!$A:$P,'TARGET MU'!$J$1,FALSE),$AO$4:$AR$5,2,FALSE)))+$AW245,$AU245+((($AV245*(1+$AW$4))*(1+HLOOKUP(VLOOKUP($P245,CODE!$K:$P,CODE!$P$1,FALSE),$AS$4:$AV$5,2,FALSE)))*(HLOOKUP(VLOOKUP(AG245,'TARGET MU'!$A:$P,'TARGET MU'!$J$1,FALSE),$AO$4:$AR$5,2,FALSE)))+$AW245)))</f>
        <v>0</v>
      </c>
      <c r="AQ245" s="38">
        <f t="shared" si="388"/>
        <v>0</v>
      </c>
      <c r="AR245" s="716">
        <v>0</v>
      </c>
      <c r="AS245" s="716">
        <v>0</v>
      </c>
      <c r="AT245" s="251"/>
      <c r="AU245" s="226">
        <f t="shared" si="389"/>
        <v>0</v>
      </c>
      <c r="AV245" s="252">
        <v>0</v>
      </c>
      <c r="AW245" s="253">
        <v>0</v>
      </c>
      <c r="AX245" s="257">
        <f>IF(ISERROR(VLOOKUP($F245,[1]기획현황취합!$A$1:$E$65474,[1]기획현황취합!$D$1,FALSE))=TRUE,0,VLOOKUP($F245,[1]기획현황취합!$A$1:$E$65474,[1]기획현황취합!$D$1,FALSE))</f>
        <v>0</v>
      </c>
      <c r="AY245" s="255">
        <v>0</v>
      </c>
      <c r="AZ245" s="210">
        <f>IF(ISERROR(VLOOKUP($F245,[1]기획현황취합!$A$1:$E$65474,[1]기획현황취합!$E$1,FALSE))=TRUE,0,VLOOKUP($F245,[1]기획현황취합!$A$1:$E$65474,[1]기획현황취합!$E$1,FALSE))</f>
        <v>0</v>
      </c>
      <c r="BA245" s="250">
        <v>0</v>
      </c>
      <c r="BB245" s="250">
        <v>0</v>
      </c>
      <c r="BC245" s="250">
        <v>0</v>
      </c>
      <c r="BD245" s="250">
        <v>0</v>
      </c>
      <c r="BE245" s="250">
        <v>0</v>
      </c>
      <c r="BF245" s="250">
        <v>0</v>
      </c>
      <c r="BG245" s="256">
        <v>0</v>
      </c>
      <c r="BH245" s="256">
        <v>0</v>
      </c>
      <c r="BI245" s="84">
        <f>IF($I245="TTL",SUMIF($C:$C,MID($K245,1,SEARCH("TTL",$K245)-2),$BI:$BI),SUMIF(실입고현황!$A:$A,BB245&amp;VLOOKUP($AG245,'TARGET MU'!$A:$D,'TARGET MU'!$B$1,FALSE)&amp;$Z245&amp;" "&amp;$AE245,실입고현황!$C:$C))</f>
        <v>0</v>
      </c>
      <c r="BJ245" s="103">
        <f>IF($I245="TTL",SUMIF($C:$C,MID($K245,1,SEARCH("TTL",$K245)-2),$BJ:$BJ),SUMIF(실입고현황!$A:$A,BC245&amp;VLOOKUP($AG245,'TARGET MU'!$A:$D,'TARGET MU'!$B$1,FALSE)&amp;$Z245&amp;" "&amp;$AE245,실입고현황!$C:$C))</f>
        <v>0</v>
      </c>
      <c r="BK245" s="104">
        <f>IF($I245="TTL",SUMIF($C:$C,MID($K245,1,SEARCH("TTL",$K245)-2),$BK:$BK),SUMIF(실입고현황!$A:$A,BD245&amp;VLOOKUP($AG245,'TARGET MU'!$A:$D,'TARGET MU'!$B$1,FALSE)&amp;$Z245&amp;" "&amp;$AE245,실입고현황!$C:$C))</f>
        <v>0</v>
      </c>
      <c r="BL245" s="104">
        <f>IF($I245="TTL",SUMIF($C:$C,MID($K245,1,SEARCH("TTL",$K245)-2),$BL:$BL),SUMIF(실입고현황!$A:$A,BE245&amp;VLOOKUP($AG245,'TARGET MU'!$A:$D,'TARGET MU'!$B$1,FALSE)&amp;$Z245&amp;" "&amp;$AE245,실입고현황!$C:$C))</f>
        <v>0</v>
      </c>
      <c r="BM245" s="104">
        <f>IF($I245="TTL",SUMIF($C:$C,MID($K245,1,SEARCH("TTL",$K245)-2),$BM:$BM),SUMIF(실입고현황!$A:$A,BF245&amp;VLOOKUP($AG245,'TARGET MU'!$A:$D,'TARGET MU'!$B$1,FALSE)&amp;$Z245&amp;" "&amp;$AE245,실입고현황!$C:$C))</f>
        <v>0</v>
      </c>
      <c r="BN245" s="105">
        <f t="shared" si="341"/>
        <v>0</v>
      </c>
      <c r="BO245" s="47">
        <f t="shared" si="342"/>
        <v>0</v>
      </c>
      <c r="BP245" s="95">
        <f t="shared" si="343"/>
        <v>0</v>
      </c>
      <c r="BQ245" s="95">
        <f t="shared" si="344"/>
        <v>0</v>
      </c>
      <c r="BR245" s="48">
        <f t="shared" si="336"/>
        <v>0</v>
      </c>
      <c r="BT245" s="26" t="str">
        <f>IF(ISERROR(Z245&amp;VLOOKUP($AG245,'TARGET MU'!$A:$D,'TARGET MU'!$B$1,FALSE))=TRUE,"",Z245&amp;VLOOKUP($AG245,'TARGET MU'!$A:$D,'TARGET MU'!$B$1,FALSE))</f>
        <v/>
      </c>
      <c r="BU245" s="31">
        <f t="shared" si="349"/>
        <v>0</v>
      </c>
      <c r="BV245" s="31" t="str">
        <f t="shared" si="350"/>
        <v>0</v>
      </c>
      <c r="BX245" s="55">
        <f t="shared" si="361"/>
        <v>0</v>
      </c>
      <c r="BY245" s="56" t="str">
        <f t="shared" si="362"/>
        <v/>
      </c>
      <c r="BZ245" s="56">
        <f t="shared" si="363"/>
        <v>0</v>
      </c>
      <c r="CA245" s="56">
        <f t="shared" si="364"/>
        <v>0</v>
      </c>
      <c r="CB245" s="56">
        <f t="shared" si="365"/>
        <v>0</v>
      </c>
      <c r="CC245" s="56">
        <f t="shared" si="366"/>
        <v>0</v>
      </c>
      <c r="CD245" s="57">
        <f t="shared" si="367"/>
        <v>0</v>
      </c>
      <c r="CE245" s="56" t="str">
        <f t="shared" si="368"/>
        <v/>
      </c>
      <c r="CF245" s="56" t="str">
        <f t="shared" si="369"/>
        <v/>
      </c>
      <c r="CG245" s="57">
        <f t="shared" si="370"/>
        <v>0</v>
      </c>
      <c r="CH245" s="56" t="str">
        <f t="shared" si="371"/>
        <v/>
      </c>
      <c r="CI245" s="56">
        <f t="shared" si="372"/>
        <v>1</v>
      </c>
      <c r="CJ245" s="56">
        <f t="shared" si="373"/>
        <v>0</v>
      </c>
      <c r="CK245" s="58">
        <f t="shared" si="345"/>
        <v>0</v>
      </c>
      <c r="CL245" s="59">
        <f t="shared" si="374"/>
        <v>0</v>
      </c>
      <c r="CM245" s="58">
        <f t="shared" si="375"/>
        <v>0</v>
      </c>
      <c r="CN245" s="58">
        <f t="shared" si="376"/>
        <v>0</v>
      </c>
      <c r="CO245" s="58">
        <f t="shared" si="377"/>
        <v>0</v>
      </c>
      <c r="CP245" s="60" t="str">
        <f t="shared" si="378"/>
        <v/>
      </c>
      <c r="CQ245" s="241"/>
      <c r="CS245" s="49"/>
      <c r="CT245" s="50" t="str">
        <f t="shared" si="379"/>
        <v/>
      </c>
      <c r="CU245" s="51" t="str">
        <f t="shared" si="380"/>
        <v/>
      </c>
      <c r="CV245" s="51" t="str">
        <f t="shared" si="381"/>
        <v>_</v>
      </c>
      <c r="CW245" s="51" t="str">
        <f t="shared" si="382"/>
        <v/>
      </c>
      <c r="CX245" s="52">
        <f t="shared" si="383"/>
        <v>0</v>
      </c>
      <c r="CY245" s="52" t="str">
        <f t="shared" si="384"/>
        <v/>
      </c>
      <c r="CZ245" s="53">
        <f t="shared" si="346"/>
        <v>0</v>
      </c>
      <c r="DA245" s="53">
        <f t="shared" si="385"/>
        <v>0</v>
      </c>
      <c r="DB245" s="52">
        <f t="shared" si="386"/>
        <v>0</v>
      </c>
      <c r="DC245" s="52">
        <f t="shared" si="387"/>
        <v>0</v>
      </c>
      <c r="DD245" s="61"/>
      <c r="DE245" s="165"/>
      <c r="DG245" s="276"/>
      <c r="DH245" s="282" t="str">
        <f t="shared" si="390"/>
        <v/>
      </c>
      <c r="DI245" s="275"/>
      <c r="DJ245" s="275"/>
      <c r="DK245" s="276"/>
      <c r="DL245" s="1081"/>
      <c r="DM245" s="1081"/>
      <c r="DN245" s="276"/>
      <c r="DO245" s="276"/>
      <c r="DP245" s="283" t="str">
        <f t="shared" si="391"/>
        <v/>
      </c>
      <c r="DQ245" s="276"/>
      <c r="DR245" s="276"/>
      <c r="DS245" s="277"/>
      <c r="DT245" s="276"/>
      <c r="DU245" s="277"/>
      <c r="DV245" s="276"/>
      <c r="DW245" s="276"/>
      <c r="DX245" s="277"/>
      <c r="DY245" s="277"/>
      <c r="DZ245" s="61"/>
      <c r="EA245" s="62"/>
      <c r="EB245" s="62"/>
      <c r="EC245" s="26" t="str">
        <f t="shared" si="351"/>
        <v/>
      </c>
      <c r="ED245" s="26" t="str">
        <f t="shared" si="352"/>
        <v/>
      </c>
      <c r="EE245" s="27">
        <f>IF(ED245="",0,IF(COUNTIF(ED$12:ED244,ED245)=0,0,COUNTIF(ED$12:ED244,ED245)))</f>
        <v>0</v>
      </c>
      <c r="EF245" s="26">
        <f t="shared" si="360"/>
        <v>0</v>
      </c>
      <c r="EG245" s="27" t="str">
        <f t="shared" si="353"/>
        <v/>
      </c>
      <c r="EI245" s="26" t="str">
        <f t="shared" si="354"/>
        <v/>
      </c>
      <c r="EJ245" s="26" t="str">
        <f t="shared" si="355"/>
        <v/>
      </c>
    </row>
    <row r="246" spans="1:140" s="26" customFormat="1" ht="52.5" customHeight="1">
      <c r="A246" s="169" t="str">
        <f>IF(OR($I246="TTL",$I246=""),"",IF(ISERROR(VLOOKUP($B246,CODE!$D:$G,CODE!$F$1-2,FALSE))=TRUE,"전략",VLOOKUP($B246,CODE!$D:$G,CODE!$F$1-2,FALSE)))</f>
        <v/>
      </c>
      <c r="B246" s="224" t="str">
        <f>IF(OR($I246="TTL",$I246=""),"",IF(VLOOKUP($P246,CODE!$K:$O,CODE!$O$1,FALSE)="",$I246,$I246&amp;"-"&amp;VLOOKUP($P246,CODE!$K:$O,CODE!$O$1,FALSE)))</f>
        <v/>
      </c>
      <c r="C246" s="72" t="str">
        <f t="shared" si="347"/>
        <v>--</v>
      </c>
      <c r="D246" s="306" t="str">
        <f t="shared" si="356"/>
        <v>--</v>
      </c>
      <c r="E246" s="72">
        <f t="shared" si="357"/>
        <v>0</v>
      </c>
      <c r="F246" s="195" t="str">
        <f t="shared" si="358"/>
        <v>--0</v>
      </c>
      <c r="G246" s="72" t="str">
        <f t="shared" si="359"/>
        <v>--0-</v>
      </c>
      <c r="H246" s="72">
        <f>IF(ISERROR(I246&amp;VLOOKUP(P246,CODE!$K:$N,CODE!$N$1,FALSE)&amp;S246)=TRUE,0,I246&amp;VLOOKUP(P246,CODE!$K:$N,CODE!$N$1,FALSE)&amp;S246)</f>
        <v>0</v>
      </c>
      <c r="I246" s="72" t="str">
        <f>IF(ISERROR(SEARCH("TTL",$K246))=TRUE,IF($L246="","",VLOOKUP($L246,CODE!$B:$G,CODE!$D$1,FALSE)),"TTL")</f>
        <v/>
      </c>
      <c r="J246" s="244" t="str">
        <f t="shared" si="348"/>
        <v/>
      </c>
      <c r="K246" s="558"/>
      <c r="L246" s="40"/>
      <c r="M246" s="41" t="str">
        <f>IF(OR($I246="TTL",$L246=""),"",VLOOKUP($L246,CODE!$B:$D,CODE!$C$1,FALSE))</f>
        <v/>
      </c>
      <c r="N246" s="42" t="str">
        <f>IF(OR($I246="TTL",$L246=""),"",VLOOKUP($K$2,CODE!$S:$T,CODE!$T$1-1,FALSE))</f>
        <v/>
      </c>
      <c r="O246" s="43" t="str">
        <f>IF(OR($I246="TTL",$L246=""),"",VLOOKUP($L$2,CODE!$X:$Y,CODE!$Y$1-1,FALSE))</f>
        <v/>
      </c>
      <c r="P246" s="40"/>
      <c r="Q246" s="41" t="str">
        <f>IF(OR($I246="TTL",$P246=""),"",VLOOKUP($P246,CODE!$K:$M,CODE!$L$1,FALSE))</f>
        <v/>
      </c>
      <c r="R246" s="185"/>
      <c r="S246" s="40"/>
      <c r="T246" s="43" t="str">
        <f t="shared" si="333"/>
        <v/>
      </c>
      <c r="U246" s="39" t="str">
        <f t="shared" si="334"/>
        <v/>
      </c>
      <c r="V246" s="36">
        <f t="shared" si="337"/>
        <v>0</v>
      </c>
      <c r="W246" s="44"/>
      <c r="X246" s="39" t="str">
        <f>IF($Y246="","",VLOOKUP($Y246,CODE!$AE:$AF,CODE!$AF$1-1,FALSE))</f>
        <v/>
      </c>
      <c r="Y246" s="37"/>
      <c r="Z246" s="35" t="str">
        <f t="shared" si="338"/>
        <v/>
      </c>
      <c r="AA246" s="554" t="str">
        <f t="shared" si="339"/>
        <v/>
      </c>
      <c r="AB246" s="45">
        <f t="shared" si="340"/>
        <v>0</v>
      </c>
      <c r="AC246" s="560">
        <v>0</v>
      </c>
      <c r="AD246" s="186">
        <v>1</v>
      </c>
      <c r="AE246" s="218"/>
      <c r="AF246" s="214"/>
      <c r="AG246" s="215"/>
      <c r="AH246" s="216"/>
      <c r="AI246" s="231" t="str">
        <f t="shared" si="335"/>
        <v/>
      </c>
      <c r="AJ246" s="217"/>
      <c r="AK246" s="217"/>
      <c r="AL246" s="219" t="str">
        <f t="shared" si="332"/>
        <v/>
      </c>
      <c r="AM246" s="254">
        <f>IF(ISERROR(VLOOKUP($F246,[1]기획현황취합!$A$1:$E$65474,[1]기획현황취합!$B$1,FALSE))=TRUE,0,VLOOKUP($F246,[1]기획현황취합!$A$1:$E$65474,[1]기획현황취합!$B$1,FALSE))</f>
        <v>0</v>
      </c>
      <c r="AN246" s="1042">
        <f>IF(ISERROR(VLOOKUP($F246,[1]기획현황취합!$A$1:$E$65474,[1]기획현황취합!$C$1,FALSE))=TRUE,0,VLOOKUP($F246,[1]기획현황취합!$A$1:$E$65474,[1]기획현황취합!$C$1,FALSE))</f>
        <v>0</v>
      </c>
      <c r="AO246" s="46">
        <f>IF(ISERROR(($AM246/1.1)/VLOOKUP($AG246,'TARGET MU'!$A:$D,'TARGET MU'!$D$1,FALSE))=TRUE,0,($AM246/1.1)/VLOOKUP($AG246,'TARGET MU'!$A:$D,'TARGET MU'!$D$1,FALSE))</f>
        <v>0</v>
      </c>
      <c r="AP246" s="1049">
        <f>IF(OR(AF246=0,AND(AV246=0,AW246=0)),0,IF(AG246="캡보이2",AV246*$AQ$5+AU246,IF(OR(AK246="IN",AK246="BG",AK246="VT",AK246="CB"),$AU246+(($AV246*(1+$AW$4))*(HLOOKUP(VLOOKUP(AG246,'TARGET MU'!$A:$P,'TARGET MU'!$J$1,FALSE),$AO$4:$AR$5,2,FALSE)))+$AW246,$AU246+((($AV246*(1+$AW$4))*(1+HLOOKUP(VLOOKUP($P246,CODE!$K:$P,CODE!$P$1,FALSE),$AS$4:$AV$5,2,FALSE)))*(HLOOKUP(VLOOKUP(AG246,'TARGET MU'!$A:$P,'TARGET MU'!$J$1,FALSE),$AO$4:$AR$5,2,FALSE)))+$AW246)))</f>
        <v>0</v>
      </c>
      <c r="AQ246" s="38">
        <f t="shared" si="388"/>
        <v>0</v>
      </c>
      <c r="AR246" s="716">
        <v>0</v>
      </c>
      <c r="AS246" s="716">
        <v>0</v>
      </c>
      <c r="AT246" s="251"/>
      <c r="AU246" s="226">
        <f t="shared" si="389"/>
        <v>0</v>
      </c>
      <c r="AV246" s="252">
        <v>0</v>
      </c>
      <c r="AW246" s="253">
        <v>0</v>
      </c>
      <c r="AX246" s="257">
        <f>IF(ISERROR(VLOOKUP($F246,[1]기획현황취합!$A$1:$E$65474,[1]기획현황취합!$D$1,FALSE))=TRUE,0,VLOOKUP($F246,[1]기획현황취합!$A$1:$E$65474,[1]기획현황취합!$D$1,FALSE))</f>
        <v>0</v>
      </c>
      <c r="AY246" s="255">
        <v>0</v>
      </c>
      <c r="AZ246" s="210">
        <f>IF(ISERROR(VLOOKUP($F246,[1]기획현황취합!$A$1:$E$65474,[1]기획현황취합!$E$1,FALSE))=TRUE,0,VLOOKUP($F246,[1]기획현황취합!$A$1:$E$65474,[1]기획현황취합!$E$1,FALSE))</f>
        <v>0</v>
      </c>
      <c r="BA246" s="250">
        <v>0</v>
      </c>
      <c r="BB246" s="250">
        <v>0</v>
      </c>
      <c r="BC246" s="250">
        <v>0</v>
      </c>
      <c r="BD246" s="250">
        <v>0</v>
      </c>
      <c r="BE246" s="250">
        <v>0</v>
      </c>
      <c r="BF246" s="250">
        <v>0</v>
      </c>
      <c r="BG246" s="256">
        <v>0</v>
      </c>
      <c r="BH246" s="256">
        <v>0</v>
      </c>
      <c r="BI246" s="84">
        <f>IF($I246="TTL",SUMIF($C:$C,MID($K246,1,SEARCH("TTL",$K246)-2),$BI:$BI),SUMIF(실입고현황!$A:$A,BB246&amp;VLOOKUP($AG246,'TARGET MU'!$A:$D,'TARGET MU'!$B$1,FALSE)&amp;$Z246&amp;" "&amp;$AE246,실입고현황!$C:$C))</f>
        <v>0</v>
      </c>
      <c r="BJ246" s="103">
        <f>IF($I246="TTL",SUMIF($C:$C,MID($K246,1,SEARCH("TTL",$K246)-2),$BJ:$BJ),SUMIF(실입고현황!$A:$A,BC246&amp;VLOOKUP($AG246,'TARGET MU'!$A:$D,'TARGET MU'!$B$1,FALSE)&amp;$Z246&amp;" "&amp;$AE246,실입고현황!$C:$C))</f>
        <v>0</v>
      </c>
      <c r="BK246" s="104">
        <f>IF($I246="TTL",SUMIF($C:$C,MID($K246,1,SEARCH("TTL",$K246)-2),$BK:$BK),SUMIF(실입고현황!$A:$A,BD246&amp;VLOOKUP($AG246,'TARGET MU'!$A:$D,'TARGET MU'!$B$1,FALSE)&amp;$Z246&amp;" "&amp;$AE246,실입고현황!$C:$C))</f>
        <v>0</v>
      </c>
      <c r="BL246" s="104">
        <f>IF($I246="TTL",SUMIF($C:$C,MID($K246,1,SEARCH("TTL",$K246)-2),$BL:$BL),SUMIF(실입고현황!$A:$A,BE246&amp;VLOOKUP($AG246,'TARGET MU'!$A:$D,'TARGET MU'!$B$1,FALSE)&amp;$Z246&amp;" "&amp;$AE246,실입고현황!$C:$C))</f>
        <v>0</v>
      </c>
      <c r="BM246" s="104">
        <f>IF($I246="TTL",SUMIF($C:$C,MID($K246,1,SEARCH("TTL",$K246)-2),$BM:$BM),SUMIF(실입고현황!$A:$A,BF246&amp;VLOOKUP($AG246,'TARGET MU'!$A:$D,'TARGET MU'!$B$1,FALSE)&amp;$Z246&amp;" "&amp;$AE246,실입고현황!$C:$C))</f>
        <v>0</v>
      </c>
      <c r="BN246" s="105">
        <f t="shared" si="341"/>
        <v>0</v>
      </c>
      <c r="BO246" s="47">
        <f t="shared" si="342"/>
        <v>0</v>
      </c>
      <c r="BP246" s="95">
        <f t="shared" si="343"/>
        <v>0</v>
      </c>
      <c r="BQ246" s="95">
        <f t="shared" si="344"/>
        <v>0</v>
      </c>
      <c r="BR246" s="48">
        <f t="shared" si="336"/>
        <v>0</v>
      </c>
      <c r="BT246" s="26" t="str">
        <f>IF(ISERROR(Z246&amp;VLOOKUP($AG246,'TARGET MU'!$A:$D,'TARGET MU'!$B$1,FALSE))=TRUE,"",Z246&amp;VLOOKUP($AG246,'TARGET MU'!$A:$D,'TARGET MU'!$B$1,FALSE))</f>
        <v/>
      </c>
      <c r="BU246" s="31">
        <f t="shared" si="349"/>
        <v>0</v>
      </c>
      <c r="BV246" s="31" t="str">
        <f t="shared" si="350"/>
        <v>0</v>
      </c>
      <c r="BX246" s="55">
        <f t="shared" si="361"/>
        <v>0</v>
      </c>
      <c r="BY246" s="56" t="str">
        <f t="shared" si="362"/>
        <v/>
      </c>
      <c r="BZ246" s="56">
        <f t="shared" si="363"/>
        <v>0</v>
      </c>
      <c r="CA246" s="56">
        <f t="shared" si="364"/>
        <v>0</v>
      </c>
      <c r="CB246" s="56">
        <f t="shared" si="365"/>
        <v>0</v>
      </c>
      <c r="CC246" s="56">
        <f t="shared" si="366"/>
        <v>0</v>
      </c>
      <c r="CD246" s="57">
        <f t="shared" si="367"/>
        <v>0</v>
      </c>
      <c r="CE246" s="56" t="str">
        <f t="shared" si="368"/>
        <v/>
      </c>
      <c r="CF246" s="56" t="str">
        <f t="shared" si="369"/>
        <v/>
      </c>
      <c r="CG246" s="57">
        <f t="shared" si="370"/>
        <v>0</v>
      </c>
      <c r="CH246" s="56" t="str">
        <f t="shared" si="371"/>
        <v/>
      </c>
      <c r="CI246" s="56">
        <f t="shared" si="372"/>
        <v>1</v>
      </c>
      <c r="CJ246" s="56">
        <f t="shared" si="373"/>
        <v>0</v>
      </c>
      <c r="CK246" s="58">
        <f t="shared" si="345"/>
        <v>0</v>
      </c>
      <c r="CL246" s="59">
        <f t="shared" si="374"/>
        <v>0</v>
      </c>
      <c r="CM246" s="58">
        <f t="shared" si="375"/>
        <v>0</v>
      </c>
      <c r="CN246" s="58">
        <f t="shared" si="376"/>
        <v>0</v>
      </c>
      <c r="CO246" s="58">
        <f t="shared" si="377"/>
        <v>0</v>
      </c>
      <c r="CP246" s="60" t="str">
        <f t="shared" si="378"/>
        <v/>
      </c>
      <c r="CQ246" s="241"/>
      <c r="CS246" s="49"/>
      <c r="CT246" s="50" t="str">
        <f t="shared" si="379"/>
        <v/>
      </c>
      <c r="CU246" s="51" t="str">
        <f t="shared" si="380"/>
        <v/>
      </c>
      <c r="CV246" s="51" t="str">
        <f t="shared" si="381"/>
        <v>_</v>
      </c>
      <c r="CW246" s="51" t="str">
        <f t="shared" si="382"/>
        <v/>
      </c>
      <c r="CX246" s="52">
        <f t="shared" si="383"/>
        <v>0</v>
      </c>
      <c r="CY246" s="52" t="str">
        <f t="shared" si="384"/>
        <v/>
      </c>
      <c r="CZ246" s="53">
        <f t="shared" si="346"/>
        <v>0</v>
      </c>
      <c r="DA246" s="53">
        <f t="shared" si="385"/>
        <v>0</v>
      </c>
      <c r="DB246" s="52">
        <f t="shared" si="386"/>
        <v>0</v>
      </c>
      <c r="DC246" s="52">
        <f t="shared" si="387"/>
        <v>0</v>
      </c>
      <c r="DD246" s="61"/>
      <c r="DE246" s="165"/>
      <c r="DG246" s="276"/>
      <c r="DH246" s="282" t="str">
        <f t="shared" si="390"/>
        <v/>
      </c>
      <c r="DI246" s="275"/>
      <c r="DJ246" s="275"/>
      <c r="DK246" s="276"/>
      <c r="DL246" s="1081"/>
      <c r="DM246" s="1081"/>
      <c r="DN246" s="276"/>
      <c r="DO246" s="276"/>
      <c r="DP246" s="283" t="str">
        <f t="shared" si="391"/>
        <v/>
      </c>
      <c r="DQ246" s="276"/>
      <c r="DR246" s="276"/>
      <c r="DS246" s="277"/>
      <c r="DT246" s="276"/>
      <c r="DU246" s="277"/>
      <c r="DV246" s="276"/>
      <c r="DW246" s="276"/>
      <c r="DX246" s="277"/>
      <c r="DY246" s="277"/>
      <c r="DZ246" s="61"/>
      <c r="EA246" s="62"/>
      <c r="EB246" s="62"/>
      <c r="EC246" s="26" t="str">
        <f t="shared" si="351"/>
        <v/>
      </c>
      <c r="ED246" s="26" t="str">
        <f t="shared" si="352"/>
        <v/>
      </c>
      <c r="EE246" s="27">
        <f>IF(ED246="",0,IF(COUNTIF(ED$12:ED245,ED246)=0,0,COUNTIF(ED$12:ED245,ED246)))</f>
        <v>0</v>
      </c>
      <c r="EF246" s="26">
        <f t="shared" si="360"/>
        <v>0</v>
      </c>
      <c r="EG246" s="27" t="str">
        <f t="shared" si="353"/>
        <v/>
      </c>
      <c r="EI246" s="26" t="str">
        <f t="shared" si="354"/>
        <v/>
      </c>
      <c r="EJ246" s="26" t="str">
        <f t="shared" si="355"/>
        <v/>
      </c>
    </row>
    <row r="247" spans="1:140" s="26" customFormat="1" ht="52.5" customHeight="1">
      <c r="A247" s="169" t="str">
        <f>IF(OR($I247="TTL",$I247=""),"",IF(ISERROR(VLOOKUP($B247,CODE!$D:$G,CODE!$F$1-2,FALSE))=TRUE,"전략",VLOOKUP($B247,CODE!$D:$G,CODE!$F$1-2,FALSE)))</f>
        <v/>
      </c>
      <c r="B247" s="224" t="str">
        <f>IF(OR($I247="TTL",$I247=""),"",IF(VLOOKUP($P247,CODE!$K:$O,CODE!$O$1,FALSE)="",$I247,$I247&amp;"-"&amp;VLOOKUP($P247,CODE!$K:$O,CODE!$O$1,FALSE)))</f>
        <v/>
      </c>
      <c r="C247" s="72" t="str">
        <f t="shared" si="347"/>
        <v>--</v>
      </c>
      <c r="D247" s="306" t="str">
        <f t="shared" si="356"/>
        <v>--</v>
      </c>
      <c r="E247" s="72">
        <f t="shared" si="357"/>
        <v>0</v>
      </c>
      <c r="F247" s="195" t="str">
        <f t="shared" si="358"/>
        <v>--0</v>
      </c>
      <c r="G247" s="72" t="str">
        <f t="shared" si="359"/>
        <v>--0-</v>
      </c>
      <c r="H247" s="72">
        <f>IF(ISERROR(I247&amp;VLOOKUP(P247,CODE!$K:$N,CODE!$N$1,FALSE)&amp;S247)=TRUE,0,I247&amp;VLOOKUP(P247,CODE!$K:$N,CODE!$N$1,FALSE)&amp;S247)</f>
        <v>0</v>
      </c>
      <c r="I247" s="72" t="str">
        <f>IF(ISERROR(SEARCH("TTL",$K247))=TRUE,IF($L247="","",VLOOKUP($L247,CODE!$B:$G,CODE!$D$1,FALSE)),"TTL")</f>
        <v/>
      </c>
      <c r="J247" s="244" t="str">
        <f t="shared" si="348"/>
        <v/>
      </c>
      <c r="K247" s="558"/>
      <c r="L247" s="40"/>
      <c r="M247" s="41" t="str">
        <f>IF(OR($I247="TTL",$L247=""),"",VLOOKUP($L247,CODE!$B:$D,CODE!$C$1,FALSE))</f>
        <v/>
      </c>
      <c r="N247" s="42" t="str">
        <f>IF(OR($I247="TTL",$L247=""),"",VLOOKUP($K$2,CODE!$S:$T,CODE!$T$1-1,FALSE))</f>
        <v/>
      </c>
      <c r="O247" s="43" t="str">
        <f>IF(OR($I247="TTL",$L247=""),"",VLOOKUP($L$2,CODE!$X:$Y,CODE!$Y$1-1,FALSE))</f>
        <v/>
      </c>
      <c r="P247" s="40"/>
      <c r="Q247" s="41" t="str">
        <f>IF(OR($I247="TTL",$P247=""),"",VLOOKUP($P247,CODE!$K:$M,CODE!$L$1,FALSE))</f>
        <v/>
      </c>
      <c r="R247" s="185"/>
      <c r="S247" s="40"/>
      <c r="T247" s="43" t="str">
        <f t="shared" si="333"/>
        <v/>
      </c>
      <c r="U247" s="39" t="str">
        <f t="shared" si="334"/>
        <v/>
      </c>
      <c r="V247" s="36">
        <f t="shared" si="337"/>
        <v>0</v>
      </c>
      <c r="W247" s="44"/>
      <c r="X247" s="39" t="str">
        <f>IF($Y247="","",VLOOKUP($Y247,CODE!$AE:$AF,CODE!$AF$1-1,FALSE))</f>
        <v/>
      </c>
      <c r="Y247" s="37"/>
      <c r="Z247" s="35" t="str">
        <f t="shared" si="338"/>
        <v/>
      </c>
      <c r="AA247" s="554" t="str">
        <f t="shared" si="339"/>
        <v/>
      </c>
      <c r="AB247" s="45">
        <f t="shared" si="340"/>
        <v>0</v>
      </c>
      <c r="AC247" s="560">
        <v>0</v>
      </c>
      <c r="AD247" s="186">
        <v>1</v>
      </c>
      <c r="AE247" s="218"/>
      <c r="AF247" s="214"/>
      <c r="AG247" s="215"/>
      <c r="AH247" s="216"/>
      <c r="AI247" s="231" t="str">
        <f t="shared" si="335"/>
        <v/>
      </c>
      <c r="AJ247" s="217"/>
      <c r="AK247" s="217"/>
      <c r="AL247" s="219" t="str">
        <f t="shared" si="332"/>
        <v/>
      </c>
      <c r="AM247" s="254">
        <f>IF(ISERROR(VLOOKUP($F247,[1]기획현황취합!$A$1:$E$65474,[1]기획현황취합!$B$1,FALSE))=TRUE,0,VLOOKUP($F247,[1]기획현황취합!$A$1:$E$65474,[1]기획현황취합!$B$1,FALSE))</f>
        <v>0</v>
      </c>
      <c r="AN247" s="1042">
        <f>IF(ISERROR(VLOOKUP($F247,[1]기획현황취합!$A$1:$E$65474,[1]기획현황취합!$C$1,FALSE))=TRUE,0,VLOOKUP($F247,[1]기획현황취합!$A$1:$E$65474,[1]기획현황취합!$C$1,FALSE))</f>
        <v>0</v>
      </c>
      <c r="AO247" s="46">
        <f>IF(ISERROR(($AM247/1.1)/VLOOKUP($AG247,'TARGET MU'!$A:$D,'TARGET MU'!$D$1,FALSE))=TRUE,0,($AM247/1.1)/VLOOKUP($AG247,'TARGET MU'!$A:$D,'TARGET MU'!$D$1,FALSE))</f>
        <v>0</v>
      </c>
      <c r="AP247" s="1049">
        <f>IF(OR(AF247=0,AND(AV247=0,AW247=0)),0,IF(AG247="캡보이2",AV247*$AQ$5+AU247,IF(OR(AK247="IN",AK247="BG",AK247="VT",AK247="CB"),$AU247+(($AV247*(1+$AW$4))*(HLOOKUP(VLOOKUP(AG247,'TARGET MU'!$A:$P,'TARGET MU'!$J$1,FALSE),$AO$4:$AR$5,2,FALSE)))+$AW247,$AU247+((($AV247*(1+$AW$4))*(1+HLOOKUP(VLOOKUP($P247,CODE!$K:$P,CODE!$P$1,FALSE),$AS$4:$AV$5,2,FALSE)))*(HLOOKUP(VLOOKUP(AG247,'TARGET MU'!$A:$P,'TARGET MU'!$J$1,FALSE),$AO$4:$AR$5,2,FALSE)))+$AW247)))</f>
        <v>0</v>
      </c>
      <c r="AQ247" s="38">
        <f t="shared" si="388"/>
        <v>0</v>
      </c>
      <c r="AR247" s="716">
        <v>0</v>
      </c>
      <c r="AS247" s="716">
        <v>0</v>
      </c>
      <c r="AT247" s="251"/>
      <c r="AU247" s="226">
        <f t="shared" si="389"/>
        <v>0</v>
      </c>
      <c r="AV247" s="252">
        <v>0</v>
      </c>
      <c r="AW247" s="253">
        <v>0</v>
      </c>
      <c r="AX247" s="257">
        <f>IF(ISERROR(VLOOKUP($F247,[1]기획현황취합!$A$1:$E$65474,[1]기획현황취합!$D$1,FALSE))=TRUE,0,VLOOKUP($F247,[1]기획현황취합!$A$1:$E$65474,[1]기획현황취합!$D$1,FALSE))</f>
        <v>0</v>
      </c>
      <c r="AY247" s="255">
        <v>0</v>
      </c>
      <c r="AZ247" s="210">
        <f>IF(ISERROR(VLOOKUP($F247,[1]기획현황취합!$A$1:$E$65474,[1]기획현황취합!$E$1,FALSE))=TRUE,0,VLOOKUP($F247,[1]기획현황취합!$A$1:$E$65474,[1]기획현황취합!$E$1,FALSE))</f>
        <v>0</v>
      </c>
      <c r="BA247" s="250">
        <v>0</v>
      </c>
      <c r="BB247" s="250">
        <v>0</v>
      </c>
      <c r="BC247" s="250">
        <v>0</v>
      </c>
      <c r="BD247" s="250">
        <v>0</v>
      </c>
      <c r="BE247" s="250">
        <v>0</v>
      </c>
      <c r="BF247" s="250">
        <v>0</v>
      </c>
      <c r="BG247" s="256">
        <v>0</v>
      </c>
      <c r="BH247" s="256">
        <v>0</v>
      </c>
      <c r="BI247" s="84">
        <f>IF($I247="TTL",SUMIF($C:$C,MID($K247,1,SEARCH("TTL",$K247)-2),$BI:$BI),SUMIF(실입고현황!$A:$A,BB247&amp;VLOOKUP($AG247,'TARGET MU'!$A:$D,'TARGET MU'!$B$1,FALSE)&amp;$Z247&amp;" "&amp;$AE247,실입고현황!$C:$C))</f>
        <v>0</v>
      </c>
      <c r="BJ247" s="103">
        <f>IF($I247="TTL",SUMIF($C:$C,MID($K247,1,SEARCH("TTL",$K247)-2),$BJ:$BJ),SUMIF(실입고현황!$A:$A,BC247&amp;VLOOKUP($AG247,'TARGET MU'!$A:$D,'TARGET MU'!$B$1,FALSE)&amp;$Z247&amp;" "&amp;$AE247,실입고현황!$C:$C))</f>
        <v>0</v>
      </c>
      <c r="BK247" s="104">
        <f>IF($I247="TTL",SUMIF($C:$C,MID($K247,1,SEARCH("TTL",$K247)-2),$BK:$BK),SUMIF(실입고현황!$A:$A,BD247&amp;VLOOKUP($AG247,'TARGET MU'!$A:$D,'TARGET MU'!$B$1,FALSE)&amp;$Z247&amp;" "&amp;$AE247,실입고현황!$C:$C))</f>
        <v>0</v>
      </c>
      <c r="BL247" s="104">
        <f>IF($I247="TTL",SUMIF($C:$C,MID($K247,1,SEARCH("TTL",$K247)-2),$BL:$BL),SUMIF(실입고현황!$A:$A,BE247&amp;VLOOKUP($AG247,'TARGET MU'!$A:$D,'TARGET MU'!$B$1,FALSE)&amp;$Z247&amp;" "&amp;$AE247,실입고현황!$C:$C))</f>
        <v>0</v>
      </c>
      <c r="BM247" s="104">
        <f>IF($I247="TTL",SUMIF($C:$C,MID($K247,1,SEARCH("TTL",$K247)-2),$BM:$BM),SUMIF(실입고현황!$A:$A,BF247&amp;VLOOKUP($AG247,'TARGET MU'!$A:$D,'TARGET MU'!$B$1,FALSE)&amp;$Z247&amp;" "&amp;$AE247,실입고현황!$C:$C))</f>
        <v>0</v>
      </c>
      <c r="BN247" s="105">
        <f t="shared" si="341"/>
        <v>0</v>
      </c>
      <c r="BO247" s="47">
        <f t="shared" si="342"/>
        <v>0</v>
      </c>
      <c r="BP247" s="95">
        <f t="shared" si="343"/>
        <v>0</v>
      </c>
      <c r="BQ247" s="95">
        <f t="shared" si="344"/>
        <v>0</v>
      </c>
      <c r="BR247" s="48">
        <f t="shared" si="336"/>
        <v>0</v>
      </c>
      <c r="BT247" s="26" t="str">
        <f>IF(ISERROR(Z247&amp;VLOOKUP($AG247,'TARGET MU'!$A:$D,'TARGET MU'!$B$1,FALSE))=TRUE,"",Z247&amp;VLOOKUP($AG247,'TARGET MU'!$A:$D,'TARGET MU'!$B$1,FALSE))</f>
        <v/>
      </c>
      <c r="BU247" s="31">
        <f t="shared" si="349"/>
        <v>0</v>
      </c>
      <c r="BV247" s="31" t="str">
        <f t="shared" si="350"/>
        <v>0</v>
      </c>
      <c r="BX247" s="55">
        <f t="shared" si="361"/>
        <v>0</v>
      </c>
      <c r="BY247" s="56" t="str">
        <f t="shared" si="362"/>
        <v/>
      </c>
      <c r="BZ247" s="56">
        <f t="shared" si="363"/>
        <v>0</v>
      </c>
      <c r="CA247" s="56">
        <f t="shared" si="364"/>
        <v>0</v>
      </c>
      <c r="CB247" s="56">
        <f t="shared" si="365"/>
        <v>0</v>
      </c>
      <c r="CC247" s="56">
        <f t="shared" si="366"/>
        <v>0</v>
      </c>
      <c r="CD247" s="57">
        <f t="shared" si="367"/>
        <v>0</v>
      </c>
      <c r="CE247" s="56" t="str">
        <f t="shared" si="368"/>
        <v/>
      </c>
      <c r="CF247" s="56" t="str">
        <f t="shared" si="369"/>
        <v/>
      </c>
      <c r="CG247" s="57">
        <f t="shared" si="370"/>
        <v>0</v>
      </c>
      <c r="CH247" s="56" t="str">
        <f t="shared" si="371"/>
        <v/>
      </c>
      <c r="CI247" s="56">
        <f t="shared" si="372"/>
        <v>1</v>
      </c>
      <c r="CJ247" s="56">
        <f t="shared" si="373"/>
        <v>0</v>
      </c>
      <c r="CK247" s="58">
        <f t="shared" si="345"/>
        <v>0</v>
      </c>
      <c r="CL247" s="59">
        <f t="shared" si="374"/>
        <v>0</v>
      </c>
      <c r="CM247" s="58">
        <f t="shared" si="375"/>
        <v>0</v>
      </c>
      <c r="CN247" s="58">
        <f t="shared" si="376"/>
        <v>0</v>
      </c>
      <c r="CO247" s="58">
        <f t="shared" si="377"/>
        <v>0</v>
      </c>
      <c r="CP247" s="60" t="str">
        <f t="shared" si="378"/>
        <v/>
      </c>
      <c r="CQ247" s="241"/>
      <c r="CS247" s="49"/>
      <c r="CT247" s="50" t="str">
        <f t="shared" si="379"/>
        <v/>
      </c>
      <c r="CU247" s="51" t="str">
        <f t="shared" si="380"/>
        <v/>
      </c>
      <c r="CV247" s="51" t="str">
        <f t="shared" si="381"/>
        <v>_</v>
      </c>
      <c r="CW247" s="51" t="str">
        <f t="shared" si="382"/>
        <v/>
      </c>
      <c r="CX247" s="52">
        <f t="shared" si="383"/>
        <v>0</v>
      </c>
      <c r="CY247" s="52" t="str">
        <f t="shared" si="384"/>
        <v/>
      </c>
      <c r="CZ247" s="53">
        <f t="shared" si="346"/>
        <v>0</v>
      </c>
      <c r="DA247" s="53">
        <f t="shared" si="385"/>
        <v>0</v>
      </c>
      <c r="DB247" s="52">
        <f t="shared" si="386"/>
        <v>0</v>
      </c>
      <c r="DC247" s="52">
        <f t="shared" si="387"/>
        <v>0</v>
      </c>
      <c r="DD247" s="61"/>
      <c r="DE247" s="165"/>
      <c r="DG247" s="276"/>
      <c r="DH247" s="282" t="str">
        <f t="shared" si="390"/>
        <v/>
      </c>
      <c r="DI247" s="275"/>
      <c r="DJ247" s="275"/>
      <c r="DK247" s="276"/>
      <c r="DL247" s="1081"/>
      <c r="DM247" s="1081"/>
      <c r="DN247" s="276"/>
      <c r="DO247" s="276"/>
      <c r="DP247" s="283" t="str">
        <f t="shared" si="391"/>
        <v/>
      </c>
      <c r="DQ247" s="276"/>
      <c r="DR247" s="276"/>
      <c r="DS247" s="277"/>
      <c r="DT247" s="276"/>
      <c r="DU247" s="277"/>
      <c r="DV247" s="276"/>
      <c r="DW247" s="276"/>
      <c r="DX247" s="277"/>
      <c r="DY247" s="277"/>
      <c r="DZ247" s="61"/>
      <c r="EA247" s="62"/>
      <c r="EB247" s="62"/>
      <c r="EC247" s="26" t="str">
        <f t="shared" si="351"/>
        <v/>
      </c>
      <c r="ED247" s="26" t="str">
        <f t="shared" si="352"/>
        <v/>
      </c>
      <c r="EE247" s="27">
        <f>IF(ED247="",0,IF(COUNTIF(ED$12:ED246,ED247)=0,0,COUNTIF(ED$12:ED246,ED247)))</f>
        <v>0</v>
      </c>
      <c r="EF247" s="26">
        <f t="shared" si="360"/>
        <v>0</v>
      </c>
      <c r="EG247" s="27" t="str">
        <f t="shared" si="353"/>
        <v/>
      </c>
      <c r="EI247" s="26" t="str">
        <f t="shared" si="354"/>
        <v/>
      </c>
      <c r="EJ247" s="26" t="str">
        <f t="shared" si="355"/>
        <v/>
      </c>
    </row>
    <row r="248" spans="1:140" s="26" customFormat="1" ht="52.5" customHeight="1">
      <c r="A248" s="169" t="str">
        <f>IF(OR($I248="TTL",$I248=""),"",IF(ISERROR(VLOOKUP($B248,CODE!$D:$G,CODE!$F$1-2,FALSE))=TRUE,"전략",VLOOKUP($B248,CODE!$D:$G,CODE!$F$1-2,FALSE)))</f>
        <v/>
      </c>
      <c r="B248" s="224" t="str">
        <f>IF(OR($I248="TTL",$I248=""),"",IF(VLOOKUP($P248,CODE!$K:$O,CODE!$O$1,FALSE)="",$I248,$I248&amp;"-"&amp;VLOOKUP($P248,CODE!$K:$O,CODE!$O$1,FALSE)))</f>
        <v/>
      </c>
      <c r="C248" s="72" t="str">
        <f t="shared" si="347"/>
        <v>--</v>
      </c>
      <c r="D248" s="306" t="str">
        <f t="shared" si="356"/>
        <v>--</v>
      </c>
      <c r="E248" s="72">
        <f t="shared" si="357"/>
        <v>0</v>
      </c>
      <c r="F248" s="195" t="str">
        <f t="shared" si="358"/>
        <v>--0</v>
      </c>
      <c r="G248" s="72" t="str">
        <f t="shared" si="359"/>
        <v>--0-</v>
      </c>
      <c r="H248" s="72">
        <f>IF(ISERROR(I248&amp;VLOOKUP(P248,CODE!$K:$N,CODE!$N$1,FALSE)&amp;S248)=TRUE,0,I248&amp;VLOOKUP(P248,CODE!$K:$N,CODE!$N$1,FALSE)&amp;S248)</f>
        <v>0</v>
      </c>
      <c r="I248" s="72" t="str">
        <f>IF(ISERROR(SEARCH("TTL",$K248))=TRUE,IF($L248="","",VLOOKUP($L248,CODE!$B:$G,CODE!$D$1,FALSE)),"TTL")</f>
        <v/>
      </c>
      <c r="J248" s="244" t="str">
        <f t="shared" si="348"/>
        <v/>
      </c>
      <c r="K248" s="558"/>
      <c r="L248" s="40"/>
      <c r="M248" s="41" t="str">
        <f>IF(OR($I248="TTL",$L248=""),"",VLOOKUP($L248,CODE!$B:$D,CODE!$C$1,FALSE))</f>
        <v/>
      </c>
      <c r="N248" s="42" t="str">
        <f>IF(OR($I248="TTL",$L248=""),"",VLOOKUP($K$2,CODE!$S:$T,CODE!$T$1-1,FALSE))</f>
        <v/>
      </c>
      <c r="O248" s="43" t="str">
        <f>IF(OR($I248="TTL",$L248=""),"",VLOOKUP($L$2,CODE!$X:$Y,CODE!$Y$1-1,FALSE))</f>
        <v/>
      </c>
      <c r="P248" s="40"/>
      <c r="Q248" s="41" t="str">
        <f>IF(OR($I248="TTL",$P248=""),"",VLOOKUP($P248,CODE!$K:$M,CODE!$L$1,FALSE))</f>
        <v/>
      </c>
      <c r="R248" s="185"/>
      <c r="S248" s="40"/>
      <c r="T248" s="43" t="str">
        <f t="shared" si="333"/>
        <v/>
      </c>
      <c r="U248" s="39" t="str">
        <f t="shared" si="334"/>
        <v/>
      </c>
      <c r="V248" s="36">
        <f t="shared" si="337"/>
        <v>0</v>
      </c>
      <c r="W248" s="44"/>
      <c r="X248" s="39" t="str">
        <f>IF($Y248="","",VLOOKUP($Y248,CODE!$AE:$AF,CODE!$AF$1-1,FALSE))</f>
        <v/>
      </c>
      <c r="Y248" s="37"/>
      <c r="Z248" s="35" t="str">
        <f t="shared" si="338"/>
        <v/>
      </c>
      <c r="AA248" s="554" t="str">
        <f t="shared" si="339"/>
        <v/>
      </c>
      <c r="AB248" s="45">
        <f t="shared" si="340"/>
        <v>0</v>
      </c>
      <c r="AC248" s="560">
        <v>0</v>
      </c>
      <c r="AD248" s="186">
        <v>1</v>
      </c>
      <c r="AE248" s="218"/>
      <c r="AF248" s="214"/>
      <c r="AG248" s="215"/>
      <c r="AH248" s="216"/>
      <c r="AI248" s="231" t="str">
        <f t="shared" si="335"/>
        <v/>
      </c>
      <c r="AJ248" s="217"/>
      <c r="AK248" s="217"/>
      <c r="AL248" s="219" t="str">
        <f t="shared" si="332"/>
        <v/>
      </c>
      <c r="AM248" s="254">
        <f>IF(ISERROR(VLOOKUP($F248,[1]기획현황취합!$A$1:$E$65474,[1]기획현황취합!$B$1,FALSE))=TRUE,0,VLOOKUP($F248,[1]기획현황취합!$A$1:$E$65474,[1]기획현황취합!$B$1,FALSE))</f>
        <v>0</v>
      </c>
      <c r="AN248" s="1042">
        <f>IF(ISERROR(VLOOKUP($F248,[1]기획현황취합!$A$1:$E$65474,[1]기획현황취합!$C$1,FALSE))=TRUE,0,VLOOKUP($F248,[1]기획현황취합!$A$1:$E$65474,[1]기획현황취합!$C$1,FALSE))</f>
        <v>0</v>
      </c>
      <c r="AO248" s="46">
        <f>IF(ISERROR(($AM248/1.1)/VLOOKUP($AG248,'TARGET MU'!$A:$D,'TARGET MU'!$D$1,FALSE))=TRUE,0,($AM248/1.1)/VLOOKUP($AG248,'TARGET MU'!$A:$D,'TARGET MU'!$D$1,FALSE))</f>
        <v>0</v>
      </c>
      <c r="AP248" s="1049">
        <f>IF(OR(AF248=0,AND(AV248=0,AW248=0)),0,IF(AG248="캡보이2",AV248*$AQ$5+AU248,IF(OR(AK248="IN",AK248="BG",AK248="VT",AK248="CB"),$AU248+(($AV248*(1+$AW$4))*(HLOOKUP(VLOOKUP(AG248,'TARGET MU'!$A:$P,'TARGET MU'!$J$1,FALSE),$AO$4:$AR$5,2,FALSE)))+$AW248,$AU248+((($AV248*(1+$AW$4))*(1+HLOOKUP(VLOOKUP($P248,CODE!$K:$P,CODE!$P$1,FALSE),$AS$4:$AV$5,2,FALSE)))*(HLOOKUP(VLOOKUP(AG248,'TARGET MU'!$A:$P,'TARGET MU'!$J$1,FALSE),$AO$4:$AR$5,2,FALSE)))+$AW248)))</f>
        <v>0</v>
      </c>
      <c r="AQ248" s="38">
        <f t="shared" si="388"/>
        <v>0</v>
      </c>
      <c r="AR248" s="716">
        <v>0</v>
      </c>
      <c r="AS248" s="716">
        <v>0</v>
      </c>
      <c r="AT248" s="251"/>
      <c r="AU248" s="226">
        <f t="shared" si="389"/>
        <v>0</v>
      </c>
      <c r="AV248" s="252">
        <v>0</v>
      </c>
      <c r="AW248" s="253">
        <v>0</v>
      </c>
      <c r="AX248" s="257">
        <f>IF(ISERROR(VLOOKUP($F248,[1]기획현황취합!$A$1:$E$65474,[1]기획현황취합!$D$1,FALSE))=TRUE,0,VLOOKUP($F248,[1]기획현황취합!$A$1:$E$65474,[1]기획현황취합!$D$1,FALSE))</f>
        <v>0</v>
      </c>
      <c r="AY248" s="255">
        <v>0</v>
      </c>
      <c r="AZ248" s="210">
        <f>IF(ISERROR(VLOOKUP($F248,[1]기획현황취합!$A$1:$E$65474,[1]기획현황취합!$E$1,FALSE))=TRUE,0,VLOOKUP($F248,[1]기획현황취합!$A$1:$E$65474,[1]기획현황취합!$E$1,FALSE))</f>
        <v>0</v>
      </c>
      <c r="BA248" s="250">
        <v>0</v>
      </c>
      <c r="BB248" s="250">
        <v>0</v>
      </c>
      <c r="BC248" s="250">
        <v>0</v>
      </c>
      <c r="BD248" s="250">
        <v>0</v>
      </c>
      <c r="BE248" s="250">
        <v>0</v>
      </c>
      <c r="BF248" s="250">
        <v>0</v>
      </c>
      <c r="BG248" s="256">
        <v>0</v>
      </c>
      <c r="BH248" s="256">
        <v>0</v>
      </c>
      <c r="BI248" s="84">
        <f>IF($I248="TTL",SUMIF($C:$C,MID($K248,1,SEARCH("TTL",$K248)-2),$BI:$BI),SUMIF(실입고현황!$A:$A,BB248&amp;VLOOKUP($AG248,'TARGET MU'!$A:$D,'TARGET MU'!$B$1,FALSE)&amp;$Z248&amp;" "&amp;$AE248,실입고현황!$C:$C))</f>
        <v>0</v>
      </c>
      <c r="BJ248" s="103">
        <f>IF($I248="TTL",SUMIF($C:$C,MID($K248,1,SEARCH("TTL",$K248)-2),$BJ:$BJ),SUMIF(실입고현황!$A:$A,BC248&amp;VLOOKUP($AG248,'TARGET MU'!$A:$D,'TARGET MU'!$B$1,FALSE)&amp;$Z248&amp;" "&amp;$AE248,실입고현황!$C:$C))</f>
        <v>0</v>
      </c>
      <c r="BK248" s="104">
        <f>IF($I248="TTL",SUMIF($C:$C,MID($K248,1,SEARCH("TTL",$K248)-2),$BK:$BK),SUMIF(실입고현황!$A:$A,BD248&amp;VLOOKUP($AG248,'TARGET MU'!$A:$D,'TARGET MU'!$B$1,FALSE)&amp;$Z248&amp;" "&amp;$AE248,실입고현황!$C:$C))</f>
        <v>0</v>
      </c>
      <c r="BL248" s="104">
        <f>IF($I248="TTL",SUMIF($C:$C,MID($K248,1,SEARCH("TTL",$K248)-2),$BL:$BL),SUMIF(실입고현황!$A:$A,BE248&amp;VLOOKUP($AG248,'TARGET MU'!$A:$D,'TARGET MU'!$B$1,FALSE)&amp;$Z248&amp;" "&amp;$AE248,실입고현황!$C:$C))</f>
        <v>0</v>
      </c>
      <c r="BM248" s="104">
        <f>IF($I248="TTL",SUMIF($C:$C,MID($K248,1,SEARCH("TTL",$K248)-2),$BM:$BM),SUMIF(실입고현황!$A:$A,BF248&amp;VLOOKUP($AG248,'TARGET MU'!$A:$D,'TARGET MU'!$B$1,FALSE)&amp;$Z248&amp;" "&amp;$AE248,실입고현황!$C:$C))</f>
        <v>0</v>
      </c>
      <c r="BN248" s="105">
        <f t="shared" si="341"/>
        <v>0</v>
      </c>
      <c r="BO248" s="47">
        <f t="shared" si="342"/>
        <v>0</v>
      </c>
      <c r="BP248" s="95">
        <f t="shared" si="343"/>
        <v>0</v>
      </c>
      <c r="BQ248" s="95">
        <f t="shared" si="344"/>
        <v>0</v>
      </c>
      <c r="BR248" s="48">
        <f t="shared" si="336"/>
        <v>0</v>
      </c>
      <c r="BT248" s="26" t="str">
        <f>IF(ISERROR(Z248&amp;VLOOKUP($AG248,'TARGET MU'!$A:$D,'TARGET MU'!$B$1,FALSE))=TRUE,"",Z248&amp;VLOOKUP($AG248,'TARGET MU'!$A:$D,'TARGET MU'!$B$1,FALSE))</f>
        <v/>
      </c>
      <c r="BU248" s="31">
        <f t="shared" si="349"/>
        <v>0</v>
      </c>
      <c r="BV248" s="31" t="str">
        <f t="shared" si="350"/>
        <v>0</v>
      </c>
      <c r="BX248" s="55">
        <f t="shared" si="361"/>
        <v>0</v>
      </c>
      <c r="BY248" s="56" t="str">
        <f t="shared" si="362"/>
        <v/>
      </c>
      <c r="BZ248" s="56">
        <f t="shared" si="363"/>
        <v>0</v>
      </c>
      <c r="CA248" s="56">
        <f t="shared" si="364"/>
        <v>0</v>
      </c>
      <c r="CB248" s="56">
        <f t="shared" si="365"/>
        <v>0</v>
      </c>
      <c r="CC248" s="56">
        <f t="shared" si="366"/>
        <v>0</v>
      </c>
      <c r="CD248" s="57">
        <f t="shared" si="367"/>
        <v>0</v>
      </c>
      <c r="CE248" s="56" t="str">
        <f t="shared" si="368"/>
        <v/>
      </c>
      <c r="CF248" s="56" t="str">
        <f t="shared" si="369"/>
        <v/>
      </c>
      <c r="CG248" s="57">
        <f t="shared" si="370"/>
        <v>0</v>
      </c>
      <c r="CH248" s="56" t="str">
        <f t="shared" si="371"/>
        <v/>
      </c>
      <c r="CI248" s="56">
        <f t="shared" si="372"/>
        <v>1</v>
      </c>
      <c r="CJ248" s="56">
        <f t="shared" si="373"/>
        <v>0</v>
      </c>
      <c r="CK248" s="58">
        <f t="shared" si="345"/>
        <v>0</v>
      </c>
      <c r="CL248" s="59">
        <f t="shared" si="374"/>
        <v>0</v>
      </c>
      <c r="CM248" s="58">
        <f t="shared" si="375"/>
        <v>0</v>
      </c>
      <c r="CN248" s="58">
        <f t="shared" si="376"/>
        <v>0</v>
      </c>
      <c r="CO248" s="58">
        <f t="shared" si="377"/>
        <v>0</v>
      </c>
      <c r="CP248" s="60" t="str">
        <f t="shared" si="378"/>
        <v/>
      </c>
      <c r="CQ248" s="241"/>
      <c r="CS248" s="49"/>
      <c r="CT248" s="50" t="str">
        <f t="shared" si="379"/>
        <v/>
      </c>
      <c r="CU248" s="51" t="str">
        <f t="shared" si="380"/>
        <v/>
      </c>
      <c r="CV248" s="51" t="str">
        <f t="shared" si="381"/>
        <v>_</v>
      </c>
      <c r="CW248" s="51" t="str">
        <f t="shared" si="382"/>
        <v/>
      </c>
      <c r="CX248" s="52">
        <f t="shared" si="383"/>
        <v>0</v>
      </c>
      <c r="CY248" s="52" t="str">
        <f t="shared" si="384"/>
        <v/>
      </c>
      <c r="CZ248" s="53">
        <f t="shared" si="346"/>
        <v>0</v>
      </c>
      <c r="DA248" s="53">
        <f t="shared" si="385"/>
        <v>0</v>
      </c>
      <c r="DB248" s="52">
        <f t="shared" si="386"/>
        <v>0</v>
      </c>
      <c r="DC248" s="52">
        <f t="shared" si="387"/>
        <v>0</v>
      </c>
      <c r="DD248" s="61"/>
      <c r="DE248" s="165"/>
      <c r="DG248" s="276"/>
      <c r="DH248" s="282" t="str">
        <f t="shared" si="390"/>
        <v/>
      </c>
      <c r="DI248" s="275"/>
      <c r="DJ248" s="275"/>
      <c r="DK248" s="276"/>
      <c r="DL248" s="1081"/>
      <c r="DM248" s="1081"/>
      <c r="DN248" s="276"/>
      <c r="DO248" s="276"/>
      <c r="DP248" s="283" t="str">
        <f t="shared" si="391"/>
        <v/>
      </c>
      <c r="DQ248" s="276"/>
      <c r="DR248" s="276"/>
      <c r="DS248" s="277"/>
      <c r="DT248" s="276"/>
      <c r="DU248" s="277"/>
      <c r="DV248" s="276"/>
      <c r="DW248" s="276"/>
      <c r="DX248" s="277"/>
      <c r="DY248" s="277"/>
      <c r="DZ248" s="61"/>
      <c r="EA248" s="62"/>
      <c r="EB248" s="62"/>
      <c r="EC248" s="26" t="str">
        <f t="shared" si="351"/>
        <v/>
      </c>
      <c r="ED248" s="26" t="str">
        <f t="shared" si="352"/>
        <v/>
      </c>
      <c r="EE248" s="27">
        <f>IF(ED248="",0,IF(COUNTIF(ED$12:ED247,ED248)=0,0,COUNTIF(ED$12:ED247,ED248)))</f>
        <v>0</v>
      </c>
      <c r="EF248" s="26">
        <f t="shared" si="360"/>
        <v>0</v>
      </c>
      <c r="EG248" s="27" t="str">
        <f t="shared" si="353"/>
        <v/>
      </c>
      <c r="EI248" s="26" t="str">
        <f t="shared" si="354"/>
        <v/>
      </c>
      <c r="EJ248" s="26" t="str">
        <f t="shared" si="355"/>
        <v/>
      </c>
    </row>
    <row r="249" spans="1:140" s="26" customFormat="1" ht="52.5" customHeight="1">
      <c r="A249" s="169" t="str">
        <f>IF(OR($I249="TTL",$I249=""),"",IF(ISERROR(VLOOKUP($B249,CODE!$D:$G,CODE!$F$1-2,FALSE))=TRUE,"전략",VLOOKUP($B249,CODE!$D:$G,CODE!$F$1-2,FALSE)))</f>
        <v/>
      </c>
      <c r="B249" s="224" t="str">
        <f>IF(OR($I249="TTL",$I249=""),"",IF(VLOOKUP($P249,CODE!$K:$O,CODE!$O$1,FALSE)="",$I249,$I249&amp;"-"&amp;VLOOKUP($P249,CODE!$K:$O,CODE!$O$1,FALSE)))</f>
        <v/>
      </c>
      <c r="C249" s="72" t="str">
        <f t="shared" si="347"/>
        <v>--</v>
      </c>
      <c r="D249" s="306" t="str">
        <f t="shared" si="356"/>
        <v>--</v>
      </c>
      <c r="E249" s="72">
        <f t="shared" si="357"/>
        <v>0</v>
      </c>
      <c r="F249" s="195" t="str">
        <f t="shared" si="358"/>
        <v>--0</v>
      </c>
      <c r="G249" s="72" t="str">
        <f t="shared" si="359"/>
        <v>--0-</v>
      </c>
      <c r="H249" s="72">
        <f>IF(ISERROR(I249&amp;VLOOKUP(P249,CODE!$K:$N,CODE!$N$1,FALSE)&amp;S249)=TRUE,0,I249&amp;VLOOKUP(P249,CODE!$K:$N,CODE!$N$1,FALSE)&amp;S249)</f>
        <v>0</v>
      </c>
      <c r="I249" s="72" t="str">
        <f>IF(ISERROR(SEARCH("TTL",$K249))=TRUE,IF($L249="","",VLOOKUP($L249,CODE!$B:$G,CODE!$D$1,FALSE)),"TTL")</f>
        <v/>
      </c>
      <c r="J249" s="244" t="str">
        <f t="shared" si="348"/>
        <v/>
      </c>
      <c r="K249" s="558"/>
      <c r="L249" s="40"/>
      <c r="M249" s="41" t="str">
        <f>IF(OR($I249="TTL",$L249=""),"",VLOOKUP($L249,CODE!$B:$D,CODE!$C$1,FALSE))</f>
        <v/>
      </c>
      <c r="N249" s="42" t="str">
        <f>IF(OR($I249="TTL",$L249=""),"",VLOOKUP($K$2,CODE!$S:$T,CODE!$T$1-1,FALSE))</f>
        <v/>
      </c>
      <c r="O249" s="43" t="str">
        <f>IF(OR($I249="TTL",$L249=""),"",VLOOKUP($L$2,CODE!$X:$Y,CODE!$Y$1-1,FALSE))</f>
        <v/>
      </c>
      <c r="P249" s="40"/>
      <c r="Q249" s="41" t="str">
        <f>IF(OR($I249="TTL",$P249=""),"",VLOOKUP($P249,CODE!$K:$M,CODE!$L$1,FALSE))</f>
        <v/>
      </c>
      <c r="R249" s="185"/>
      <c r="S249" s="40"/>
      <c r="T249" s="43" t="str">
        <f t="shared" si="333"/>
        <v/>
      </c>
      <c r="U249" s="39" t="str">
        <f t="shared" si="334"/>
        <v/>
      </c>
      <c r="V249" s="36">
        <f t="shared" si="337"/>
        <v>0</v>
      </c>
      <c r="W249" s="44"/>
      <c r="X249" s="39" t="str">
        <f>IF($Y249="","",VLOOKUP($Y249,CODE!$AE:$AF,CODE!$AF$1-1,FALSE))</f>
        <v/>
      </c>
      <c r="Y249" s="37"/>
      <c r="Z249" s="35" t="str">
        <f t="shared" si="338"/>
        <v/>
      </c>
      <c r="AA249" s="554" t="str">
        <f t="shared" si="339"/>
        <v/>
      </c>
      <c r="AB249" s="45">
        <f t="shared" si="340"/>
        <v>0</v>
      </c>
      <c r="AC249" s="560">
        <v>0</v>
      </c>
      <c r="AD249" s="186">
        <v>1</v>
      </c>
      <c r="AE249" s="218"/>
      <c r="AF249" s="214"/>
      <c r="AG249" s="215"/>
      <c r="AH249" s="216"/>
      <c r="AI249" s="231" t="str">
        <f t="shared" si="335"/>
        <v/>
      </c>
      <c r="AJ249" s="217"/>
      <c r="AK249" s="217"/>
      <c r="AL249" s="219" t="str">
        <f t="shared" si="332"/>
        <v/>
      </c>
      <c r="AM249" s="254">
        <f>IF(ISERROR(VLOOKUP($F249,[1]기획현황취합!$A$1:$E$65474,[1]기획현황취합!$B$1,FALSE))=TRUE,0,VLOOKUP($F249,[1]기획현황취합!$A$1:$E$65474,[1]기획현황취합!$B$1,FALSE))</f>
        <v>0</v>
      </c>
      <c r="AN249" s="1042">
        <f>IF(ISERROR(VLOOKUP($F249,[1]기획현황취합!$A$1:$E$65474,[1]기획현황취합!$C$1,FALSE))=TRUE,0,VLOOKUP($F249,[1]기획현황취합!$A$1:$E$65474,[1]기획현황취합!$C$1,FALSE))</f>
        <v>0</v>
      </c>
      <c r="AO249" s="46">
        <f>IF(ISERROR(($AM249/1.1)/VLOOKUP($AG249,'TARGET MU'!$A:$D,'TARGET MU'!$D$1,FALSE))=TRUE,0,($AM249/1.1)/VLOOKUP($AG249,'TARGET MU'!$A:$D,'TARGET MU'!$D$1,FALSE))</f>
        <v>0</v>
      </c>
      <c r="AP249" s="1049">
        <f>IF(OR(AF249=0,AND(AV249=0,AW249=0)),0,IF(AG249="캡보이2",AV249*$AQ$5+AU249,IF(OR(AK249="IN",AK249="BG",AK249="VT",AK249="CB"),$AU249+(($AV249*(1+$AW$4))*(HLOOKUP(VLOOKUP(AG249,'TARGET MU'!$A:$P,'TARGET MU'!$J$1,FALSE),$AO$4:$AR$5,2,FALSE)))+$AW249,$AU249+((($AV249*(1+$AW$4))*(1+HLOOKUP(VLOOKUP($P249,CODE!$K:$P,CODE!$P$1,FALSE),$AS$4:$AV$5,2,FALSE)))*(HLOOKUP(VLOOKUP(AG249,'TARGET MU'!$A:$P,'TARGET MU'!$J$1,FALSE),$AO$4:$AR$5,2,FALSE)))+$AW249)))</f>
        <v>0</v>
      </c>
      <c r="AQ249" s="38">
        <f t="shared" si="388"/>
        <v>0</v>
      </c>
      <c r="AR249" s="716">
        <v>0</v>
      </c>
      <c r="AS249" s="716">
        <v>0</v>
      </c>
      <c r="AT249" s="251"/>
      <c r="AU249" s="226">
        <f t="shared" si="389"/>
        <v>0</v>
      </c>
      <c r="AV249" s="252">
        <v>0</v>
      </c>
      <c r="AW249" s="253">
        <v>0</v>
      </c>
      <c r="AX249" s="257">
        <f>IF(ISERROR(VLOOKUP($F249,[1]기획현황취합!$A$1:$E$65474,[1]기획현황취합!$D$1,FALSE))=TRUE,0,VLOOKUP($F249,[1]기획현황취합!$A$1:$E$65474,[1]기획현황취합!$D$1,FALSE))</f>
        <v>0</v>
      </c>
      <c r="AY249" s="255">
        <v>0</v>
      </c>
      <c r="AZ249" s="210">
        <f>IF(ISERROR(VLOOKUP($F249,[1]기획현황취합!$A$1:$E$65474,[1]기획현황취합!$E$1,FALSE))=TRUE,0,VLOOKUP($F249,[1]기획현황취합!$A$1:$E$65474,[1]기획현황취합!$E$1,FALSE))</f>
        <v>0</v>
      </c>
      <c r="BA249" s="250">
        <v>0</v>
      </c>
      <c r="BB249" s="250">
        <v>0</v>
      </c>
      <c r="BC249" s="250">
        <v>0</v>
      </c>
      <c r="BD249" s="250">
        <v>0</v>
      </c>
      <c r="BE249" s="250">
        <v>0</v>
      </c>
      <c r="BF249" s="250">
        <v>0</v>
      </c>
      <c r="BG249" s="256">
        <v>0</v>
      </c>
      <c r="BH249" s="256">
        <v>0</v>
      </c>
      <c r="BI249" s="84">
        <f>IF($I249="TTL",SUMIF($C:$C,MID($K249,1,SEARCH("TTL",$K249)-2),$BI:$BI),SUMIF(실입고현황!$A:$A,BB249&amp;VLOOKUP($AG249,'TARGET MU'!$A:$D,'TARGET MU'!$B$1,FALSE)&amp;$Z249&amp;" "&amp;$AE249,실입고현황!$C:$C))</f>
        <v>0</v>
      </c>
      <c r="BJ249" s="103">
        <f>IF($I249="TTL",SUMIF($C:$C,MID($K249,1,SEARCH("TTL",$K249)-2),$BJ:$BJ),SUMIF(실입고현황!$A:$A,BC249&amp;VLOOKUP($AG249,'TARGET MU'!$A:$D,'TARGET MU'!$B$1,FALSE)&amp;$Z249&amp;" "&amp;$AE249,실입고현황!$C:$C))</f>
        <v>0</v>
      </c>
      <c r="BK249" s="104">
        <f>IF($I249="TTL",SUMIF($C:$C,MID($K249,1,SEARCH("TTL",$K249)-2),$BK:$BK),SUMIF(실입고현황!$A:$A,BD249&amp;VLOOKUP($AG249,'TARGET MU'!$A:$D,'TARGET MU'!$B$1,FALSE)&amp;$Z249&amp;" "&amp;$AE249,실입고현황!$C:$C))</f>
        <v>0</v>
      </c>
      <c r="BL249" s="104">
        <f>IF($I249="TTL",SUMIF($C:$C,MID($K249,1,SEARCH("TTL",$K249)-2),$BL:$BL),SUMIF(실입고현황!$A:$A,BE249&amp;VLOOKUP($AG249,'TARGET MU'!$A:$D,'TARGET MU'!$B$1,FALSE)&amp;$Z249&amp;" "&amp;$AE249,실입고현황!$C:$C))</f>
        <v>0</v>
      </c>
      <c r="BM249" s="104">
        <f>IF($I249="TTL",SUMIF($C:$C,MID($K249,1,SEARCH("TTL",$K249)-2),$BM:$BM),SUMIF(실입고현황!$A:$A,BF249&amp;VLOOKUP($AG249,'TARGET MU'!$A:$D,'TARGET MU'!$B$1,FALSE)&amp;$Z249&amp;" "&amp;$AE249,실입고현황!$C:$C))</f>
        <v>0</v>
      </c>
      <c r="BN249" s="105">
        <f t="shared" si="341"/>
        <v>0</v>
      </c>
      <c r="BO249" s="47">
        <f t="shared" si="342"/>
        <v>0</v>
      </c>
      <c r="BP249" s="95">
        <f t="shared" si="343"/>
        <v>0</v>
      </c>
      <c r="BQ249" s="95">
        <f t="shared" si="344"/>
        <v>0</v>
      </c>
      <c r="BR249" s="48">
        <f t="shared" si="336"/>
        <v>0</v>
      </c>
      <c r="BT249" s="26" t="str">
        <f>IF(ISERROR(Z249&amp;VLOOKUP($AG249,'TARGET MU'!$A:$D,'TARGET MU'!$B$1,FALSE))=TRUE,"",Z249&amp;VLOOKUP($AG249,'TARGET MU'!$A:$D,'TARGET MU'!$B$1,FALSE))</f>
        <v/>
      </c>
      <c r="BU249" s="31">
        <f t="shared" si="349"/>
        <v>0</v>
      </c>
      <c r="BV249" s="31" t="str">
        <f t="shared" si="350"/>
        <v>0</v>
      </c>
      <c r="BX249" s="55">
        <f t="shared" si="361"/>
        <v>0</v>
      </c>
      <c r="BY249" s="56" t="str">
        <f t="shared" si="362"/>
        <v/>
      </c>
      <c r="BZ249" s="56">
        <f t="shared" si="363"/>
        <v>0</v>
      </c>
      <c r="CA249" s="56">
        <f t="shared" si="364"/>
        <v>0</v>
      </c>
      <c r="CB249" s="56">
        <f t="shared" si="365"/>
        <v>0</v>
      </c>
      <c r="CC249" s="56">
        <f t="shared" si="366"/>
        <v>0</v>
      </c>
      <c r="CD249" s="57">
        <f t="shared" si="367"/>
        <v>0</v>
      </c>
      <c r="CE249" s="56" t="str">
        <f t="shared" si="368"/>
        <v/>
      </c>
      <c r="CF249" s="56" t="str">
        <f t="shared" si="369"/>
        <v/>
      </c>
      <c r="CG249" s="57">
        <f t="shared" si="370"/>
        <v>0</v>
      </c>
      <c r="CH249" s="56" t="str">
        <f t="shared" si="371"/>
        <v/>
      </c>
      <c r="CI249" s="56">
        <f t="shared" si="372"/>
        <v>1</v>
      </c>
      <c r="CJ249" s="56">
        <f t="shared" si="373"/>
        <v>0</v>
      </c>
      <c r="CK249" s="58">
        <f t="shared" si="345"/>
        <v>0</v>
      </c>
      <c r="CL249" s="59">
        <f t="shared" si="374"/>
        <v>0</v>
      </c>
      <c r="CM249" s="58">
        <f t="shared" si="375"/>
        <v>0</v>
      </c>
      <c r="CN249" s="58">
        <f t="shared" si="376"/>
        <v>0</v>
      </c>
      <c r="CO249" s="58">
        <f t="shared" si="377"/>
        <v>0</v>
      </c>
      <c r="CP249" s="60" t="str">
        <f t="shared" si="378"/>
        <v/>
      </c>
      <c r="CQ249" s="241"/>
      <c r="CS249" s="49"/>
      <c r="CT249" s="50" t="str">
        <f t="shared" si="379"/>
        <v/>
      </c>
      <c r="CU249" s="51" t="str">
        <f t="shared" si="380"/>
        <v/>
      </c>
      <c r="CV249" s="51" t="str">
        <f t="shared" si="381"/>
        <v>_</v>
      </c>
      <c r="CW249" s="51" t="str">
        <f t="shared" si="382"/>
        <v/>
      </c>
      <c r="CX249" s="52">
        <f t="shared" si="383"/>
        <v>0</v>
      </c>
      <c r="CY249" s="52" t="str">
        <f t="shared" si="384"/>
        <v/>
      </c>
      <c r="CZ249" s="53">
        <f t="shared" si="346"/>
        <v>0</v>
      </c>
      <c r="DA249" s="53">
        <f t="shared" si="385"/>
        <v>0</v>
      </c>
      <c r="DB249" s="52">
        <f t="shared" si="386"/>
        <v>0</v>
      </c>
      <c r="DC249" s="52">
        <f t="shared" si="387"/>
        <v>0</v>
      </c>
      <c r="DD249" s="61"/>
      <c r="DE249" s="165"/>
      <c r="DG249" s="276"/>
      <c r="DH249" s="282" t="str">
        <f t="shared" si="390"/>
        <v/>
      </c>
      <c r="DI249" s="275"/>
      <c r="DJ249" s="275"/>
      <c r="DK249" s="276"/>
      <c r="DL249" s="1081"/>
      <c r="DM249" s="1081"/>
      <c r="DN249" s="276"/>
      <c r="DO249" s="276"/>
      <c r="DP249" s="283" t="str">
        <f t="shared" si="391"/>
        <v/>
      </c>
      <c r="DQ249" s="276"/>
      <c r="DR249" s="276"/>
      <c r="DS249" s="277"/>
      <c r="DT249" s="276"/>
      <c r="DU249" s="277"/>
      <c r="DV249" s="276"/>
      <c r="DW249" s="276"/>
      <c r="DX249" s="277"/>
      <c r="DY249" s="277"/>
      <c r="DZ249" s="61"/>
      <c r="EA249" s="62"/>
      <c r="EB249" s="62"/>
      <c r="EC249" s="26" t="str">
        <f t="shared" si="351"/>
        <v/>
      </c>
      <c r="ED249" s="26" t="str">
        <f t="shared" si="352"/>
        <v/>
      </c>
      <c r="EE249" s="27">
        <f>IF(ED249="",0,IF(COUNTIF(ED$12:ED248,ED249)=0,0,COUNTIF(ED$12:ED248,ED249)))</f>
        <v>0</v>
      </c>
      <c r="EF249" s="26">
        <f t="shared" si="360"/>
        <v>0</v>
      </c>
      <c r="EG249" s="27" t="str">
        <f t="shared" si="353"/>
        <v/>
      </c>
      <c r="EI249" s="26" t="str">
        <f t="shared" si="354"/>
        <v/>
      </c>
      <c r="EJ249" s="26" t="str">
        <f t="shared" si="355"/>
        <v/>
      </c>
    </row>
    <row r="250" spans="1:140" s="26" customFormat="1" ht="52.5" customHeight="1">
      <c r="A250" s="169" t="str">
        <f>IF(OR($I250="TTL",$I250=""),"",IF(ISERROR(VLOOKUP($B250,CODE!$D:$G,CODE!$F$1-2,FALSE))=TRUE,"전략",VLOOKUP($B250,CODE!$D:$G,CODE!$F$1-2,FALSE)))</f>
        <v/>
      </c>
      <c r="B250" s="224" t="str">
        <f>IF(OR($I250="TTL",$I250=""),"",IF(VLOOKUP($P250,CODE!$K:$O,CODE!$O$1,FALSE)="",$I250,$I250&amp;"-"&amp;VLOOKUP($P250,CODE!$K:$O,CODE!$O$1,FALSE)))</f>
        <v/>
      </c>
      <c r="C250" s="72" t="str">
        <f t="shared" si="347"/>
        <v>--</v>
      </c>
      <c r="D250" s="306" t="str">
        <f t="shared" si="356"/>
        <v>--</v>
      </c>
      <c r="E250" s="72">
        <f t="shared" si="357"/>
        <v>0</v>
      </c>
      <c r="F250" s="195" t="str">
        <f t="shared" si="358"/>
        <v>--0</v>
      </c>
      <c r="G250" s="72" t="str">
        <f t="shared" si="359"/>
        <v>--0-</v>
      </c>
      <c r="H250" s="72">
        <f>IF(ISERROR(I250&amp;VLOOKUP(P250,CODE!$K:$N,CODE!$N$1,FALSE)&amp;S250)=TRUE,0,I250&amp;VLOOKUP(P250,CODE!$K:$N,CODE!$N$1,FALSE)&amp;S250)</f>
        <v>0</v>
      </c>
      <c r="I250" s="72" t="str">
        <f>IF(ISERROR(SEARCH("TTL",$K250))=TRUE,IF($L250="","",VLOOKUP($L250,CODE!$B:$G,CODE!$D$1,FALSE)),"TTL")</f>
        <v/>
      </c>
      <c r="J250" s="244" t="str">
        <f t="shared" si="348"/>
        <v/>
      </c>
      <c r="K250" s="558"/>
      <c r="L250" s="40"/>
      <c r="M250" s="41" t="str">
        <f>IF(OR($I250="TTL",$L250=""),"",VLOOKUP($L250,CODE!$B:$D,CODE!$C$1,FALSE))</f>
        <v/>
      </c>
      <c r="N250" s="42" t="str">
        <f>IF(OR($I250="TTL",$L250=""),"",VLOOKUP($K$2,CODE!$S:$T,CODE!$T$1-1,FALSE))</f>
        <v/>
      </c>
      <c r="O250" s="43" t="str">
        <f>IF(OR($I250="TTL",$L250=""),"",VLOOKUP($L$2,CODE!$X:$Y,CODE!$Y$1-1,FALSE))</f>
        <v/>
      </c>
      <c r="P250" s="40"/>
      <c r="Q250" s="41" t="str">
        <f>IF(OR($I250="TTL",$P250=""),"",VLOOKUP($P250,CODE!$K:$M,CODE!$L$1,FALSE))</f>
        <v/>
      </c>
      <c r="R250" s="185"/>
      <c r="S250" s="40"/>
      <c r="T250" s="43" t="str">
        <f t="shared" si="333"/>
        <v/>
      </c>
      <c r="U250" s="39" t="str">
        <f t="shared" si="334"/>
        <v/>
      </c>
      <c r="V250" s="36">
        <f t="shared" si="337"/>
        <v>0</v>
      </c>
      <c r="W250" s="44"/>
      <c r="X250" s="39" t="str">
        <f>IF($Y250="","",VLOOKUP($Y250,CODE!$AE:$AF,CODE!$AF$1-1,FALSE))</f>
        <v/>
      </c>
      <c r="Y250" s="37"/>
      <c r="Z250" s="35" t="str">
        <f t="shared" si="338"/>
        <v/>
      </c>
      <c r="AA250" s="554" t="str">
        <f t="shared" si="339"/>
        <v/>
      </c>
      <c r="AB250" s="45">
        <f t="shared" si="340"/>
        <v>0</v>
      </c>
      <c r="AC250" s="560">
        <v>0</v>
      </c>
      <c r="AD250" s="186">
        <v>1</v>
      </c>
      <c r="AE250" s="218"/>
      <c r="AF250" s="214"/>
      <c r="AG250" s="215"/>
      <c r="AH250" s="216"/>
      <c r="AI250" s="231" t="str">
        <f t="shared" si="335"/>
        <v/>
      </c>
      <c r="AJ250" s="217"/>
      <c r="AK250" s="217"/>
      <c r="AL250" s="219" t="str">
        <f t="shared" si="332"/>
        <v/>
      </c>
      <c r="AM250" s="254">
        <f>IF(ISERROR(VLOOKUP($F250,[1]기획현황취합!$A$1:$E$65474,[1]기획현황취합!$B$1,FALSE))=TRUE,0,VLOOKUP($F250,[1]기획현황취합!$A$1:$E$65474,[1]기획현황취합!$B$1,FALSE))</f>
        <v>0</v>
      </c>
      <c r="AN250" s="1042">
        <f>IF(ISERROR(VLOOKUP($F250,[1]기획현황취합!$A$1:$E$65474,[1]기획현황취합!$C$1,FALSE))=TRUE,0,VLOOKUP($F250,[1]기획현황취합!$A$1:$E$65474,[1]기획현황취합!$C$1,FALSE))</f>
        <v>0</v>
      </c>
      <c r="AO250" s="46">
        <f>IF(ISERROR(($AM250/1.1)/VLOOKUP($AG250,'TARGET MU'!$A:$D,'TARGET MU'!$D$1,FALSE))=TRUE,0,($AM250/1.1)/VLOOKUP($AG250,'TARGET MU'!$A:$D,'TARGET MU'!$D$1,FALSE))</f>
        <v>0</v>
      </c>
      <c r="AP250" s="1049">
        <f>IF(OR(AF250=0,AND(AV250=0,AW250=0)),0,IF(AG250="캡보이2",AV250*$AQ$5+AU250,IF(OR(AK250="IN",AK250="BG",AK250="VT",AK250="CB"),$AU250+(($AV250*(1+$AW$4))*(HLOOKUP(VLOOKUP(AG250,'TARGET MU'!$A:$P,'TARGET MU'!$J$1,FALSE),$AO$4:$AR$5,2,FALSE)))+$AW250,$AU250+((($AV250*(1+$AW$4))*(1+HLOOKUP(VLOOKUP($P250,CODE!$K:$P,CODE!$P$1,FALSE),$AS$4:$AV$5,2,FALSE)))*(HLOOKUP(VLOOKUP(AG250,'TARGET MU'!$A:$P,'TARGET MU'!$J$1,FALSE),$AO$4:$AR$5,2,FALSE)))+$AW250)))</f>
        <v>0</v>
      </c>
      <c r="AQ250" s="38">
        <f t="shared" si="388"/>
        <v>0</v>
      </c>
      <c r="AR250" s="716">
        <v>0</v>
      </c>
      <c r="AS250" s="716">
        <v>0</v>
      </c>
      <c r="AT250" s="251"/>
      <c r="AU250" s="226">
        <f t="shared" si="389"/>
        <v>0</v>
      </c>
      <c r="AV250" s="252">
        <v>0</v>
      </c>
      <c r="AW250" s="253">
        <v>0</v>
      </c>
      <c r="AX250" s="257">
        <f>IF(ISERROR(VLOOKUP($F250,[1]기획현황취합!$A$1:$E$65474,[1]기획현황취합!$D$1,FALSE))=TRUE,0,VLOOKUP($F250,[1]기획현황취합!$A$1:$E$65474,[1]기획현황취합!$D$1,FALSE))</f>
        <v>0</v>
      </c>
      <c r="AY250" s="255">
        <v>0</v>
      </c>
      <c r="AZ250" s="210">
        <f>IF(ISERROR(VLOOKUP($F250,[1]기획현황취합!$A$1:$E$65474,[1]기획현황취합!$E$1,FALSE))=TRUE,0,VLOOKUP($F250,[1]기획현황취합!$A$1:$E$65474,[1]기획현황취합!$E$1,FALSE))</f>
        <v>0</v>
      </c>
      <c r="BA250" s="250">
        <v>0</v>
      </c>
      <c r="BB250" s="250">
        <v>0</v>
      </c>
      <c r="BC250" s="250">
        <v>0</v>
      </c>
      <c r="BD250" s="250">
        <v>0</v>
      </c>
      <c r="BE250" s="250">
        <v>0</v>
      </c>
      <c r="BF250" s="250">
        <v>0</v>
      </c>
      <c r="BG250" s="256">
        <v>0</v>
      </c>
      <c r="BH250" s="256">
        <v>0</v>
      </c>
      <c r="BI250" s="84">
        <f>IF($I250="TTL",SUMIF($C:$C,MID($K250,1,SEARCH("TTL",$K250)-2),$BI:$BI),SUMIF(실입고현황!$A:$A,BB250&amp;VLOOKUP($AG250,'TARGET MU'!$A:$D,'TARGET MU'!$B$1,FALSE)&amp;$Z250&amp;" "&amp;$AE250,실입고현황!$C:$C))</f>
        <v>0</v>
      </c>
      <c r="BJ250" s="103">
        <f>IF($I250="TTL",SUMIF($C:$C,MID($K250,1,SEARCH("TTL",$K250)-2),$BJ:$BJ),SUMIF(실입고현황!$A:$A,BC250&amp;VLOOKUP($AG250,'TARGET MU'!$A:$D,'TARGET MU'!$B$1,FALSE)&amp;$Z250&amp;" "&amp;$AE250,실입고현황!$C:$C))</f>
        <v>0</v>
      </c>
      <c r="BK250" s="104">
        <f>IF($I250="TTL",SUMIF($C:$C,MID($K250,1,SEARCH("TTL",$K250)-2),$BK:$BK),SUMIF(실입고현황!$A:$A,BD250&amp;VLOOKUP($AG250,'TARGET MU'!$A:$D,'TARGET MU'!$B$1,FALSE)&amp;$Z250&amp;" "&amp;$AE250,실입고현황!$C:$C))</f>
        <v>0</v>
      </c>
      <c r="BL250" s="104">
        <f>IF($I250="TTL",SUMIF($C:$C,MID($K250,1,SEARCH("TTL",$K250)-2),$BL:$BL),SUMIF(실입고현황!$A:$A,BE250&amp;VLOOKUP($AG250,'TARGET MU'!$A:$D,'TARGET MU'!$B$1,FALSE)&amp;$Z250&amp;" "&amp;$AE250,실입고현황!$C:$C))</f>
        <v>0</v>
      </c>
      <c r="BM250" s="104">
        <f>IF($I250="TTL",SUMIF($C:$C,MID($K250,1,SEARCH("TTL",$K250)-2),$BM:$BM),SUMIF(실입고현황!$A:$A,BF250&amp;VLOOKUP($AG250,'TARGET MU'!$A:$D,'TARGET MU'!$B$1,FALSE)&amp;$Z250&amp;" "&amp;$AE250,실입고현황!$C:$C))</f>
        <v>0</v>
      </c>
      <c r="BN250" s="105">
        <f t="shared" si="341"/>
        <v>0</v>
      </c>
      <c r="BO250" s="47">
        <f t="shared" si="342"/>
        <v>0</v>
      </c>
      <c r="BP250" s="95">
        <f t="shared" si="343"/>
        <v>0</v>
      </c>
      <c r="BQ250" s="95">
        <f t="shared" si="344"/>
        <v>0</v>
      </c>
      <c r="BR250" s="48">
        <f t="shared" si="336"/>
        <v>0</v>
      </c>
      <c r="BT250" s="26" t="str">
        <f>IF(ISERROR(Z250&amp;VLOOKUP($AG250,'TARGET MU'!$A:$D,'TARGET MU'!$B$1,FALSE))=TRUE,"",Z250&amp;VLOOKUP($AG250,'TARGET MU'!$A:$D,'TARGET MU'!$B$1,FALSE))</f>
        <v/>
      </c>
      <c r="BU250" s="31">
        <f t="shared" si="349"/>
        <v>0</v>
      </c>
      <c r="BV250" s="31" t="str">
        <f t="shared" si="350"/>
        <v>0</v>
      </c>
      <c r="BX250" s="55">
        <f t="shared" si="361"/>
        <v>0</v>
      </c>
      <c r="BY250" s="56" t="str">
        <f t="shared" si="362"/>
        <v/>
      </c>
      <c r="BZ250" s="56">
        <f t="shared" si="363"/>
        <v>0</v>
      </c>
      <c r="CA250" s="56">
        <f t="shared" si="364"/>
        <v>0</v>
      </c>
      <c r="CB250" s="56">
        <f t="shared" si="365"/>
        <v>0</v>
      </c>
      <c r="CC250" s="56">
        <f t="shared" si="366"/>
        <v>0</v>
      </c>
      <c r="CD250" s="57">
        <f t="shared" si="367"/>
        <v>0</v>
      </c>
      <c r="CE250" s="56" t="str">
        <f t="shared" si="368"/>
        <v/>
      </c>
      <c r="CF250" s="56" t="str">
        <f t="shared" si="369"/>
        <v/>
      </c>
      <c r="CG250" s="57">
        <f t="shared" si="370"/>
        <v>0</v>
      </c>
      <c r="CH250" s="56" t="str">
        <f t="shared" si="371"/>
        <v/>
      </c>
      <c r="CI250" s="56">
        <f t="shared" si="372"/>
        <v>1</v>
      </c>
      <c r="CJ250" s="56">
        <f t="shared" si="373"/>
        <v>0</v>
      </c>
      <c r="CK250" s="58">
        <f t="shared" si="345"/>
        <v>0</v>
      </c>
      <c r="CL250" s="59">
        <f t="shared" si="374"/>
        <v>0</v>
      </c>
      <c r="CM250" s="58">
        <f t="shared" si="375"/>
        <v>0</v>
      </c>
      <c r="CN250" s="58">
        <f t="shared" si="376"/>
        <v>0</v>
      </c>
      <c r="CO250" s="58">
        <f t="shared" si="377"/>
        <v>0</v>
      </c>
      <c r="CP250" s="60" t="str">
        <f t="shared" si="378"/>
        <v/>
      </c>
      <c r="CQ250" s="241"/>
      <c r="CS250" s="49"/>
      <c r="CT250" s="50" t="str">
        <f t="shared" si="379"/>
        <v/>
      </c>
      <c r="CU250" s="51" t="str">
        <f t="shared" si="380"/>
        <v/>
      </c>
      <c r="CV250" s="51" t="str">
        <f t="shared" si="381"/>
        <v>_</v>
      </c>
      <c r="CW250" s="51" t="str">
        <f t="shared" si="382"/>
        <v/>
      </c>
      <c r="CX250" s="52">
        <f t="shared" si="383"/>
        <v>0</v>
      </c>
      <c r="CY250" s="52" t="str">
        <f t="shared" si="384"/>
        <v/>
      </c>
      <c r="CZ250" s="53">
        <f t="shared" si="346"/>
        <v>0</v>
      </c>
      <c r="DA250" s="53">
        <f t="shared" si="385"/>
        <v>0</v>
      </c>
      <c r="DB250" s="52">
        <f t="shared" si="386"/>
        <v>0</v>
      </c>
      <c r="DC250" s="52">
        <f t="shared" si="387"/>
        <v>0</v>
      </c>
      <c r="DD250" s="61"/>
      <c r="DE250" s="165"/>
      <c r="DG250" s="276"/>
      <c r="DH250" s="282" t="str">
        <f t="shared" si="390"/>
        <v/>
      </c>
      <c r="DI250" s="275"/>
      <c r="DJ250" s="275"/>
      <c r="DK250" s="276"/>
      <c r="DL250" s="1081"/>
      <c r="DM250" s="1081"/>
      <c r="DN250" s="276"/>
      <c r="DO250" s="276"/>
      <c r="DP250" s="283" t="str">
        <f t="shared" si="391"/>
        <v/>
      </c>
      <c r="DQ250" s="276"/>
      <c r="DR250" s="276"/>
      <c r="DS250" s="277"/>
      <c r="DT250" s="276"/>
      <c r="DU250" s="277"/>
      <c r="DV250" s="276"/>
      <c r="DW250" s="276"/>
      <c r="DX250" s="277"/>
      <c r="DY250" s="277"/>
      <c r="DZ250" s="61"/>
      <c r="EA250" s="62"/>
      <c r="EB250" s="62"/>
      <c r="EC250" s="26" t="str">
        <f t="shared" si="351"/>
        <v/>
      </c>
      <c r="ED250" s="26" t="str">
        <f t="shared" si="352"/>
        <v/>
      </c>
      <c r="EE250" s="27">
        <f>IF(ED250="",0,IF(COUNTIF(ED$12:ED249,ED250)=0,0,COUNTIF(ED$12:ED249,ED250)))</f>
        <v>0</v>
      </c>
      <c r="EF250" s="26">
        <f t="shared" si="360"/>
        <v>0</v>
      </c>
      <c r="EG250" s="27" t="str">
        <f t="shared" si="353"/>
        <v/>
      </c>
      <c r="EI250" s="26" t="str">
        <f t="shared" si="354"/>
        <v/>
      </c>
      <c r="EJ250" s="26" t="str">
        <f t="shared" si="355"/>
        <v/>
      </c>
    </row>
    <row r="251" spans="1:140" s="26" customFormat="1" ht="52.5" customHeight="1">
      <c r="A251" s="169" t="str">
        <f>IF(OR($I251="TTL",$I251=""),"",IF(ISERROR(VLOOKUP($B251,CODE!$D:$G,CODE!$F$1-2,FALSE))=TRUE,"전략",VLOOKUP($B251,CODE!$D:$G,CODE!$F$1-2,FALSE)))</f>
        <v/>
      </c>
      <c r="B251" s="224" t="str">
        <f>IF(OR($I251="TTL",$I251=""),"",IF(VLOOKUP($P251,CODE!$K:$O,CODE!$O$1,FALSE)="",$I251,$I251&amp;"-"&amp;VLOOKUP($P251,CODE!$K:$O,CODE!$O$1,FALSE)))</f>
        <v/>
      </c>
      <c r="C251" s="72" t="str">
        <f t="shared" si="347"/>
        <v>--</v>
      </c>
      <c r="D251" s="306" t="str">
        <f t="shared" si="356"/>
        <v>--</v>
      </c>
      <c r="E251" s="72">
        <f t="shared" si="357"/>
        <v>0</v>
      </c>
      <c r="F251" s="195" t="str">
        <f t="shared" si="358"/>
        <v>--0</v>
      </c>
      <c r="G251" s="72" t="str">
        <f t="shared" si="359"/>
        <v>--0-</v>
      </c>
      <c r="H251" s="72">
        <f>IF(ISERROR(I251&amp;VLOOKUP(P251,CODE!$K:$N,CODE!$N$1,FALSE)&amp;S251)=TRUE,0,I251&amp;VLOOKUP(P251,CODE!$K:$N,CODE!$N$1,FALSE)&amp;S251)</f>
        <v>0</v>
      </c>
      <c r="I251" s="72" t="str">
        <f>IF(ISERROR(SEARCH("TTL",$K251))=TRUE,IF($L251="","",VLOOKUP($L251,CODE!$B:$G,CODE!$D$1,FALSE)),"TTL")</f>
        <v/>
      </c>
      <c r="J251" s="244" t="str">
        <f t="shared" si="348"/>
        <v/>
      </c>
      <c r="K251" s="558"/>
      <c r="L251" s="40"/>
      <c r="M251" s="41" t="str">
        <f>IF(OR($I251="TTL",$L251=""),"",VLOOKUP($L251,CODE!$B:$D,CODE!$C$1,FALSE))</f>
        <v/>
      </c>
      <c r="N251" s="42" t="str">
        <f>IF(OR($I251="TTL",$L251=""),"",VLOOKUP($K$2,CODE!$S:$T,CODE!$T$1-1,FALSE))</f>
        <v/>
      </c>
      <c r="O251" s="43" t="str">
        <f>IF(OR($I251="TTL",$L251=""),"",VLOOKUP($L$2,CODE!$X:$Y,CODE!$Y$1-1,FALSE))</f>
        <v/>
      </c>
      <c r="P251" s="40"/>
      <c r="Q251" s="41" t="str">
        <f>IF(OR($I251="TTL",$P251=""),"",VLOOKUP($P251,CODE!$K:$M,CODE!$L$1,FALSE))</f>
        <v/>
      </c>
      <c r="R251" s="185"/>
      <c r="S251" s="40"/>
      <c r="T251" s="43" t="str">
        <f t="shared" si="333"/>
        <v/>
      </c>
      <c r="U251" s="39" t="str">
        <f t="shared" si="334"/>
        <v/>
      </c>
      <c r="V251" s="36">
        <f t="shared" si="337"/>
        <v>0</v>
      </c>
      <c r="W251" s="44"/>
      <c r="X251" s="39" t="str">
        <f>IF($Y251="","",VLOOKUP($Y251,CODE!$AE:$AF,CODE!$AF$1-1,FALSE))</f>
        <v/>
      </c>
      <c r="Y251" s="37"/>
      <c r="Z251" s="35" t="str">
        <f t="shared" si="338"/>
        <v/>
      </c>
      <c r="AA251" s="554" t="str">
        <f t="shared" si="339"/>
        <v/>
      </c>
      <c r="AB251" s="45">
        <f t="shared" si="340"/>
        <v>0</v>
      </c>
      <c r="AC251" s="560">
        <v>0</v>
      </c>
      <c r="AD251" s="186">
        <v>1</v>
      </c>
      <c r="AE251" s="218"/>
      <c r="AF251" s="214"/>
      <c r="AG251" s="215"/>
      <c r="AH251" s="216"/>
      <c r="AI251" s="231" t="str">
        <f t="shared" si="335"/>
        <v/>
      </c>
      <c r="AJ251" s="217"/>
      <c r="AK251" s="217"/>
      <c r="AL251" s="219" t="str">
        <f t="shared" si="332"/>
        <v/>
      </c>
      <c r="AM251" s="254">
        <f>IF(ISERROR(VLOOKUP($F251,[1]기획현황취합!$A$1:$E$65474,[1]기획현황취합!$B$1,FALSE))=TRUE,0,VLOOKUP($F251,[1]기획현황취합!$A$1:$E$65474,[1]기획현황취합!$B$1,FALSE))</f>
        <v>0</v>
      </c>
      <c r="AN251" s="1042">
        <f>IF(ISERROR(VLOOKUP($F251,[1]기획현황취합!$A$1:$E$65474,[1]기획현황취합!$C$1,FALSE))=TRUE,0,VLOOKUP($F251,[1]기획현황취합!$A$1:$E$65474,[1]기획현황취합!$C$1,FALSE))</f>
        <v>0</v>
      </c>
      <c r="AO251" s="46">
        <f>IF(ISERROR(($AM251/1.1)/VLOOKUP($AG251,'TARGET MU'!$A:$D,'TARGET MU'!$D$1,FALSE))=TRUE,0,($AM251/1.1)/VLOOKUP($AG251,'TARGET MU'!$A:$D,'TARGET MU'!$D$1,FALSE))</f>
        <v>0</v>
      </c>
      <c r="AP251" s="1049">
        <f>IF(OR(AF251=0,AND(AV251=0,AW251=0)),0,IF(AG251="캡보이2",AV251*$AQ$5+AU251,IF(OR(AK251="IN",AK251="BG",AK251="VT",AK251="CB"),$AU251+(($AV251*(1+$AW$4))*(HLOOKUP(VLOOKUP(AG251,'TARGET MU'!$A:$P,'TARGET MU'!$J$1,FALSE),$AO$4:$AR$5,2,FALSE)))+$AW251,$AU251+((($AV251*(1+$AW$4))*(1+HLOOKUP(VLOOKUP($P251,CODE!$K:$P,CODE!$P$1,FALSE),$AS$4:$AV$5,2,FALSE)))*(HLOOKUP(VLOOKUP(AG251,'TARGET MU'!$A:$P,'TARGET MU'!$J$1,FALSE),$AO$4:$AR$5,2,FALSE)))+$AW251)))</f>
        <v>0</v>
      </c>
      <c r="AQ251" s="38">
        <f t="shared" si="388"/>
        <v>0</v>
      </c>
      <c r="AR251" s="716">
        <v>0</v>
      </c>
      <c r="AS251" s="716">
        <v>0</v>
      </c>
      <c r="AT251" s="251"/>
      <c r="AU251" s="226">
        <f t="shared" si="389"/>
        <v>0</v>
      </c>
      <c r="AV251" s="252">
        <v>0</v>
      </c>
      <c r="AW251" s="253">
        <v>0</v>
      </c>
      <c r="AX251" s="257">
        <f>IF(ISERROR(VLOOKUP($F251,[1]기획현황취합!$A$1:$E$65474,[1]기획현황취합!$D$1,FALSE))=TRUE,0,VLOOKUP($F251,[1]기획현황취합!$A$1:$E$65474,[1]기획현황취합!$D$1,FALSE))</f>
        <v>0</v>
      </c>
      <c r="AY251" s="255">
        <v>0</v>
      </c>
      <c r="AZ251" s="210">
        <f>IF(ISERROR(VLOOKUP($F251,[1]기획현황취합!$A$1:$E$65474,[1]기획현황취합!$E$1,FALSE))=TRUE,0,VLOOKUP($F251,[1]기획현황취합!$A$1:$E$65474,[1]기획현황취합!$E$1,FALSE))</f>
        <v>0</v>
      </c>
      <c r="BA251" s="250">
        <v>0</v>
      </c>
      <c r="BB251" s="250">
        <v>0</v>
      </c>
      <c r="BC251" s="250">
        <v>0</v>
      </c>
      <c r="BD251" s="250">
        <v>0</v>
      </c>
      <c r="BE251" s="250">
        <v>0</v>
      </c>
      <c r="BF251" s="250">
        <v>0</v>
      </c>
      <c r="BG251" s="256">
        <v>0</v>
      </c>
      <c r="BH251" s="256">
        <v>0</v>
      </c>
      <c r="BI251" s="84">
        <f>IF($I251="TTL",SUMIF($C:$C,MID($K251,1,SEARCH("TTL",$K251)-2),$BI:$BI),SUMIF(실입고현황!$A:$A,BB251&amp;VLOOKUP($AG251,'TARGET MU'!$A:$D,'TARGET MU'!$B$1,FALSE)&amp;$Z251&amp;" "&amp;$AE251,실입고현황!$C:$C))</f>
        <v>0</v>
      </c>
      <c r="BJ251" s="103">
        <f>IF($I251="TTL",SUMIF($C:$C,MID($K251,1,SEARCH("TTL",$K251)-2),$BJ:$BJ),SUMIF(실입고현황!$A:$A,BC251&amp;VLOOKUP($AG251,'TARGET MU'!$A:$D,'TARGET MU'!$B$1,FALSE)&amp;$Z251&amp;" "&amp;$AE251,실입고현황!$C:$C))</f>
        <v>0</v>
      </c>
      <c r="BK251" s="104">
        <f>IF($I251="TTL",SUMIF($C:$C,MID($K251,1,SEARCH("TTL",$K251)-2),$BK:$BK),SUMIF(실입고현황!$A:$A,BD251&amp;VLOOKUP($AG251,'TARGET MU'!$A:$D,'TARGET MU'!$B$1,FALSE)&amp;$Z251&amp;" "&amp;$AE251,실입고현황!$C:$C))</f>
        <v>0</v>
      </c>
      <c r="BL251" s="104">
        <f>IF($I251="TTL",SUMIF($C:$C,MID($K251,1,SEARCH("TTL",$K251)-2),$BL:$BL),SUMIF(실입고현황!$A:$A,BE251&amp;VLOOKUP($AG251,'TARGET MU'!$A:$D,'TARGET MU'!$B$1,FALSE)&amp;$Z251&amp;" "&amp;$AE251,실입고현황!$C:$C))</f>
        <v>0</v>
      </c>
      <c r="BM251" s="104">
        <f>IF($I251="TTL",SUMIF($C:$C,MID($K251,1,SEARCH("TTL",$K251)-2),$BM:$BM),SUMIF(실입고현황!$A:$A,BF251&amp;VLOOKUP($AG251,'TARGET MU'!$A:$D,'TARGET MU'!$B$1,FALSE)&amp;$Z251&amp;" "&amp;$AE251,실입고현황!$C:$C))</f>
        <v>0</v>
      </c>
      <c r="BN251" s="105">
        <f t="shared" si="341"/>
        <v>0</v>
      </c>
      <c r="BO251" s="47">
        <f t="shared" si="342"/>
        <v>0</v>
      </c>
      <c r="BP251" s="95">
        <f t="shared" si="343"/>
        <v>0</v>
      </c>
      <c r="BQ251" s="95">
        <f t="shared" si="344"/>
        <v>0</v>
      </c>
      <c r="BR251" s="48">
        <f t="shared" si="336"/>
        <v>0</v>
      </c>
      <c r="BT251" s="26" t="str">
        <f>IF(ISERROR(Z251&amp;VLOOKUP($AG251,'TARGET MU'!$A:$D,'TARGET MU'!$B$1,FALSE))=TRUE,"",Z251&amp;VLOOKUP($AG251,'TARGET MU'!$A:$D,'TARGET MU'!$B$1,FALSE))</f>
        <v/>
      </c>
      <c r="BU251" s="31">
        <f t="shared" si="349"/>
        <v>0</v>
      </c>
      <c r="BV251" s="31" t="str">
        <f t="shared" si="350"/>
        <v>0</v>
      </c>
      <c r="BX251" s="55">
        <f t="shared" si="361"/>
        <v>0</v>
      </c>
      <c r="BY251" s="56" t="str">
        <f t="shared" si="362"/>
        <v/>
      </c>
      <c r="BZ251" s="56">
        <f t="shared" si="363"/>
        <v>0</v>
      </c>
      <c r="CA251" s="56">
        <f t="shared" si="364"/>
        <v>0</v>
      </c>
      <c r="CB251" s="56">
        <f t="shared" si="365"/>
        <v>0</v>
      </c>
      <c r="CC251" s="56">
        <f t="shared" si="366"/>
        <v>0</v>
      </c>
      <c r="CD251" s="57">
        <f t="shared" si="367"/>
        <v>0</v>
      </c>
      <c r="CE251" s="56" t="str">
        <f t="shared" si="368"/>
        <v/>
      </c>
      <c r="CF251" s="56" t="str">
        <f t="shared" si="369"/>
        <v/>
      </c>
      <c r="CG251" s="57">
        <f t="shared" si="370"/>
        <v>0</v>
      </c>
      <c r="CH251" s="56" t="str">
        <f t="shared" si="371"/>
        <v/>
      </c>
      <c r="CI251" s="56">
        <f t="shared" si="372"/>
        <v>1</v>
      </c>
      <c r="CJ251" s="56">
        <f t="shared" si="373"/>
        <v>0</v>
      </c>
      <c r="CK251" s="58">
        <f t="shared" si="345"/>
        <v>0</v>
      </c>
      <c r="CL251" s="59">
        <f t="shared" si="374"/>
        <v>0</v>
      </c>
      <c r="CM251" s="58">
        <f t="shared" si="375"/>
        <v>0</v>
      </c>
      <c r="CN251" s="58">
        <f t="shared" si="376"/>
        <v>0</v>
      </c>
      <c r="CO251" s="58">
        <f t="shared" si="377"/>
        <v>0</v>
      </c>
      <c r="CP251" s="60" t="str">
        <f t="shared" si="378"/>
        <v/>
      </c>
      <c r="CQ251" s="241"/>
      <c r="CS251" s="49"/>
      <c r="CT251" s="50" t="str">
        <f t="shared" si="379"/>
        <v/>
      </c>
      <c r="CU251" s="51" t="str">
        <f t="shared" si="380"/>
        <v/>
      </c>
      <c r="CV251" s="51" t="str">
        <f t="shared" si="381"/>
        <v>_</v>
      </c>
      <c r="CW251" s="51" t="str">
        <f t="shared" si="382"/>
        <v/>
      </c>
      <c r="CX251" s="52">
        <f t="shared" si="383"/>
        <v>0</v>
      </c>
      <c r="CY251" s="52" t="str">
        <f t="shared" si="384"/>
        <v/>
      </c>
      <c r="CZ251" s="53">
        <f t="shared" si="346"/>
        <v>0</v>
      </c>
      <c r="DA251" s="53">
        <f t="shared" si="385"/>
        <v>0</v>
      </c>
      <c r="DB251" s="52">
        <f t="shared" si="386"/>
        <v>0</v>
      </c>
      <c r="DC251" s="52">
        <f t="shared" si="387"/>
        <v>0</v>
      </c>
      <c r="DD251" s="61"/>
      <c r="DE251" s="165"/>
      <c r="DG251" s="276"/>
      <c r="DH251" s="282" t="str">
        <f t="shared" si="390"/>
        <v/>
      </c>
      <c r="DI251" s="275"/>
      <c r="DJ251" s="275"/>
      <c r="DK251" s="276"/>
      <c r="DL251" s="1081"/>
      <c r="DM251" s="1081"/>
      <c r="DN251" s="276"/>
      <c r="DO251" s="276"/>
      <c r="DP251" s="283" t="str">
        <f t="shared" si="391"/>
        <v/>
      </c>
      <c r="DQ251" s="276"/>
      <c r="DR251" s="276"/>
      <c r="DS251" s="277"/>
      <c r="DT251" s="276"/>
      <c r="DU251" s="277"/>
      <c r="DV251" s="276"/>
      <c r="DW251" s="276"/>
      <c r="DX251" s="277"/>
      <c r="DY251" s="277"/>
      <c r="DZ251" s="61"/>
      <c r="EA251" s="62"/>
      <c r="EB251" s="62"/>
      <c r="EC251" s="26" t="str">
        <f t="shared" si="351"/>
        <v/>
      </c>
      <c r="ED251" s="26" t="str">
        <f t="shared" si="352"/>
        <v/>
      </c>
      <c r="EE251" s="27">
        <f>IF(ED251="",0,IF(COUNTIF(ED$12:ED250,ED251)=0,0,COUNTIF(ED$12:ED250,ED251)))</f>
        <v>0</v>
      </c>
      <c r="EF251" s="26">
        <f t="shared" si="360"/>
        <v>0</v>
      </c>
      <c r="EG251" s="27" t="str">
        <f t="shared" si="353"/>
        <v/>
      </c>
      <c r="EI251" s="26" t="str">
        <f t="shared" si="354"/>
        <v/>
      </c>
      <c r="EJ251" s="26" t="str">
        <f t="shared" si="355"/>
        <v/>
      </c>
    </row>
    <row r="252" spans="1:140" s="26" customFormat="1" ht="52.5" customHeight="1">
      <c r="A252" s="169" t="str">
        <f>IF(OR($I252="TTL",$I252=""),"",IF(ISERROR(VLOOKUP($B252,CODE!$D:$G,CODE!$F$1-2,FALSE))=TRUE,"전략",VLOOKUP($B252,CODE!$D:$G,CODE!$F$1-2,FALSE)))</f>
        <v/>
      </c>
      <c r="B252" s="224" t="str">
        <f>IF(OR($I252="TTL",$I252=""),"",IF(VLOOKUP($P252,CODE!$K:$O,CODE!$O$1,FALSE)="",$I252,$I252&amp;"-"&amp;VLOOKUP($P252,CODE!$K:$O,CODE!$O$1,FALSE)))</f>
        <v/>
      </c>
      <c r="C252" s="72" t="str">
        <f t="shared" si="347"/>
        <v>--</v>
      </c>
      <c r="D252" s="306" t="str">
        <f t="shared" si="356"/>
        <v>--</v>
      </c>
      <c r="E252" s="72">
        <f t="shared" si="357"/>
        <v>0</v>
      </c>
      <c r="F252" s="195" t="str">
        <f t="shared" si="358"/>
        <v>--0</v>
      </c>
      <c r="G252" s="72" t="str">
        <f t="shared" si="359"/>
        <v>--0-</v>
      </c>
      <c r="H252" s="72">
        <f>IF(ISERROR(I252&amp;VLOOKUP(P252,CODE!$K:$N,CODE!$N$1,FALSE)&amp;S252)=TRUE,0,I252&amp;VLOOKUP(P252,CODE!$K:$N,CODE!$N$1,FALSE)&amp;S252)</f>
        <v>0</v>
      </c>
      <c r="I252" s="72" t="str">
        <f>IF(ISERROR(SEARCH("TTL",$K252))=TRUE,IF($L252="","",VLOOKUP($L252,CODE!$B:$G,CODE!$D$1,FALSE)),"TTL")</f>
        <v/>
      </c>
      <c r="J252" s="244" t="str">
        <f t="shared" si="348"/>
        <v/>
      </c>
      <c r="K252" s="558"/>
      <c r="L252" s="40"/>
      <c r="M252" s="41" t="str">
        <f>IF(OR($I252="TTL",$L252=""),"",VLOOKUP($L252,CODE!$B:$D,CODE!$C$1,FALSE))</f>
        <v/>
      </c>
      <c r="N252" s="42" t="str">
        <f>IF(OR($I252="TTL",$L252=""),"",VLOOKUP($K$2,CODE!$S:$T,CODE!$T$1-1,FALSE))</f>
        <v/>
      </c>
      <c r="O252" s="43" t="str">
        <f>IF(OR($I252="TTL",$L252=""),"",VLOOKUP($L$2,CODE!$X:$Y,CODE!$Y$1-1,FALSE))</f>
        <v/>
      </c>
      <c r="P252" s="40"/>
      <c r="Q252" s="41" t="str">
        <f>IF(OR($I252="TTL",$P252=""),"",VLOOKUP($P252,CODE!$K:$M,CODE!$L$1,FALSE))</f>
        <v/>
      </c>
      <c r="R252" s="185"/>
      <c r="S252" s="40"/>
      <c r="T252" s="43" t="str">
        <f t="shared" si="333"/>
        <v/>
      </c>
      <c r="U252" s="39" t="str">
        <f t="shared" si="334"/>
        <v/>
      </c>
      <c r="V252" s="36">
        <f t="shared" si="337"/>
        <v>0</v>
      </c>
      <c r="W252" s="44"/>
      <c r="X252" s="39" t="str">
        <f>IF($Y252="","",VLOOKUP($Y252,CODE!$AE:$AF,CODE!$AF$1-1,FALSE))</f>
        <v/>
      </c>
      <c r="Y252" s="37"/>
      <c r="Z252" s="35" t="str">
        <f t="shared" si="338"/>
        <v/>
      </c>
      <c r="AA252" s="554" t="str">
        <f t="shared" si="339"/>
        <v/>
      </c>
      <c r="AB252" s="45">
        <f t="shared" si="340"/>
        <v>0</v>
      </c>
      <c r="AC252" s="560">
        <v>0</v>
      </c>
      <c r="AD252" s="186">
        <v>1</v>
      </c>
      <c r="AE252" s="218"/>
      <c r="AF252" s="214"/>
      <c r="AG252" s="215"/>
      <c r="AH252" s="216"/>
      <c r="AI252" s="231" t="str">
        <f t="shared" si="335"/>
        <v/>
      </c>
      <c r="AJ252" s="217"/>
      <c r="AK252" s="217"/>
      <c r="AL252" s="219" t="str">
        <f t="shared" si="332"/>
        <v/>
      </c>
      <c r="AM252" s="254">
        <f>IF(ISERROR(VLOOKUP($F252,[1]기획현황취합!$A$1:$E$65474,[1]기획현황취합!$B$1,FALSE))=TRUE,0,VLOOKUP($F252,[1]기획현황취합!$A$1:$E$65474,[1]기획현황취합!$B$1,FALSE))</f>
        <v>0</v>
      </c>
      <c r="AN252" s="1042">
        <f>IF(ISERROR(VLOOKUP($F252,[1]기획현황취합!$A$1:$E$65474,[1]기획현황취합!$C$1,FALSE))=TRUE,0,VLOOKUP($F252,[1]기획현황취합!$A$1:$E$65474,[1]기획현황취합!$C$1,FALSE))</f>
        <v>0</v>
      </c>
      <c r="AO252" s="46">
        <f>IF(ISERROR(($AM252/1.1)/VLOOKUP($AG252,'TARGET MU'!$A:$D,'TARGET MU'!$D$1,FALSE))=TRUE,0,($AM252/1.1)/VLOOKUP($AG252,'TARGET MU'!$A:$D,'TARGET MU'!$D$1,FALSE))</f>
        <v>0</v>
      </c>
      <c r="AP252" s="1049">
        <f>IF(OR(AF252=0,AND(AV252=0,AW252=0)),0,IF(AG252="캡보이2",AV252*$AQ$5+AU252,IF(OR(AK252="IN",AK252="BG",AK252="VT",AK252="CB"),$AU252+(($AV252*(1+$AW$4))*(HLOOKUP(VLOOKUP(AG252,'TARGET MU'!$A:$P,'TARGET MU'!$J$1,FALSE),$AO$4:$AR$5,2,FALSE)))+$AW252,$AU252+((($AV252*(1+$AW$4))*(1+HLOOKUP(VLOOKUP($P252,CODE!$K:$P,CODE!$P$1,FALSE),$AS$4:$AV$5,2,FALSE)))*(HLOOKUP(VLOOKUP(AG252,'TARGET MU'!$A:$P,'TARGET MU'!$J$1,FALSE),$AO$4:$AR$5,2,FALSE)))+$AW252)))</f>
        <v>0</v>
      </c>
      <c r="AQ252" s="38">
        <f t="shared" si="388"/>
        <v>0</v>
      </c>
      <c r="AR252" s="716">
        <v>0</v>
      </c>
      <c r="AS252" s="716">
        <v>0</v>
      </c>
      <c r="AT252" s="251"/>
      <c r="AU252" s="226">
        <f t="shared" si="389"/>
        <v>0</v>
      </c>
      <c r="AV252" s="252">
        <v>0</v>
      </c>
      <c r="AW252" s="253">
        <v>0</v>
      </c>
      <c r="AX252" s="257">
        <f>IF(ISERROR(VLOOKUP($F252,[1]기획현황취합!$A$1:$E$65474,[1]기획현황취합!$D$1,FALSE))=TRUE,0,VLOOKUP($F252,[1]기획현황취합!$A$1:$E$65474,[1]기획현황취합!$D$1,FALSE))</f>
        <v>0</v>
      </c>
      <c r="AY252" s="255">
        <v>0</v>
      </c>
      <c r="AZ252" s="210">
        <f>IF(ISERROR(VLOOKUP($F252,[1]기획현황취합!$A$1:$E$65474,[1]기획현황취합!$E$1,FALSE))=TRUE,0,VLOOKUP($F252,[1]기획현황취합!$A$1:$E$65474,[1]기획현황취합!$E$1,FALSE))</f>
        <v>0</v>
      </c>
      <c r="BA252" s="250">
        <v>0</v>
      </c>
      <c r="BB252" s="250">
        <v>0</v>
      </c>
      <c r="BC252" s="250">
        <v>0</v>
      </c>
      <c r="BD252" s="250">
        <v>0</v>
      </c>
      <c r="BE252" s="250">
        <v>0</v>
      </c>
      <c r="BF252" s="250">
        <v>0</v>
      </c>
      <c r="BG252" s="256">
        <v>0</v>
      </c>
      <c r="BH252" s="256">
        <v>0</v>
      </c>
      <c r="BI252" s="84">
        <f>IF($I252="TTL",SUMIF($C:$C,MID($K252,1,SEARCH("TTL",$K252)-2),$BI:$BI),SUMIF(실입고현황!$A:$A,BB252&amp;VLOOKUP($AG252,'TARGET MU'!$A:$D,'TARGET MU'!$B$1,FALSE)&amp;$Z252&amp;" "&amp;$AE252,실입고현황!$C:$C))</f>
        <v>0</v>
      </c>
      <c r="BJ252" s="103">
        <f>IF($I252="TTL",SUMIF($C:$C,MID($K252,1,SEARCH("TTL",$K252)-2),$BJ:$BJ),SUMIF(실입고현황!$A:$A,BC252&amp;VLOOKUP($AG252,'TARGET MU'!$A:$D,'TARGET MU'!$B$1,FALSE)&amp;$Z252&amp;" "&amp;$AE252,실입고현황!$C:$C))</f>
        <v>0</v>
      </c>
      <c r="BK252" s="104">
        <f>IF($I252="TTL",SUMIF($C:$C,MID($K252,1,SEARCH("TTL",$K252)-2),$BK:$BK),SUMIF(실입고현황!$A:$A,BD252&amp;VLOOKUP($AG252,'TARGET MU'!$A:$D,'TARGET MU'!$B$1,FALSE)&amp;$Z252&amp;" "&amp;$AE252,실입고현황!$C:$C))</f>
        <v>0</v>
      </c>
      <c r="BL252" s="104">
        <f>IF($I252="TTL",SUMIF($C:$C,MID($K252,1,SEARCH("TTL",$K252)-2),$BL:$BL),SUMIF(실입고현황!$A:$A,BE252&amp;VLOOKUP($AG252,'TARGET MU'!$A:$D,'TARGET MU'!$B$1,FALSE)&amp;$Z252&amp;" "&amp;$AE252,실입고현황!$C:$C))</f>
        <v>0</v>
      </c>
      <c r="BM252" s="104">
        <f>IF($I252="TTL",SUMIF($C:$C,MID($K252,1,SEARCH("TTL",$K252)-2),$BM:$BM),SUMIF(실입고현황!$A:$A,BF252&amp;VLOOKUP($AG252,'TARGET MU'!$A:$D,'TARGET MU'!$B$1,FALSE)&amp;$Z252&amp;" "&amp;$AE252,실입고현황!$C:$C))</f>
        <v>0</v>
      </c>
      <c r="BN252" s="105">
        <f t="shared" si="341"/>
        <v>0</v>
      </c>
      <c r="BO252" s="47">
        <f t="shared" si="342"/>
        <v>0</v>
      </c>
      <c r="BP252" s="95">
        <f t="shared" si="343"/>
        <v>0</v>
      </c>
      <c r="BQ252" s="95">
        <f t="shared" si="344"/>
        <v>0</v>
      </c>
      <c r="BR252" s="48">
        <f t="shared" si="336"/>
        <v>0</v>
      </c>
      <c r="BT252" s="26" t="str">
        <f>IF(ISERROR(Z252&amp;VLOOKUP($AG252,'TARGET MU'!$A:$D,'TARGET MU'!$B$1,FALSE))=TRUE,"",Z252&amp;VLOOKUP($AG252,'TARGET MU'!$A:$D,'TARGET MU'!$B$1,FALSE))</f>
        <v/>
      </c>
      <c r="BU252" s="31">
        <f t="shared" si="349"/>
        <v>0</v>
      </c>
      <c r="BV252" s="31" t="str">
        <f t="shared" si="350"/>
        <v>0</v>
      </c>
      <c r="BX252" s="55">
        <f t="shared" si="361"/>
        <v>0</v>
      </c>
      <c r="BY252" s="56" t="str">
        <f t="shared" si="362"/>
        <v/>
      </c>
      <c r="BZ252" s="56">
        <f t="shared" si="363"/>
        <v>0</v>
      </c>
      <c r="CA252" s="56">
        <f t="shared" si="364"/>
        <v>0</v>
      </c>
      <c r="CB252" s="56">
        <f t="shared" si="365"/>
        <v>0</v>
      </c>
      <c r="CC252" s="56">
        <f t="shared" si="366"/>
        <v>0</v>
      </c>
      <c r="CD252" s="57">
        <f t="shared" si="367"/>
        <v>0</v>
      </c>
      <c r="CE252" s="56" t="str">
        <f t="shared" si="368"/>
        <v/>
      </c>
      <c r="CF252" s="56" t="str">
        <f t="shared" si="369"/>
        <v/>
      </c>
      <c r="CG252" s="57">
        <f t="shared" si="370"/>
        <v>0</v>
      </c>
      <c r="CH252" s="56" t="str">
        <f t="shared" si="371"/>
        <v/>
      </c>
      <c r="CI252" s="56">
        <f t="shared" si="372"/>
        <v>1</v>
      </c>
      <c r="CJ252" s="56">
        <f t="shared" si="373"/>
        <v>0</v>
      </c>
      <c r="CK252" s="58">
        <f t="shared" si="345"/>
        <v>0</v>
      </c>
      <c r="CL252" s="59">
        <f t="shared" si="374"/>
        <v>0</v>
      </c>
      <c r="CM252" s="58">
        <f t="shared" si="375"/>
        <v>0</v>
      </c>
      <c r="CN252" s="58">
        <f t="shared" si="376"/>
        <v>0</v>
      </c>
      <c r="CO252" s="58">
        <f t="shared" si="377"/>
        <v>0</v>
      </c>
      <c r="CP252" s="60" t="str">
        <f t="shared" si="378"/>
        <v/>
      </c>
      <c r="CQ252" s="241"/>
      <c r="CS252" s="49"/>
      <c r="CT252" s="50" t="str">
        <f t="shared" si="379"/>
        <v/>
      </c>
      <c r="CU252" s="51" t="str">
        <f t="shared" si="380"/>
        <v/>
      </c>
      <c r="CV252" s="51" t="str">
        <f t="shared" si="381"/>
        <v>_</v>
      </c>
      <c r="CW252" s="51" t="str">
        <f t="shared" si="382"/>
        <v/>
      </c>
      <c r="CX252" s="52">
        <f t="shared" si="383"/>
        <v>0</v>
      </c>
      <c r="CY252" s="52" t="str">
        <f t="shared" si="384"/>
        <v/>
      </c>
      <c r="CZ252" s="53">
        <f t="shared" si="346"/>
        <v>0</v>
      </c>
      <c r="DA252" s="53">
        <f t="shared" si="385"/>
        <v>0</v>
      </c>
      <c r="DB252" s="52">
        <f t="shared" si="386"/>
        <v>0</v>
      </c>
      <c r="DC252" s="52">
        <f t="shared" si="387"/>
        <v>0</v>
      </c>
      <c r="DD252" s="61"/>
      <c r="DE252" s="165"/>
      <c r="DG252" s="276"/>
      <c r="DH252" s="282" t="str">
        <f t="shared" si="390"/>
        <v/>
      </c>
      <c r="DI252" s="275"/>
      <c r="DJ252" s="275"/>
      <c r="DK252" s="276"/>
      <c r="DL252" s="1081"/>
      <c r="DM252" s="1081"/>
      <c r="DN252" s="276"/>
      <c r="DO252" s="276"/>
      <c r="DP252" s="283" t="str">
        <f t="shared" si="391"/>
        <v/>
      </c>
      <c r="DQ252" s="276"/>
      <c r="DR252" s="276"/>
      <c r="DS252" s="277"/>
      <c r="DT252" s="276"/>
      <c r="DU252" s="277"/>
      <c r="DV252" s="276"/>
      <c r="DW252" s="276"/>
      <c r="DX252" s="277"/>
      <c r="DY252" s="277"/>
      <c r="DZ252" s="61"/>
      <c r="EA252" s="62"/>
      <c r="EB252" s="62"/>
      <c r="EC252" s="26" t="str">
        <f t="shared" si="351"/>
        <v/>
      </c>
      <c r="ED252" s="26" t="str">
        <f t="shared" si="352"/>
        <v/>
      </c>
      <c r="EE252" s="27">
        <f>IF(ED252="",0,IF(COUNTIF(ED$12:ED251,ED252)=0,0,COUNTIF(ED$12:ED251,ED252)))</f>
        <v>0</v>
      </c>
      <c r="EF252" s="26">
        <f t="shared" si="360"/>
        <v>0</v>
      </c>
      <c r="EG252" s="27" t="str">
        <f t="shared" si="353"/>
        <v/>
      </c>
      <c r="EI252" s="26" t="str">
        <f t="shared" si="354"/>
        <v/>
      </c>
      <c r="EJ252" s="26" t="str">
        <f t="shared" si="355"/>
        <v/>
      </c>
    </row>
    <row r="253" spans="1:140" s="26" customFormat="1" ht="52.5" customHeight="1">
      <c r="A253" s="169" t="str">
        <f>IF(OR($I253="TTL",$I253=""),"",IF(ISERROR(VLOOKUP($B253,CODE!$D:$G,CODE!$F$1-2,FALSE))=TRUE,"전략",VLOOKUP($B253,CODE!$D:$G,CODE!$F$1-2,FALSE)))</f>
        <v/>
      </c>
      <c r="B253" s="224" t="str">
        <f>IF(OR($I253="TTL",$I253=""),"",IF(VLOOKUP($P253,CODE!$K:$O,CODE!$O$1,FALSE)="",$I253,$I253&amp;"-"&amp;VLOOKUP($P253,CODE!$K:$O,CODE!$O$1,FALSE)))</f>
        <v/>
      </c>
      <c r="C253" s="72" t="str">
        <f t="shared" si="347"/>
        <v>--</v>
      </c>
      <c r="D253" s="306" t="str">
        <f t="shared" si="356"/>
        <v>--</v>
      </c>
      <c r="E253" s="72">
        <f t="shared" si="357"/>
        <v>0</v>
      </c>
      <c r="F253" s="195" t="str">
        <f t="shared" si="358"/>
        <v>--0</v>
      </c>
      <c r="G253" s="72" t="str">
        <f t="shared" si="359"/>
        <v>--0-</v>
      </c>
      <c r="H253" s="72">
        <f>IF(ISERROR(I253&amp;VLOOKUP(P253,CODE!$K:$N,CODE!$N$1,FALSE)&amp;S253)=TRUE,0,I253&amp;VLOOKUP(P253,CODE!$K:$N,CODE!$N$1,FALSE)&amp;S253)</f>
        <v>0</v>
      </c>
      <c r="I253" s="72" t="str">
        <f>IF(ISERROR(SEARCH("TTL",$K253))=TRUE,IF($L253="","",VLOOKUP($L253,CODE!$B:$G,CODE!$D$1,FALSE)),"TTL")</f>
        <v/>
      </c>
      <c r="J253" s="244" t="str">
        <f t="shared" si="348"/>
        <v/>
      </c>
      <c r="K253" s="558"/>
      <c r="L253" s="40"/>
      <c r="M253" s="41" t="str">
        <f>IF(OR($I253="TTL",$L253=""),"",VLOOKUP($L253,CODE!$B:$D,CODE!$C$1,FALSE))</f>
        <v/>
      </c>
      <c r="N253" s="42" t="str">
        <f>IF(OR($I253="TTL",$L253=""),"",VLOOKUP($K$2,CODE!$S:$T,CODE!$T$1-1,FALSE))</f>
        <v/>
      </c>
      <c r="O253" s="43" t="str">
        <f>IF(OR($I253="TTL",$L253=""),"",VLOOKUP($L$2,CODE!$X:$Y,CODE!$Y$1-1,FALSE))</f>
        <v/>
      </c>
      <c r="P253" s="40"/>
      <c r="Q253" s="41" t="str">
        <f>IF(OR($I253="TTL",$P253=""),"",VLOOKUP($P253,CODE!$K:$M,CODE!$L$1,FALSE))</f>
        <v/>
      </c>
      <c r="R253" s="185"/>
      <c r="S253" s="40"/>
      <c r="T253" s="43" t="str">
        <f t="shared" si="333"/>
        <v/>
      </c>
      <c r="U253" s="39" t="str">
        <f t="shared" si="334"/>
        <v/>
      </c>
      <c r="V253" s="36">
        <f t="shared" si="337"/>
        <v>0</v>
      </c>
      <c r="W253" s="44"/>
      <c r="X253" s="39" t="str">
        <f>IF($Y253="","",VLOOKUP($Y253,CODE!$AE:$AF,CODE!$AF$1-1,FALSE))</f>
        <v/>
      </c>
      <c r="Y253" s="37"/>
      <c r="Z253" s="35" t="str">
        <f t="shared" si="338"/>
        <v/>
      </c>
      <c r="AA253" s="554" t="str">
        <f t="shared" si="339"/>
        <v/>
      </c>
      <c r="AB253" s="45">
        <f t="shared" si="340"/>
        <v>0</v>
      </c>
      <c r="AC253" s="560">
        <v>0</v>
      </c>
      <c r="AD253" s="186">
        <v>1</v>
      </c>
      <c r="AE253" s="218"/>
      <c r="AF253" s="214"/>
      <c r="AG253" s="215"/>
      <c r="AH253" s="216"/>
      <c r="AI253" s="231" t="str">
        <f t="shared" si="335"/>
        <v/>
      </c>
      <c r="AJ253" s="217"/>
      <c r="AK253" s="217"/>
      <c r="AL253" s="219" t="str">
        <f t="shared" si="332"/>
        <v/>
      </c>
      <c r="AM253" s="254">
        <f>IF(ISERROR(VLOOKUP($F253,[1]기획현황취합!$A$1:$E$65474,[1]기획현황취합!$B$1,FALSE))=TRUE,0,VLOOKUP($F253,[1]기획현황취합!$A$1:$E$65474,[1]기획현황취합!$B$1,FALSE))</f>
        <v>0</v>
      </c>
      <c r="AN253" s="1042">
        <f>IF(ISERROR(VLOOKUP($F253,[1]기획현황취합!$A$1:$E$65474,[1]기획현황취합!$C$1,FALSE))=TRUE,0,VLOOKUP($F253,[1]기획현황취합!$A$1:$E$65474,[1]기획현황취합!$C$1,FALSE))</f>
        <v>0</v>
      </c>
      <c r="AO253" s="46">
        <f>IF(ISERROR(($AM253/1.1)/VLOOKUP($AG253,'TARGET MU'!$A:$D,'TARGET MU'!$D$1,FALSE))=TRUE,0,($AM253/1.1)/VLOOKUP($AG253,'TARGET MU'!$A:$D,'TARGET MU'!$D$1,FALSE))</f>
        <v>0</v>
      </c>
      <c r="AP253" s="1049">
        <f>IF(OR(AF253=0,AND(AV253=0,AW253=0)),0,IF(AG253="캡보이2",AV253*$AQ$5+AU253,IF(OR(AK253="IN",AK253="BG",AK253="VT",AK253="CB"),$AU253+(($AV253*(1+$AW$4))*(HLOOKUP(VLOOKUP(AG253,'TARGET MU'!$A:$P,'TARGET MU'!$J$1,FALSE),$AO$4:$AR$5,2,FALSE)))+$AW253,$AU253+((($AV253*(1+$AW$4))*(1+HLOOKUP(VLOOKUP($P253,CODE!$K:$P,CODE!$P$1,FALSE),$AS$4:$AV$5,2,FALSE)))*(HLOOKUP(VLOOKUP(AG253,'TARGET MU'!$A:$P,'TARGET MU'!$J$1,FALSE),$AO$4:$AR$5,2,FALSE)))+$AW253)))</f>
        <v>0</v>
      </c>
      <c r="AQ253" s="38">
        <f t="shared" si="388"/>
        <v>0</v>
      </c>
      <c r="AR253" s="716">
        <v>0</v>
      </c>
      <c r="AS253" s="716">
        <v>0</v>
      </c>
      <c r="AT253" s="251"/>
      <c r="AU253" s="226">
        <f t="shared" si="389"/>
        <v>0</v>
      </c>
      <c r="AV253" s="252">
        <v>0</v>
      </c>
      <c r="AW253" s="253">
        <v>0</v>
      </c>
      <c r="AX253" s="257">
        <f>IF(ISERROR(VLOOKUP($F253,[1]기획현황취합!$A$1:$E$65474,[1]기획현황취합!$D$1,FALSE))=TRUE,0,VLOOKUP($F253,[1]기획현황취합!$A$1:$E$65474,[1]기획현황취합!$D$1,FALSE))</f>
        <v>0</v>
      </c>
      <c r="AY253" s="255">
        <v>0</v>
      </c>
      <c r="AZ253" s="210">
        <f>IF(ISERROR(VLOOKUP($F253,[1]기획현황취합!$A$1:$E$65474,[1]기획현황취합!$E$1,FALSE))=TRUE,0,VLOOKUP($F253,[1]기획현황취합!$A$1:$E$65474,[1]기획현황취합!$E$1,FALSE))</f>
        <v>0</v>
      </c>
      <c r="BA253" s="250">
        <v>0</v>
      </c>
      <c r="BB253" s="250">
        <v>0</v>
      </c>
      <c r="BC253" s="250">
        <v>0</v>
      </c>
      <c r="BD253" s="250">
        <v>0</v>
      </c>
      <c r="BE253" s="250">
        <v>0</v>
      </c>
      <c r="BF253" s="250">
        <v>0</v>
      </c>
      <c r="BG253" s="256">
        <v>0</v>
      </c>
      <c r="BH253" s="256">
        <v>0</v>
      </c>
      <c r="BI253" s="84">
        <f>IF($I253="TTL",SUMIF($C:$C,MID($K253,1,SEARCH("TTL",$K253)-2),$BI:$BI),SUMIF(실입고현황!$A:$A,BB253&amp;VLOOKUP($AG253,'TARGET MU'!$A:$D,'TARGET MU'!$B$1,FALSE)&amp;$Z253&amp;" "&amp;$AE253,실입고현황!$C:$C))</f>
        <v>0</v>
      </c>
      <c r="BJ253" s="103">
        <f>IF($I253="TTL",SUMIF($C:$C,MID($K253,1,SEARCH("TTL",$K253)-2),$BJ:$BJ),SUMIF(실입고현황!$A:$A,BC253&amp;VLOOKUP($AG253,'TARGET MU'!$A:$D,'TARGET MU'!$B$1,FALSE)&amp;$Z253&amp;" "&amp;$AE253,실입고현황!$C:$C))</f>
        <v>0</v>
      </c>
      <c r="BK253" s="104">
        <f>IF($I253="TTL",SUMIF($C:$C,MID($K253,1,SEARCH("TTL",$K253)-2),$BK:$BK),SUMIF(실입고현황!$A:$A,BD253&amp;VLOOKUP($AG253,'TARGET MU'!$A:$D,'TARGET MU'!$B$1,FALSE)&amp;$Z253&amp;" "&amp;$AE253,실입고현황!$C:$C))</f>
        <v>0</v>
      </c>
      <c r="BL253" s="104">
        <f>IF($I253="TTL",SUMIF($C:$C,MID($K253,1,SEARCH("TTL",$K253)-2),$BL:$BL),SUMIF(실입고현황!$A:$A,BE253&amp;VLOOKUP($AG253,'TARGET MU'!$A:$D,'TARGET MU'!$B$1,FALSE)&amp;$Z253&amp;" "&amp;$AE253,실입고현황!$C:$C))</f>
        <v>0</v>
      </c>
      <c r="BM253" s="104">
        <f>IF($I253="TTL",SUMIF($C:$C,MID($K253,1,SEARCH("TTL",$K253)-2),$BM:$BM),SUMIF(실입고현황!$A:$A,BF253&amp;VLOOKUP($AG253,'TARGET MU'!$A:$D,'TARGET MU'!$B$1,FALSE)&amp;$Z253&amp;" "&amp;$AE253,실입고현황!$C:$C))</f>
        <v>0</v>
      </c>
      <c r="BN253" s="105">
        <f t="shared" si="341"/>
        <v>0</v>
      </c>
      <c r="BO253" s="47">
        <f t="shared" si="342"/>
        <v>0</v>
      </c>
      <c r="BP253" s="95">
        <f t="shared" si="343"/>
        <v>0</v>
      </c>
      <c r="BQ253" s="95">
        <f t="shared" si="344"/>
        <v>0</v>
      </c>
      <c r="BR253" s="48">
        <f t="shared" si="336"/>
        <v>0</v>
      </c>
      <c r="BT253" s="26" t="str">
        <f>IF(ISERROR(Z253&amp;VLOOKUP($AG253,'TARGET MU'!$A:$D,'TARGET MU'!$B$1,FALSE))=TRUE,"",Z253&amp;VLOOKUP($AG253,'TARGET MU'!$A:$D,'TARGET MU'!$B$1,FALSE))</f>
        <v/>
      </c>
      <c r="BU253" s="31">
        <f t="shared" si="349"/>
        <v>0</v>
      </c>
      <c r="BV253" s="31" t="str">
        <f t="shared" si="350"/>
        <v>0</v>
      </c>
      <c r="BX253" s="55">
        <f t="shared" si="361"/>
        <v>0</v>
      </c>
      <c r="BY253" s="56" t="str">
        <f t="shared" si="362"/>
        <v/>
      </c>
      <c r="BZ253" s="56">
        <f t="shared" si="363"/>
        <v>0</v>
      </c>
      <c r="CA253" s="56">
        <f t="shared" si="364"/>
        <v>0</v>
      </c>
      <c r="CB253" s="56">
        <f t="shared" si="365"/>
        <v>0</v>
      </c>
      <c r="CC253" s="56">
        <f t="shared" si="366"/>
        <v>0</v>
      </c>
      <c r="CD253" s="57">
        <f t="shared" si="367"/>
        <v>0</v>
      </c>
      <c r="CE253" s="56" t="str">
        <f t="shared" si="368"/>
        <v/>
      </c>
      <c r="CF253" s="56" t="str">
        <f t="shared" si="369"/>
        <v/>
      </c>
      <c r="CG253" s="57">
        <f t="shared" si="370"/>
        <v>0</v>
      </c>
      <c r="CH253" s="56" t="str">
        <f t="shared" si="371"/>
        <v/>
      </c>
      <c r="CI253" s="56">
        <f t="shared" si="372"/>
        <v>1</v>
      </c>
      <c r="CJ253" s="56">
        <f t="shared" si="373"/>
        <v>0</v>
      </c>
      <c r="CK253" s="58">
        <f t="shared" si="345"/>
        <v>0</v>
      </c>
      <c r="CL253" s="59">
        <f t="shared" si="374"/>
        <v>0</v>
      </c>
      <c r="CM253" s="58">
        <f t="shared" si="375"/>
        <v>0</v>
      </c>
      <c r="CN253" s="58">
        <f t="shared" si="376"/>
        <v>0</v>
      </c>
      <c r="CO253" s="58">
        <f t="shared" si="377"/>
        <v>0</v>
      </c>
      <c r="CP253" s="60" t="str">
        <f t="shared" si="378"/>
        <v/>
      </c>
      <c r="CQ253" s="241"/>
      <c r="CS253" s="49"/>
      <c r="CT253" s="50" t="str">
        <f t="shared" si="379"/>
        <v/>
      </c>
      <c r="CU253" s="51" t="str">
        <f t="shared" si="380"/>
        <v/>
      </c>
      <c r="CV253" s="51" t="str">
        <f t="shared" si="381"/>
        <v>_</v>
      </c>
      <c r="CW253" s="51" t="str">
        <f t="shared" si="382"/>
        <v/>
      </c>
      <c r="CX253" s="52">
        <f t="shared" si="383"/>
        <v>0</v>
      </c>
      <c r="CY253" s="52" t="str">
        <f t="shared" si="384"/>
        <v/>
      </c>
      <c r="CZ253" s="53">
        <f t="shared" si="346"/>
        <v>0</v>
      </c>
      <c r="DA253" s="53">
        <f t="shared" si="385"/>
        <v>0</v>
      </c>
      <c r="DB253" s="52">
        <f t="shared" si="386"/>
        <v>0</v>
      </c>
      <c r="DC253" s="52">
        <f t="shared" si="387"/>
        <v>0</v>
      </c>
      <c r="DD253" s="61"/>
      <c r="DE253" s="165"/>
      <c r="DG253" s="276"/>
      <c r="DH253" s="282" t="str">
        <f t="shared" si="390"/>
        <v/>
      </c>
      <c r="DI253" s="275"/>
      <c r="DJ253" s="275"/>
      <c r="DK253" s="276"/>
      <c r="DL253" s="1081"/>
      <c r="DM253" s="1081"/>
      <c r="DN253" s="276"/>
      <c r="DO253" s="276"/>
      <c r="DP253" s="283" t="str">
        <f t="shared" si="391"/>
        <v/>
      </c>
      <c r="DQ253" s="276"/>
      <c r="DR253" s="276"/>
      <c r="DS253" s="277"/>
      <c r="DT253" s="276"/>
      <c r="DU253" s="277"/>
      <c r="DV253" s="276"/>
      <c r="DW253" s="276"/>
      <c r="DX253" s="277"/>
      <c r="DY253" s="277"/>
      <c r="DZ253" s="61"/>
      <c r="EA253" s="62"/>
      <c r="EB253" s="62"/>
      <c r="EC253" s="26" t="str">
        <f t="shared" si="351"/>
        <v/>
      </c>
      <c r="ED253" s="26" t="str">
        <f t="shared" si="352"/>
        <v/>
      </c>
      <c r="EE253" s="27">
        <f>IF(ED253="",0,IF(COUNTIF(ED$12:ED252,ED253)=0,0,COUNTIF(ED$12:ED252,ED253)))</f>
        <v>0</v>
      </c>
      <c r="EF253" s="26">
        <f t="shared" si="360"/>
        <v>0</v>
      </c>
      <c r="EG253" s="27" t="str">
        <f t="shared" si="353"/>
        <v/>
      </c>
      <c r="EI253" s="26" t="str">
        <f t="shared" si="354"/>
        <v/>
      </c>
      <c r="EJ253" s="26" t="str">
        <f t="shared" si="355"/>
        <v/>
      </c>
    </row>
    <row r="254" spans="1:140" s="26" customFormat="1" ht="52.5" customHeight="1">
      <c r="A254" s="169" t="str">
        <f>IF(OR($I254="TTL",$I254=""),"",IF(ISERROR(VLOOKUP($B254,CODE!$D:$G,CODE!$F$1-2,FALSE))=TRUE,"전략",VLOOKUP($B254,CODE!$D:$G,CODE!$F$1-2,FALSE)))</f>
        <v/>
      </c>
      <c r="B254" s="224" t="str">
        <f>IF(OR($I254="TTL",$I254=""),"",IF(VLOOKUP($P254,CODE!$K:$O,CODE!$O$1,FALSE)="",$I254,$I254&amp;"-"&amp;VLOOKUP($P254,CODE!$K:$O,CODE!$O$1,FALSE)))</f>
        <v/>
      </c>
      <c r="C254" s="72" t="str">
        <f t="shared" si="347"/>
        <v>--</v>
      </c>
      <c r="D254" s="306" t="str">
        <f t="shared" si="356"/>
        <v>--</v>
      </c>
      <c r="E254" s="72">
        <f t="shared" si="357"/>
        <v>0</v>
      </c>
      <c r="F254" s="195" t="str">
        <f t="shared" si="358"/>
        <v>--0</v>
      </c>
      <c r="G254" s="72" t="str">
        <f t="shared" si="359"/>
        <v>--0-</v>
      </c>
      <c r="H254" s="72">
        <f>IF(ISERROR(I254&amp;VLOOKUP(P254,CODE!$K:$N,CODE!$N$1,FALSE)&amp;S254)=TRUE,0,I254&amp;VLOOKUP(P254,CODE!$K:$N,CODE!$N$1,FALSE)&amp;S254)</f>
        <v>0</v>
      </c>
      <c r="I254" s="72" t="str">
        <f>IF(ISERROR(SEARCH("TTL",$K254))=TRUE,IF($L254="","",VLOOKUP($L254,CODE!$B:$G,CODE!$D$1,FALSE)),"TTL")</f>
        <v/>
      </c>
      <c r="J254" s="244" t="str">
        <f t="shared" si="348"/>
        <v/>
      </c>
      <c r="K254" s="558"/>
      <c r="L254" s="40"/>
      <c r="M254" s="41" t="str">
        <f>IF(OR($I254="TTL",$L254=""),"",VLOOKUP($L254,CODE!$B:$D,CODE!$C$1,FALSE))</f>
        <v/>
      </c>
      <c r="N254" s="42" t="str">
        <f>IF(OR($I254="TTL",$L254=""),"",VLOOKUP($K$2,CODE!$S:$T,CODE!$T$1-1,FALSE))</f>
        <v/>
      </c>
      <c r="O254" s="43" t="str">
        <f>IF(OR($I254="TTL",$L254=""),"",VLOOKUP($L$2,CODE!$X:$Y,CODE!$Y$1-1,FALSE))</f>
        <v/>
      </c>
      <c r="P254" s="40"/>
      <c r="Q254" s="41" t="str">
        <f>IF(OR($I254="TTL",$P254=""),"",VLOOKUP($P254,CODE!$K:$M,CODE!$L$1,FALSE))</f>
        <v/>
      </c>
      <c r="R254" s="185"/>
      <c r="S254" s="40"/>
      <c r="T254" s="43" t="str">
        <f t="shared" si="333"/>
        <v/>
      </c>
      <c r="U254" s="39" t="str">
        <f t="shared" si="334"/>
        <v/>
      </c>
      <c r="V254" s="36">
        <f t="shared" si="337"/>
        <v>0</v>
      </c>
      <c r="W254" s="44"/>
      <c r="X254" s="39" t="str">
        <f>IF($Y254="","",VLOOKUP($Y254,CODE!$AE:$AF,CODE!$AF$1-1,FALSE))</f>
        <v/>
      </c>
      <c r="Y254" s="37"/>
      <c r="Z254" s="35" t="str">
        <f t="shared" si="338"/>
        <v/>
      </c>
      <c r="AA254" s="554" t="str">
        <f t="shared" si="339"/>
        <v/>
      </c>
      <c r="AB254" s="45">
        <f t="shared" si="340"/>
        <v>0</v>
      </c>
      <c r="AC254" s="560">
        <v>0</v>
      </c>
      <c r="AD254" s="186">
        <v>1</v>
      </c>
      <c r="AE254" s="218"/>
      <c r="AF254" s="214"/>
      <c r="AG254" s="215"/>
      <c r="AH254" s="216"/>
      <c r="AI254" s="231" t="str">
        <f t="shared" si="335"/>
        <v/>
      </c>
      <c r="AJ254" s="217"/>
      <c r="AK254" s="217"/>
      <c r="AL254" s="219" t="str">
        <f t="shared" si="332"/>
        <v/>
      </c>
      <c r="AM254" s="254">
        <f>IF(ISERROR(VLOOKUP($F254,[1]기획현황취합!$A$1:$E$65474,[1]기획현황취합!$B$1,FALSE))=TRUE,0,VLOOKUP($F254,[1]기획현황취합!$A$1:$E$65474,[1]기획현황취합!$B$1,FALSE))</f>
        <v>0</v>
      </c>
      <c r="AN254" s="1042">
        <f>IF(ISERROR(VLOOKUP($F254,[1]기획현황취합!$A$1:$E$65474,[1]기획현황취합!$C$1,FALSE))=TRUE,0,VLOOKUP($F254,[1]기획현황취합!$A$1:$E$65474,[1]기획현황취합!$C$1,FALSE))</f>
        <v>0</v>
      </c>
      <c r="AO254" s="46">
        <f>IF(ISERROR(($AM254/1.1)/VLOOKUP($AG254,'TARGET MU'!$A:$D,'TARGET MU'!$D$1,FALSE))=TRUE,0,($AM254/1.1)/VLOOKUP($AG254,'TARGET MU'!$A:$D,'TARGET MU'!$D$1,FALSE))</f>
        <v>0</v>
      </c>
      <c r="AP254" s="1049">
        <f>IF(OR(AF254=0,AND(AV254=0,AW254=0)),0,IF(AG254="캡보이2",AV254*$AQ$5+AU254,IF(OR(AK254="IN",AK254="BG",AK254="VT",AK254="CB"),$AU254+(($AV254*(1+$AW$4))*(HLOOKUP(VLOOKUP(AG254,'TARGET MU'!$A:$P,'TARGET MU'!$J$1,FALSE),$AO$4:$AR$5,2,FALSE)))+$AW254,$AU254+((($AV254*(1+$AW$4))*(1+HLOOKUP(VLOOKUP($P254,CODE!$K:$P,CODE!$P$1,FALSE),$AS$4:$AV$5,2,FALSE)))*(HLOOKUP(VLOOKUP(AG254,'TARGET MU'!$A:$P,'TARGET MU'!$J$1,FALSE),$AO$4:$AR$5,2,FALSE)))+$AW254)))</f>
        <v>0</v>
      </c>
      <c r="AQ254" s="38">
        <f t="shared" si="388"/>
        <v>0</v>
      </c>
      <c r="AR254" s="716">
        <v>0</v>
      </c>
      <c r="AS254" s="716">
        <v>0</v>
      </c>
      <c r="AT254" s="251"/>
      <c r="AU254" s="226">
        <f t="shared" si="389"/>
        <v>0</v>
      </c>
      <c r="AV254" s="252">
        <v>0</v>
      </c>
      <c r="AW254" s="253">
        <v>0</v>
      </c>
      <c r="AX254" s="257">
        <f>IF(ISERROR(VLOOKUP($F254,[1]기획현황취합!$A$1:$E$65474,[1]기획현황취합!$D$1,FALSE))=TRUE,0,VLOOKUP($F254,[1]기획현황취합!$A$1:$E$65474,[1]기획현황취합!$D$1,FALSE))</f>
        <v>0</v>
      </c>
      <c r="AY254" s="255">
        <v>0</v>
      </c>
      <c r="AZ254" s="210">
        <f>IF(ISERROR(VLOOKUP($F254,[1]기획현황취합!$A$1:$E$65474,[1]기획현황취합!$E$1,FALSE))=TRUE,0,VLOOKUP($F254,[1]기획현황취합!$A$1:$E$65474,[1]기획현황취합!$E$1,FALSE))</f>
        <v>0</v>
      </c>
      <c r="BA254" s="250">
        <v>0</v>
      </c>
      <c r="BB254" s="250">
        <v>0</v>
      </c>
      <c r="BC254" s="250">
        <v>0</v>
      </c>
      <c r="BD254" s="250">
        <v>0</v>
      </c>
      <c r="BE254" s="250">
        <v>0</v>
      </c>
      <c r="BF254" s="250">
        <v>0</v>
      </c>
      <c r="BG254" s="256">
        <v>0</v>
      </c>
      <c r="BH254" s="256">
        <v>0</v>
      </c>
      <c r="BI254" s="84">
        <f>IF($I254="TTL",SUMIF($C:$C,MID($K254,1,SEARCH("TTL",$K254)-2),$BI:$BI),SUMIF(실입고현황!$A:$A,BB254&amp;VLOOKUP($AG254,'TARGET MU'!$A:$D,'TARGET MU'!$B$1,FALSE)&amp;$Z254&amp;" "&amp;$AE254,실입고현황!$C:$C))</f>
        <v>0</v>
      </c>
      <c r="BJ254" s="103">
        <f>IF($I254="TTL",SUMIF($C:$C,MID($K254,1,SEARCH("TTL",$K254)-2),$BJ:$BJ),SUMIF(실입고현황!$A:$A,BC254&amp;VLOOKUP($AG254,'TARGET MU'!$A:$D,'TARGET MU'!$B$1,FALSE)&amp;$Z254&amp;" "&amp;$AE254,실입고현황!$C:$C))</f>
        <v>0</v>
      </c>
      <c r="BK254" s="104">
        <f>IF($I254="TTL",SUMIF($C:$C,MID($K254,1,SEARCH("TTL",$K254)-2),$BK:$BK),SUMIF(실입고현황!$A:$A,BD254&amp;VLOOKUP($AG254,'TARGET MU'!$A:$D,'TARGET MU'!$B$1,FALSE)&amp;$Z254&amp;" "&amp;$AE254,실입고현황!$C:$C))</f>
        <v>0</v>
      </c>
      <c r="BL254" s="104">
        <f>IF($I254="TTL",SUMIF($C:$C,MID($K254,1,SEARCH("TTL",$K254)-2),$BL:$BL),SUMIF(실입고현황!$A:$A,BE254&amp;VLOOKUP($AG254,'TARGET MU'!$A:$D,'TARGET MU'!$B$1,FALSE)&amp;$Z254&amp;" "&amp;$AE254,실입고현황!$C:$C))</f>
        <v>0</v>
      </c>
      <c r="BM254" s="104">
        <f>IF($I254="TTL",SUMIF($C:$C,MID($K254,1,SEARCH("TTL",$K254)-2),$BM:$BM),SUMIF(실입고현황!$A:$A,BF254&amp;VLOOKUP($AG254,'TARGET MU'!$A:$D,'TARGET MU'!$B$1,FALSE)&amp;$Z254&amp;" "&amp;$AE254,실입고현황!$C:$C))</f>
        <v>0</v>
      </c>
      <c r="BN254" s="105">
        <f t="shared" si="341"/>
        <v>0</v>
      </c>
      <c r="BO254" s="47">
        <f t="shared" si="342"/>
        <v>0</v>
      </c>
      <c r="BP254" s="95">
        <f t="shared" si="343"/>
        <v>0</v>
      </c>
      <c r="BQ254" s="95">
        <f t="shared" si="344"/>
        <v>0</v>
      </c>
      <c r="BR254" s="48">
        <f t="shared" si="336"/>
        <v>0</v>
      </c>
      <c r="BT254" s="26" t="str">
        <f>IF(ISERROR(Z254&amp;VLOOKUP($AG254,'TARGET MU'!$A:$D,'TARGET MU'!$B$1,FALSE))=TRUE,"",Z254&amp;VLOOKUP($AG254,'TARGET MU'!$A:$D,'TARGET MU'!$B$1,FALSE))</f>
        <v/>
      </c>
      <c r="BU254" s="31">
        <f t="shared" si="349"/>
        <v>0</v>
      </c>
      <c r="BV254" s="31" t="str">
        <f t="shared" si="350"/>
        <v>0</v>
      </c>
      <c r="BX254" s="55">
        <f t="shared" si="361"/>
        <v>0</v>
      </c>
      <c r="BY254" s="56" t="str">
        <f t="shared" si="362"/>
        <v/>
      </c>
      <c r="BZ254" s="56">
        <f t="shared" si="363"/>
        <v>0</v>
      </c>
      <c r="CA254" s="56">
        <f t="shared" si="364"/>
        <v>0</v>
      </c>
      <c r="CB254" s="56">
        <f t="shared" si="365"/>
        <v>0</v>
      </c>
      <c r="CC254" s="56">
        <f t="shared" si="366"/>
        <v>0</v>
      </c>
      <c r="CD254" s="57">
        <f t="shared" si="367"/>
        <v>0</v>
      </c>
      <c r="CE254" s="56" t="str">
        <f t="shared" si="368"/>
        <v/>
      </c>
      <c r="CF254" s="56" t="str">
        <f t="shared" si="369"/>
        <v/>
      </c>
      <c r="CG254" s="57">
        <f t="shared" si="370"/>
        <v>0</v>
      </c>
      <c r="CH254" s="56" t="str">
        <f t="shared" si="371"/>
        <v/>
      </c>
      <c r="CI254" s="56">
        <f t="shared" si="372"/>
        <v>1</v>
      </c>
      <c r="CJ254" s="56">
        <f t="shared" si="373"/>
        <v>0</v>
      </c>
      <c r="CK254" s="58">
        <f t="shared" si="345"/>
        <v>0</v>
      </c>
      <c r="CL254" s="59">
        <f t="shared" si="374"/>
        <v>0</v>
      </c>
      <c r="CM254" s="58">
        <f t="shared" si="375"/>
        <v>0</v>
      </c>
      <c r="CN254" s="58">
        <f t="shared" si="376"/>
        <v>0</v>
      </c>
      <c r="CO254" s="58">
        <f t="shared" si="377"/>
        <v>0</v>
      </c>
      <c r="CP254" s="60" t="str">
        <f t="shared" si="378"/>
        <v/>
      </c>
      <c r="CQ254" s="241"/>
      <c r="CS254" s="49"/>
      <c r="CT254" s="50" t="str">
        <f t="shared" si="379"/>
        <v/>
      </c>
      <c r="CU254" s="51" t="str">
        <f t="shared" si="380"/>
        <v/>
      </c>
      <c r="CV254" s="51" t="str">
        <f t="shared" si="381"/>
        <v>_</v>
      </c>
      <c r="CW254" s="51" t="str">
        <f t="shared" si="382"/>
        <v/>
      </c>
      <c r="CX254" s="52">
        <f t="shared" si="383"/>
        <v>0</v>
      </c>
      <c r="CY254" s="52" t="str">
        <f t="shared" si="384"/>
        <v/>
      </c>
      <c r="CZ254" s="53">
        <f t="shared" si="346"/>
        <v>0</v>
      </c>
      <c r="DA254" s="53">
        <f t="shared" si="385"/>
        <v>0</v>
      </c>
      <c r="DB254" s="52">
        <f t="shared" si="386"/>
        <v>0</v>
      </c>
      <c r="DC254" s="52">
        <f t="shared" si="387"/>
        <v>0</v>
      </c>
      <c r="DD254" s="61"/>
      <c r="DE254" s="165"/>
      <c r="DG254" s="276"/>
      <c r="DH254" s="282" t="str">
        <f t="shared" si="390"/>
        <v/>
      </c>
      <c r="DI254" s="275"/>
      <c r="DJ254" s="275"/>
      <c r="DK254" s="276"/>
      <c r="DL254" s="1081"/>
      <c r="DM254" s="1081"/>
      <c r="DN254" s="276"/>
      <c r="DO254" s="276"/>
      <c r="DP254" s="283" t="str">
        <f t="shared" si="391"/>
        <v/>
      </c>
      <c r="DQ254" s="276"/>
      <c r="DR254" s="276"/>
      <c r="DS254" s="277"/>
      <c r="DT254" s="276"/>
      <c r="DU254" s="277"/>
      <c r="DV254" s="276"/>
      <c r="DW254" s="276"/>
      <c r="DX254" s="277"/>
      <c r="DY254" s="277"/>
      <c r="DZ254" s="61"/>
      <c r="EA254" s="62"/>
      <c r="EB254" s="62"/>
      <c r="EC254" s="26" t="str">
        <f t="shared" si="351"/>
        <v/>
      </c>
      <c r="ED254" s="26" t="str">
        <f t="shared" si="352"/>
        <v/>
      </c>
      <c r="EE254" s="27">
        <f>IF(ED254="",0,IF(COUNTIF(ED$12:ED253,ED254)=0,0,COUNTIF(ED$12:ED253,ED254)))</f>
        <v>0</v>
      </c>
      <c r="EF254" s="26">
        <f t="shared" si="360"/>
        <v>0</v>
      </c>
      <c r="EG254" s="27" t="str">
        <f t="shared" si="353"/>
        <v/>
      </c>
      <c r="EI254" s="26" t="str">
        <f t="shared" si="354"/>
        <v/>
      </c>
      <c r="EJ254" s="26" t="str">
        <f t="shared" si="355"/>
        <v/>
      </c>
    </row>
    <row r="255" spans="1:140" s="26" customFormat="1" ht="52.5" customHeight="1">
      <c r="A255" s="169" t="str">
        <f>IF(OR($I255="TTL",$I255=""),"",IF(ISERROR(VLOOKUP($B255,CODE!$D:$G,CODE!$F$1-2,FALSE))=TRUE,"전략",VLOOKUP($B255,CODE!$D:$G,CODE!$F$1-2,FALSE)))</f>
        <v/>
      </c>
      <c r="B255" s="224" t="str">
        <f>IF(OR($I255="TTL",$I255=""),"",IF(VLOOKUP($P255,CODE!$K:$O,CODE!$O$1,FALSE)="",$I255,$I255&amp;"-"&amp;VLOOKUP($P255,CODE!$K:$O,CODE!$O$1,FALSE)))</f>
        <v/>
      </c>
      <c r="C255" s="72" t="str">
        <f t="shared" si="347"/>
        <v>--</v>
      </c>
      <c r="D255" s="306" t="str">
        <f t="shared" si="356"/>
        <v>--</v>
      </c>
      <c r="E255" s="72">
        <f t="shared" si="357"/>
        <v>0</v>
      </c>
      <c r="F255" s="195" t="str">
        <f t="shared" si="358"/>
        <v>--0</v>
      </c>
      <c r="G255" s="72" t="str">
        <f t="shared" si="359"/>
        <v>--0-</v>
      </c>
      <c r="H255" s="72">
        <f>IF(ISERROR(I255&amp;VLOOKUP(P255,CODE!$K:$N,CODE!$N$1,FALSE)&amp;S255)=TRUE,0,I255&amp;VLOOKUP(P255,CODE!$K:$N,CODE!$N$1,FALSE)&amp;S255)</f>
        <v>0</v>
      </c>
      <c r="I255" s="72" t="str">
        <f>IF(ISERROR(SEARCH("TTL",$K255))=TRUE,IF($L255="","",VLOOKUP($L255,CODE!$B:$G,CODE!$D$1,FALSE)),"TTL")</f>
        <v/>
      </c>
      <c r="J255" s="244" t="str">
        <f t="shared" si="348"/>
        <v/>
      </c>
      <c r="K255" s="558"/>
      <c r="L255" s="40"/>
      <c r="M255" s="41" t="str">
        <f>IF(OR($I255="TTL",$L255=""),"",VLOOKUP($L255,CODE!$B:$D,CODE!$C$1,FALSE))</f>
        <v/>
      </c>
      <c r="N255" s="42" t="str">
        <f>IF(OR($I255="TTL",$L255=""),"",VLOOKUP($K$2,CODE!$S:$T,CODE!$T$1-1,FALSE))</f>
        <v/>
      </c>
      <c r="O255" s="43" t="str">
        <f>IF(OR($I255="TTL",$L255=""),"",VLOOKUP($L$2,CODE!$X:$Y,CODE!$Y$1-1,FALSE))</f>
        <v/>
      </c>
      <c r="P255" s="40"/>
      <c r="Q255" s="41" t="str">
        <f>IF(OR($I255="TTL",$P255=""),"",VLOOKUP($P255,CODE!$K:$M,CODE!$L$1,FALSE))</f>
        <v/>
      </c>
      <c r="R255" s="185"/>
      <c r="S255" s="40"/>
      <c r="T255" s="43" t="str">
        <f t="shared" si="333"/>
        <v/>
      </c>
      <c r="U255" s="39" t="str">
        <f t="shared" si="334"/>
        <v/>
      </c>
      <c r="V255" s="36">
        <f t="shared" si="337"/>
        <v>0</v>
      </c>
      <c r="W255" s="44"/>
      <c r="X255" s="39" t="str">
        <f>IF($Y255="","",VLOOKUP($Y255,CODE!$AE:$AF,CODE!$AF$1-1,FALSE))</f>
        <v/>
      </c>
      <c r="Y255" s="37"/>
      <c r="Z255" s="35" t="str">
        <f t="shared" si="338"/>
        <v/>
      </c>
      <c r="AA255" s="554" t="str">
        <f t="shared" si="339"/>
        <v/>
      </c>
      <c r="AB255" s="45">
        <f t="shared" si="340"/>
        <v>0</v>
      </c>
      <c r="AC255" s="560">
        <v>0</v>
      </c>
      <c r="AD255" s="186">
        <v>1</v>
      </c>
      <c r="AE255" s="218"/>
      <c r="AF255" s="214"/>
      <c r="AG255" s="215"/>
      <c r="AH255" s="216"/>
      <c r="AI255" s="231" t="str">
        <f t="shared" si="335"/>
        <v/>
      </c>
      <c r="AJ255" s="217"/>
      <c r="AK255" s="217"/>
      <c r="AL255" s="219" t="str">
        <f t="shared" si="332"/>
        <v/>
      </c>
      <c r="AM255" s="254">
        <f>IF(ISERROR(VLOOKUP($F255,[1]기획현황취합!$A$1:$E$65474,[1]기획현황취합!$B$1,FALSE))=TRUE,0,VLOOKUP($F255,[1]기획현황취합!$A$1:$E$65474,[1]기획현황취합!$B$1,FALSE))</f>
        <v>0</v>
      </c>
      <c r="AN255" s="1042">
        <f>IF(ISERROR(VLOOKUP($F255,[1]기획현황취합!$A$1:$E$65474,[1]기획현황취합!$C$1,FALSE))=TRUE,0,VLOOKUP($F255,[1]기획현황취합!$A$1:$E$65474,[1]기획현황취합!$C$1,FALSE))</f>
        <v>0</v>
      </c>
      <c r="AO255" s="46">
        <f>IF(ISERROR(($AM255/1.1)/VLOOKUP($AG255,'TARGET MU'!$A:$D,'TARGET MU'!$D$1,FALSE))=TRUE,0,($AM255/1.1)/VLOOKUP($AG255,'TARGET MU'!$A:$D,'TARGET MU'!$D$1,FALSE))</f>
        <v>0</v>
      </c>
      <c r="AP255" s="1049">
        <f>IF(OR(AF255=0,AND(AV255=0,AW255=0)),0,IF(AG255="캡보이2",AV255*$AQ$5+AU255,IF(OR(AK255="IN",AK255="BG",AK255="VT",AK255="CB"),$AU255+(($AV255*(1+$AW$4))*(HLOOKUP(VLOOKUP(AG255,'TARGET MU'!$A:$P,'TARGET MU'!$J$1,FALSE),$AO$4:$AR$5,2,FALSE)))+$AW255,$AU255+((($AV255*(1+$AW$4))*(1+HLOOKUP(VLOOKUP($P255,CODE!$K:$P,CODE!$P$1,FALSE),$AS$4:$AV$5,2,FALSE)))*(HLOOKUP(VLOOKUP(AG255,'TARGET MU'!$A:$P,'TARGET MU'!$J$1,FALSE),$AO$4:$AR$5,2,FALSE)))+$AW255)))</f>
        <v>0</v>
      </c>
      <c r="AQ255" s="38">
        <f t="shared" si="388"/>
        <v>0</v>
      </c>
      <c r="AR255" s="716">
        <v>0</v>
      </c>
      <c r="AS255" s="716">
        <v>0</v>
      </c>
      <c r="AT255" s="251"/>
      <c r="AU255" s="226">
        <f t="shared" si="389"/>
        <v>0</v>
      </c>
      <c r="AV255" s="252">
        <v>0</v>
      </c>
      <c r="AW255" s="253">
        <v>0</v>
      </c>
      <c r="AX255" s="257">
        <f>IF(ISERROR(VLOOKUP($F255,[1]기획현황취합!$A$1:$E$65474,[1]기획현황취합!$D$1,FALSE))=TRUE,0,VLOOKUP($F255,[1]기획현황취합!$A$1:$E$65474,[1]기획현황취합!$D$1,FALSE))</f>
        <v>0</v>
      </c>
      <c r="AY255" s="255">
        <v>0</v>
      </c>
      <c r="AZ255" s="210">
        <f>IF(ISERROR(VLOOKUP($F255,[1]기획현황취합!$A$1:$E$65474,[1]기획현황취합!$E$1,FALSE))=TRUE,0,VLOOKUP($F255,[1]기획현황취합!$A$1:$E$65474,[1]기획현황취합!$E$1,FALSE))</f>
        <v>0</v>
      </c>
      <c r="BA255" s="250">
        <v>0</v>
      </c>
      <c r="BB255" s="250">
        <v>0</v>
      </c>
      <c r="BC255" s="250">
        <v>0</v>
      </c>
      <c r="BD255" s="250">
        <v>0</v>
      </c>
      <c r="BE255" s="250">
        <v>0</v>
      </c>
      <c r="BF255" s="250">
        <v>0</v>
      </c>
      <c r="BG255" s="256">
        <v>0</v>
      </c>
      <c r="BH255" s="256">
        <v>0</v>
      </c>
      <c r="BI255" s="84">
        <f>IF($I255="TTL",SUMIF($C:$C,MID($K255,1,SEARCH("TTL",$K255)-2),$BI:$BI),SUMIF(실입고현황!$A:$A,BB255&amp;VLOOKUP($AG255,'TARGET MU'!$A:$D,'TARGET MU'!$B$1,FALSE)&amp;$Z255&amp;" "&amp;$AE255,실입고현황!$C:$C))</f>
        <v>0</v>
      </c>
      <c r="BJ255" s="103">
        <f>IF($I255="TTL",SUMIF($C:$C,MID($K255,1,SEARCH("TTL",$K255)-2),$BJ:$BJ),SUMIF(실입고현황!$A:$A,BC255&amp;VLOOKUP($AG255,'TARGET MU'!$A:$D,'TARGET MU'!$B$1,FALSE)&amp;$Z255&amp;" "&amp;$AE255,실입고현황!$C:$C))</f>
        <v>0</v>
      </c>
      <c r="BK255" s="104">
        <f>IF($I255="TTL",SUMIF($C:$C,MID($K255,1,SEARCH("TTL",$K255)-2),$BK:$BK),SUMIF(실입고현황!$A:$A,BD255&amp;VLOOKUP($AG255,'TARGET MU'!$A:$D,'TARGET MU'!$B$1,FALSE)&amp;$Z255&amp;" "&amp;$AE255,실입고현황!$C:$C))</f>
        <v>0</v>
      </c>
      <c r="BL255" s="104">
        <f>IF($I255="TTL",SUMIF($C:$C,MID($K255,1,SEARCH("TTL",$K255)-2),$BL:$BL),SUMIF(실입고현황!$A:$A,BE255&amp;VLOOKUP($AG255,'TARGET MU'!$A:$D,'TARGET MU'!$B$1,FALSE)&amp;$Z255&amp;" "&amp;$AE255,실입고현황!$C:$C))</f>
        <v>0</v>
      </c>
      <c r="BM255" s="104">
        <f>IF($I255="TTL",SUMIF($C:$C,MID($K255,1,SEARCH("TTL",$K255)-2),$BM:$BM),SUMIF(실입고현황!$A:$A,BF255&amp;VLOOKUP($AG255,'TARGET MU'!$A:$D,'TARGET MU'!$B$1,FALSE)&amp;$Z255&amp;" "&amp;$AE255,실입고현황!$C:$C))</f>
        <v>0</v>
      </c>
      <c r="BN255" s="105">
        <f t="shared" si="341"/>
        <v>0</v>
      </c>
      <c r="BO255" s="47">
        <f t="shared" si="342"/>
        <v>0</v>
      </c>
      <c r="BP255" s="95">
        <f t="shared" si="343"/>
        <v>0</v>
      </c>
      <c r="BQ255" s="95">
        <f t="shared" si="344"/>
        <v>0</v>
      </c>
      <c r="BR255" s="48">
        <f t="shared" si="336"/>
        <v>0</v>
      </c>
      <c r="BT255" s="26" t="str">
        <f>IF(ISERROR(Z255&amp;VLOOKUP($AG255,'TARGET MU'!$A:$D,'TARGET MU'!$B$1,FALSE))=TRUE,"",Z255&amp;VLOOKUP($AG255,'TARGET MU'!$A:$D,'TARGET MU'!$B$1,FALSE))</f>
        <v/>
      </c>
      <c r="BU255" s="31">
        <f t="shared" si="349"/>
        <v>0</v>
      </c>
      <c r="BV255" s="31" t="str">
        <f t="shared" si="350"/>
        <v>0</v>
      </c>
      <c r="BX255" s="55">
        <f t="shared" si="361"/>
        <v>0</v>
      </c>
      <c r="BY255" s="56" t="str">
        <f t="shared" si="362"/>
        <v/>
      </c>
      <c r="BZ255" s="56">
        <f t="shared" si="363"/>
        <v>0</v>
      </c>
      <c r="CA255" s="56">
        <f t="shared" si="364"/>
        <v>0</v>
      </c>
      <c r="CB255" s="56">
        <f t="shared" si="365"/>
        <v>0</v>
      </c>
      <c r="CC255" s="56">
        <f t="shared" si="366"/>
        <v>0</v>
      </c>
      <c r="CD255" s="57">
        <f t="shared" si="367"/>
        <v>0</v>
      </c>
      <c r="CE255" s="56" t="str">
        <f t="shared" si="368"/>
        <v/>
      </c>
      <c r="CF255" s="56" t="str">
        <f t="shared" si="369"/>
        <v/>
      </c>
      <c r="CG255" s="57">
        <f t="shared" si="370"/>
        <v>0</v>
      </c>
      <c r="CH255" s="56" t="str">
        <f t="shared" si="371"/>
        <v/>
      </c>
      <c r="CI255" s="56">
        <f t="shared" si="372"/>
        <v>1</v>
      </c>
      <c r="CJ255" s="56">
        <f t="shared" si="373"/>
        <v>0</v>
      </c>
      <c r="CK255" s="58">
        <f t="shared" si="345"/>
        <v>0</v>
      </c>
      <c r="CL255" s="59">
        <f t="shared" si="374"/>
        <v>0</v>
      </c>
      <c r="CM255" s="58">
        <f t="shared" si="375"/>
        <v>0</v>
      </c>
      <c r="CN255" s="58">
        <f t="shared" si="376"/>
        <v>0</v>
      </c>
      <c r="CO255" s="58">
        <f t="shared" si="377"/>
        <v>0</v>
      </c>
      <c r="CP255" s="60" t="str">
        <f t="shared" si="378"/>
        <v/>
      </c>
      <c r="CQ255" s="241"/>
      <c r="CS255" s="49"/>
      <c r="CT255" s="50" t="str">
        <f t="shared" si="379"/>
        <v/>
      </c>
      <c r="CU255" s="51" t="str">
        <f t="shared" si="380"/>
        <v/>
      </c>
      <c r="CV255" s="51" t="str">
        <f t="shared" si="381"/>
        <v>_</v>
      </c>
      <c r="CW255" s="51" t="str">
        <f t="shared" si="382"/>
        <v/>
      </c>
      <c r="CX255" s="52">
        <f t="shared" si="383"/>
        <v>0</v>
      </c>
      <c r="CY255" s="52" t="str">
        <f t="shared" si="384"/>
        <v/>
      </c>
      <c r="CZ255" s="53">
        <f t="shared" si="346"/>
        <v>0</v>
      </c>
      <c r="DA255" s="53">
        <f t="shared" si="385"/>
        <v>0</v>
      </c>
      <c r="DB255" s="52">
        <f t="shared" si="386"/>
        <v>0</v>
      </c>
      <c r="DC255" s="52">
        <f t="shared" si="387"/>
        <v>0</v>
      </c>
      <c r="DD255" s="61"/>
      <c r="DE255" s="165"/>
      <c r="DG255" s="276"/>
      <c r="DH255" s="282" t="str">
        <f t="shared" si="390"/>
        <v/>
      </c>
      <c r="DI255" s="275"/>
      <c r="DJ255" s="275"/>
      <c r="DK255" s="276"/>
      <c r="DL255" s="1081"/>
      <c r="DM255" s="1081"/>
      <c r="DN255" s="276"/>
      <c r="DO255" s="276"/>
      <c r="DP255" s="283" t="str">
        <f t="shared" si="391"/>
        <v/>
      </c>
      <c r="DQ255" s="276"/>
      <c r="DR255" s="276"/>
      <c r="DS255" s="277"/>
      <c r="DT255" s="276"/>
      <c r="DU255" s="277"/>
      <c r="DV255" s="276"/>
      <c r="DW255" s="276"/>
      <c r="DX255" s="277"/>
      <c r="DY255" s="277"/>
      <c r="DZ255" s="61"/>
      <c r="EA255" s="62"/>
      <c r="EB255" s="62"/>
      <c r="EC255" s="26" t="str">
        <f t="shared" si="351"/>
        <v/>
      </c>
      <c r="ED255" s="26" t="str">
        <f t="shared" si="352"/>
        <v/>
      </c>
      <c r="EE255" s="27">
        <f>IF(ED255="",0,IF(COUNTIF(ED$12:ED254,ED255)=0,0,COUNTIF(ED$12:ED254,ED255)))</f>
        <v>0</v>
      </c>
      <c r="EF255" s="26">
        <f t="shared" si="360"/>
        <v>0</v>
      </c>
      <c r="EG255" s="27" t="str">
        <f t="shared" si="353"/>
        <v/>
      </c>
      <c r="EI255" s="26" t="str">
        <f t="shared" si="354"/>
        <v/>
      </c>
      <c r="EJ255" s="26" t="str">
        <f t="shared" si="355"/>
        <v/>
      </c>
    </row>
    <row r="256" spans="1:140" s="26" customFormat="1" ht="52.5" customHeight="1">
      <c r="A256" s="169" t="str">
        <f>IF(OR($I256="TTL",$I256=""),"",IF(ISERROR(VLOOKUP($B256,CODE!$D:$G,CODE!$F$1-2,FALSE))=TRUE,"전략",VLOOKUP($B256,CODE!$D:$G,CODE!$F$1-2,FALSE)))</f>
        <v/>
      </c>
      <c r="B256" s="224" t="str">
        <f>IF(OR($I256="TTL",$I256=""),"",IF(VLOOKUP($P256,CODE!$K:$O,CODE!$O$1,FALSE)="",$I256,$I256&amp;"-"&amp;VLOOKUP($P256,CODE!$K:$O,CODE!$O$1,FALSE)))</f>
        <v/>
      </c>
      <c r="C256" s="72" t="str">
        <f t="shared" si="347"/>
        <v>--</v>
      </c>
      <c r="D256" s="306" t="str">
        <f t="shared" si="356"/>
        <v>--</v>
      </c>
      <c r="E256" s="72">
        <f t="shared" si="357"/>
        <v>0</v>
      </c>
      <c r="F256" s="195" t="str">
        <f t="shared" si="358"/>
        <v>--0</v>
      </c>
      <c r="G256" s="72" t="str">
        <f t="shared" si="359"/>
        <v>--0-</v>
      </c>
      <c r="H256" s="72">
        <f>IF(ISERROR(I256&amp;VLOOKUP(P256,CODE!$K:$N,CODE!$N$1,FALSE)&amp;S256)=TRUE,0,I256&amp;VLOOKUP(P256,CODE!$K:$N,CODE!$N$1,FALSE)&amp;S256)</f>
        <v>0</v>
      </c>
      <c r="I256" s="72" t="str">
        <f>IF(ISERROR(SEARCH("TTL",$K256))=TRUE,IF($L256="","",VLOOKUP($L256,CODE!$B:$G,CODE!$D$1,FALSE)),"TTL")</f>
        <v/>
      </c>
      <c r="J256" s="244" t="str">
        <f t="shared" si="348"/>
        <v/>
      </c>
      <c r="K256" s="558"/>
      <c r="L256" s="40"/>
      <c r="M256" s="41" t="str">
        <f>IF(OR($I256="TTL",$L256=""),"",VLOOKUP($L256,CODE!$B:$D,CODE!$C$1,FALSE))</f>
        <v/>
      </c>
      <c r="N256" s="42" t="str">
        <f>IF(OR($I256="TTL",$L256=""),"",VLOOKUP($K$2,CODE!$S:$T,CODE!$T$1-1,FALSE))</f>
        <v/>
      </c>
      <c r="O256" s="43" t="str">
        <f>IF(OR($I256="TTL",$L256=""),"",VLOOKUP($L$2,CODE!$X:$Y,CODE!$Y$1-1,FALSE))</f>
        <v/>
      </c>
      <c r="P256" s="40"/>
      <c r="Q256" s="41" t="str">
        <f>IF(OR($I256="TTL",$P256=""),"",VLOOKUP($P256,CODE!$K:$M,CODE!$L$1,FALSE))</f>
        <v/>
      </c>
      <c r="R256" s="185"/>
      <c r="S256" s="40"/>
      <c r="T256" s="43" t="str">
        <f t="shared" si="333"/>
        <v/>
      </c>
      <c r="U256" s="39" t="str">
        <f t="shared" si="334"/>
        <v/>
      </c>
      <c r="V256" s="36">
        <f t="shared" si="337"/>
        <v>0</v>
      </c>
      <c r="W256" s="44"/>
      <c r="X256" s="39" t="str">
        <f>IF($Y256="","",VLOOKUP($Y256,CODE!$AE:$AF,CODE!$AF$1-1,FALSE))</f>
        <v/>
      </c>
      <c r="Y256" s="37"/>
      <c r="Z256" s="35" t="str">
        <f t="shared" si="338"/>
        <v/>
      </c>
      <c r="AA256" s="554" t="str">
        <f t="shared" si="339"/>
        <v/>
      </c>
      <c r="AB256" s="45">
        <f t="shared" si="340"/>
        <v>0</v>
      </c>
      <c r="AC256" s="560">
        <v>0</v>
      </c>
      <c r="AD256" s="186">
        <v>1</v>
      </c>
      <c r="AE256" s="218"/>
      <c r="AF256" s="214"/>
      <c r="AG256" s="215"/>
      <c r="AH256" s="216"/>
      <c r="AI256" s="231" t="str">
        <f t="shared" si="335"/>
        <v/>
      </c>
      <c r="AJ256" s="217"/>
      <c r="AK256" s="217"/>
      <c r="AL256" s="219" t="str">
        <f t="shared" ref="AL256:AL302" si="392">IF($AK256=0,"",IF($AK256="KR",2,1))</f>
        <v/>
      </c>
      <c r="AM256" s="254">
        <f>IF(ISERROR(VLOOKUP($F256,[1]기획현황취합!$A$1:$E$65474,[1]기획현황취합!$B$1,FALSE))=TRUE,0,VLOOKUP($F256,[1]기획현황취합!$A$1:$E$65474,[1]기획현황취합!$B$1,FALSE))</f>
        <v>0</v>
      </c>
      <c r="AN256" s="1042">
        <f>IF(ISERROR(VLOOKUP($F256,[1]기획현황취합!$A$1:$E$65474,[1]기획현황취합!$C$1,FALSE))=TRUE,0,VLOOKUP($F256,[1]기획현황취합!$A$1:$E$65474,[1]기획현황취합!$C$1,FALSE))</f>
        <v>0</v>
      </c>
      <c r="AO256" s="46">
        <f>IF(ISERROR(($AM256/1.1)/VLOOKUP($AG256,'TARGET MU'!$A:$D,'TARGET MU'!$D$1,FALSE))=TRUE,0,($AM256/1.1)/VLOOKUP($AG256,'TARGET MU'!$A:$D,'TARGET MU'!$D$1,FALSE))</f>
        <v>0</v>
      </c>
      <c r="AP256" s="1049">
        <f>IF(OR(AF256=0,AND(AV256=0,AW256=0)),0,IF(AG256="캡보이2",AV256*$AQ$5+AU256,IF(OR(AK256="IN",AK256="BG",AK256="VT",AK256="CB"),$AU256+(($AV256*(1+$AW$4))*(HLOOKUP(VLOOKUP(AG256,'TARGET MU'!$A:$P,'TARGET MU'!$J$1,FALSE),$AO$4:$AR$5,2,FALSE)))+$AW256,$AU256+((($AV256*(1+$AW$4))*(1+HLOOKUP(VLOOKUP($P256,CODE!$K:$P,CODE!$P$1,FALSE),$AS$4:$AV$5,2,FALSE)))*(HLOOKUP(VLOOKUP(AG256,'TARGET MU'!$A:$P,'TARGET MU'!$J$1,FALSE),$AO$4:$AR$5,2,FALSE)))+$AW256)))</f>
        <v>0</v>
      </c>
      <c r="AQ256" s="38">
        <f t="shared" si="388"/>
        <v>0</v>
      </c>
      <c r="AR256" s="716">
        <v>0</v>
      </c>
      <c r="AS256" s="716">
        <v>0</v>
      </c>
      <c r="AT256" s="251"/>
      <c r="AU256" s="226">
        <f t="shared" si="389"/>
        <v>0</v>
      </c>
      <c r="AV256" s="252">
        <v>0</v>
      </c>
      <c r="AW256" s="253">
        <v>0</v>
      </c>
      <c r="AX256" s="257">
        <f>IF(ISERROR(VLOOKUP($F256,[1]기획현황취합!$A$1:$E$65474,[1]기획현황취합!$D$1,FALSE))=TRUE,0,VLOOKUP($F256,[1]기획현황취합!$A$1:$E$65474,[1]기획현황취합!$D$1,FALSE))</f>
        <v>0</v>
      </c>
      <c r="AY256" s="255">
        <v>0</v>
      </c>
      <c r="AZ256" s="210">
        <f>IF(ISERROR(VLOOKUP($F256,[1]기획현황취합!$A$1:$E$65474,[1]기획현황취합!$E$1,FALSE))=TRUE,0,VLOOKUP($F256,[1]기획현황취합!$A$1:$E$65474,[1]기획현황취합!$E$1,FALSE))</f>
        <v>0</v>
      </c>
      <c r="BA256" s="250">
        <v>0</v>
      </c>
      <c r="BB256" s="250">
        <v>0</v>
      </c>
      <c r="BC256" s="250">
        <v>0</v>
      </c>
      <c r="BD256" s="250">
        <v>0</v>
      </c>
      <c r="BE256" s="250">
        <v>0</v>
      </c>
      <c r="BF256" s="250">
        <v>0</v>
      </c>
      <c r="BG256" s="256">
        <v>0</v>
      </c>
      <c r="BH256" s="256">
        <v>0</v>
      </c>
      <c r="BI256" s="84">
        <f>IF($I256="TTL",SUMIF($C:$C,MID($K256,1,SEARCH("TTL",$K256)-2),$BI:$BI),SUMIF(실입고현황!$A:$A,BB256&amp;VLOOKUP($AG256,'TARGET MU'!$A:$D,'TARGET MU'!$B$1,FALSE)&amp;$Z256&amp;" "&amp;$AE256,실입고현황!$C:$C))</f>
        <v>0</v>
      </c>
      <c r="BJ256" s="103">
        <f>IF($I256="TTL",SUMIF($C:$C,MID($K256,1,SEARCH("TTL",$K256)-2),$BJ:$BJ),SUMIF(실입고현황!$A:$A,BC256&amp;VLOOKUP($AG256,'TARGET MU'!$A:$D,'TARGET MU'!$B$1,FALSE)&amp;$Z256&amp;" "&amp;$AE256,실입고현황!$C:$C))</f>
        <v>0</v>
      </c>
      <c r="BK256" s="104">
        <f>IF($I256="TTL",SUMIF($C:$C,MID($K256,1,SEARCH("TTL",$K256)-2),$BK:$BK),SUMIF(실입고현황!$A:$A,BD256&amp;VLOOKUP($AG256,'TARGET MU'!$A:$D,'TARGET MU'!$B$1,FALSE)&amp;$Z256&amp;" "&amp;$AE256,실입고현황!$C:$C))</f>
        <v>0</v>
      </c>
      <c r="BL256" s="104">
        <f>IF($I256="TTL",SUMIF($C:$C,MID($K256,1,SEARCH("TTL",$K256)-2),$BL:$BL),SUMIF(실입고현황!$A:$A,BE256&amp;VLOOKUP($AG256,'TARGET MU'!$A:$D,'TARGET MU'!$B$1,FALSE)&amp;$Z256&amp;" "&amp;$AE256,실입고현황!$C:$C))</f>
        <v>0</v>
      </c>
      <c r="BM256" s="104">
        <f>IF($I256="TTL",SUMIF($C:$C,MID($K256,1,SEARCH("TTL",$K256)-2),$BM:$BM),SUMIF(실입고현황!$A:$A,BF256&amp;VLOOKUP($AG256,'TARGET MU'!$A:$D,'TARGET MU'!$B$1,FALSE)&amp;$Z256&amp;" "&amp;$AE256,실입고현황!$C:$C))</f>
        <v>0</v>
      </c>
      <c r="BN256" s="105">
        <f t="shared" si="341"/>
        <v>0</v>
      </c>
      <c r="BO256" s="47">
        <f t="shared" si="342"/>
        <v>0</v>
      </c>
      <c r="BP256" s="95">
        <f t="shared" si="343"/>
        <v>0</v>
      </c>
      <c r="BQ256" s="95">
        <f t="shared" si="344"/>
        <v>0</v>
      </c>
      <c r="BR256" s="48">
        <f t="shared" si="336"/>
        <v>0</v>
      </c>
      <c r="BT256" s="26" t="str">
        <f>IF(ISERROR(Z256&amp;VLOOKUP($AG256,'TARGET MU'!$A:$D,'TARGET MU'!$B$1,FALSE))=TRUE,"",Z256&amp;VLOOKUP($AG256,'TARGET MU'!$A:$D,'TARGET MU'!$B$1,FALSE))</f>
        <v/>
      </c>
      <c r="BU256" s="31">
        <f t="shared" si="349"/>
        <v>0</v>
      </c>
      <c r="BV256" s="31" t="str">
        <f t="shared" si="350"/>
        <v>0</v>
      </c>
      <c r="BX256" s="55">
        <f t="shared" si="361"/>
        <v>0</v>
      </c>
      <c r="BY256" s="56" t="str">
        <f t="shared" si="362"/>
        <v/>
      </c>
      <c r="BZ256" s="56">
        <f t="shared" si="363"/>
        <v>0</v>
      </c>
      <c r="CA256" s="56">
        <f t="shared" si="364"/>
        <v>0</v>
      </c>
      <c r="CB256" s="56">
        <f t="shared" si="365"/>
        <v>0</v>
      </c>
      <c r="CC256" s="56">
        <f t="shared" si="366"/>
        <v>0</v>
      </c>
      <c r="CD256" s="57">
        <f t="shared" si="367"/>
        <v>0</v>
      </c>
      <c r="CE256" s="56" t="str">
        <f t="shared" si="368"/>
        <v/>
      </c>
      <c r="CF256" s="56" t="str">
        <f t="shared" si="369"/>
        <v/>
      </c>
      <c r="CG256" s="57">
        <f t="shared" si="370"/>
        <v>0</v>
      </c>
      <c r="CH256" s="56" t="str">
        <f t="shared" si="371"/>
        <v/>
      </c>
      <c r="CI256" s="56">
        <f t="shared" si="372"/>
        <v>1</v>
      </c>
      <c r="CJ256" s="56">
        <f t="shared" si="373"/>
        <v>0</v>
      </c>
      <c r="CK256" s="58">
        <f t="shared" si="345"/>
        <v>0</v>
      </c>
      <c r="CL256" s="59">
        <f t="shared" si="374"/>
        <v>0</v>
      </c>
      <c r="CM256" s="58">
        <f t="shared" si="375"/>
        <v>0</v>
      </c>
      <c r="CN256" s="58">
        <f t="shared" si="376"/>
        <v>0</v>
      </c>
      <c r="CO256" s="58">
        <f t="shared" si="377"/>
        <v>0</v>
      </c>
      <c r="CP256" s="60" t="str">
        <f t="shared" si="378"/>
        <v/>
      </c>
      <c r="CQ256" s="241"/>
      <c r="CS256" s="49"/>
      <c r="CT256" s="50" t="str">
        <f t="shared" si="379"/>
        <v/>
      </c>
      <c r="CU256" s="51" t="str">
        <f t="shared" si="380"/>
        <v/>
      </c>
      <c r="CV256" s="51" t="str">
        <f t="shared" si="381"/>
        <v>_</v>
      </c>
      <c r="CW256" s="51" t="str">
        <f t="shared" si="382"/>
        <v/>
      </c>
      <c r="CX256" s="52">
        <f t="shared" si="383"/>
        <v>0</v>
      </c>
      <c r="CY256" s="52" t="str">
        <f t="shared" si="384"/>
        <v/>
      </c>
      <c r="CZ256" s="53">
        <f t="shared" si="346"/>
        <v>0</v>
      </c>
      <c r="DA256" s="53">
        <f t="shared" si="385"/>
        <v>0</v>
      </c>
      <c r="DB256" s="52">
        <f t="shared" si="386"/>
        <v>0</v>
      </c>
      <c r="DC256" s="52">
        <f t="shared" si="387"/>
        <v>0</v>
      </c>
      <c r="DD256" s="61"/>
      <c r="DE256" s="165"/>
      <c r="DG256" s="276"/>
      <c r="DH256" s="282" t="str">
        <f t="shared" si="390"/>
        <v/>
      </c>
      <c r="DI256" s="275"/>
      <c r="DJ256" s="275"/>
      <c r="DK256" s="276"/>
      <c r="DL256" s="1081"/>
      <c r="DM256" s="1081"/>
      <c r="DN256" s="276"/>
      <c r="DO256" s="276"/>
      <c r="DP256" s="283" t="str">
        <f t="shared" si="391"/>
        <v/>
      </c>
      <c r="DQ256" s="276"/>
      <c r="DR256" s="276"/>
      <c r="DS256" s="277"/>
      <c r="DT256" s="276"/>
      <c r="DU256" s="277"/>
      <c r="DV256" s="276"/>
      <c r="DW256" s="276"/>
      <c r="DX256" s="277"/>
      <c r="DY256" s="277"/>
      <c r="DZ256" s="61"/>
      <c r="EA256" s="62"/>
      <c r="EB256" s="62"/>
      <c r="EC256" s="26" t="str">
        <f t="shared" si="351"/>
        <v/>
      </c>
      <c r="ED256" s="26" t="str">
        <f t="shared" si="352"/>
        <v/>
      </c>
      <c r="EE256" s="27">
        <f>IF(ED256="",0,IF(COUNTIF(ED$12:ED255,ED256)=0,0,COUNTIF(ED$12:ED255,ED256)))</f>
        <v>0</v>
      </c>
      <c r="EF256" s="26">
        <f t="shared" si="360"/>
        <v>0</v>
      </c>
      <c r="EG256" s="27" t="str">
        <f t="shared" si="353"/>
        <v/>
      </c>
      <c r="EI256" s="26" t="str">
        <f t="shared" si="354"/>
        <v/>
      </c>
      <c r="EJ256" s="26" t="str">
        <f t="shared" si="355"/>
        <v/>
      </c>
    </row>
    <row r="257" spans="1:140" s="26" customFormat="1" ht="52.5" customHeight="1">
      <c r="A257" s="169" t="str">
        <f>IF(OR($I257="TTL",$I257=""),"",IF(ISERROR(VLOOKUP($B257,CODE!$D:$G,CODE!$F$1-2,FALSE))=TRUE,"전략",VLOOKUP($B257,CODE!$D:$G,CODE!$F$1-2,FALSE)))</f>
        <v/>
      </c>
      <c r="B257" s="224" t="str">
        <f>IF(OR($I257="TTL",$I257=""),"",IF(VLOOKUP($P257,CODE!$K:$O,CODE!$O$1,FALSE)="",$I257,$I257&amp;"-"&amp;VLOOKUP($P257,CODE!$K:$O,CODE!$O$1,FALSE)))</f>
        <v/>
      </c>
      <c r="C257" s="72" t="str">
        <f t="shared" si="347"/>
        <v>--</v>
      </c>
      <c r="D257" s="306" t="str">
        <f t="shared" si="356"/>
        <v>--</v>
      </c>
      <c r="E257" s="72">
        <f t="shared" si="357"/>
        <v>0</v>
      </c>
      <c r="F257" s="195" t="str">
        <f t="shared" si="358"/>
        <v>--0</v>
      </c>
      <c r="G257" s="72" t="str">
        <f t="shared" si="359"/>
        <v>--0-</v>
      </c>
      <c r="H257" s="72">
        <f>IF(ISERROR(I257&amp;VLOOKUP(P257,CODE!$K:$N,CODE!$N$1,FALSE)&amp;S257)=TRUE,0,I257&amp;VLOOKUP(P257,CODE!$K:$N,CODE!$N$1,FALSE)&amp;S257)</f>
        <v>0</v>
      </c>
      <c r="I257" s="72" t="str">
        <f>IF(ISERROR(SEARCH("TTL",$K257))=TRUE,IF($L257="","",VLOOKUP($L257,CODE!$B:$G,CODE!$D$1,FALSE)),"TTL")</f>
        <v/>
      </c>
      <c r="J257" s="244" t="str">
        <f t="shared" si="348"/>
        <v/>
      </c>
      <c r="K257" s="558"/>
      <c r="L257" s="40"/>
      <c r="M257" s="41" t="str">
        <f>IF(OR($I257="TTL",$L257=""),"",VLOOKUP($L257,CODE!$B:$D,CODE!$C$1,FALSE))</f>
        <v/>
      </c>
      <c r="N257" s="42" t="str">
        <f>IF(OR($I257="TTL",$L257=""),"",VLOOKUP($K$2,CODE!$S:$T,CODE!$T$1-1,FALSE))</f>
        <v/>
      </c>
      <c r="O257" s="43" t="str">
        <f>IF(OR($I257="TTL",$L257=""),"",VLOOKUP($L$2,CODE!$X:$Y,CODE!$Y$1-1,FALSE))</f>
        <v/>
      </c>
      <c r="P257" s="40"/>
      <c r="Q257" s="41" t="str">
        <f>IF(OR($I257="TTL",$P257=""),"",VLOOKUP($P257,CODE!$K:$M,CODE!$L$1,FALSE))</f>
        <v/>
      </c>
      <c r="R257" s="185"/>
      <c r="S257" s="40"/>
      <c r="T257" s="43" t="str">
        <f t="shared" si="333"/>
        <v/>
      </c>
      <c r="U257" s="39" t="str">
        <f t="shared" si="334"/>
        <v/>
      </c>
      <c r="V257" s="36">
        <f t="shared" si="337"/>
        <v>0</v>
      </c>
      <c r="W257" s="44"/>
      <c r="X257" s="39" t="str">
        <f>IF($Y257="","",VLOOKUP($Y257,CODE!$AE:$AF,CODE!$AF$1-1,FALSE))</f>
        <v/>
      </c>
      <c r="Y257" s="37"/>
      <c r="Z257" s="35" t="str">
        <f t="shared" si="338"/>
        <v/>
      </c>
      <c r="AA257" s="554" t="str">
        <f t="shared" si="339"/>
        <v/>
      </c>
      <c r="AB257" s="45">
        <f t="shared" si="340"/>
        <v>0</v>
      </c>
      <c r="AC257" s="560">
        <v>0</v>
      </c>
      <c r="AD257" s="186">
        <v>1</v>
      </c>
      <c r="AE257" s="218"/>
      <c r="AF257" s="214"/>
      <c r="AG257" s="215"/>
      <c r="AH257" s="216"/>
      <c r="AI257" s="231" t="str">
        <f t="shared" si="335"/>
        <v/>
      </c>
      <c r="AJ257" s="217"/>
      <c r="AK257" s="217"/>
      <c r="AL257" s="219" t="str">
        <f t="shared" si="392"/>
        <v/>
      </c>
      <c r="AM257" s="254">
        <f>IF(ISERROR(VLOOKUP($F257,[1]기획현황취합!$A$1:$E$65474,[1]기획현황취합!$B$1,FALSE))=TRUE,0,VLOOKUP($F257,[1]기획현황취합!$A$1:$E$65474,[1]기획현황취합!$B$1,FALSE))</f>
        <v>0</v>
      </c>
      <c r="AN257" s="1042">
        <f>IF(ISERROR(VLOOKUP($F257,[1]기획현황취합!$A$1:$E$65474,[1]기획현황취합!$C$1,FALSE))=TRUE,0,VLOOKUP($F257,[1]기획현황취합!$A$1:$E$65474,[1]기획현황취합!$C$1,FALSE))</f>
        <v>0</v>
      </c>
      <c r="AO257" s="46">
        <f>IF(ISERROR(($AM257/1.1)/VLOOKUP($AG257,'TARGET MU'!$A:$D,'TARGET MU'!$D$1,FALSE))=TRUE,0,($AM257/1.1)/VLOOKUP($AG257,'TARGET MU'!$A:$D,'TARGET MU'!$D$1,FALSE))</f>
        <v>0</v>
      </c>
      <c r="AP257" s="1049">
        <f>IF(OR(AF257=0,AND(AV257=0,AW257=0)),0,IF(AG257="캡보이2",AV257*$AQ$5+AU257,IF(OR(AK257="IN",AK257="BG",AK257="VT",AK257="CB"),$AU257+(($AV257*(1+$AW$4))*(HLOOKUP(VLOOKUP(AG257,'TARGET MU'!$A:$P,'TARGET MU'!$J$1,FALSE),$AO$4:$AR$5,2,FALSE)))+$AW257,$AU257+((($AV257*(1+$AW$4))*(1+HLOOKUP(VLOOKUP($P257,CODE!$K:$P,CODE!$P$1,FALSE),$AS$4:$AV$5,2,FALSE)))*(HLOOKUP(VLOOKUP(AG257,'TARGET MU'!$A:$P,'TARGET MU'!$J$1,FALSE),$AO$4:$AR$5,2,FALSE)))+$AW257)))</f>
        <v>0</v>
      </c>
      <c r="AQ257" s="38">
        <f t="shared" si="388"/>
        <v>0</v>
      </c>
      <c r="AR257" s="716">
        <v>0</v>
      </c>
      <c r="AS257" s="716">
        <v>0</v>
      </c>
      <c r="AT257" s="251"/>
      <c r="AU257" s="226">
        <f t="shared" si="389"/>
        <v>0</v>
      </c>
      <c r="AV257" s="252">
        <v>0</v>
      </c>
      <c r="AW257" s="253">
        <v>0</v>
      </c>
      <c r="AX257" s="257">
        <f>IF(ISERROR(VLOOKUP($F257,[1]기획현황취합!$A$1:$E$65474,[1]기획현황취합!$D$1,FALSE))=TRUE,0,VLOOKUP($F257,[1]기획현황취합!$A$1:$E$65474,[1]기획현황취합!$D$1,FALSE))</f>
        <v>0</v>
      </c>
      <c r="AY257" s="255">
        <v>0</v>
      </c>
      <c r="AZ257" s="210">
        <f>IF(ISERROR(VLOOKUP($F257,[1]기획현황취합!$A$1:$E$65474,[1]기획현황취합!$E$1,FALSE))=TRUE,0,VLOOKUP($F257,[1]기획현황취합!$A$1:$E$65474,[1]기획현황취합!$E$1,FALSE))</f>
        <v>0</v>
      </c>
      <c r="BA257" s="250">
        <v>0</v>
      </c>
      <c r="BB257" s="250">
        <v>0</v>
      </c>
      <c r="BC257" s="250">
        <v>0</v>
      </c>
      <c r="BD257" s="250">
        <v>0</v>
      </c>
      <c r="BE257" s="250">
        <v>0</v>
      </c>
      <c r="BF257" s="250">
        <v>0</v>
      </c>
      <c r="BG257" s="256">
        <v>0</v>
      </c>
      <c r="BH257" s="256">
        <v>0</v>
      </c>
      <c r="BI257" s="84">
        <f>IF($I257="TTL",SUMIF($C:$C,MID($K257,1,SEARCH("TTL",$K257)-2),$BI:$BI),SUMIF(실입고현황!$A:$A,BB257&amp;VLOOKUP($AG257,'TARGET MU'!$A:$D,'TARGET MU'!$B$1,FALSE)&amp;$Z257&amp;" "&amp;$AE257,실입고현황!$C:$C))</f>
        <v>0</v>
      </c>
      <c r="BJ257" s="103">
        <f>IF($I257="TTL",SUMIF($C:$C,MID($K257,1,SEARCH("TTL",$K257)-2),$BJ:$BJ),SUMIF(실입고현황!$A:$A,BC257&amp;VLOOKUP($AG257,'TARGET MU'!$A:$D,'TARGET MU'!$B$1,FALSE)&amp;$Z257&amp;" "&amp;$AE257,실입고현황!$C:$C))</f>
        <v>0</v>
      </c>
      <c r="BK257" s="104">
        <f>IF($I257="TTL",SUMIF($C:$C,MID($K257,1,SEARCH("TTL",$K257)-2),$BK:$BK),SUMIF(실입고현황!$A:$A,BD257&amp;VLOOKUP($AG257,'TARGET MU'!$A:$D,'TARGET MU'!$B$1,FALSE)&amp;$Z257&amp;" "&amp;$AE257,실입고현황!$C:$C))</f>
        <v>0</v>
      </c>
      <c r="BL257" s="104">
        <f>IF($I257="TTL",SUMIF($C:$C,MID($K257,1,SEARCH("TTL",$K257)-2),$BL:$BL),SUMIF(실입고현황!$A:$A,BE257&amp;VLOOKUP($AG257,'TARGET MU'!$A:$D,'TARGET MU'!$B$1,FALSE)&amp;$Z257&amp;" "&amp;$AE257,실입고현황!$C:$C))</f>
        <v>0</v>
      </c>
      <c r="BM257" s="104">
        <f>IF($I257="TTL",SUMIF($C:$C,MID($K257,1,SEARCH("TTL",$K257)-2),$BM:$BM),SUMIF(실입고현황!$A:$A,BF257&amp;VLOOKUP($AG257,'TARGET MU'!$A:$D,'TARGET MU'!$B$1,FALSE)&amp;$Z257&amp;" "&amp;$AE257,실입고현황!$C:$C))</f>
        <v>0</v>
      </c>
      <c r="BN257" s="105">
        <f t="shared" si="341"/>
        <v>0</v>
      </c>
      <c r="BO257" s="47">
        <f t="shared" si="342"/>
        <v>0</v>
      </c>
      <c r="BP257" s="95">
        <f t="shared" si="343"/>
        <v>0</v>
      </c>
      <c r="BQ257" s="95">
        <f t="shared" si="344"/>
        <v>0</v>
      </c>
      <c r="BR257" s="48">
        <f t="shared" si="336"/>
        <v>0</v>
      </c>
      <c r="BT257" s="26" t="str">
        <f>IF(ISERROR(Z257&amp;VLOOKUP($AG257,'TARGET MU'!$A:$D,'TARGET MU'!$B$1,FALSE))=TRUE,"",Z257&amp;VLOOKUP($AG257,'TARGET MU'!$A:$D,'TARGET MU'!$B$1,FALSE))</f>
        <v/>
      </c>
      <c r="BU257" s="31">
        <f t="shared" si="349"/>
        <v>0</v>
      </c>
      <c r="BV257" s="31" t="str">
        <f t="shared" si="350"/>
        <v>0</v>
      </c>
      <c r="BX257" s="55">
        <f t="shared" si="361"/>
        <v>0</v>
      </c>
      <c r="BY257" s="56" t="str">
        <f t="shared" si="362"/>
        <v/>
      </c>
      <c r="BZ257" s="56">
        <f t="shared" si="363"/>
        <v>0</v>
      </c>
      <c r="CA257" s="56">
        <f t="shared" si="364"/>
        <v>0</v>
      </c>
      <c r="CB257" s="56">
        <f t="shared" si="365"/>
        <v>0</v>
      </c>
      <c r="CC257" s="56">
        <f t="shared" si="366"/>
        <v>0</v>
      </c>
      <c r="CD257" s="57">
        <f t="shared" si="367"/>
        <v>0</v>
      </c>
      <c r="CE257" s="56" t="str">
        <f t="shared" si="368"/>
        <v/>
      </c>
      <c r="CF257" s="56" t="str">
        <f t="shared" si="369"/>
        <v/>
      </c>
      <c r="CG257" s="57">
        <f t="shared" si="370"/>
        <v>0</v>
      </c>
      <c r="CH257" s="56" t="str">
        <f t="shared" si="371"/>
        <v/>
      </c>
      <c r="CI257" s="56">
        <f t="shared" si="372"/>
        <v>1</v>
      </c>
      <c r="CJ257" s="56">
        <f t="shared" si="373"/>
        <v>0</v>
      </c>
      <c r="CK257" s="58">
        <f t="shared" si="345"/>
        <v>0</v>
      </c>
      <c r="CL257" s="59">
        <f t="shared" si="374"/>
        <v>0</v>
      </c>
      <c r="CM257" s="58">
        <f t="shared" si="375"/>
        <v>0</v>
      </c>
      <c r="CN257" s="58">
        <f t="shared" si="376"/>
        <v>0</v>
      </c>
      <c r="CO257" s="58">
        <f t="shared" si="377"/>
        <v>0</v>
      </c>
      <c r="CP257" s="60" t="str">
        <f t="shared" si="378"/>
        <v/>
      </c>
      <c r="CQ257" s="241"/>
      <c r="CS257" s="49"/>
      <c r="CT257" s="50" t="str">
        <f t="shared" si="379"/>
        <v/>
      </c>
      <c r="CU257" s="51" t="str">
        <f t="shared" si="380"/>
        <v/>
      </c>
      <c r="CV257" s="51" t="str">
        <f t="shared" si="381"/>
        <v>_</v>
      </c>
      <c r="CW257" s="51" t="str">
        <f t="shared" si="382"/>
        <v/>
      </c>
      <c r="CX257" s="52">
        <f t="shared" si="383"/>
        <v>0</v>
      </c>
      <c r="CY257" s="52" t="str">
        <f t="shared" si="384"/>
        <v/>
      </c>
      <c r="CZ257" s="53">
        <f t="shared" si="346"/>
        <v>0</v>
      </c>
      <c r="DA257" s="53">
        <f t="shared" si="385"/>
        <v>0</v>
      </c>
      <c r="DB257" s="52">
        <f t="shared" si="386"/>
        <v>0</v>
      </c>
      <c r="DC257" s="52">
        <f t="shared" si="387"/>
        <v>0</v>
      </c>
      <c r="DD257" s="61"/>
      <c r="DE257" s="165"/>
      <c r="DG257" s="276"/>
      <c r="DH257" s="282" t="str">
        <f t="shared" si="390"/>
        <v/>
      </c>
      <c r="DI257" s="275"/>
      <c r="DJ257" s="275"/>
      <c r="DK257" s="276"/>
      <c r="DL257" s="1081"/>
      <c r="DM257" s="1081"/>
      <c r="DN257" s="276"/>
      <c r="DO257" s="276"/>
      <c r="DP257" s="283" t="str">
        <f t="shared" si="391"/>
        <v/>
      </c>
      <c r="DQ257" s="276"/>
      <c r="DR257" s="276"/>
      <c r="DS257" s="277"/>
      <c r="DT257" s="276"/>
      <c r="DU257" s="277"/>
      <c r="DV257" s="276"/>
      <c r="DW257" s="276"/>
      <c r="DX257" s="277"/>
      <c r="DY257" s="277"/>
      <c r="DZ257" s="61"/>
      <c r="EA257" s="62"/>
      <c r="EB257" s="62"/>
      <c r="EC257" s="26" t="str">
        <f t="shared" si="351"/>
        <v/>
      </c>
      <c r="ED257" s="26" t="str">
        <f t="shared" si="352"/>
        <v/>
      </c>
      <c r="EE257" s="27">
        <f>IF(ED257="",0,IF(COUNTIF(ED$12:ED256,ED257)=0,0,COUNTIF(ED$12:ED256,ED257)))</f>
        <v>0</v>
      </c>
      <c r="EF257" s="26">
        <f t="shared" si="360"/>
        <v>0</v>
      </c>
      <c r="EG257" s="27" t="str">
        <f t="shared" si="353"/>
        <v/>
      </c>
      <c r="EI257" s="26" t="str">
        <f t="shared" si="354"/>
        <v/>
      </c>
      <c r="EJ257" s="26" t="str">
        <f t="shared" si="355"/>
        <v/>
      </c>
    </row>
    <row r="258" spans="1:140" s="26" customFormat="1" ht="52.5" customHeight="1">
      <c r="A258" s="169" t="str">
        <f>IF(OR($I258="TTL",$I258=""),"",IF(ISERROR(VLOOKUP($B258,CODE!$D:$G,CODE!$F$1-2,FALSE))=TRUE,"전략",VLOOKUP($B258,CODE!$D:$G,CODE!$F$1-2,FALSE)))</f>
        <v/>
      </c>
      <c r="B258" s="224" t="str">
        <f>IF(OR($I258="TTL",$I258=""),"",IF(VLOOKUP($P258,CODE!$K:$O,CODE!$O$1,FALSE)="",$I258,$I258&amp;"-"&amp;VLOOKUP($P258,CODE!$K:$O,CODE!$O$1,FALSE)))</f>
        <v/>
      </c>
      <c r="C258" s="72" t="str">
        <f t="shared" si="347"/>
        <v>--</v>
      </c>
      <c r="D258" s="306" t="str">
        <f t="shared" si="356"/>
        <v>--</v>
      </c>
      <c r="E258" s="72">
        <f t="shared" si="357"/>
        <v>0</v>
      </c>
      <c r="F258" s="195" t="str">
        <f t="shared" si="358"/>
        <v>--0</v>
      </c>
      <c r="G258" s="72" t="str">
        <f t="shared" si="359"/>
        <v>--0-</v>
      </c>
      <c r="H258" s="72">
        <f>IF(ISERROR(I258&amp;VLOOKUP(P258,CODE!$K:$N,CODE!$N$1,FALSE)&amp;S258)=TRUE,0,I258&amp;VLOOKUP(P258,CODE!$K:$N,CODE!$N$1,FALSE)&amp;S258)</f>
        <v>0</v>
      </c>
      <c r="I258" s="72" t="str">
        <f>IF(ISERROR(SEARCH("TTL",$K258))=TRUE,IF($L258="","",VLOOKUP($L258,CODE!$B:$G,CODE!$D$1,FALSE)),"TTL")</f>
        <v/>
      </c>
      <c r="J258" s="244" t="str">
        <f t="shared" si="348"/>
        <v/>
      </c>
      <c r="K258" s="558"/>
      <c r="L258" s="40"/>
      <c r="M258" s="41" t="str">
        <f>IF(OR($I258="TTL",$L258=""),"",VLOOKUP($L258,CODE!$B:$D,CODE!$C$1,FALSE))</f>
        <v/>
      </c>
      <c r="N258" s="42" t="str">
        <f>IF(OR($I258="TTL",$L258=""),"",VLOOKUP($K$2,CODE!$S:$T,CODE!$T$1-1,FALSE))</f>
        <v/>
      </c>
      <c r="O258" s="43" t="str">
        <f>IF(OR($I258="TTL",$L258=""),"",VLOOKUP($L$2,CODE!$X:$Y,CODE!$Y$1-1,FALSE))</f>
        <v/>
      </c>
      <c r="P258" s="40"/>
      <c r="Q258" s="41" t="str">
        <f>IF(OR($I258="TTL",$P258=""),"",VLOOKUP($P258,CODE!$K:$M,CODE!$L$1,FALSE))</f>
        <v/>
      </c>
      <c r="R258" s="185"/>
      <c r="S258" s="40"/>
      <c r="T258" s="43" t="str">
        <f t="shared" si="333"/>
        <v/>
      </c>
      <c r="U258" s="39" t="str">
        <f t="shared" si="334"/>
        <v/>
      </c>
      <c r="V258" s="36">
        <f t="shared" si="337"/>
        <v>0</v>
      </c>
      <c r="W258" s="44"/>
      <c r="X258" s="39" t="str">
        <f>IF($Y258="","",VLOOKUP($Y258,CODE!$AE:$AF,CODE!$AF$1-1,FALSE))</f>
        <v/>
      </c>
      <c r="Y258" s="37"/>
      <c r="Z258" s="35" t="str">
        <f t="shared" si="338"/>
        <v/>
      </c>
      <c r="AA258" s="554" t="str">
        <f t="shared" si="339"/>
        <v/>
      </c>
      <c r="AB258" s="45">
        <f t="shared" si="340"/>
        <v>0</v>
      </c>
      <c r="AC258" s="560">
        <v>0</v>
      </c>
      <c r="AD258" s="186">
        <v>1</v>
      </c>
      <c r="AE258" s="218"/>
      <c r="AF258" s="214"/>
      <c r="AG258" s="215"/>
      <c r="AH258" s="216"/>
      <c r="AI258" s="231" t="str">
        <f t="shared" si="335"/>
        <v/>
      </c>
      <c r="AJ258" s="217"/>
      <c r="AK258" s="217"/>
      <c r="AL258" s="219" t="str">
        <f t="shared" si="392"/>
        <v/>
      </c>
      <c r="AM258" s="254">
        <f>IF(ISERROR(VLOOKUP($F258,[1]기획현황취합!$A$1:$E$65474,[1]기획현황취합!$B$1,FALSE))=TRUE,0,VLOOKUP($F258,[1]기획현황취합!$A$1:$E$65474,[1]기획현황취합!$B$1,FALSE))</f>
        <v>0</v>
      </c>
      <c r="AN258" s="1042">
        <f>IF(ISERROR(VLOOKUP($F258,[1]기획현황취합!$A$1:$E$65474,[1]기획현황취합!$C$1,FALSE))=TRUE,0,VLOOKUP($F258,[1]기획현황취합!$A$1:$E$65474,[1]기획현황취합!$C$1,FALSE))</f>
        <v>0</v>
      </c>
      <c r="AO258" s="46">
        <f>IF(ISERROR(($AM258/1.1)/VLOOKUP($AG258,'TARGET MU'!$A:$D,'TARGET MU'!$D$1,FALSE))=TRUE,0,($AM258/1.1)/VLOOKUP($AG258,'TARGET MU'!$A:$D,'TARGET MU'!$D$1,FALSE))</f>
        <v>0</v>
      </c>
      <c r="AP258" s="1049">
        <f>IF(OR(AF258=0,AND(AV258=0,AW258=0)),0,IF(AG258="캡보이2",AV258*$AQ$5+AU258,IF(OR(AK258="IN",AK258="BG",AK258="VT",AK258="CB"),$AU258+(($AV258*(1+$AW$4))*(HLOOKUP(VLOOKUP(AG258,'TARGET MU'!$A:$P,'TARGET MU'!$J$1,FALSE),$AO$4:$AR$5,2,FALSE)))+$AW258,$AU258+((($AV258*(1+$AW$4))*(1+HLOOKUP(VLOOKUP($P258,CODE!$K:$P,CODE!$P$1,FALSE),$AS$4:$AV$5,2,FALSE)))*(HLOOKUP(VLOOKUP(AG258,'TARGET MU'!$A:$P,'TARGET MU'!$J$1,FALSE),$AO$4:$AR$5,2,FALSE)))+$AW258)))</f>
        <v>0</v>
      </c>
      <c r="AQ258" s="38">
        <f t="shared" si="388"/>
        <v>0</v>
      </c>
      <c r="AR258" s="716">
        <v>0</v>
      </c>
      <c r="AS258" s="716">
        <v>0</v>
      </c>
      <c r="AT258" s="251"/>
      <c r="AU258" s="226">
        <f t="shared" si="389"/>
        <v>0</v>
      </c>
      <c r="AV258" s="252">
        <v>0</v>
      </c>
      <c r="AW258" s="253">
        <v>0</v>
      </c>
      <c r="AX258" s="257">
        <f>IF(ISERROR(VLOOKUP($F258,[1]기획현황취합!$A$1:$E$65474,[1]기획현황취합!$D$1,FALSE))=TRUE,0,VLOOKUP($F258,[1]기획현황취합!$A$1:$E$65474,[1]기획현황취합!$D$1,FALSE))</f>
        <v>0</v>
      </c>
      <c r="AY258" s="255">
        <v>0</v>
      </c>
      <c r="AZ258" s="210">
        <f>IF(ISERROR(VLOOKUP($F258,[1]기획현황취합!$A$1:$E$65474,[1]기획현황취합!$E$1,FALSE))=TRUE,0,VLOOKUP($F258,[1]기획현황취합!$A$1:$E$65474,[1]기획현황취합!$E$1,FALSE))</f>
        <v>0</v>
      </c>
      <c r="BA258" s="250">
        <v>0</v>
      </c>
      <c r="BB258" s="250">
        <v>0</v>
      </c>
      <c r="BC258" s="250">
        <v>0</v>
      </c>
      <c r="BD258" s="250">
        <v>0</v>
      </c>
      <c r="BE258" s="250">
        <v>0</v>
      </c>
      <c r="BF258" s="250">
        <v>0</v>
      </c>
      <c r="BG258" s="256">
        <v>0</v>
      </c>
      <c r="BH258" s="256">
        <v>0</v>
      </c>
      <c r="BI258" s="84">
        <f>IF($I258="TTL",SUMIF($C:$C,MID($K258,1,SEARCH("TTL",$K258)-2),$BI:$BI),SUMIF(실입고현황!$A:$A,BB258&amp;VLOOKUP($AG258,'TARGET MU'!$A:$D,'TARGET MU'!$B$1,FALSE)&amp;$Z258&amp;" "&amp;$AE258,실입고현황!$C:$C))</f>
        <v>0</v>
      </c>
      <c r="BJ258" s="103">
        <f>IF($I258="TTL",SUMIF($C:$C,MID($K258,1,SEARCH("TTL",$K258)-2),$BJ:$BJ),SUMIF(실입고현황!$A:$A,BC258&amp;VLOOKUP($AG258,'TARGET MU'!$A:$D,'TARGET MU'!$B$1,FALSE)&amp;$Z258&amp;" "&amp;$AE258,실입고현황!$C:$C))</f>
        <v>0</v>
      </c>
      <c r="BK258" s="104">
        <f>IF($I258="TTL",SUMIF($C:$C,MID($K258,1,SEARCH("TTL",$K258)-2),$BK:$BK),SUMIF(실입고현황!$A:$A,BD258&amp;VLOOKUP($AG258,'TARGET MU'!$A:$D,'TARGET MU'!$B$1,FALSE)&amp;$Z258&amp;" "&amp;$AE258,실입고현황!$C:$C))</f>
        <v>0</v>
      </c>
      <c r="BL258" s="104">
        <f>IF($I258="TTL",SUMIF($C:$C,MID($K258,1,SEARCH("TTL",$K258)-2),$BL:$BL),SUMIF(실입고현황!$A:$A,BE258&amp;VLOOKUP($AG258,'TARGET MU'!$A:$D,'TARGET MU'!$B$1,FALSE)&amp;$Z258&amp;" "&amp;$AE258,실입고현황!$C:$C))</f>
        <v>0</v>
      </c>
      <c r="BM258" s="104">
        <f>IF($I258="TTL",SUMIF($C:$C,MID($K258,1,SEARCH("TTL",$K258)-2),$BM:$BM),SUMIF(실입고현황!$A:$A,BF258&amp;VLOOKUP($AG258,'TARGET MU'!$A:$D,'TARGET MU'!$B$1,FALSE)&amp;$Z258&amp;" "&amp;$AE258,실입고현황!$C:$C))</f>
        <v>0</v>
      </c>
      <c r="BN258" s="105">
        <f t="shared" si="341"/>
        <v>0</v>
      </c>
      <c r="BO258" s="47">
        <f t="shared" si="342"/>
        <v>0</v>
      </c>
      <c r="BP258" s="95">
        <f t="shared" si="343"/>
        <v>0</v>
      </c>
      <c r="BQ258" s="95">
        <f t="shared" si="344"/>
        <v>0</v>
      </c>
      <c r="BR258" s="48">
        <f t="shared" si="336"/>
        <v>0</v>
      </c>
      <c r="BT258" s="26" t="str">
        <f>IF(ISERROR(Z258&amp;VLOOKUP($AG258,'TARGET MU'!$A:$D,'TARGET MU'!$B$1,FALSE))=TRUE,"",Z258&amp;VLOOKUP($AG258,'TARGET MU'!$A:$D,'TARGET MU'!$B$1,FALSE))</f>
        <v/>
      </c>
      <c r="BU258" s="31">
        <f t="shared" si="349"/>
        <v>0</v>
      </c>
      <c r="BV258" s="31" t="str">
        <f t="shared" si="350"/>
        <v>0</v>
      </c>
      <c r="BX258" s="55">
        <f t="shared" si="361"/>
        <v>0</v>
      </c>
      <c r="BY258" s="56" t="str">
        <f t="shared" si="362"/>
        <v/>
      </c>
      <c r="BZ258" s="56">
        <f t="shared" si="363"/>
        <v>0</v>
      </c>
      <c r="CA258" s="56">
        <f t="shared" si="364"/>
        <v>0</v>
      </c>
      <c r="CB258" s="56">
        <f t="shared" si="365"/>
        <v>0</v>
      </c>
      <c r="CC258" s="56">
        <f t="shared" si="366"/>
        <v>0</v>
      </c>
      <c r="CD258" s="57">
        <f t="shared" si="367"/>
        <v>0</v>
      </c>
      <c r="CE258" s="56" t="str">
        <f t="shared" si="368"/>
        <v/>
      </c>
      <c r="CF258" s="56" t="str">
        <f t="shared" si="369"/>
        <v/>
      </c>
      <c r="CG258" s="57">
        <f t="shared" si="370"/>
        <v>0</v>
      </c>
      <c r="CH258" s="56" t="str">
        <f t="shared" si="371"/>
        <v/>
      </c>
      <c r="CI258" s="56">
        <f t="shared" si="372"/>
        <v>1</v>
      </c>
      <c r="CJ258" s="56">
        <f t="shared" si="373"/>
        <v>0</v>
      </c>
      <c r="CK258" s="58">
        <f t="shared" si="345"/>
        <v>0</v>
      </c>
      <c r="CL258" s="59">
        <f t="shared" si="374"/>
        <v>0</v>
      </c>
      <c r="CM258" s="58">
        <f t="shared" si="375"/>
        <v>0</v>
      </c>
      <c r="CN258" s="58">
        <f t="shared" si="376"/>
        <v>0</v>
      </c>
      <c r="CO258" s="58">
        <f t="shared" si="377"/>
        <v>0</v>
      </c>
      <c r="CP258" s="60" t="str">
        <f t="shared" si="378"/>
        <v/>
      </c>
      <c r="CQ258" s="241"/>
      <c r="CS258" s="49"/>
      <c r="CT258" s="50" t="str">
        <f t="shared" si="379"/>
        <v/>
      </c>
      <c r="CU258" s="51" t="str">
        <f t="shared" si="380"/>
        <v/>
      </c>
      <c r="CV258" s="51" t="str">
        <f t="shared" si="381"/>
        <v>_</v>
      </c>
      <c r="CW258" s="51" t="str">
        <f t="shared" si="382"/>
        <v/>
      </c>
      <c r="CX258" s="52">
        <f t="shared" si="383"/>
        <v>0</v>
      </c>
      <c r="CY258" s="52" t="str">
        <f t="shared" si="384"/>
        <v/>
      </c>
      <c r="CZ258" s="53">
        <f t="shared" si="346"/>
        <v>0</v>
      </c>
      <c r="DA258" s="53">
        <f t="shared" si="385"/>
        <v>0</v>
      </c>
      <c r="DB258" s="52">
        <f t="shared" si="386"/>
        <v>0</v>
      </c>
      <c r="DC258" s="52">
        <f t="shared" si="387"/>
        <v>0</v>
      </c>
      <c r="DD258" s="61"/>
      <c r="DE258" s="165"/>
      <c r="DG258" s="276"/>
      <c r="DH258" s="282" t="str">
        <f t="shared" si="390"/>
        <v/>
      </c>
      <c r="DI258" s="275"/>
      <c r="DJ258" s="275"/>
      <c r="DK258" s="276"/>
      <c r="DL258" s="1081"/>
      <c r="DM258" s="1081"/>
      <c r="DN258" s="276"/>
      <c r="DO258" s="276"/>
      <c r="DP258" s="283" t="str">
        <f t="shared" si="391"/>
        <v/>
      </c>
      <c r="DQ258" s="276"/>
      <c r="DR258" s="276"/>
      <c r="DS258" s="277"/>
      <c r="DT258" s="276"/>
      <c r="DU258" s="277"/>
      <c r="DV258" s="276"/>
      <c r="DW258" s="276"/>
      <c r="DX258" s="277"/>
      <c r="DY258" s="277"/>
      <c r="DZ258" s="61"/>
      <c r="EA258" s="62"/>
      <c r="EB258" s="62"/>
      <c r="EC258" s="26" t="str">
        <f t="shared" si="351"/>
        <v/>
      </c>
      <c r="ED258" s="26" t="str">
        <f t="shared" si="352"/>
        <v/>
      </c>
      <c r="EE258" s="27">
        <f>IF(ED258="",0,IF(COUNTIF(ED$12:ED257,ED258)=0,0,COUNTIF(ED$12:ED257,ED258)))</f>
        <v>0</v>
      </c>
      <c r="EF258" s="26">
        <f t="shared" si="360"/>
        <v>0</v>
      </c>
      <c r="EG258" s="27" t="str">
        <f t="shared" si="353"/>
        <v/>
      </c>
      <c r="EI258" s="26" t="str">
        <f t="shared" si="354"/>
        <v/>
      </c>
      <c r="EJ258" s="26" t="str">
        <f t="shared" si="355"/>
        <v/>
      </c>
    </row>
    <row r="259" spans="1:140" s="26" customFormat="1" ht="52.5" customHeight="1">
      <c r="A259" s="169" t="str">
        <f>IF(OR($I259="TTL",$I259=""),"",IF(ISERROR(VLOOKUP($B259,CODE!$D:$G,CODE!$F$1-2,FALSE))=TRUE,"전략",VLOOKUP($B259,CODE!$D:$G,CODE!$F$1-2,FALSE)))</f>
        <v/>
      </c>
      <c r="B259" s="224" t="str">
        <f>IF(OR($I259="TTL",$I259=""),"",IF(VLOOKUP($P259,CODE!$K:$O,CODE!$O$1,FALSE)="",$I259,$I259&amp;"-"&amp;VLOOKUP($P259,CODE!$K:$O,CODE!$O$1,FALSE)))</f>
        <v/>
      </c>
      <c r="C259" s="72" t="str">
        <f t="shared" si="347"/>
        <v>--</v>
      </c>
      <c r="D259" s="306" t="str">
        <f t="shared" si="356"/>
        <v>--</v>
      </c>
      <c r="E259" s="72">
        <f t="shared" si="357"/>
        <v>0</v>
      </c>
      <c r="F259" s="195" t="str">
        <f t="shared" si="358"/>
        <v>--0</v>
      </c>
      <c r="G259" s="72" t="str">
        <f t="shared" si="359"/>
        <v>--0-</v>
      </c>
      <c r="H259" s="72">
        <f>IF(ISERROR(I259&amp;VLOOKUP(P259,CODE!$K:$N,CODE!$N$1,FALSE)&amp;S259)=TRUE,0,I259&amp;VLOOKUP(P259,CODE!$K:$N,CODE!$N$1,FALSE)&amp;S259)</f>
        <v>0</v>
      </c>
      <c r="I259" s="72" t="str">
        <f>IF(ISERROR(SEARCH("TTL",$K259))=TRUE,IF($L259="","",VLOOKUP($L259,CODE!$B:$G,CODE!$D$1,FALSE)),"TTL")</f>
        <v/>
      </c>
      <c r="J259" s="244" t="str">
        <f t="shared" si="348"/>
        <v/>
      </c>
      <c r="K259" s="558"/>
      <c r="L259" s="40"/>
      <c r="M259" s="41" t="str">
        <f>IF(OR($I259="TTL",$L259=""),"",VLOOKUP($L259,CODE!$B:$D,CODE!$C$1,FALSE))</f>
        <v/>
      </c>
      <c r="N259" s="42" t="str">
        <f>IF(OR($I259="TTL",$L259=""),"",VLOOKUP($K$2,CODE!$S:$T,CODE!$T$1-1,FALSE))</f>
        <v/>
      </c>
      <c r="O259" s="43" t="str">
        <f>IF(OR($I259="TTL",$L259=""),"",VLOOKUP($L$2,CODE!$X:$Y,CODE!$Y$1-1,FALSE))</f>
        <v/>
      </c>
      <c r="P259" s="40"/>
      <c r="Q259" s="41" t="str">
        <f>IF(OR($I259="TTL",$P259=""),"",VLOOKUP($P259,CODE!$K:$M,CODE!$L$1,FALSE))</f>
        <v/>
      </c>
      <c r="R259" s="185"/>
      <c r="S259" s="40"/>
      <c r="T259" s="43" t="str">
        <f t="shared" si="333"/>
        <v/>
      </c>
      <c r="U259" s="39" t="str">
        <f t="shared" si="334"/>
        <v/>
      </c>
      <c r="V259" s="36">
        <f t="shared" si="337"/>
        <v>0</v>
      </c>
      <c r="W259" s="44"/>
      <c r="X259" s="39" t="str">
        <f>IF($Y259="","",VLOOKUP($Y259,CODE!$AE:$AF,CODE!$AF$1-1,FALSE))</f>
        <v/>
      </c>
      <c r="Y259" s="37"/>
      <c r="Z259" s="35" t="str">
        <f t="shared" si="338"/>
        <v/>
      </c>
      <c r="AA259" s="554" t="str">
        <f t="shared" si="339"/>
        <v/>
      </c>
      <c r="AB259" s="45">
        <f t="shared" si="340"/>
        <v>0</v>
      </c>
      <c r="AC259" s="560">
        <v>0</v>
      </c>
      <c r="AD259" s="186">
        <v>1</v>
      </c>
      <c r="AE259" s="218"/>
      <c r="AF259" s="214"/>
      <c r="AG259" s="215"/>
      <c r="AH259" s="216"/>
      <c r="AI259" s="231" t="str">
        <f t="shared" si="335"/>
        <v/>
      </c>
      <c r="AJ259" s="217"/>
      <c r="AK259" s="217"/>
      <c r="AL259" s="219" t="str">
        <f t="shared" si="392"/>
        <v/>
      </c>
      <c r="AM259" s="254">
        <f>IF(ISERROR(VLOOKUP($F259,[1]기획현황취합!$A$1:$E$65474,[1]기획현황취합!$B$1,FALSE))=TRUE,0,VLOOKUP($F259,[1]기획현황취합!$A$1:$E$65474,[1]기획현황취합!$B$1,FALSE))</f>
        <v>0</v>
      </c>
      <c r="AN259" s="1042">
        <f>IF(ISERROR(VLOOKUP($F259,[1]기획현황취합!$A$1:$E$65474,[1]기획현황취합!$C$1,FALSE))=TRUE,0,VLOOKUP($F259,[1]기획현황취합!$A$1:$E$65474,[1]기획현황취합!$C$1,FALSE))</f>
        <v>0</v>
      </c>
      <c r="AO259" s="46">
        <f>IF(ISERROR(($AM259/1.1)/VLOOKUP($AG259,'TARGET MU'!$A:$D,'TARGET MU'!$D$1,FALSE))=TRUE,0,($AM259/1.1)/VLOOKUP($AG259,'TARGET MU'!$A:$D,'TARGET MU'!$D$1,FALSE))</f>
        <v>0</v>
      </c>
      <c r="AP259" s="1049">
        <f>IF(OR(AF259=0,AND(AV259=0,AW259=0)),0,IF(AG259="캡보이2",AV259*$AQ$5+AU259,IF(OR(AK259="IN",AK259="BG",AK259="VT",AK259="CB"),$AU259+(($AV259*(1+$AW$4))*(HLOOKUP(VLOOKUP(AG259,'TARGET MU'!$A:$P,'TARGET MU'!$J$1,FALSE),$AO$4:$AR$5,2,FALSE)))+$AW259,$AU259+((($AV259*(1+$AW$4))*(1+HLOOKUP(VLOOKUP($P259,CODE!$K:$P,CODE!$P$1,FALSE),$AS$4:$AV$5,2,FALSE)))*(HLOOKUP(VLOOKUP(AG259,'TARGET MU'!$A:$P,'TARGET MU'!$J$1,FALSE),$AO$4:$AR$5,2,FALSE)))+$AW259)))</f>
        <v>0</v>
      </c>
      <c r="AQ259" s="38">
        <f t="shared" si="388"/>
        <v>0</v>
      </c>
      <c r="AR259" s="716">
        <v>0</v>
      </c>
      <c r="AS259" s="716">
        <v>0</v>
      </c>
      <c r="AT259" s="251"/>
      <c r="AU259" s="226">
        <f t="shared" si="389"/>
        <v>0</v>
      </c>
      <c r="AV259" s="252">
        <v>0</v>
      </c>
      <c r="AW259" s="253">
        <v>0</v>
      </c>
      <c r="AX259" s="257">
        <f>IF(ISERROR(VLOOKUP($F259,[1]기획현황취합!$A$1:$E$65474,[1]기획현황취합!$D$1,FALSE))=TRUE,0,VLOOKUP($F259,[1]기획현황취합!$A$1:$E$65474,[1]기획현황취합!$D$1,FALSE))</f>
        <v>0</v>
      </c>
      <c r="AY259" s="255">
        <v>0</v>
      </c>
      <c r="AZ259" s="210">
        <f>IF(ISERROR(VLOOKUP($F259,[1]기획현황취합!$A$1:$E$65474,[1]기획현황취합!$E$1,FALSE))=TRUE,0,VLOOKUP($F259,[1]기획현황취합!$A$1:$E$65474,[1]기획현황취합!$E$1,FALSE))</f>
        <v>0</v>
      </c>
      <c r="BA259" s="250">
        <v>0</v>
      </c>
      <c r="BB259" s="250">
        <v>0</v>
      </c>
      <c r="BC259" s="250">
        <v>0</v>
      </c>
      <c r="BD259" s="250">
        <v>0</v>
      </c>
      <c r="BE259" s="250">
        <v>0</v>
      </c>
      <c r="BF259" s="250">
        <v>0</v>
      </c>
      <c r="BG259" s="256">
        <v>0</v>
      </c>
      <c r="BH259" s="256">
        <v>0</v>
      </c>
      <c r="BI259" s="84">
        <f>IF($I259="TTL",SUMIF($C:$C,MID($K259,1,SEARCH("TTL",$K259)-2),$BI:$BI),SUMIF(실입고현황!$A:$A,BB259&amp;VLOOKUP($AG259,'TARGET MU'!$A:$D,'TARGET MU'!$B$1,FALSE)&amp;$Z259&amp;" "&amp;$AE259,실입고현황!$C:$C))</f>
        <v>0</v>
      </c>
      <c r="BJ259" s="103">
        <f>IF($I259="TTL",SUMIF($C:$C,MID($K259,1,SEARCH("TTL",$K259)-2),$BJ:$BJ),SUMIF(실입고현황!$A:$A,BC259&amp;VLOOKUP($AG259,'TARGET MU'!$A:$D,'TARGET MU'!$B$1,FALSE)&amp;$Z259&amp;" "&amp;$AE259,실입고현황!$C:$C))</f>
        <v>0</v>
      </c>
      <c r="BK259" s="104">
        <f>IF($I259="TTL",SUMIF($C:$C,MID($K259,1,SEARCH("TTL",$K259)-2),$BK:$BK),SUMIF(실입고현황!$A:$A,BD259&amp;VLOOKUP($AG259,'TARGET MU'!$A:$D,'TARGET MU'!$B$1,FALSE)&amp;$Z259&amp;" "&amp;$AE259,실입고현황!$C:$C))</f>
        <v>0</v>
      </c>
      <c r="BL259" s="104">
        <f>IF($I259="TTL",SUMIF($C:$C,MID($K259,1,SEARCH("TTL",$K259)-2),$BL:$BL),SUMIF(실입고현황!$A:$A,BE259&amp;VLOOKUP($AG259,'TARGET MU'!$A:$D,'TARGET MU'!$B$1,FALSE)&amp;$Z259&amp;" "&amp;$AE259,실입고현황!$C:$C))</f>
        <v>0</v>
      </c>
      <c r="BM259" s="104">
        <f>IF($I259="TTL",SUMIF($C:$C,MID($K259,1,SEARCH("TTL",$K259)-2),$BM:$BM),SUMIF(실입고현황!$A:$A,BF259&amp;VLOOKUP($AG259,'TARGET MU'!$A:$D,'TARGET MU'!$B$1,FALSE)&amp;$Z259&amp;" "&amp;$AE259,실입고현황!$C:$C))</f>
        <v>0</v>
      </c>
      <c r="BN259" s="105">
        <f t="shared" si="341"/>
        <v>0</v>
      </c>
      <c r="BO259" s="47">
        <f t="shared" si="342"/>
        <v>0</v>
      </c>
      <c r="BP259" s="95">
        <f t="shared" si="343"/>
        <v>0</v>
      </c>
      <c r="BQ259" s="95">
        <f t="shared" si="344"/>
        <v>0</v>
      </c>
      <c r="BR259" s="48">
        <f t="shared" si="336"/>
        <v>0</v>
      </c>
      <c r="BT259" s="26" t="str">
        <f>IF(ISERROR(Z259&amp;VLOOKUP($AG259,'TARGET MU'!$A:$D,'TARGET MU'!$B$1,FALSE))=TRUE,"",Z259&amp;VLOOKUP($AG259,'TARGET MU'!$A:$D,'TARGET MU'!$B$1,FALSE))</f>
        <v/>
      </c>
      <c r="BU259" s="31">
        <f t="shared" si="349"/>
        <v>0</v>
      </c>
      <c r="BV259" s="31" t="str">
        <f t="shared" si="350"/>
        <v>0</v>
      </c>
      <c r="BX259" s="55">
        <f t="shared" si="361"/>
        <v>0</v>
      </c>
      <c r="BY259" s="56" t="str">
        <f t="shared" si="362"/>
        <v/>
      </c>
      <c r="BZ259" s="56">
        <f t="shared" si="363"/>
        <v>0</v>
      </c>
      <c r="CA259" s="56">
        <f t="shared" si="364"/>
        <v>0</v>
      </c>
      <c r="CB259" s="56">
        <f t="shared" si="365"/>
        <v>0</v>
      </c>
      <c r="CC259" s="56">
        <f t="shared" si="366"/>
        <v>0</v>
      </c>
      <c r="CD259" s="57">
        <f t="shared" si="367"/>
        <v>0</v>
      </c>
      <c r="CE259" s="56" t="str">
        <f t="shared" si="368"/>
        <v/>
      </c>
      <c r="CF259" s="56" t="str">
        <f t="shared" si="369"/>
        <v/>
      </c>
      <c r="CG259" s="57">
        <f t="shared" si="370"/>
        <v>0</v>
      </c>
      <c r="CH259" s="56" t="str">
        <f t="shared" si="371"/>
        <v/>
      </c>
      <c r="CI259" s="56">
        <f t="shared" si="372"/>
        <v>1</v>
      </c>
      <c r="CJ259" s="56">
        <f t="shared" si="373"/>
        <v>0</v>
      </c>
      <c r="CK259" s="58">
        <f t="shared" si="345"/>
        <v>0</v>
      </c>
      <c r="CL259" s="59">
        <f t="shared" si="374"/>
        <v>0</v>
      </c>
      <c r="CM259" s="58">
        <f t="shared" si="375"/>
        <v>0</v>
      </c>
      <c r="CN259" s="58">
        <f t="shared" si="376"/>
        <v>0</v>
      </c>
      <c r="CO259" s="58">
        <f t="shared" si="377"/>
        <v>0</v>
      </c>
      <c r="CP259" s="60" t="str">
        <f t="shared" si="378"/>
        <v/>
      </c>
      <c r="CQ259" s="241"/>
      <c r="CS259" s="49"/>
      <c r="CT259" s="50" t="str">
        <f t="shared" si="379"/>
        <v/>
      </c>
      <c r="CU259" s="51" t="str">
        <f t="shared" si="380"/>
        <v/>
      </c>
      <c r="CV259" s="51" t="str">
        <f t="shared" si="381"/>
        <v>_</v>
      </c>
      <c r="CW259" s="51" t="str">
        <f t="shared" si="382"/>
        <v/>
      </c>
      <c r="CX259" s="52">
        <f t="shared" si="383"/>
        <v>0</v>
      </c>
      <c r="CY259" s="52" t="str">
        <f t="shared" si="384"/>
        <v/>
      </c>
      <c r="CZ259" s="53">
        <f t="shared" si="346"/>
        <v>0</v>
      </c>
      <c r="DA259" s="53">
        <f t="shared" si="385"/>
        <v>0</v>
      </c>
      <c r="DB259" s="52">
        <f t="shared" si="386"/>
        <v>0</v>
      </c>
      <c r="DC259" s="52">
        <f t="shared" si="387"/>
        <v>0</v>
      </c>
      <c r="DD259" s="61"/>
      <c r="DE259" s="165"/>
      <c r="DG259" s="276"/>
      <c r="DH259" s="282" t="str">
        <f t="shared" si="390"/>
        <v/>
      </c>
      <c r="DI259" s="275"/>
      <c r="DJ259" s="275"/>
      <c r="DK259" s="276"/>
      <c r="DL259" s="1081"/>
      <c r="DM259" s="1081"/>
      <c r="DN259" s="276"/>
      <c r="DO259" s="276"/>
      <c r="DP259" s="283" t="str">
        <f t="shared" si="391"/>
        <v/>
      </c>
      <c r="DQ259" s="276"/>
      <c r="DR259" s="276"/>
      <c r="DS259" s="277"/>
      <c r="DT259" s="276"/>
      <c r="DU259" s="277"/>
      <c r="DV259" s="276"/>
      <c r="DW259" s="276"/>
      <c r="DX259" s="277"/>
      <c r="DY259" s="277"/>
      <c r="DZ259" s="61"/>
      <c r="EA259" s="62"/>
      <c r="EB259" s="62"/>
      <c r="EC259" s="26" t="str">
        <f t="shared" si="351"/>
        <v/>
      </c>
      <c r="ED259" s="26" t="str">
        <f t="shared" si="352"/>
        <v/>
      </c>
      <c r="EE259" s="27">
        <f>IF(ED259="",0,IF(COUNTIF(ED$12:ED258,ED259)=0,0,COUNTIF(ED$12:ED258,ED259)))</f>
        <v>0</v>
      </c>
      <c r="EF259" s="26">
        <f t="shared" si="360"/>
        <v>0</v>
      </c>
      <c r="EG259" s="27" t="str">
        <f t="shared" si="353"/>
        <v/>
      </c>
      <c r="EI259" s="26" t="str">
        <f t="shared" si="354"/>
        <v/>
      </c>
      <c r="EJ259" s="26" t="str">
        <f t="shared" si="355"/>
        <v/>
      </c>
    </row>
    <row r="260" spans="1:140" s="26" customFormat="1" ht="52.5" customHeight="1">
      <c r="A260" s="169" t="str">
        <f>IF(OR($I260="TTL",$I260=""),"",IF(ISERROR(VLOOKUP($B260,CODE!$D:$G,CODE!$F$1-2,FALSE))=TRUE,"전략",VLOOKUP($B260,CODE!$D:$G,CODE!$F$1-2,FALSE)))</f>
        <v/>
      </c>
      <c r="B260" s="224" t="str">
        <f>IF(OR($I260="TTL",$I260=""),"",IF(VLOOKUP($P260,CODE!$K:$O,CODE!$O$1,FALSE)="",$I260,$I260&amp;"-"&amp;VLOOKUP($P260,CODE!$K:$O,CODE!$O$1,FALSE)))</f>
        <v/>
      </c>
      <c r="C260" s="72" t="str">
        <f t="shared" si="347"/>
        <v>--</v>
      </c>
      <c r="D260" s="306" t="str">
        <f t="shared" si="356"/>
        <v>--</v>
      </c>
      <c r="E260" s="72">
        <f t="shared" si="357"/>
        <v>0</v>
      </c>
      <c r="F260" s="195" t="str">
        <f t="shared" si="358"/>
        <v>--0</v>
      </c>
      <c r="G260" s="72" t="str">
        <f t="shared" si="359"/>
        <v>--0-</v>
      </c>
      <c r="H260" s="72">
        <f>IF(ISERROR(I260&amp;VLOOKUP(P260,CODE!$K:$N,CODE!$N$1,FALSE)&amp;S260)=TRUE,0,I260&amp;VLOOKUP(P260,CODE!$K:$N,CODE!$N$1,FALSE)&amp;S260)</f>
        <v>0</v>
      </c>
      <c r="I260" s="72" t="str">
        <f>IF(ISERROR(SEARCH("TTL",$K260))=TRUE,IF($L260="","",VLOOKUP($L260,CODE!$B:$G,CODE!$D$1,FALSE)),"TTL")</f>
        <v/>
      </c>
      <c r="J260" s="244" t="str">
        <f t="shared" si="348"/>
        <v/>
      </c>
      <c r="K260" s="558"/>
      <c r="L260" s="40"/>
      <c r="M260" s="41" t="str">
        <f>IF(OR($I260="TTL",$L260=""),"",VLOOKUP($L260,CODE!$B:$D,CODE!$C$1,FALSE))</f>
        <v/>
      </c>
      <c r="N260" s="42" t="str">
        <f>IF(OR($I260="TTL",$L260=""),"",VLOOKUP($K$2,CODE!$S:$T,CODE!$T$1-1,FALSE))</f>
        <v/>
      </c>
      <c r="O260" s="43" t="str">
        <f>IF(OR($I260="TTL",$L260=""),"",VLOOKUP($L$2,CODE!$X:$Y,CODE!$Y$1-1,FALSE))</f>
        <v/>
      </c>
      <c r="P260" s="40"/>
      <c r="Q260" s="41" t="str">
        <f>IF(OR($I260="TTL",$P260=""),"",VLOOKUP($P260,CODE!$K:$M,CODE!$L$1,FALSE))</f>
        <v/>
      </c>
      <c r="R260" s="185"/>
      <c r="S260" s="40"/>
      <c r="T260" s="43" t="str">
        <f t="shared" si="333"/>
        <v/>
      </c>
      <c r="U260" s="39" t="str">
        <f t="shared" si="334"/>
        <v/>
      </c>
      <c r="V260" s="36">
        <f t="shared" si="337"/>
        <v>0</v>
      </c>
      <c r="W260" s="44"/>
      <c r="X260" s="39" t="str">
        <f>IF($Y260="","",VLOOKUP($Y260,CODE!$AE:$AF,CODE!$AF$1-1,FALSE))</f>
        <v/>
      </c>
      <c r="Y260" s="37"/>
      <c r="Z260" s="35" t="str">
        <f t="shared" si="338"/>
        <v/>
      </c>
      <c r="AA260" s="554" t="str">
        <f t="shared" si="339"/>
        <v/>
      </c>
      <c r="AB260" s="45">
        <f t="shared" si="340"/>
        <v>0</v>
      </c>
      <c r="AC260" s="560">
        <v>0</v>
      </c>
      <c r="AD260" s="186">
        <v>1</v>
      </c>
      <c r="AE260" s="218"/>
      <c r="AF260" s="214"/>
      <c r="AG260" s="215"/>
      <c r="AH260" s="216"/>
      <c r="AI260" s="231" t="str">
        <f t="shared" si="335"/>
        <v/>
      </c>
      <c r="AJ260" s="217"/>
      <c r="AK260" s="217"/>
      <c r="AL260" s="219" t="str">
        <f t="shared" si="392"/>
        <v/>
      </c>
      <c r="AM260" s="254">
        <f>IF(ISERROR(VLOOKUP($F260,[1]기획현황취합!$A$1:$E$65474,[1]기획현황취합!$B$1,FALSE))=TRUE,0,VLOOKUP($F260,[1]기획현황취합!$A$1:$E$65474,[1]기획현황취합!$B$1,FALSE))</f>
        <v>0</v>
      </c>
      <c r="AN260" s="1042">
        <f>IF(ISERROR(VLOOKUP($F260,[1]기획현황취합!$A$1:$E$65474,[1]기획현황취합!$C$1,FALSE))=TRUE,0,VLOOKUP($F260,[1]기획현황취합!$A$1:$E$65474,[1]기획현황취합!$C$1,FALSE))</f>
        <v>0</v>
      </c>
      <c r="AO260" s="46">
        <f>IF(ISERROR(($AM260/1.1)/VLOOKUP($AG260,'TARGET MU'!$A:$D,'TARGET MU'!$D$1,FALSE))=TRUE,0,($AM260/1.1)/VLOOKUP($AG260,'TARGET MU'!$A:$D,'TARGET MU'!$D$1,FALSE))</f>
        <v>0</v>
      </c>
      <c r="AP260" s="1049">
        <f>IF(OR(AF260=0,AND(AV260=0,AW260=0)),0,IF(AG260="캡보이2",AV260*$AQ$5+AU260,IF(OR(AK260="IN",AK260="BG",AK260="VT",AK260="CB"),$AU260+(($AV260*(1+$AW$4))*(HLOOKUP(VLOOKUP(AG260,'TARGET MU'!$A:$P,'TARGET MU'!$J$1,FALSE),$AO$4:$AR$5,2,FALSE)))+$AW260,$AU260+((($AV260*(1+$AW$4))*(1+HLOOKUP(VLOOKUP($P260,CODE!$K:$P,CODE!$P$1,FALSE),$AS$4:$AV$5,2,FALSE)))*(HLOOKUP(VLOOKUP(AG260,'TARGET MU'!$A:$P,'TARGET MU'!$J$1,FALSE),$AO$4:$AR$5,2,FALSE)))+$AW260)))</f>
        <v>0</v>
      </c>
      <c r="AQ260" s="38">
        <f t="shared" si="388"/>
        <v>0</v>
      </c>
      <c r="AR260" s="716">
        <v>0</v>
      </c>
      <c r="AS260" s="716">
        <v>0</v>
      </c>
      <c r="AT260" s="251"/>
      <c r="AU260" s="226">
        <f t="shared" si="389"/>
        <v>0</v>
      </c>
      <c r="AV260" s="252">
        <v>0</v>
      </c>
      <c r="AW260" s="253">
        <v>0</v>
      </c>
      <c r="AX260" s="257">
        <f>IF(ISERROR(VLOOKUP($F260,[1]기획현황취합!$A$1:$E$65474,[1]기획현황취합!$D$1,FALSE))=TRUE,0,VLOOKUP($F260,[1]기획현황취합!$A$1:$E$65474,[1]기획현황취합!$D$1,FALSE))</f>
        <v>0</v>
      </c>
      <c r="AY260" s="255">
        <v>0</v>
      </c>
      <c r="AZ260" s="210">
        <f>IF(ISERROR(VLOOKUP($F260,[1]기획현황취합!$A$1:$E$65474,[1]기획현황취합!$E$1,FALSE))=TRUE,0,VLOOKUP($F260,[1]기획현황취합!$A$1:$E$65474,[1]기획현황취합!$E$1,FALSE))</f>
        <v>0</v>
      </c>
      <c r="BA260" s="250">
        <v>0</v>
      </c>
      <c r="BB260" s="250">
        <v>0</v>
      </c>
      <c r="BC260" s="250">
        <v>0</v>
      </c>
      <c r="BD260" s="250">
        <v>0</v>
      </c>
      <c r="BE260" s="250">
        <v>0</v>
      </c>
      <c r="BF260" s="250">
        <v>0</v>
      </c>
      <c r="BG260" s="256">
        <v>0</v>
      </c>
      <c r="BH260" s="256">
        <v>0</v>
      </c>
      <c r="BI260" s="84">
        <f>IF($I260="TTL",SUMIF($C:$C,MID($K260,1,SEARCH("TTL",$K260)-2),$BI:$BI),SUMIF(실입고현황!$A:$A,BB260&amp;VLOOKUP($AG260,'TARGET MU'!$A:$D,'TARGET MU'!$B$1,FALSE)&amp;$Z260&amp;" "&amp;$AE260,실입고현황!$C:$C))</f>
        <v>0</v>
      </c>
      <c r="BJ260" s="103">
        <f>IF($I260="TTL",SUMIF($C:$C,MID($K260,1,SEARCH("TTL",$K260)-2),$BJ:$BJ),SUMIF(실입고현황!$A:$A,BC260&amp;VLOOKUP($AG260,'TARGET MU'!$A:$D,'TARGET MU'!$B$1,FALSE)&amp;$Z260&amp;" "&amp;$AE260,실입고현황!$C:$C))</f>
        <v>0</v>
      </c>
      <c r="BK260" s="104">
        <f>IF($I260="TTL",SUMIF($C:$C,MID($K260,1,SEARCH("TTL",$K260)-2),$BK:$BK),SUMIF(실입고현황!$A:$A,BD260&amp;VLOOKUP($AG260,'TARGET MU'!$A:$D,'TARGET MU'!$B$1,FALSE)&amp;$Z260&amp;" "&amp;$AE260,실입고현황!$C:$C))</f>
        <v>0</v>
      </c>
      <c r="BL260" s="104">
        <f>IF($I260="TTL",SUMIF($C:$C,MID($K260,1,SEARCH("TTL",$K260)-2),$BL:$BL),SUMIF(실입고현황!$A:$A,BE260&amp;VLOOKUP($AG260,'TARGET MU'!$A:$D,'TARGET MU'!$B$1,FALSE)&amp;$Z260&amp;" "&amp;$AE260,실입고현황!$C:$C))</f>
        <v>0</v>
      </c>
      <c r="BM260" s="104">
        <f>IF($I260="TTL",SUMIF($C:$C,MID($K260,1,SEARCH("TTL",$K260)-2),$BM:$BM),SUMIF(실입고현황!$A:$A,BF260&amp;VLOOKUP($AG260,'TARGET MU'!$A:$D,'TARGET MU'!$B$1,FALSE)&amp;$Z260&amp;" "&amp;$AE260,실입고현황!$C:$C))</f>
        <v>0</v>
      </c>
      <c r="BN260" s="105">
        <f t="shared" si="341"/>
        <v>0</v>
      </c>
      <c r="BO260" s="47">
        <f t="shared" si="342"/>
        <v>0</v>
      </c>
      <c r="BP260" s="95">
        <f t="shared" si="343"/>
        <v>0</v>
      </c>
      <c r="BQ260" s="95">
        <f t="shared" si="344"/>
        <v>0</v>
      </c>
      <c r="BR260" s="48">
        <f t="shared" si="336"/>
        <v>0</v>
      </c>
      <c r="BT260" s="26" t="str">
        <f>IF(ISERROR(Z260&amp;VLOOKUP($AG260,'TARGET MU'!$A:$D,'TARGET MU'!$B$1,FALSE))=TRUE,"",Z260&amp;VLOOKUP($AG260,'TARGET MU'!$A:$D,'TARGET MU'!$B$1,FALSE))</f>
        <v/>
      </c>
      <c r="BU260" s="31">
        <f t="shared" si="349"/>
        <v>0</v>
      </c>
      <c r="BV260" s="31" t="str">
        <f t="shared" si="350"/>
        <v>0</v>
      </c>
      <c r="BX260" s="55">
        <f t="shared" si="361"/>
        <v>0</v>
      </c>
      <c r="BY260" s="56" t="str">
        <f t="shared" si="362"/>
        <v/>
      </c>
      <c r="BZ260" s="56">
        <f t="shared" si="363"/>
        <v>0</v>
      </c>
      <c r="CA260" s="56">
        <f t="shared" si="364"/>
        <v>0</v>
      </c>
      <c r="CB260" s="56">
        <f t="shared" si="365"/>
        <v>0</v>
      </c>
      <c r="CC260" s="56">
        <f t="shared" si="366"/>
        <v>0</v>
      </c>
      <c r="CD260" s="57">
        <f t="shared" si="367"/>
        <v>0</v>
      </c>
      <c r="CE260" s="56" t="str">
        <f t="shared" si="368"/>
        <v/>
      </c>
      <c r="CF260" s="56" t="str">
        <f t="shared" si="369"/>
        <v/>
      </c>
      <c r="CG260" s="57">
        <f t="shared" si="370"/>
        <v>0</v>
      </c>
      <c r="CH260" s="56" t="str">
        <f t="shared" si="371"/>
        <v/>
      </c>
      <c r="CI260" s="56">
        <f t="shared" si="372"/>
        <v>1</v>
      </c>
      <c r="CJ260" s="56">
        <f t="shared" si="373"/>
        <v>0</v>
      </c>
      <c r="CK260" s="58">
        <f t="shared" si="345"/>
        <v>0</v>
      </c>
      <c r="CL260" s="59">
        <f t="shared" si="374"/>
        <v>0</v>
      </c>
      <c r="CM260" s="58">
        <f t="shared" si="375"/>
        <v>0</v>
      </c>
      <c r="CN260" s="58">
        <f t="shared" si="376"/>
        <v>0</v>
      </c>
      <c r="CO260" s="58">
        <f t="shared" si="377"/>
        <v>0</v>
      </c>
      <c r="CP260" s="60" t="str">
        <f t="shared" si="378"/>
        <v/>
      </c>
      <c r="CQ260" s="241"/>
      <c r="CS260" s="49"/>
      <c r="CT260" s="50" t="str">
        <f t="shared" si="379"/>
        <v/>
      </c>
      <c r="CU260" s="51" t="str">
        <f t="shared" si="380"/>
        <v/>
      </c>
      <c r="CV260" s="51" t="str">
        <f t="shared" si="381"/>
        <v>_</v>
      </c>
      <c r="CW260" s="51" t="str">
        <f t="shared" si="382"/>
        <v/>
      </c>
      <c r="CX260" s="52">
        <f t="shared" si="383"/>
        <v>0</v>
      </c>
      <c r="CY260" s="52" t="str">
        <f t="shared" si="384"/>
        <v/>
      </c>
      <c r="CZ260" s="53">
        <f t="shared" si="346"/>
        <v>0</v>
      </c>
      <c r="DA260" s="53">
        <f t="shared" si="385"/>
        <v>0</v>
      </c>
      <c r="DB260" s="52">
        <f t="shared" si="386"/>
        <v>0</v>
      </c>
      <c r="DC260" s="52">
        <f t="shared" si="387"/>
        <v>0</v>
      </c>
      <c r="DD260" s="61"/>
      <c r="DE260" s="165"/>
      <c r="DG260" s="276"/>
      <c r="DH260" s="282" t="str">
        <f t="shared" si="390"/>
        <v/>
      </c>
      <c r="DI260" s="275"/>
      <c r="DJ260" s="275"/>
      <c r="DK260" s="276"/>
      <c r="DL260" s="1081"/>
      <c r="DM260" s="1081"/>
      <c r="DN260" s="276"/>
      <c r="DO260" s="276"/>
      <c r="DP260" s="283" t="str">
        <f t="shared" si="391"/>
        <v/>
      </c>
      <c r="DQ260" s="276"/>
      <c r="DR260" s="276"/>
      <c r="DS260" s="277"/>
      <c r="DT260" s="276"/>
      <c r="DU260" s="277"/>
      <c r="DV260" s="276"/>
      <c r="DW260" s="276"/>
      <c r="DX260" s="277"/>
      <c r="DY260" s="277"/>
      <c r="DZ260" s="61"/>
      <c r="EA260" s="62"/>
      <c r="EB260" s="62"/>
      <c r="EC260" s="26" t="str">
        <f t="shared" si="351"/>
        <v/>
      </c>
      <c r="ED260" s="26" t="str">
        <f t="shared" si="352"/>
        <v/>
      </c>
      <c r="EE260" s="27">
        <f>IF(ED260="",0,IF(COUNTIF(ED$12:ED259,ED260)=0,0,COUNTIF(ED$12:ED259,ED260)))</f>
        <v>0</v>
      </c>
      <c r="EF260" s="26">
        <f t="shared" si="360"/>
        <v>0</v>
      </c>
      <c r="EG260" s="27" t="str">
        <f t="shared" si="353"/>
        <v/>
      </c>
      <c r="EI260" s="26" t="str">
        <f t="shared" si="354"/>
        <v/>
      </c>
      <c r="EJ260" s="26" t="str">
        <f t="shared" si="355"/>
        <v/>
      </c>
    </row>
    <row r="261" spans="1:140" s="26" customFormat="1" ht="52.5" customHeight="1">
      <c r="A261" s="169" t="str">
        <f>IF(OR($I261="TTL",$I261=""),"",IF(ISERROR(VLOOKUP($B261,CODE!$D:$G,CODE!$F$1-2,FALSE))=TRUE,"전략",VLOOKUP($B261,CODE!$D:$G,CODE!$F$1-2,FALSE)))</f>
        <v/>
      </c>
      <c r="B261" s="224" t="str">
        <f>IF(OR($I261="TTL",$I261=""),"",IF(VLOOKUP($P261,CODE!$K:$O,CODE!$O$1,FALSE)="",$I261,$I261&amp;"-"&amp;VLOOKUP($P261,CODE!$K:$O,CODE!$O$1,FALSE)))</f>
        <v/>
      </c>
      <c r="C261" s="72" t="str">
        <f t="shared" si="347"/>
        <v>--</v>
      </c>
      <c r="D261" s="306" t="str">
        <f t="shared" si="356"/>
        <v>--</v>
      </c>
      <c r="E261" s="72">
        <f t="shared" si="357"/>
        <v>0</v>
      </c>
      <c r="F261" s="195" t="str">
        <f t="shared" si="358"/>
        <v>--0</v>
      </c>
      <c r="G261" s="72" t="str">
        <f t="shared" si="359"/>
        <v>--0-</v>
      </c>
      <c r="H261" s="72">
        <f>IF(ISERROR(I261&amp;VLOOKUP(P261,CODE!$K:$N,CODE!$N$1,FALSE)&amp;S261)=TRUE,0,I261&amp;VLOOKUP(P261,CODE!$K:$N,CODE!$N$1,FALSE)&amp;S261)</f>
        <v>0</v>
      </c>
      <c r="I261" s="72" t="str">
        <f>IF(ISERROR(SEARCH("TTL",$K261))=TRUE,IF($L261="","",VLOOKUP($L261,CODE!$B:$G,CODE!$D$1,FALSE)),"TTL")</f>
        <v/>
      </c>
      <c r="J261" s="244" t="str">
        <f t="shared" si="348"/>
        <v/>
      </c>
      <c r="K261" s="558"/>
      <c r="L261" s="40"/>
      <c r="M261" s="41" t="str">
        <f>IF(OR($I261="TTL",$L261=""),"",VLOOKUP($L261,CODE!$B:$D,CODE!$C$1,FALSE))</f>
        <v/>
      </c>
      <c r="N261" s="42" t="str">
        <f>IF(OR($I261="TTL",$L261=""),"",VLOOKUP($K$2,CODE!$S:$T,CODE!$T$1-1,FALSE))</f>
        <v/>
      </c>
      <c r="O261" s="43" t="str">
        <f>IF(OR($I261="TTL",$L261=""),"",VLOOKUP($L$2,CODE!$X:$Y,CODE!$Y$1-1,FALSE))</f>
        <v/>
      </c>
      <c r="P261" s="40"/>
      <c r="Q261" s="41" t="str">
        <f>IF(OR($I261="TTL",$P261=""),"",VLOOKUP($P261,CODE!$K:$M,CODE!$L$1,FALSE))</f>
        <v/>
      </c>
      <c r="R261" s="185"/>
      <c r="S261" s="40"/>
      <c r="T261" s="43" t="str">
        <f t="shared" si="333"/>
        <v/>
      </c>
      <c r="U261" s="39" t="str">
        <f t="shared" si="334"/>
        <v/>
      </c>
      <c r="V261" s="36">
        <f t="shared" si="337"/>
        <v>0</v>
      </c>
      <c r="W261" s="44"/>
      <c r="X261" s="39" t="str">
        <f>IF($Y261="","",VLOOKUP($Y261,CODE!$AE:$AF,CODE!$AF$1-1,FALSE))</f>
        <v/>
      </c>
      <c r="Y261" s="37"/>
      <c r="Z261" s="35" t="str">
        <f t="shared" si="338"/>
        <v/>
      </c>
      <c r="AA261" s="554" t="str">
        <f t="shared" si="339"/>
        <v/>
      </c>
      <c r="AB261" s="45">
        <f t="shared" si="340"/>
        <v>0</v>
      </c>
      <c r="AC261" s="560">
        <v>0</v>
      </c>
      <c r="AD261" s="186">
        <v>1</v>
      </c>
      <c r="AE261" s="218"/>
      <c r="AF261" s="214"/>
      <c r="AG261" s="215"/>
      <c r="AH261" s="216"/>
      <c r="AI261" s="231" t="str">
        <f t="shared" si="335"/>
        <v/>
      </c>
      <c r="AJ261" s="217"/>
      <c r="AK261" s="217"/>
      <c r="AL261" s="219" t="str">
        <f t="shared" si="392"/>
        <v/>
      </c>
      <c r="AM261" s="254">
        <f>IF(ISERROR(VLOOKUP($F261,[1]기획현황취합!$A$1:$E$65474,[1]기획현황취합!$B$1,FALSE))=TRUE,0,VLOOKUP($F261,[1]기획현황취합!$A$1:$E$65474,[1]기획현황취합!$B$1,FALSE))</f>
        <v>0</v>
      </c>
      <c r="AN261" s="1042">
        <f>IF(ISERROR(VLOOKUP($F261,[1]기획현황취합!$A$1:$E$65474,[1]기획현황취합!$C$1,FALSE))=TRUE,0,VLOOKUP($F261,[1]기획현황취합!$A$1:$E$65474,[1]기획현황취합!$C$1,FALSE))</f>
        <v>0</v>
      </c>
      <c r="AO261" s="46">
        <f>IF(ISERROR(($AM261/1.1)/VLOOKUP($AG261,'TARGET MU'!$A:$D,'TARGET MU'!$D$1,FALSE))=TRUE,0,($AM261/1.1)/VLOOKUP($AG261,'TARGET MU'!$A:$D,'TARGET MU'!$D$1,FALSE))</f>
        <v>0</v>
      </c>
      <c r="AP261" s="1049">
        <f>IF(OR(AF261=0,AND(AV261=0,AW261=0)),0,IF(AG261="캡보이2",AV261*$AQ$5+AU261,IF(OR(AK261="IN",AK261="BG",AK261="VT",AK261="CB"),$AU261+(($AV261*(1+$AW$4))*(HLOOKUP(VLOOKUP(AG261,'TARGET MU'!$A:$P,'TARGET MU'!$J$1,FALSE),$AO$4:$AR$5,2,FALSE)))+$AW261,$AU261+((($AV261*(1+$AW$4))*(1+HLOOKUP(VLOOKUP($P261,CODE!$K:$P,CODE!$P$1,FALSE),$AS$4:$AV$5,2,FALSE)))*(HLOOKUP(VLOOKUP(AG261,'TARGET MU'!$A:$P,'TARGET MU'!$J$1,FALSE),$AO$4:$AR$5,2,FALSE)))+$AW261)))</f>
        <v>0</v>
      </c>
      <c r="AQ261" s="38">
        <f t="shared" si="388"/>
        <v>0</v>
      </c>
      <c r="AR261" s="716">
        <v>0</v>
      </c>
      <c r="AS261" s="716">
        <v>0</v>
      </c>
      <c r="AT261" s="251"/>
      <c r="AU261" s="226">
        <f t="shared" si="389"/>
        <v>0</v>
      </c>
      <c r="AV261" s="252">
        <v>0</v>
      </c>
      <c r="AW261" s="253">
        <v>0</v>
      </c>
      <c r="AX261" s="257">
        <f>IF(ISERROR(VLOOKUP($F261,[1]기획현황취합!$A$1:$E$65474,[1]기획현황취합!$D$1,FALSE))=TRUE,0,VLOOKUP($F261,[1]기획현황취합!$A$1:$E$65474,[1]기획현황취합!$D$1,FALSE))</f>
        <v>0</v>
      </c>
      <c r="AY261" s="255">
        <v>0</v>
      </c>
      <c r="AZ261" s="210">
        <f>IF(ISERROR(VLOOKUP($F261,[1]기획현황취합!$A$1:$E$65474,[1]기획현황취합!$E$1,FALSE))=TRUE,0,VLOOKUP($F261,[1]기획현황취합!$A$1:$E$65474,[1]기획현황취합!$E$1,FALSE))</f>
        <v>0</v>
      </c>
      <c r="BA261" s="250">
        <v>0</v>
      </c>
      <c r="BB261" s="250">
        <v>0</v>
      </c>
      <c r="BC261" s="250">
        <v>0</v>
      </c>
      <c r="BD261" s="250">
        <v>0</v>
      </c>
      <c r="BE261" s="250">
        <v>0</v>
      </c>
      <c r="BF261" s="250">
        <v>0</v>
      </c>
      <c r="BG261" s="256">
        <v>0</v>
      </c>
      <c r="BH261" s="256">
        <v>0</v>
      </c>
      <c r="BI261" s="84">
        <f>IF($I261="TTL",SUMIF($C:$C,MID($K261,1,SEARCH("TTL",$K261)-2),$BI:$BI),SUMIF(실입고현황!$A:$A,BB261&amp;VLOOKUP($AG261,'TARGET MU'!$A:$D,'TARGET MU'!$B$1,FALSE)&amp;$Z261&amp;" "&amp;$AE261,실입고현황!$C:$C))</f>
        <v>0</v>
      </c>
      <c r="BJ261" s="103">
        <f>IF($I261="TTL",SUMIF($C:$C,MID($K261,1,SEARCH("TTL",$K261)-2),$BJ:$BJ),SUMIF(실입고현황!$A:$A,BC261&amp;VLOOKUP($AG261,'TARGET MU'!$A:$D,'TARGET MU'!$B$1,FALSE)&amp;$Z261&amp;" "&amp;$AE261,실입고현황!$C:$C))</f>
        <v>0</v>
      </c>
      <c r="BK261" s="104">
        <f>IF($I261="TTL",SUMIF($C:$C,MID($K261,1,SEARCH("TTL",$K261)-2),$BK:$BK),SUMIF(실입고현황!$A:$A,BD261&amp;VLOOKUP($AG261,'TARGET MU'!$A:$D,'TARGET MU'!$B$1,FALSE)&amp;$Z261&amp;" "&amp;$AE261,실입고현황!$C:$C))</f>
        <v>0</v>
      </c>
      <c r="BL261" s="104">
        <f>IF($I261="TTL",SUMIF($C:$C,MID($K261,1,SEARCH("TTL",$K261)-2),$BL:$BL),SUMIF(실입고현황!$A:$A,BE261&amp;VLOOKUP($AG261,'TARGET MU'!$A:$D,'TARGET MU'!$B$1,FALSE)&amp;$Z261&amp;" "&amp;$AE261,실입고현황!$C:$C))</f>
        <v>0</v>
      </c>
      <c r="BM261" s="104">
        <f>IF($I261="TTL",SUMIF($C:$C,MID($K261,1,SEARCH("TTL",$K261)-2),$BM:$BM),SUMIF(실입고현황!$A:$A,BF261&amp;VLOOKUP($AG261,'TARGET MU'!$A:$D,'TARGET MU'!$B$1,FALSE)&amp;$Z261&amp;" "&amp;$AE261,실입고현황!$C:$C))</f>
        <v>0</v>
      </c>
      <c r="BN261" s="105">
        <f t="shared" si="341"/>
        <v>0</v>
      </c>
      <c r="BO261" s="47">
        <f t="shared" si="342"/>
        <v>0</v>
      </c>
      <c r="BP261" s="95">
        <f t="shared" si="343"/>
        <v>0</v>
      </c>
      <c r="BQ261" s="95">
        <f t="shared" si="344"/>
        <v>0</v>
      </c>
      <c r="BR261" s="48">
        <f t="shared" si="336"/>
        <v>0</v>
      </c>
      <c r="BT261" s="26" t="str">
        <f>IF(ISERROR(Z261&amp;VLOOKUP($AG261,'TARGET MU'!$A:$D,'TARGET MU'!$B$1,FALSE))=TRUE,"",Z261&amp;VLOOKUP($AG261,'TARGET MU'!$A:$D,'TARGET MU'!$B$1,FALSE))</f>
        <v/>
      </c>
      <c r="BU261" s="31">
        <f t="shared" si="349"/>
        <v>0</v>
      </c>
      <c r="BV261" s="31" t="str">
        <f t="shared" si="350"/>
        <v>0</v>
      </c>
      <c r="BX261" s="55">
        <f t="shared" si="361"/>
        <v>0</v>
      </c>
      <c r="BY261" s="56" t="str">
        <f t="shared" si="362"/>
        <v/>
      </c>
      <c r="BZ261" s="56">
        <f t="shared" si="363"/>
        <v>0</v>
      </c>
      <c r="CA261" s="56">
        <f t="shared" si="364"/>
        <v>0</v>
      </c>
      <c r="CB261" s="56">
        <f t="shared" si="365"/>
        <v>0</v>
      </c>
      <c r="CC261" s="56">
        <f t="shared" si="366"/>
        <v>0</v>
      </c>
      <c r="CD261" s="57">
        <f t="shared" si="367"/>
        <v>0</v>
      </c>
      <c r="CE261" s="56" t="str">
        <f t="shared" si="368"/>
        <v/>
      </c>
      <c r="CF261" s="56" t="str">
        <f t="shared" si="369"/>
        <v/>
      </c>
      <c r="CG261" s="57">
        <f t="shared" si="370"/>
        <v>0</v>
      </c>
      <c r="CH261" s="56" t="str">
        <f t="shared" si="371"/>
        <v/>
      </c>
      <c r="CI261" s="56">
        <f t="shared" si="372"/>
        <v>1</v>
      </c>
      <c r="CJ261" s="56">
        <f t="shared" si="373"/>
        <v>0</v>
      </c>
      <c r="CK261" s="58">
        <f t="shared" si="345"/>
        <v>0</v>
      </c>
      <c r="CL261" s="59">
        <f t="shared" si="374"/>
        <v>0</v>
      </c>
      <c r="CM261" s="58">
        <f t="shared" si="375"/>
        <v>0</v>
      </c>
      <c r="CN261" s="58">
        <f t="shared" si="376"/>
        <v>0</v>
      </c>
      <c r="CO261" s="58">
        <f t="shared" si="377"/>
        <v>0</v>
      </c>
      <c r="CP261" s="60" t="str">
        <f t="shared" si="378"/>
        <v/>
      </c>
      <c r="CQ261" s="241"/>
      <c r="CS261" s="49"/>
      <c r="CT261" s="50" t="str">
        <f t="shared" si="379"/>
        <v/>
      </c>
      <c r="CU261" s="51" t="str">
        <f t="shared" si="380"/>
        <v/>
      </c>
      <c r="CV261" s="51" t="str">
        <f t="shared" si="381"/>
        <v>_</v>
      </c>
      <c r="CW261" s="51" t="str">
        <f t="shared" si="382"/>
        <v/>
      </c>
      <c r="CX261" s="52">
        <f t="shared" si="383"/>
        <v>0</v>
      </c>
      <c r="CY261" s="52" t="str">
        <f t="shared" si="384"/>
        <v/>
      </c>
      <c r="CZ261" s="53">
        <f t="shared" si="346"/>
        <v>0</v>
      </c>
      <c r="DA261" s="53">
        <f t="shared" si="385"/>
        <v>0</v>
      </c>
      <c r="DB261" s="52">
        <f t="shared" si="386"/>
        <v>0</v>
      </c>
      <c r="DC261" s="52">
        <f t="shared" si="387"/>
        <v>0</v>
      </c>
      <c r="DD261" s="61"/>
      <c r="DE261" s="165"/>
      <c r="DG261" s="276"/>
      <c r="DH261" s="282" t="str">
        <f t="shared" si="390"/>
        <v/>
      </c>
      <c r="DI261" s="275"/>
      <c r="DJ261" s="275"/>
      <c r="DK261" s="276"/>
      <c r="DL261" s="1081"/>
      <c r="DM261" s="1081"/>
      <c r="DN261" s="276"/>
      <c r="DO261" s="276"/>
      <c r="DP261" s="283" t="str">
        <f t="shared" si="391"/>
        <v/>
      </c>
      <c r="DQ261" s="276"/>
      <c r="DR261" s="276"/>
      <c r="DS261" s="277"/>
      <c r="DT261" s="276"/>
      <c r="DU261" s="277"/>
      <c r="DV261" s="276"/>
      <c r="DW261" s="276"/>
      <c r="DX261" s="277"/>
      <c r="DY261" s="277"/>
      <c r="DZ261" s="61"/>
      <c r="EA261" s="62"/>
      <c r="EB261" s="62"/>
      <c r="EC261" s="26" t="str">
        <f t="shared" si="351"/>
        <v/>
      </c>
      <c r="ED261" s="26" t="str">
        <f t="shared" si="352"/>
        <v/>
      </c>
      <c r="EE261" s="27">
        <f>IF(ED261="",0,IF(COUNTIF(ED$12:ED260,ED261)=0,0,COUNTIF(ED$12:ED260,ED261)))</f>
        <v>0</v>
      </c>
      <c r="EF261" s="26">
        <f t="shared" si="360"/>
        <v>0</v>
      </c>
      <c r="EG261" s="27" t="str">
        <f t="shared" si="353"/>
        <v/>
      </c>
      <c r="EI261" s="26" t="str">
        <f t="shared" si="354"/>
        <v/>
      </c>
      <c r="EJ261" s="26" t="str">
        <f t="shared" si="355"/>
        <v/>
      </c>
    </row>
    <row r="262" spans="1:140" s="26" customFormat="1" ht="52.5" customHeight="1">
      <c r="A262" s="169" t="str">
        <f>IF(OR($I262="TTL",$I262=""),"",IF(ISERROR(VLOOKUP($B262,CODE!$D:$G,CODE!$F$1-2,FALSE))=TRUE,"전략",VLOOKUP($B262,CODE!$D:$G,CODE!$F$1-2,FALSE)))</f>
        <v/>
      </c>
      <c r="B262" s="224" t="str">
        <f>IF(OR($I262="TTL",$I262=""),"",IF(VLOOKUP($P262,CODE!$K:$O,CODE!$O$1,FALSE)="",$I262,$I262&amp;"-"&amp;VLOOKUP($P262,CODE!$K:$O,CODE!$O$1,FALSE)))</f>
        <v/>
      </c>
      <c r="C262" s="72" t="str">
        <f t="shared" si="347"/>
        <v>--</v>
      </c>
      <c r="D262" s="306" t="str">
        <f t="shared" si="356"/>
        <v>--</v>
      </c>
      <c r="E262" s="72">
        <f t="shared" si="357"/>
        <v>0</v>
      </c>
      <c r="F262" s="195" t="str">
        <f t="shared" si="358"/>
        <v>--0</v>
      </c>
      <c r="G262" s="72" t="str">
        <f t="shared" si="359"/>
        <v>--0-</v>
      </c>
      <c r="H262" s="72">
        <f>IF(ISERROR(I262&amp;VLOOKUP(P262,CODE!$K:$N,CODE!$N$1,FALSE)&amp;S262)=TRUE,0,I262&amp;VLOOKUP(P262,CODE!$K:$N,CODE!$N$1,FALSE)&amp;S262)</f>
        <v>0</v>
      </c>
      <c r="I262" s="72" t="str">
        <f>IF(ISERROR(SEARCH("TTL",$K262))=TRUE,IF($L262="","",VLOOKUP($L262,CODE!$B:$G,CODE!$D$1,FALSE)),"TTL")</f>
        <v/>
      </c>
      <c r="J262" s="244" t="str">
        <f t="shared" si="348"/>
        <v/>
      </c>
      <c r="K262" s="558"/>
      <c r="L262" s="40"/>
      <c r="M262" s="41" t="str">
        <f>IF(OR($I262="TTL",$L262=""),"",VLOOKUP($L262,CODE!$B:$D,CODE!$C$1,FALSE))</f>
        <v/>
      </c>
      <c r="N262" s="42" t="str">
        <f>IF(OR($I262="TTL",$L262=""),"",VLOOKUP($K$2,CODE!$S:$T,CODE!$T$1-1,FALSE))</f>
        <v/>
      </c>
      <c r="O262" s="43" t="str">
        <f>IF(OR($I262="TTL",$L262=""),"",VLOOKUP($L$2,CODE!$X:$Y,CODE!$Y$1-1,FALSE))</f>
        <v/>
      </c>
      <c r="P262" s="40"/>
      <c r="Q262" s="41" t="str">
        <f>IF(OR($I262="TTL",$P262=""),"",VLOOKUP($P262,CODE!$K:$M,CODE!$L$1,FALSE))</f>
        <v/>
      </c>
      <c r="R262" s="185"/>
      <c r="S262" s="40"/>
      <c r="T262" s="43" t="str">
        <f t="shared" si="333"/>
        <v/>
      </c>
      <c r="U262" s="39" t="str">
        <f t="shared" si="334"/>
        <v/>
      </c>
      <c r="V262" s="36">
        <f t="shared" si="337"/>
        <v>0</v>
      </c>
      <c r="W262" s="44"/>
      <c r="X262" s="39" t="str">
        <f>IF($Y262="","",VLOOKUP($Y262,CODE!$AE:$AF,CODE!$AF$1-1,FALSE))</f>
        <v/>
      </c>
      <c r="Y262" s="37"/>
      <c r="Z262" s="35" t="str">
        <f t="shared" si="338"/>
        <v/>
      </c>
      <c r="AA262" s="554" t="str">
        <f t="shared" si="339"/>
        <v/>
      </c>
      <c r="AB262" s="45">
        <f t="shared" si="340"/>
        <v>0</v>
      </c>
      <c r="AC262" s="560">
        <v>0</v>
      </c>
      <c r="AD262" s="186">
        <v>1</v>
      </c>
      <c r="AE262" s="218"/>
      <c r="AF262" s="214"/>
      <c r="AG262" s="215"/>
      <c r="AH262" s="216"/>
      <c r="AI262" s="231" t="str">
        <f t="shared" si="335"/>
        <v/>
      </c>
      <c r="AJ262" s="217"/>
      <c r="AK262" s="217"/>
      <c r="AL262" s="219" t="str">
        <f t="shared" si="392"/>
        <v/>
      </c>
      <c r="AM262" s="254">
        <f>IF(ISERROR(VLOOKUP($F262,[1]기획현황취합!$A$1:$E$65474,[1]기획현황취합!$B$1,FALSE))=TRUE,0,VLOOKUP($F262,[1]기획현황취합!$A$1:$E$65474,[1]기획현황취합!$B$1,FALSE))</f>
        <v>0</v>
      </c>
      <c r="AN262" s="1042">
        <f>IF(ISERROR(VLOOKUP($F262,[1]기획현황취합!$A$1:$E$65474,[1]기획현황취합!$C$1,FALSE))=TRUE,0,VLOOKUP($F262,[1]기획현황취합!$A$1:$E$65474,[1]기획현황취합!$C$1,FALSE))</f>
        <v>0</v>
      </c>
      <c r="AO262" s="46">
        <f>IF(ISERROR(($AM262/1.1)/VLOOKUP($AG262,'TARGET MU'!$A:$D,'TARGET MU'!$D$1,FALSE))=TRUE,0,($AM262/1.1)/VLOOKUP($AG262,'TARGET MU'!$A:$D,'TARGET MU'!$D$1,FALSE))</f>
        <v>0</v>
      </c>
      <c r="AP262" s="1049">
        <f>IF(OR(AF262=0,AND(AV262=0,AW262=0)),0,IF(AG262="캡보이2",AV262*$AQ$5+AU262,IF(OR(AK262="IN",AK262="BG",AK262="VT",AK262="CB"),$AU262+(($AV262*(1+$AW$4))*(HLOOKUP(VLOOKUP(AG262,'TARGET MU'!$A:$P,'TARGET MU'!$J$1,FALSE),$AO$4:$AR$5,2,FALSE)))+$AW262,$AU262+((($AV262*(1+$AW$4))*(1+HLOOKUP(VLOOKUP($P262,CODE!$K:$P,CODE!$P$1,FALSE),$AS$4:$AV$5,2,FALSE)))*(HLOOKUP(VLOOKUP(AG262,'TARGET MU'!$A:$P,'TARGET MU'!$J$1,FALSE),$AO$4:$AR$5,2,FALSE)))+$AW262)))</f>
        <v>0</v>
      </c>
      <c r="AQ262" s="38">
        <f t="shared" si="388"/>
        <v>0</v>
      </c>
      <c r="AR262" s="716">
        <v>0</v>
      </c>
      <c r="AS262" s="716">
        <v>0</v>
      </c>
      <c r="AT262" s="251"/>
      <c r="AU262" s="226">
        <f t="shared" si="389"/>
        <v>0</v>
      </c>
      <c r="AV262" s="252">
        <v>0</v>
      </c>
      <c r="AW262" s="253">
        <v>0</v>
      </c>
      <c r="AX262" s="257">
        <f>IF(ISERROR(VLOOKUP($F262,[1]기획현황취합!$A$1:$E$65474,[1]기획현황취합!$D$1,FALSE))=TRUE,0,VLOOKUP($F262,[1]기획현황취합!$A$1:$E$65474,[1]기획현황취합!$D$1,FALSE))</f>
        <v>0</v>
      </c>
      <c r="AY262" s="255">
        <v>0</v>
      </c>
      <c r="AZ262" s="210">
        <f>IF(ISERROR(VLOOKUP($F262,[1]기획현황취합!$A$1:$E$65474,[1]기획현황취합!$E$1,FALSE))=TRUE,0,VLOOKUP($F262,[1]기획현황취합!$A$1:$E$65474,[1]기획현황취합!$E$1,FALSE))</f>
        <v>0</v>
      </c>
      <c r="BA262" s="250">
        <v>0</v>
      </c>
      <c r="BB262" s="250">
        <v>0</v>
      </c>
      <c r="BC262" s="250">
        <v>0</v>
      </c>
      <c r="BD262" s="250">
        <v>0</v>
      </c>
      <c r="BE262" s="250">
        <v>0</v>
      </c>
      <c r="BF262" s="250">
        <v>0</v>
      </c>
      <c r="BG262" s="256">
        <v>0</v>
      </c>
      <c r="BH262" s="256">
        <v>0</v>
      </c>
      <c r="BI262" s="84">
        <f>IF($I262="TTL",SUMIF($C:$C,MID($K262,1,SEARCH("TTL",$K262)-2),$BI:$BI),SUMIF(실입고현황!$A:$A,BB262&amp;VLOOKUP($AG262,'TARGET MU'!$A:$D,'TARGET MU'!$B$1,FALSE)&amp;$Z262&amp;" "&amp;$AE262,실입고현황!$C:$C))</f>
        <v>0</v>
      </c>
      <c r="BJ262" s="103">
        <f>IF($I262="TTL",SUMIF($C:$C,MID($K262,1,SEARCH("TTL",$K262)-2),$BJ:$BJ),SUMIF(실입고현황!$A:$A,BC262&amp;VLOOKUP($AG262,'TARGET MU'!$A:$D,'TARGET MU'!$B$1,FALSE)&amp;$Z262&amp;" "&amp;$AE262,실입고현황!$C:$C))</f>
        <v>0</v>
      </c>
      <c r="BK262" s="104">
        <f>IF($I262="TTL",SUMIF($C:$C,MID($K262,1,SEARCH("TTL",$K262)-2),$BK:$BK),SUMIF(실입고현황!$A:$A,BD262&amp;VLOOKUP($AG262,'TARGET MU'!$A:$D,'TARGET MU'!$B$1,FALSE)&amp;$Z262&amp;" "&amp;$AE262,실입고현황!$C:$C))</f>
        <v>0</v>
      </c>
      <c r="BL262" s="104">
        <f>IF($I262="TTL",SUMIF($C:$C,MID($K262,1,SEARCH("TTL",$K262)-2),$BL:$BL),SUMIF(실입고현황!$A:$A,BE262&amp;VLOOKUP($AG262,'TARGET MU'!$A:$D,'TARGET MU'!$B$1,FALSE)&amp;$Z262&amp;" "&amp;$AE262,실입고현황!$C:$C))</f>
        <v>0</v>
      </c>
      <c r="BM262" s="104">
        <f>IF($I262="TTL",SUMIF($C:$C,MID($K262,1,SEARCH("TTL",$K262)-2),$BM:$BM),SUMIF(실입고현황!$A:$A,BF262&amp;VLOOKUP($AG262,'TARGET MU'!$A:$D,'TARGET MU'!$B$1,FALSE)&amp;$Z262&amp;" "&amp;$AE262,실입고현황!$C:$C))</f>
        <v>0</v>
      </c>
      <c r="BN262" s="105">
        <f t="shared" si="341"/>
        <v>0</v>
      </c>
      <c r="BO262" s="47">
        <f t="shared" si="342"/>
        <v>0</v>
      </c>
      <c r="BP262" s="95">
        <f t="shared" si="343"/>
        <v>0</v>
      </c>
      <c r="BQ262" s="95">
        <f t="shared" si="344"/>
        <v>0</v>
      </c>
      <c r="BR262" s="48">
        <f t="shared" si="336"/>
        <v>0</v>
      </c>
      <c r="BT262" s="26" t="str">
        <f>IF(ISERROR(Z262&amp;VLOOKUP($AG262,'TARGET MU'!$A:$D,'TARGET MU'!$B$1,FALSE))=TRUE,"",Z262&amp;VLOOKUP($AG262,'TARGET MU'!$A:$D,'TARGET MU'!$B$1,FALSE))</f>
        <v/>
      </c>
      <c r="BU262" s="31">
        <f t="shared" si="349"/>
        <v>0</v>
      </c>
      <c r="BV262" s="31" t="str">
        <f t="shared" si="350"/>
        <v>0</v>
      </c>
      <c r="BX262" s="55">
        <f t="shared" si="361"/>
        <v>0</v>
      </c>
      <c r="BY262" s="56" t="str">
        <f t="shared" si="362"/>
        <v/>
      </c>
      <c r="BZ262" s="56">
        <f t="shared" si="363"/>
        <v>0</v>
      </c>
      <c r="CA262" s="56">
        <f t="shared" si="364"/>
        <v>0</v>
      </c>
      <c r="CB262" s="56">
        <f t="shared" si="365"/>
        <v>0</v>
      </c>
      <c r="CC262" s="56">
        <f t="shared" si="366"/>
        <v>0</v>
      </c>
      <c r="CD262" s="57">
        <f t="shared" si="367"/>
        <v>0</v>
      </c>
      <c r="CE262" s="56" t="str">
        <f t="shared" si="368"/>
        <v/>
      </c>
      <c r="CF262" s="56" t="str">
        <f t="shared" si="369"/>
        <v/>
      </c>
      <c r="CG262" s="57">
        <f t="shared" si="370"/>
        <v>0</v>
      </c>
      <c r="CH262" s="56" t="str">
        <f t="shared" si="371"/>
        <v/>
      </c>
      <c r="CI262" s="56">
        <f t="shared" si="372"/>
        <v>1</v>
      </c>
      <c r="CJ262" s="56">
        <f t="shared" si="373"/>
        <v>0</v>
      </c>
      <c r="CK262" s="58">
        <f t="shared" si="345"/>
        <v>0</v>
      </c>
      <c r="CL262" s="59">
        <f t="shared" si="374"/>
        <v>0</v>
      </c>
      <c r="CM262" s="58">
        <f t="shared" si="375"/>
        <v>0</v>
      </c>
      <c r="CN262" s="58">
        <f t="shared" si="376"/>
        <v>0</v>
      </c>
      <c r="CO262" s="58">
        <f t="shared" si="377"/>
        <v>0</v>
      </c>
      <c r="CP262" s="60" t="str">
        <f t="shared" si="378"/>
        <v/>
      </c>
      <c r="CQ262" s="241"/>
      <c r="CS262" s="49"/>
      <c r="CT262" s="50" t="str">
        <f t="shared" si="379"/>
        <v/>
      </c>
      <c r="CU262" s="51" t="str">
        <f t="shared" si="380"/>
        <v/>
      </c>
      <c r="CV262" s="51" t="str">
        <f t="shared" si="381"/>
        <v>_</v>
      </c>
      <c r="CW262" s="51" t="str">
        <f t="shared" si="382"/>
        <v/>
      </c>
      <c r="CX262" s="52">
        <f t="shared" si="383"/>
        <v>0</v>
      </c>
      <c r="CY262" s="52" t="str">
        <f t="shared" si="384"/>
        <v/>
      </c>
      <c r="CZ262" s="53">
        <f t="shared" si="346"/>
        <v>0</v>
      </c>
      <c r="DA262" s="53">
        <f t="shared" si="385"/>
        <v>0</v>
      </c>
      <c r="DB262" s="52">
        <f t="shared" si="386"/>
        <v>0</v>
      </c>
      <c r="DC262" s="52">
        <f t="shared" si="387"/>
        <v>0</v>
      </c>
      <c r="DD262" s="61"/>
      <c r="DE262" s="165"/>
      <c r="DG262" s="276"/>
      <c r="DH262" s="282" t="str">
        <f t="shared" si="390"/>
        <v/>
      </c>
      <c r="DI262" s="275"/>
      <c r="DJ262" s="275"/>
      <c r="DK262" s="276"/>
      <c r="DL262" s="1081"/>
      <c r="DM262" s="1081"/>
      <c r="DN262" s="276"/>
      <c r="DO262" s="276"/>
      <c r="DP262" s="283" t="str">
        <f t="shared" si="391"/>
        <v/>
      </c>
      <c r="DQ262" s="276"/>
      <c r="DR262" s="276"/>
      <c r="DS262" s="277"/>
      <c r="DT262" s="276"/>
      <c r="DU262" s="277"/>
      <c r="DV262" s="276"/>
      <c r="DW262" s="276"/>
      <c r="DX262" s="277"/>
      <c r="DY262" s="277"/>
      <c r="DZ262" s="61"/>
      <c r="EA262" s="62"/>
      <c r="EB262" s="62"/>
      <c r="EC262" s="26" t="str">
        <f t="shared" si="351"/>
        <v/>
      </c>
      <c r="ED262" s="26" t="str">
        <f t="shared" si="352"/>
        <v/>
      </c>
      <c r="EE262" s="27">
        <f>IF(ED262="",0,IF(COUNTIF(ED$12:ED261,ED262)=0,0,COUNTIF(ED$12:ED261,ED262)))</f>
        <v>0</v>
      </c>
      <c r="EF262" s="26">
        <f t="shared" si="360"/>
        <v>0</v>
      </c>
      <c r="EG262" s="27" t="str">
        <f t="shared" si="353"/>
        <v/>
      </c>
      <c r="EI262" s="26" t="str">
        <f t="shared" si="354"/>
        <v/>
      </c>
      <c r="EJ262" s="26" t="str">
        <f t="shared" si="355"/>
        <v/>
      </c>
    </row>
    <row r="263" spans="1:140" s="26" customFormat="1" ht="52.5" customHeight="1">
      <c r="A263" s="169" t="str">
        <f>IF(OR($I263="TTL",$I263=""),"",IF(ISERROR(VLOOKUP($B263,CODE!$D:$G,CODE!$F$1-2,FALSE))=TRUE,"전략",VLOOKUP($B263,CODE!$D:$G,CODE!$F$1-2,FALSE)))</f>
        <v/>
      </c>
      <c r="B263" s="224" t="str">
        <f>IF(OR($I263="TTL",$I263=""),"",IF(VLOOKUP($P263,CODE!$K:$O,CODE!$O$1,FALSE)="",$I263,$I263&amp;"-"&amp;VLOOKUP($P263,CODE!$K:$O,CODE!$O$1,FALSE)))</f>
        <v/>
      </c>
      <c r="C263" s="72" t="str">
        <f t="shared" si="347"/>
        <v>--</v>
      </c>
      <c r="D263" s="306" t="str">
        <f t="shared" si="356"/>
        <v>--</v>
      </c>
      <c r="E263" s="72">
        <f t="shared" si="357"/>
        <v>0</v>
      </c>
      <c r="F263" s="195" t="str">
        <f t="shared" si="358"/>
        <v>--0</v>
      </c>
      <c r="G263" s="72" t="str">
        <f t="shared" si="359"/>
        <v>--0-</v>
      </c>
      <c r="H263" s="72">
        <f>IF(ISERROR(I263&amp;VLOOKUP(P263,CODE!$K:$N,CODE!$N$1,FALSE)&amp;S263)=TRUE,0,I263&amp;VLOOKUP(P263,CODE!$K:$N,CODE!$N$1,FALSE)&amp;S263)</f>
        <v>0</v>
      </c>
      <c r="I263" s="72" t="str">
        <f>IF(ISERROR(SEARCH("TTL",$K263))=TRUE,IF($L263="","",VLOOKUP($L263,CODE!$B:$G,CODE!$D$1,FALSE)),"TTL")</f>
        <v/>
      </c>
      <c r="J263" s="244" t="str">
        <f t="shared" si="348"/>
        <v/>
      </c>
      <c r="K263" s="558"/>
      <c r="L263" s="40"/>
      <c r="M263" s="41" t="str">
        <f>IF(OR($I263="TTL",$L263=""),"",VLOOKUP($L263,CODE!$B:$D,CODE!$C$1,FALSE))</f>
        <v/>
      </c>
      <c r="N263" s="42" t="str">
        <f>IF(OR($I263="TTL",$L263=""),"",VLOOKUP($K$2,CODE!$S:$T,CODE!$T$1-1,FALSE))</f>
        <v/>
      </c>
      <c r="O263" s="43" t="str">
        <f>IF(OR($I263="TTL",$L263=""),"",VLOOKUP($L$2,CODE!$X:$Y,CODE!$Y$1-1,FALSE))</f>
        <v/>
      </c>
      <c r="P263" s="40"/>
      <c r="Q263" s="41" t="str">
        <f>IF(OR($I263="TTL",$P263=""),"",VLOOKUP($P263,CODE!$K:$M,CODE!$L$1,FALSE))</f>
        <v/>
      </c>
      <c r="R263" s="185"/>
      <c r="S263" s="40"/>
      <c r="T263" s="43" t="str">
        <f t="shared" si="333"/>
        <v/>
      </c>
      <c r="U263" s="39" t="str">
        <f t="shared" si="334"/>
        <v/>
      </c>
      <c r="V263" s="36">
        <f t="shared" si="337"/>
        <v>0</v>
      </c>
      <c r="W263" s="44"/>
      <c r="X263" s="39" t="str">
        <f>IF($Y263="","",VLOOKUP($Y263,CODE!$AE:$AF,CODE!$AF$1-1,FALSE))</f>
        <v/>
      </c>
      <c r="Y263" s="37"/>
      <c r="Z263" s="35" t="str">
        <f t="shared" si="338"/>
        <v/>
      </c>
      <c r="AA263" s="554" t="str">
        <f t="shared" si="339"/>
        <v/>
      </c>
      <c r="AB263" s="45">
        <f t="shared" si="340"/>
        <v>0</v>
      </c>
      <c r="AC263" s="560">
        <v>0</v>
      </c>
      <c r="AD263" s="186">
        <v>1</v>
      </c>
      <c r="AE263" s="218"/>
      <c r="AF263" s="214"/>
      <c r="AG263" s="215"/>
      <c r="AH263" s="216"/>
      <c r="AI263" s="231" t="str">
        <f t="shared" si="335"/>
        <v/>
      </c>
      <c r="AJ263" s="217"/>
      <c r="AK263" s="217"/>
      <c r="AL263" s="219" t="str">
        <f t="shared" si="392"/>
        <v/>
      </c>
      <c r="AM263" s="254">
        <f>IF(ISERROR(VLOOKUP($F263,[1]기획현황취합!$A$1:$E$65474,[1]기획현황취합!$B$1,FALSE))=TRUE,0,VLOOKUP($F263,[1]기획현황취합!$A$1:$E$65474,[1]기획현황취합!$B$1,FALSE))</f>
        <v>0</v>
      </c>
      <c r="AN263" s="1042">
        <f>IF(ISERROR(VLOOKUP($F263,[1]기획현황취합!$A$1:$E$65474,[1]기획현황취합!$C$1,FALSE))=TRUE,0,VLOOKUP($F263,[1]기획현황취합!$A$1:$E$65474,[1]기획현황취합!$C$1,FALSE))</f>
        <v>0</v>
      </c>
      <c r="AO263" s="46">
        <f>IF(ISERROR(($AM263/1.1)/VLOOKUP($AG263,'TARGET MU'!$A:$D,'TARGET MU'!$D$1,FALSE))=TRUE,0,($AM263/1.1)/VLOOKUP($AG263,'TARGET MU'!$A:$D,'TARGET MU'!$D$1,FALSE))</f>
        <v>0</v>
      </c>
      <c r="AP263" s="1049">
        <f>IF(OR(AF263=0,AND(AV263=0,AW263=0)),0,IF(AG263="캡보이2",AV263*$AQ$5+AU263,IF(OR(AK263="IN",AK263="BG",AK263="VT",AK263="CB"),$AU263+(($AV263*(1+$AW$4))*(HLOOKUP(VLOOKUP(AG263,'TARGET MU'!$A:$P,'TARGET MU'!$J$1,FALSE),$AO$4:$AR$5,2,FALSE)))+$AW263,$AU263+((($AV263*(1+$AW$4))*(1+HLOOKUP(VLOOKUP($P263,CODE!$K:$P,CODE!$P$1,FALSE),$AS$4:$AV$5,2,FALSE)))*(HLOOKUP(VLOOKUP(AG263,'TARGET MU'!$A:$P,'TARGET MU'!$J$1,FALSE),$AO$4:$AR$5,2,FALSE)))+$AW263)))</f>
        <v>0</v>
      </c>
      <c r="AQ263" s="38">
        <f t="shared" si="388"/>
        <v>0</v>
      </c>
      <c r="AR263" s="716">
        <v>0</v>
      </c>
      <c r="AS263" s="716">
        <v>0</v>
      </c>
      <c r="AT263" s="251"/>
      <c r="AU263" s="226">
        <f t="shared" si="389"/>
        <v>0</v>
      </c>
      <c r="AV263" s="252">
        <v>0</v>
      </c>
      <c r="AW263" s="253">
        <v>0</v>
      </c>
      <c r="AX263" s="257">
        <f>IF(ISERROR(VLOOKUP($F263,[1]기획현황취합!$A$1:$E$65474,[1]기획현황취합!$D$1,FALSE))=TRUE,0,VLOOKUP($F263,[1]기획현황취합!$A$1:$E$65474,[1]기획현황취합!$D$1,FALSE))</f>
        <v>0</v>
      </c>
      <c r="AY263" s="255">
        <v>0</v>
      </c>
      <c r="AZ263" s="210">
        <f>IF(ISERROR(VLOOKUP($F263,[1]기획현황취합!$A$1:$E$65474,[1]기획현황취합!$E$1,FALSE))=TRUE,0,VLOOKUP($F263,[1]기획현황취합!$A$1:$E$65474,[1]기획현황취합!$E$1,FALSE))</f>
        <v>0</v>
      </c>
      <c r="BA263" s="250">
        <v>0</v>
      </c>
      <c r="BB263" s="250">
        <v>0</v>
      </c>
      <c r="BC263" s="250">
        <v>0</v>
      </c>
      <c r="BD263" s="250">
        <v>0</v>
      </c>
      <c r="BE263" s="250">
        <v>0</v>
      </c>
      <c r="BF263" s="250">
        <v>0</v>
      </c>
      <c r="BG263" s="256">
        <v>0</v>
      </c>
      <c r="BH263" s="256">
        <v>0</v>
      </c>
      <c r="BI263" s="84">
        <f>IF($I263="TTL",SUMIF($C:$C,MID($K263,1,SEARCH("TTL",$K263)-2),$BI:$BI),SUMIF(실입고현황!$A:$A,BB263&amp;VLOOKUP($AG263,'TARGET MU'!$A:$D,'TARGET MU'!$B$1,FALSE)&amp;$Z263&amp;" "&amp;$AE263,실입고현황!$C:$C))</f>
        <v>0</v>
      </c>
      <c r="BJ263" s="103">
        <f>IF($I263="TTL",SUMIF($C:$C,MID($K263,1,SEARCH("TTL",$K263)-2),$BJ:$BJ),SUMIF(실입고현황!$A:$A,BC263&amp;VLOOKUP($AG263,'TARGET MU'!$A:$D,'TARGET MU'!$B$1,FALSE)&amp;$Z263&amp;" "&amp;$AE263,실입고현황!$C:$C))</f>
        <v>0</v>
      </c>
      <c r="BK263" s="104">
        <f>IF($I263="TTL",SUMIF($C:$C,MID($K263,1,SEARCH("TTL",$K263)-2),$BK:$BK),SUMIF(실입고현황!$A:$A,BD263&amp;VLOOKUP($AG263,'TARGET MU'!$A:$D,'TARGET MU'!$B$1,FALSE)&amp;$Z263&amp;" "&amp;$AE263,실입고현황!$C:$C))</f>
        <v>0</v>
      </c>
      <c r="BL263" s="104">
        <f>IF($I263="TTL",SUMIF($C:$C,MID($K263,1,SEARCH("TTL",$K263)-2),$BL:$BL),SUMIF(실입고현황!$A:$A,BE263&amp;VLOOKUP($AG263,'TARGET MU'!$A:$D,'TARGET MU'!$B$1,FALSE)&amp;$Z263&amp;" "&amp;$AE263,실입고현황!$C:$C))</f>
        <v>0</v>
      </c>
      <c r="BM263" s="104">
        <f>IF($I263="TTL",SUMIF($C:$C,MID($K263,1,SEARCH("TTL",$K263)-2),$BM:$BM),SUMIF(실입고현황!$A:$A,BF263&amp;VLOOKUP($AG263,'TARGET MU'!$A:$D,'TARGET MU'!$B$1,FALSE)&amp;$Z263&amp;" "&amp;$AE263,실입고현황!$C:$C))</f>
        <v>0</v>
      </c>
      <c r="BN263" s="105">
        <f t="shared" si="341"/>
        <v>0</v>
      </c>
      <c r="BO263" s="47">
        <f t="shared" si="342"/>
        <v>0</v>
      </c>
      <c r="BP263" s="95">
        <f t="shared" si="343"/>
        <v>0</v>
      </c>
      <c r="BQ263" s="95">
        <f t="shared" si="344"/>
        <v>0</v>
      </c>
      <c r="BR263" s="48">
        <f t="shared" si="336"/>
        <v>0</v>
      </c>
      <c r="BT263" s="26" t="str">
        <f>IF(ISERROR(Z263&amp;VLOOKUP($AG263,'TARGET MU'!$A:$D,'TARGET MU'!$B$1,FALSE))=TRUE,"",Z263&amp;VLOOKUP($AG263,'TARGET MU'!$A:$D,'TARGET MU'!$B$1,FALSE))</f>
        <v/>
      </c>
      <c r="BU263" s="31">
        <f t="shared" si="349"/>
        <v>0</v>
      </c>
      <c r="BV263" s="31" t="str">
        <f t="shared" si="350"/>
        <v>0</v>
      </c>
      <c r="BX263" s="55">
        <f t="shared" si="361"/>
        <v>0</v>
      </c>
      <c r="BY263" s="56" t="str">
        <f t="shared" si="362"/>
        <v/>
      </c>
      <c r="BZ263" s="56">
        <f t="shared" si="363"/>
        <v>0</v>
      </c>
      <c r="CA263" s="56">
        <f t="shared" si="364"/>
        <v>0</v>
      </c>
      <c r="CB263" s="56">
        <f t="shared" si="365"/>
        <v>0</v>
      </c>
      <c r="CC263" s="56">
        <f t="shared" si="366"/>
        <v>0</v>
      </c>
      <c r="CD263" s="57">
        <f t="shared" si="367"/>
        <v>0</v>
      </c>
      <c r="CE263" s="56" t="str">
        <f t="shared" si="368"/>
        <v/>
      </c>
      <c r="CF263" s="56" t="str">
        <f t="shared" si="369"/>
        <v/>
      </c>
      <c r="CG263" s="57">
        <f t="shared" si="370"/>
        <v>0</v>
      </c>
      <c r="CH263" s="56" t="str">
        <f t="shared" si="371"/>
        <v/>
      </c>
      <c r="CI263" s="56">
        <f t="shared" si="372"/>
        <v>1</v>
      </c>
      <c r="CJ263" s="56">
        <f t="shared" si="373"/>
        <v>0</v>
      </c>
      <c r="CK263" s="58">
        <f t="shared" si="345"/>
        <v>0</v>
      </c>
      <c r="CL263" s="59">
        <f t="shared" si="374"/>
        <v>0</v>
      </c>
      <c r="CM263" s="58">
        <f t="shared" si="375"/>
        <v>0</v>
      </c>
      <c r="CN263" s="58">
        <f t="shared" si="376"/>
        <v>0</v>
      </c>
      <c r="CO263" s="58">
        <f t="shared" si="377"/>
        <v>0</v>
      </c>
      <c r="CP263" s="60" t="str">
        <f t="shared" si="378"/>
        <v/>
      </c>
      <c r="CQ263" s="241"/>
      <c r="CS263" s="49"/>
      <c r="CT263" s="50" t="str">
        <f t="shared" si="379"/>
        <v/>
      </c>
      <c r="CU263" s="51" t="str">
        <f t="shared" si="380"/>
        <v/>
      </c>
      <c r="CV263" s="51" t="str">
        <f t="shared" si="381"/>
        <v>_</v>
      </c>
      <c r="CW263" s="51" t="str">
        <f t="shared" si="382"/>
        <v/>
      </c>
      <c r="CX263" s="52">
        <f t="shared" si="383"/>
        <v>0</v>
      </c>
      <c r="CY263" s="52" t="str">
        <f t="shared" si="384"/>
        <v/>
      </c>
      <c r="CZ263" s="53">
        <f t="shared" si="346"/>
        <v>0</v>
      </c>
      <c r="DA263" s="53">
        <f t="shared" si="385"/>
        <v>0</v>
      </c>
      <c r="DB263" s="52">
        <f t="shared" si="386"/>
        <v>0</v>
      </c>
      <c r="DC263" s="52">
        <f t="shared" si="387"/>
        <v>0</v>
      </c>
      <c r="DD263" s="61"/>
      <c r="DE263" s="165"/>
      <c r="DG263" s="276"/>
      <c r="DH263" s="282" t="str">
        <f t="shared" si="390"/>
        <v/>
      </c>
      <c r="DI263" s="275"/>
      <c r="DJ263" s="275"/>
      <c r="DK263" s="276"/>
      <c r="DL263" s="1081"/>
      <c r="DM263" s="1081"/>
      <c r="DN263" s="276"/>
      <c r="DO263" s="276"/>
      <c r="DP263" s="283" t="str">
        <f t="shared" si="391"/>
        <v/>
      </c>
      <c r="DQ263" s="276"/>
      <c r="DR263" s="276"/>
      <c r="DS263" s="277"/>
      <c r="DT263" s="276"/>
      <c r="DU263" s="277"/>
      <c r="DV263" s="276"/>
      <c r="DW263" s="276"/>
      <c r="DX263" s="277"/>
      <c r="DY263" s="277"/>
      <c r="DZ263" s="61"/>
      <c r="EA263" s="62"/>
      <c r="EB263" s="62"/>
      <c r="EC263" s="26" t="str">
        <f t="shared" si="351"/>
        <v/>
      </c>
      <c r="ED263" s="26" t="str">
        <f t="shared" si="352"/>
        <v/>
      </c>
      <c r="EE263" s="27">
        <f>IF(ED263="",0,IF(COUNTIF(ED$12:ED262,ED263)=0,0,COUNTIF(ED$12:ED262,ED263)))</f>
        <v>0</v>
      </c>
      <c r="EF263" s="26">
        <f t="shared" si="360"/>
        <v>0</v>
      </c>
      <c r="EG263" s="27" t="str">
        <f t="shared" si="353"/>
        <v/>
      </c>
      <c r="EI263" s="26" t="str">
        <f t="shared" si="354"/>
        <v/>
      </c>
      <c r="EJ263" s="26" t="str">
        <f t="shared" si="355"/>
        <v/>
      </c>
    </row>
    <row r="264" spans="1:140" s="26" customFormat="1" ht="52.5" customHeight="1">
      <c r="A264" s="169" t="str">
        <f>IF(OR($I264="TTL",$I264=""),"",IF(ISERROR(VLOOKUP($B264,CODE!$D:$G,CODE!$F$1-2,FALSE))=TRUE,"전략",VLOOKUP($B264,CODE!$D:$G,CODE!$F$1-2,FALSE)))</f>
        <v/>
      </c>
      <c r="B264" s="224" t="str">
        <f>IF(OR($I264="TTL",$I264=""),"",IF(VLOOKUP($P264,CODE!$K:$O,CODE!$O$1,FALSE)="",$I264,$I264&amp;"-"&amp;VLOOKUP($P264,CODE!$K:$O,CODE!$O$1,FALSE)))</f>
        <v/>
      </c>
      <c r="C264" s="72" t="str">
        <f t="shared" si="347"/>
        <v>--</v>
      </c>
      <c r="D264" s="306" t="str">
        <f t="shared" si="356"/>
        <v>--</v>
      </c>
      <c r="E264" s="72">
        <f t="shared" si="357"/>
        <v>0</v>
      </c>
      <c r="F264" s="195" t="str">
        <f t="shared" si="358"/>
        <v>--0</v>
      </c>
      <c r="G264" s="72" t="str">
        <f t="shared" si="359"/>
        <v>--0-</v>
      </c>
      <c r="H264" s="72">
        <f>IF(ISERROR(I264&amp;VLOOKUP(P264,CODE!$K:$N,CODE!$N$1,FALSE)&amp;S264)=TRUE,0,I264&amp;VLOOKUP(P264,CODE!$K:$N,CODE!$N$1,FALSE)&amp;S264)</f>
        <v>0</v>
      </c>
      <c r="I264" s="72" t="str">
        <f>IF(ISERROR(SEARCH("TTL",$K264))=TRUE,IF($L264="","",VLOOKUP($L264,CODE!$B:$G,CODE!$D$1,FALSE)),"TTL")</f>
        <v/>
      </c>
      <c r="J264" s="244" t="str">
        <f t="shared" si="348"/>
        <v/>
      </c>
      <c r="K264" s="558"/>
      <c r="L264" s="40"/>
      <c r="M264" s="41" t="str">
        <f>IF(OR($I264="TTL",$L264=""),"",VLOOKUP($L264,CODE!$B:$D,CODE!$C$1,FALSE))</f>
        <v/>
      </c>
      <c r="N264" s="42" t="str">
        <f>IF(OR($I264="TTL",$L264=""),"",VLOOKUP($K$2,CODE!$S:$T,CODE!$T$1-1,FALSE))</f>
        <v/>
      </c>
      <c r="O264" s="43" t="str">
        <f>IF(OR($I264="TTL",$L264=""),"",VLOOKUP($L$2,CODE!$X:$Y,CODE!$Y$1-1,FALSE))</f>
        <v/>
      </c>
      <c r="P264" s="40"/>
      <c r="Q264" s="41" t="str">
        <f>IF(OR($I264="TTL",$P264=""),"",VLOOKUP($P264,CODE!$K:$M,CODE!$L$1,FALSE))</f>
        <v/>
      </c>
      <c r="R264" s="185"/>
      <c r="S264" s="40"/>
      <c r="T264" s="43" t="str">
        <f t="shared" ref="T264:T302" si="393">IF(OR($I264="TTL",$S264=""),"",IF($S264&lt;10,"00"&amp;$S264,IF($S264&lt;100,"0"&amp;$S264,$S264)))</f>
        <v/>
      </c>
      <c r="U264" s="39" t="str">
        <f t="shared" ref="U264:U302" si="394">IF($I264="TTL","",$L264&amp;$P264&amp;$N264&amp;$O264&amp;$T264)</f>
        <v/>
      </c>
      <c r="V264" s="36">
        <f t="shared" si="337"/>
        <v>0</v>
      </c>
      <c r="W264" s="44"/>
      <c r="X264" s="39" t="str">
        <f>IF($Y264="","",VLOOKUP($Y264,CODE!$AE:$AF,CODE!$AF$1-1,FALSE))</f>
        <v/>
      </c>
      <c r="Y264" s="37"/>
      <c r="Z264" s="35" t="str">
        <f t="shared" si="338"/>
        <v/>
      </c>
      <c r="AA264" s="554" t="str">
        <f t="shared" si="339"/>
        <v/>
      </c>
      <c r="AB264" s="45">
        <f t="shared" si="340"/>
        <v>0</v>
      </c>
      <c r="AC264" s="560">
        <v>0</v>
      </c>
      <c r="AD264" s="186">
        <v>1</v>
      </c>
      <c r="AE264" s="218"/>
      <c r="AF264" s="214"/>
      <c r="AG264" s="215"/>
      <c r="AH264" s="216"/>
      <c r="AI264" s="231" t="str">
        <f t="shared" ref="AI264:AI302" si="395">IF($AH264=0,"",IF($AH264&lt;10,"0"&amp;$AH264,$AH264))</f>
        <v/>
      </c>
      <c r="AJ264" s="217"/>
      <c r="AK264" s="217"/>
      <c r="AL264" s="219" t="str">
        <f t="shared" si="392"/>
        <v/>
      </c>
      <c r="AM264" s="254">
        <f>IF(ISERROR(VLOOKUP($F264,[1]기획현황취합!$A$1:$E$65474,[1]기획현황취합!$B$1,FALSE))=TRUE,0,VLOOKUP($F264,[1]기획현황취합!$A$1:$E$65474,[1]기획현황취합!$B$1,FALSE))</f>
        <v>0</v>
      </c>
      <c r="AN264" s="1042">
        <f>IF(ISERROR(VLOOKUP($F264,[1]기획현황취합!$A$1:$E$65474,[1]기획현황취합!$C$1,FALSE))=TRUE,0,VLOOKUP($F264,[1]기획현황취합!$A$1:$E$65474,[1]기획현황취합!$C$1,FALSE))</f>
        <v>0</v>
      </c>
      <c r="AO264" s="46">
        <f>IF(ISERROR(($AM264/1.1)/VLOOKUP($AG264,'TARGET MU'!$A:$D,'TARGET MU'!$D$1,FALSE))=TRUE,0,($AM264/1.1)/VLOOKUP($AG264,'TARGET MU'!$A:$D,'TARGET MU'!$D$1,FALSE))</f>
        <v>0</v>
      </c>
      <c r="AP264" s="1049">
        <f>IF(OR(AF264=0,AND(AV264=0,AW264=0)),0,IF(AG264="캡보이2",AV264*$AQ$5+AU264,IF(OR(AK264="IN",AK264="BG",AK264="VT",AK264="CB"),$AU264+(($AV264*(1+$AW$4))*(HLOOKUP(VLOOKUP(AG264,'TARGET MU'!$A:$P,'TARGET MU'!$J$1,FALSE),$AO$4:$AR$5,2,FALSE)))+$AW264,$AU264+((($AV264*(1+$AW$4))*(1+HLOOKUP(VLOOKUP($P264,CODE!$K:$P,CODE!$P$1,FALSE),$AS$4:$AV$5,2,FALSE)))*(HLOOKUP(VLOOKUP(AG264,'TARGET MU'!$A:$P,'TARGET MU'!$J$1,FALSE),$AO$4:$AR$5,2,FALSE)))+$AW264)))</f>
        <v>0</v>
      </c>
      <c r="AQ264" s="38">
        <f t="shared" si="388"/>
        <v>0</v>
      </c>
      <c r="AR264" s="716">
        <v>0</v>
      </c>
      <c r="AS264" s="716">
        <v>0</v>
      </c>
      <c r="AT264" s="251"/>
      <c r="AU264" s="226">
        <f t="shared" si="389"/>
        <v>0</v>
      </c>
      <c r="AV264" s="252">
        <v>0</v>
      </c>
      <c r="AW264" s="253">
        <v>0</v>
      </c>
      <c r="AX264" s="257">
        <f>IF(ISERROR(VLOOKUP($F264,[1]기획현황취합!$A$1:$E$65474,[1]기획현황취합!$D$1,FALSE))=TRUE,0,VLOOKUP($F264,[1]기획현황취합!$A$1:$E$65474,[1]기획현황취합!$D$1,FALSE))</f>
        <v>0</v>
      </c>
      <c r="AY264" s="255">
        <v>0</v>
      </c>
      <c r="AZ264" s="210">
        <f>IF(ISERROR(VLOOKUP($F264,[1]기획현황취합!$A$1:$E$65474,[1]기획현황취합!$E$1,FALSE))=TRUE,0,VLOOKUP($F264,[1]기획현황취합!$A$1:$E$65474,[1]기획현황취합!$E$1,FALSE))</f>
        <v>0</v>
      </c>
      <c r="BA264" s="250">
        <v>0</v>
      </c>
      <c r="BB264" s="250">
        <v>0</v>
      </c>
      <c r="BC264" s="250">
        <v>0</v>
      </c>
      <c r="BD264" s="250">
        <v>0</v>
      </c>
      <c r="BE264" s="250">
        <v>0</v>
      </c>
      <c r="BF264" s="250">
        <v>0</v>
      </c>
      <c r="BG264" s="256">
        <v>0</v>
      </c>
      <c r="BH264" s="256">
        <v>0</v>
      </c>
      <c r="BI264" s="84">
        <f>IF($I264="TTL",SUMIF($C:$C,MID($K264,1,SEARCH("TTL",$K264)-2),$BI:$BI),SUMIF(실입고현황!$A:$A,BB264&amp;VLOOKUP($AG264,'TARGET MU'!$A:$D,'TARGET MU'!$B$1,FALSE)&amp;$Z264&amp;" "&amp;$AE264,실입고현황!$C:$C))</f>
        <v>0</v>
      </c>
      <c r="BJ264" s="103">
        <f>IF($I264="TTL",SUMIF($C:$C,MID($K264,1,SEARCH("TTL",$K264)-2),$BJ:$BJ),SUMIF(실입고현황!$A:$A,BC264&amp;VLOOKUP($AG264,'TARGET MU'!$A:$D,'TARGET MU'!$B$1,FALSE)&amp;$Z264&amp;" "&amp;$AE264,실입고현황!$C:$C))</f>
        <v>0</v>
      </c>
      <c r="BK264" s="104">
        <f>IF($I264="TTL",SUMIF($C:$C,MID($K264,1,SEARCH("TTL",$K264)-2),$BK:$BK),SUMIF(실입고현황!$A:$A,BD264&amp;VLOOKUP($AG264,'TARGET MU'!$A:$D,'TARGET MU'!$B$1,FALSE)&amp;$Z264&amp;" "&amp;$AE264,실입고현황!$C:$C))</f>
        <v>0</v>
      </c>
      <c r="BL264" s="104">
        <f>IF($I264="TTL",SUMIF($C:$C,MID($K264,1,SEARCH("TTL",$K264)-2),$BL:$BL),SUMIF(실입고현황!$A:$A,BE264&amp;VLOOKUP($AG264,'TARGET MU'!$A:$D,'TARGET MU'!$B$1,FALSE)&amp;$Z264&amp;" "&amp;$AE264,실입고현황!$C:$C))</f>
        <v>0</v>
      </c>
      <c r="BM264" s="104">
        <f>IF($I264="TTL",SUMIF($C:$C,MID($K264,1,SEARCH("TTL",$K264)-2),$BM:$BM),SUMIF(실입고현황!$A:$A,BF264&amp;VLOOKUP($AG264,'TARGET MU'!$A:$D,'TARGET MU'!$B$1,FALSE)&amp;$Z264&amp;" "&amp;$AE264,실입고현황!$C:$C))</f>
        <v>0</v>
      </c>
      <c r="BN264" s="105">
        <f t="shared" si="341"/>
        <v>0</v>
      </c>
      <c r="BO264" s="47">
        <f t="shared" si="342"/>
        <v>0</v>
      </c>
      <c r="BP264" s="95">
        <f t="shared" si="343"/>
        <v>0</v>
      </c>
      <c r="BQ264" s="95">
        <f t="shared" si="344"/>
        <v>0</v>
      </c>
      <c r="BR264" s="48">
        <f t="shared" ref="BR264:BR302" si="396">IF(ISERROR($BQ264/($BP264*1.1))=TRUE,0,$BQ264/($BP264*1.1))</f>
        <v>0</v>
      </c>
      <c r="BT264" s="26" t="str">
        <f>IF(ISERROR(Z264&amp;VLOOKUP($AG264,'TARGET MU'!$A:$D,'TARGET MU'!$B$1,FALSE))=TRUE,"",Z264&amp;VLOOKUP($AG264,'TARGET MU'!$A:$D,'TARGET MU'!$B$1,FALSE))</f>
        <v/>
      </c>
      <c r="BU264" s="31">
        <f t="shared" si="349"/>
        <v>0</v>
      </c>
      <c r="BV264" s="31" t="str">
        <f t="shared" si="350"/>
        <v>0</v>
      </c>
      <c r="BX264" s="55">
        <f t="shared" si="361"/>
        <v>0</v>
      </c>
      <c r="BY264" s="56" t="str">
        <f t="shared" si="362"/>
        <v/>
      </c>
      <c r="BZ264" s="56">
        <f t="shared" si="363"/>
        <v>0</v>
      </c>
      <c r="CA264" s="56">
        <f t="shared" si="364"/>
        <v>0</v>
      </c>
      <c r="CB264" s="56">
        <f t="shared" si="365"/>
        <v>0</v>
      </c>
      <c r="CC264" s="56">
        <f t="shared" si="366"/>
        <v>0</v>
      </c>
      <c r="CD264" s="57">
        <f t="shared" si="367"/>
        <v>0</v>
      </c>
      <c r="CE264" s="56" t="str">
        <f t="shared" si="368"/>
        <v/>
      </c>
      <c r="CF264" s="56" t="str">
        <f t="shared" si="369"/>
        <v/>
      </c>
      <c r="CG264" s="57">
        <f t="shared" si="370"/>
        <v>0</v>
      </c>
      <c r="CH264" s="56" t="str">
        <f t="shared" si="371"/>
        <v/>
      </c>
      <c r="CI264" s="56">
        <f t="shared" si="372"/>
        <v>1</v>
      </c>
      <c r="CJ264" s="56">
        <f t="shared" si="373"/>
        <v>0</v>
      </c>
      <c r="CK264" s="58">
        <f t="shared" si="345"/>
        <v>0</v>
      </c>
      <c r="CL264" s="59">
        <f t="shared" si="374"/>
        <v>0</v>
      </c>
      <c r="CM264" s="58">
        <f t="shared" si="375"/>
        <v>0</v>
      </c>
      <c r="CN264" s="58">
        <f t="shared" si="376"/>
        <v>0</v>
      </c>
      <c r="CO264" s="58">
        <f t="shared" si="377"/>
        <v>0</v>
      </c>
      <c r="CP264" s="60" t="str">
        <f t="shared" si="378"/>
        <v/>
      </c>
      <c r="CQ264" s="241"/>
      <c r="CS264" s="49"/>
      <c r="CT264" s="50" t="str">
        <f t="shared" si="379"/>
        <v/>
      </c>
      <c r="CU264" s="51" t="str">
        <f t="shared" si="380"/>
        <v/>
      </c>
      <c r="CV264" s="51" t="str">
        <f t="shared" si="381"/>
        <v>_</v>
      </c>
      <c r="CW264" s="51" t="str">
        <f t="shared" si="382"/>
        <v/>
      </c>
      <c r="CX264" s="52">
        <f t="shared" si="383"/>
        <v>0</v>
      </c>
      <c r="CY264" s="52" t="str">
        <f t="shared" si="384"/>
        <v/>
      </c>
      <c r="CZ264" s="53">
        <f t="shared" si="346"/>
        <v>0</v>
      </c>
      <c r="DA264" s="53">
        <f t="shared" si="385"/>
        <v>0</v>
      </c>
      <c r="DB264" s="52">
        <f t="shared" si="386"/>
        <v>0</v>
      </c>
      <c r="DC264" s="52">
        <f t="shared" si="387"/>
        <v>0</v>
      </c>
      <c r="DD264" s="61"/>
      <c r="DE264" s="165"/>
      <c r="DG264" s="276"/>
      <c r="DH264" s="282" t="str">
        <f t="shared" si="390"/>
        <v/>
      </c>
      <c r="DI264" s="275"/>
      <c r="DJ264" s="275"/>
      <c r="DK264" s="276"/>
      <c r="DL264" s="1081"/>
      <c r="DM264" s="1081"/>
      <c r="DN264" s="276"/>
      <c r="DO264" s="276"/>
      <c r="DP264" s="283" t="str">
        <f t="shared" si="391"/>
        <v/>
      </c>
      <c r="DQ264" s="276"/>
      <c r="DR264" s="276"/>
      <c r="DS264" s="277"/>
      <c r="DT264" s="276"/>
      <c r="DU264" s="277"/>
      <c r="DV264" s="276"/>
      <c r="DW264" s="276"/>
      <c r="DX264" s="277"/>
      <c r="DY264" s="277"/>
      <c r="DZ264" s="61"/>
      <c r="EA264" s="62"/>
      <c r="EB264" s="62"/>
      <c r="EC264" s="26" t="str">
        <f t="shared" si="351"/>
        <v/>
      </c>
      <c r="ED264" s="26" t="str">
        <f t="shared" si="352"/>
        <v/>
      </c>
      <c r="EE264" s="27">
        <f>IF(ED264="",0,IF(COUNTIF(ED$12:ED263,ED264)=0,0,COUNTIF(ED$12:ED263,ED264)))</f>
        <v>0</v>
      </c>
      <c r="EF264" s="26">
        <f t="shared" si="360"/>
        <v>0</v>
      </c>
      <c r="EG264" s="27" t="str">
        <f t="shared" si="353"/>
        <v/>
      </c>
      <c r="EI264" s="26" t="str">
        <f t="shared" si="354"/>
        <v/>
      </c>
      <c r="EJ264" s="26" t="str">
        <f t="shared" si="355"/>
        <v/>
      </c>
    </row>
    <row r="265" spans="1:140" s="26" customFormat="1" ht="52.5" customHeight="1">
      <c r="A265" s="169" t="str">
        <f>IF(OR($I265="TTL",$I265=""),"",IF(ISERROR(VLOOKUP($B265,CODE!$D:$G,CODE!$F$1-2,FALSE))=TRUE,"전략",VLOOKUP($B265,CODE!$D:$G,CODE!$F$1-2,FALSE)))</f>
        <v/>
      </c>
      <c r="B265" s="224" t="str">
        <f>IF(OR($I265="TTL",$I265=""),"",IF(VLOOKUP($P265,CODE!$K:$O,CODE!$O$1,FALSE)="",$I265,$I265&amp;"-"&amp;VLOOKUP($P265,CODE!$K:$O,CODE!$O$1,FALSE)))</f>
        <v/>
      </c>
      <c r="C265" s="72" t="str">
        <f t="shared" si="347"/>
        <v>--</v>
      </c>
      <c r="D265" s="306" t="str">
        <f t="shared" si="356"/>
        <v>--</v>
      </c>
      <c r="E265" s="72">
        <f t="shared" si="357"/>
        <v>0</v>
      </c>
      <c r="F265" s="195" t="str">
        <f t="shared" si="358"/>
        <v>--0</v>
      </c>
      <c r="G265" s="72" t="str">
        <f t="shared" si="359"/>
        <v>--0-</v>
      </c>
      <c r="H265" s="72">
        <f>IF(ISERROR(I265&amp;VLOOKUP(P265,CODE!$K:$N,CODE!$N$1,FALSE)&amp;S265)=TRUE,0,I265&amp;VLOOKUP(P265,CODE!$K:$N,CODE!$N$1,FALSE)&amp;S265)</f>
        <v>0</v>
      </c>
      <c r="I265" s="72" t="str">
        <f>IF(ISERROR(SEARCH("TTL",$K265))=TRUE,IF($L265="","",VLOOKUP($L265,CODE!$B:$G,CODE!$D$1,FALSE)),"TTL")</f>
        <v/>
      </c>
      <c r="J265" s="244" t="str">
        <f t="shared" si="348"/>
        <v/>
      </c>
      <c r="K265" s="558"/>
      <c r="L265" s="40"/>
      <c r="M265" s="41" t="str">
        <f>IF(OR($I265="TTL",$L265=""),"",VLOOKUP($L265,CODE!$B:$D,CODE!$C$1,FALSE))</f>
        <v/>
      </c>
      <c r="N265" s="42" t="str">
        <f>IF(OR($I265="TTL",$L265=""),"",VLOOKUP($K$2,CODE!$S:$T,CODE!$T$1-1,FALSE))</f>
        <v/>
      </c>
      <c r="O265" s="43" t="str">
        <f>IF(OR($I265="TTL",$L265=""),"",VLOOKUP($L$2,CODE!$X:$Y,CODE!$Y$1-1,FALSE))</f>
        <v/>
      </c>
      <c r="P265" s="40"/>
      <c r="Q265" s="41" t="str">
        <f>IF(OR($I265="TTL",$P265=""),"",VLOOKUP($P265,CODE!$K:$M,CODE!$L$1,FALSE))</f>
        <v/>
      </c>
      <c r="R265" s="185"/>
      <c r="S265" s="40"/>
      <c r="T265" s="43" t="str">
        <f t="shared" si="393"/>
        <v/>
      </c>
      <c r="U265" s="39" t="str">
        <f t="shared" si="394"/>
        <v/>
      </c>
      <c r="V265" s="36">
        <f t="shared" si="337"/>
        <v>0</v>
      </c>
      <c r="W265" s="44"/>
      <c r="X265" s="39" t="str">
        <f>IF($Y265="","",VLOOKUP($Y265,CODE!$AE:$AF,CODE!$AF$1-1,FALSE))</f>
        <v/>
      </c>
      <c r="Y265" s="37"/>
      <c r="Z265" s="35" t="str">
        <f t="shared" si="338"/>
        <v/>
      </c>
      <c r="AA265" s="554" t="str">
        <f t="shared" si="339"/>
        <v/>
      </c>
      <c r="AB265" s="45">
        <f t="shared" si="340"/>
        <v>0</v>
      </c>
      <c r="AC265" s="560">
        <v>0</v>
      </c>
      <c r="AD265" s="186">
        <v>1</v>
      </c>
      <c r="AE265" s="218"/>
      <c r="AF265" s="214"/>
      <c r="AG265" s="215"/>
      <c r="AH265" s="216"/>
      <c r="AI265" s="231" t="str">
        <f t="shared" si="395"/>
        <v/>
      </c>
      <c r="AJ265" s="217"/>
      <c r="AK265" s="217"/>
      <c r="AL265" s="219" t="str">
        <f t="shared" si="392"/>
        <v/>
      </c>
      <c r="AM265" s="254">
        <f>IF(ISERROR(VLOOKUP($F265,[1]기획현황취합!$A$1:$E$65474,[1]기획현황취합!$B$1,FALSE))=TRUE,0,VLOOKUP($F265,[1]기획현황취합!$A$1:$E$65474,[1]기획현황취합!$B$1,FALSE))</f>
        <v>0</v>
      </c>
      <c r="AN265" s="1042">
        <f>IF(ISERROR(VLOOKUP($F265,[1]기획현황취합!$A$1:$E$65474,[1]기획현황취합!$C$1,FALSE))=TRUE,0,VLOOKUP($F265,[1]기획현황취합!$A$1:$E$65474,[1]기획현황취합!$C$1,FALSE))</f>
        <v>0</v>
      </c>
      <c r="AO265" s="46">
        <f>IF(ISERROR(($AM265/1.1)/VLOOKUP($AG265,'TARGET MU'!$A:$D,'TARGET MU'!$D$1,FALSE))=TRUE,0,($AM265/1.1)/VLOOKUP($AG265,'TARGET MU'!$A:$D,'TARGET MU'!$D$1,FALSE))</f>
        <v>0</v>
      </c>
      <c r="AP265" s="1049">
        <f>IF(OR(AF265=0,AND(AV265=0,AW265=0)),0,IF(AG265="캡보이2",AV265*$AQ$5+AU265,IF(OR(AK265="IN",AK265="BG",AK265="VT",AK265="CB"),$AU265+(($AV265*(1+$AW$4))*(HLOOKUP(VLOOKUP(AG265,'TARGET MU'!$A:$P,'TARGET MU'!$J$1,FALSE),$AO$4:$AR$5,2,FALSE)))+$AW265,$AU265+((($AV265*(1+$AW$4))*(1+HLOOKUP(VLOOKUP($P265,CODE!$K:$P,CODE!$P$1,FALSE),$AS$4:$AV$5,2,FALSE)))*(HLOOKUP(VLOOKUP(AG265,'TARGET MU'!$A:$P,'TARGET MU'!$J$1,FALSE),$AO$4:$AR$5,2,FALSE)))+$AW265)))</f>
        <v>0</v>
      </c>
      <c r="AQ265" s="38">
        <f t="shared" si="388"/>
        <v>0</v>
      </c>
      <c r="AR265" s="716">
        <v>0</v>
      </c>
      <c r="AS265" s="716">
        <v>0</v>
      </c>
      <c r="AT265" s="251"/>
      <c r="AU265" s="226">
        <f t="shared" si="389"/>
        <v>0</v>
      </c>
      <c r="AV265" s="252">
        <v>0</v>
      </c>
      <c r="AW265" s="253">
        <v>0</v>
      </c>
      <c r="AX265" s="257">
        <f>IF(ISERROR(VLOOKUP($F265,[1]기획현황취합!$A$1:$E$65474,[1]기획현황취합!$D$1,FALSE))=TRUE,0,VLOOKUP($F265,[1]기획현황취합!$A$1:$E$65474,[1]기획현황취합!$D$1,FALSE))</f>
        <v>0</v>
      </c>
      <c r="AY265" s="255">
        <v>0</v>
      </c>
      <c r="AZ265" s="210">
        <f>IF(ISERROR(VLOOKUP($F265,[1]기획현황취합!$A$1:$E$65474,[1]기획현황취합!$E$1,FALSE))=TRUE,0,VLOOKUP($F265,[1]기획현황취합!$A$1:$E$65474,[1]기획현황취합!$E$1,FALSE))</f>
        <v>0</v>
      </c>
      <c r="BA265" s="250">
        <v>0</v>
      </c>
      <c r="BB265" s="250">
        <v>0</v>
      </c>
      <c r="BC265" s="250">
        <v>0</v>
      </c>
      <c r="BD265" s="250">
        <v>0</v>
      </c>
      <c r="BE265" s="250">
        <v>0</v>
      </c>
      <c r="BF265" s="250">
        <v>0</v>
      </c>
      <c r="BG265" s="256">
        <v>0</v>
      </c>
      <c r="BH265" s="256">
        <v>0</v>
      </c>
      <c r="BI265" s="84">
        <f>IF($I265="TTL",SUMIF($C:$C,MID($K265,1,SEARCH("TTL",$K265)-2),$BI:$BI),SUMIF(실입고현황!$A:$A,BB265&amp;VLOOKUP($AG265,'TARGET MU'!$A:$D,'TARGET MU'!$B$1,FALSE)&amp;$Z265&amp;" "&amp;$AE265,실입고현황!$C:$C))</f>
        <v>0</v>
      </c>
      <c r="BJ265" s="103">
        <f>IF($I265="TTL",SUMIF($C:$C,MID($K265,1,SEARCH("TTL",$K265)-2),$BJ:$BJ),SUMIF(실입고현황!$A:$A,BC265&amp;VLOOKUP($AG265,'TARGET MU'!$A:$D,'TARGET MU'!$B$1,FALSE)&amp;$Z265&amp;" "&amp;$AE265,실입고현황!$C:$C))</f>
        <v>0</v>
      </c>
      <c r="BK265" s="104">
        <f>IF($I265="TTL",SUMIF($C:$C,MID($K265,1,SEARCH("TTL",$K265)-2),$BK:$BK),SUMIF(실입고현황!$A:$A,BD265&amp;VLOOKUP($AG265,'TARGET MU'!$A:$D,'TARGET MU'!$B$1,FALSE)&amp;$Z265&amp;" "&amp;$AE265,실입고현황!$C:$C))</f>
        <v>0</v>
      </c>
      <c r="BL265" s="104">
        <f>IF($I265="TTL",SUMIF($C:$C,MID($K265,1,SEARCH("TTL",$K265)-2),$BL:$BL),SUMIF(실입고현황!$A:$A,BE265&amp;VLOOKUP($AG265,'TARGET MU'!$A:$D,'TARGET MU'!$B$1,FALSE)&amp;$Z265&amp;" "&amp;$AE265,실입고현황!$C:$C))</f>
        <v>0</v>
      </c>
      <c r="BM265" s="104">
        <f>IF($I265="TTL",SUMIF($C:$C,MID($K265,1,SEARCH("TTL",$K265)-2),$BM:$BM),SUMIF(실입고현황!$A:$A,BF265&amp;VLOOKUP($AG265,'TARGET MU'!$A:$D,'TARGET MU'!$B$1,FALSE)&amp;$Z265&amp;" "&amp;$AE265,실입고현황!$C:$C))</f>
        <v>0</v>
      </c>
      <c r="BN265" s="105">
        <f t="shared" si="341"/>
        <v>0</v>
      </c>
      <c r="BO265" s="47">
        <f t="shared" si="342"/>
        <v>0</v>
      </c>
      <c r="BP265" s="95">
        <f t="shared" si="343"/>
        <v>0</v>
      </c>
      <c r="BQ265" s="95">
        <f t="shared" si="344"/>
        <v>0</v>
      </c>
      <c r="BR265" s="48">
        <f t="shared" si="396"/>
        <v>0</v>
      </c>
      <c r="BT265" s="26" t="str">
        <f>IF(ISERROR(Z265&amp;VLOOKUP($AG265,'TARGET MU'!$A:$D,'TARGET MU'!$B$1,FALSE))=TRUE,"",Z265&amp;VLOOKUP($AG265,'TARGET MU'!$A:$D,'TARGET MU'!$B$1,FALSE))</f>
        <v/>
      </c>
      <c r="BU265" s="31">
        <f t="shared" si="349"/>
        <v>0</v>
      </c>
      <c r="BV265" s="31" t="str">
        <f t="shared" si="350"/>
        <v>0</v>
      </c>
      <c r="BX265" s="55">
        <f t="shared" si="361"/>
        <v>0</v>
      </c>
      <c r="BY265" s="56" t="str">
        <f t="shared" si="362"/>
        <v/>
      </c>
      <c r="BZ265" s="56">
        <f t="shared" si="363"/>
        <v>0</v>
      </c>
      <c r="CA265" s="56">
        <f t="shared" si="364"/>
        <v>0</v>
      </c>
      <c r="CB265" s="56">
        <f t="shared" si="365"/>
        <v>0</v>
      </c>
      <c r="CC265" s="56">
        <f t="shared" si="366"/>
        <v>0</v>
      </c>
      <c r="CD265" s="57">
        <f t="shared" si="367"/>
        <v>0</v>
      </c>
      <c r="CE265" s="56" t="str">
        <f t="shared" si="368"/>
        <v/>
      </c>
      <c r="CF265" s="56" t="str">
        <f t="shared" si="369"/>
        <v/>
      </c>
      <c r="CG265" s="57">
        <f t="shared" si="370"/>
        <v>0</v>
      </c>
      <c r="CH265" s="56" t="str">
        <f t="shared" si="371"/>
        <v/>
      </c>
      <c r="CI265" s="56">
        <f t="shared" si="372"/>
        <v>1</v>
      </c>
      <c r="CJ265" s="56">
        <f t="shared" si="373"/>
        <v>0</v>
      </c>
      <c r="CK265" s="58">
        <f t="shared" si="345"/>
        <v>0</v>
      </c>
      <c r="CL265" s="59">
        <f t="shared" si="374"/>
        <v>0</v>
      </c>
      <c r="CM265" s="58">
        <f t="shared" si="375"/>
        <v>0</v>
      </c>
      <c r="CN265" s="58">
        <f t="shared" si="376"/>
        <v>0</v>
      </c>
      <c r="CO265" s="58">
        <f t="shared" si="377"/>
        <v>0</v>
      </c>
      <c r="CP265" s="60" t="str">
        <f t="shared" si="378"/>
        <v/>
      </c>
      <c r="CQ265" s="241"/>
      <c r="CS265" s="49"/>
      <c r="CT265" s="50" t="str">
        <f t="shared" si="379"/>
        <v/>
      </c>
      <c r="CU265" s="51" t="str">
        <f t="shared" si="380"/>
        <v/>
      </c>
      <c r="CV265" s="51" t="str">
        <f t="shared" si="381"/>
        <v>_</v>
      </c>
      <c r="CW265" s="51" t="str">
        <f t="shared" si="382"/>
        <v/>
      </c>
      <c r="CX265" s="52">
        <f t="shared" si="383"/>
        <v>0</v>
      </c>
      <c r="CY265" s="52" t="str">
        <f t="shared" si="384"/>
        <v/>
      </c>
      <c r="CZ265" s="53">
        <f t="shared" si="346"/>
        <v>0</v>
      </c>
      <c r="DA265" s="53">
        <f t="shared" si="385"/>
        <v>0</v>
      </c>
      <c r="DB265" s="52">
        <f t="shared" si="386"/>
        <v>0</v>
      </c>
      <c r="DC265" s="52">
        <f t="shared" si="387"/>
        <v>0</v>
      </c>
      <c r="DD265" s="61"/>
      <c r="DE265" s="165"/>
      <c r="DG265" s="276"/>
      <c r="DH265" s="282" t="str">
        <f t="shared" si="390"/>
        <v/>
      </c>
      <c r="DI265" s="275"/>
      <c r="DJ265" s="275"/>
      <c r="DK265" s="276"/>
      <c r="DL265" s="1081"/>
      <c r="DM265" s="1081"/>
      <c r="DN265" s="276"/>
      <c r="DO265" s="276"/>
      <c r="DP265" s="283" t="str">
        <f t="shared" si="391"/>
        <v/>
      </c>
      <c r="DQ265" s="276"/>
      <c r="DR265" s="276"/>
      <c r="DS265" s="277"/>
      <c r="DT265" s="276"/>
      <c r="DU265" s="277"/>
      <c r="DV265" s="276"/>
      <c r="DW265" s="276"/>
      <c r="DX265" s="277"/>
      <c r="DY265" s="277"/>
      <c r="DZ265" s="61"/>
      <c r="EA265" s="62"/>
      <c r="EB265" s="62"/>
      <c r="EC265" s="26" t="str">
        <f t="shared" si="351"/>
        <v/>
      </c>
      <c r="ED265" s="26" t="str">
        <f t="shared" si="352"/>
        <v/>
      </c>
      <c r="EE265" s="27">
        <f>IF(ED265="",0,IF(COUNTIF(ED$12:ED264,ED265)=0,0,COUNTIF(ED$12:ED264,ED265)))</f>
        <v>0</v>
      </c>
      <c r="EF265" s="26">
        <f t="shared" si="360"/>
        <v>0</v>
      </c>
      <c r="EG265" s="27" t="str">
        <f t="shared" si="353"/>
        <v/>
      </c>
      <c r="EI265" s="26" t="str">
        <f t="shared" si="354"/>
        <v/>
      </c>
      <c r="EJ265" s="26" t="str">
        <f t="shared" si="355"/>
        <v/>
      </c>
    </row>
    <row r="266" spans="1:140" s="26" customFormat="1" ht="52.5" customHeight="1">
      <c r="A266" s="169" t="str">
        <f>IF(OR($I266="TTL",$I266=""),"",IF(ISERROR(VLOOKUP($B266,CODE!$D:$G,CODE!$F$1-2,FALSE))=TRUE,"전략",VLOOKUP($B266,CODE!$D:$G,CODE!$F$1-2,FALSE)))</f>
        <v/>
      </c>
      <c r="B266" s="224" t="str">
        <f>IF(OR($I266="TTL",$I266=""),"",IF(VLOOKUP($P266,CODE!$K:$O,CODE!$O$1,FALSE)="",$I266,$I266&amp;"-"&amp;VLOOKUP($P266,CODE!$K:$O,CODE!$O$1,FALSE)))</f>
        <v/>
      </c>
      <c r="C266" s="72" t="str">
        <f t="shared" si="347"/>
        <v>--</v>
      </c>
      <c r="D266" s="306" t="str">
        <f t="shared" si="356"/>
        <v>--</v>
      </c>
      <c r="E266" s="72">
        <f t="shared" si="357"/>
        <v>0</v>
      </c>
      <c r="F266" s="195" t="str">
        <f t="shared" si="358"/>
        <v>--0</v>
      </c>
      <c r="G266" s="72" t="str">
        <f t="shared" si="359"/>
        <v>--0-</v>
      </c>
      <c r="H266" s="72">
        <f>IF(ISERROR(I266&amp;VLOOKUP(P266,CODE!$K:$N,CODE!$N$1,FALSE)&amp;S266)=TRUE,0,I266&amp;VLOOKUP(P266,CODE!$K:$N,CODE!$N$1,FALSE)&amp;S266)</f>
        <v>0</v>
      </c>
      <c r="I266" s="72" t="str">
        <f>IF(ISERROR(SEARCH("TTL",$K266))=TRUE,IF($L266="","",VLOOKUP($L266,CODE!$B:$G,CODE!$D$1,FALSE)),"TTL")</f>
        <v/>
      </c>
      <c r="J266" s="244" t="str">
        <f t="shared" si="348"/>
        <v/>
      </c>
      <c r="K266" s="558"/>
      <c r="L266" s="40"/>
      <c r="M266" s="41" t="str">
        <f>IF(OR($I266="TTL",$L266=""),"",VLOOKUP($L266,CODE!$B:$D,CODE!$C$1,FALSE))</f>
        <v/>
      </c>
      <c r="N266" s="42" t="str">
        <f>IF(OR($I266="TTL",$L266=""),"",VLOOKUP($K$2,CODE!$S:$T,CODE!$T$1-1,FALSE))</f>
        <v/>
      </c>
      <c r="O266" s="43" t="str">
        <f>IF(OR($I266="TTL",$L266=""),"",VLOOKUP($L$2,CODE!$X:$Y,CODE!$Y$1-1,FALSE))</f>
        <v/>
      </c>
      <c r="P266" s="40"/>
      <c r="Q266" s="41" t="str">
        <f>IF(OR($I266="TTL",$P266=""),"",VLOOKUP($P266,CODE!$K:$M,CODE!$L$1,FALSE))</f>
        <v/>
      </c>
      <c r="R266" s="185"/>
      <c r="S266" s="40"/>
      <c r="T266" s="43" t="str">
        <f t="shared" si="393"/>
        <v/>
      </c>
      <c r="U266" s="39" t="str">
        <f t="shared" si="394"/>
        <v/>
      </c>
      <c r="V266" s="36">
        <f t="shared" si="337"/>
        <v>0</v>
      </c>
      <c r="W266" s="44"/>
      <c r="X266" s="39" t="str">
        <f>IF($Y266="","",VLOOKUP($Y266,CODE!$AE:$AF,CODE!$AF$1-1,FALSE))</f>
        <v/>
      </c>
      <c r="Y266" s="37"/>
      <c r="Z266" s="35" t="str">
        <f t="shared" si="338"/>
        <v/>
      </c>
      <c r="AA266" s="554" t="str">
        <f t="shared" si="339"/>
        <v/>
      </c>
      <c r="AB266" s="45">
        <f t="shared" si="340"/>
        <v>0</v>
      </c>
      <c r="AC266" s="560">
        <v>0</v>
      </c>
      <c r="AD266" s="186">
        <v>1</v>
      </c>
      <c r="AE266" s="218"/>
      <c r="AF266" s="214"/>
      <c r="AG266" s="215"/>
      <c r="AH266" s="216"/>
      <c r="AI266" s="231" t="str">
        <f t="shared" si="395"/>
        <v/>
      </c>
      <c r="AJ266" s="217"/>
      <c r="AK266" s="217"/>
      <c r="AL266" s="219" t="str">
        <f t="shared" si="392"/>
        <v/>
      </c>
      <c r="AM266" s="254">
        <f>IF(ISERROR(VLOOKUP($F266,[1]기획현황취합!$A$1:$E$65474,[1]기획현황취합!$B$1,FALSE))=TRUE,0,VLOOKUP($F266,[1]기획현황취합!$A$1:$E$65474,[1]기획현황취합!$B$1,FALSE))</f>
        <v>0</v>
      </c>
      <c r="AN266" s="1042">
        <f>IF(ISERROR(VLOOKUP($F266,[1]기획현황취합!$A$1:$E$65474,[1]기획현황취합!$C$1,FALSE))=TRUE,0,VLOOKUP($F266,[1]기획현황취합!$A$1:$E$65474,[1]기획현황취합!$C$1,FALSE))</f>
        <v>0</v>
      </c>
      <c r="AO266" s="46">
        <f>IF(ISERROR(($AM266/1.1)/VLOOKUP($AG266,'TARGET MU'!$A:$D,'TARGET MU'!$D$1,FALSE))=TRUE,0,($AM266/1.1)/VLOOKUP($AG266,'TARGET MU'!$A:$D,'TARGET MU'!$D$1,FALSE))</f>
        <v>0</v>
      </c>
      <c r="AP266" s="1049">
        <f>IF(OR(AF266=0,AND(AV266=0,AW266=0)),0,IF(AG266="캡보이2",AV266*$AQ$5+AU266,IF(OR(AK266="IN",AK266="BG",AK266="VT",AK266="CB"),$AU266+(($AV266*(1+$AW$4))*(HLOOKUP(VLOOKUP(AG266,'TARGET MU'!$A:$P,'TARGET MU'!$J$1,FALSE),$AO$4:$AR$5,2,FALSE)))+$AW266,$AU266+((($AV266*(1+$AW$4))*(1+HLOOKUP(VLOOKUP($P266,CODE!$K:$P,CODE!$P$1,FALSE),$AS$4:$AV$5,2,FALSE)))*(HLOOKUP(VLOOKUP(AG266,'TARGET MU'!$A:$P,'TARGET MU'!$J$1,FALSE),$AO$4:$AR$5,2,FALSE)))+$AW266)))</f>
        <v>0</v>
      </c>
      <c r="AQ266" s="38">
        <f t="shared" si="388"/>
        <v>0</v>
      </c>
      <c r="AR266" s="716">
        <v>0</v>
      </c>
      <c r="AS266" s="716">
        <v>0</v>
      </c>
      <c r="AT266" s="251"/>
      <c r="AU266" s="226">
        <f t="shared" si="389"/>
        <v>0</v>
      </c>
      <c r="AV266" s="252">
        <v>0</v>
      </c>
      <c r="AW266" s="253">
        <v>0</v>
      </c>
      <c r="AX266" s="257">
        <f>IF(ISERROR(VLOOKUP($F266,[1]기획현황취합!$A$1:$E$65474,[1]기획현황취합!$D$1,FALSE))=TRUE,0,VLOOKUP($F266,[1]기획현황취합!$A$1:$E$65474,[1]기획현황취합!$D$1,FALSE))</f>
        <v>0</v>
      </c>
      <c r="AY266" s="255">
        <v>0</v>
      </c>
      <c r="AZ266" s="210">
        <f>IF(ISERROR(VLOOKUP($F266,[1]기획현황취합!$A$1:$E$65474,[1]기획현황취합!$E$1,FALSE))=TRUE,0,VLOOKUP($F266,[1]기획현황취합!$A$1:$E$65474,[1]기획현황취합!$E$1,FALSE))</f>
        <v>0</v>
      </c>
      <c r="BA266" s="250">
        <v>0</v>
      </c>
      <c r="BB266" s="250">
        <v>0</v>
      </c>
      <c r="BC266" s="250">
        <v>0</v>
      </c>
      <c r="BD266" s="250">
        <v>0</v>
      </c>
      <c r="BE266" s="250">
        <v>0</v>
      </c>
      <c r="BF266" s="250">
        <v>0</v>
      </c>
      <c r="BG266" s="256">
        <v>0</v>
      </c>
      <c r="BH266" s="256">
        <v>0</v>
      </c>
      <c r="BI266" s="84">
        <f>IF($I266="TTL",SUMIF($C:$C,MID($K266,1,SEARCH("TTL",$K266)-2),$BI:$BI),SUMIF(실입고현황!$A:$A,BB266&amp;VLOOKUP($AG266,'TARGET MU'!$A:$D,'TARGET MU'!$B$1,FALSE)&amp;$Z266&amp;" "&amp;$AE266,실입고현황!$C:$C))</f>
        <v>0</v>
      </c>
      <c r="BJ266" s="103">
        <f>IF($I266="TTL",SUMIF($C:$C,MID($K266,1,SEARCH("TTL",$K266)-2),$BJ:$BJ),SUMIF(실입고현황!$A:$A,BC266&amp;VLOOKUP($AG266,'TARGET MU'!$A:$D,'TARGET MU'!$B$1,FALSE)&amp;$Z266&amp;" "&amp;$AE266,실입고현황!$C:$C))</f>
        <v>0</v>
      </c>
      <c r="BK266" s="104">
        <f>IF($I266="TTL",SUMIF($C:$C,MID($K266,1,SEARCH("TTL",$K266)-2),$BK:$BK),SUMIF(실입고현황!$A:$A,BD266&amp;VLOOKUP($AG266,'TARGET MU'!$A:$D,'TARGET MU'!$B$1,FALSE)&amp;$Z266&amp;" "&amp;$AE266,실입고현황!$C:$C))</f>
        <v>0</v>
      </c>
      <c r="BL266" s="104">
        <f>IF($I266="TTL",SUMIF($C:$C,MID($K266,1,SEARCH("TTL",$K266)-2),$BL:$BL),SUMIF(실입고현황!$A:$A,BE266&amp;VLOOKUP($AG266,'TARGET MU'!$A:$D,'TARGET MU'!$B$1,FALSE)&amp;$Z266&amp;" "&amp;$AE266,실입고현황!$C:$C))</f>
        <v>0</v>
      </c>
      <c r="BM266" s="104">
        <f>IF($I266="TTL",SUMIF($C:$C,MID($K266,1,SEARCH("TTL",$K266)-2),$BM:$BM),SUMIF(실입고현황!$A:$A,BF266&amp;VLOOKUP($AG266,'TARGET MU'!$A:$D,'TARGET MU'!$B$1,FALSE)&amp;$Z266&amp;" "&amp;$AE266,실입고현황!$C:$C))</f>
        <v>0</v>
      </c>
      <c r="BN266" s="105">
        <f t="shared" si="341"/>
        <v>0</v>
      </c>
      <c r="BO266" s="47">
        <f t="shared" si="342"/>
        <v>0</v>
      </c>
      <c r="BP266" s="95">
        <f t="shared" si="343"/>
        <v>0</v>
      </c>
      <c r="BQ266" s="95">
        <f t="shared" si="344"/>
        <v>0</v>
      </c>
      <c r="BR266" s="48">
        <f t="shared" si="396"/>
        <v>0</v>
      </c>
      <c r="BT266" s="26" t="str">
        <f>IF(ISERROR(Z266&amp;VLOOKUP($AG266,'TARGET MU'!$A:$D,'TARGET MU'!$B$1,FALSE))=TRUE,"",Z266&amp;VLOOKUP($AG266,'TARGET MU'!$A:$D,'TARGET MU'!$B$1,FALSE))</f>
        <v/>
      </c>
      <c r="BU266" s="31">
        <f t="shared" si="349"/>
        <v>0</v>
      </c>
      <c r="BV266" s="31" t="str">
        <f t="shared" si="350"/>
        <v>0</v>
      </c>
      <c r="BX266" s="55">
        <f t="shared" si="361"/>
        <v>0</v>
      </c>
      <c r="BY266" s="56" t="str">
        <f t="shared" si="362"/>
        <v/>
      </c>
      <c r="BZ266" s="56">
        <f t="shared" si="363"/>
        <v>0</v>
      </c>
      <c r="CA266" s="56">
        <f t="shared" si="364"/>
        <v>0</v>
      </c>
      <c r="CB266" s="56">
        <f t="shared" si="365"/>
        <v>0</v>
      </c>
      <c r="CC266" s="56">
        <f t="shared" si="366"/>
        <v>0</v>
      </c>
      <c r="CD266" s="57">
        <f t="shared" si="367"/>
        <v>0</v>
      </c>
      <c r="CE266" s="56" t="str">
        <f t="shared" si="368"/>
        <v/>
      </c>
      <c r="CF266" s="56" t="str">
        <f t="shared" si="369"/>
        <v/>
      </c>
      <c r="CG266" s="57">
        <f t="shared" si="370"/>
        <v>0</v>
      </c>
      <c r="CH266" s="56" t="str">
        <f t="shared" si="371"/>
        <v/>
      </c>
      <c r="CI266" s="56">
        <f t="shared" si="372"/>
        <v>1</v>
      </c>
      <c r="CJ266" s="56">
        <f t="shared" si="373"/>
        <v>0</v>
      </c>
      <c r="CK266" s="58">
        <f t="shared" si="345"/>
        <v>0</v>
      </c>
      <c r="CL266" s="59">
        <f t="shared" si="374"/>
        <v>0</v>
      </c>
      <c r="CM266" s="58">
        <f t="shared" si="375"/>
        <v>0</v>
      </c>
      <c r="CN266" s="58">
        <f t="shared" si="376"/>
        <v>0</v>
      </c>
      <c r="CO266" s="58">
        <f t="shared" si="377"/>
        <v>0</v>
      </c>
      <c r="CP266" s="60" t="str">
        <f t="shared" si="378"/>
        <v/>
      </c>
      <c r="CQ266" s="241"/>
      <c r="CS266" s="49"/>
      <c r="CT266" s="50" t="str">
        <f t="shared" si="379"/>
        <v/>
      </c>
      <c r="CU266" s="51" t="str">
        <f t="shared" si="380"/>
        <v/>
      </c>
      <c r="CV266" s="51" t="str">
        <f t="shared" si="381"/>
        <v>_</v>
      </c>
      <c r="CW266" s="51" t="str">
        <f t="shared" si="382"/>
        <v/>
      </c>
      <c r="CX266" s="52">
        <f t="shared" si="383"/>
        <v>0</v>
      </c>
      <c r="CY266" s="52" t="str">
        <f t="shared" si="384"/>
        <v/>
      </c>
      <c r="CZ266" s="53">
        <f t="shared" si="346"/>
        <v>0</v>
      </c>
      <c r="DA266" s="53">
        <f t="shared" si="385"/>
        <v>0</v>
      </c>
      <c r="DB266" s="52">
        <f t="shared" si="386"/>
        <v>0</v>
      </c>
      <c r="DC266" s="52">
        <f t="shared" si="387"/>
        <v>0</v>
      </c>
      <c r="DD266" s="61"/>
      <c r="DE266" s="165"/>
      <c r="DG266" s="276"/>
      <c r="DH266" s="282" t="str">
        <f t="shared" si="390"/>
        <v/>
      </c>
      <c r="DI266" s="275"/>
      <c r="DJ266" s="275"/>
      <c r="DK266" s="276"/>
      <c r="DL266" s="1081"/>
      <c r="DM266" s="1081"/>
      <c r="DN266" s="276"/>
      <c r="DO266" s="276"/>
      <c r="DP266" s="283" t="str">
        <f t="shared" si="391"/>
        <v/>
      </c>
      <c r="DQ266" s="276"/>
      <c r="DR266" s="276"/>
      <c r="DS266" s="277"/>
      <c r="DT266" s="276"/>
      <c r="DU266" s="277"/>
      <c r="DV266" s="276"/>
      <c r="DW266" s="276"/>
      <c r="DX266" s="277"/>
      <c r="DY266" s="277"/>
      <c r="DZ266" s="61"/>
      <c r="EA266" s="62"/>
      <c r="EB266" s="62"/>
      <c r="EC266" s="26" t="str">
        <f t="shared" si="351"/>
        <v/>
      </c>
      <c r="ED266" s="26" t="str">
        <f t="shared" si="352"/>
        <v/>
      </c>
      <c r="EE266" s="27">
        <f>IF(ED266="",0,IF(COUNTIF(ED$12:ED265,ED266)=0,0,COUNTIF(ED$12:ED265,ED266)))</f>
        <v>0</v>
      </c>
      <c r="EF266" s="26">
        <f t="shared" si="360"/>
        <v>0</v>
      </c>
      <c r="EG266" s="27" t="str">
        <f t="shared" si="353"/>
        <v/>
      </c>
      <c r="EI266" s="26" t="str">
        <f t="shared" si="354"/>
        <v/>
      </c>
      <c r="EJ266" s="26" t="str">
        <f t="shared" si="355"/>
        <v/>
      </c>
    </row>
    <row r="267" spans="1:140" s="26" customFormat="1" ht="52.5" customHeight="1">
      <c r="A267" s="169" t="str">
        <f>IF(OR($I267="TTL",$I267=""),"",IF(ISERROR(VLOOKUP($B267,CODE!$D:$G,CODE!$F$1-2,FALSE))=TRUE,"전략",VLOOKUP($B267,CODE!$D:$G,CODE!$F$1-2,FALSE)))</f>
        <v/>
      </c>
      <c r="B267" s="224" t="str">
        <f>IF(OR($I267="TTL",$I267=""),"",IF(VLOOKUP($P267,CODE!$K:$O,CODE!$O$1,FALSE)="",$I267,$I267&amp;"-"&amp;VLOOKUP($P267,CODE!$K:$O,CODE!$O$1,FALSE)))</f>
        <v/>
      </c>
      <c r="C267" s="72" t="str">
        <f t="shared" si="347"/>
        <v>--</v>
      </c>
      <c r="D267" s="306" t="str">
        <f t="shared" si="356"/>
        <v>--</v>
      </c>
      <c r="E267" s="72">
        <f t="shared" si="357"/>
        <v>0</v>
      </c>
      <c r="F267" s="195" t="str">
        <f t="shared" si="358"/>
        <v>--0</v>
      </c>
      <c r="G267" s="72" t="str">
        <f t="shared" si="359"/>
        <v>--0-</v>
      </c>
      <c r="H267" s="72">
        <f>IF(ISERROR(I267&amp;VLOOKUP(P267,CODE!$K:$N,CODE!$N$1,FALSE)&amp;S267)=TRUE,0,I267&amp;VLOOKUP(P267,CODE!$K:$N,CODE!$N$1,FALSE)&amp;S267)</f>
        <v>0</v>
      </c>
      <c r="I267" s="72" t="str">
        <f>IF(ISERROR(SEARCH("TTL",$K267))=TRUE,IF($L267="","",VLOOKUP($L267,CODE!$B:$G,CODE!$D$1,FALSE)),"TTL")</f>
        <v/>
      </c>
      <c r="J267" s="244" t="str">
        <f t="shared" si="348"/>
        <v/>
      </c>
      <c r="K267" s="558"/>
      <c r="L267" s="40"/>
      <c r="M267" s="41" t="str">
        <f>IF(OR($I267="TTL",$L267=""),"",VLOOKUP($L267,CODE!$B:$D,CODE!$C$1,FALSE))</f>
        <v/>
      </c>
      <c r="N267" s="42" t="str">
        <f>IF(OR($I267="TTL",$L267=""),"",VLOOKUP($K$2,CODE!$S:$T,CODE!$T$1-1,FALSE))</f>
        <v/>
      </c>
      <c r="O267" s="43" t="str">
        <f>IF(OR($I267="TTL",$L267=""),"",VLOOKUP($L$2,CODE!$X:$Y,CODE!$Y$1-1,FALSE))</f>
        <v/>
      </c>
      <c r="P267" s="40"/>
      <c r="Q267" s="41" t="str">
        <f>IF(OR($I267="TTL",$P267=""),"",VLOOKUP($P267,CODE!$K:$M,CODE!$L$1,FALSE))</f>
        <v/>
      </c>
      <c r="R267" s="185"/>
      <c r="S267" s="40"/>
      <c r="T267" s="43" t="str">
        <f t="shared" si="393"/>
        <v/>
      </c>
      <c r="U267" s="39" t="str">
        <f t="shared" si="394"/>
        <v/>
      </c>
      <c r="V267" s="36">
        <f t="shared" si="337"/>
        <v>0</v>
      </c>
      <c r="W267" s="44"/>
      <c r="X267" s="39" t="str">
        <f>IF($Y267="","",VLOOKUP($Y267,CODE!$AE:$AF,CODE!$AF$1-1,FALSE))</f>
        <v/>
      </c>
      <c r="Y267" s="37"/>
      <c r="Z267" s="35" t="str">
        <f t="shared" si="338"/>
        <v/>
      </c>
      <c r="AA267" s="554" t="str">
        <f t="shared" si="339"/>
        <v/>
      </c>
      <c r="AB267" s="45">
        <f t="shared" si="340"/>
        <v>0</v>
      </c>
      <c r="AC267" s="560">
        <v>0</v>
      </c>
      <c r="AD267" s="186">
        <v>1</v>
      </c>
      <c r="AE267" s="218"/>
      <c r="AF267" s="214"/>
      <c r="AG267" s="215"/>
      <c r="AH267" s="216"/>
      <c r="AI267" s="231" t="str">
        <f t="shared" si="395"/>
        <v/>
      </c>
      <c r="AJ267" s="217"/>
      <c r="AK267" s="217"/>
      <c r="AL267" s="219" t="str">
        <f t="shared" si="392"/>
        <v/>
      </c>
      <c r="AM267" s="254">
        <f>IF(ISERROR(VLOOKUP($F267,[1]기획현황취합!$A$1:$E$65474,[1]기획현황취합!$B$1,FALSE))=TRUE,0,VLOOKUP($F267,[1]기획현황취합!$A$1:$E$65474,[1]기획현황취합!$B$1,FALSE))</f>
        <v>0</v>
      </c>
      <c r="AN267" s="1042">
        <f>IF(ISERROR(VLOOKUP($F267,[1]기획현황취합!$A$1:$E$65474,[1]기획현황취합!$C$1,FALSE))=TRUE,0,VLOOKUP($F267,[1]기획현황취합!$A$1:$E$65474,[1]기획현황취합!$C$1,FALSE))</f>
        <v>0</v>
      </c>
      <c r="AO267" s="46">
        <f>IF(ISERROR(($AM267/1.1)/VLOOKUP($AG267,'TARGET MU'!$A:$D,'TARGET MU'!$D$1,FALSE))=TRUE,0,($AM267/1.1)/VLOOKUP($AG267,'TARGET MU'!$A:$D,'TARGET MU'!$D$1,FALSE))</f>
        <v>0</v>
      </c>
      <c r="AP267" s="1049">
        <f>IF(OR(AF267=0,AND(AV267=0,AW267=0)),0,IF(AG267="캡보이2",AV267*$AQ$5+AU267,IF(OR(AK267="IN",AK267="BG",AK267="VT",AK267="CB"),$AU267+(($AV267*(1+$AW$4))*(HLOOKUP(VLOOKUP(AG267,'TARGET MU'!$A:$P,'TARGET MU'!$J$1,FALSE),$AO$4:$AR$5,2,FALSE)))+$AW267,$AU267+((($AV267*(1+$AW$4))*(1+HLOOKUP(VLOOKUP($P267,CODE!$K:$P,CODE!$P$1,FALSE),$AS$4:$AV$5,2,FALSE)))*(HLOOKUP(VLOOKUP(AG267,'TARGET MU'!$A:$P,'TARGET MU'!$J$1,FALSE),$AO$4:$AR$5,2,FALSE)))+$AW267)))</f>
        <v>0</v>
      </c>
      <c r="AQ267" s="38">
        <f t="shared" si="388"/>
        <v>0</v>
      </c>
      <c r="AR267" s="716">
        <v>0</v>
      </c>
      <c r="AS267" s="716">
        <v>0</v>
      </c>
      <c r="AT267" s="251"/>
      <c r="AU267" s="226">
        <f t="shared" si="389"/>
        <v>0</v>
      </c>
      <c r="AV267" s="252">
        <v>0</v>
      </c>
      <c r="AW267" s="253">
        <v>0</v>
      </c>
      <c r="AX267" s="257">
        <f>IF(ISERROR(VLOOKUP($F267,[1]기획현황취합!$A$1:$E$65474,[1]기획현황취합!$D$1,FALSE))=TRUE,0,VLOOKUP($F267,[1]기획현황취합!$A$1:$E$65474,[1]기획현황취합!$D$1,FALSE))</f>
        <v>0</v>
      </c>
      <c r="AY267" s="255">
        <v>0</v>
      </c>
      <c r="AZ267" s="210">
        <f>IF(ISERROR(VLOOKUP($F267,[1]기획현황취합!$A$1:$E$65474,[1]기획현황취합!$E$1,FALSE))=TRUE,0,VLOOKUP($F267,[1]기획현황취합!$A$1:$E$65474,[1]기획현황취합!$E$1,FALSE))</f>
        <v>0</v>
      </c>
      <c r="BA267" s="250">
        <v>0</v>
      </c>
      <c r="BB267" s="250">
        <v>0</v>
      </c>
      <c r="BC267" s="250">
        <v>0</v>
      </c>
      <c r="BD267" s="250">
        <v>0</v>
      </c>
      <c r="BE267" s="250">
        <v>0</v>
      </c>
      <c r="BF267" s="250">
        <v>0</v>
      </c>
      <c r="BG267" s="256">
        <v>0</v>
      </c>
      <c r="BH267" s="256">
        <v>0</v>
      </c>
      <c r="BI267" s="84">
        <f>IF($I267="TTL",SUMIF($C:$C,MID($K267,1,SEARCH("TTL",$K267)-2),$BI:$BI),SUMIF(실입고현황!$A:$A,BB267&amp;VLOOKUP($AG267,'TARGET MU'!$A:$D,'TARGET MU'!$B$1,FALSE)&amp;$Z267&amp;" "&amp;$AE267,실입고현황!$C:$C))</f>
        <v>0</v>
      </c>
      <c r="BJ267" s="103">
        <f>IF($I267="TTL",SUMIF($C:$C,MID($K267,1,SEARCH("TTL",$K267)-2),$BJ:$BJ),SUMIF(실입고현황!$A:$A,BC267&amp;VLOOKUP($AG267,'TARGET MU'!$A:$D,'TARGET MU'!$B$1,FALSE)&amp;$Z267&amp;" "&amp;$AE267,실입고현황!$C:$C))</f>
        <v>0</v>
      </c>
      <c r="BK267" s="104">
        <f>IF($I267="TTL",SUMIF($C:$C,MID($K267,1,SEARCH("TTL",$K267)-2),$BK:$BK),SUMIF(실입고현황!$A:$A,BD267&amp;VLOOKUP($AG267,'TARGET MU'!$A:$D,'TARGET MU'!$B$1,FALSE)&amp;$Z267&amp;" "&amp;$AE267,실입고현황!$C:$C))</f>
        <v>0</v>
      </c>
      <c r="BL267" s="104">
        <f>IF($I267="TTL",SUMIF($C:$C,MID($K267,1,SEARCH("TTL",$K267)-2),$BL:$BL),SUMIF(실입고현황!$A:$A,BE267&amp;VLOOKUP($AG267,'TARGET MU'!$A:$D,'TARGET MU'!$B$1,FALSE)&amp;$Z267&amp;" "&amp;$AE267,실입고현황!$C:$C))</f>
        <v>0</v>
      </c>
      <c r="BM267" s="104">
        <f>IF($I267="TTL",SUMIF($C:$C,MID($K267,1,SEARCH("TTL",$K267)-2),$BM:$BM),SUMIF(실입고현황!$A:$A,BF267&amp;VLOOKUP($AG267,'TARGET MU'!$A:$D,'TARGET MU'!$B$1,FALSE)&amp;$Z267&amp;" "&amp;$AE267,실입고현황!$C:$C))</f>
        <v>0</v>
      </c>
      <c r="BN267" s="105">
        <f t="shared" si="341"/>
        <v>0</v>
      </c>
      <c r="BO267" s="47">
        <f t="shared" si="342"/>
        <v>0</v>
      </c>
      <c r="BP267" s="95">
        <f t="shared" si="343"/>
        <v>0</v>
      </c>
      <c r="BQ267" s="95">
        <f t="shared" si="344"/>
        <v>0</v>
      </c>
      <c r="BR267" s="48">
        <f t="shared" si="396"/>
        <v>0</v>
      </c>
      <c r="BT267" s="26" t="str">
        <f>IF(ISERROR(Z267&amp;VLOOKUP($AG267,'TARGET MU'!$A:$D,'TARGET MU'!$B$1,FALSE))=TRUE,"",Z267&amp;VLOOKUP($AG267,'TARGET MU'!$A:$D,'TARGET MU'!$B$1,FALSE))</f>
        <v/>
      </c>
      <c r="BU267" s="31">
        <f t="shared" si="349"/>
        <v>0</v>
      </c>
      <c r="BV267" s="31" t="str">
        <f t="shared" si="350"/>
        <v>0</v>
      </c>
      <c r="BX267" s="55">
        <f t="shared" si="361"/>
        <v>0</v>
      </c>
      <c r="BY267" s="56" t="str">
        <f t="shared" si="362"/>
        <v/>
      </c>
      <c r="BZ267" s="56">
        <f t="shared" si="363"/>
        <v>0</v>
      </c>
      <c r="CA267" s="56">
        <f t="shared" si="364"/>
        <v>0</v>
      </c>
      <c r="CB267" s="56">
        <f t="shared" si="365"/>
        <v>0</v>
      </c>
      <c r="CC267" s="56">
        <f t="shared" si="366"/>
        <v>0</v>
      </c>
      <c r="CD267" s="57">
        <f t="shared" si="367"/>
        <v>0</v>
      </c>
      <c r="CE267" s="56" t="str">
        <f t="shared" si="368"/>
        <v/>
      </c>
      <c r="CF267" s="56" t="str">
        <f t="shared" si="369"/>
        <v/>
      </c>
      <c r="CG267" s="57">
        <f t="shared" si="370"/>
        <v>0</v>
      </c>
      <c r="CH267" s="56" t="str">
        <f t="shared" si="371"/>
        <v/>
      </c>
      <c r="CI267" s="56">
        <f t="shared" si="372"/>
        <v>1</v>
      </c>
      <c r="CJ267" s="56">
        <f t="shared" si="373"/>
        <v>0</v>
      </c>
      <c r="CK267" s="58">
        <f t="shared" si="345"/>
        <v>0</v>
      </c>
      <c r="CL267" s="59">
        <f t="shared" si="374"/>
        <v>0</v>
      </c>
      <c r="CM267" s="58">
        <f t="shared" si="375"/>
        <v>0</v>
      </c>
      <c r="CN267" s="58">
        <f t="shared" si="376"/>
        <v>0</v>
      </c>
      <c r="CO267" s="58">
        <f t="shared" si="377"/>
        <v>0</v>
      </c>
      <c r="CP267" s="60" t="str">
        <f t="shared" si="378"/>
        <v/>
      </c>
      <c r="CQ267" s="241"/>
      <c r="CS267" s="49"/>
      <c r="CT267" s="50" t="str">
        <f t="shared" si="379"/>
        <v/>
      </c>
      <c r="CU267" s="51" t="str">
        <f t="shared" si="380"/>
        <v/>
      </c>
      <c r="CV267" s="51" t="str">
        <f t="shared" si="381"/>
        <v>_</v>
      </c>
      <c r="CW267" s="51" t="str">
        <f t="shared" si="382"/>
        <v/>
      </c>
      <c r="CX267" s="52">
        <f t="shared" si="383"/>
        <v>0</v>
      </c>
      <c r="CY267" s="52" t="str">
        <f t="shared" si="384"/>
        <v/>
      </c>
      <c r="CZ267" s="53">
        <f t="shared" si="346"/>
        <v>0</v>
      </c>
      <c r="DA267" s="53">
        <f t="shared" si="385"/>
        <v>0</v>
      </c>
      <c r="DB267" s="52">
        <f t="shared" si="386"/>
        <v>0</v>
      </c>
      <c r="DC267" s="52">
        <f t="shared" si="387"/>
        <v>0</v>
      </c>
      <c r="DD267" s="61"/>
      <c r="DE267" s="165"/>
      <c r="DG267" s="276"/>
      <c r="DH267" s="282" t="str">
        <f t="shared" si="390"/>
        <v/>
      </c>
      <c r="DI267" s="275"/>
      <c r="DJ267" s="275"/>
      <c r="DK267" s="276"/>
      <c r="DL267" s="1081"/>
      <c r="DM267" s="1081"/>
      <c r="DN267" s="276"/>
      <c r="DO267" s="276"/>
      <c r="DP267" s="283" t="str">
        <f t="shared" si="391"/>
        <v/>
      </c>
      <c r="DQ267" s="276"/>
      <c r="DR267" s="276"/>
      <c r="DS267" s="277"/>
      <c r="DT267" s="276"/>
      <c r="DU267" s="277"/>
      <c r="DV267" s="276"/>
      <c r="DW267" s="276"/>
      <c r="DX267" s="277"/>
      <c r="DY267" s="277"/>
      <c r="DZ267" s="61"/>
      <c r="EA267" s="62"/>
      <c r="EB267" s="62"/>
      <c r="EC267" s="26" t="str">
        <f t="shared" si="351"/>
        <v/>
      </c>
      <c r="ED267" s="26" t="str">
        <f t="shared" si="352"/>
        <v/>
      </c>
      <c r="EE267" s="27">
        <f>IF(ED267="",0,IF(COUNTIF(ED$12:ED266,ED267)=0,0,COUNTIF(ED$12:ED266,ED267)))</f>
        <v>0</v>
      </c>
      <c r="EF267" s="26">
        <f t="shared" si="360"/>
        <v>0</v>
      </c>
      <c r="EG267" s="27" t="str">
        <f t="shared" si="353"/>
        <v/>
      </c>
      <c r="EI267" s="26" t="str">
        <f t="shared" si="354"/>
        <v/>
      </c>
      <c r="EJ267" s="26" t="str">
        <f t="shared" si="355"/>
        <v/>
      </c>
    </row>
    <row r="268" spans="1:140" s="26" customFormat="1" ht="52.5" customHeight="1">
      <c r="A268" s="169" t="str">
        <f>IF(OR($I268="TTL",$I268=""),"",IF(ISERROR(VLOOKUP($B268,CODE!$D:$G,CODE!$F$1-2,FALSE))=TRUE,"전략",VLOOKUP($B268,CODE!$D:$G,CODE!$F$1-2,FALSE)))</f>
        <v/>
      </c>
      <c r="B268" s="224" t="str">
        <f>IF(OR($I268="TTL",$I268=""),"",IF(VLOOKUP($P268,CODE!$K:$O,CODE!$O$1,FALSE)="",$I268,$I268&amp;"-"&amp;VLOOKUP($P268,CODE!$K:$O,CODE!$O$1,FALSE)))</f>
        <v/>
      </c>
      <c r="C268" s="72" t="str">
        <f t="shared" si="347"/>
        <v>--</v>
      </c>
      <c r="D268" s="306" t="str">
        <f t="shared" si="356"/>
        <v>--</v>
      </c>
      <c r="E268" s="72">
        <f t="shared" si="357"/>
        <v>0</v>
      </c>
      <c r="F268" s="195" t="str">
        <f t="shared" si="358"/>
        <v>--0</v>
      </c>
      <c r="G268" s="72" t="str">
        <f t="shared" si="359"/>
        <v>--0-</v>
      </c>
      <c r="H268" s="72">
        <f>IF(ISERROR(I268&amp;VLOOKUP(P268,CODE!$K:$N,CODE!$N$1,FALSE)&amp;S268)=TRUE,0,I268&amp;VLOOKUP(P268,CODE!$K:$N,CODE!$N$1,FALSE)&amp;S268)</f>
        <v>0</v>
      </c>
      <c r="I268" s="72" t="str">
        <f>IF(ISERROR(SEARCH("TTL",$K268))=TRUE,IF($L268="","",VLOOKUP($L268,CODE!$B:$G,CODE!$D$1,FALSE)),"TTL")</f>
        <v/>
      </c>
      <c r="J268" s="244" t="str">
        <f t="shared" si="348"/>
        <v/>
      </c>
      <c r="K268" s="558"/>
      <c r="L268" s="40"/>
      <c r="M268" s="41" t="str">
        <f>IF(OR($I268="TTL",$L268=""),"",VLOOKUP($L268,CODE!$B:$D,CODE!$C$1,FALSE))</f>
        <v/>
      </c>
      <c r="N268" s="42" t="str">
        <f>IF(OR($I268="TTL",$L268=""),"",VLOOKUP($K$2,CODE!$S:$T,CODE!$T$1-1,FALSE))</f>
        <v/>
      </c>
      <c r="O268" s="43" t="str">
        <f>IF(OR($I268="TTL",$L268=""),"",VLOOKUP($L$2,CODE!$X:$Y,CODE!$Y$1-1,FALSE))</f>
        <v/>
      </c>
      <c r="P268" s="40"/>
      <c r="Q268" s="41" t="str">
        <f>IF(OR($I268="TTL",$P268=""),"",VLOOKUP($P268,CODE!$K:$M,CODE!$L$1,FALSE))</f>
        <v/>
      </c>
      <c r="R268" s="185"/>
      <c r="S268" s="40"/>
      <c r="T268" s="43" t="str">
        <f t="shared" si="393"/>
        <v/>
      </c>
      <c r="U268" s="39" t="str">
        <f t="shared" si="394"/>
        <v/>
      </c>
      <c r="V268" s="36">
        <f t="shared" si="337"/>
        <v>0</v>
      </c>
      <c r="W268" s="44"/>
      <c r="X268" s="39" t="str">
        <f>IF($Y268="","",VLOOKUP($Y268,CODE!$AE:$AF,CODE!$AF$1-1,FALSE))</f>
        <v/>
      </c>
      <c r="Y268" s="37"/>
      <c r="Z268" s="35" t="str">
        <f t="shared" si="338"/>
        <v/>
      </c>
      <c r="AA268" s="554" t="str">
        <f t="shared" si="339"/>
        <v/>
      </c>
      <c r="AB268" s="45">
        <f t="shared" si="340"/>
        <v>0</v>
      </c>
      <c r="AC268" s="560">
        <v>0</v>
      </c>
      <c r="AD268" s="186">
        <v>1</v>
      </c>
      <c r="AE268" s="218"/>
      <c r="AF268" s="214"/>
      <c r="AG268" s="215"/>
      <c r="AH268" s="216"/>
      <c r="AI268" s="231" t="str">
        <f t="shared" si="395"/>
        <v/>
      </c>
      <c r="AJ268" s="217"/>
      <c r="AK268" s="217"/>
      <c r="AL268" s="219" t="str">
        <f t="shared" si="392"/>
        <v/>
      </c>
      <c r="AM268" s="254">
        <f>IF(ISERROR(VLOOKUP($F268,[1]기획현황취합!$A$1:$E$65474,[1]기획현황취합!$B$1,FALSE))=TRUE,0,VLOOKUP($F268,[1]기획현황취합!$A$1:$E$65474,[1]기획현황취합!$B$1,FALSE))</f>
        <v>0</v>
      </c>
      <c r="AN268" s="1042">
        <f>IF(ISERROR(VLOOKUP($F268,[1]기획현황취합!$A$1:$E$65474,[1]기획현황취합!$C$1,FALSE))=TRUE,0,VLOOKUP($F268,[1]기획현황취합!$A$1:$E$65474,[1]기획현황취합!$C$1,FALSE))</f>
        <v>0</v>
      </c>
      <c r="AO268" s="46">
        <f>IF(ISERROR(($AM268/1.1)/VLOOKUP($AG268,'TARGET MU'!$A:$D,'TARGET MU'!$D$1,FALSE))=TRUE,0,($AM268/1.1)/VLOOKUP($AG268,'TARGET MU'!$A:$D,'TARGET MU'!$D$1,FALSE))</f>
        <v>0</v>
      </c>
      <c r="AP268" s="1049">
        <f>IF(OR(AF268=0,AND(AV268=0,AW268=0)),0,IF(AG268="캡보이2",AV268*$AQ$5+AU268,IF(OR(AK268="IN",AK268="BG",AK268="VT",AK268="CB"),$AU268+(($AV268*(1+$AW$4))*(HLOOKUP(VLOOKUP(AG268,'TARGET MU'!$A:$P,'TARGET MU'!$J$1,FALSE),$AO$4:$AR$5,2,FALSE)))+$AW268,$AU268+((($AV268*(1+$AW$4))*(1+HLOOKUP(VLOOKUP($P268,CODE!$K:$P,CODE!$P$1,FALSE),$AS$4:$AV$5,2,FALSE)))*(HLOOKUP(VLOOKUP(AG268,'TARGET MU'!$A:$P,'TARGET MU'!$J$1,FALSE),$AO$4:$AR$5,2,FALSE)))+$AW268)))</f>
        <v>0</v>
      </c>
      <c r="AQ268" s="38">
        <f t="shared" si="388"/>
        <v>0</v>
      </c>
      <c r="AR268" s="716">
        <v>0</v>
      </c>
      <c r="AS268" s="716">
        <v>0</v>
      </c>
      <c r="AT268" s="251"/>
      <c r="AU268" s="226">
        <f t="shared" si="389"/>
        <v>0</v>
      </c>
      <c r="AV268" s="252">
        <v>0</v>
      </c>
      <c r="AW268" s="253">
        <v>0</v>
      </c>
      <c r="AX268" s="257">
        <f>IF(ISERROR(VLOOKUP($F268,[1]기획현황취합!$A$1:$E$65474,[1]기획현황취합!$D$1,FALSE))=TRUE,0,VLOOKUP($F268,[1]기획현황취합!$A$1:$E$65474,[1]기획현황취합!$D$1,FALSE))</f>
        <v>0</v>
      </c>
      <c r="AY268" s="255">
        <v>0</v>
      </c>
      <c r="AZ268" s="210">
        <f>IF(ISERROR(VLOOKUP($F268,[1]기획현황취합!$A$1:$E$65474,[1]기획현황취합!$E$1,FALSE))=TRUE,0,VLOOKUP($F268,[1]기획현황취합!$A$1:$E$65474,[1]기획현황취합!$E$1,FALSE))</f>
        <v>0</v>
      </c>
      <c r="BA268" s="250">
        <v>0</v>
      </c>
      <c r="BB268" s="250">
        <v>0</v>
      </c>
      <c r="BC268" s="250">
        <v>0</v>
      </c>
      <c r="BD268" s="250">
        <v>0</v>
      </c>
      <c r="BE268" s="250">
        <v>0</v>
      </c>
      <c r="BF268" s="250">
        <v>0</v>
      </c>
      <c r="BG268" s="256">
        <v>0</v>
      </c>
      <c r="BH268" s="256">
        <v>0</v>
      </c>
      <c r="BI268" s="84">
        <f>IF($I268="TTL",SUMIF($C:$C,MID($K268,1,SEARCH("TTL",$K268)-2),$BI:$BI),SUMIF(실입고현황!$A:$A,BB268&amp;VLOOKUP($AG268,'TARGET MU'!$A:$D,'TARGET MU'!$B$1,FALSE)&amp;$Z268&amp;" "&amp;$AE268,실입고현황!$C:$C))</f>
        <v>0</v>
      </c>
      <c r="BJ268" s="103">
        <f>IF($I268="TTL",SUMIF($C:$C,MID($K268,1,SEARCH("TTL",$K268)-2),$BJ:$BJ),SUMIF(실입고현황!$A:$A,BC268&amp;VLOOKUP($AG268,'TARGET MU'!$A:$D,'TARGET MU'!$B$1,FALSE)&amp;$Z268&amp;" "&amp;$AE268,실입고현황!$C:$C))</f>
        <v>0</v>
      </c>
      <c r="BK268" s="104">
        <f>IF($I268="TTL",SUMIF($C:$C,MID($K268,1,SEARCH("TTL",$K268)-2),$BK:$BK),SUMIF(실입고현황!$A:$A,BD268&amp;VLOOKUP($AG268,'TARGET MU'!$A:$D,'TARGET MU'!$B$1,FALSE)&amp;$Z268&amp;" "&amp;$AE268,실입고현황!$C:$C))</f>
        <v>0</v>
      </c>
      <c r="BL268" s="104">
        <f>IF($I268="TTL",SUMIF($C:$C,MID($K268,1,SEARCH("TTL",$K268)-2),$BL:$BL),SUMIF(실입고현황!$A:$A,BE268&amp;VLOOKUP($AG268,'TARGET MU'!$A:$D,'TARGET MU'!$B$1,FALSE)&amp;$Z268&amp;" "&amp;$AE268,실입고현황!$C:$C))</f>
        <v>0</v>
      </c>
      <c r="BM268" s="104">
        <f>IF($I268="TTL",SUMIF($C:$C,MID($K268,1,SEARCH("TTL",$K268)-2),$BM:$BM),SUMIF(실입고현황!$A:$A,BF268&amp;VLOOKUP($AG268,'TARGET MU'!$A:$D,'TARGET MU'!$B$1,FALSE)&amp;$Z268&amp;" "&amp;$AE268,실입고현황!$C:$C))</f>
        <v>0</v>
      </c>
      <c r="BN268" s="105">
        <f t="shared" si="341"/>
        <v>0</v>
      </c>
      <c r="BO268" s="47">
        <f t="shared" si="342"/>
        <v>0</v>
      </c>
      <c r="BP268" s="95">
        <f t="shared" si="343"/>
        <v>0</v>
      </c>
      <c r="BQ268" s="95">
        <f t="shared" si="344"/>
        <v>0</v>
      </c>
      <c r="BR268" s="48">
        <f t="shared" si="396"/>
        <v>0</v>
      </c>
      <c r="BT268" s="26" t="str">
        <f>IF(ISERROR(Z268&amp;VLOOKUP($AG268,'TARGET MU'!$A:$D,'TARGET MU'!$B$1,FALSE))=TRUE,"",Z268&amp;VLOOKUP($AG268,'TARGET MU'!$A:$D,'TARGET MU'!$B$1,FALSE))</f>
        <v/>
      </c>
      <c r="BU268" s="31">
        <f t="shared" si="349"/>
        <v>0</v>
      </c>
      <c r="BV268" s="31" t="str">
        <f t="shared" si="350"/>
        <v>0</v>
      </c>
      <c r="BX268" s="55">
        <f t="shared" si="361"/>
        <v>0</v>
      </c>
      <c r="BY268" s="56" t="str">
        <f t="shared" si="362"/>
        <v/>
      </c>
      <c r="BZ268" s="56">
        <f t="shared" si="363"/>
        <v>0</v>
      </c>
      <c r="CA268" s="56">
        <f t="shared" si="364"/>
        <v>0</v>
      </c>
      <c r="CB268" s="56">
        <f t="shared" si="365"/>
        <v>0</v>
      </c>
      <c r="CC268" s="56">
        <f t="shared" si="366"/>
        <v>0</v>
      </c>
      <c r="CD268" s="57">
        <f t="shared" si="367"/>
        <v>0</v>
      </c>
      <c r="CE268" s="56" t="str">
        <f t="shared" si="368"/>
        <v/>
      </c>
      <c r="CF268" s="56" t="str">
        <f t="shared" si="369"/>
        <v/>
      </c>
      <c r="CG268" s="57">
        <f t="shared" si="370"/>
        <v>0</v>
      </c>
      <c r="CH268" s="56" t="str">
        <f t="shared" si="371"/>
        <v/>
      </c>
      <c r="CI268" s="56">
        <f t="shared" si="372"/>
        <v>1</v>
      </c>
      <c r="CJ268" s="56">
        <f t="shared" si="373"/>
        <v>0</v>
      </c>
      <c r="CK268" s="58">
        <f t="shared" si="345"/>
        <v>0</v>
      </c>
      <c r="CL268" s="59">
        <f t="shared" si="374"/>
        <v>0</v>
      </c>
      <c r="CM268" s="58">
        <f t="shared" si="375"/>
        <v>0</v>
      </c>
      <c r="CN268" s="58">
        <f t="shared" si="376"/>
        <v>0</v>
      </c>
      <c r="CO268" s="58">
        <f t="shared" si="377"/>
        <v>0</v>
      </c>
      <c r="CP268" s="60" t="str">
        <f t="shared" si="378"/>
        <v/>
      </c>
      <c r="CQ268" s="241"/>
      <c r="CS268" s="49"/>
      <c r="CT268" s="50" t="str">
        <f t="shared" si="379"/>
        <v/>
      </c>
      <c r="CU268" s="51" t="str">
        <f t="shared" si="380"/>
        <v/>
      </c>
      <c r="CV268" s="51" t="str">
        <f t="shared" si="381"/>
        <v>_</v>
      </c>
      <c r="CW268" s="51" t="str">
        <f t="shared" si="382"/>
        <v/>
      </c>
      <c r="CX268" s="52">
        <f t="shared" si="383"/>
        <v>0</v>
      </c>
      <c r="CY268" s="52" t="str">
        <f t="shared" si="384"/>
        <v/>
      </c>
      <c r="CZ268" s="53">
        <f t="shared" si="346"/>
        <v>0</v>
      </c>
      <c r="DA268" s="53">
        <f t="shared" si="385"/>
        <v>0</v>
      </c>
      <c r="DB268" s="52">
        <f t="shared" si="386"/>
        <v>0</v>
      </c>
      <c r="DC268" s="52">
        <f t="shared" si="387"/>
        <v>0</v>
      </c>
      <c r="DD268" s="61"/>
      <c r="DE268" s="165"/>
      <c r="DG268" s="276"/>
      <c r="DH268" s="282" t="str">
        <f t="shared" si="390"/>
        <v/>
      </c>
      <c r="DI268" s="275"/>
      <c r="DJ268" s="275"/>
      <c r="DK268" s="276"/>
      <c r="DL268" s="1081"/>
      <c r="DM268" s="1081"/>
      <c r="DN268" s="276"/>
      <c r="DO268" s="276"/>
      <c r="DP268" s="283" t="str">
        <f t="shared" si="391"/>
        <v/>
      </c>
      <c r="DQ268" s="276"/>
      <c r="DR268" s="276"/>
      <c r="DS268" s="277"/>
      <c r="DT268" s="276"/>
      <c r="DU268" s="277"/>
      <c r="DV268" s="276"/>
      <c r="DW268" s="276"/>
      <c r="DX268" s="277"/>
      <c r="DY268" s="277"/>
      <c r="DZ268" s="61"/>
      <c r="EA268" s="62"/>
      <c r="EB268" s="62"/>
      <c r="EC268" s="26" t="str">
        <f t="shared" si="351"/>
        <v/>
      </c>
      <c r="ED268" s="26" t="str">
        <f t="shared" si="352"/>
        <v/>
      </c>
      <c r="EE268" s="27">
        <f>IF(ED268="",0,IF(COUNTIF(ED$12:ED267,ED268)=0,0,COUNTIF(ED$12:ED267,ED268)))</f>
        <v>0</v>
      </c>
      <c r="EF268" s="26">
        <f t="shared" si="360"/>
        <v>0</v>
      </c>
      <c r="EG268" s="27" t="str">
        <f t="shared" si="353"/>
        <v/>
      </c>
      <c r="EI268" s="26" t="str">
        <f t="shared" si="354"/>
        <v/>
      </c>
      <c r="EJ268" s="26" t="str">
        <f t="shared" si="355"/>
        <v/>
      </c>
    </row>
    <row r="269" spans="1:140" s="26" customFormat="1" ht="52.5" customHeight="1">
      <c r="A269" s="169" t="str">
        <f>IF(OR($I269="TTL",$I269=""),"",IF(ISERROR(VLOOKUP($B269,CODE!$D:$G,CODE!$F$1-2,FALSE))=TRUE,"전략",VLOOKUP($B269,CODE!$D:$G,CODE!$F$1-2,FALSE)))</f>
        <v/>
      </c>
      <c r="B269" s="224" t="str">
        <f>IF(OR($I269="TTL",$I269=""),"",IF(VLOOKUP($P269,CODE!$K:$O,CODE!$O$1,FALSE)="",$I269,$I269&amp;"-"&amp;VLOOKUP($P269,CODE!$K:$O,CODE!$O$1,FALSE)))</f>
        <v/>
      </c>
      <c r="C269" s="72" t="str">
        <f t="shared" si="347"/>
        <v>--</v>
      </c>
      <c r="D269" s="306" t="str">
        <f t="shared" si="356"/>
        <v>--</v>
      </c>
      <c r="E269" s="72">
        <f t="shared" si="357"/>
        <v>0</v>
      </c>
      <c r="F269" s="195" t="str">
        <f t="shared" si="358"/>
        <v>--0</v>
      </c>
      <c r="G269" s="72" t="str">
        <f t="shared" si="359"/>
        <v>--0-</v>
      </c>
      <c r="H269" s="72">
        <f>IF(ISERROR(I269&amp;VLOOKUP(P269,CODE!$K:$N,CODE!$N$1,FALSE)&amp;S269)=TRUE,0,I269&amp;VLOOKUP(P269,CODE!$K:$N,CODE!$N$1,FALSE)&amp;S269)</f>
        <v>0</v>
      </c>
      <c r="I269" s="72" t="str">
        <f>IF(ISERROR(SEARCH("TTL",$K269))=TRUE,IF($L269="","",VLOOKUP($L269,CODE!$B:$G,CODE!$D$1,FALSE)),"TTL")</f>
        <v/>
      </c>
      <c r="J269" s="244" t="str">
        <f t="shared" si="348"/>
        <v/>
      </c>
      <c r="K269" s="558"/>
      <c r="L269" s="40"/>
      <c r="M269" s="41" t="str">
        <f>IF(OR($I269="TTL",$L269=""),"",VLOOKUP($L269,CODE!$B:$D,CODE!$C$1,FALSE))</f>
        <v/>
      </c>
      <c r="N269" s="42" t="str">
        <f>IF(OR($I269="TTL",$L269=""),"",VLOOKUP($K$2,CODE!$S:$T,CODE!$T$1-1,FALSE))</f>
        <v/>
      </c>
      <c r="O269" s="43" t="str">
        <f>IF(OR($I269="TTL",$L269=""),"",VLOOKUP($L$2,CODE!$X:$Y,CODE!$Y$1-1,FALSE))</f>
        <v/>
      </c>
      <c r="P269" s="40"/>
      <c r="Q269" s="41" t="str">
        <f>IF(OR($I269="TTL",$P269=""),"",VLOOKUP($P269,CODE!$K:$M,CODE!$L$1,FALSE))</f>
        <v/>
      </c>
      <c r="R269" s="185"/>
      <c r="S269" s="40"/>
      <c r="T269" s="43" t="str">
        <f t="shared" si="393"/>
        <v/>
      </c>
      <c r="U269" s="39" t="str">
        <f t="shared" si="394"/>
        <v/>
      </c>
      <c r="V269" s="36">
        <f t="shared" ref="V269:V302" si="397">IF($I269="TTL",SUMIF($C:$C,MID($K269,1,SEARCH("TTL",$K269)-2),$V:$V),IF($EI269="",0,1/COUNTIF($EI:$EI,$EI269)))</f>
        <v>0</v>
      </c>
      <c r="W269" s="44"/>
      <c r="X269" s="39" t="str">
        <f>IF($Y269="","",VLOOKUP($Y269,CODE!$AE:$AF,CODE!$AF$1-1,FALSE))</f>
        <v/>
      </c>
      <c r="Y269" s="37"/>
      <c r="Z269" s="35" t="str">
        <f t="shared" ref="Z269:Z302" si="398">$U269&amp;$X269</f>
        <v/>
      </c>
      <c r="AA269" s="554" t="str">
        <f t="shared" ref="AA269:AA302" si="399">VLOOKUP($Z269&amp;$AX269,$EC:$EG,5,FALSE)</f>
        <v/>
      </c>
      <c r="AB269" s="45">
        <f t="shared" ref="AB269:AB302" si="400">IF($I269="TTL",SUMIF($C:$C,MID($K269,1,SEARCH("TTL",$K269)-2),$AB:$AB),IF($EJ269="",0,1/COUNTIF($EJ:$EJ,$EJ269)))</f>
        <v>0</v>
      </c>
      <c r="AC269" s="560">
        <v>0</v>
      </c>
      <c r="AD269" s="186">
        <v>1</v>
      </c>
      <c r="AE269" s="218"/>
      <c r="AF269" s="214"/>
      <c r="AG269" s="215"/>
      <c r="AH269" s="216"/>
      <c r="AI269" s="231" t="str">
        <f t="shared" si="395"/>
        <v/>
      </c>
      <c r="AJ269" s="217"/>
      <c r="AK269" s="217"/>
      <c r="AL269" s="219" t="str">
        <f t="shared" si="392"/>
        <v/>
      </c>
      <c r="AM269" s="254">
        <f>IF(ISERROR(VLOOKUP($F269,[1]기획현황취합!$A$1:$E$65474,[1]기획현황취합!$B$1,FALSE))=TRUE,0,VLOOKUP($F269,[1]기획현황취합!$A$1:$E$65474,[1]기획현황취합!$B$1,FALSE))</f>
        <v>0</v>
      </c>
      <c r="AN269" s="1042">
        <f>IF(ISERROR(VLOOKUP($F269,[1]기획현황취합!$A$1:$E$65474,[1]기획현황취합!$C$1,FALSE))=TRUE,0,VLOOKUP($F269,[1]기획현황취합!$A$1:$E$65474,[1]기획현황취합!$C$1,FALSE))</f>
        <v>0</v>
      </c>
      <c r="AO269" s="46">
        <f>IF(ISERROR(($AM269/1.1)/VLOOKUP($AG269,'TARGET MU'!$A:$D,'TARGET MU'!$D$1,FALSE))=TRUE,0,($AM269/1.1)/VLOOKUP($AG269,'TARGET MU'!$A:$D,'TARGET MU'!$D$1,FALSE))</f>
        <v>0</v>
      </c>
      <c r="AP269" s="1049">
        <f>IF(OR(AF269=0,AND(AV269=0,AW269=0)),0,IF(AG269="캡보이2",AV269*$AQ$5+AU269,IF(OR(AK269="IN",AK269="BG",AK269="VT",AK269="CB"),$AU269+(($AV269*(1+$AW$4))*(HLOOKUP(VLOOKUP(AG269,'TARGET MU'!$A:$P,'TARGET MU'!$J$1,FALSE),$AO$4:$AR$5,2,FALSE)))+$AW269,$AU269+((($AV269*(1+$AW$4))*(1+HLOOKUP(VLOOKUP($P269,CODE!$K:$P,CODE!$P$1,FALSE),$AS$4:$AV$5,2,FALSE)))*(HLOOKUP(VLOOKUP(AG269,'TARGET MU'!$A:$P,'TARGET MU'!$J$1,FALSE),$AO$4:$AR$5,2,FALSE)))+$AW269)))</f>
        <v>0</v>
      </c>
      <c r="AQ269" s="38">
        <f t="shared" si="388"/>
        <v>0</v>
      </c>
      <c r="AR269" s="716">
        <v>0</v>
      </c>
      <c r="AS269" s="716">
        <v>0</v>
      </c>
      <c r="AT269" s="251"/>
      <c r="AU269" s="226">
        <f t="shared" si="389"/>
        <v>0</v>
      </c>
      <c r="AV269" s="252">
        <v>0</v>
      </c>
      <c r="AW269" s="253">
        <v>0</v>
      </c>
      <c r="AX269" s="257">
        <f>IF(ISERROR(VLOOKUP($F269,[1]기획현황취합!$A$1:$E$65474,[1]기획현황취합!$D$1,FALSE))=TRUE,0,VLOOKUP($F269,[1]기획현황취합!$A$1:$E$65474,[1]기획현황취합!$D$1,FALSE))</f>
        <v>0</v>
      </c>
      <c r="AY269" s="255">
        <v>0</v>
      </c>
      <c r="AZ269" s="210">
        <f>IF(ISERROR(VLOOKUP($F269,[1]기획현황취합!$A$1:$E$65474,[1]기획현황취합!$E$1,FALSE))=TRUE,0,VLOOKUP($F269,[1]기획현황취합!$A$1:$E$65474,[1]기획현황취합!$E$1,FALSE))</f>
        <v>0</v>
      </c>
      <c r="BA269" s="250">
        <v>0</v>
      </c>
      <c r="BB269" s="250">
        <v>0</v>
      </c>
      <c r="BC269" s="250">
        <v>0</v>
      </c>
      <c r="BD269" s="250">
        <v>0</v>
      </c>
      <c r="BE269" s="250">
        <v>0</v>
      </c>
      <c r="BF269" s="250">
        <v>0</v>
      </c>
      <c r="BG269" s="256">
        <v>0</v>
      </c>
      <c r="BH269" s="256">
        <v>0</v>
      </c>
      <c r="BI269" s="84">
        <f>IF($I269="TTL",SUMIF($C:$C,MID($K269,1,SEARCH("TTL",$K269)-2),$BI:$BI),SUMIF(실입고현황!$A:$A,BB269&amp;VLOOKUP($AG269,'TARGET MU'!$A:$D,'TARGET MU'!$B$1,FALSE)&amp;$Z269&amp;" "&amp;$AE269,실입고현황!$C:$C))</f>
        <v>0</v>
      </c>
      <c r="BJ269" s="103">
        <f>IF($I269="TTL",SUMIF($C:$C,MID($K269,1,SEARCH("TTL",$K269)-2),$BJ:$BJ),SUMIF(실입고현황!$A:$A,BC269&amp;VLOOKUP($AG269,'TARGET MU'!$A:$D,'TARGET MU'!$B$1,FALSE)&amp;$Z269&amp;" "&amp;$AE269,실입고현황!$C:$C))</f>
        <v>0</v>
      </c>
      <c r="BK269" s="104">
        <f>IF($I269="TTL",SUMIF($C:$C,MID($K269,1,SEARCH("TTL",$K269)-2),$BK:$BK),SUMIF(실입고현황!$A:$A,BD269&amp;VLOOKUP($AG269,'TARGET MU'!$A:$D,'TARGET MU'!$B$1,FALSE)&amp;$Z269&amp;" "&amp;$AE269,실입고현황!$C:$C))</f>
        <v>0</v>
      </c>
      <c r="BL269" s="104">
        <f>IF($I269="TTL",SUMIF($C:$C,MID($K269,1,SEARCH("TTL",$K269)-2),$BL:$BL),SUMIF(실입고현황!$A:$A,BE269&amp;VLOOKUP($AG269,'TARGET MU'!$A:$D,'TARGET MU'!$B$1,FALSE)&amp;$Z269&amp;" "&amp;$AE269,실입고현황!$C:$C))</f>
        <v>0</v>
      </c>
      <c r="BM269" s="104">
        <f>IF($I269="TTL",SUMIF($C:$C,MID($K269,1,SEARCH("TTL",$K269)-2),$BM:$BM),SUMIF(실입고현황!$A:$A,BF269&amp;VLOOKUP($AG269,'TARGET MU'!$A:$D,'TARGET MU'!$B$1,FALSE)&amp;$Z269&amp;" "&amp;$AE269,실입고현황!$C:$C))</f>
        <v>0</v>
      </c>
      <c r="BN269" s="105">
        <f t="shared" ref="BN269:BN302" si="401">IF($I269="TTL",SUMIF($C:$C,MID($K269,1,SEARCH("TTL",$K269)-2),$BN:$BN),IF(($BO269-SUM($BI269,$BJ269,$BK269,BL269,BM269))&lt;$BO269*$BN$6,0,$BO269-SUM($BI269,$BJ269,$BK269,BL269,BM269)))</f>
        <v>0</v>
      </c>
      <c r="BO269" s="47">
        <f t="shared" ref="BO269:BO302" si="402">IF($I269="TTL",SUMIF($C:$C,MID($K269,1,SEARCH("TTL",$K269)-2),$BO:$BO),$AF269)</f>
        <v>0</v>
      </c>
      <c r="BP269" s="95">
        <f t="shared" ref="BP269:BP302" si="403">IF($I269="TTL",SUMIF($C:$C,MID($K269,1,SEARCH("TTL",$K269)-2),$BP:$BP),IF($AO269=0,0,IF($AP269=0,$AO269*$AF269,$AP269*$AF269)))</f>
        <v>0</v>
      </c>
      <c r="BQ269" s="95">
        <f t="shared" ref="BQ269:BQ302" si="404">IF($I269="TTL",SUMIF($C:$C,MID($K269,1,SEARCH("TTL",$K269)-2),$BQ:$BQ),$AM269*$AF269)</f>
        <v>0</v>
      </c>
      <c r="BR269" s="48">
        <f t="shared" si="396"/>
        <v>0</v>
      </c>
      <c r="BT269" s="26" t="str">
        <f>IF(ISERROR(Z269&amp;VLOOKUP($AG269,'TARGET MU'!$A:$D,'TARGET MU'!$B$1,FALSE))=TRUE,"",Z269&amp;VLOOKUP($AG269,'TARGET MU'!$A:$D,'TARGET MU'!$B$1,FALSE))</f>
        <v/>
      </c>
      <c r="BU269" s="31">
        <f t="shared" si="349"/>
        <v>0</v>
      </c>
      <c r="BV269" s="31" t="str">
        <f t="shared" si="350"/>
        <v>0</v>
      </c>
      <c r="BX269" s="55">
        <f t="shared" si="361"/>
        <v>0</v>
      </c>
      <c r="BY269" s="56" t="str">
        <f t="shared" si="362"/>
        <v/>
      </c>
      <c r="BZ269" s="56">
        <f t="shared" si="363"/>
        <v>0</v>
      </c>
      <c r="CA269" s="56">
        <f t="shared" si="364"/>
        <v>0</v>
      </c>
      <c r="CB269" s="56">
        <f t="shared" si="365"/>
        <v>0</v>
      </c>
      <c r="CC269" s="56">
        <f t="shared" si="366"/>
        <v>0</v>
      </c>
      <c r="CD269" s="57">
        <f t="shared" si="367"/>
        <v>0</v>
      </c>
      <c r="CE269" s="56" t="str">
        <f t="shared" si="368"/>
        <v/>
      </c>
      <c r="CF269" s="56" t="str">
        <f t="shared" si="369"/>
        <v/>
      </c>
      <c r="CG269" s="57">
        <f t="shared" si="370"/>
        <v>0</v>
      </c>
      <c r="CH269" s="56" t="str">
        <f t="shared" si="371"/>
        <v/>
      </c>
      <c r="CI269" s="56">
        <f t="shared" si="372"/>
        <v>1</v>
      </c>
      <c r="CJ269" s="56">
        <f t="shared" si="373"/>
        <v>0</v>
      </c>
      <c r="CK269" s="58">
        <f t="shared" ref="CK269:CK302" si="405">IF($I269="TTL",SUMIF($C:$C,MID($K269,1,SEARCH("TTL",$K269)-2),$BO:$BO),$AF269)</f>
        <v>0</v>
      </c>
      <c r="CL269" s="59">
        <f t="shared" si="374"/>
        <v>0</v>
      </c>
      <c r="CM269" s="58">
        <f t="shared" si="375"/>
        <v>0</v>
      </c>
      <c r="CN269" s="58">
        <f t="shared" si="376"/>
        <v>0</v>
      </c>
      <c r="CO269" s="58">
        <f t="shared" si="377"/>
        <v>0</v>
      </c>
      <c r="CP269" s="60" t="str">
        <f t="shared" si="378"/>
        <v/>
      </c>
      <c r="CQ269" s="241"/>
      <c r="CS269" s="49"/>
      <c r="CT269" s="50" t="str">
        <f t="shared" si="379"/>
        <v/>
      </c>
      <c r="CU269" s="51" t="str">
        <f t="shared" si="380"/>
        <v/>
      </c>
      <c r="CV269" s="51" t="str">
        <f t="shared" si="381"/>
        <v>_</v>
      </c>
      <c r="CW269" s="51" t="str">
        <f t="shared" si="382"/>
        <v/>
      </c>
      <c r="CX269" s="52">
        <f t="shared" si="383"/>
        <v>0</v>
      </c>
      <c r="CY269" s="52" t="str">
        <f t="shared" si="384"/>
        <v/>
      </c>
      <c r="CZ269" s="53">
        <f t="shared" ref="CZ269:CZ302" si="406">IF($I269="TTL",SUMIF($C:$C,MID($K269,1,SEARCH("TTL",$K269)-2),$CZ:$CZ),$AF269)</f>
        <v>0</v>
      </c>
      <c r="DA269" s="53">
        <f t="shared" si="385"/>
        <v>0</v>
      </c>
      <c r="DB269" s="52">
        <f t="shared" si="386"/>
        <v>0</v>
      </c>
      <c r="DC269" s="52">
        <f t="shared" si="387"/>
        <v>0</v>
      </c>
      <c r="DD269" s="61"/>
      <c r="DE269" s="165"/>
      <c r="DG269" s="276"/>
      <c r="DH269" s="282" t="str">
        <f t="shared" si="390"/>
        <v/>
      </c>
      <c r="DI269" s="275"/>
      <c r="DJ269" s="275"/>
      <c r="DK269" s="276"/>
      <c r="DL269" s="1081"/>
      <c r="DM269" s="1081"/>
      <c r="DN269" s="276"/>
      <c r="DO269" s="276"/>
      <c r="DP269" s="283" t="str">
        <f t="shared" si="391"/>
        <v/>
      </c>
      <c r="DQ269" s="276"/>
      <c r="DR269" s="276"/>
      <c r="DS269" s="277"/>
      <c r="DT269" s="276"/>
      <c r="DU269" s="277"/>
      <c r="DV269" s="276"/>
      <c r="DW269" s="276"/>
      <c r="DX269" s="277"/>
      <c r="DY269" s="277"/>
      <c r="DZ269" s="61"/>
      <c r="EA269" s="62"/>
      <c r="EB269" s="62"/>
      <c r="EC269" s="26" t="str">
        <f t="shared" si="351"/>
        <v/>
      </c>
      <c r="ED269" s="26" t="str">
        <f t="shared" si="352"/>
        <v/>
      </c>
      <c r="EE269" s="27">
        <f>IF(ED269="",0,IF(COUNTIF(ED$12:ED268,ED269)=0,0,COUNTIF(ED$12:ED268,ED269)))</f>
        <v>0</v>
      </c>
      <c r="EF269" s="26">
        <f t="shared" si="360"/>
        <v>0</v>
      </c>
      <c r="EG269" s="27" t="str">
        <f t="shared" si="353"/>
        <v/>
      </c>
      <c r="EI269" s="26" t="str">
        <f t="shared" si="354"/>
        <v/>
      </c>
      <c r="EJ269" s="26" t="str">
        <f t="shared" si="355"/>
        <v/>
      </c>
    </row>
    <row r="270" spans="1:140" s="26" customFormat="1" ht="52.5" customHeight="1">
      <c r="A270" s="169" t="str">
        <f>IF(OR($I270="TTL",$I270=""),"",IF(ISERROR(VLOOKUP($B270,CODE!$D:$G,CODE!$F$1-2,FALSE))=TRUE,"전략",VLOOKUP($B270,CODE!$D:$G,CODE!$F$1-2,FALSE)))</f>
        <v/>
      </c>
      <c r="B270" s="224" t="str">
        <f>IF(OR($I270="TTL",$I270=""),"",IF(VLOOKUP($P270,CODE!$K:$O,CODE!$O$1,FALSE)="",$I270,$I270&amp;"-"&amp;VLOOKUP($P270,CODE!$K:$O,CODE!$O$1,FALSE)))</f>
        <v/>
      </c>
      <c r="C270" s="72" t="str">
        <f t="shared" ref="C270:C302" si="407">IF($I270="TTL","",I270&amp;"-"&amp;$AG270&amp;"-"&amp;$AI270)</f>
        <v>--</v>
      </c>
      <c r="D270" s="306" t="str">
        <f t="shared" si="356"/>
        <v>--</v>
      </c>
      <c r="E270" s="72">
        <f t="shared" si="357"/>
        <v>0</v>
      </c>
      <c r="F270" s="195" t="str">
        <f t="shared" si="358"/>
        <v>--0</v>
      </c>
      <c r="G270" s="72" t="str">
        <f t="shared" si="359"/>
        <v>--0-</v>
      </c>
      <c r="H270" s="72">
        <f>IF(ISERROR(I270&amp;VLOOKUP(P270,CODE!$K:$N,CODE!$N$1,FALSE)&amp;S270)=TRUE,0,I270&amp;VLOOKUP(P270,CODE!$K:$N,CODE!$N$1,FALSE)&amp;S270)</f>
        <v>0</v>
      </c>
      <c r="I270" s="72" t="str">
        <f>IF(ISERROR(SEARCH("TTL",$K270))=TRUE,IF($L270="","",VLOOKUP($L270,CODE!$B:$G,CODE!$D$1,FALSE)),"TTL")</f>
        <v/>
      </c>
      <c r="J270" s="244" t="str">
        <f t="shared" ref="J270:J302" si="408">MID(W270,1,6)</f>
        <v/>
      </c>
      <c r="K270" s="558"/>
      <c r="L270" s="40"/>
      <c r="M270" s="41" t="str">
        <f>IF(OR($I270="TTL",$L270=""),"",VLOOKUP($L270,CODE!$B:$D,CODE!$C$1,FALSE))</f>
        <v/>
      </c>
      <c r="N270" s="42" t="str">
        <f>IF(OR($I270="TTL",$L270=""),"",VLOOKUP($K$2,CODE!$S:$T,CODE!$T$1-1,FALSE))</f>
        <v/>
      </c>
      <c r="O270" s="43" t="str">
        <f>IF(OR($I270="TTL",$L270=""),"",VLOOKUP($L$2,CODE!$X:$Y,CODE!$Y$1-1,FALSE))</f>
        <v/>
      </c>
      <c r="P270" s="40"/>
      <c r="Q270" s="41" t="str">
        <f>IF(OR($I270="TTL",$P270=""),"",VLOOKUP($P270,CODE!$K:$M,CODE!$L$1,FALSE))</f>
        <v/>
      </c>
      <c r="R270" s="185"/>
      <c r="S270" s="40"/>
      <c r="T270" s="43" t="str">
        <f t="shared" si="393"/>
        <v/>
      </c>
      <c r="U270" s="39" t="str">
        <f t="shared" si="394"/>
        <v/>
      </c>
      <c r="V270" s="36">
        <f t="shared" si="397"/>
        <v>0</v>
      </c>
      <c r="W270" s="44"/>
      <c r="X270" s="39" t="str">
        <f>IF($Y270="","",VLOOKUP($Y270,CODE!$AE:$AF,CODE!$AF$1-1,FALSE))</f>
        <v/>
      </c>
      <c r="Y270" s="37"/>
      <c r="Z270" s="35" t="str">
        <f t="shared" si="398"/>
        <v/>
      </c>
      <c r="AA270" s="554" t="str">
        <f t="shared" si="399"/>
        <v/>
      </c>
      <c r="AB270" s="45">
        <f t="shared" si="400"/>
        <v>0</v>
      </c>
      <c r="AC270" s="560">
        <v>0</v>
      </c>
      <c r="AD270" s="186">
        <v>1</v>
      </c>
      <c r="AE270" s="218"/>
      <c r="AF270" s="214"/>
      <c r="AG270" s="215"/>
      <c r="AH270" s="216"/>
      <c r="AI270" s="231" t="str">
        <f t="shared" si="395"/>
        <v/>
      </c>
      <c r="AJ270" s="217"/>
      <c r="AK270" s="217"/>
      <c r="AL270" s="219" t="str">
        <f t="shared" si="392"/>
        <v/>
      </c>
      <c r="AM270" s="254">
        <f>IF(ISERROR(VLOOKUP($F270,[1]기획현황취합!$A$1:$E$65474,[1]기획현황취합!$B$1,FALSE))=TRUE,0,VLOOKUP($F270,[1]기획현황취합!$A$1:$E$65474,[1]기획현황취합!$B$1,FALSE))</f>
        <v>0</v>
      </c>
      <c r="AN270" s="1042">
        <f>IF(ISERROR(VLOOKUP($F270,[1]기획현황취합!$A$1:$E$65474,[1]기획현황취합!$C$1,FALSE))=TRUE,0,VLOOKUP($F270,[1]기획현황취합!$A$1:$E$65474,[1]기획현황취합!$C$1,FALSE))</f>
        <v>0</v>
      </c>
      <c r="AO270" s="46">
        <f>IF(ISERROR(($AM270/1.1)/VLOOKUP($AG270,'TARGET MU'!$A:$D,'TARGET MU'!$D$1,FALSE))=TRUE,0,($AM270/1.1)/VLOOKUP($AG270,'TARGET MU'!$A:$D,'TARGET MU'!$D$1,FALSE))</f>
        <v>0</v>
      </c>
      <c r="AP270" s="1049">
        <f>IF(OR(AF270=0,AND(AV270=0,AW270=0)),0,IF(AG270="캡보이2",AV270*$AQ$5+AU270,IF(OR(AK270="IN",AK270="BG",AK270="VT",AK270="CB"),$AU270+(($AV270*(1+$AW$4))*(HLOOKUP(VLOOKUP(AG270,'TARGET MU'!$A:$P,'TARGET MU'!$J$1,FALSE),$AO$4:$AR$5,2,FALSE)))+$AW270,$AU270+((($AV270*(1+$AW$4))*(1+HLOOKUP(VLOOKUP($P270,CODE!$K:$P,CODE!$P$1,FALSE),$AS$4:$AV$5,2,FALSE)))*(HLOOKUP(VLOOKUP(AG270,'TARGET MU'!$A:$P,'TARGET MU'!$J$1,FALSE),$AO$4:$AR$5,2,FALSE)))+$AW270)))</f>
        <v>0</v>
      </c>
      <c r="AQ270" s="38">
        <f t="shared" si="388"/>
        <v>0</v>
      </c>
      <c r="AR270" s="716">
        <v>0</v>
      </c>
      <c r="AS270" s="716">
        <v>0</v>
      </c>
      <c r="AT270" s="251"/>
      <c r="AU270" s="226">
        <f t="shared" si="389"/>
        <v>0</v>
      </c>
      <c r="AV270" s="252">
        <v>0</v>
      </c>
      <c r="AW270" s="253">
        <v>0</v>
      </c>
      <c r="AX270" s="257">
        <f>IF(ISERROR(VLOOKUP($F270,[1]기획현황취합!$A$1:$E$65474,[1]기획현황취합!$D$1,FALSE))=TRUE,0,VLOOKUP($F270,[1]기획현황취합!$A$1:$E$65474,[1]기획현황취합!$D$1,FALSE))</f>
        <v>0</v>
      </c>
      <c r="AY270" s="255">
        <v>0</v>
      </c>
      <c r="AZ270" s="210">
        <f>IF(ISERROR(VLOOKUP($F270,[1]기획현황취합!$A$1:$E$65474,[1]기획현황취합!$E$1,FALSE))=TRUE,0,VLOOKUP($F270,[1]기획현황취합!$A$1:$E$65474,[1]기획현황취합!$E$1,FALSE))</f>
        <v>0</v>
      </c>
      <c r="BA270" s="250">
        <v>0</v>
      </c>
      <c r="BB270" s="250">
        <v>0</v>
      </c>
      <c r="BC270" s="250">
        <v>0</v>
      </c>
      <c r="BD270" s="250">
        <v>0</v>
      </c>
      <c r="BE270" s="250">
        <v>0</v>
      </c>
      <c r="BF270" s="250">
        <v>0</v>
      </c>
      <c r="BG270" s="256">
        <v>0</v>
      </c>
      <c r="BH270" s="256">
        <v>0</v>
      </c>
      <c r="BI270" s="84">
        <f>IF($I270="TTL",SUMIF($C:$C,MID($K270,1,SEARCH("TTL",$K270)-2),$BI:$BI),SUMIF(실입고현황!$A:$A,BB270&amp;VLOOKUP($AG270,'TARGET MU'!$A:$D,'TARGET MU'!$B$1,FALSE)&amp;$Z270&amp;" "&amp;$AE270,실입고현황!$C:$C))</f>
        <v>0</v>
      </c>
      <c r="BJ270" s="103">
        <f>IF($I270="TTL",SUMIF($C:$C,MID($K270,1,SEARCH("TTL",$K270)-2),$BJ:$BJ),SUMIF(실입고현황!$A:$A,BC270&amp;VLOOKUP($AG270,'TARGET MU'!$A:$D,'TARGET MU'!$B$1,FALSE)&amp;$Z270&amp;" "&amp;$AE270,실입고현황!$C:$C))</f>
        <v>0</v>
      </c>
      <c r="BK270" s="104">
        <f>IF($I270="TTL",SUMIF($C:$C,MID($K270,1,SEARCH("TTL",$K270)-2),$BK:$BK),SUMIF(실입고현황!$A:$A,BD270&amp;VLOOKUP($AG270,'TARGET MU'!$A:$D,'TARGET MU'!$B$1,FALSE)&amp;$Z270&amp;" "&amp;$AE270,실입고현황!$C:$C))</f>
        <v>0</v>
      </c>
      <c r="BL270" s="104">
        <f>IF($I270="TTL",SUMIF($C:$C,MID($K270,1,SEARCH("TTL",$K270)-2),$BL:$BL),SUMIF(실입고현황!$A:$A,BE270&amp;VLOOKUP($AG270,'TARGET MU'!$A:$D,'TARGET MU'!$B$1,FALSE)&amp;$Z270&amp;" "&amp;$AE270,실입고현황!$C:$C))</f>
        <v>0</v>
      </c>
      <c r="BM270" s="104">
        <f>IF($I270="TTL",SUMIF($C:$C,MID($K270,1,SEARCH("TTL",$K270)-2),$BM:$BM),SUMIF(실입고현황!$A:$A,BF270&amp;VLOOKUP($AG270,'TARGET MU'!$A:$D,'TARGET MU'!$B$1,FALSE)&amp;$Z270&amp;" "&amp;$AE270,실입고현황!$C:$C))</f>
        <v>0</v>
      </c>
      <c r="BN270" s="105">
        <f t="shared" si="401"/>
        <v>0</v>
      </c>
      <c r="BO270" s="47">
        <f t="shared" si="402"/>
        <v>0</v>
      </c>
      <c r="BP270" s="95">
        <f t="shared" si="403"/>
        <v>0</v>
      </c>
      <c r="BQ270" s="95">
        <f t="shared" si="404"/>
        <v>0</v>
      </c>
      <c r="BR270" s="48">
        <f t="shared" si="396"/>
        <v>0</v>
      </c>
      <c r="BT270" s="26" t="str">
        <f>IF(ISERROR(Z270&amp;VLOOKUP($AG270,'TARGET MU'!$A:$D,'TARGET MU'!$B$1,FALSE))=TRUE,"",Z270&amp;VLOOKUP($AG270,'TARGET MU'!$A:$D,'TARGET MU'!$B$1,FALSE))</f>
        <v/>
      </c>
      <c r="BU270" s="31">
        <f t="shared" ref="BU270:BU302" si="409">AP270</f>
        <v>0</v>
      </c>
      <c r="BV270" s="31" t="str">
        <f t="shared" ref="BV270:BV302" si="410">Z270&amp;AE270&amp;AF270&amp;AM270&amp;AG270&amp;AI270&amp;AK270</f>
        <v>0</v>
      </c>
      <c r="BX270" s="55">
        <f t="shared" si="361"/>
        <v>0</v>
      </c>
      <c r="BY270" s="56" t="str">
        <f t="shared" si="362"/>
        <v/>
      </c>
      <c r="BZ270" s="56">
        <f t="shared" si="363"/>
        <v>0</v>
      </c>
      <c r="CA270" s="56">
        <f t="shared" si="364"/>
        <v>0</v>
      </c>
      <c r="CB270" s="56">
        <f t="shared" si="365"/>
        <v>0</v>
      </c>
      <c r="CC270" s="56">
        <f t="shared" si="366"/>
        <v>0</v>
      </c>
      <c r="CD270" s="57">
        <f t="shared" si="367"/>
        <v>0</v>
      </c>
      <c r="CE270" s="56" t="str">
        <f t="shared" si="368"/>
        <v/>
      </c>
      <c r="CF270" s="56" t="str">
        <f t="shared" si="369"/>
        <v/>
      </c>
      <c r="CG270" s="57">
        <f t="shared" si="370"/>
        <v>0</v>
      </c>
      <c r="CH270" s="56" t="str">
        <f t="shared" si="371"/>
        <v/>
      </c>
      <c r="CI270" s="56">
        <f t="shared" si="372"/>
        <v>1</v>
      </c>
      <c r="CJ270" s="56">
        <f t="shared" si="373"/>
        <v>0</v>
      </c>
      <c r="CK270" s="58">
        <f t="shared" si="405"/>
        <v>0</v>
      </c>
      <c r="CL270" s="59">
        <f t="shared" si="374"/>
        <v>0</v>
      </c>
      <c r="CM270" s="58">
        <f t="shared" si="375"/>
        <v>0</v>
      </c>
      <c r="CN270" s="58">
        <f t="shared" si="376"/>
        <v>0</v>
      </c>
      <c r="CO270" s="58">
        <f t="shared" si="377"/>
        <v>0</v>
      </c>
      <c r="CP270" s="60" t="str">
        <f t="shared" si="378"/>
        <v/>
      </c>
      <c r="CQ270" s="241"/>
      <c r="CS270" s="49"/>
      <c r="CT270" s="50" t="str">
        <f t="shared" si="379"/>
        <v/>
      </c>
      <c r="CU270" s="51" t="str">
        <f t="shared" si="380"/>
        <v/>
      </c>
      <c r="CV270" s="51" t="str">
        <f t="shared" si="381"/>
        <v>_</v>
      </c>
      <c r="CW270" s="51" t="str">
        <f t="shared" si="382"/>
        <v/>
      </c>
      <c r="CX270" s="52">
        <f t="shared" si="383"/>
        <v>0</v>
      </c>
      <c r="CY270" s="52" t="str">
        <f t="shared" si="384"/>
        <v/>
      </c>
      <c r="CZ270" s="53">
        <f t="shared" si="406"/>
        <v>0</v>
      </c>
      <c r="DA270" s="53">
        <f t="shared" si="385"/>
        <v>0</v>
      </c>
      <c r="DB270" s="52">
        <f t="shared" si="386"/>
        <v>0</v>
      </c>
      <c r="DC270" s="52">
        <f t="shared" si="387"/>
        <v>0</v>
      </c>
      <c r="DD270" s="61"/>
      <c r="DE270" s="165"/>
      <c r="DG270" s="276"/>
      <c r="DH270" s="282" t="str">
        <f t="shared" si="390"/>
        <v/>
      </c>
      <c r="DI270" s="275"/>
      <c r="DJ270" s="275"/>
      <c r="DK270" s="276"/>
      <c r="DL270" s="1081"/>
      <c r="DM270" s="1081"/>
      <c r="DN270" s="276"/>
      <c r="DO270" s="276"/>
      <c r="DP270" s="283" t="str">
        <f t="shared" si="391"/>
        <v/>
      </c>
      <c r="DQ270" s="276"/>
      <c r="DR270" s="276"/>
      <c r="DS270" s="277"/>
      <c r="DT270" s="276"/>
      <c r="DU270" s="277"/>
      <c r="DV270" s="276"/>
      <c r="DW270" s="276"/>
      <c r="DX270" s="277"/>
      <c r="DY270" s="277"/>
      <c r="DZ270" s="61"/>
      <c r="EA270" s="62"/>
      <c r="EB270" s="62"/>
      <c r="EC270" s="26" t="str">
        <f t="shared" ref="EC270:EC302" si="411">IF(OR(Z269&amp;AX269=Z270&amp;AX269,Z270&amp;AX270=""),"",Z270&amp;AX270)</f>
        <v/>
      </c>
      <c r="ED270" s="26" t="str">
        <f t="shared" ref="ED270:ED302" si="412">IF(OR(Z269&amp;AE269=Z270&amp;AE270,Z270=""),"",Z270&amp;AE270)</f>
        <v/>
      </c>
      <c r="EE270" s="27">
        <f>IF(ED270="",0,IF(COUNTIF(ED$12:ED269,ED270)=0,0,COUNTIF(ED$12:ED269,ED270)))</f>
        <v>0</v>
      </c>
      <c r="EF270" s="26">
        <f t="shared" si="360"/>
        <v>0</v>
      </c>
      <c r="EG270" s="27" t="str">
        <f t="shared" ref="EG270:EG302" si="413">IF(EE270+EF270=0,"","R"&amp;(EE270+EF270))</f>
        <v/>
      </c>
      <c r="EI270" s="26" t="str">
        <f t="shared" ref="EI270:EI302" si="414">IF($ED270="","",IF($EE270=0,U270,""))</f>
        <v/>
      </c>
      <c r="EJ270" s="26" t="str">
        <f t="shared" ref="EJ270:EJ302" si="415">IF($ED270="","",IF($EE270=0,Z270,""))</f>
        <v/>
      </c>
    </row>
    <row r="271" spans="1:140" s="26" customFormat="1" ht="52.5" customHeight="1">
      <c r="A271" s="169" t="str">
        <f>IF(OR($I271="TTL",$I271=""),"",IF(ISERROR(VLOOKUP($B271,CODE!$D:$G,CODE!$F$1-2,FALSE))=TRUE,"전략",VLOOKUP($B271,CODE!$D:$G,CODE!$F$1-2,FALSE)))</f>
        <v/>
      </c>
      <c r="B271" s="224" t="str">
        <f>IF(OR($I271="TTL",$I271=""),"",IF(VLOOKUP($P271,CODE!$K:$O,CODE!$O$1,FALSE)="",$I271,$I271&amp;"-"&amp;VLOOKUP($P271,CODE!$K:$O,CODE!$O$1,FALSE)))</f>
        <v/>
      </c>
      <c r="C271" s="72" t="str">
        <f t="shared" si="407"/>
        <v>--</v>
      </c>
      <c r="D271" s="306" t="str">
        <f t="shared" ref="D271:D302" si="416">$C271&amp;$Z271</f>
        <v>--</v>
      </c>
      <c r="E271" s="72">
        <f t="shared" ref="E271:E302" si="417">IF($I271="TTL",0,IF(ISERROR(IF($Z270=$Z271,$E270,$E270+1))=TRUE,1,IF($Z270=$Z271,$E270,$E270+1)))</f>
        <v>0</v>
      </c>
      <c r="F271" s="195" t="str">
        <f t="shared" ref="F271:F302" si="418">$C271&amp;$E271</f>
        <v>--0</v>
      </c>
      <c r="G271" s="72" t="str">
        <f t="shared" ref="G271:G302" si="419">$F271&amp;"-"&amp;$U271&amp;$Y271&amp;$AE271</f>
        <v>--0-</v>
      </c>
      <c r="H271" s="72">
        <f>IF(ISERROR(I271&amp;VLOOKUP(P271,CODE!$K:$N,CODE!$N$1,FALSE)&amp;S271)=TRUE,0,I271&amp;VLOOKUP(P271,CODE!$K:$N,CODE!$N$1,FALSE)&amp;S271)</f>
        <v>0</v>
      </c>
      <c r="I271" s="72" t="str">
        <f>IF(ISERROR(SEARCH("TTL",$K271))=TRUE,IF($L271="","",VLOOKUP($L271,CODE!$B:$G,CODE!$D$1,FALSE)),"TTL")</f>
        <v/>
      </c>
      <c r="J271" s="244" t="str">
        <f t="shared" si="408"/>
        <v/>
      </c>
      <c r="K271" s="558"/>
      <c r="L271" s="40"/>
      <c r="M271" s="41" t="str">
        <f>IF(OR($I271="TTL",$L271=""),"",VLOOKUP($L271,CODE!$B:$D,CODE!$C$1,FALSE))</f>
        <v/>
      </c>
      <c r="N271" s="42" t="str">
        <f>IF(OR($I271="TTL",$L271=""),"",VLOOKUP($K$2,CODE!$S:$T,CODE!$T$1-1,FALSE))</f>
        <v/>
      </c>
      <c r="O271" s="43" t="str">
        <f>IF(OR($I271="TTL",$L271=""),"",VLOOKUP($L$2,CODE!$X:$Y,CODE!$Y$1-1,FALSE))</f>
        <v/>
      </c>
      <c r="P271" s="40"/>
      <c r="Q271" s="41" t="str">
        <f>IF(OR($I271="TTL",$P271=""),"",VLOOKUP($P271,CODE!$K:$M,CODE!$L$1,FALSE))</f>
        <v/>
      </c>
      <c r="R271" s="185"/>
      <c r="S271" s="40"/>
      <c r="T271" s="43" t="str">
        <f t="shared" si="393"/>
        <v/>
      </c>
      <c r="U271" s="39" t="str">
        <f t="shared" si="394"/>
        <v/>
      </c>
      <c r="V271" s="36">
        <f t="shared" si="397"/>
        <v>0</v>
      </c>
      <c r="W271" s="44"/>
      <c r="X271" s="39" t="str">
        <f>IF($Y271="","",VLOOKUP($Y271,CODE!$AE:$AF,CODE!$AF$1-1,FALSE))</f>
        <v/>
      </c>
      <c r="Y271" s="37"/>
      <c r="Z271" s="35" t="str">
        <f t="shared" si="398"/>
        <v/>
      </c>
      <c r="AA271" s="554" t="str">
        <f t="shared" si="399"/>
        <v/>
      </c>
      <c r="AB271" s="45">
        <f t="shared" si="400"/>
        <v>0</v>
      </c>
      <c r="AC271" s="560">
        <v>0</v>
      </c>
      <c r="AD271" s="186">
        <v>1</v>
      </c>
      <c r="AE271" s="218"/>
      <c r="AF271" s="214"/>
      <c r="AG271" s="215"/>
      <c r="AH271" s="216"/>
      <c r="AI271" s="231" t="str">
        <f t="shared" si="395"/>
        <v/>
      </c>
      <c r="AJ271" s="217"/>
      <c r="AK271" s="217"/>
      <c r="AL271" s="219" t="str">
        <f t="shared" si="392"/>
        <v/>
      </c>
      <c r="AM271" s="254">
        <f>IF(ISERROR(VLOOKUP($F271,[1]기획현황취합!$A$1:$E$65474,[1]기획현황취합!$B$1,FALSE))=TRUE,0,VLOOKUP($F271,[1]기획현황취합!$A$1:$E$65474,[1]기획현황취합!$B$1,FALSE))</f>
        <v>0</v>
      </c>
      <c r="AN271" s="1042">
        <f>IF(ISERROR(VLOOKUP($F271,[1]기획현황취합!$A$1:$E$65474,[1]기획현황취합!$C$1,FALSE))=TRUE,0,VLOOKUP($F271,[1]기획현황취합!$A$1:$E$65474,[1]기획현황취합!$C$1,FALSE))</f>
        <v>0</v>
      </c>
      <c r="AO271" s="46">
        <f>IF(ISERROR(($AM271/1.1)/VLOOKUP($AG271,'TARGET MU'!$A:$D,'TARGET MU'!$D$1,FALSE))=TRUE,0,($AM271/1.1)/VLOOKUP($AG271,'TARGET MU'!$A:$D,'TARGET MU'!$D$1,FALSE))</f>
        <v>0</v>
      </c>
      <c r="AP271" s="1049">
        <f>IF(OR(AF271=0,AND(AV271=0,AW271=0)),0,IF(AG271="캡보이2",AV271*$AQ$5+AU271,IF(OR(AK271="IN",AK271="BG",AK271="VT",AK271="CB"),$AU271+(($AV271*(1+$AW$4))*(HLOOKUP(VLOOKUP(AG271,'TARGET MU'!$A:$P,'TARGET MU'!$J$1,FALSE),$AO$4:$AR$5,2,FALSE)))+$AW271,$AU271+((($AV271*(1+$AW$4))*(1+HLOOKUP(VLOOKUP($P271,CODE!$K:$P,CODE!$P$1,FALSE),$AS$4:$AV$5,2,FALSE)))*(HLOOKUP(VLOOKUP(AG271,'TARGET MU'!$A:$P,'TARGET MU'!$J$1,FALSE),$AO$4:$AR$5,2,FALSE)))+$AW271)))</f>
        <v>0</v>
      </c>
      <c r="AQ271" s="38">
        <f t="shared" si="388"/>
        <v>0</v>
      </c>
      <c r="AR271" s="716">
        <v>0</v>
      </c>
      <c r="AS271" s="716">
        <v>0</v>
      </c>
      <c r="AT271" s="251"/>
      <c r="AU271" s="226">
        <f t="shared" si="389"/>
        <v>0</v>
      </c>
      <c r="AV271" s="252">
        <v>0</v>
      </c>
      <c r="AW271" s="253">
        <v>0</v>
      </c>
      <c r="AX271" s="257">
        <f>IF(ISERROR(VLOOKUP($F271,[1]기획현황취합!$A$1:$E$65474,[1]기획현황취합!$D$1,FALSE))=TRUE,0,VLOOKUP($F271,[1]기획현황취합!$A$1:$E$65474,[1]기획현황취합!$D$1,FALSE))</f>
        <v>0</v>
      </c>
      <c r="AY271" s="255">
        <v>0</v>
      </c>
      <c r="AZ271" s="210">
        <f>IF(ISERROR(VLOOKUP($F271,[1]기획현황취합!$A$1:$E$65474,[1]기획현황취합!$E$1,FALSE))=TRUE,0,VLOOKUP($F271,[1]기획현황취합!$A$1:$E$65474,[1]기획현황취합!$E$1,FALSE))</f>
        <v>0</v>
      </c>
      <c r="BA271" s="250">
        <v>0</v>
      </c>
      <c r="BB271" s="250">
        <v>0</v>
      </c>
      <c r="BC271" s="250">
        <v>0</v>
      </c>
      <c r="BD271" s="250">
        <v>0</v>
      </c>
      <c r="BE271" s="250">
        <v>0</v>
      </c>
      <c r="BF271" s="250">
        <v>0</v>
      </c>
      <c r="BG271" s="256">
        <v>0</v>
      </c>
      <c r="BH271" s="256">
        <v>0</v>
      </c>
      <c r="BI271" s="84">
        <f>IF($I271="TTL",SUMIF($C:$C,MID($K271,1,SEARCH("TTL",$K271)-2),$BI:$BI),SUMIF(실입고현황!$A:$A,BB271&amp;VLOOKUP($AG271,'TARGET MU'!$A:$D,'TARGET MU'!$B$1,FALSE)&amp;$Z271&amp;" "&amp;$AE271,실입고현황!$C:$C))</f>
        <v>0</v>
      </c>
      <c r="BJ271" s="103">
        <f>IF($I271="TTL",SUMIF($C:$C,MID($K271,1,SEARCH("TTL",$K271)-2),$BJ:$BJ),SUMIF(실입고현황!$A:$A,BC271&amp;VLOOKUP($AG271,'TARGET MU'!$A:$D,'TARGET MU'!$B$1,FALSE)&amp;$Z271&amp;" "&amp;$AE271,실입고현황!$C:$C))</f>
        <v>0</v>
      </c>
      <c r="BK271" s="104">
        <f>IF($I271="TTL",SUMIF($C:$C,MID($K271,1,SEARCH("TTL",$K271)-2),$BK:$BK),SUMIF(실입고현황!$A:$A,BD271&amp;VLOOKUP($AG271,'TARGET MU'!$A:$D,'TARGET MU'!$B$1,FALSE)&amp;$Z271&amp;" "&amp;$AE271,실입고현황!$C:$C))</f>
        <v>0</v>
      </c>
      <c r="BL271" s="104">
        <f>IF($I271="TTL",SUMIF($C:$C,MID($K271,1,SEARCH("TTL",$K271)-2),$BL:$BL),SUMIF(실입고현황!$A:$A,BE271&amp;VLOOKUP($AG271,'TARGET MU'!$A:$D,'TARGET MU'!$B$1,FALSE)&amp;$Z271&amp;" "&amp;$AE271,실입고현황!$C:$C))</f>
        <v>0</v>
      </c>
      <c r="BM271" s="104">
        <f>IF($I271="TTL",SUMIF($C:$C,MID($K271,1,SEARCH("TTL",$K271)-2),$BM:$BM),SUMIF(실입고현황!$A:$A,BF271&amp;VLOOKUP($AG271,'TARGET MU'!$A:$D,'TARGET MU'!$B$1,FALSE)&amp;$Z271&amp;" "&amp;$AE271,실입고현황!$C:$C))</f>
        <v>0</v>
      </c>
      <c r="BN271" s="105">
        <f t="shared" si="401"/>
        <v>0</v>
      </c>
      <c r="BO271" s="47">
        <f t="shared" si="402"/>
        <v>0</v>
      </c>
      <c r="BP271" s="95">
        <f t="shared" si="403"/>
        <v>0</v>
      </c>
      <c r="BQ271" s="95">
        <f t="shared" si="404"/>
        <v>0</v>
      </c>
      <c r="BR271" s="48">
        <f t="shared" si="396"/>
        <v>0</v>
      </c>
      <c r="BT271" s="26" t="str">
        <f>IF(ISERROR(Z271&amp;VLOOKUP($AG271,'TARGET MU'!$A:$D,'TARGET MU'!$B$1,FALSE))=TRUE,"",Z271&amp;VLOOKUP($AG271,'TARGET MU'!$A:$D,'TARGET MU'!$B$1,FALSE))</f>
        <v/>
      </c>
      <c r="BU271" s="31">
        <f t="shared" si="409"/>
        <v>0</v>
      </c>
      <c r="BV271" s="31" t="str">
        <f t="shared" si="410"/>
        <v>0</v>
      </c>
      <c r="BX271" s="55">
        <f t="shared" si="361"/>
        <v>0</v>
      </c>
      <c r="BY271" s="56" t="str">
        <f t="shared" si="362"/>
        <v/>
      </c>
      <c r="BZ271" s="56">
        <f t="shared" si="363"/>
        <v>0</v>
      </c>
      <c r="CA271" s="56">
        <f t="shared" si="364"/>
        <v>0</v>
      </c>
      <c r="CB271" s="56">
        <f t="shared" si="365"/>
        <v>0</v>
      </c>
      <c r="CC271" s="56">
        <f t="shared" si="366"/>
        <v>0</v>
      </c>
      <c r="CD271" s="57">
        <f t="shared" si="367"/>
        <v>0</v>
      </c>
      <c r="CE271" s="56" t="str">
        <f t="shared" si="368"/>
        <v/>
      </c>
      <c r="CF271" s="56" t="str">
        <f t="shared" si="369"/>
        <v/>
      </c>
      <c r="CG271" s="57">
        <f t="shared" si="370"/>
        <v>0</v>
      </c>
      <c r="CH271" s="56" t="str">
        <f t="shared" si="371"/>
        <v/>
      </c>
      <c r="CI271" s="56">
        <f t="shared" si="372"/>
        <v>1</v>
      </c>
      <c r="CJ271" s="56">
        <f t="shared" si="373"/>
        <v>0</v>
      </c>
      <c r="CK271" s="58">
        <f t="shared" si="405"/>
        <v>0</v>
      </c>
      <c r="CL271" s="59">
        <f t="shared" si="374"/>
        <v>0</v>
      </c>
      <c r="CM271" s="58">
        <f t="shared" si="375"/>
        <v>0</v>
      </c>
      <c r="CN271" s="58">
        <f t="shared" si="376"/>
        <v>0</v>
      </c>
      <c r="CO271" s="58">
        <f t="shared" si="377"/>
        <v>0</v>
      </c>
      <c r="CP271" s="60" t="str">
        <f t="shared" si="378"/>
        <v/>
      </c>
      <c r="CQ271" s="241"/>
      <c r="CS271" s="49"/>
      <c r="CT271" s="50" t="str">
        <f t="shared" si="379"/>
        <v/>
      </c>
      <c r="CU271" s="51" t="str">
        <f t="shared" si="380"/>
        <v/>
      </c>
      <c r="CV271" s="51" t="str">
        <f t="shared" si="381"/>
        <v>_</v>
      </c>
      <c r="CW271" s="51" t="str">
        <f t="shared" si="382"/>
        <v/>
      </c>
      <c r="CX271" s="52">
        <f t="shared" si="383"/>
        <v>0</v>
      </c>
      <c r="CY271" s="52" t="str">
        <f t="shared" si="384"/>
        <v/>
      </c>
      <c r="CZ271" s="53">
        <f t="shared" si="406"/>
        <v>0</v>
      </c>
      <c r="DA271" s="53">
        <f t="shared" si="385"/>
        <v>0</v>
      </c>
      <c r="DB271" s="52">
        <f t="shared" si="386"/>
        <v>0</v>
      </c>
      <c r="DC271" s="52">
        <f t="shared" si="387"/>
        <v>0</v>
      </c>
      <c r="DD271" s="61"/>
      <c r="DE271" s="165"/>
      <c r="DG271" s="276"/>
      <c r="DH271" s="282" t="str">
        <f t="shared" si="390"/>
        <v/>
      </c>
      <c r="DI271" s="275"/>
      <c r="DJ271" s="275"/>
      <c r="DK271" s="276"/>
      <c r="DL271" s="1081"/>
      <c r="DM271" s="1081"/>
      <c r="DN271" s="276"/>
      <c r="DO271" s="276"/>
      <c r="DP271" s="283" t="str">
        <f t="shared" si="391"/>
        <v/>
      </c>
      <c r="DQ271" s="276"/>
      <c r="DR271" s="276"/>
      <c r="DS271" s="277"/>
      <c r="DT271" s="276"/>
      <c r="DU271" s="277"/>
      <c r="DV271" s="276"/>
      <c r="DW271" s="276"/>
      <c r="DX271" s="277"/>
      <c r="DY271" s="277"/>
      <c r="DZ271" s="61"/>
      <c r="EA271" s="62"/>
      <c r="EB271" s="62"/>
      <c r="EC271" s="26" t="str">
        <f t="shared" si="411"/>
        <v/>
      </c>
      <c r="ED271" s="26" t="str">
        <f t="shared" si="412"/>
        <v/>
      </c>
      <c r="EE271" s="27">
        <f>IF(ED271="",0,IF(COUNTIF(ED$12:ED270,ED271)=0,0,COUNTIF(ED$12:ED270,ED271)))</f>
        <v>0</v>
      </c>
      <c r="EF271" s="26">
        <f t="shared" ref="EF271:EF302" si="420">IF(OR($AJ271="B",$ED271="",MID($U271,8,1)=$EF$9,MID($U271,8,1)=$EF$10),0,1)</f>
        <v>0</v>
      </c>
      <c r="EG271" s="27" t="str">
        <f t="shared" si="413"/>
        <v/>
      </c>
      <c r="EI271" s="26" t="str">
        <f t="shared" si="414"/>
        <v/>
      </c>
      <c r="EJ271" s="26" t="str">
        <f t="shared" si="415"/>
        <v/>
      </c>
    </row>
    <row r="272" spans="1:140" s="26" customFormat="1" ht="52.5" customHeight="1">
      <c r="A272" s="169" t="str">
        <f>IF(OR($I272="TTL",$I272=""),"",IF(ISERROR(VLOOKUP($B272,CODE!$D:$G,CODE!$F$1-2,FALSE))=TRUE,"전략",VLOOKUP($B272,CODE!$D:$G,CODE!$F$1-2,FALSE)))</f>
        <v/>
      </c>
      <c r="B272" s="224" t="str">
        <f>IF(OR($I272="TTL",$I272=""),"",IF(VLOOKUP($P272,CODE!$K:$O,CODE!$O$1,FALSE)="",$I272,$I272&amp;"-"&amp;VLOOKUP($P272,CODE!$K:$O,CODE!$O$1,FALSE)))</f>
        <v/>
      </c>
      <c r="C272" s="72" t="str">
        <f t="shared" si="407"/>
        <v>--</v>
      </c>
      <c r="D272" s="306" t="str">
        <f t="shared" si="416"/>
        <v>--</v>
      </c>
      <c r="E272" s="72">
        <f t="shared" si="417"/>
        <v>0</v>
      </c>
      <c r="F272" s="195" t="str">
        <f t="shared" si="418"/>
        <v>--0</v>
      </c>
      <c r="G272" s="72" t="str">
        <f t="shared" si="419"/>
        <v>--0-</v>
      </c>
      <c r="H272" s="72">
        <f>IF(ISERROR(I272&amp;VLOOKUP(P272,CODE!$K:$N,CODE!$N$1,FALSE)&amp;S272)=TRUE,0,I272&amp;VLOOKUP(P272,CODE!$K:$N,CODE!$N$1,FALSE)&amp;S272)</f>
        <v>0</v>
      </c>
      <c r="I272" s="72" t="str">
        <f>IF(ISERROR(SEARCH("TTL",$K272))=TRUE,IF($L272="","",VLOOKUP($L272,CODE!$B:$G,CODE!$D$1,FALSE)),"TTL")</f>
        <v/>
      </c>
      <c r="J272" s="244" t="str">
        <f t="shared" si="408"/>
        <v/>
      </c>
      <c r="K272" s="558"/>
      <c r="L272" s="40"/>
      <c r="M272" s="41" t="str">
        <f>IF(OR($I272="TTL",$L272=""),"",VLOOKUP($L272,CODE!$B:$D,CODE!$C$1,FALSE))</f>
        <v/>
      </c>
      <c r="N272" s="42" t="str">
        <f>IF(OR($I272="TTL",$L272=""),"",VLOOKUP($K$2,CODE!$S:$T,CODE!$T$1-1,FALSE))</f>
        <v/>
      </c>
      <c r="O272" s="43" t="str">
        <f>IF(OR($I272="TTL",$L272=""),"",VLOOKUP($L$2,CODE!$X:$Y,CODE!$Y$1-1,FALSE))</f>
        <v/>
      </c>
      <c r="P272" s="40"/>
      <c r="Q272" s="41" t="str">
        <f>IF(OR($I272="TTL",$P272=""),"",VLOOKUP($P272,CODE!$K:$M,CODE!$L$1,FALSE))</f>
        <v/>
      </c>
      <c r="R272" s="185"/>
      <c r="S272" s="40"/>
      <c r="T272" s="43" t="str">
        <f t="shared" si="393"/>
        <v/>
      </c>
      <c r="U272" s="39" t="str">
        <f t="shared" si="394"/>
        <v/>
      </c>
      <c r="V272" s="36">
        <f t="shared" si="397"/>
        <v>0</v>
      </c>
      <c r="W272" s="44"/>
      <c r="X272" s="39" t="str">
        <f>IF($Y272="","",VLOOKUP($Y272,CODE!$AE:$AF,CODE!$AF$1-1,FALSE))</f>
        <v/>
      </c>
      <c r="Y272" s="37"/>
      <c r="Z272" s="35" t="str">
        <f t="shared" si="398"/>
        <v/>
      </c>
      <c r="AA272" s="554" t="str">
        <f t="shared" si="399"/>
        <v/>
      </c>
      <c r="AB272" s="45">
        <f t="shared" si="400"/>
        <v>0</v>
      </c>
      <c r="AC272" s="560">
        <v>0</v>
      </c>
      <c r="AD272" s="186">
        <v>1</v>
      </c>
      <c r="AE272" s="218"/>
      <c r="AF272" s="214"/>
      <c r="AG272" s="215"/>
      <c r="AH272" s="216"/>
      <c r="AI272" s="231" t="str">
        <f t="shared" si="395"/>
        <v/>
      </c>
      <c r="AJ272" s="217"/>
      <c r="AK272" s="217"/>
      <c r="AL272" s="219" t="str">
        <f t="shared" si="392"/>
        <v/>
      </c>
      <c r="AM272" s="254">
        <f>IF(ISERROR(VLOOKUP($F272,[1]기획현황취합!$A$1:$E$65474,[1]기획현황취합!$B$1,FALSE))=TRUE,0,VLOOKUP($F272,[1]기획현황취합!$A$1:$E$65474,[1]기획현황취합!$B$1,FALSE))</f>
        <v>0</v>
      </c>
      <c r="AN272" s="1042">
        <f>IF(ISERROR(VLOOKUP($F272,[1]기획현황취합!$A$1:$E$65474,[1]기획현황취합!$C$1,FALSE))=TRUE,0,VLOOKUP($F272,[1]기획현황취합!$A$1:$E$65474,[1]기획현황취합!$C$1,FALSE))</f>
        <v>0</v>
      </c>
      <c r="AO272" s="46">
        <f>IF(ISERROR(($AM272/1.1)/VLOOKUP($AG272,'TARGET MU'!$A:$D,'TARGET MU'!$D$1,FALSE))=TRUE,0,($AM272/1.1)/VLOOKUP($AG272,'TARGET MU'!$A:$D,'TARGET MU'!$D$1,FALSE))</f>
        <v>0</v>
      </c>
      <c r="AP272" s="1049">
        <f>IF(OR(AF272=0,AND(AV272=0,AW272=0)),0,IF(AG272="캡보이2",AV272*$AQ$5+AU272,IF(OR(AK272="IN",AK272="BG",AK272="VT",AK272="CB"),$AU272+(($AV272*(1+$AW$4))*(HLOOKUP(VLOOKUP(AG272,'TARGET MU'!$A:$P,'TARGET MU'!$J$1,FALSE),$AO$4:$AR$5,2,FALSE)))+$AW272,$AU272+((($AV272*(1+$AW$4))*(1+HLOOKUP(VLOOKUP($P272,CODE!$K:$P,CODE!$P$1,FALSE),$AS$4:$AV$5,2,FALSE)))*(HLOOKUP(VLOOKUP(AG272,'TARGET MU'!$A:$P,'TARGET MU'!$J$1,FALSE),$AO$4:$AR$5,2,FALSE)))+$AW272)))</f>
        <v>0</v>
      </c>
      <c r="AQ272" s="38">
        <f t="shared" si="388"/>
        <v>0</v>
      </c>
      <c r="AR272" s="716">
        <v>0</v>
      </c>
      <c r="AS272" s="716">
        <v>0</v>
      </c>
      <c r="AT272" s="251"/>
      <c r="AU272" s="226">
        <f t="shared" si="389"/>
        <v>0</v>
      </c>
      <c r="AV272" s="252">
        <v>0</v>
      </c>
      <c r="AW272" s="253">
        <v>0</v>
      </c>
      <c r="AX272" s="257">
        <f>IF(ISERROR(VLOOKUP($F272,[1]기획현황취합!$A$1:$E$65474,[1]기획현황취합!$D$1,FALSE))=TRUE,0,VLOOKUP($F272,[1]기획현황취합!$A$1:$E$65474,[1]기획현황취합!$D$1,FALSE))</f>
        <v>0</v>
      </c>
      <c r="AY272" s="255">
        <v>0</v>
      </c>
      <c r="AZ272" s="210">
        <f>IF(ISERROR(VLOOKUP($F272,[1]기획현황취합!$A$1:$E$65474,[1]기획현황취합!$E$1,FALSE))=TRUE,0,VLOOKUP($F272,[1]기획현황취합!$A$1:$E$65474,[1]기획현황취합!$E$1,FALSE))</f>
        <v>0</v>
      </c>
      <c r="BA272" s="250">
        <v>0</v>
      </c>
      <c r="BB272" s="250">
        <v>0</v>
      </c>
      <c r="BC272" s="250">
        <v>0</v>
      </c>
      <c r="BD272" s="250">
        <v>0</v>
      </c>
      <c r="BE272" s="250">
        <v>0</v>
      </c>
      <c r="BF272" s="250">
        <v>0</v>
      </c>
      <c r="BG272" s="256">
        <v>0</v>
      </c>
      <c r="BH272" s="256">
        <v>0</v>
      </c>
      <c r="BI272" s="84">
        <f>IF($I272="TTL",SUMIF($C:$C,MID($K272,1,SEARCH("TTL",$K272)-2),$BI:$BI),SUMIF(실입고현황!$A:$A,BB272&amp;VLOOKUP($AG272,'TARGET MU'!$A:$D,'TARGET MU'!$B$1,FALSE)&amp;$Z272&amp;" "&amp;$AE272,실입고현황!$C:$C))</f>
        <v>0</v>
      </c>
      <c r="BJ272" s="103">
        <f>IF($I272="TTL",SUMIF($C:$C,MID($K272,1,SEARCH("TTL",$K272)-2),$BJ:$BJ),SUMIF(실입고현황!$A:$A,BC272&amp;VLOOKUP($AG272,'TARGET MU'!$A:$D,'TARGET MU'!$B$1,FALSE)&amp;$Z272&amp;" "&amp;$AE272,실입고현황!$C:$C))</f>
        <v>0</v>
      </c>
      <c r="BK272" s="104">
        <f>IF($I272="TTL",SUMIF($C:$C,MID($K272,1,SEARCH("TTL",$K272)-2),$BK:$BK),SUMIF(실입고현황!$A:$A,BD272&amp;VLOOKUP($AG272,'TARGET MU'!$A:$D,'TARGET MU'!$B$1,FALSE)&amp;$Z272&amp;" "&amp;$AE272,실입고현황!$C:$C))</f>
        <v>0</v>
      </c>
      <c r="BL272" s="104">
        <f>IF($I272="TTL",SUMIF($C:$C,MID($K272,1,SEARCH("TTL",$K272)-2),$BL:$BL),SUMIF(실입고현황!$A:$A,BE272&amp;VLOOKUP($AG272,'TARGET MU'!$A:$D,'TARGET MU'!$B$1,FALSE)&amp;$Z272&amp;" "&amp;$AE272,실입고현황!$C:$C))</f>
        <v>0</v>
      </c>
      <c r="BM272" s="104">
        <f>IF($I272="TTL",SUMIF($C:$C,MID($K272,1,SEARCH("TTL",$K272)-2),$BM:$BM),SUMIF(실입고현황!$A:$A,BF272&amp;VLOOKUP($AG272,'TARGET MU'!$A:$D,'TARGET MU'!$B$1,FALSE)&amp;$Z272&amp;" "&amp;$AE272,실입고현황!$C:$C))</f>
        <v>0</v>
      </c>
      <c r="BN272" s="105">
        <f t="shared" si="401"/>
        <v>0</v>
      </c>
      <c r="BO272" s="47">
        <f t="shared" si="402"/>
        <v>0</v>
      </c>
      <c r="BP272" s="95">
        <f t="shared" si="403"/>
        <v>0</v>
      </c>
      <c r="BQ272" s="95">
        <f t="shared" si="404"/>
        <v>0</v>
      </c>
      <c r="BR272" s="48">
        <f t="shared" si="396"/>
        <v>0</v>
      </c>
      <c r="BT272" s="26" t="str">
        <f>IF(ISERROR(Z272&amp;VLOOKUP($AG272,'TARGET MU'!$A:$D,'TARGET MU'!$B$1,FALSE))=TRUE,"",Z272&amp;VLOOKUP($AG272,'TARGET MU'!$A:$D,'TARGET MU'!$B$1,FALSE))</f>
        <v/>
      </c>
      <c r="BU272" s="31">
        <f t="shared" si="409"/>
        <v>0</v>
      </c>
      <c r="BV272" s="31" t="str">
        <f t="shared" si="410"/>
        <v>0</v>
      </c>
      <c r="BX272" s="55">
        <f t="shared" si="361"/>
        <v>0</v>
      </c>
      <c r="BY272" s="56" t="str">
        <f t="shared" si="362"/>
        <v/>
      </c>
      <c r="BZ272" s="56">
        <f t="shared" si="363"/>
        <v>0</v>
      </c>
      <c r="CA272" s="56">
        <f t="shared" si="364"/>
        <v>0</v>
      </c>
      <c r="CB272" s="56">
        <f t="shared" si="365"/>
        <v>0</v>
      </c>
      <c r="CC272" s="56">
        <f t="shared" si="366"/>
        <v>0</v>
      </c>
      <c r="CD272" s="57">
        <f t="shared" si="367"/>
        <v>0</v>
      </c>
      <c r="CE272" s="56" t="str">
        <f t="shared" si="368"/>
        <v/>
      </c>
      <c r="CF272" s="56" t="str">
        <f t="shared" si="369"/>
        <v/>
      </c>
      <c r="CG272" s="57">
        <f t="shared" si="370"/>
        <v>0</v>
      </c>
      <c r="CH272" s="56" t="str">
        <f t="shared" si="371"/>
        <v/>
      </c>
      <c r="CI272" s="56">
        <f t="shared" si="372"/>
        <v>1</v>
      </c>
      <c r="CJ272" s="56">
        <f t="shared" si="373"/>
        <v>0</v>
      </c>
      <c r="CK272" s="58">
        <f t="shared" si="405"/>
        <v>0</v>
      </c>
      <c r="CL272" s="59">
        <f t="shared" si="374"/>
        <v>0</v>
      </c>
      <c r="CM272" s="58">
        <f t="shared" si="375"/>
        <v>0</v>
      </c>
      <c r="CN272" s="58">
        <f t="shared" si="376"/>
        <v>0</v>
      </c>
      <c r="CO272" s="58">
        <f t="shared" si="377"/>
        <v>0</v>
      </c>
      <c r="CP272" s="60" t="str">
        <f t="shared" si="378"/>
        <v/>
      </c>
      <c r="CQ272" s="241"/>
      <c r="CS272" s="49"/>
      <c r="CT272" s="50" t="str">
        <f t="shared" si="379"/>
        <v/>
      </c>
      <c r="CU272" s="51" t="str">
        <f t="shared" si="380"/>
        <v/>
      </c>
      <c r="CV272" s="51" t="str">
        <f t="shared" si="381"/>
        <v>_</v>
      </c>
      <c r="CW272" s="51" t="str">
        <f t="shared" si="382"/>
        <v/>
      </c>
      <c r="CX272" s="52">
        <f t="shared" si="383"/>
        <v>0</v>
      </c>
      <c r="CY272" s="52" t="str">
        <f t="shared" si="384"/>
        <v/>
      </c>
      <c r="CZ272" s="53">
        <f t="shared" si="406"/>
        <v>0</v>
      </c>
      <c r="DA272" s="53">
        <f t="shared" si="385"/>
        <v>0</v>
      </c>
      <c r="DB272" s="52">
        <f t="shared" si="386"/>
        <v>0</v>
      </c>
      <c r="DC272" s="52">
        <f t="shared" si="387"/>
        <v>0</v>
      </c>
      <c r="DD272" s="61"/>
      <c r="DE272" s="165"/>
      <c r="DG272" s="276"/>
      <c r="DH272" s="282" t="str">
        <f t="shared" si="390"/>
        <v/>
      </c>
      <c r="DI272" s="275"/>
      <c r="DJ272" s="275"/>
      <c r="DK272" s="276"/>
      <c r="DL272" s="1081"/>
      <c r="DM272" s="1081"/>
      <c r="DN272" s="276"/>
      <c r="DO272" s="276"/>
      <c r="DP272" s="283" t="str">
        <f t="shared" si="391"/>
        <v/>
      </c>
      <c r="DQ272" s="276"/>
      <c r="DR272" s="276"/>
      <c r="DS272" s="277"/>
      <c r="DT272" s="276"/>
      <c r="DU272" s="277"/>
      <c r="DV272" s="276"/>
      <c r="DW272" s="276"/>
      <c r="DX272" s="277"/>
      <c r="DY272" s="277"/>
      <c r="DZ272" s="61"/>
      <c r="EA272" s="62"/>
      <c r="EB272" s="62"/>
      <c r="EC272" s="26" t="str">
        <f t="shared" si="411"/>
        <v/>
      </c>
      <c r="ED272" s="26" t="str">
        <f t="shared" si="412"/>
        <v/>
      </c>
      <c r="EE272" s="27">
        <f>IF(ED272="",0,IF(COUNTIF(ED$12:ED271,ED272)=0,0,COUNTIF(ED$12:ED271,ED272)))</f>
        <v>0</v>
      </c>
      <c r="EF272" s="26">
        <f t="shared" si="420"/>
        <v>0</v>
      </c>
      <c r="EG272" s="27" t="str">
        <f t="shared" si="413"/>
        <v/>
      </c>
      <c r="EI272" s="26" t="str">
        <f t="shared" si="414"/>
        <v/>
      </c>
      <c r="EJ272" s="26" t="str">
        <f t="shared" si="415"/>
        <v/>
      </c>
    </row>
    <row r="273" spans="1:140" s="26" customFormat="1" ht="52.5" customHeight="1">
      <c r="A273" s="169" t="str">
        <f>IF(OR($I273="TTL",$I273=""),"",IF(ISERROR(VLOOKUP($B273,CODE!$D:$G,CODE!$F$1-2,FALSE))=TRUE,"전략",VLOOKUP($B273,CODE!$D:$G,CODE!$F$1-2,FALSE)))</f>
        <v/>
      </c>
      <c r="B273" s="224" t="str">
        <f>IF(OR($I273="TTL",$I273=""),"",IF(VLOOKUP($P273,CODE!$K:$O,CODE!$O$1,FALSE)="",$I273,$I273&amp;"-"&amp;VLOOKUP($P273,CODE!$K:$O,CODE!$O$1,FALSE)))</f>
        <v/>
      </c>
      <c r="C273" s="72" t="str">
        <f t="shared" si="407"/>
        <v>--</v>
      </c>
      <c r="D273" s="306" t="str">
        <f t="shared" si="416"/>
        <v>--</v>
      </c>
      <c r="E273" s="72">
        <f t="shared" si="417"/>
        <v>0</v>
      </c>
      <c r="F273" s="195" t="str">
        <f t="shared" si="418"/>
        <v>--0</v>
      </c>
      <c r="G273" s="72" t="str">
        <f t="shared" si="419"/>
        <v>--0-</v>
      </c>
      <c r="H273" s="72">
        <f>IF(ISERROR(I273&amp;VLOOKUP(P273,CODE!$K:$N,CODE!$N$1,FALSE)&amp;S273)=TRUE,0,I273&amp;VLOOKUP(P273,CODE!$K:$N,CODE!$N$1,FALSE)&amp;S273)</f>
        <v>0</v>
      </c>
      <c r="I273" s="72" t="str">
        <f>IF(ISERROR(SEARCH("TTL",$K273))=TRUE,IF($L273="","",VLOOKUP($L273,CODE!$B:$G,CODE!$D$1,FALSE)),"TTL")</f>
        <v/>
      </c>
      <c r="J273" s="244" t="str">
        <f t="shared" si="408"/>
        <v/>
      </c>
      <c r="K273" s="558"/>
      <c r="L273" s="40"/>
      <c r="M273" s="41" t="str">
        <f>IF(OR($I273="TTL",$L273=""),"",VLOOKUP($L273,CODE!$B:$D,CODE!$C$1,FALSE))</f>
        <v/>
      </c>
      <c r="N273" s="42" t="str">
        <f>IF(OR($I273="TTL",$L273=""),"",VLOOKUP($K$2,CODE!$S:$T,CODE!$T$1-1,FALSE))</f>
        <v/>
      </c>
      <c r="O273" s="43" t="str">
        <f>IF(OR($I273="TTL",$L273=""),"",VLOOKUP($L$2,CODE!$X:$Y,CODE!$Y$1-1,FALSE))</f>
        <v/>
      </c>
      <c r="P273" s="40"/>
      <c r="Q273" s="41" t="str">
        <f>IF(OR($I273="TTL",$P273=""),"",VLOOKUP($P273,CODE!$K:$M,CODE!$L$1,FALSE))</f>
        <v/>
      </c>
      <c r="R273" s="185"/>
      <c r="S273" s="40"/>
      <c r="T273" s="43" t="str">
        <f t="shared" si="393"/>
        <v/>
      </c>
      <c r="U273" s="39" t="str">
        <f t="shared" si="394"/>
        <v/>
      </c>
      <c r="V273" s="36">
        <f t="shared" si="397"/>
        <v>0</v>
      </c>
      <c r="W273" s="44"/>
      <c r="X273" s="39" t="str">
        <f>IF($Y273="","",VLOOKUP($Y273,CODE!$AE:$AF,CODE!$AF$1-1,FALSE))</f>
        <v/>
      </c>
      <c r="Y273" s="37"/>
      <c r="Z273" s="35" t="str">
        <f t="shared" si="398"/>
        <v/>
      </c>
      <c r="AA273" s="554" t="str">
        <f t="shared" si="399"/>
        <v/>
      </c>
      <c r="AB273" s="45">
        <f t="shared" si="400"/>
        <v>0</v>
      </c>
      <c r="AC273" s="560">
        <v>0</v>
      </c>
      <c r="AD273" s="186">
        <v>1</v>
      </c>
      <c r="AE273" s="218"/>
      <c r="AF273" s="214"/>
      <c r="AG273" s="215"/>
      <c r="AH273" s="216"/>
      <c r="AI273" s="231" t="str">
        <f t="shared" si="395"/>
        <v/>
      </c>
      <c r="AJ273" s="217"/>
      <c r="AK273" s="217"/>
      <c r="AL273" s="219" t="str">
        <f t="shared" si="392"/>
        <v/>
      </c>
      <c r="AM273" s="254">
        <f>IF(ISERROR(VLOOKUP($F273,[1]기획현황취합!$A$1:$E$65474,[1]기획현황취합!$B$1,FALSE))=TRUE,0,VLOOKUP($F273,[1]기획현황취합!$A$1:$E$65474,[1]기획현황취합!$B$1,FALSE))</f>
        <v>0</v>
      </c>
      <c r="AN273" s="1042">
        <f>IF(ISERROR(VLOOKUP($F273,[1]기획현황취합!$A$1:$E$65474,[1]기획현황취합!$C$1,FALSE))=TRUE,0,VLOOKUP($F273,[1]기획현황취합!$A$1:$E$65474,[1]기획현황취합!$C$1,FALSE))</f>
        <v>0</v>
      </c>
      <c r="AO273" s="46">
        <f>IF(ISERROR(($AM273/1.1)/VLOOKUP($AG273,'TARGET MU'!$A:$D,'TARGET MU'!$D$1,FALSE))=TRUE,0,($AM273/1.1)/VLOOKUP($AG273,'TARGET MU'!$A:$D,'TARGET MU'!$D$1,FALSE))</f>
        <v>0</v>
      </c>
      <c r="AP273" s="1049">
        <f>IF(OR(AF273=0,AND(AV273=0,AW273=0)),0,IF(AG273="캡보이2",AV273*$AQ$5+AU273,IF(OR(AK273="IN",AK273="BG",AK273="VT",AK273="CB"),$AU273+(($AV273*(1+$AW$4))*(HLOOKUP(VLOOKUP(AG273,'TARGET MU'!$A:$P,'TARGET MU'!$J$1,FALSE),$AO$4:$AR$5,2,FALSE)))+$AW273,$AU273+((($AV273*(1+$AW$4))*(1+HLOOKUP(VLOOKUP($P273,CODE!$K:$P,CODE!$P$1,FALSE),$AS$4:$AV$5,2,FALSE)))*(HLOOKUP(VLOOKUP(AG273,'TARGET MU'!$A:$P,'TARGET MU'!$J$1,FALSE),$AO$4:$AR$5,2,FALSE)))+$AW273)))</f>
        <v>0</v>
      </c>
      <c r="AQ273" s="38">
        <f t="shared" si="388"/>
        <v>0</v>
      </c>
      <c r="AR273" s="716">
        <v>0</v>
      </c>
      <c r="AS273" s="716">
        <v>0</v>
      </c>
      <c r="AT273" s="251"/>
      <c r="AU273" s="226">
        <f t="shared" si="389"/>
        <v>0</v>
      </c>
      <c r="AV273" s="252">
        <v>0</v>
      </c>
      <c r="AW273" s="253">
        <v>0</v>
      </c>
      <c r="AX273" s="257">
        <f>IF(ISERROR(VLOOKUP($F273,[1]기획현황취합!$A$1:$E$65474,[1]기획현황취합!$D$1,FALSE))=TRUE,0,VLOOKUP($F273,[1]기획현황취합!$A$1:$E$65474,[1]기획현황취합!$D$1,FALSE))</f>
        <v>0</v>
      </c>
      <c r="AY273" s="255">
        <v>0</v>
      </c>
      <c r="AZ273" s="210">
        <f>IF(ISERROR(VLOOKUP($F273,[1]기획현황취합!$A$1:$E$65474,[1]기획현황취합!$E$1,FALSE))=TRUE,0,VLOOKUP($F273,[1]기획현황취합!$A$1:$E$65474,[1]기획현황취합!$E$1,FALSE))</f>
        <v>0</v>
      </c>
      <c r="BA273" s="250">
        <v>0</v>
      </c>
      <c r="BB273" s="250">
        <v>0</v>
      </c>
      <c r="BC273" s="250">
        <v>0</v>
      </c>
      <c r="BD273" s="250">
        <v>0</v>
      </c>
      <c r="BE273" s="250">
        <v>0</v>
      </c>
      <c r="BF273" s="250">
        <v>0</v>
      </c>
      <c r="BG273" s="256">
        <v>0</v>
      </c>
      <c r="BH273" s="256">
        <v>0</v>
      </c>
      <c r="BI273" s="84">
        <f>IF($I273="TTL",SUMIF($C:$C,MID($K273,1,SEARCH("TTL",$K273)-2),$BI:$BI),SUMIF(실입고현황!$A:$A,BB273&amp;VLOOKUP($AG273,'TARGET MU'!$A:$D,'TARGET MU'!$B$1,FALSE)&amp;$Z273&amp;" "&amp;$AE273,실입고현황!$C:$C))</f>
        <v>0</v>
      </c>
      <c r="BJ273" s="103">
        <f>IF($I273="TTL",SUMIF($C:$C,MID($K273,1,SEARCH("TTL",$K273)-2),$BJ:$BJ),SUMIF(실입고현황!$A:$A,BC273&amp;VLOOKUP($AG273,'TARGET MU'!$A:$D,'TARGET MU'!$B$1,FALSE)&amp;$Z273&amp;" "&amp;$AE273,실입고현황!$C:$C))</f>
        <v>0</v>
      </c>
      <c r="BK273" s="104">
        <f>IF($I273="TTL",SUMIF($C:$C,MID($K273,1,SEARCH("TTL",$K273)-2),$BK:$BK),SUMIF(실입고현황!$A:$A,BD273&amp;VLOOKUP($AG273,'TARGET MU'!$A:$D,'TARGET MU'!$B$1,FALSE)&amp;$Z273&amp;" "&amp;$AE273,실입고현황!$C:$C))</f>
        <v>0</v>
      </c>
      <c r="BL273" s="104">
        <f>IF($I273="TTL",SUMIF($C:$C,MID($K273,1,SEARCH("TTL",$K273)-2),$BL:$BL),SUMIF(실입고현황!$A:$A,BE273&amp;VLOOKUP($AG273,'TARGET MU'!$A:$D,'TARGET MU'!$B$1,FALSE)&amp;$Z273&amp;" "&amp;$AE273,실입고현황!$C:$C))</f>
        <v>0</v>
      </c>
      <c r="BM273" s="104">
        <f>IF($I273="TTL",SUMIF($C:$C,MID($K273,1,SEARCH("TTL",$K273)-2),$BM:$BM),SUMIF(실입고현황!$A:$A,BF273&amp;VLOOKUP($AG273,'TARGET MU'!$A:$D,'TARGET MU'!$B$1,FALSE)&amp;$Z273&amp;" "&amp;$AE273,실입고현황!$C:$C))</f>
        <v>0</v>
      </c>
      <c r="BN273" s="105">
        <f t="shared" si="401"/>
        <v>0</v>
      </c>
      <c r="BO273" s="47">
        <f t="shared" si="402"/>
        <v>0</v>
      </c>
      <c r="BP273" s="95">
        <f t="shared" si="403"/>
        <v>0</v>
      </c>
      <c r="BQ273" s="95">
        <f t="shared" si="404"/>
        <v>0</v>
      </c>
      <c r="BR273" s="48">
        <f t="shared" si="396"/>
        <v>0</v>
      </c>
      <c r="BT273" s="26" t="str">
        <f>IF(ISERROR(Z273&amp;VLOOKUP($AG273,'TARGET MU'!$A:$D,'TARGET MU'!$B$1,FALSE))=TRUE,"",Z273&amp;VLOOKUP($AG273,'TARGET MU'!$A:$D,'TARGET MU'!$B$1,FALSE))</f>
        <v/>
      </c>
      <c r="BU273" s="31">
        <f t="shared" si="409"/>
        <v>0</v>
      </c>
      <c r="BV273" s="31" t="str">
        <f t="shared" si="410"/>
        <v>0</v>
      </c>
      <c r="BX273" s="55">
        <f t="shared" si="361"/>
        <v>0</v>
      </c>
      <c r="BY273" s="56" t="str">
        <f t="shared" si="362"/>
        <v/>
      </c>
      <c r="BZ273" s="56">
        <f t="shared" si="363"/>
        <v>0</v>
      </c>
      <c r="CA273" s="56">
        <f t="shared" si="364"/>
        <v>0</v>
      </c>
      <c r="CB273" s="56">
        <f t="shared" si="365"/>
        <v>0</v>
      </c>
      <c r="CC273" s="56">
        <f t="shared" si="366"/>
        <v>0</v>
      </c>
      <c r="CD273" s="57">
        <f t="shared" si="367"/>
        <v>0</v>
      </c>
      <c r="CE273" s="56" t="str">
        <f t="shared" si="368"/>
        <v/>
      </c>
      <c r="CF273" s="56" t="str">
        <f t="shared" si="369"/>
        <v/>
      </c>
      <c r="CG273" s="57">
        <f t="shared" si="370"/>
        <v>0</v>
      </c>
      <c r="CH273" s="56" t="str">
        <f t="shared" si="371"/>
        <v/>
      </c>
      <c r="CI273" s="56">
        <f t="shared" si="372"/>
        <v>1</v>
      </c>
      <c r="CJ273" s="56">
        <f t="shared" si="373"/>
        <v>0</v>
      </c>
      <c r="CK273" s="58">
        <f t="shared" si="405"/>
        <v>0</v>
      </c>
      <c r="CL273" s="59">
        <f t="shared" si="374"/>
        <v>0</v>
      </c>
      <c r="CM273" s="58">
        <f t="shared" si="375"/>
        <v>0</v>
      </c>
      <c r="CN273" s="58">
        <f t="shared" si="376"/>
        <v>0</v>
      </c>
      <c r="CO273" s="58">
        <f t="shared" si="377"/>
        <v>0</v>
      </c>
      <c r="CP273" s="60" t="str">
        <f t="shared" si="378"/>
        <v/>
      </c>
      <c r="CQ273" s="241"/>
      <c r="CS273" s="49"/>
      <c r="CT273" s="50" t="str">
        <f t="shared" si="379"/>
        <v/>
      </c>
      <c r="CU273" s="51" t="str">
        <f t="shared" si="380"/>
        <v/>
      </c>
      <c r="CV273" s="51" t="str">
        <f t="shared" si="381"/>
        <v>_</v>
      </c>
      <c r="CW273" s="51" t="str">
        <f t="shared" si="382"/>
        <v/>
      </c>
      <c r="CX273" s="52">
        <f t="shared" si="383"/>
        <v>0</v>
      </c>
      <c r="CY273" s="52" t="str">
        <f t="shared" si="384"/>
        <v/>
      </c>
      <c r="CZ273" s="53">
        <f t="shared" si="406"/>
        <v>0</v>
      </c>
      <c r="DA273" s="53">
        <f t="shared" si="385"/>
        <v>0</v>
      </c>
      <c r="DB273" s="52">
        <f t="shared" si="386"/>
        <v>0</v>
      </c>
      <c r="DC273" s="52">
        <f t="shared" si="387"/>
        <v>0</v>
      </c>
      <c r="DD273" s="61"/>
      <c r="DE273" s="165"/>
      <c r="DG273" s="276"/>
      <c r="DH273" s="282" t="str">
        <f t="shared" si="390"/>
        <v/>
      </c>
      <c r="DI273" s="275"/>
      <c r="DJ273" s="275"/>
      <c r="DK273" s="276"/>
      <c r="DL273" s="1081"/>
      <c r="DM273" s="1081"/>
      <c r="DN273" s="276"/>
      <c r="DO273" s="276"/>
      <c r="DP273" s="283" t="str">
        <f t="shared" si="391"/>
        <v/>
      </c>
      <c r="DQ273" s="276"/>
      <c r="DR273" s="276"/>
      <c r="DS273" s="277"/>
      <c r="DT273" s="276"/>
      <c r="DU273" s="277"/>
      <c r="DV273" s="276"/>
      <c r="DW273" s="276"/>
      <c r="DX273" s="277"/>
      <c r="DY273" s="277"/>
      <c r="DZ273" s="61"/>
      <c r="EA273" s="62"/>
      <c r="EB273" s="62"/>
      <c r="EC273" s="26" t="str">
        <f t="shared" si="411"/>
        <v/>
      </c>
      <c r="ED273" s="26" t="str">
        <f t="shared" si="412"/>
        <v/>
      </c>
      <c r="EE273" s="27">
        <f>IF(ED273="",0,IF(COUNTIF(ED$12:ED272,ED273)=0,0,COUNTIF(ED$12:ED272,ED273)))</f>
        <v>0</v>
      </c>
      <c r="EF273" s="26">
        <f t="shared" si="420"/>
        <v>0</v>
      </c>
      <c r="EG273" s="27" t="str">
        <f t="shared" si="413"/>
        <v/>
      </c>
      <c r="EI273" s="26" t="str">
        <f t="shared" si="414"/>
        <v/>
      </c>
      <c r="EJ273" s="26" t="str">
        <f t="shared" si="415"/>
        <v/>
      </c>
    </row>
    <row r="274" spans="1:140" s="26" customFormat="1" ht="52.5" customHeight="1">
      <c r="A274" s="169" t="str">
        <f>IF(OR($I274="TTL",$I274=""),"",IF(ISERROR(VLOOKUP($B274,CODE!$D:$G,CODE!$F$1-2,FALSE))=TRUE,"전략",VLOOKUP($B274,CODE!$D:$G,CODE!$F$1-2,FALSE)))</f>
        <v/>
      </c>
      <c r="B274" s="224" t="str">
        <f>IF(OR($I274="TTL",$I274=""),"",IF(VLOOKUP($P274,CODE!$K:$O,CODE!$O$1,FALSE)="",$I274,$I274&amp;"-"&amp;VLOOKUP($P274,CODE!$K:$O,CODE!$O$1,FALSE)))</f>
        <v/>
      </c>
      <c r="C274" s="72" t="str">
        <f t="shared" si="407"/>
        <v>--</v>
      </c>
      <c r="D274" s="306" t="str">
        <f t="shared" si="416"/>
        <v>--</v>
      </c>
      <c r="E274" s="72">
        <f t="shared" si="417"/>
        <v>0</v>
      </c>
      <c r="F274" s="195" t="str">
        <f t="shared" si="418"/>
        <v>--0</v>
      </c>
      <c r="G274" s="72" t="str">
        <f t="shared" si="419"/>
        <v>--0-</v>
      </c>
      <c r="H274" s="72">
        <f>IF(ISERROR(I274&amp;VLOOKUP(P274,CODE!$K:$N,CODE!$N$1,FALSE)&amp;S274)=TRUE,0,I274&amp;VLOOKUP(P274,CODE!$K:$N,CODE!$N$1,FALSE)&amp;S274)</f>
        <v>0</v>
      </c>
      <c r="I274" s="72" t="str">
        <f>IF(ISERROR(SEARCH("TTL",$K274))=TRUE,IF($L274="","",VLOOKUP($L274,CODE!$B:$G,CODE!$D$1,FALSE)),"TTL")</f>
        <v/>
      </c>
      <c r="J274" s="244" t="str">
        <f t="shared" si="408"/>
        <v/>
      </c>
      <c r="K274" s="558"/>
      <c r="L274" s="40"/>
      <c r="M274" s="41" t="str">
        <f>IF(OR($I274="TTL",$L274=""),"",VLOOKUP($L274,CODE!$B:$D,CODE!$C$1,FALSE))</f>
        <v/>
      </c>
      <c r="N274" s="42" t="str">
        <f>IF(OR($I274="TTL",$L274=""),"",VLOOKUP($K$2,CODE!$S:$T,CODE!$T$1-1,FALSE))</f>
        <v/>
      </c>
      <c r="O274" s="43" t="str">
        <f>IF(OR($I274="TTL",$L274=""),"",VLOOKUP($L$2,CODE!$X:$Y,CODE!$Y$1-1,FALSE))</f>
        <v/>
      </c>
      <c r="P274" s="40"/>
      <c r="Q274" s="41" t="str">
        <f>IF(OR($I274="TTL",$P274=""),"",VLOOKUP($P274,CODE!$K:$M,CODE!$L$1,FALSE))</f>
        <v/>
      </c>
      <c r="R274" s="185"/>
      <c r="S274" s="40"/>
      <c r="T274" s="43" t="str">
        <f t="shared" si="393"/>
        <v/>
      </c>
      <c r="U274" s="39" t="str">
        <f t="shared" si="394"/>
        <v/>
      </c>
      <c r="V274" s="36">
        <f t="shared" si="397"/>
        <v>0</v>
      </c>
      <c r="W274" s="44"/>
      <c r="X274" s="39" t="str">
        <f>IF($Y274="","",VLOOKUP($Y274,CODE!$AE:$AF,CODE!$AF$1-1,FALSE))</f>
        <v/>
      </c>
      <c r="Y274" s="37"/>
      <c r="Z274" s="35" t="str">
        <f t="shared" si="398"/>
        <v/>
      </c>
      <c r="AA274" s="554" t="str">
        <f t="shared" si="399"/>
        <v/>
      </c>
      <c r="AB274" s="45">
        <f t="shared" si="400"/>
        <v>0</v>
      </c>
      <c r="AC274" s="560">
        <v>0</v>
      </c>
      <c r="AD274" s="186">
        <v>1</v>
      </c>
      <c r="AE274" s="218"/>
      <c r="AF274" s="214"/>
      <c r="AG274" s="215"/>
      <c r="AH274" s="216"/>
      <c r="AI274" s="231" t="str">
        <f t="shared" si="395"/>
        <v/>
      </c>
      <c r="AJ274" s="217"/>
      <c r="AK274" s="217"/>
      <c r="AL274" s="219" t="str">
        <f t="shared" si="392"/>
        <v/>
      </c>
      <c r="AM274" s="254">
        <f>IF(ISERROR(VLOOKUP($F274,[1]기획현황취합!$A$1:$E$65474,[1]기획현황취합!$B$1,FALSE))=TRUE,0,VLOOKUP($F274,[1]기획현황취합!$A$1:$E$65474,[1]기획현황취합!$B$1,FALSE))</f>
        <v>0</v>
      </c>
      <c r="AN274" s="1042">
        <f>IF(ISERROR(VLOOKUP($F274,[1]기획현황취합!$A$1:$E$65474,[1]기획현황취합!$C$1,FALSE))=TRUE,0,VLOOKUP($F274,[1]기획현황취합!$A$1:$E$65474,[1]기획현황취합!$C$1,FALSE))</f>
        <v>0</v>
      </c>
      <c r="AO274" s="46">
        <f>IF(ISERROR(($AM274/1.1)/VLOOKUP($AG274,'TARGET MU'!$A:$D,'TARGET MU'!$D$1,FALSE))=TRUE,0,($AM274/1.1)/VLOOKUP($AG274,'TARGET MU'!$A:$D,'TARGET MU'!$D$1,FALSE))</f>
        <v>0</v>
      </c>
      <c r="AP274" s="1049">
        <f>IF(OR(AF274=0,AND(AV274=0,AW274=0)),0,IF(AG274="캡보이2",AV274*$AQ$5+AU274,IF(OR(AK274="IN",AK274="BG",AK274="VT",AK274="CB"),$AU274+(($AV274*(1+$AW$4))*(HLOOKUP(VLOOKUP(AG274,'TARGET MU'!$A:$P,'TARGET MU'!$J$1,FALSE),$AO$4:$AR$5,2,FALSE)))+$AW274,$AU274+((($AV274*(1+$AW$4))*(1+HLOOKUP(VLOOKUP($P274,CODE!$K:$P,CODE!$P$1,FALSE),$AS$4:$AV$5,2,FALSE)))*(HLOOKUP(VLOOKUP(AG274,'TARGET MU'!$A:$P,'TARGET MU'!$J$1,FALSE),$AO$4:$AR$5,2,FALSE)))+$AW274)))</f>
        <v>0</v>
      </c>
      <c r="AQ274" s="38">
        <f t="shared" si="388"/>
        <v>0</v>
      </c>
      <c r="AR274" s="716">
        <v>0</v>
      </c>
      <c r="AS274" s="716">
        <v>0</v>
      </c>
      <c r="AT274" s="251"/>
      <c r="AU274" s="226">
        <f t="shared" si="389"/>
        <v>0</v>
      </c>
      <c r="AV274" s="252">
        <v>0</v>
      </c>
      <c r="AW274" s="253">
        <v>0</v>
      </c>
      <c r="AX274" s="257">
        <f>IF(ISERROR(VLOOKUP($F274,[1]기획현황취합!$A$1:$E$65474,[1]기획현황취합!$D$1,FALSE))=TRUE,0,VLOOKUP($F274,[1]기획현황취합!$A$1:$E$65474,[1]기획현황취합!$D$1,FALSE))</f>
        <v>0</v>
      </c>
      <c r="AY274" s="255">
        <v>0</v>
      </c>
      <c r="AZ274" s="210">
        <f>IF(ISERROR(VLOOKUP($F274,[1]기획현황취합!$A$1:$E$65474,[1]기획현황취합!$E$1,FALSE))=TRUE,0,VLOOKUP($F274,[1]기획현황취합!$A$1:$E$65474,[1]기획현황취합!$E$1,FALSE))</f>
        <v>0</v>
      </c>
      <c r="BA274" s="250">
        <v>0</v>
      </c>
      <c r="BB274" s="250">
        <v>0</v>
      </c>
      <c r="BC274" s="250">
        <v>0</v>
      </c>
      <c r="BD274" s="250">
        <v>0</v>
      </c>
      <c r="BE274" s="250">
        <v>0</v>
      </c>
      <c r="BF274" s="250">
        <v>0</v>
      </c>
      <c r="BG274" s="256">
        <v>0</v>
      </c>
      <c r="BH274" s="256">
        <v>0</v>
      </c>
      <c r="BI274" s="84">
        <f>IF($I274="TTL",SUMIF($C:$C,MID($K274,1,SEARCH("TTL",$K274)-2),$BI:$BI),SUMIF(실입고현황!$A:$A,BB274&amp;VLOOKUP($AG274,'TARGET MU'!$A:$D,'TARGET MU'!$B$1,FALSE)&amp;$Z274&amp;" "&amp;$AE274,실입고현황!$C:$C))</f>
        <v>0</v>
      </c>
      <c r="BJ274" s="103">
        <f>IF($I274="TTL",SUMIF($C:$C,MID($K274,1,SEARCH("TTL",$K274)-2),$BJ:$BJ),SUMIF(실입고현황!$A:$A,BC274&amp;VLOOKUP($AG274,'TARGET MU'!$A:$D,'TARGET MU'!$B$1,FALSE)&amp;$Z274&amp;" "&amp;$AE274,실입고현황!$C:$C))</f>
        <v>0</v>
      </c>
      <c r="BK274" s="104">
        <f>IF($I274="TTL",SUMIF($C:$C,MID($K274,1,SEARCH("TTL",$K274)-2),$BK:$BK),SUMIF(실입고현황!$A:$A,BD274&amp;VLOOKUP($AG274,'TARGET MU'!$A:$D,'TARGET MU'!$B$1,FALSE)&amp;$Z274&amp;" "&amp;$AE274,실입고현황!$C:$C))</f>
        <v>0</v>
      </c>
      <c r="BL274" s="104">
        <f>IF($I274="TTL",SUMIF($C:$C,MID($K274,1,SEARCH("TTL",$K274)-2),$BL:$BL),SUMIF(실입고현황!$A:$A,BE274&amp;VLOOKUP($AG274,'TARGET MU'!$A:$D,'TARGET MU'!$B$1,FALSE)&amp;$Z274&amp;" "&amp;$AE274,실입고현황!$C:$C))</f>
        <v>0</v>
      </c>
      <c r="BM274" s="104">
        <f>IF($I274="TTL",SUMIF($C:$C,MID($K274,1,SEARCH("TTL",$K274)-2),$BM:$BM),SUMIF(실입고현황!$A:$A,BF274&amp;VLOOKUP($AG274,'TARGET MU'!$A:$D,'TARGET MU'!$B$1,FALSE)&amp;$Z274&amp;" "&amp;$AE274,실입고현황!$C:$C))</f>
        <v>0</v>
      </c>
      <c r="BN274" s="105">
        <f t="shared" si="401"/>
        <v>0</v>
      </c>
      <c r="BO274" s="47">
        <f t="shared" si="402"/>
        <v>0</v>
      </c>
      <c r="BP274" s="95">
        <f t="shared" si="403"/>
        <v>0</v>
      </c>
      <c r="BQ274" s="95">
        <f t="shared" si="404"/>
        <v>0</v>
      </c>
      <c r="BR274" s="48">
        <f t="shared" si="396"/>
        <v>0</v>
      </c>
      <c r="BT274" s="26" t="str">
        <f>IF(ISERROR(Z274&amp;VLOOKUP($AG274,'TARGET MU'!$A:$D,'TARGET MU'!$B$1,FALSE))=TRUE,"",Z274&amp;VLOOKUP($AG274,'TARGET MU'!$A:$D,'TARGET MU'!$B$1,FALSE))</f>
        <v/>
      </c>
      <c r="BU274" s="31">
        <f t="shared" si="409"/>
        <v>0</v>
      </c>
      <c r="BV274" s="31" t="str">
        <f t="shared" si="410"/>
        <v>0</v>
      </c>
      <c r="BX274" s="55">
        <f t="shared" si="361"/>
        <v>0</v>
      </c>
      <c r="BY274" s="56" t="str">
        <f t="shared" si="362"/>
        <v/>
      </c>
      <c r="BZ274" s="56">
        <f t="shared" si="363"/>
        <v>0</v>
      </c>
      <c r="CA274" s="56">
        <f t="shared" si="364"/>
        <v>0</v>
      </c>
      <c r="CB274" s="56">
        <f t="shared" si="365"/>
        <v>0</v>
      </c>
      <c r="CC274" s="56">
        <f t="shared" si="366"/>
        <v>0</v>
      </c>
      <c r="CD274" s="57">
        <f t="shared" si="367"/>
        <v>0</v>
      </c>
      <c r="CE274" s="56" t="str">
        <f t="shared" si="368"/>
        <v/>
      </c>
      <c r="CF274" s="56" t="str">
        <f t="shared" si="369"/>
        <v/>
      </c>
      <c r="CG274" s="57">
        <f t="shared" si="370"/>
        <v>0</v>
      </c>
      <c r="CH274" s="56" t="str">
        <f t="shared" si="371"/>
        <v/>
      </c>
      <c r="CI274" s="56">
        <f t="shared" si="372"/>
        <v>1</v>
      </c>
      <c r="CJ274" s="56">
        <f t="shared" si="373"/>
        <v>0</v>
      </c>
      <c r="CK274" s="58">
        <f t="shared" si="405"/>
        <v>0</v>
      </c>
      <c r="CL274" s="59">
        <f t="shared" si="374"/>
        <v>0</v>
      </c>
      <c r="CM274" s="58">
        <f t="shared" si="375"/>
        <v>0</v>
      </c>
      <c r="CN274" s="58">
        <f t="shared" si="376"/>
        <v>0</v>
      </c>
      <c r="CO274" s="58">
        <f t="shared" si="377"/>
        <v>0</v>
      </c>
      <c r="CP274" s="60" t="str">
        <f t="shared" si="378"/>
        <v/>
      </c>
      <c r="CQ274" s="241"/>
      <c r="CS274" s="49"/>
      <c r="CT274" s="50" t="str">
        <f t="shared" si="379"/>
        <v/>
      </c>
      <c r="CU274" s="51" t="str">
        <f t="shared" si="380"/>
        <v/>
      </c>
      <c r="CV274" s="51" t="str">
        <f t="shared" si="381"/>
        <v>_</v>
      </c>
      <c r="CW274" s="51" t="str">
        <f t="shared" si="382"/>
        <v/>
      </c>
      <c r="CX274" s="52">
        <f t="shared" si="383"/>
        <v>0</v>
      </c>
      <c r="CY274" s="52" t="str">
        <f t="shared" si="384"/>
        <v/>
      </c>
      <c r="CZ274" s="53">
        <f t="shared" si="406"/>
        <v>0</v>
      </c>
      <c r="DA274" s="53">
        <f t="shared" si="385"/>
        <v>0</v>
      </c>
      <c r="DB274" s="52">
        <f t="shared" si="386"/>
        <v>0</v>
      </c>
      <c r="DC274" s="52">
        <f t="shared" si="387"/>
        <v>0</v>
      </c>
      <c r="DD274" s="61"/>
      <c r="DE274" s="165"/>
      <c r="DG274" s="276"/>
      <c r="DH274" s="282" t="str">
        <f t="shared" si="390"/>
        <v/>
      </c>
      <c r="DI274" s="275"/>
      <c r="DJ274" s="275"/>
      <c r="DK274" s="276"/>
      <c r="DL274" s="1081"/>
      <c r="DM274" s="1081"/>
      <c r="DN274" s="276"/>
      <c r="DO274" s="276"/>
      <c r="DP274" s="283" t="str">
        <f t="shared" si="391"/>
        <v/>
      </c>
      <c r="DQ274" s="276"/>
      <c r="DR274" s="276"/>
      <c r="DS274" s="277"/>
      <c r="DT274" s="276"/>
      <c r="DU274" s="277"/>
      <c r="DV274" s="276"/>
      <c r="DW274" s="276"/>
      <c r="DX274" s="277"/>
      <c r="DY274" s="277"/>
      <c r="DZ274" s="61"/>
      <c r="EA274" s="62"/>
      <c r="EB274" s="62"/>
      <c r="EC274" s="26" t="str">
        <f t="shared" si="411"/>
        <v/>
      </c>
      <c r="ED274" s="26" t="str">
        <f t="shared" si="412"/>
        <v/>
      </c>
      <c r="EE274" s="27">
        <f>IF(ED274="",0,IF(COUNTIF(ED$12:ED273,ED274)=0,0,COUNTIF(ED$12:ED273,ED274)))</f>
        <v>0</v>
      </c>
      <c r="EF274" s="26">
        <f t="shared" si="420"/>
        <v>0</v>
      </c>
      <c r="EG274" s="27" t="str">
        <f t="shared" si="413"/>
        <v/>
      </c>
      <c r="EI274" s="26" t="str">
        <f t="shared" si="414"/>
        <v/>
      </c>
      <c r="EJ274" s="26" t="str">
        <f t="shared" si="415"/>
        <v/>
      </c>
    </row>
    <row r="275" spans="1:140" s="26" customFormat="1" ht="52.5" customHeight="1">
      <c r="A275" s="169" t="str">
        <f>IF(OR($I275="TTL",$I275=""),"",IF(ISERROR(VLOOKUP($B275,CODE!$D:$G,CODE!$F$1-2,FALSE))=TRUE,"전략",VLOOKUP($B275,CODE!$D:$G,CODE!$F$1-2,FALSE)))</f>
        <v/>
      </c>
      <c r="B275" s="224" t="str">
        <f>IF(OR($I275="TTL",$I275=""),"",IF(VLOOKUP($P275,CODE!$K:$O,CODE!$O$1,FALSE)="",$I275,$I275&amp;"-"&amp;VLOOKUP($P275,CODE!$K:$O,CODE!$O$1,FALSE)))</f>
        <v/>
      </c>
      <c r="C275" s="72" t="str">
        <f t="shared" si="407"/>
        <v>--</v>
      </c>
      <c r="D275" s="306" t="str">
        <f t="shared" si="416"/>
        <v>--</v>
      </c>
      <c r="E275" s="72">
        <f t="shared" si="417"/>
        <v>0</v>
      </c>
      <c r="F275" s="195" t="str">
        <f t="shared" si="418"/>
        <v>--0</v>
      </c>
      <c r="G275" s="72" t="str">
        <f t="shared" si="419"/>
        <v>--0-</v>
      </c>
      <c r="H275" s="72">
        <f>IF(ISERROR(I275&amp;VLOOKUP(P275,CODE!$K:$N,CODE!$N$1,FALSE)&amp;S275)=TRUE,0,I275&amp;VLOOKUP(P275,CODE!$K:$N,CODE!$N$1,FALSE)&amp;S275)</f>
        <v>0</v>
      </c>
      <c r="I275" s="72" t="str">
        <f>IF(ISERROR(SEARCH("TTL",$K275))=TRUE,IF($L275="","",VLOOKUP($L275,CODE!$B:$G,CODE!$D$1,FALSE)),"TTL")</f>
        <v/>
      </c>
      <c r="J275" s="244" t="str">
        <f t="shared" si="408"/>
        <v/>
      </c>
      <c r="K275" s="558"/>
      <c r="L275" s="40"/>
      <c r="M275" s="41" t="str">
        <f>IF(OR($I275="TTL",$L275=""),"",VLOOKUP($L275,CODE!$B:$D,CODE!$C$1,FALSE))</f>
        <v/>
      </c>
      <c r="N275" s="42" t="str">
        <f>IF(OR($I275="TTL",$L275=""),"",VLOOKUP($K$2,CODE!$S:$T,CODE!$T$1-1,FALSE))</f>
        <v/>
      </c>
      <c r="O275" s="43" t="str">
        <f>IF(OR($I275="TTL",$L275=""),"",VLOOKUP($L$2,CODE!$X:$Y,CODE!$Y$1-1,FALSE))</f>
        <v/>
      </c>
      <c r="P275" s="40"/>
      <c r="Q275" s="41" t="str">
        <f>IF(OR($I275="TTL",$P275=""),"",VLOOKUP($P275,CODE!$K:$M,CODE!$L$1,FALSE))</f>
        <v/>
      </c>
      <c r="R275" s="185"/>
      <c r="S275" s="40"/>
      <c r="T275" s="43" t="str">
        <f t="shared" si="393"/>
        <v/>
      </c>
      <c r="U275" s="39" t="str">
        <f t="shared" si="394"/>
        <v/>
      </c>
      <c r="V275" s="36">
        <f t="shared" si="397"/>
        <v>0</v>
      </c>
      <c r="W275" s="44"/>
      <c r="X275" s="39" t="str">
        <f>IF($Y275="","",VLOOKUP($Y275,CODE!$AE:$AF,CODE!$AF$1-1,FALSE))</f>
        <v/>
      </c>
      <c r="Y275" s="37"/>
      <c r="Z275" s="35" t="str">
        <f t="shared" si="398"/>
        <v/>
      </c>
      <c r="AA275" s="554" t="str">
        <f t="shared" si="399"/>
        <v/>
      </c>
      <c r="AB275" s="45">
        <f t="shared" si="400"/>
        <v>0</v>
      </c>
      <c r="AC275" s="560">
        <v>0</v>
      </c>
      <c r="AD275" s="186">
        <v>1</v>
      </c>
      <c r="AE275" s="218"/>
      <c r="AF275" s="214"/>
      <c r="AG275" s="215"/>
      <c r="AH275" s="216"/>
      <c r="AI275" s="231" t="str">
        <f t="shared" si="395"/>
        <v/>
      </c>
      <c r="AJ275" s="217"/>
      <c r="AK275" s="217"/>
      <c r="AL275" s="219" t="str">
        <f t="shared" si="392"/>
        <v/>
      </c>
      <c r="AM275" s="254">
        <f>IF(ISERROR(VLOOKUP($F275,[1]기획현황취합!$A$1:$E$65474,[1]기획현황취합!$B$1,FALSE))=TRUE,0,VLOOKUP($F275,[1]기획현황취합!$A$1:$E$65474,[1]기획현황취합!$B$1,FALSE))</f>
        <v>0</v>
      </c>
      <c r="AN275" s="1042">
        <f>IF(ISERROR(VLOOKUP($F275,[1]기획현황취합!$A$1:$E$65474,[1]기획현황취합!$C$1,FALSE))=TRUE,0,VLOOKUP($F275,[1]기획현황취합!$A$1:$E$65474,[1]기획현황취합!$C$1,FALSE))</f>
        <v>0</v>
      </c>
      <c r="AO275" s="46">
        <f>IF(ISERROR(($AM275/1.1)/VLOOKUP($AG275,'TARGET MU'!$A:$D,'TARGET MU'!$D$1,FALSE))=TRUE,0,($AM275/1.1)/VLOOKUP($AG275,'TARGET MU'!$A:$D,'TARGET MU'!$D$1,FALSE))</f>
        <v>0</v>
      </c>
      <c r="AP275" s="1049">
        <f>IF(OR(AF275=0,AND(AV275=0,AW275=0)),0,IF(AG275="캡보이2",AV275*$AQ$5+AU275,IF(OR(AK275="IN",AK275="BG",AK275="VT",AK275="CB"),$AU275+(($AV275*(1+$AW$4))*(HLOOKUP(VLOOKUP(AG275,'TARGET MU'!$A:$P,'TARGET MU'!$J$1,FALSE),$AO$4:$AR$5,2,FALSE)))+$AW275,$AU275+((($AV275*(1+$AW$4))*(1+HLOOKUP(VLOOKUP($P275,CODE!$K:$P,CODE!$P$1,FALSE),$AS$4:$AV$5,2,FALSE)))*(HLOOKUP(VLOOKUP(AG275,'TARGET MU'!$A:$P,'TARGET MU'!$J$1,FALSE),$AO$4:$AR$5,2,FALSE)))+$AW275)))</f>
        <v>0</v>
      </c>
      <c r="AQ275" s="38">
        <f t="shared" si="388"/>
        <v>0</v>
      </c>
      <c r="AR275" s="716">
        <v>0</v>
      </c>
      <c r="AS275" s="716">
        <v>0</v>
      </c>
      <c r="AT275" s="251"/>
      <c r="AU275" s="226">
        <f t="shared" si="389"/>
        <v>0</v>
      </c>
      <c r="AV275" s="252">
        <v>0</v>
      </c>
      <c r="AW275" s="253">
        <v>0</v>
      </c>
      <c r="AX275" s="257">
        <f>IF(ISERROR(VLOOKUP($F275,[1]기획현황취합!$A$1:$E$65474,[1]기획현황취합!$D$1,FALSE))=TRUE,0,VLOOKUP($F275,[1]기획현황취합!$A$1:$E$65474,[1]기획현황취합!$D$1,FALSE))</f>
        <v>0</v>
      </c>
      <c r="AY275" s="255">
        <v>0</v>
      </c>
      <c r="AZ275" s="210">
        <f>IF(ISERROR(VLOOKUP($F275,[1]기획현황취합!$A$1:$E$65474,[1]기획현황취합!$E$1,FALSE))=TRUE,0,VLOOKUP($F275,[1]기획현황취합!$A$1:$E$65474,[1]기획현황취합!$E$1,FALSE))</f>
        <v>0</v>
      </c>
      <c r="BA275" s="250">
        <v>0</v>
      </c>
      <c r="BB275" s="250">
        <v>0</v>
      </c>
      <c r="BC275" s="250">
        <v>0</v>
      </c>
      <c r="BD275" s="250">
        <v>0</v>
      </c>
      <c r="BE275" s="250">
        <v>0</v>
      </c>
      <c r="BF275" s="250">
        <v>0</v>
      </c>
      <c r="BG275" s="256">
        <v>0</v>
      </c>
      <c r="BH275" s="256">
        <v>0</v>
      </c>
      <c r="BI275" s="84">
        <f>IF($I275="TTL",SUMIF($C:$C,MID($K275,1,SEARCH("TTL",$K275)-2),$BI:$BI),SUMIF(실입고현황!$A:$A,BB275&amp;VLOOKUP($AG275,'TARGET MU'!$A:$D,'TARGET MU'!$B$1,FALSE)&amp;$Z275&amp;" "&amp;$AE275,실입고현황!$C:$C))</f>
        <v>0</v>
      </c>
      <c r="BJ275" s="103">
        <f>IF($I275="TTL",SUMIF($C:$C,MID($K275,1,SEARCH("TTL",$K275)-2),$BJ:$BJ),SUMIF(실입고현황!$A:$A,BC275&amp;VLOOKUP($AG275,'TARGET MU'!$A:$D,'TARGET MU'!$B$1,FALSE)&amp;$Z275&amp;" "&amp;$AE275,실입고현황!$C:$C))</f>
        <v>0</v>
      </c>
      <c r="BK275" s="104">
        <f>IF($I275="TTL",SUMIF($C:$C,MID($K275,1,SEARCH("TTL",$K275)-2),$BK:$BK),SUMIF(실입고현황!$A:$A,BD275&amp;VLOOKUP($AG275,'TARGET MU'!$A:$D,'TARGET MU'!$B$1,FALSE)&amp;$Z275&amp;" "&amp;$AE275,실입고현황!$C:$C))</f>
        <v>0</v>
      </c>
      <c r="BL275" s="104">
        <f>IF($I275="TTL",SUMIF($C:$C,MID($K275,1,SEARCH("TTL",$K275)-2),$BL:$BL),SUMIF(실입고현황!$A:$A,BE275&amp;VLOOKUP($AG275,'TARGET MU'!$A:$D,'TARGET MU'!$B$1,FALSE)&amp;$Z275&amp;" "&amp;$AE275,실입고현황!$C:$C))</f>
        <v>0</v>
      </c>
      <c r="BM275" s="104">
        <f>IF($I275="TTL",SUMIF($C:$C,MID($K275,1,SEARCH("TTL",$K275)-2),$BM:$BM),SUMIF(실입고현황!$A:$A,BF275&amp;VLOOKUP($AG275,'TARGET MU'!$A:$D,'TARGET MU'!$B$1,FALSE)&amp;$Z275&amp;" "&amp;$AE275,실입고현황!$C:$C))</f>
        <v>0</v>
      </c>
      <c r="BN275" s="105">
        <f t="shared" si="401"/>
        <v>0</v>
      </c>
      <c r="BO275" s="47">
        <f t="shared" si="402"/>
        <v>0</v>
      </c>
      <c r="BP275" s="95">
        <f t="shared" si="403"/>
        <v>0</v>
      </c>
      <c r="BQ275" s="95">
        <f t="shared" si="404"/>
        <v>0</v>
      </c>
      <c r="BR275" s="48">
        <f t="shared" si="396"/>
        <v>0</v>
      </c>
      <c r="BT275" s="26" t="str">
        <f>IF(ISERROR(Z275&amp;VLOOKUP($AG275,'TARGET MU'!$A:$D,'TARGET MU'!$B$1,FALSE))=TRUE,"",Z275&amp;VLOOKUP($AG275,'TARGET MU'!$A:$D,'TARGET MU'!$B$1,FALSE))</f>
        <v/>
      </c>
      <c r="BU275" s="31">
        <f t="shared" si="409"/>
        <v>0</v>
      </c>
      <c r="BV275" s="31" t="str">
        <f t="shared" si="410"/>
        <v>0</v>
      </c>
      <c r="BX275" s="55">
        <f t="shared" si="361"/>
        <v>0</v>
      </c>
      <c r="BY275" s="56" t="str">
        <f t="shared" si="362"/>
        <v/>
      </c>
      <c r="BZ275" s="56">
        <f t="shared" si="363"/>
        <v>0</v>
      </c>
      <c r="CA275" s="56">
        <f t="shared" si="364"/>
        <v>0</v>
      </c>
      <c r="CB275" s="56">
        <f t="shared" si="365"/>
        <v>0</v>
      </c>
      <c r="CC275" s="56">
        <f t="shared" si="366"/>
        <v>0</v>
      </c>
      <c r="CD275" s="57">
        <f t="shared" si="367"/>
        <v>0</v>
      </c>
      <c r="CE275" s="56" t="str">
        <f t="shared" si="368"/>
        <v/>
      </c>
      <c r="CF275" s="56" t="str">
        <f t="shared" si="369"/>
        <v/>
      </c>
      <c r="CG275" s="57">
        <f t="shared" si="370"/>
        <v>0</v>
      </c>
      <c r="CH275" s="56" t="str">
        <f t="shared" si="371"/>
        <v/>
      </c>
      <c r="CI275" s="56">
        <f t="shared" si="372"/>
        <v>1</v>
      </c>
      <c r="CJ275" s="56">
        <f t="shared" si="373"/>
        <v>0</v>
      </c>
      <c r="CK275" s="58">
        <f t="shared" si="405"/>
        <v>0</v>
      </c>
      <c r="CL275" s="59">
        <f t="shared" si="374"/>
        <v>0</v>
      </c>
      <c r="CM275" s="58">
        <f t="shared" si="375"/>
        <v>0</v>
      </c>
      <c r="CN275" s="58">
        <f t="shared" si="376"/>
        <v>0</v>
      </c>
      <c r="CO275" s="58">
        <f t="shared" si="377"/>
        <v>0</v>
      </c>
      <c r="CP275" s="60" t="str">
        <f t="shared" si="378"/>
        <v/>
      </c>
      <c r="CQ275" s="241"/>
      <c r="CS275" s="49"/>
      <c r="CT275" s="50" t="str">
        <f t="shared" si="379"/>
        <v/>
      </c>
      <c r="CU275" s="51" t="str">
        <f t="shared" si="380"/>
        <v/>
      </c>
      <c r="CV275" s="51" t="str">
        <f t="shared" si="381"/>
        <v>_</v>
      </c>
      <c r="CW275" s="51" t="str">
        <f t="shared" si="382"/>
        <v/>
      </c>
      <c r="CX275" s="52">
        <f t="shared" si="383"/>
        <v>0</v>
      </c>
      <c r="CY275" s="52" t="str">
        <f t="shared" si="384"/>
        <v/>
      </c>
      <c r="CZ275" s="53">
        <f t="shared" si="406"/>
        <v>0</v>
      </c>
      <c r="DA275" s="53">
        <f t="shared" si="385"/>
        <v>0</v>
      </c>
      <c r="DB275" s="52">
        <f t="shared" si="386"/>
        <v>0</v>
      </c>
      <c r="DC275" s="52">
        <f t="shared" si="387"/>
        <v>0</v>
      </c>
      <c r="DD275" s="61"/>
      <c r="DE275" s="165"/>
      <c r="DG275" s="276"/>
      <c r="DH275" s="282" t="str">
        <f t="shared" si="390"/>
        <v/>
      </c>
      <c r="DI275" s="275"/>
      <c r="DJ275" s="275"/>
      <c r="DK275" s="276"/>
      <c r="DL275" s="1081"/>
      <c r="DM275" s="1081"/>
      <c r="DN275" s="276"/>
      <c r="DO275" s="276"/>
      <c r="DP275" s="283" t="str">
        <f t="shared" si="391"/>
        <v/>
      </c>
      <c r="DQ275" s="276"/>
      <c r="DR275" s="276"/>
      <c r="DS275" s="277"/>
      <c r="DT275" s="276"/>
      <c r="DU275" s="277"/>
      <c r="DV275" s="276"/>
      <c r="DW275" s="276"/>
      <c r="DX275" s="277"/>
      <c r="DY275" s="277"/>
      <c r="DZ275" s="61"/>
      <c r="EA275" s="62"/>
      <c r="EB275" s="62"/>
      <c r="EC275" s="26" t="str">
        <f t="shared" si="411"/>
        <v/>
      </c>
      <c r="ED275" s="26" t="str">
        <f t="shared" si="412"/>
        <v/>
      </c>
      <c r="EE275" s="27">
        <f>IF(ED275="",0,IF(COUNTIF(ED$12:ED274,ED275)=0,0,COUNTIF(ED$12:ED274,ED275)))</f>
        <v>0</v>
      </c>
      <c r="EF275" s="26">
        <f t="shared" si="420"/>
        <v>0</v>
      </c>
      <c r="EG275" s="27" t="str">
        <f t="shared" si="413"/>
        <v/>
      </c>
      <c r="EI275" s="26" t="str">
        <f t="shared" si="414"/>
        <v/>
      </c>
      <c r="EJ275" s="26" t="str">
        <f t="shared" si="415"/>
        <v/>
      </c>
    </row>
    <row r="276" spans="1:140" s="26" customFormat="1" ht="52.5" customHeight="1">
      <c r="A276" s="169" t="str">
        <f>IF(OR($I276="TTL",$I276=""),"",IF(ISERROR(VLOOKUP($B276,CODE!$D:$G,CODE!$F$1-2,FALSE))=TRUE,"전략",VLOOKUP($B276,CODE!$D:$G,CODE!$F$1-2,FALSE)))</f>
        <v/>
      </c>
      <c r="B276" s="224" t="str">
        <f>IF(OR($I276="TTL",$I276=""),"",IF(VLOOKUP($P276,CODE!$K:$O,CODE!$O$1,FALSE)="",$I276,$I276&amp;"-"&amp;VLOOKUP($P276,CODE!$K:$O,CODE!$O$1,FALSE)))</f>
        <v/>
      </c>
      <c r="C276" s="72" t="str">
        <f t="shared" si="407"/>
        <v>--</v>
      </c>
      <c r="D276" s="306" t="str">
        <f t="shared" si="416"/>
        <v>--</v>
      </c>
      <c r="E276" s="72">
        <f t="shared" si="417"/>
        <v>0</v>
      </c>
      <c r="F276" s="195" t="str">
        <f t="shared" si="418"/>
        <v>--0</v>
      </c>
      <c r="G276" s="72" t="str">
        <f t="shared" si="419"/>
        <v>--0-</v>
      </c>
      <c r="H276" s="72">
        <f>IF(ISERROR(I276&amp;VLOOKUP(P276,CODE!$K:$N,CODE!$N$1,FALSE)&amp;S276)=TRUE,0,I276&amp;VLOOKUP(P276,CODE!$K:$N,CODE!$N$1,FALSE)&amp;S276)</f>
        <v>0</v>
      </c>
      <c r="I276" s="72" t="str">
        <f>IF(ISERROR(SEARCH("TTL",$K276))=TRUE,IF($L276="","",VLOOKUP($L276,CODE!$B:$G,CODE!$D$1,FALSE)),"TTL")</f>
        <v/>
      </c>
      <c r="J276" s="244" t="str">
        <f t="shared" si="408"/>
        <v/>
      </c>
      <c r="K276" s="558"/>
      <c r="L276" s="40"/>
      <c r="M276" s="41" t="str">
        <f>IF(OR($I276="TTL",$L276=""),"",VLOOKUP($L276,CODE!$B:$D,CODE!$C$1,FALSE))</f>
        <v/>
      </c>
      <c r="N276" s="42" t="str">
        <f>IF(OR($I276="TTL",$L276=""),"",VLOOKUP($K$2,CODE!$S:$T,CODE!$T$1-1,FALSE))</f>
        <v/>
      </c>
      <c r="O276" s="43" t="str">
        <f>IF(OR($I276="TTL",$L276=""),"",VLOOKUP($L$2,CODE!$X:$Y,CODE!$Y$1-1,FALSE))</f>
        <v/>
      </c>
      <c r="P276" s="40"/>
      <c r="Q276" s="41" t="str">
        <f>IF(OR($I276="TTL",$P276=""),"",VLOOKUP($P276,CODE!$K:$M,CODE!$L$1,FALSE))</f>
        <v/>
      </c>
      <c r="R276" s="185"/>
      <c r="S276" s="40"/>
      <c r="T276" s="43" t="str">
        <f t="shared" si="393"/>
        <v/>
      </c>
      <c r="U276" s="39" t="str">
        <f t="shared" si="394"/>
        <v/>
      </c>
      <c r="V276" s="36">
        <f t="shared" si="397"/>
        <v>0</v>
      </c>
      <c r="W276" s="44"/>
      <c r="X276" s="39" t="str">
        <f>IF($Y276="","",VLOOKUP($Y276,CODE!$AE:$AF,CODE!$AF$1-1,FALSE))</f>
        <v/>
      </c>
      <c r="Y276" s="37"/>
      <c r="Z276" s="35" t="str">
        <f t="shared" si="398"/>
        <v/>
      </c>
      <c r="AA276" s="554" t="str">
        <f t="shared" si="399"/>
        <v/>
      </c>
      <c r="AB276" s="45">
        <f t="shared" si="400"/>
        <v>0</v>
      </c>
      <c r="AC276" s="560">
        <v>0</v>
      </c>
      <c r="AD276" s="186">
        <v>1</v>
      </c>
      <c r="AE276" s="218"/>
      <c r="AF276" s="214"/>
      <c r="AG276" s="215"/>
      <c r="AH276" s="216"/>
      <c r="AI276" s="231" t="str">
        <f t="shared" si="395"/>
        <v/>
      </c>
      <c r="AJ276" s="217"/>
      <c r="AK276" s="217"/>
      <c r="AL276" s="219" t="str">
        <f t="shared" si="392"/>
        <v/>
      </c>
      <c r="AM276" s="254">
        <f>IF(ISERROR(VLOOKUP($F276,[1]기획현황취합!$A$1:$E$65474,[1]기획현황취합!$B$1,FALSE))=TRUE,0,VLOOKUP($F276,[1]기획현황취합!$A$1:$E$65474,[1]기획현황취합!$B$1,FALSE))</f>
        <v>0</v>
      </c>
      <c r="AN276" s="1042">
        <f>IF(ISERROR(VLOOKUP($F276,[1]기획현황취합!$A$1:$E$65474,[1]기획현황취합!$C$1,FALSE))=TRUE,0,VLOOKUP($F276,[1]기획현황취합!$A$1:$E$65474,[1]기획현황취합!$C$1,FALSE))</f>
        <v>0</v>
      </c>
      <c r="AO276" s="46">
        <f>IF(ISERROR(($AM276/1.1)/VLOOKUP($AG276,'TARGET MU'!$A:$D,'TARGET MU'!$D$1,FALSE))=TRUE,0,($AM276/1.1)/VLOOKUP($AG276,'TARGET MU'!$A:$D,'TARGET MU'!$D$1,FALSE))</f>
        <v>0</v>
      </c>
      <c r="AP276" s="1049">
        <f>IF(OR(AF276=0,AND(AV276=0,AW276=0)),0,IF(AG276="캡보이2",AV276*$AQ$5+AU276,IF(OR(AK276="IN",AK276="BG",AK276="VT",AK276="CB"),$AU276+(($AV276*(1+$AW$4))*(HLOOKUP(VLOOKUP(AG276,'TARGET MU'!$A:$P,'TARGET MU'!$J$1,FALSE),$AO$4:$AR$5,2,FALSE)))+$AW276,$AU276+((($AV276*(1+$AW$4))*(1+HLOOKUP(VLOOKUP($P276,CODE!$K:$P,CODE!$P$1,FALSE),$AS$4:$AV$5,2,FALSE)))*(HLOOKUP(VLOOKUP(AG276,'TARGET MU'!$A:$P,'TARGET MU'!$J$1,FALSE),$AO$4:$AR$5,2,FALSE)))+$AW276)))</f>
        <v>0</v>
      </c>
      <c r="AQ276" s="38">
        <f t="shared" si="388"/>
        <v>0</v>
      </c>
      <c r="AR276" s="716">
        <v>0</v>
      </c>
      <c r="AS276" s="716">
        <v>0</v>
      </c>
      <c r="AT276" s="251"/>
      <c r="AU276" s="226">
        <f t="shared" si="389"/>
        <v>0</v>
      </c>
      <c r="AV276" s="252">
        <v>0</v>
      </c>
      <c r="AW276" s="253">
        <v>0</v>
      </c>
      <c r="AX276" s="257">
        <f>IF(ISERROR(VLOOKUP($F276,[1]기획현황취합!$A$1:$E$65474,[1]기획현황취합!$D$1,FALSE))=TRUE,0,VLOOKUP($F276,[1]기획현황취합!$A$1:$E$65474,[1]기획현황취합!$D$1,FALSE))</f>
        <v>0</v>
      </c>
      <c r="AY276" s="255">
        <v>0</v>
      </c>
      <c r="AZ276" s="210">
        <f>IF(ISERROR(VLOOKUP($F276,[1]기획현황취합!$A$1:$E$65474,[1]기획현황취합!$E$1,FALSE))=TRUE,0,VLOOKUP($F276,[1]기획현황취합!$A$1:$E$65474,[1]기획현황취합!$E$1,FALSE))</f>
        <v>0</v>
      </c>
      <c r="BA276" s="250">
        <v>0</v>
      </c>
      <c r="BB276" s="250">
        <v>0</v>
      </c>
      <c r="BC276" s="250">
        <v>0</v>
      </c>
      <c r="BD276" s="250">
        <v>0</v>
      </c>
      <c r="BE276" s="250">
        <v>0</v>
      </c>
      <c r="BF276" s="250">
        <v>0</v>
      </c>
      <c r="BG276" s="256">
        <v>0</v>
      </c>
      <c r="BH276" s="256">
        <v>0</v>
      </c>
      <c r="BI276" s="84">
        <f>IF($I276="TTL",SUMIF($C:$C,MID($K276,1,SEARCH("TTL",$K276)-2),$BI:$BI),SUMIF(실입고현황!$A:$A,BB276&amp;VLOOKUP($AG276,'TARGET MU'!$A:$D,'TARGET MU'!$B$1,FALSE)&amp;$Z276&amp;" "&amp;$AE276,실입고현황!$C:$C))</f>
        <v>0</v>
      </c>
      <c r="BJ276" s="103">
        <f>IF($I276="TTL",SUMIF($C:$C,MID($K276,1,SEARCH("TTL",$K276)-2),$BJ:$BJ),SUMIF(실입고현황!$A:$A,BC276&amp;VLOOKUP($AG276,'TARGET MU'!$A:$D,'TARGET MU'!$B$1,FALSE)&amp;$Z276&amp;" "&amp;$AE276,실입고현황!$C:$C))</f>
        <v>0</v>
      </c>
      <c r="BK276" s="104">
        <f>IF($I276="TTL",SUMIF($C:$C,MID($K276,1,SEARCH("TTL",$K276)-2),$BK:$BK),SUMIF(실입고현황!$A:$A,BD276&amp;VLOOKUP($AG276,'TARGET MU'!$A:$D,'TARGET MU'!$B$1,FALSE)&amp;$Z276&amp;" "&amp;$AE276,실입고현황!$C:$C))</f>
        <v>0</v>
      </c>
      <c r="BL276" s="104">
        <f>IF($I276="TTL",SUMIF($C:$C,MID($K276,1,SEARCH("TTL",$K276)-2),$BL:$BL),SUMIF(실입고현황!$A:$A,BE276&amp;VLOOKUP($AG276,'TARGET MU'!$A:$D,'TARGET MU'!$B$1,FALSE)&amp;$Z276&amp;" "&amp;$AE276,실입고현황!$C:$C))</f>
        <v>0</v>
      </c>
      <c r="BM276" s="104">
        <f>IF($I276="TTL",SUMIF($C:$C,MID($K276,1,SEARCH("TTL",$K276)-2),$BM:$BM),SUMIF(실입고현황!$A:$A,BF276&amp;VLOOKUP($AG276,'TARGET MU'!$A:$D,'TARGET MU'!$B$1,FALSE)&amp;$Z276&amp;" "&amp;$AE276,실입고현황!$C:$C))</f>
        <v>0</v>
      </c>
      <c r="BN276" s="105">
        <f t="shared" si="401"/>
        <v>0</v>
      </c>
      <c r="BO276" s="47">
        <f t="shared" si="402"/>
        <v>0</v>
      </c>
      <c r="BP276" s="95">
        <f t="shared" si="403"/>
        <v>0</v>
      </c>
      <c r="BQ276" s="95">
        <f t="shared" si="404"/>
        <v>0</v>
      </c>
      <c r="BR276" s="48">
        <f t="shared" si="396"/>
        <v>0</v>
      </c>
      <c r="BT276" s="26" t="str">
        <f>IF(ISERROR(Z276&amp;VLOOKUP($AG276,'TARGET MU'!$A:$D,'TARGET MU'!$B$1,FALSE))=TRUE,"",Z276&amp;VLOOKUP($AG276,'TARGET MU'!$A:$D,'TARGET MU'!$B$1,FALSE))</f>
        <v/>
      </c>
      <c r="BU276" s="31">
        <f t="shared" si="409"/>
        <v>0</v>
      </c>
      <c r="BV276" s="31" t="str">
        <f t="shared" si="410"/>
        <v>0</v>
      </c>
      <c r="BX276" s="55">
        <f t="shared" si="361"/>
        <v>0</v>
      </c>
      <c r="BY276" s="56" t="str">
        <f t="shared" si="362"/>
        <v/>
      </c>
      <c r="BZ276" s="56">
        <f t="shared" si="363"/>
        <v>0</v>
      </c>
      <c r="CA276" s="56">
        <f t="shared" si="364"/>
        <v>0</v>
      </c>
      <c r="CB276" s="56">
        <f t="shared" si="365"/>
        <v>0</v>
      </c>
      <c r="CC276" s="56">
        <f t="shared" si="366"/>
        <v>0</v>
      </c>
      <c r="CD276" s="57">
        <f t="shared" si="367"/>
        <v>0</v>
      </c>
      <c r="CE276" s="56" t="str">
        <f t="shared" si="368"/>
        <v/>
      </c>
      <c r="CF276" s="56" t="str">
        <f t="shared" si="369"/>
        <v/>
      </c>
      <c r="CG276" s="57">
        <f t="shared" si="370"/>
        <v>0</v>
      </c>
      <c r="CH276" s="56" t="str">
        <f t="shared" si="371"/>
        <v/>
      </c>
      <c r="CI276" s="56">
        <f t="shared" si="372"/>
        <v>1</v>
      </c>
      <c r="CJ276" s="56">
        <f t="shared" si="373"/>
        <v>0</v>
      </c>
      <c r="CK276" s="58">
        <f t="shared" si="405"/>
        <v>0</v>
      </c>
      <c r="CL276" s="59">
        <f t="shared" si="374"/>
        <v>0</v>
      </c>
      <c r="CM276" s="58">
        <f t="shared" si="375"/>
        <v>0</v>
      </c>
      <c r="CN276" s="58">
        <f t="shared" si="376"/>
        <v>0</v>
      </c>
      <c r="CO276" s="58">
        <f t="shared" si="377"/>
        <v>0</v>
      </c>
      <c r="CP276" s="60" t="str">
        <f t="shared" si="378"/>
        <v/>
      </c>
      <c r="CQ276" s="241"/>
      <c r="CS276" s="49"/>
      <c r="CT276" s="50" t="str">
        <f t="shared" si="379"/>
        <v/>
      </c>
      <c r="CU276" s="51" t="str">
        <f t="shared" si="380"/>
        <v/>
      </c>
      <c r="CV276" s="51" t="str">
        <f t="shared" si="381"/>
        <v>_</v>
      </c>
      <c r="CW276" s="51" t="str">
        <f t="shared" si="382"/>
        <v/>
      </c>
      <c r="CX276" s="52">
        <f t="shared" si="383"/>
        <v>0</v>
      </c>
      <c r="CY276" s="52" t="str">
        <f t="shared" si="384"/>
        <v/>
      </c>
      <c r="CZ276" s="53">
        <f t="shared" si="406"/>
        <v>0</v>
      </c>
      <c r="DA276" s="53">
        <f t="shared" si="385"/>
        <v>0</v>
      </c>
      <c r="DB276" s="52">
        <f t="shared" si="386"/>
        <v>0</v>
      </c>
      <c r="DC276" s="52">
        <f t="shared" si="387"/>
        <v>0</v>
      </c>
      <c r="DD276" s="61"/>
      <c r="DE276" s="165"/>
      <c r="DG276" s="276"/>
      <c r="DH276" s="282" t="str">
        <f t="shared" si="390"/>
        <v/>
      </c>
      <c r="DI276" s="275"/>
      <c r="DJ276" s="275"/>
      <c r="DK276" s="276"/>
      <c r="DL276" s="1081"/>
      <c r="DM276" s="1081"/>
      <c r="DN276" s="276"/>
      <c r="DO276" s="276"/>
      <c r="DP276" s="283" t="str">
        <f t="shared" si="391"/>
        <v/>
      </c>
      <c r="DQ276" s="276"/>
      <c r="DR276" s="276"/>
      <c r="DS276" s="277"/>
      <c r="DT276" s="276"/>
      <c r="DU276" s="277"/>
      <c r="DV276" s="276"/>
      <c r="DW276" s="276"/>
      <c r="DX276" s="277"/>
      <c r="DY276" s="277"/>
      <c r="DZ276" s="61"/>
      <c r="EA276" s="62"/>
      <c r="EB276" s="62"/>
      <c r="EC276" s="26" t="str">
        <f t="shared" si="411"/>
        <v/>
      </c>
      <c r="ED276" s="26" t="str">
        <f t="shared" si="412"/>
        <v/>
      </c>
      <c r="EE276" s="27">
        <f>IF(ED276="",0,IF(COUNTIF(ED$12:ED275,ED276)=0,0,COUNTIF(ED$12:ED275,ED276)))</f>
        <v>0</v>
      </c>
      <c r="EF276" s="26">
        <f t="shared" si="420"/>
        <v>0</v>
      </c>
      <c r="EG276" s="27" t="str">
        <f t="shared" si="413"/>
        <v/>
      </c>
      <c r="EI276" s="26" t="str">
        <f t="shared" si="414"/>
        <v/>
      </c>
      <c r="EJ276" s="26" t="str">
        <f t="shared" si="415"/>
        <v/>
      </c>
    </row>
    <row r="277" spans="1:140" s="26" customFormat="1" ht="52.5" customHeight="1">
      <c r="A277" s="169" t="str">
        <f>IF(OR($I277="TTL",$I277=""),"",IF(ISERROR(VLOOKUP($B277,CODE!$D:$G,CODE!$F$1-2,FALSE))=TRUE,"전략",VLOOKUP($B277,CODE!$D:$G,CODE!$F$1-2,FALSE)))</f>
        <v/>
      </c>
      <c r="B277" s="224" t="str">
        <f>IF(OR($I277="TTL",$I277=""),"",IF(VLOOKUP($P277,CODE!$K:$O,CODE!$O$1,FALSE)="",$I277,$I277&amp;"-"&amp;VLOOKUP($P277,CODE!$K:$O,CODE!$O$1,FALSE)))</f>
        <v/>
      </c>
      <c r="C277" s="72" t="str">
        <f t="shared" si="407"/>
        <v>--</v>
      </c>
      <c r="D277" s="306" t="str">
        <f t="shared" si="416"/>
        <v>--</v>
      </c>
      <c r="E277" s="72">
        <f t="shared" si="417"/>
        <v>0</v>
      </c>
      <c r="F277" s="195" t="str">
        <f t="shared" si="418"/>
        <v>--0</v>
      </c>
      <c r="G277" s="72" t="str">
        <f t="shared" si="419"/>
        <v>--0-</v>
      </c>
      <c r="H277" s="72">
        <f>IF(ISERROR(I277&amp;VLOOKUP(P277,CODE!$K:$N,CODE!$N$1,FALSE)&amp;S277)=TRUE,0,I277&amp;VLOOKUP(P277,CODE!$K:$N,CODE!$N$1,FALSE)&amp;S277)</f>
        <v>0</v>
      </c>
      <c r="I277" s="72" t="str">
        <f>IF(ISERROR(SEARCH("TTL",$K277))=TRUE,IF($L277="","",VLOOKUP($L277,CODE!$B:$G,CODE!$D$1,FALSE)),"TTL")</f>
        <v/>
      </c>
      <c r="J277" s="244" t="str">
        <f t="shared" si="408"/>
        <v/>
      </c>
      <c r="K277" s="558"/>
      <c r="L277" s="40"/>
      <c r="M277" s="41" t="str">
        <f>IF(OR($I277="TTL",$L277=""),"",VLOOKUP($L277,CODE!$B:$D,CODE!$C$1,FALSE))</f>
        <v/>
      </c>
      <c r="N277" s="42" t="str">
        <f>IF(OR($I277="TTL",$L277=""),"",VLOOKUP($K$2,CODE!$S:$T,CODE!$T$1-1,FALSE))</f>
        <v/>
      </c>
      <c r="O277" s="43" t="str">
        <f>IF(OR($I277="TTL",$L277=""),"",VLOOKUP($L$2,CODE!$X:$Y,CODE!$Y$1-1,FALSE))</f>
        <v/>
      </c>
      <c r="P277" s="40"/>
      <c r="Q277" s="41" t="str">
        <f>IF(OR($I277="TTL",$P277=""),"",VLOOKUP($P277,CODE!$K:$M,CODE!$L$1,FALSE))</f>
        <v/>
      </c>
      <c r="R277" s="185"/>
      <c r="S277" s="40"/>
      <c r="T277" s="43" t="str">
        <f t="shared" si="393"/>
        <v/>
      </c>
      <c r="U277" s="39" t="str">
        <f t="shared" si="394"/>
        <v/>
      </c>
      <c r="V277" s="36">
        <f t="shared" si="397"/>
        <v>0</v>
      </c>
      <c r="W277" s="44"/>
      <c r="X277" s="39" t="str">
        <f>IF($Y277="","",VLOOKUP($Y277,CODE!$AE:$AF,CODE!$AF$1-1,FALSE))</f>
        <v/>
      </c>
      <c r="Y277" s="37"/>
      <c r="Z277" s="35" t="str">
        <f t="shared" si="398"/>
        <v/>
      </c>
      <c r="AA277" s="554" t="str">
        <f t="shared" si="399"/>
        <v/>
      </c>
      <c r="AB277" s="45">
        <f t="shared" si="400"/>
        <v>0</v>
      </c>
      <c r="AC277" s="560">
        <v>0</v>
      </c>
      <c r="AD277" s="186">
        <v>1</v>
      </c>
      <c r="AE277" s="218"/>
      <c r="AF277" s="214"/>
      <c r="AG277" s="215"/>
      <c r="AH277" s="216"/>
      <c r="AI277" s="231" t="str">
        <f t="shared" si="395"/>
        <v/>
      </c>
      <c r="AJ277" s="217"/>
      <c r="AK277" s="217"/>
      <c r="AL277" s="219" t="str">
        <f t="shared" si="392"/>
        <v/>
      </c>
      <c r="AM277" s="254">
        <f>IF(ISERROR(VLOOKUP($F277,[1]기획현황취합!$A$1:$E$65474,[1]기획현황취합!$B$1,FALSE))=TRUE,0,VLOOKUP($F277,[1]기획현황취합!$A$1:$E$65474,[1]기획현황취합!$B$1,FALSE))</f>
        <v>0</v>
      </c>
      <c r="AN277" s="1042">
        <f>IF(ISERROR(VLOOKUP($F277,[1]기획현황취합!$A$1:$E$65474,[1]기획현황취합!$C$1,FALSE))=TRUE,0,VLOOKUP($F277,[1]기획현황취합!$A$1:$E$65474,[1]기획현황취합!$C$1,FALSE))</f>
        <v>0</v>
      </c>
      <c r="AO277" s="46">
        <f>IF(ISERROR(($AM277/1.1)/VLOOKUP($AG277,'TARGET MU'!$A:$D,'TARGET MU'!$D$1,FALSE))=TRUE,0,($AM277/1.1)/VLOOKUP($AG277,'TARGET MU'!$A:$D,'TARGET MU'!$D$1,FALSE))</f>
        <v>0</v>
      </c>
      <c r="AP277" s="1049">
        <f>IF(OR(AF277=0,AND(AV277=0,AW277=0)),0,IF(AG277="캡보이2",AV277*$AQ$5+AU277,IF(OR(AK277="IN",AK277="BG",AK277="VT",AK277="CB"),$AU277+(($AV277*(1+$AW$4))*(HLOOKUP(VLOOKUP(AG277,'TARGET MU'!$A:$P,'TARGET MU'!$J$1,FALSE),$AO$4:$AR$5,2,FALSE)))+$AW277,$AU277+((($AV277*(1+$AW$4))*(1+HLOOKUP(VLOOKUP($P277,CODE!$K:$P,CODE!$P$1,FALSE),$AS$4:$AV$5,2,FALSE)))*(HLOOKUP(VLOOKUP(AG277,'TARGET MU'!$A:$P,'TARGET MU'!$J$1,FALSE),$AO$4:$AR$5,2,FALSE)))+$AW277)))</f>
        <v>0</v>
      </c>
      <c r="AQ277" s="38">
        <f t="shared" si="388"/>
        <v>0</v>
      </c>
      <c r="AR277" s="716">
        <v>0</v>
      </c>
      <c r="AS277" s="716">
        <v>0</v>
      </c>
      <c r="AT277" s="251"/>
      <c r="AU277" s="226">
        <f t="shared" si="389"/>
        <v>0</v>
      </c>
      <c r="AV277" s="252">
        <v>0</v>
      </c>
      <c r="AW277" s="253">
        <v>0</v>
      </c>
      <c r="AX277" s="257">
        <f>IF(ISERROR(VLOOKUP($F277,[1]기획현황취합!$A$1:$E$65474,[1]기획현황취합!$D$1,FALSE))=TRUE,0,VLOOKUP($F277,[1]기획현황취합!$A$1:$E$65474,[1]기획현황취합!$D$1,FALSE))</f>
        <v>0</v>
      </c>
      <c r="AY277" s="255">
        <v>0</v>
      </c>
      <c r="AZ277" s="210">
        <f>IF(ISERROR(VLOOKUP($F277,[1]기획현황취합!$A$1:$E$65474,[1]기획현황취합!$E$1,FALSE))=TRUE,0,VLOOKUP($F277,[1]기획현황취합!$A$1:$E$65474,[1]기획현황취합!$E$1,FALSE))</f>
        <v>0</v>
      </c>
      <c r="BA277" s="250">
        <v>0</v>
      </c>
      <c r="BB277" s="250">
        <v>0</v>
      </c>
      <c r="BC277" s="250">
        <v>0</v>
      </c>
      <c r="BD277" s="250">
        <v>0</v>
      </c>
      <c r="BE277" s="250">
        <v>0</v>
      </c>
      <c r="BF277" s="250">
        <v>0</v>
      </c>
      <c r="BG277" s="256">
        <v>0</v>
      </c>
      <c r="BH277" s="256">
        <v>0</v>
      </c>
      <c r="BI277" s="84">
        <f>IF($I277="TTL",SUMIF($C:$C,MID($K277,1,SEARCH("TTL",$K277)-2),$BI:$BI),SUMIF(실입고현황!$A:$A,BB277&amp;VLOOKUP($AG277,'TARGET MU'!$A:$D,'TARGET MU'!$B$1,FALSE)&amp;$Z277&amp;" "&amp;$AE277,실입고현황!$C:$C))</f>
        <v>0</v>
      </c>
      <c r="BJ277" s="103">
        <f>IF($I277="TTL",SUMIF($C:$C,MID($K277,1,SEARCH("TTL",$K277)-2),$BJ:$BJ),SUMIF(실입고현황!$A:$A,BC277&amp;VLOOKUP($AG277,'TARGET MU'!$A:$D,'TARGET MU'!$B$1,FALSE)&amp;$Z277&amp;" "&amp;$AE277,실입고현황!$C:$C))</f>
        <v>0</v>
      </c>
      <c r="BK277" s="104">
        <f>IF($I277="TTL",SUMIF($C:$C,MID($K277,1,SEARCH("TTL",$K277)-2),$BK:$BK),SUMIF(실입고현황!$A:$A,BD277&amp;VLOOKUP($AG277,'TARGET MU'!$A:$D,'TARGET MU'!$B$1,FALSE)&amp;$Z277&amp;" "&amp;$AE277,실입고현황!$C:$C))</f>
        <v>0</v>
      </c>
      <c r="BL277" s="104">
        <f>IF($I277="TTL",SUMIF($C:$C,MID($K277,1,SEARCH("TTL",$K277)-2),$BL:$BL),SUMIF(실입고현황!$A:$A,BE277&amp;VLOOKUP($AG277,'TARGET MU'!$A:$D,'TARGET MU'!$B$1,FALSE)&amp;$Z277&amp;" "&amp;$AE277,실입고현황!$C:$C))</f>
        <v>0</v>
      </c>
      <c r="BM277" s="104">
        <f>IF($I277="TTL",SUMIF($C:$C,MID($K277,1,SEARCH("TTL",$K277)-2),$BM:$BM),SUMIF(실입고현황!$A:$A,BF277&amp;VLOOKUP($AG277,'TARGET MU'!$A:$D,'TARGET MU'!$B$1,FALSE)&amp;$Z277&amp;" "&amp;$AE277,실입고현황!$C:$C))</f>
        <v>0</v>
      </c>
      <c r="BN277" s="105">
        <f t="shared" si="401"/>
        <v>0</v>
      </c>
      <c r="BO277" s="47">
        <f t="shared" si="402"/>
        <v>0</v>
      </c>
      <c r="BP277" s="95">
        <f t="shared" si="403"/>
        <v>0</v>
      </c>
      <c r="BQ277" s="95">
        <f t="shared" si="404"/>
        <v>0</v>
      </c>
      <c r="BR277" s="48">
        <f t="shared" si="396"/>
        <v>0</v>
      </c>
      <c r="BT277" s="26" t="str">
        <f>IF(ISERROR(Z277&amp;VLOOKUP($AG277,'TARGET MU'!$A:$D,'TARGET MU'!$B$1,FALSE))=TRUE,"",Z277&amp;VLOOKUP($AG277,'TARGET MU'!$A:$D,'TARGET MU'!$B$1,FALSE))</f>
        <v/>
      </c>
      <c r="BU277" s="31">
        <f t="shared" si="409"/>
        <v>0</v>
      </c>
      <c r="BV277" s="31" t="str">
        <f t="shared" si="410"/>
        <v>0</v>
      </c>
      <c r="BX277" s="55">
        <f t="shared" si="361"/>
        <v>0</v>
      </c>
      <c r="BY277" s="56" t="str">
        <f t="shared" si="362"/>
        <v/>
      </c>
      <c r="BZ277" s="56">
        <f t="shared" si="363"/>
        <v>0</v>
      </c>
      <c r="CA277" s="56">
        <f t="shared" si="364"/>
        <v>0</v>
      </c>
      <c r="CB277" s="56">
        <f t="shared" si="365"/>
        <v>0</v>
      </c>
      <c r="CC277" s="56">
        <f t="shared" si="366"/>
        <v>0</v>
      </c>
      <c r="CD277" s="57">
        <f t="shared" si="367"/>
        <v>0</v>
      </c>
      <c r="CE277" s="56" t="str">
        <f t="shared" si="368"/>
        <v/>
      </c>
      <c r="CF277" s="56" t="str">
        <f t="shared" si="369"/>
        <v/>
      </c>
      <c r="CG277" s="57">
        <f t="shared" si="370"/>
        <v>0</v>
      </c>
      <c r="CH277" s="56" t="str">
        <f t="shared" si="371"/>
        <v/>
      </c>
      <c r="CI277" s="56">
        <f t="shared" si="372"/>
        <v>1</v>
      </c>
      <c r="CJ277" s="56">
        <f t="shared" si="373"/>
        <v>0</v>
      </c>
      <c r="CK277" s="58">
        <f t="shared" si="405"/>
        <v>0</v>
      </c>
      <c r="CL277" s="59">
        <f t="shared" si="374"/>
        <v>0</v>
      </c>
      <c r="CM277" s="58">
        <f t="shared" si="375"/>
        <v>0</v>
      </c>
      <c r="CN277" s="58">
        <f t="shared" si="376"/>
        <v>0</v>
      </c>
      <c r="CO277" s="58">
        <f t="shared" si="377"/>
        <v>0</v>
      </c>
      <c r="CP277" s="60" t="str">
        <f t="shared" si="378"/>
        <v/>
      </c>
      <c r="CQ277" s="241"/>
      <c r="CS277" s="49"/>
      <c r="CT277" s="50" t="str">
        <f t="shared" si="379"/>
        <v/>
      </c>
      <c r="CU277" s="51" t="str">
        <f t="shared" si="380"/>
        <v/>
      </c>
      <c r="CV277" s="51" t="str">
        <f t="shared" si="381"/>
        <v>_</v>
      </c>
      <c r="CW277" s="51" t="str">
        <f t="shared" si="382"/>
        <v/>
      </c>
      <c r="CX277" s="52">
        <f t="shared" si="383"/>
        <v>0</v>
      </c>
      <c r="CY277" s="52" t="str">
        <f t="shared" si="384"/>
        <v/>
      </c>
      <c r="CZ277" s="53">
        <f t="shared" si="406"/>
        <v>0</v>
      </c>
      <c r="DA277" s="53">
        <f t="shared" si="385"/>
        <v>0</v>
      </c>
      <c r="DB277" s="52">
        <f t="shared" si="386"/>
        <v>0</v>
      </c>
      <c r="DC277" s="52">
        <f t="shared" si="387"/>
        <v>0</v>
      </c>
      <c r="DD277" s="61"/>
      <c r="DE277" s="165"/>
      <c r="DG277" s="276"/>
      <c r="DH277" s="282" t="str">
        <f t="shared" si="390"/>
        <v/>
      </c>
      <c r="DI277" s="275"/>
      <c r="DJ277" s="275"/>
      <c r="DK277" s="276"/>
      <c r="DL277" s="1081"/>
      <c r="DM277" s="1081"/>
      <c r="DN277" s="276"/>
      <c r="DO277" s="276"/>
      <c r="DP277" s="283" t="str">
        <f t="shared" si="391"/>
        <v/>
      </c>
      <c r="DQ277" s="276"/>
      <c r="DR277" s="276"/>
      <c r="DS277" s="277"/>
      <c r="DT277" s="276"/>
      <c r="DU277" s="277"/>
      <c r="DV277" s="276"/>
      <c r="DW277" s="276"/>
      <c r="DX277" s="277"/>
      <c r="DY277" s="277"/>
      <c r="DZ277" s="61"/>
      <c r="EA277" s="62"/>
      <c r="EB277" s="62"/>
      <c r="EC277" s="26" t="str">
        <f t="shared" si="411"/>
        <v/>
      </c>
      <c r="ED277" s="26" t="str">
        <f t="shared" si="412"/>
        <v/>
      </c>
      <c r="EE277" s="27">
        <f>IF(ED277="",0,IF(COUNTIF(ED$12:ED276,ED277)=0,0,COUNTIF(ED$12:ED276,ED277)))</f>
        <v>0</v>
      </c>
      <c r="EF277" s="26">
        <f t="shared" si="420"/>
        <v>0</v>
      </c>
      <c r="EG277" s="27" t="str">
        <f t="shared" si="413"/>
        <v/>
      </c>
      <c r="EI277" s="26" t="str">
        <f t="shared" si="414"/>
        <v/>
      </c>
      <c r="EJ277" s="26" t="str">
        <f t="shared" si="415"/>
        <v/>
      </c>
    </row>
    <row r="278" spans="1:140" s="26" customFormat="1" ht="52.5" customHeight="1">
      <c r="A278" s="169" t="str">
        <f>IF(OR($I278="TTL",$I278=""),"",IF(ISERROR(VLOOKUP($B278,CODE!$D:$G,CODE!$F$1-2,FALSE))=TRUE,"전략",VLOOKUP($B278,CODE!$D:$G,CODE!$F$1-2,FALSE)))</f>
        <v/>
      </c>
      <c r="B278" s="224" t="str">
        <f>IF(OR($I278="TTL",$I278=""),"",IF(VLOOKUP($P278,CODE!$K:$O,CODE!$O$1,FALSE)="",$I278,$I278&amp;"-"&amp;VLOOKUP($P278,CODE!$K:$O,CODE!$O$1,FALSE)))</f>
        <v/>
      </c>
      <c r="C278" s="72" t="str">
        <f t="shared" si="407"/>
        <v>--</v>
      </c>
      <c r="D278" s="306" t="str">
        <f t="shared" si="416"/>
        <v>--</v>
      </c>
      <c r="E278" s="72">
        <f t="shared" si="417"/>
        <v>0</v>
      </c>
      <c r="F278" s="195" t="str">
        <f t="shared" si="418"/>
        <v>--0</v>
      </c>
      <c r="G278" s="72" t="str">
        <f t="shared" si="419"/>
        <v>--0-</v>
      </c>
      <c r="H278" s="72">
        <f>IF(ISERROR(I278&amp;VLOOKUP(P278,CODE!$K:$N,CODE!$N$1,FALSE)&amp;S278)=TRUE,0,I278&amp;VLOOKUP(P278,CODE!$K:$N,CODE!$N$1,FALSE)&amp;S278)</f>
        <v>0</v>
      </c>
      <c r="I278" s="72" t="str">
        <f>IF(ISERROR(SEARCH("TTL",$K278))=TRUE,IF($L278="","",VLOOKUP($L278,CODE!$B:$G,CODE!$D$1,FALSE)),"TTL")</f>
        <v/>
      </c>
      <c r="J278" s="244" t="str">
        <f t="shared" si="408"/>
        <v/>
      </c>
      <c r="K278" s="558"/>
      <c r="L278" s="40"/>
      <c r="M278" s="41" t="str">
        <f>IF(OR($I278="TTL",$L278=""),"",VLOOKUP($L278,CODE!$B:$D,CODE!$C$1,FALSE))</f>
        <v/>
      </c>
      <c r="N278" s="42" t="str">
        <f>IF(OR($I278="TTL",$L278=""),"",VLOOKUP($K$2,CODE!$S:$T,CODE!$T$1-1,FALSE))</f>
        <v/>
      </c>
      <c r="O278" s="43" t="str">
        <f>IF(OR($I278="TTL",$L278=""),"",VLOOKUP($L$2,CODE!$X:$Y,CODE!$Y$1-1,FALSE))</f>
        <v/>
      </c>
      <c r="P278" s="40"/>
      <c r="Q278" s="41" t="str">
        <f>IF(OR($I278="TTL",$P278=""),"",VLOOKUP($P278,CODE!$K:$M,CODE!$L$1,FALSE))</f>
        <v/>
      </c>
      <c r="R278" s="185"/>
      <c r="S278" s="40"/>
      <c r="T278" s="43" t="str">
        <f t="shared" si="393"/>
        <v/>
      </c>
      <c r="U278" s="39" t="str">
        <f t="shared" si="394"/>
        <v/>
      </c>
      <c r="V278" s="36">
        <f t="shared" si="397"/>
        <v>0</v>
      </c>
      <c r="W278" s="44"/>
      <c r="X278" s="39" t="str">
        <f>IF($Y278="","",VLOOKUP($Y278,CODE!$AE:$AF,CODE!$AF$1-1,FALSE))</f>
        <v/>
      </c>
      <c r="Y278" s="37"/>
      <c r="Z278" s="35" t="str">
        <f t="shared" si="398"/>
        <v/>
      </c>
      <c r="AA278" s="554" t="str">
        <f t="shared" si="399"/>
        <v/>
      </c>
      <c r="AB278" s="45">
        <f t="shared" si="400"/>
        <v>0</v>
      </c>
      <c r="AC278" s="560">
        <v>0</v>
      </c>
      <c r="AD278" s="186">
        <v>1</v>
      </c>
      <c r="AE278" s="218"/>
      <c r="AF278" s="214"/>
      <c r="AG278" s="215"/>
      <c r="AH278" s="216"/>
      <c r="AI278" s="231" t="str">
        <f t="shared" si="395"/>
        <v/>
      </c>
      <c r="AJ278" s="217"/>
      <c r="AK278" s="217"/>
      <c r="AL278" s="219" t="str">
        <f t="shared" si="392"/>
        <v/>
      </c>
      <c r="AM278" s="254">
        <f>IF(ISERROR(VLOOKUP($F278,[1]기획현황취합!$A$1:$E$65474,[1]기획현황취합!$B$1,FALSE))=TRUE,0,VLOOKUP($F278,[1]기획현황취합!$A$1:$E$65474,[1]기획현황취합!$B$1,FALSE))</f>
        <v>0</v>
      </c>
      <c r="AN278" s="1042">
        <f>IF(ISERROR(VLOOKUP($F278,[1]기획현황취합!$A$1:$E$65474,[1]기획현황취합!$C$1,FALSE))=TRUE,0,VLOOKUP($F278,[1]기획현황취합!$A$1:$E$65474,[1]기획현황취합!$C$1,FALSE))</f>
        <v>0</v>
      </c>
      <c r="AO278" s="46">
        <f>IF(ISERROR(($AM278/1.1)/VLOOKUP($AG278,'TARGET MU'!$A:$D,'TARGET MU'!$D$1,FALSE))=TRUE,0,($AM278/1.1)/VLOOKUP($AG278,'TARGET MU'!$A:$D,'TARGET MU'!$D$1,FALSE))</f>
        <v>0</v>
      </c>
      <c r="AP278" s="1049">
        <f>IF(OR(AF278=0,AND(AV278=0,AW278=0)),0,IF(AG278="캡보이2",AV278*$AQ$5+AU278,IF(OR(AK278="IN",AK278="BG",AK278="VT",AK278="CB"),$AU278+(($AV278*(1+$AW$4))*(HLOOKUP(VLOOKUP(AG278,'TARGET MU'!$A:$P,'TARGET MU'!$J$1,FALSE),$AO$4:$AR$5,2,FALSE)))+$AW278,$AU278+((($AV278*(1+$AW$4))*(1+HLOOKUP(VLOOKUP($P278,CODE!$K:$P,CODE!$P$1,FALSE),$AS$4:$AV$5,2,FALSE)))*(HLOOKUP(VLOOKUP(AG278,'TARGET MU'!$A:$P,'TARGET MU'!$J$1,FALSE),$AO$4:$AR$5,2,FALSE)))+$AW278)))</f>
        <v>0</v>
      </c>
      <c r="AQ278" s="38">
        <f t="shared" si="388"/>
        <v>0</v>
      </c>
      <c r="AR278" s="716">
        <v>0</v>
      </c>
      <c r="AS278" s="716">
        <v>0</v>
      </c>
      <c r="AT278" s="251"/>
      <c r="AU278" s="226">
        <f t="shared" si="389"/>
        <v>0</v>
      </c>
      <c r="AV278" s="252">
        <v>0</v>
      </c>
      <c r="AW278" s="253">
        <v>0</v>
      </c>
      <c r="AX278" s="257">
        <f>IF(ISERROR(VLOOKUP($F278,[1]기획현황취합!$A$1:$E$65474,[1]기획현황취합!$D$1,FALSE))=TRUE,0,VLOOKUP($F278,[1]기획현황취합!$A$1:$E$65474,[1]기획현황취합!$D$1,FALSE))</f>
        <v>0</v>
      </c>
      <c r="AY278" s="255">
        <v>0</v>
      </c>
      <c r="AZ278" s="210">
        <f>IF(ISERROR(VLOOKUP($F278,[1]기획현황취합!$A$1:$E$65474,[1]기획현황취합!$E$1,FALSE))=TRUE,0,VLOOKUP($F278,[1]기획현황취합!$A$1:$E$65474,[1]기획현황취합!$E$1,FALSE))</f>
        <v>0</v>
      </c>
      <c r="BA278" s="250">
        <v>0</v>
      </c>
      <c r="BB278" s="250">
        <v>0</v>
      </c>
      <c r="BC278" s="250">
        <v>0</v>
      </c>
      <c r="BD278" s="250">
        <v>0</v>
      </c>
      <c r="BE278" s="250">
        <v>0</v>
      </c>
      <c r="BF278" s="250">
        <v>0</v>
      </c>
      <c r="BG278" s="256">
        <v>0</v>
      </c>
      <c r="BH278" s="256">
        <v>0</v>
      </c>
      <c r="BI278" s="84">
        <f>IF($I278="TTL",SUMIF($C:$C,MID($K278,1,SEARCH("TTL",$K278)-2),$BI:$BI),SUMIF(실입고현황!$A:$A,BB278&amp;VLOOKUP($AG278,'TARGET MU'!$A:$D,'TARGET MU'!$B$1,FALSE)&amp;$Z278&amp;" "&amp;$AE278,실입고현황!$C:$C))</f>
        <v>0</v>
      </c>
      <c r="BJ278" s="103">
        <f>IF($I278="TTL",SUMIF($C:$C,MID($K278,1,SEARCH("TTL",$K278)-2),$BJ:$BJ),SUMIF(실입고현황!$A:$A,BC278&amp;VLOOKUP($AG278,'TARGET MU'!$A:$D,'TARGET MU'!$B$1,FALSE)&amp;$Z278&amp;" "&amp;$AE278,실입고현황!$C:$C))</f>
        <v>0</v>
      </c>
      <c r="BK278" s="104">
        <f>IF($I278="TTL",SUMIF($C:$C,MID($K278,1,SEARCH("TTL",$K278)-2),$BK:$BK),SUMIF(실입고현황!$A:$A,BD278&amp;VLOOKUP($AG278,'TARGET MU'!$A:$D,'TARGET MU'!$B$1,FALSE)&amp;$Z278&amp;" "&amp;$AE278,실입고현황!$C:$C))</f>
        <v>0</v>
      </c>
      <c r="BL278" s="104">
        <f>IF($I278="TTL",SUMIF($C:$C,MID($K278,1,SEARCH("TTL",$K278)-2),$BL:$BL),SUMIF(실입고현황!$A:$A,BE278&amp;VLOOKUP($AG278,'TARGET MU'!$A:$D,'TARGET MU'!$B$1,FALSE)&amp;$Z278&amp;" "&amp;$AE278,실입고현황!$C:$C))</f>
        <v>0</v>
      </c>
      <c r="BM278" s="104">
        <f>IF($I278="TTL",SUMIF($C:$C,MID($K278,1,SEARCH("TTL",$K278)-2),$BM:$BM),SUMIF(실입고현황!$A:$A,BF278&amp;VLOOKUP($AG278,'TARGET MU'!$A:$D,'TARGET MU'!$B$1,FALSE)&amp;$Z278&amp;" "&amp;$AE278,실입고현황!$C:$C))</f>
        <v>0</v>
      </c>
      <c r="BN278" s="105">
        <f t="shared" si="401"/>
        <v>0</v>
      </c>
      <c r="BO278" s="47">
        <f t="shared" si="402"/>
        <v>0</v>
      </c>
      <c r="BP278" s="95">
        <f t="shared" si="403"/>
        <v>0</v>
      </c>
      <c r="BQ278" s="95">
        <f t="shared" si="404"/>
        <v>0</v>
      </c>
      <c r="BR278" s="48">
        <f t="shared" si="396"/>
        <v>0</v>
      </c>
      <c r="BT278" s="26" t="str">
        <f>IF(ISERROR(Z278&amp;VLOOKUP($AG278,'TARGET MU'!$A:$D,'TARGET MU'!$B$1,FALSE))=TRUE,"",Z278&amp;VLOOKUP($AG278,'TARGET MU'!$A:$D,'TARGET MU'!$B$1,FALSE))</f>
        <v/>
      </c>
      <c r="BU278" s="31">
        <f t="shared" si="409"/>
        <v>0</v>
      </c>
      <c r="BV278" s="31" t="str">
        <f t="shared" si="410"/>
        <v>0</v>
      </c>
      <c r="BX278" s="55">
        <f t="shared" si="361"/>
        <v>0</v>
      </c>
      <c r="BY278" s="56" t="str">
        <f t="shared" si="362"/>
        <v/>
      </c>
      <c r="BZ278" s="56">
        <f t="shared" si="363"/>
        <v>0</v>
      </c>
      <c r="CA278" s="56">
        <f t="shared" si="364"/>
        <v>0</v>
      </c>
      <c r="CB278" s="56">
        <f t="shared" si="365"/>
        <v>0</v>
      </c>
      <c r="CC278" s="56">
        <f t="shared" si="366"/>
        <v>0</v>
      </c>
      <c r="CD278" s="57">
        <f t="shared" si="367"/>
        <v>0</v>
      </c>
      <c r="CE278" s="56" t="str">
        <f t="shared" si="368"/>
        <v/>
      </c>
      <c r="CF278" s="56" t="str">
        <f t="shared" si="369"/>
        <v/>
      </c>
      <c r="CG278" s="57">
        <f t="shared" si="370"/>
        <v>0</v>
      </c>
      <c r="CH278" s="56" t="str">
        <f t="shared" si="371"/>
        <v/>
      </c>
      <c r="CI278" s="56">
        <f t="shared" si="372"/>
        <v>1</v>
      </c>
      <c r="CJ278" s="56">
        <f t="shared" si="373"/>
        <v>0</v>
      </c>
      <c r="CK278" s="58">
        <f t="shared" si="405"/>
        <v>0</v>
      </c>
      <c r="CL278" s="59">
        <f t="shared" si="374"/>
        <v>0</v>
      </c>
      <c r="CM278" s="58">
        <f t="shared" si="375"/>
        <v>0</v>
      </c>
      <c r="CN278" s="58">
        <f t="shared" si="376"/>
        <v>0</v>
      </c>
      <c r="CO278" s="58">
        <f t="shared" si="377"/>
        <v>0</v>
      </c>
      <c r="CP278" s="60" t="str">
        <f t="shared" si="378"/>
        <v/>
      </c>
      <c r="CQ278" s="241"/>
      <c r="CS278" s="49"/>
      <c r="CT278" s="50" t="str">
        <f t="shared" si="379"/>
        <v/>
      </c>
      <c r="CU278" s="51" t="str">
        <f t="shared" si="380"/>
        <v/>
      </c>
      <c r="CV278" s="51" t="str">
        <f t="shared" si="381"/>
        <v>_</v>
      </c>
      <c r="CW278" s="51" t="str">
        <f t="shared" si="382"/>
        <v/>
      </c>
      <c r="CX278" s="52">
        <f t="shared" si="383"/>
        <v>0</v>
      </c>
      <c r="CY278" s="52" t="str">
        <f t="shared" si="384"/>
        <v/>
      </c>
      <c r="CZ278" s="53">
        <f t="shared" si="406"/>
        <v>0</v>
      </c>
      <c r="DA278" s="53">
        <f t="shared" si="385"/>
        <v>0</v>
      </c>
      <c r="DB278" s="52">
        <f t="shared" si="386"/>
        <v>0</v>
      </c>
      <c r="DC278" s="52">
        <f t="shared" si="387"/>
        <v>0</v>
      </c>
      <c r="DD278" s="61"/>
      <c r="DE278" s="165"/>
      <c r="DG278" s="276"/>
      <c r="DH278" s="282" t="str">
        <f t="shared" si="390"/>
        <v/>
      </c>
      <c r="DI278" s="275"/>
      <c r="DJ278" s="275"/>
      <c r="DK278" s="276"/>
      <c r="DL278" s="1081"/>
      <c r="DM278" s="1081"/>
      <c r="DN278" s="276"/>
      <c r="DO278" s="276"/>
      <c r="DP278" s="283" t="str">
        <f t="shared" si="391"/>
        <v/>
      </c>
      <c r="DQ278" s="276"/>
      <c r="DR278" s="276"/>
      <c r="DS278" s="277"/>
      <c r="DT278" s="276"/>
      <c r="DU278" s="277"/>
      <c r="DV278" s="276"/>
      <c r="DW278" s="276"/>
      <c r="DX278" s="277"/>
      <c r="DY278" s="277"/>
      <c r="DZ278" s="61"/>
      <c r="EA278" s="62"/>
      <c r="EB278" s="62"/>
      <c r="EC278" s="26" t="str">
        <f t="shared" si="411"/>
        <v/>
      </c>
      <c r="ED278" s="26" t="str">
        <f t="shared" si="412"/>
        <v/>
      </c>
      <c r="EE278" s="27">
        <f>IF(ED278="",0,IF(COUNTIF(ED$12:ED277,ED278)=0,0,COUNTIF(ED$12:ED277,ED278)))</f>
        <v>0</v>
      </c>
      <c r="EF278" s="26">
        <f t="shared" si="420"/>
        <v>0</v>
      </c>
      <c r="EG278" s="27" t="str">
        <f t="shared" si="413"/>
        <v/>
      </c>
      <c r="EI278" s="26" t="str">
        <f t="shared" si="414"/>
        <v/>
      </c>
      <c r="EJ278" s="26" t="str">
        <f t="shared" si="415"/>
        <v/>
      </c>
    </row>
    <row r="279" spans="1:140" s="26" customFormat="1" ht="52.5" customHeight="1">
      <c r="A279" s="169" t="str">
        <f>IF(OR($I279="TTL",$I279=""),"",IF(ISERROR(VLOOKUP($B279,CODE!$D:$G,CODE!$F$1-2,FALSE))=TRUE,"전략",VLOOKUP($B279,CODE!$D:$G,CODE!$F$1-2,FALSE)))</f>
        <v/>
      </c>
      <c r="B279" s="224" t="str">
        <f>IF(OR($I279="TTL",$I279=""),"",IF(VLOOKUP($P279,CODE!$K:$O,CODE!$O$1,FALSE)="",$I279,$I279&amp;"-"&amp;VLOOKUP($P279,CODE!$K:$O,CODE!$O$1,FALSE)))</f>
        <v/>
      </c>
      <c r="C279" s="72" t="str">
        <f t="shared" si="407"/>
        <v>--</v>
      </c>
      <c r="D279" s="306" t="str">
        <f t="shared" si="416"/>
        <v>--</v>
      </c>
      <c r="E279" s="72">
        <f t="shared" si="417"/>
        <v>0</v>
      </c>
      <c r="F279" s="195" t="str">
        <f t="shared" si="418"/>
        <v>--0</v>
      </c>
      <c r="G279" s="72" t="str">
        <f t="shared" si="419"/>
        <v>--0-</v>
      </c>
      <c r="H279" s="72">
        <f>IF(ISERROR(I279&amp;VLOOKUP(P279,CODE!$K:$N,CODE!$N$1,FALSE)&amp;S279)=TRUE,0,I279&amp;VLOOKUP(P279,CODE!$K:$N,CODE!$N$1,FALSE)&amp;S279)</f>
        <v>0</v>
      </c>
      <c r="I279" s="72" t="str">
        <f>IF(ISERROR(SEARCH("TTL",$K279))=TRUE,IF($L279="","",VLOOKUP($L279,CODE!$B:$G,CODE!$D$1,FALSE)),"TTL")</f>
        <v/>
      </c>
      <c r="J279" s="244" t="str">
        <f t="shared" si="408"/>
        <v/>
      </c>
      <c r="K279" s="558"/>
      <c r="L279" s="40"/>
      <c r="M279" s="41" t="str">
        <f>IF(OR($I279="TTL",$L279=""),"",VLOOKUP($L279,CODE!$B:$D,CODE!$C$1,FALSE))</f>
        <v/>
      </c>
      <c r="N279" s="42" t="str">
        <f>IF(OR($I279="TTL",$L279=""),"",VLOOKUP($K$2,CODE!$S:$T,CODE!$T$1-1,FALSE))</f>
        <v/>
      </c>
      <c r="O279" s="43" t="str">
        <f>IF(OR($I279="TTL",$L279=""),"",VLOOKUP($L$2,CODE!$X:$Y,CODE!$Y$1-1,FALSE))</f>
        <v/>
      </c>
      <c r="P279" s="40"/>
      <c r="Q279" s="41" t="str">
        <f>IF(OR($I279="TTL",$P279=""),"",VLOOKUP($P279,CODE!$K:$M,CODE!$L$1,FALSE))</f>
        <v/>
      </c>
      <c r="R279" s="185"/>
      <c r="S279" s="40"/>
      <c r="T279" s="43" t="str">
        <f t="shared" si="393"/>
        <v/>
      </c>
      <c r="U279" s="39" t="str">
        <f t="shared" si="394"/>
        <v/>
      </c>
      <c r="V279" s="36">
        <f t="shared" si="397"/>
        <v>0</v>
      </c>
      <c r="W279" s="44"/>
      <c r="X279" s="39" t="str">
        <f>IF($Y279="","",VLOOKUP($Y279,CODE!$AE:$AF,CODE!$AF$1-1,FALSE))</f>
        <v/>
      </c>
      <c r="Y279" s="37"/>
      <c r="Z279" s="35" t="str">
        <f t="shared" si="398"/>
        <v/>
      </c>
      <c r="AA279" s="554" t="str">
        <f t="shared" si="399"/>
        <v/>
      </c>
      <c r="AB279" s="45">
        <f t="shared" si="400"/>
        <v>0</v>
      </c>
      <c r="AC279" s="560">
        <v>0</v>
      </c>
      <c r="AD279" s="186">
        <v>1</v>
      </c>
      <c r="AE279" s="218"/>
      <c r="AF279" s="214"/>
      <c r="AG279" s="215"/>
      <c r="AH279" s="216"/>
      <c r="AI279" s="231" t="str">
        <f t="shared" si="395"/>
        <v/>
      </c>
      <c r="AJ279" s="217"/>
      <c r="AK279" s="217"/>
      <c r="AL279" s="219" t="str">
        <f t="shared" si="392"/>
        <v/>
      </c>
      <c r="AM279" s="254">
        <f>IF(ISERROR(VLOOKUP($F279,[1]기획현황취합!$A$1:$E$65474,[1]기획현황취합!$B$1,FALSE))=TRUE,0,VLOOKUP($F279,[1]기획현황취합!$A$1:$E$65474,[1]기획현황취합!$B$1,FALSE))</f>
        <v>0</v>
      </c>
      <c r="AN279" s="1042">
        <f>IF(ISERROR(VLOOKUP($F279,[1]기획현황취합!$A$1:$E$65474,[1]기획현황취합!$C$1,FALSE))=TRUE,0,VLOOKUP($F279,[1]기획현황취합!$A$1:$E$65474,[1]기획현황취합!$C$1,FALSE))</f>
        <v>0</v>
      </c>
      <c r="AO279" s="46">
        <f>IF(ISERROR(($AM279/1.1)/VLOOKUP($AG279,'TARGET MU'!$A:$D,'TARGET MU'!$D$1,FALSE))=TRUE,0,($AM279/1.1)/VLOOKUP($AG279,'TARGET MU'!$A:$D,'TARGET MU'!$D$1,FALSE))</f>
        <v>0</v>
      </c>
      <c r="AP279" s="1049">
        <f>IF(OR(AF279=0,AND(AV279=0,AW279=0)),0,IF(AG279="캡보이2",AV279*$AQ$5+AU279,IF(OR(AK279="IN",AK279="BG",AK279="VT",AK279="CB"),$AU279+(($AV279*(1+$AW$4))*(HLOOKUP(VLOOKUP(AG279,'TARGET MU'!$A:$P,'TARGET MU'!$J$1,FALSE),$AO$4:$AR$5,2,FALSE)))+$AW279,$AU279+((($AV279*(1+$AW$4))*(1+HLOOKUP(VLOOKUP($P279,CODE!$K:$P,CODE!$P$1,FALSE),$AS$4:$AV$5,2,FALSE)))*(HLOOKUP(VLOOKUP(AG279,'TARGET MU'!$A:$P,'TARGET MU'!$J$1,FALSE),$AO$4:$AR$5,2,FALSE)))+$AW279)))</f>
        <v>0</v>
      </c>
      <c r="AQ279" s="38">
        <f t="shared" si="388"/>
        <v>0</v>
      </c>
      <c r="AR279" s="716">
        <v>0</v>
      </c>
      <c r="AS279" s="716">
        <v>0</v>
      </c>
      <c r="AT279" s="251"/>
      <c r="AU279" s="226">
        <f t="shared" si="389"/>
        <v>0</v>
      </c>
      <c r="AV279" s="252">
        <v>0</v>
      </c>
      <c r="AW279" s="253">
        <v>0</v>
      </c>
      <c r="AX279" s="257">
        <f>IF(ISERROR(VLOOKUP($F279,[1]기획현황취합!$A$1:$E$65474,[1]기획현황취합!$D$1,FALSE))=TRUE,0,VLOOKUP($F279,[1]기획현황취합!$A$1:$E$65474,[1]기획현황취합!$D$1,FALSE))</f>
        <v>0</v>
      </c>
      <c r="AY279" s="255">
        <v>0</v>
      </c>
      <c r="AZ279" s="210">
        <f>IF(ISERROR(VLOOKUP($F279,[1]기획현황취합!$A$1:$E$65474,[1]기획현황취합!$E$1,FALSE))=TRUE,0,VLOOKUP($F279,[1]기획현황취합!$A$1:$E$65474,[1]기획현황취합!$E$1,FALSE))</f>
        <v>0</v>
      </c>
      <c r="BA279" s="250">
        <v>0</v>
      </c>
      <c r="BB279" s="250">
        <v>0</v>
      </c>
      <c r="BC279" s="250">
        <v>0</v>
      </c>
      <c r="BD279" s="250">
        <v>0</v>
      </c>
      <c r="BE279" s="250">
        <v>0</v>
      </c>
      <c r="BF279" s="250">
        <v>0</v>
      </c>
      <c r="BG279" s="256">
        <v>0</v>
      </c>
      <c r="BH279" s="256">
        <v>0</v>
      </c>
      <c r="BI279" s="84">
        <f>IF($I279="TTL",SUMIF($C:$C,MID($K279,1,SEARCH("TTL",$K279)-2),$BI:$BI),SUMIF(실입고현황!$A:$A,BB279&amp;VLOOKUP($AG279,'TARGET MU'!$A:$D,'TARGET MU'!$B$1,FALSE)&amp;$Z279&amp;" "&amp;$AE279,실입고현황!$C:$C))</f>
        <v>0</v>
      </c>
      <c r="BJ279" s="103">
        <f>IF($I279="TTL",SUMIF($C:$C,MID($K279,1,SEARCH("TTL",$K279)-2),$BJ:$BJ),SUMIF(실입고현황!$A:$A,BC279&amp;VLOOKUP($AG279,'TARGET MU'!$A:$D,'TARGET MU'!$B$1,FALSE)&amp;$Z279&amp;" "&amp;$AE279,실입고현황!$C:$C))</f>
        <v>0</v>
      </c>
      <c r="BK279" s="104">
        <f>IF($I279="TTL",SUMIF($C:$C,MID($K279,1,SEARCH("TTL",$K279)-2),$BK:$BK),SUMIF(실입고현황!$A:$A,BD279&amp;VLOOKUP($AG279,'TARGET MU'!$A:$D,'TARGET MU'!$B$1,FALSE)&amp;$Z279&amp;" "&amp;$AE279,실입고현황!$C:$C))</f>
        <v>0</v>
      </c>
      <c r="BL279" s="104">
        <f>IF($I279="TTL",SUMIF($C:$C,MID($K279,1,SEARCH("TTL",$K279)-2),$BL:$BL),SUMIF(실입고현황!$A:$A,BE279&amp;VLOOKUP($AG279,'TARGET MU'!$A:$D,'TARGET MU'!$B$1,FALSE)&amp;$Z279&amp;" "&amp;$AE279,실입고현황!$C:$C))</f>
        <v>0</v>
      </c>
      <c r="BM279" s="104">
        <f>IF($I279="TTL",SUMIF($C:$C,MID($K279,1,SEARCH("TTL",$K279)-2),$BM:$BM),SUMIF(실입고현황!$A:$A,BF279&amp;VLOOKUP($AG279,'TARGET MU'!$A:$D,'TARGET MU'!$B$1,FALSE)&amp;$Z279&amp;" "&amp;$AE279,실입고현황!$C:$C))</f>
        <v>0</v>
      </c>
      <c r="BN279" s="105">
        <f t="shared" si="401"/>
        <v>0</v>
      </c>
      <c r="BO279" s="47">
        <f t="shared" si="402"/>
        <v>0</v>
      </c>
      <c r="BP279" s="95">
        <f t="shared" si="403"/>
        <v>0</v>
      </c>
      <c r="BQ279" s="95">
        <f t="shared" si="404"/>
        <v>0</v>
      </c>
      <c r="BR279" s="48">
        <f t="shared" si="396"/>
        <v>0</v>
      </c>
      <c r="BT279" s="26" t="str">
        <f>IF(ISERROR(Z279&amp;VLOOKUP($AG279,'TARGET MU'!$A:$D,'TARGET MU'!$B$1,FALSE))=TRUE,"",Z279&amp;VLOOKUP($AG279,'TARGET MU'!$A:$D,'TARGET MU'!$B$1,FALSE))</f>
        <v/>
      </c>
      <c r="BU279" s="31">
        <f t="shared" si="409"/>
        <v>0</v>
      </c>
      <c r="BV279" s="31" t="str">
        <f t="shared" si="410"/>
        <v>0</v>
      </c>
      <c r="BX279" s="55">
        <f t="shared" si="361"/>
        <v>0</v>
      </c>
      <c r="BY279" s="56" t="str">
        <f t="shared" si="362"/>
        <v/>
      </c>
      <c r="BZ279" s="56">
        <f t="shared" si="363"/>
        <v>0</v>
      </c>
      <c r="CA279" s="56">
        <f t="shared" si="364"/>
        <v>0</v>
      </c>
      <c r="CB279" s="56">
        <f t="shared" si="365"/>
        <v>0</v>
      </c>
      <c r="CC279" s="56">
        <f t="shared" si="366"/>
        <v>0</v>
      </c>
      <c r="CD279" s="57">
        <f t="shared" si="367"/>
        <v>0</v>
      </c>
      <c r="CE279" s="56" t="str">
        <f t="shared" si="368"/>
        <v/>
      </c>
      <c r="CF279" s="56" t="str">
        <f t="shared" si="369"/>
        <v/>
      </c>
      <c r="CG279" s="57">
        <f t="shared" si="370"/>
        <v>0</v>
      </c>
      <c r="CH279" s="56" t="str">
        <f t="shared" si="371"/>
        <v/>
      </c>
      <c r="CI279" s="56">
        <f t="shared" si="372"/>
        <v>1</v>
      </c>
      <c r="CJ279" s="56">
        <f t="shared" si="373"/>
        <v>0</v>
      </c>
      <c r="CK279" s="58">
        <f t="shared" si="405"/>
        <v>0</v>
      </c>
      <c r="CL279" s="59">
        <f t="shared" si="374"/>
        <v>0</v>
      </c>
      <c r="CM279" s="58">
        <f t="shared" si="375"/>
        <v>0</v>
      </c>
      <c r="CN279" s="58">
        <f t="shared" si="376"/>
        <v>0</v>
      </c>
      <c r="CO279" s="58">
        <f t="shared" si="377"/>
        <v>0</v>
      </c>
      <c r="CP279" s="60" t="str">
        <f t="shared" si="378"/>
        <v/>
      </c>
      <c r="CQ279" s="241"/>
      <c r="CS279" s="49"/>
      <c r="CT279" s="50" t="str">
        <f t="shared" si="379"/>
        <v/>
      </c>
      <c r="CU279" s="51" t="str">
        <f t="shared" si="380"/>
        <v/>
      </c>
      <c r="CV279" s="51" t="str">
        <f t="shared" si="381"/>
        <v>_</v>
      </c>
      <c r="CW279" s="51" t="str">
        <f t="shared" si="382"/>
        <v/>
      </c>
      <c r="CX279" s="52">
        <f t="shared" si="383"/>
        <v>0</v>
      </c>
      <c r="CY279" s="52" t="str">
        <f t="shared" si="384"/>
        <v/>
      </c>
      <c r="CZ279" s="53">
        <f t="shared" si="406"/>
        <v>0</v>
      </c>
      <c r="DA279" s="53">
        <f t="shared" si="385"/>
        <v>0</v>
      </c>
      <c r="DB279" s="52">
        <f t="shared" si="386"/>
        <v>0</v>
      </c>
      <c r="DC279" s="52">
        <f t="shared" si="387"/>
        <v>0</v>
      </c>
      <c r="DD279" s="61"/>
      <c r="DE279" s="165"/>
      <c r="DG279" s="276"/>
      <c r="DH279" s="282" t="str">
        <f t="shared" si="390"/>
        <v/>
      </c>
      <c r="DI279" s="275"/>
      <c r="DJ279" s="275"/>
      <c r="DK279" s="276"/>
      <c r="DL279" s="1081"/>
      <c r="DM279" s="1081"/>
      <c r="DN279" s="276"/>
      <c r="DO279" s="276"/>
      <c r="DP279" s="283" t="str">
        <f t="shared" si="391"/>
        <v/>
      </c>
      <c r="DQ279" s="276"/>
      <c r="DR279" s="276"/>
      <c r="DS279" s="277"/>
      <c r="DT279" s="276"/>
      <c r="DU279" s="277"/>
      <c r="DV279" s="276"/>
      <c r="DW279" s="276"/>
      <c r="DX279" s="277"/>
      <c r="DY279" s="277"/>
      <c r="DZ279" s="61"/>
      <c r="EA279" s="62"/>
      <c r="EB279" s="62"/>
      <c r="EC279" s="26" t="str">
        <f t="shared" si="411"/>
        <v/>
      </c>
      <c r="ED279" s="26" t="str">
        <f t="shared" si="412"/>
        <v/>
      </c>
      <c r="EE279" s="27">
        <f>IF(ED279="",0,IF(COUNTIF(ED$12:ED278,ED279)=0,0,COUNTIF(ED$12:ED278,ED279)))</f>
        <v>0</v>
      </c>
      <c r="EF279" s="26">
        <f t="shared" si="420"/>
        <v>0</v>
      </c>
      <c r="EG279" s="27" t="str">
        <f t="shared" si="413"/>
        <v/>
      </c>
      <c r="EI279" s="26" t="str">
        <f t="shared" si="414"/>
        <v/>
      </c>
      <c r="EJ279" s="26" t="str">
        <f t="shared" si="415"/>
        <v/>
      </c>
    </row>
    <row r="280" spans="1:140" s="26" customFormat="1" ht="52.5" customHeight="1">
      <c r="A280" s="169" t="str">
        <f>IF(OR($I280="TTL",$I280=""),"",IF(ISERROR(VLOOKUP($B280,CODE!$D:$G,CODE!$F$1-2,FALSE))=TRUE,"전략",VLOOKUP($B280,CODE!$D:$G,CODE!$F$1-2,FALSE)))</f>
        <v/>
      </c>
      <c r="B280" s="224" t="str">
        <f>IF(OR($I280="TTL",$I280=""),"",IF(VLOOKUP($P280,CODE!$K:$O,CODE!$O$1,FALSE)="",$I280,$I280&amp;"-"&amp;VLOOKUP($P280,CODE!$K:$O,CODE!$O$1,FALSE)))</f>
        <v/>
      </c>
      <c r="C280" s="72" t="str">
        <f t="shared" si="407"/>
        <v>--</v>
      </c>
      <c r="D280" s="306" t="str">
        <f t="shared" si="416"/>
        <v>--</v>
      </c>
      <c r="E280" s="72">
        <f t="shared" si="417"/>
        <v>0</v>
      </c>
      <c r="F280" s="195" t="str">
        <f t="shared" si="418"/>
        <v>--0</v>
      </c>
      <c r="G280" s="72" t="str">
        <f t="shared" si="419"/>
        <v>--0-</v>
      </c>
      <c r="H280" s="72">
        <f>IF(ISERROR(I280&amp;VLOOKUP(P280,CODE!$K:$N,CODE!$N$1,FALSE)&amp;S280)=TRUE,0,I280&amp;VLOOKUP(P280,CODE!$K:$N,CODE!$N$1,FALSE)&amp;S280)</f>
        <v>0</v>
      </c>
      <c r="I280" s="72" t="str">
        <f>IF(ISERROR(SEARCH("TTL",$K280))=TRUE,IF($L280="","",VLOOKUP($L280,CODE!$B:$G,CODE!$D$1,FALSE)),"TTL")</f>
        <v/>
      </c>
      <c r="J280" s="244" t="str">
        <f t="shared" si="408"/>
        <v/>
      </c>
      <c r="K280" s="558"/>
      <c r="L280" s="40"/>
      <c r="M280" s="41" t="str">
        <f>IF(OR($I280="TTL",$L280=""),"",VLOOKUP($L280,CODE!$B:$D,CODE!$C$1,FALSE))</f>
        <v/>
      </c>
      <c r="N280" s="42" t="str">
        <f>IF(OR($I280="TTL",$L280=""),"",VLOOKUP($K$2,CODE!$S:$T,CODE!$T$1-1,FALSE))</f>
        <v/>
      </c>
      <c r="O280" s="43" t="str">
        <f>IF(OR($I280="TTL",$L280=""),"",VLOOKUP($L$2,CODE!$X:$Y,CODE!$Y$1-1,FALSE))</f>
        <v/>
      </c>
      <c r="P280" s="40"/>
      <c r="Q280" s="41" t="str">
        <f>IF(OR($I280="TTL",$P280=""),"",VLOOKUP($P280,CODE!$K:$M,CODE!$L$1,FALSE))</f>
        <v/>
      </c>
      <c r="R280" s="185"/>
      <c r="S280" s="40"/>
      <c r="T280" s="43" t="str">
        <f t="shared" si="393"/>
        <v/>
      </c>
      <c r="U280" s="39" t="str">
        <f t="shared" si="394"/>
        <v/>
      </c>
      <c r="V280" s="36">
        <f t="shared" si="397"/>
        <v>0</v>
      </c>
      <c r="W280" s="44"/>
      <c r="X280" s="39" t="str">
        <f>IF($Y280="","",VLOOKUP($Y280,CODE!$AE:$AF,CODE!$AF$1-1,FALSE))</f>
        <v/>
      </c>
      <c r="Y280" s="37"/>
      <c r="Z280" s="35" t="str">
        <f t="shared" si="398"/>
        <v/>
      </c>
      <c r="AA280" s="554" t="str">
        <f t="shared" si="399"/>
        <v/>
      </c>
      <c r="AB280" s="45">
        <f t="shared" si="400"/>
        <v>0</v>
      </c>
      <c r="AC280" s="560">
        <v>0</v>
      </c>
      <c r="AD280" s="186">
        <v>1</v>
      </c>
      <c r="AE280" s="218"/>
      <c r="AF280" s="214"/>
      <c r="AG280" s="215"/>
      <c r="AH280" s="216"/>
      <c r="AI280" s="231" t="str">
        <f t="shared" si="395"/>
        <v/>
      </c>
      <c r="AJ280" s="217"/>
      <c r="AK280" s="217"/>
      <c r="AL280" s="219" t="str">
        <f t="shared" si="392"/>
        <v/>
      </c>
      <c r="AM280" s="254">
        <f>IF(ISERROR(VLOOKUP($F280,[1]기획현황취합!$A$1:$E$65474,[1]기획현황취합!$B$1,FALSE))=TRUE,0,VLOOKUP($F280,[1]기획현황취합!$A$1:$E$65474,[1]기획현황취합!$B$1,FALSE))</f>
        <v>0</v>
      </c>
      <c r="AN280" s="1042">
        <f>IF(ISERROR(VLOOKUP($F280,[1]기획현황취합!$A$1:$E$65474,[1]기획현황취합!$C$1,FALSE))=TRUE,0,VLOOKUP($F280,[1]기획현황취합!$A$1:$E$65474,[1]기획현황취합!$C$1,FALSE))</f>
        <v>0</v>
      </c>
      <c r="AO280" s="46">
        <f>IF(ISERROR(($AM280/1.1)/VLOOKUP($AG280,'TARGET MU'!$A:$D,'TARGET MU'!$D$1,FALSE))=TRUE,0,($AM280/1.1)/VLOOKUP($AG280,'TARGET MU'!$A:$D,'TARGET MU'!$D$1,FALSE))</f>
        <v>0</v>
      </c>
      <c r="AP280" s="1049">
        <f>IF(OR(AF280=0,AND(AV280=0,AW280=0)),0,IF(AG280="캡보이2",AV280*$AQ$5+AU280,IF(OR(AK280="IN",AK280="BG",AK280="VT",AK280="CB"),$AU280+(($AV280*(1+$AW$4))*(HLOOKUP(VLOOKUP(AG280,'TARGET MU'!$A:$P,'TARGET MU'!$J$1,FALSE),$AO$4:$AR$5,2,FALSE)))+$AW280,$AU280+((($AV280*(1+$AW$4))*(1+HLOOKUP(VLOOKUP($P280,CODE!$K:$P,CODE!$P$1,FALSE),$AS$4:$AV$5,2,FALSE)))*(HLOOKUP(VLOOKUP(AG280,'TARGET MU'!$A:$P,'TARGET MU'!$J$1,FALSE),$AO$4:$AR$5,2,FALSE)))+$AW280)))</f>
        <v>0</v>
      </c>
      <c r="AQ280" s="38">
        <f t="shared" si="388"/>
        <v>0</v>
      </c>
      <c r="AR280" s="716">
        <v>0</v>
      </c>
      <c r="AS280" s="716">
        <v>0</v>
      </c>
      <c r="AT280" s="251"/>
      <c r="AU280" s="226">
        <f t="shared" si="389"/>
        <v>0</v>
      </c>
      <c r="AV280" s="252">
        <v>0</v>
      </c>
      <c r="AW280" s="253">
        <v>0</v>
      </c>
      <c r="AX280" s="257">
        <f>IF(ISERROR(VLOOKUP($F280,[1]기획현황취합!$A$1:$E$65474,[1]기획현황취합!$D$1,FALSE))=TRUE,0,VLOOKUP($F280,[1]기획현황취합!$A$1:$E$65474,[1]기획현황취합!$D$1,FALSE))</f>
        <v>0</v>
      </c>
      <c r="AY280" s="255">
        <v>0</v>
      </c>
      <c r="AZ280" s="210">
        <f>IF(ISERROR(VLOOKUP($F280,[1]기획현황취합!$A$1:$E$65474,[1]기획현황취합!$E$1,FALSE))=TRUE,0,VLOOKUP($F280,[1]기획현황취합!$A$1:$E$65474,[1]기획현황취합!$E$1,FALSE))</f>
        <v>0</v>
      </c>
      <c r="BA280" s="250">
        <v>0</v>
      </c>
      <c r="BB280" s="250">
        <v>0</v>
      </c>
      <c r="BC280" s="250">
        <v>0</v>
      </c>
      <c r="BD280" s="250">
        <v>0</v>
      </c>
      <c r="BE280" s="250">
        <v>0</v>
      </c>
      <c r="BF280" s="250">
        <v>0</v>
      </c>
      <c r="BG280" s="256">
        <v>0</v>
      </c>
      <c r="BH280" s="256">
        <v>0</v>
      </c>
      <c r="BI280" s="84">
        <f>IF($I280="TTL",SUMIF($C:$C,MID($K280,1,SEARCH("TTL",$K280)-2),$BI:$BI),SUMIF(실입고현황!$A:$A,BB280&amp;VLOOKUP($AG280,'TARGET MU'!$A:$D,'TARGET MU'!$B$1,FALSE)&amp;$Z280&amp;" "&amp;$AE280,실입고현황!$C:$C))</f>
        <v>0</v>
      </c>
      <c r="BJ280" s="103">
        <f>IF($I280="TTL",SUMIF($C:$C,MID($K280,1,SEARCH("TTL",$K280)-2),$BJ:$BJ),SUMIF(실입고현황!$A:$A,BC280&amp;VLOOKUP($AG280,'TARGET MU'!$A:$D,'TARGET MU'!$B$1,FALSE)&amp;$Z280&amp;" "&amp;$AE280,실입고현황!$C:$C))</f>
        <v>0</v>
      </c>
      <c r="BK280" s="104">
        <f>IF($I280="TTL",SUMIF($C:$C,MID($K280,1,SEARCH("TTL",$K280)-2),$BK:$BK),SUMIF(실입고현황!$A:$A,BD280&amp;VLOOKUP($AG280,'TARGET MU'!$A:$D,'TARGET MU'!$B$1,FALSE)&amp;$Z280&amp;" "&amp;$AE280,실입고현황!$C:$C))</f>
        <v>0</v>
      </c>
      <c r="BL280" s="104">
        <f>IF($I280="TTL",SUMIF($C:$C,MID($K280,1,SEARCH("TTL",$K280)-2),$BL:$BL),SUMIF(실입고현황!$A:$A,BE280&amp;VLOOKUP($AG280,'TARGET MU'!$A:$D,'TARGET MU'!$B$1,FALSE)&amp;$Z280&amp;" "&amp;$AE280,실입고현황!$C:$C))</f>
        <v>0</v>
      </c>
      <c r="BM280" s="104">
        <f>IF($I280="TTL",SUMIF($C:$C,MID($K280,1,SEARCH("TTL",$K280)-2),$BM:$BM),SUMIF(실입고현황!$A:$A,BF280&amp;VLOOKUP($AG280,'TARGET MU'!$A:$D,'TARGET MU'!$B$1,FALSE)&amp;$Z280&amp;" "&amp;$AE280,실입고현황!$C:$C))</f>
        <v>0</v>
      </c>
      <c r="BN280" s="105">
        <f t="shared" si="401"/>
        <v>0</v>
      </c>
      <c r="BO280" s="47">
        <f t="shared" si="402"/>
        <v>0</v>
      </c>
      <c r="BP280" s="95">
        <f t="shared" si="403"/>
        <v>0</v>
      </c>
      <c r="BQ280" s="95">
        <f t="shared" si="404"/>
        <v>0</v>
      </c>
      <c r="BR280" s="48">
        <f t="shared" si="396"/>
        <v>0</v>
      </c>
      <c r="BT280" s="26" t="str">
        <f>IF(ISERROR(Z280&amp;VLOOKUP($AG280,'TARGET MU'!$A:$D,'TARGET MU'!$B$1,FALSE))=TRUE,"",Z280&amp;VLOOKUP($AG280,'TARGET MU'!$A:$D,'TARGET MU'!$B$1,FALSE))</f>
        <v/>
      </c>
      <c r="BU280" s="31">
        <f t="shared" si="409"/>
        <v>0</v>
      </c>
      <c r="BV280" s="31" t="str">
        <f t="shared" si="410"/>
        <v>0</v>
      </c>
      <c r="BX280" s="55">
        <f t="shared" ref="BX280:BX302" si="421">IF($I280="TTL","",$L280)</f>
        <v>0</v>
      </c>
      <c r="BY280" s="56" t="str">
        <f t="shared" ref="BY280:BY302" si="422">$O280</f>
        <v/>
      </c>
      <c r="BZ280" s="56">
        <f t="shared" ref="BZ280:BZ302" si="423">$AJ280</f>
        <v>0</v>
      </c>
      <c r="CA280" s="56">
        <f t="shared" ref="CA280:CA302" si="424">$P280</f>
        <v>0</v>
      </c>
      <c r="CB280" s="56">
        <f t="shared" ref="CB280:CB302" si="425">$R280</f>
        <v>0</v>
      </c>
      <c r="CC280" s="56">
        <f t="shared" ref="CC280:CC302" si="426">$AK280</f>
        <v>0</v>
      </c>
      <c r="CD280" s="57">
        <f t="shared" ref="CD280:CD302" si="427">$W280</f>
        <v>0</v>
      </c>
      <c r="CE280" s="56" t="str">
        <f t="shared" ref="CE280:CE302" si="428">$U280</f>
        <v/>
      </c>
      <c r="CF280" s="56" t="str">
        <f t="shared" ref="CF280:CF302" si="429">$T280</f>
        <v/>
      </c>
      <c r="CG280" s="57">
        <f t="shared" ref="CG280:CG302" si="430">$W280</f>
        <v>0</v>
      </c>
      <c r="CH280" s="56" t="str">
        <f t="shared" ref="CH280:CH302" si="431">$X280</f>
        <v/>
      </c>
      <c r="CI280" s="56">
        <f t="shared" ref="CI280:CI302" si="432">$AD280</f>
        <v>1</v>
      </c>
      <c r="CJ280" s="56">
        <f t="shared" ref="CJ280:CJ302" si="433">$AE280</f>
        <v>0</v>
      </c>
      <c r="CK280" s="58">
        <f t="shared" si="405"/>
        <v>0</v>
      </c>
      <c r="CL280" s="59">
        <f t="shared" ref="CL280:CL302" si="434">$AV280</f>
        <v>0</v>
      </c>
      <c r="CM280" s="58">
        <f t="shared" ref="CM280:CM302" si="435">$AM280</f>
        <v>0</v>
      </c>
      <c r="CN280" s="58">
        <f t="shared" ref="CN280:CN302" si="436">$AP280-$AU280</f>
        <v>0</v>
      </c>
      <c r="CO280" s="58">
        <f t="shared" ref="CO280:CO302" si="437">$AU280</f>
        <v>0</v>
      </c>
      <c r="CP280" s="60" t="str">
        <f t="shared" ref="CP280:CP302" si="438">$AL280</f>
        <v/>
      </c>
      <c r="CQ280" s="241"/>
      <c r="CS280" s="49"/>
      <c r="CT280" s="50" t="str">
        <f t="shared" ref="CT280:CT302" si="439">IF($I280="TTL",$K280,$Z280&amp;$AE280)</f>
        <v/>
      </c>
      <c r="CU280" s="51" t="str">
        <f t="shared" ref="CU280:CU302" si="440">$M280</f>
        <v/>
      </c>
      <c r="CV280" s="51" t="str">
        <f t="shared" ref="CV280:CV302" si="441">IF($I280="TTL","",IF($CX280="","",$Q280&amp;"_"&amp;$T280&amp;IF(N280="K","_KIDS",IF(N280="I","_INFANT",""))))</f>
        <v>_</v>
      </c>
      <c r="CW280" s="51" t="str">
        <f t="shared" ref="CW280:CW302" si="442">IF($I280="TTL","",IF($CT280="","",$Y280&amp;"_"&amp;$AE280))</f>
        <v/>
      </c>
      <c r="CX280" s="52">
        <f t="shared" ref="CX280:CX302" si="443">$L280</f>
        <v>0</v>
      </c>
      <c r="CY280" s="52" t="str">
        <f t="shared" ref="CY280:CY302" si="444">$T280</f>
        <v/>
      </c>
      <c r="CZ280" s="53">
        <f t="shared" si="406"/>
        <v>0</v>
      </c>
      <c r="DA280" s="53">
        <f t="shared" ref="DA280:DA302" si="445">$AM280</f>
        <v>0</v>
      </c>
      <c r="DB280" s="52">
        <f t="shared" ref="DB280:DB302" si="446">$Y280</f>
        <v>0</v>
      </c>
      <c r="DC280" s="52">
        <f t="shared" ref="DC280:DC302" si="447">$AE280</f>
        <v>0</v>
      </c>
      <c r="DD280" s="61"/>
      <c r="DE280" s="165"/>
      <c r="DG280" s="276"/>
      <c r="DH280" s="282" t="str">
        <f t="shared" si="390"/>
        <v/>
      </c>
      <c r="DI280" s="275"/>
      <c r="DJ280" s="275"/>
      <c r="DK280" s="276"/>
      <c r="DL280" s="1081"/>
      <c r="DM280" s="1081"/>
      <c r="DN280" s="276"/>
      <c r="DO280" s="276"/>
      <c r="DP280" s="283" t="str">
        <f t="shared" si="391"/>
        <v/>
      </c>
      <c r="DQ280" s="276"/>
      <c r="DR280" s="276"/>
      <c r="DS280" s="277"/>
      <c r="DT280" s="276"/>
      <c r="DU280" s="277"/>
      <c r="DV280" s="276"/>
      <c r="DW280" s="276"/>
      <c r="DX280" s="277"/>
      <c r="DY280" s="277"/>
      <c r="DZ280" s="61"/>
      <c r="EA280" s="62"/>
      <c r="EB280" s="62"/>
      <c r="EC280" s="26" t="str">
        <f t="shared" si="411"/>
        <v/>
      </c>
      <c r="ED280" s="26" t="str">
        <f t="shared" si="412"/>
        <v/>
      </c>
      <c r="EE280" s="27">
        <f>IF(ED280="",0,IF(COUNTIF(ED$12:ED279,ED280)=0,0,COUNTIF(ED$12:ED279,ED280)))</f>
        <v>0</v>
      </c>
      <c r="EF280" s="26">
        <f t="shared" si="420"/>
        <v>0</v>
      </c>
      <c r="EG280" s="27" t="str">
        <f t="shared" si="413"/>
        <v/>
      </c>
      <c r="EI280" s="26" t="str">
        <f t="shared" si="414"/>
        <v/>
      </c>
      <c r="EJ280" s="26" t="str">
        <f t="shared" si="415"/>
        <v/>
      </c>
    </row>
    <row r="281" spans="1:140" s="26" customFormat="1" ht="52.5" customHeight="1">
      <c r="A281" s="169" t="str">
        <f>IF(OR($I281="TTL",$I281=""),"",IF(ISERROR(VLOOKUP($B281,CODE!$D:$G,CODE!$F$1-2,FALSE))=TRUE,"전략",VLOOKUP($B281,CODE!$D:$G,CODE!$F$1-2,FALSE)))</f>
        <v/>
      </c>
      <c r="B281" s="224" t="str">
        <f>IF(OR($I281="TTL",$I281=""),"",IF(VLOOKUP($P281,CODE!$K:$O,CODE!$O$1,FALSE)="",$I281,$I281&amp;"-"&amp;VLOOKUP($P281,CODE!$K:$O,CODE!$O$1,FALSE)))</f>
        <v/>
      </c>
      <c r="C281" s="72" t="str">
        <f t="shared" si="407"/>
        <v>--</v>
      </c>
      <c r="D281" s="306" t="str">
        <f t="shared" si="416"/>
        <v>--</v>
      </c>
      <c r="E281" s="72">
        <f t="shared" si="417"/>
        <v>0</v>
      </c>
      <c r="F281" s="195" t="str">
        <f t="shared" si="418"/>
        <v>--0</v>
      </c>
      <c r="G281" s="72" t="str">
        <f t="shared" si="419"/>
        <v>--0-</v>
      </c>
      <c r="H281" s="72">
        <f>IF(ISERROR(I281&amp;VLOOKUP(P281,CODE!$K:$N,CODE!$N$1,FALSE)&amp;S281)=TRUE,0,I281&amp;VLOOKUP(P281,CODE!$K:$N,CODE!$N$1,FALSE)&amp;S281)</f>
        <v>0</v>
      </c>
      <c r="I281" s="72" t="str">
        <f>IF(ISERROR(SEARCH("TTL",$K281))=TRUE,IF($L281="","",VLOOKUP($L281,CODE!$B:$G,CODE!$D$1,FALSE)),"TTL")</f>
        <v/>
      </c>
      <c r="J281" s="244" t="str">
        <f t="shared" si="408"/>
        <v/>
      </c>
      <c r="K281" s="558"/>
      <c r="L281" s="40"/>
      <c r="M281" s="41" t="str">
        <f>IF(OR($I281="TTL",$L281=""),"",VLOOKUP($L281,CODE!$B:$D,CODE!$C$1,FALSE))</f>
        <v/>
      </c>
      <c r="N281" s="42" t="str">
        <f>IF(OR($I281="TTL",$L281=""),"",VLOOKUP($K$2,CODE!$S:$T,CODE!$T$1-1,FALSE))</f>
        <v/>
      </c>
      <c r="O281" s="43" t="str">
        <f>IF(OR($I281="TTL",$L281=""),"",VLOOKUP($L$2,CODE!$X:$Y,CODE!$Y$1-1,FALSE))</f>
        <v/>
      </c>
      <c r="P281" s="40"/>
      <c r="Q281" s="41" t="str">
        <f>IF(OR($I281="TTL",$P281=""),"",VLOOKUP($P281,CODE!$K:$M,CODE!$L$1,FALSE))</f>
        <v/>
      </c>
      <c r="R281" s="185"/>
      <c r="S281" s="40"/>
      <c r="T281" s="43" t="str">
        <f t="shared" si="393"/>
        <v/>
      </c>
      <c r="U281" s="39" t="str">
        <f t="shared" si="394"/>
        <v/>
      </c>
      <c r="V281" s="36">
        <f t="shared" si="397"/>
        <v>0</v>
      </c>
      <c r="W281" s="44"/>
      <c r="X281" s="39" t="str">
        <f>IF($Y281="","",VLOOKUP($Y281,CODE!$AE:$AF,CODE!$AF$1-1,FALSE))</f>
        <v/>
      </c>
      <c r="Y281" s="37"/>
      <c r="Z281" s="35" t="str">
        <f t="shared" si="398"/>
        <v/>
      </c>
      <c r="AA281" s="554" t="str">
        <f t="shared" si="399"/>
        <v/>
      </c>
      <c r="AB281" s="45">
        <f t="shared" si="400"/>
        <v>0</v>
      </c>
      <c r="AC281" s="560">
        <v>0</v>
      </c>
      <c r="AD281" s="186">
        <v>1</v>
      </c>
      <c r="AE281" s="218"/>
      <c r="AF281" s="214"/>
      <c r="AG281" s="215"/>
      <c r="AH281" s="216"/>
      <c r="AI281" s="231" t="str">
        <f t="shared" si="395"/>
        <v/>
      </c>
      <c r="AJ281" s="217"/>
      <c r="AK281" s="217"/>
      <c r="AL281" s="219" t="str">
        <f t="shared" si="392"/>
        <v/>
      </c>
      <c r="AM281" s="254">
        <f>IF(ISERROR(VLOOKUP($F281,[1]기획현황취합!$A$1:$E$65474,[1]기획현황취합!$B$1,FALSE))=TRUE,0,VLOOKUP($F281,[1]기획현황취합!$A$1:$E$65474,[1]기획현황취합!$B$1,FALSE))</f>
        <v>0</v>
      </c>
      <c r="AN281" s="1042">
        <f>IF(ISERROR(VLOOKUP($F281,[1]기획현황취합!$A$1:$E$65474,[1]기획현황취합!$C$1,FALSE))=TRUE,0,VLOOKUP($F281,[1]기획현황취합!$A$1:$E$65474,[1]기획현황취합!$C$1,FALSE))</f>
        <v>0</v>
      </c>
      <c r="AO281" s="46">
        <f>IF(ISERROR(($AM281/1.1)/VLOOKUP($AG281,'TARGET MU'!$A:$D,'TARGET MU'!$D$1,FALSE))=TRUE,0,($AM281/1.1)/VLOOKUP($AG281,'TARGET MU'!$A:$D,'TARGET MU'!$D$1,FALSE))</f>
        <v>0</v>
      </c>
      <c r="AP281" s="1049">
        <f>IF(OR(AF281=0,AND(AV281=0,AW281=0)),0,IF(AG281="캡보이2",AV281*$AQ$5+AU281,IF(OR(AK281="IN",AK281="BG",AK281="VT",AK281="CB"),$AU281+(($AV281*(1+$AW$4))*(HLOOKUP(VLOOKUP(AG281,'TARGET MU'!$A:$P,'TARGET MU'!$J$1,FALSE),$AO$4:$AR$5,2,FALSE)))+$AW281,$AU281+((($AV281*(1+$AW$4))*(1+HLOOKUP(VLOOKUP($P281,CODE!$K:$P,CODE!$P$1,FALSE),$AS$4:$AV$5,2,FALSE)))*(HLOOKUP(VLOOKUP(AG281,'TARGET MU'!$A:$P,'TARGET MU'!$J$1,FALSE),$AO$4:$AR$5,2,FALSE)))+$AW281)))</f>
        <v>0</v>
      </c>
      <c r="AQ281" s="38">
        <f t="shared" ref="AQ281:AQ302" si="448">AP281-AO281</f>
        <v>0</v>
      </c>
      <c r="AR281" s="716">
        <v>0</v>
      </c>
      <c r="AS281" s="716">
        <v>0</v>
      </c>
      <c r="AT281" s="251"/>
      <c r="AU281" s="226">
        <f t="shared" ref="AU281:AU302" si="449">SUM(AR281:AT281)</f>
        <v>0</v>
      </c>
      <c r="AV281" s="252">
        <v>0</v>
      </c>
      <c r="AW281" s="253">
        <v>0</v>
      </c>
      <c r="AX281" s="257">
        <f>IF(ISERROR(VLOOKUP($F281,[1]기획현황취합!$A$1:$E$65474,[1]기획현황취합!$D$1,FALSE))=TRUE,0,VLOOKUP($F281,[1]기획현황취합!$A$1:$E$65474,[1]기획현황취합!$D$1,FALSE))</f>
        <v>0</v>
      </c>
      <c r="AY281" s="255">
        <v>0</v>
      </c>
      <c r="AZ281" s="210">
        <f>IF(ISERROR(VLOOKUP($F281,[1]기획현황취합!$A$1:$E$65474,[1]기획현황취합!$E$1,FALSE))=TRUE,0,VLOOKUP($F281,[1]기획현황취합!$A$1:$E$65474,[1]기획현황취합!$E$1,FALSE))</f>
        <v>0</v>
      </c>
      <c r="BA281" s="250">
        <v>0</v>
      </c>
      <c r="BB281" s="250">
        <v>0</v>
      </c>
      <c r="BC281" s="250">
        <v>0</v>
      </c>
      <c r="BD281" s="250">
        <v>0</v>
      </c>
      <c r="BE281" s="250">
        <v>0</v>
      </c>
      <c r="BF281" s="250">
        <v>0</v>
      </c>
      <c r="BG281" s="256">
        <v>0</v>
      </c>
      <c r="BH281" s="256">
        <v>0</v>
      </c>
      <c r="BI281" s="84">
        <f>IF($I281="TTL",SUMIF($C:$C,MID($K281,1,SEARCH("TTL",$K281)-2),$BI:$BI),SUMIF(실입고현황!$A:$A,BB281&amp;VLOOKUP($AG281,'TARGET MU'!$A:$D,'TARGET MU'!$B$1,FALSE)&amp;$Z281&amp;" "&amp;$AE281,실입고현황!$C:$C))</f>
        <v>0</v>
      </c>
      <c r="BJ281" s="103">
        <f>IF($I281="TTL",SUMIF($C:$C,MID($K281,1,SEARCH("TTL",$K281)-2),$BJ:$BJ),SUMIF(실입고현황!$A:$A,BC281&amp;VLOOKUP($AG281,'TARGET MU'!$A:$D,'TARGET MU'!$B$1,FALSE)&amp;$Z281&amp;" "&amp;$AE281,실입고현황!$C:$C))</f>
        <v>0</v>
      </c>
      <c r="BK281" s="104">
        <f>IF($I281="TTL",SUMIF($C:$C,MID($K281,1,SEARCH("TTL",$K281)-2),$BK:$BK),SUMIF(실입고현황!$A:$A,BD281&amp;VLOOKUP($AG281,'TARGET MU'!$A:$D,'TARGET MU'!$B$1,FALSE)&amp;$Z281&amp;" "&amp;$AE281,실입고현황!$C:$C))</f>
        <v>0</v>
      </c>
      <c r="BL281" s="104">
        <f>IF($I281="TTL",SUMIF($C:$C,MID($K281,1,SEARCH("TTL",$K281)-2),$BL:$BL),SUMIF(실입고현황!$A:$A,BE281&amp;VLOOKUP($AG281,'TARGET MU'!$A:$D,'TARGET MU'!$B$1,FALSE)&amp;$Z281&amp;" "&amp;$AE281,실입고현황!$C:$C))</f>
        <v>0</v>
      </c>
      <c r="BM281" s="104">
        <f>IF($I281="TTL",SUMIF($C:$C,MID($K281,1,SEARCH("TTL",$K281)-2),$BM:$BM),SUMIF(실입고현황!$A:$A,BF281&amp;VLOOKUP($AG281,'TARGET MU'!$A:$D,'TARGET MU'!$B$1,FALSE)&amp;$Z281&amp;" "&amp;$AE281,실입고현황!$C:$C))</f>
        <v>0</v>
      </c>
      <c r="BN281" s="105">
        <f t="shared" si="401"/>
        <v>0</v>
      </c>
      <c r="BO281" s="47">
        <f t="shared" si="402"/>
        <v>0</v>
      </c>
      <c r="BP281" s="95">
        <f t="shared" si="403"/>
        <v>0</v>
      </c>
      <c r="BQ281" s="95">
        <f t="shared" si="404"/>
        <v>0</v>
      </c>
      <c r="BR281" s="48">
        <f t="shared" si="396"/>
        <v>0</v>
      </c>
      <c r="BT281" s="26" t="str">
        <f>IF(ISERROR(Z281&amp;VLOOKUP($AG281,'TARGET MU'!$A:$D,'TARGET MU'!$B$1,FALSE))=TRUE,"",Z281&amp;VLOOKUP($AG281,'TARGET MU'!$A:$D,'TARGET MU'!$B$1,FALSE))</f>
        <v/>
      </c>
      <c r="BU281" s="31">
        <f t="shared" si="409"/>
        <v>0</v>
      </c>
      <c r="BV281" s="31" t="str">
        <f t="shared" si="410"/>
        <v>0</v>
      </c>
      <c r="BX281" s="55">
        <f t="shared" si="421"/>
        <v>0</v>
      </c>
      <c r="BY281" s="56" t="str">
        <f t="shared" si="422"/>
        <v/>
      </c>
      <c r="BZ281" s="56">
        <f t="shared" si="423"/>
        <v>0</v>
      </c>
      <c r="CA281" s="56">
        <f t="shared" si="424"/>
        <v>0</v>
      </c>
      <c r="CB281" s="56">
        <f t="shared" si="425"/>
        <v>0</v>
      </c>
      <c r="CC281" s="56">
        <f t="shared" si="426"/>
        <v>0</v>
      </c>
      <c r="CD281" s="57">
        <f t="shared" si="427"/>
        <v>0</v>
      </c>
      <c r="CE281" s="56" t="str">
        <f t="shared" si="428"/>
        <v/>
      </c>
      <c r="CF281" s="56" t="str">
        <f t="shared" si="429"/>
        <v/>
      </c>
      <c r="CG281" s="57">
        <f t="shared" si="430"/>
        <v>0</v>
      </c>
      <c r="CH281" s="56" t="str">
        <f t="shared" si="431"/>
        <v/>
      </c>
      <c r="CI281" s="56">
        <f t="shared" si="432"/>
        <v>1</v>
      </c>
      <c r="CJ281" s="56">
        <f t="shared" si="433"/>
        <v>0</v>
      </c>
      <c r="CK281" s="58">
        <f t="shared" si="405"/>
        <v>0</v>
      </c>
      <c r="CL281" s="59">
        <f t="shared" si="434"/>
        <v>0</v>
      </c>
      <c r="CM281" s="58">
        <f t="shared" si="435"/>
        <v>0</v>
      </c>
      <c r="CN281" s="58">
        <f t="shared" si="436"/>
        <v>0</v>
      </c>
      <c r="CO281" s="58">
        <f t="shared" si="437"/>
        <v>0</v>
      </c>
      <c r="CP281" s="60" t="str">
        <f t="shared" si="438"/>
        <v/>
      </c>
      <c r="CQ281" s="241"/>
      <c r="CS281" s="49"/>
      <c r="CT281" s="50" t="str">
        <f t="shared" si="439"/>
        <v/>
      </c>
      <c r="CU281" s="51" t="str">
        <f t="shared" si="440"/>
        <v/>
      </c>
      <c r="CV281" s="51" t="str">
        <f t="shared" si="441"/>
        <v>_</v>
      </c>
      <c r="CW281" s="51" t="str">
        <f t="shared" si="442"/>
        <v/>
      </c>
      <c r="CX281" s="52">
        <f t="shared" si="443"/>
        <v>0</v>
      </c>
      <c r="CY281" s="52" t="str">
        <f t="shared" si="444"/>
        <v/>
      </c>
      <c r="CZ281" s="53">
        <f t="shared" si="406"/>
        <v>0</v>
      </c>
      <c r="DA281" s="53">
        <f t="shared" si="445"/>
        <v>0</v>
      </c>
      <c r="DB281" s="52">
        <f t="shared" si="446"/>
        <v>0</v>
      </c>
      <c r="DC281" s="52">
        <f t="shared" si="447"/>
        <v>0</v>
      </c>
      <c r="DD281" s="61"/>
      <c r="DE281" s="165"/>
      <c r="DG281" s="276"/>
      <c r="DH281" s="282" t="str">
        <f t="shared" si="390"/>
        <v/>
      </c>
      <c r="DI281" s="275"/>
      <c r="DJ281" s="275"/>
      <c r="DK281" s="276"/>
      <c r="DL281" s="1081"/>
      <c r="DM281" s="1081"/>
      <c r="DN281" s="276"/>
      <c r="DO281" s="276"/>
      <c r="DP281" s="283" t="str">
        <f t="shared" si="391"/>
        <v/>
      </c>
      <c r="DQ281" s="276"/>
      <c r="DR281" s="276"/>
      <c r="DS281" s="277"/>
      <c r="DT281" s="276"/>
      <c r="DU281" s="277"/>
      <c r="DV281" s="276"/>
      <c r="DW281" s="276"/>
      <c r="DX281" s="277"/>
      <c r="DY281" s="277"/>
      <c r="DZ281" s="61"/>
      <c r="EA281" s="62"/>
      <c r="EB281" s="62"/>
      <c r="EC281" s="26" t="str">
        <f t="shared" si="411"/>
        <v/>
      </c>
      <c r="ED281" s="26" t="str">
        <f t="shared" si="412"/>
        <v/>
      </c>
      <c r="EE281" s="27">
        <f>IF(ED281="",0,IF(COUNTIF(ED$12:ED280,ED281)=0,0,COUNTIF(ED$12:ED280,ED281)))</f>
        <v>0</v>
      </c>
      <c r="EF281" s="26">
        <f t="shared" si="420"/>
        <v>0</v>
      </c>
      <c r="EG281" s="27" t="str">
        <f t="shared" si="413"/>
        <v/>
      </c>
      <c r="EI281" s="26" t="str">
        <f t="shared" si="414"/>
        <v/>
      </c>
      <c r="EJ281" s="26" t="str">
        <f t="shared" si="415"/>
        <v/>
      </c>
    </row>
    <row r="282" spans="1:140" s="26" customFormat="1" ht="52.5" customHeight="1">
      <c r="A282" s="169" t="str">
        <f>IF(OR($I282="TTL",$I282=""),"",IF(ISERROR(VLOOKUP($B282,CODE!$D:$G,CODE!$F$1-2,FALSE))=TRUE,"전략",VLOOKUP($B282,CODE!$D:$G,CODE!$F$1-2,FALSE)))</f>
        <v/>
      </c>
      <c r="B282" s="224" t="str">
        <f>IF(OR($I282="TTL",$I282=""),"",IF(VLOOKUP($P282,CODE!$K:$O,CODE!$O$1,FALSE)="",$I282,$I282&amp;"-"&amp;VLOOKUP($P282,CODE!$K:$O,CODE!$O$1,FALSE)))</f>
        <v/>
      </c>
      <c r="C282" s="72" t="str">
        <f t="shared" si="407"/>
        <v>--</v>
      </c>
      <c r="D282" s="306" t="str">
        <f t="shared" si="416"/>
        <v>--</v>
      </c>
      <c r="E282" s="72">
        <f t="shared" si="417"/>
        <v>0</v>
      </c>
      <c r="F282" s="195" t="str">
        <f t="shared" si="418"/>
        <v>--0</v>
      </c>
      <c r="G282" s="72" t="str">
        <f t="shared" si="419"/>
        <v>--0-</v>
      </c>
      <c r="H282" s="72">
        <f>IF(ISERROR(I282&amp;VLOOKUP(P282,CODE!$K:$N,CODE!$N$1,FALSE)&amp;S282)=TRUE,0,I282&amp;VLOOKUP(P282,CODE!$K:$N,CODE!$N$1,FALSE)&amp;S282)</f>
        <v>0</v>
      </c>
      <c r="I282" s="72" t="str">
        <f>IF(ISERROR(SEARCH("TTL",$K282))=TRUE,IF($L282="","",VLOOKUP($L282,CODE!$B:$G,CODE!$D$1,FALSE)),"TTL")</f>
        <v/>
      </c>
      <c r="J282" s="244" t="str">
        <f t="shared" si="408"/>
        <v/>
      </c>
      <c r="K282" s="558"/>
      <c r="L282" s="40"/>
      <c r="M282" s="41" t="str">
        <f>IF(OR($I282="TTL",$L282=""),"",VLOOKUP($L282,CODE!$B:$D,CODE!$C$1,FALSE))</f>
        <v/>
      </c>
      <c r="N282" s="42" t="str">
        <f>IF(OR($I282="TTL",$L282=""),"",VLOOKUP($K$2,CODE!$S:$T,CODE!$T$1-1,FALSE))</f>
        <v/>
      </c>
      <c r="O282" s="43" t="str">
        <f>IF(OR($I282="TTL",$L282=""),"",VLOOKUP($L$2,CODE!$X:$Y,CODE!$Y$1-1,FALSE))</f>
        <v/>
      </c>
      <c r="P282" s="40"/>
      <c r="Q282" s="41" t="str">
        <f>IF(OR($I282="TTL",$P282=""),"",VLOOKUP($P282,CODE!$K:$M,CODE!$L$1,FALSE))</f>
        <v/>
      </c>
      <c r="R282" s="185"/>
      <c r="S282" s="40"/>
      <c r="T282" s="43" t="str">
        <f t="shared" si="393"/>
        <v/>
      </c>
      <c r="U282" s="39" t="str">
        <f t="shared" si="394"/>
        <v/>
      </c>
      <c r="V282" s="36">
        <f t="shared" si="397"/>
        <v>0</v>
      </c>
      <c r="W282" s="44"/>
      <c r="X282" s="39" t="str">
        <f>IF($Y282="","",VLOOKUP($Y282,CODE!$AE:$AF,CODE!$AF$1-1,FALSE))</f>
        <v/>
      </c>
      <c r="Y282" s="37"/>
      <c r="Z282" s="35" t="str">
        <f t="shared" si="398"/>
        <v/>
      </c>
      <c r="AA282" s="554" t="str">
        <f t="shared" si="399"/>
        <v/>
      </c>
      <c r="AB282" s="45">
        <f t="shared" si="400"/>
        <v>0</v>
      </c>
      <c r="AC282" s="560">
        <v>0</v>
      </c>
      <c r="AD282" s="186">
        <v>1</v>
      </c>
      <c r="AE282" s="218"/>
      <c r="AF282" s="214"/>
      <c r="AG282" s="215"/>
      <c r="AH282" s="216"/>
      <c r="AI282" s="231" t="str">
        <f t="shared" si="395"/>
        <v/>
      </c>
      <c r="AJ282" s="217"/>
      <c r="AK282" s="217"/>
      <c r="AL282" s="219" t="str">
        <f t="shared" si="392"/>
        <v/>
      </c>
      <c r="AM282" s="254">
        <f>IF(ISERROR(VLOOKUP($F282,[1]기획현황취합!$A$1:$E$65474,[1]기획현황취합!$B$1,FALSE))=TRUE,0,VLOOKUP($F282,[1]기획현황취합!$A$1:$E$65474,[1]기획현황취합!$B$1,FALSE))</f>
        <v>0</v>
      </c>
      <c r="AN282" s="1042">
        <f>IF(ISERROR(VLOOKUP($F282,[1]기획현황취합!$A$1:$E$65474,[1]기획현황취합!$C$1,FALSE))=TRUE,0,VLOOKUP($F282,[1]기획현황취합!$A$1:$E$65474,[1]기획현황취합!$C$1,FALSE))</f>
        <v>0</v>
      </c>
      <c r="AO282" s="46">
        <f>IF(ISERROR(($AM282/1.1)/VLOOKUP($AG282,'TARGET MU'!$A:$D,'TARGET MU'!$D$1,FALSE))=TRUE,0,($AM282/1.1)/VLOOKUP($AG282,'TARGET MU'!$A:$D,'TARGET MU'!$D$1,FALSE))</f>
        <v>0</v>
      </c>
      <c r="AP282" s="1049">
        <f>IF(OR(AF282=0,AND(AV282=0,AW282=0)),0,IF(AG282="캡보이2",AV282*$AQ$5+AU282,IF(OR(AK282="IN",AK282="BG",AK282="VT",AK282="CB"),$AU282+(($AV282*(1+$AW$4))*(HLOOKUP(VLOOKUP(AG282,'TARGET MU'!$A:$P,'TARGET MU'!$J$1,FALSE),$AO$4:$AR$5,2,FALSE)))+$AW282,$AU282+((($AV282*(1+$AW$4))*(1+HLOOKUP(VLOOKUP($P282,CODE!$K:$P,CODE!$P$1,FALSE),$AS$4:$AV$5,2,FALSE)))*(HLOOKUP(VLOOKUP(AG282,'TARGET MU'!$A:$P,'TARGET MU'!$J$1,FALSE),$AO$4:$AR$5,2,FALSE)))+$AW282)))</f>
        <v>0</v>
      </c>
      <c r="AQ282" s="38">
        <f t="shared" si="448"/>
        <v>0</v>
      </c>
      <c r="AR282" s="716">
        <v>0</v>
      </c>
      <c r="AS282" s="716">
        <v>0</v>
      </c>
      <c r="AT282" s="251"/>
      <c r="AU282" s="226">
        <f t="shared" si="449"/>
        <v>0</v>
      </c>
      <c r="AV282" s="252">
        <v>0</v>
      </c>
      <c r="AW282" s="253">
        <v>0</v>
      </c>
      <c r="AX282" s="257">
        <f>IF(ISERROR(VLOOKUP($F282,[1]기획현황취합!$A$1:$E$65474,[1]기획현황취합!$D$1,FALSE))=TRUE,0,VLOOKUP($F282,[1]기획현황취합!$A$1:$E$65474,[1]기획현황취합!$D$1,FALSE))</f>
        <v>0</v>
      </c>
      <c r="AY282" s="255">
        <v>0</v>
      </c>
      <c r="AZ282" s="210">
        <f>IF(ISERROR(VLOOKUP($F282,[1]기획현황취합!$A$1:$E$65474,[1]기획현황취합!$E$1,FALSE))=TRUE,0,VLOOKUP($F282,[1]기획현황취합!$A$1:$E$65474,[1]기획현황취합!$E$1,FALSE))</f>
        <v>0</v>
      </c>
      <c r="BA282" s="250">
        <v>0</v>
      </c>
      <c r="BB282" s="250">
        <v>0</v>
      </c>
      <c r="BC282" s="250">
        <v>0</v>
      </c>
      <c r="BD282" s="250">
        <v>0</v>
      </c>
      <c r="BE282" s="250">
        <v>0</v>
      </c>
      <c r="BF282" s="250">
        <v>0</v>
      </c>
      <c r="BG282" s="256">
        <v>0</v>
      </c>
      <c r="BH282" s="256">
        <v>0</v>
      </c>
      <c r="BI282" s="84">
        <f>IF($I282="TTL",SUMIF($C:$C,MID($K282,1,SEARCH("TTL",$K282)-2),$BI:$BI),SUMIF(실입고현황!$A:$A,BB282&amp;VLOOKUP($AG282,'TARGET MU'!$A:$D,'TARGET MU'!$B$1,FALSE)&amp;$Z282&amp;" "&amp;$AE282,실입고현황!$C:$C))</f>
        <v>0</v>
      </c>
      <c r="BJ282" s="103">
        <f>IF($I282="TTL",SUMIF($C:$C,MID($K282,1,SEARCH("TTL",$K282)-2),$BJ:$BJ),SUMIF(실입고현황!$A:$A,BC282&amp;VLOOKUP($AG282,'TARGET MU'!$A:$D,'TARGET MU'!$B$1,FALSE)&amp;$Z282&amp;" "&amp;$AE282,실입고현황!$C:$C))</f>
        <v>0</v>
      </c>
      <c r="BK282" s="104">
        <f>IF($I282="TTL",SUMIF($C:$C,MID($K282,1,SEARCH("TTL",$K282)-2),$BK:$BK),SUMIF(실입고현황!$A:$A,BD282&amp;VLOOKUP($AG282,'TARGET MU'!$A:$D,'TARGET MU'!$B$1,FALSE)&amp;$Z282&amp;" "&amp;$AE282,실입고현황!$C:$C))</f>
        <v>0</v>
      </c>
      <c r="BL282" s="104">
        <f>IF($I282="TTL",SUMIF($C:$C,MID($K282,1,SEARCH("TTL",$K282)-2),$BL:$BL),SUMIF(실입고현황!$A:$A,BE282&amp;VLOOKUP($AG282,'TARGET MU'!$A:$D,'TARGET MU'!$B$1,FALSE)&amp;$Z282&amp;" "&amp;$AE282,실입고현황!$C:$C))</f>
        <v>0</v>
      </c>
      <c r="BM282" s="104">
        <f>IF($I282="TTL",SUMIF($C:$C,MID($K282,1,SEARCH("TTL",$K282)-2),$BM:$BM),SUMIF(실입고현황!$A:$A,BF282&amp;VLOOKUP($AG282,'TARGET MU'!$A:$D,'TARGET MU'!$B$1,FALSE)&amp;$Z282&amp;" "&amp;$AE282,실입고현황!$C:$C))</f>
        <v>0</v>
      </c>
      <c r="BN282" s="105">
        <f t="shared" si="401"/>
        <v>0</v>
      </c>
      <c r="BO282" s="47">
        <f t="shared" si="402"/>
        <v>0</v>
      </c>
      <c r="BP282" s="95">
        <f t="shared" si="403"/>
        <v>0</v>
      </c>
      <c r="BQ282" s="95">
        <f t="shared" si="404"/>
        <v>0</v>
      </c>
      <c r="BR282" s="48">
        <f t="shared" si="396"/>
        <v>0</v>
      </c>
      <c r="BT282" s="26" t="str">
        <f>IF(ISERROR(Z282&amp;VLOOKUP($AG282,'TARGET MU'!$A:$D,'TARGET MU'!$B$1,FALSE))=TRUE,"",Z282&amp;VLOOKUP($AG282,'TARGET MU'!$A:$D,'TARGET MU'!$B$1,FALSE))</f>
        <v/>
      </c>
      <c r="BU282" s="31">
        <f t="shared" si="409"/>
        <v>0</v>
      </c>
      <c r="BV282" s="31" t="str">
        <f t="shared" si="410"/>
        <v>0</v>
      </c>
      <c r="BX282" s="55">
        <f t="shared" si="421"/>
        <v>0</v>
      </c>
      <c r="BY282" s="56" t="str">
        <f t="shared" si="422"/>
        <v/>
      </c>
      <c r="BZ282" s="56">
        <f t="shared" si="423"/>
        <v>0</v>
      </c>
      <c r="CA282" s="56">
        <f t="shared" si="424"/>
        <v>0</v>
      </c>
      <c r="CB282" s="56">
        <f t="shared" si="425"/>
        <v>0</v>
      </c>
      <c r="CC282" s="56">
        <f t="shared" si="426"/>
        <v>0</v>
      </c>
      <c r="CD282" s="57">
        <f t="shared" si="427"/>
        <v>0</v>
      </c>
      <c r="CE282" s="56" t="str">
        <f t="shared" si="428"/>
        <v/>
      </c>
      <c r="CF282" s="56" t="str">
        <f t="shared" si="429"/>
        <v/>
      </c>
      <c r="CG282" s="57">
        <f t="shared" si="430"/>
        <v>0</v>
      </c>
      <c r="CH282" s="56" t="str">
        <f t="shared" si="431"/>
        <v/>
      </c>
      <c r="CI282" s="56">
        <f t="shared" si="432"/>
        <v>1</v>
      </c>
      <c r="CJ282" s="56">
        <f t="shared" si="433"/>
        <v>0</v>
      </c>
      <c r="CK282" s="58">
        <f t="shared" si="405"/>
        <v>0</v>
      </c>
      <c r="CL282" s="59">
        <f t="shared" si="434"/>
        <v>0</v>
      </c>
      <c r="CM282" s="58">
        <f t="shared" si="435"/>
        <v>0</v>
      </c>
      <c r="CN282" s="58">
        <f t="shared" si="436"/>
        <v>0</v>
      </c>
      <c r="CO282" s="58">
        <f t="shared" si="437"/>
        <v>0</v>
      </c>
      <c r="CP282" s="60" t="str">
        <f t="shared" si="438"/>
        <v/>
      </c>
      <c r="CQ282" s="241"/>
      <c r="CS282" s="49"/>
      <c r="CT282" s="50" t="str">
        <f t="shared" si="439"/>
        <v/>
      </c>
      <c r="CU282" s="51" t="str">
        <f t="shared" si="440"/>
        <v/>
      </c>
      <c r="CV282" s="51" t="str">
        <f t="shared" si="441"/>
        <v>_</v>
      </c>
      <c r="CW282" s="51" t="str">
        <f t="shared" si="442"/>
        <v/>
      </c>
      <c r="CX282" s="52">
        <f t="shared" si="443"/>
        <v>0</v>
      </c>
      <c r="CY282" s="52" t="str">
        <f t="shared" si="444"/>
        <v/>
      </c>
      <c r="CZ282" s="53">
        <f t="shared" si="406"/>
        <v>0</v>
      </c>
      <c r="DA282" s="53">
        <f t="shared" si="445"/>
        <v>0</v>
      </c>
      <c r="DB282" s="52">
        <f t="shared" si="446"/>
        <v>0</v>
      </c>
      <c r="DC282" s="52">
        <f t="shared" si="447"/>
        <v>0</v>
      </c>
      <c r="DD282" s="61"/>
      <c r="DE282" s="165"/>
      <c r="DG282" s="276"/>
      <c r="DH282" s="282" t="str">
        <f t="shared" ref="DH282:DH302" si="450">IF(OR($I282="TTL",$I282=""),"",AZ282-$DH$11)</f>
        <v/>
      </c>
      <c r="DI282" s="275"/>
      <c r="DJ282" s="275"/>
      <c r="DK282" s="276"/>
      <c r="DL282" s="1081"/>
      <c r="DM282" s="1081"/>
      <c r="DN282" s="276"/>
      <c r="DO282" s="276"/>
      <c r="DP282" s="283" t="str">
        <f t="shared" ref="DP282:DP302" si="451">IF(OR($DN282="없음",$I282="TTL",$I282=""),"",AZ282-$DP$11)</f>
        <v/>
      </c>
      <c r="DQ282" s="276"/>
      <c r="DR282" s="276"/>
      <c r="DS282" s="277"/>
      <c r="DT282" s="276"/>
      <c r="DU282" s="277"/>
      <c r="DV282" s="276"/>
      <c r="DW282" s="276"/>
      <c r="DX282" s="277"/>
      <c r="DY282" s="277"/>
      <c r="DZ282" s="61"/>
      <c r="EA282" s="62"/>
      <c r="EB282" s="62"/>
      <c r="EC282" s="26" t="str">
        <f t="shared" si="411"/>
        <v/>
      </c>
      <c r="ED282" s="26" t="str">
        <f t="shared" si="412"/>
        <v/>
      </c>
      <c r="EE282" s="27">
        <f>IF(ED282="",0,IF(COUNTIF(ED$12:ED281,ED282)=0,0,COUNTIF(ED$12:ED281,ED282)))</f>
        <v>0</v>
      </c>
      <c r="EF282" s="26">
        <f t="shared" si="420"/>
        <v>0</v>
      </c>
      <c r="EG282" s="27" t="str">
        <f t="shared" si="413"/>
        <v/>
      </c>
      <c r="EI282" s="26" t="str">
        <f t="shared" si="414"/>
        <v/>
      </c>
      <c r="EJ282" s="26" t="str">
        <f t="shared" si="415"/>
        <v/>
      </c>
    </row>
    <row r="283" spans="1:140" s="26" customFormat="1" ht="52.5" customHeight="1">
      <c r="A283" s="169" t="str">
        <f>IF(OR($I283="TTL",$I283=""),"",IF(ISERROR(VLOOKUP($B283,CODE!$D:$G,CODE!$F$1-2,FALSE))=TRUE,"전략",VLOOKUP($B283,CODE!$D:$G,CODE!$F$1-2,FALSE)))</f>
        <v/>
      </c>
      <c r="B283" s="224" t="str">
        <f>IF(OR($I283="TTL",$I283=""),"",IF(VLOOKUP($P283,CODE!$K:$O,CODE!$O$1,FALSE)="",$I283,$I283&amp;"-"&amp;VLOOKUP($P283,CODE!$K:$O,CODE!$O$1,FALSE)))</f>
        <v/>
      </c>
      <c r="C283" s="72" t="str">
        <f t="shared" si="407"/>
        <v>--</v>
      </c>
      <c r="D283" s="306" t="str">
        <f t="shared" si="416"/>
        <v>--</v>
      </c>
      <c r="E283" s="72">
        <f t="shared" si="417"/>
        <v>0</v>
      </c>
      <c r="F283" s="195" t="str">
        <f t="shared" si="418"/>
        <v>--0</v>
      </c>
      <c r="G283" s="72" t="str">
        <f t="shared" si="419"/>
        <v>--0-</v>
      </c>
      <c r="H283" s="72">
        <f>IF(ISERROR(I283&amp;VLOOKUP(P283,CODE!$K:$N,CODE!$N$1,FALSE)&amp;S283)=TRUE,0,I283&amp;VLOOKUP(P283,CODE!$K:$N,CODE!$N$1,FALSE)&amp;S283)</f>
        <v>0</v>
      </c>
      <c r="I283" s="72" t="str">
        <f>IF(ISERROR(SEARCH("TTL",$K283))=TRUE,IF($L283="","",VLOOKUP($L283,CODE!$B:$G,CODE!$D$1,FALSE)),"TTL")</f>
        <v/>
      </c>
      <c r="J283" s="244" t="str">
        <f t="shared" si="408"/>
        <v/>
      </c>
      <c r="K283" s="558"/>
      <c r="L283" s="40"/>
      <c r="M283" s="41" t="str">
        <f>IF(OR($I283="TTL",$L283=""),"",VLOOKUP($L283,CODE!$B:$D,CODE!$C$1,FALSE))</f>
        <v/>
      </c>
      <c r="N283" s="42" t="str">
        <f>IF(OR($I283="TTL",$L283=""),"",VLOOKUP($K$2,CODE!$S:$T,CODE!$T$1-1,FALSE))</f>
        <v/>
      </c>
      <c r="O283" s="43" t="str">
        <f>IF(OR($I283="TTL",$L283=""),"",VLOOKUP($L$2,CODE!$X:$Y,CODE!$Y$1-1,FALSE))</f>
        <v/>
      </c>
      <c r="P283" s="40"/>
      <c r="Q283" s="41" t="str">
        <f>IF(OR($I283="TTL",$P283=""),"",VLOOKUP($P283,CODE!$K:$M,CODE!$L$1,FALSE))</f>
        <v/>
      </c>
      <c r="R283" s="185"/>
      <c r="S283" s="40"/>
      <c r="T283" s="43" t="str">
        <f t="shared" si="393"/>
        <v/>
      </c>
      <c r="U283" s="39" t="str">
        <f t="shared" si="394"/>
        <v/>
      </c>
      <c r="V283" s="36">
        <f t="shared" si="397"/>
        <v>0</v>
      </c>
      <c r="W283" s="44"/>
      <c r="X283" s="39" t="str">
        <f>IF($Y283="","",VLOOKUP($Y283,CODE!$AE:$AF,CODE!$AF$1-1,FALSE))</f>
        <v/>
      </c>
      <c r="Y283" s="37"/>
      <c r="Z283" s="35" t="str">
        <f t="shared" si="398"/>
        <v/>
      </c>
      <c r="AA283" s="554" t="str">
        <f t="shared" si="399"/>
        <v/>
      </c>
      <c r="AB283" s="45">
        <f t="shared" si="400"/>
        <v>0</v>
      </c>
      <c r="AC283" s="560">
        <v>0</v>
      </c>
      <c r="AD283" s="186">
        <v>1</v>
      </c>
      <c r="AE283" s="218"/>
      <c r="AF283" s="214"/>
      <c r="AG283" s="215"/>
      <c r="AH283" s="216"/>
      <c r="AI283" s="231" t="str">
        <f t="shared" si="395"/>
        <v/>
      </c>
      <c r="AJ283" s="217"/>
      <c r="AK283" s="217"/>
      <c r="AL283" s="219" t="str">
        <f t="shared" si="392"/>
        <v/>
      </c>
      <c r="AM283" s="254">
        <f>IF(ISERROR(VLOOKUP($F283,[1]기획현황취합!$A$1:$E$65474,[1]기획현황취합!$B$1,FALSE))=TRUE,0,VLOOKUP($F283,[1]기획현황취합!$A$1:$E$65474,[1]기획현황취합!$B$1,FALSE))</f>
        <v>0</v>
      </c>
      <c r="AN283" s="1042">
        <f>IF(ISERROR(VLOOKUP($F283,[1]기획현황취합!$A$1:$E$65474,[1]기획현황취합!$C$1,FALSE))=TRUE,0,VLOOKUP($F283,[1]기획현황취합!$A$1:$E$65474,[1]기획현황취합!$C$1,FALSE))</f>
        <v>0</v>
      </c>
      <c r="AO283" s="46">
        <f>IF(ISERROR(($AM283/1.1)/VLOOKUP($AG283,'TARGET MU'!$A:$D,'TARGET MU'!$D$1,FALSE))=TRUE,0,($AM283/1.1)/VLOOKUP($AG283,'TARGET MU'!$A:$D,'TARGET MU'!$D$1,FALSE))</f>
        <v>0</v>
      </c>
      <c r="AP283" s="1049">
        <f>IF(OR(AF283=0,AND(AV283=0,AW283=0)),0,IF(AG283="캡보이2",AV283*$AQ$5+AU283,IF(OR(AK283="IN",AK283="BG",AK283="VT",AK283="CB"),$AU283+(($AV283*(1+$AW$4))*(HLOOKUP(VLOOKUP(AG283,'TARGET MU'!$A:$P,'TARGET MU'!$J$1,FALSE),$AO$4:$AR$5,2,FALSE)))+$AW283,$AU283+((($AV283*(1+$AW$4))*(1+HLOOKUP(VLOOKUP($P283,CODE!$K:$P,CODE!$P$1,FALSE),$AS$4:$AV$5,2,FALSE)))*(HLOOKUP(VLOOKUP(AG283,'TARGET MU'!$A:$P,'TARGET MU'!$J$1,FALSE),$AO$4:$AR$5,2,FALSE)))+$AW283)))</f>
        <v>0</v>
      </c>
      <c r="AQ283" s="38">
        <f t="shared" si="448"/>
        <v>0</v>
      </c>
      <c r="AR283" s="716">
        <v>0</v>
      </c>
      <c r="AS283" s="716">
        <v>0</v>
      </c>
      <c r="AT283" s="251"/>
      <c r="AU283" s="226">
        <f t="shared" si="449"/>
        <v>0</v>
      </c>
      <c r="AV283" s="252">
        <v>0</v>
      </c>
      <c r="AW283" s="253">
        <v>0</v>
      </c>
      <c r="AX283" s="257">
        <f>IF(ISERROR(VLOOKUP($F283,[1]기획현황취합!$A$1:$E$65474,[1]기획현황취합!$D$1,FALSE))=TRUE,0,VLOOKUP($F283,[1]기획현황취합!$A$1:$E$65474,[1]기획현황취합!$D$1,FALSE))</f>
        <v>0</v>
      </c>
      <c r="AY283" s="255">
        <v>0</v>
      </c>
      <c r="AZ283" s="210">
        <f>IF(ISERROR(VLOOKUP($F283,[1]기획현황취합!$A$1:$E$65474,[1]기획현황취합!$E$1,FALSE))=TRUE,0,VLOOKUP($F283,[1]기획현황취합!$A$1:$E$65474,[1]기획현황취합!$E$1,FALSE))</f>
        <v>0</v>
      </c>
      <c r="BA283" s="250">
        <v>0</v>
      </c>
      <c r="BB283" s="250">
        <v>0</v>
      </c>
      <c r="BC283" s="250">
        <v>0</v>
      </c>
      <c r="BD283" s="250">
        <v>0</v>
      </c>
      <c r="BE283" s="250">
        <v>0</v>
      </c>
      <c r="BF283" s="250">
        <v>0</v>
      </c>
      <c r="BG283" s="256">
        <v>0</v>
      </c>
      <c r="BH283" s="256">
        <v>0</v>
      </c>
      <c r="BI283" s="84">
        <f>IF($I283="TTL",SUMIF($C:$C,MID($K283,1,SEARCH("TTL",$K283)-2),$BI:$BI),SUMIF(실입고현황!$A:$A,BB283&amp;VLOOKUP($AG283,'TARGET MU'!$A:$D,'TARGET MU'!$B$1,FALSE)&amp;$Z283&amp;" "&amp;$AE283,실입고현황!$C:$C))</f>
        <v>0</v>
      </c>
      <c r="BJ283" s="103">
        <f>IF($I283="TTL",SUMIF($C:$C,MID($K283,1,SEARCH("TTL",$K283)-2),$BJ:$BJ),SUMIF(실입고현황!$A:$A,BC283&amp;VLOOKUP($AG283,'TARGET MU'!$A:$D,'TARGET MU'!$B$1,FALSE)&amp;$Z283&amp;" "&amp;$AE283,실입고현황!$C:$C))</f>
        <v>0</v>
      </c>
      <c r="BK283" s="104">
        <f>IF($I283="TTL",SUMIF($C:$C,MID($K283,1,SEARCH("TTL",$K283)-2),$BK:$BK),SUMIF(실입고현황!$A:$A,BD283&amp;VLOOKUP($AG283,'TARGET MU'!$A:$D,'TARGET MU'!$B$1,FALSE)&amp;$Z283&amp;" "&amp;$AE283,실입고현황!$C:$C))</f>
        <v>0</v>
      </c>
      <c r="BL283" s="104">
        <f>IF($I283="TTL",SUMIF($C:$C,MID($K283,1,SEARCH("TTL",$K283)-2),$BL:$BL),SUMIF(실입고현황!$A:$A,BE283&amp;VLOOKUP($AG283,'TARGET MU'!$A:$D,'TARGET MU'!$B$1,FALSE)&amp;$Z283&amp;" "&amp;$AE283,실입고현황!$C:$C))</f>
        <v>0</v>
      </c>
      <c r="BM283" s="104">
        <f>IF($I283="TTL",SUMIF($C:$C,MID($K283,1,SEARCH("TTL",$K283)-2),$BM:$BM),SUMIF(실입고현황!$A:$A,BF283&amp;VLOOKUP($AG283,'TARGET MU'!$A:$D,'TARGET MU'!$B$1,FALSE)&amp;$Z283&amp;" "&amp;$AE283,실입고현황!$C:$C))</f>
        <v>0</v>
      </c>
      <c r="BN283" s="105">
        <f t="shared" si="401"/>
        <v>0</v>
      </c>
      <c r="BO283" s="47">
        <f t="shared" si="402"/>
        <v>0</v>
      </c>
      <c r="BP283" s="95">
        <f t="shared" si="403"/>
        <v>0</v>
      </c>
      <c r="BQ283" s="95">
        <f t="shared" si="404"/>
        <v>0</v>
      </c>
      <c r="BR283" s="48">
        <f t="shared" si="396"/>
        <v>0</v>
      </c>
      <c r="BT283" s="26" t="str">
        <f>IF(ISERROR(Z283&amp;VLOOKUP($AG283,'TARGET MU'!$A:$D,'TARGET MU'!$B$1,FALSE))=TRUE,"",Z283&amp;VLOOKUP($AG283,'TARGET MU'!$A:$D,'TARGET MU'!$B$1,FALSE))</f>
        <v/>
      </c>
      <c r="BU283" s="31">
        <f t="shared" si="409"/>
        <v>0</v>
      </c>
      <c r="BV283" s="31" t="str">
        <f t="shared" si="410"/>
        <v>0</v>
      </c>
      <c r="BX283" s="55">
        <f t="shared" si="421"/>
        <v>0</v>
      </c>
      <c r="BY283" s="56" t="str">
        <f t="shared" si="422"/>
        <v/>
      </c>
      <c r="BZ283" s="56">
        <f t="shared" si="423"/>
        <v>0</v>
      </c>
      <c r="CA283" s="56">
        <f t="shared" si="424"/>
        <v>0</v>
      </c>
      <c r="CB283" s="56">
        <f t="shared" si="425"/>
        <v>0</v>
      </c>
      <c r="CC283" s="56">
        <f t="shared" si="426"/>
        <v>0</v>
      </c>
      <c r="CD283" s="57">
        <f t="shared" si="427"/>
        <v>0</v>
      </c>
      <c r="CE283" s="56" t="str">
        <f t="shared" si="428"/>
        <v/>
      </c>
      <c r="CF283" s="56" t="str">
        <f t="shared" si="429"/>
        <v/>
      </c>
      <c r="CG283" s="57">
        <f t="shared" si="430"/>
        <v>0</v>
      </c>
      <c r="CH283" s="56" t="str">
        <f t="shared" si="431"/>
        <v/>
      </c>
      <c r="CI283" s="56">
        <f t="shared" si="432"/>
        <v>1</v>
      </c>
      <c r="CJ283" s="56">
        <f t="shared" si="433"/>
        <v>0</v>
      </c>
      <c r="CK283" s="58">
        <f t="shared" si="405"/>
        <v>0</v>
      </c>
      <c r="CL283" s="59">
        <f t="shared" si="434"/>
        <v>0</v>
      </c>
      <c r="CM283" s="58">
        <f t="shared" si="435"/>
        <v>0</v>
      </c>
      <c r="CN283" s="58">
        <f t="shared" si="436"/>
        <v>0</v>
      </c>
      <c r="CO283" s="58">
        <f t="shared" si="437"/>
        <v>0</v>
      </c>
      <c r="CP283" s="60" t="str">
        <f t="shared" si="438"/>
        <v/>
      </c>
      <c r="CQ283" s="241"/>
      <c r="CS283" s="49"/>
      <c r="CT283" s="50" t="str">
        <f t="shared" si="439"/>
        <v/>
      </c>
      <c r="CU283" s="51" t="str">
        <f t="shared" si="440"/>
        <v/>
      </c>
      <c r="CV283" s="51" t="str">
        <f t="shared" si="441"/>
        <v>_</v>
      </c>
      <c r="CW283" s="51" t="str">
        <f t="shared" si="442"/>
        <v/>
      </c>
      <c r="CX283" s="52">
        <f t="shared" si="443"/>
        <v>0</v>
      </c>
      <c r="CY283" s="52" t="str">
        <f t="shared" si="444"/>
        <v/>
      </c>
      <c r="CZ283" s="53">
        <f t="shared" si="406"/>
        <v>0</v>
      </c>
      <c r="DA283" s="53">
        <f t="shared" si="445"/>
        <v>0</v>
      </c>
      <c r="DB283" s="52">
        <f t="shared" si="446"/>
        <v>0</v>
      </c>
      <c r="DC283" s="52">
        <f t="shared" si="447"/>
        <v>0</v>
      </c>
      <c r="DD283" s="61"/>
      <c r="DE283" s="165"/>
      <c r="DG283" s="276"/>
      <c r="DH283" s="282" t="str">
        <f t="shared" si="450"/>
        <v/>
      </c>
      <c r="DI283" s="275"/>
      <c r="DJ283" s="275"/>
      <c r="DK283" s="276"/>
      <c r="DL283" s="1081"/>
      <c r="DM283" s="1081"/>
      <c r="DN283" s="276"/>
      <c r="DO283" s="276"/>
      <c r="DP283" s="283" t="str">
        <f t="shared" si="451"/>
        <v/>
      </c>
      <c r="DQ283" s="276"/>
      <c r="DR283" s="276"/>
      <c r="DS283" s="277"/>
      <c r="DT283" s="276"/>
      <c r="DU283" s="277"/>
      <c r="DV283" s="276"/>
      <c r="DW283" s="276"/>
      <c r="DX283" s="277"/>
      <c r="DY283" s="277"/>
      <c r="DZ283" s="61"/>
      <c r="EA283" s="62"/>
      <c r="EB283" s="62"/>
      <c r="EC283" s="26" t="str">
        <f t="shared" si="411"/>
        <v/>
      </c>
      <c r="ED283" s="26" t="str">
        <f t="shared" si="412"/>
        <v/>
      </c>
      <c r="EE283" s="27">
        <f>IF(ED283="",0,IF(COUNTIF(ED$12:ED282,ED283)=0,0,COUNTIF(ED$12:ED282,ED283)))</f>
        <v>0</v>
      </c>
      <c r="EF283" s="26">
        <f t="shared" si="420"/>
        <v>0</v>
      </c>
      <c r="EG283" s="27" t="str">
        <f t="shared" si="413"/>
        <v/>
      </c>
      <c r="EI283" s="26" t="str">
        <f t="shared" si="414"/>
        <v/>
      </c>
      <c r="EJ283" s="26" t="str">
        <f t="shared" si="415"/>
        <v/>
      </c>
    </row>
    <row r="284" spans="1:140" s="26" customFormat="1" ht="52.5" customHeight="1">
      <c r="A284" s="169" t="str">
        <f>IF(OR($I284="TTL",$I284=""),"",IF(ISERROR(VLOOKUP($B284,CODE!$D:$G,CODE!$F$1-2,FALSE))=TRUE,"전략",VLOOKUP($B284,CODE!$D:$G,CODE!$F$1-2,FALSE)))</f>
        <v/>
      </c>
      <c r="B284" s="224" t="str">
        <f>IF(OR($I284="TTL",$I284=""),"",IF(VLOOKUP($P284,CODE!$K:$O,CODE!$O$1,FALSE)="",$I284,$I284&amp;"-"&amp;VLOOKUP($P284,CODE!$K:$O,CODE!$O$1,FALSE)))</f>
        <v/>
      </c>
      <c r="C284" s="72" t="str">
        <f t="shared" si="407"/>
        <v>--</v>
      </c>
      <c r="D284" s="306" t="str">
        <f t="shared" si="416"/>
        <v>--</v>
      </c>
      <c r="E284" s="72">
        <f t="shared" si="417"/>
        <v>0</v>
      </c>
      <c r="F284" s="195" t="str">
        <f t="shared" si="418"/>
        <v>--0</v>
      </c>
      <c r="G284" s="72" t="str">
        <f t="shared" si="419"/>
        <v>--0-</v>
      </c>
      <c r="H284" s="72">
        <f>IF(ISERROR(I284&amp;VLOOKUP(P284,CODE!$K:$N,CODE!$N$1,FALSE)&amp;S284)=TRUE,0,I284&amp;VLOOKUP(P284,CODE!$K:$N,CODE!$N$1,FALSE)&amp;S284)</f>
        <v>0</v>
      </c>
      <c r="I284" s="72" t="str">
        <f>IF(ISERROR(SEARCH("TTL",$K284))=TRUE,IF($L284="","",VLOOKUP($L284,CODE!$B:$G,CODE!$D$1,FALSE)),"TTL")</f>
        <v/>
      </c>
      <c r="J284" s="244" t="str">
        <f t="shared" si="408"/>
        <v/>
      </c>
      <c r="K284" s="558"/>
      <c r="L284" s="40"/>
      <c r="M284" s="41" t="str">
        <f>IF(OR($I284="TTL",$L284=""),"",VLOOKUP($L284,CODE!$B:$D,CODE!$C$1,FALSE))</f>
        <v/>
      </c>
      <c r="N284" s="42" t="str">
        <f>IF(OR($I284="TTL",$L284=""),"",VLOOKUP($K$2,CODE!$S:$T,CODE!$T$1-1,FALSE))</f>
        <v/>
      </c>
      <c r="O284" s="43" t="str">
        <f>IF(OR($I284="TTL",$L284=""),"",VLOOKUP($L$2,CODE!$X:$Y,CODE!$Y$1-1,FALSE))</f>
        <v/>
      </c>
      <c r="P284" s="40"/>
      <c r="Q284" s="41" t="str">
        <f>IF(OR($I284="TTL",$P284=""),"",VLOOKUP($P284,CODE!$K:$M,CODE!$L$1,FALSE))</f>
        <v/>
      </c>
      <c r="R284" s="185"/>
      <c r="S284" s="40"/>
      <c r="T284" s="43" t="str">
        <f t="shared" si="393"/>
        <v/>
      </c>
      <c r="U284" s="39" t="str">
        <f t="shared" si="394"/>
        <v/>
      </c>
      <c r="V284" s="36">
        <f t="shared" si="397"/>
        <v>0</v>
      </c>
      <c r="W284" s="44"/>
      <c r="X284" s="39" t="str">
        <f>IF($Y284="","",VLOOKUP($Y284,CODE!$AE:$AF,CODE!$AF$1-1,FALSE))</f>
        <v/>
      </c>
      <c r="Y284" s="37"/>
      <c r="Z284" s="35" t="str">
        <f t="shared" si="398"/>
        <v/>
      </c>
      <c r="AA284" s="554" t="str">
        <f t="shared" si="399"/>
        <v/>
      </c>
      <c r="AB284" s="45">
        <f t="shared" si="400"/>
        <v>0</v>
      </c>
      <c r="AC284" s="560">
        <v>0</v>
      </c>
      <c r="AD284" s="186">
        <v>1</v>
      </c>
      <c r="AE284" s="218"/>
      <c r="AF284" s="214"/>
      <c r="AG284" s="215"/>
      <c r="AH284" s="216"/>
      <c r="AI284" s="231" t="str">
        <f t="shared" si="395"/>
        <v/>
      </c>
      <c r="AJ284" s="217"/>
      <c r="AK284" s="217"/>
      <c r="AL284" s="219" t="str">
        <f t="shared" si="392"/>
        <v/>
      </c>
      <c r="AM284" s="254">
        <f>IF(ISERROR(VLOOKUP($F284,[1]기획현황취합!$A$1:$E$65474,[1]기획현황취합!$B$1,FALSE))=TRUE,0,VLOOKUP($F284,[1]기획현황취합!$A$1:$E$65474,[1]기획현황취합!$B$1,FALSE))</f>
        <v>0</v>
      </c>
      <c r="AN284" s="1042">
        <f>IF(ISERROR(VLOOKUP($F284,[1]기획현황취합!$A$1:$E$65474,[1]기획현황취합!$C$1,FALSE))=TRUE,0,VLOOKUP($F284,[1]기획현황취합!$A$1:$E$65474,[1]기획현황취합!$C$1,FALSE))</f>
        <v>0</v>
      </c>
      <c r="AO284" s="46">
        <f>IF(ISERROR(($AM284/1.1)/VLOOKUP($AG284,'TARGET MU'!$A:$D,'TARGET MU'!$D$1,FALSE))=TRUE,0,($AM284/1.1)/VLOOKUP($AG284,'TARGET MU'!$A:$D,'TARGET MU'!$D$1,FALSE))</f>
        <v>0</v>
      </c>
      <c r="AP284" s="1049">
        <f>IF(OR(AF284=0,AND(AV284=0,AW284=0)),0,IF(AG284="캡보이2",AV284*$AQ$5+AU284,IF(OR(AK284="IN",AK284="BG",AK284="VT",AK284="CB"),$AU284+(($AV284*(1+$AW$4))*(HLOOKUP(VLOOKUP(AG284,'TARGET MU'!$A:$P,'TARGET MU'!$J$1,FALSE),$AO$4:$AR$5,2,FALSE)))+$AW284,$AU284+((($AV284*(1+$AW$4))*(1+HLOOKUP(VLOOKUP($P284,CODE!$K:$P,CODE!$P$1,FALSE),$AS$4:$AV$5,2,FALSE)))*(HLOOKUP(VLOOKUP(AG284,'TARGET MU'!$A:$P,'TARGET MU'!$J$1,FALSE),$AO$4:$AR$5,2,FALSE)))+$AW284)))</f>
        <v>0</v>
      </c>
      <c r="AQ284" s="38">
        <f t="shared" si="448"/>
        <v>0</v>
      </c>
      <c r="AR284" s="716">
        <v>0</v>
      </c>
      <c r="AS284" s="716">
        <v>0</v>
      </c>
      <c r="AT284" s="251"/>
      <c r="AU284" s="226">
        <f t="shared" si="449"/>
        <v>0</v>
      </c>
      <c r="AV284" s="252">
        <v>0</v>
      </c>
      <c r="AW284" s="253">
        <v>0</v>
      </c>
      <c r="AX284" s="257">
        <f>IF(ISERROR(VLOOKUP($F284,[1]기획현황취합!$A$1:$E$65474,[1]기획현황취합!$D$1,FALSE))=TRUE,0,VLOOKUP($F284,[1]기획현황취합!$A$1:$E$65474,[1]기획현황취합!$D$1,FALSE))</f>
        <v>0</v>
      </c>
      <c r="AY284" s="255">
        <v>0</v>
      </c>
      <c r="AZ284" s="210">
        <f>IF(ISERROR(VLOOKUP($F284,[1]기획현황취합!$A$1:$E$65474,[1]기획현황취합!$E$1,FALSE))=TRUE,0,VLOOKUP($F284,[1]기획현황취합!$A$1:$E$65474,[1]기획현황취합!$E$1,FALSE))</f>
        <v>0</v>
      </c>
      <c r="BA284" s="250">
        <v>0</v>
      </c>
      <c r="BB284" s="250">
        <v>0</v>
      </c>
      <c r="BC284" s="250">
        <v>0</v>
      </c>
      <c r="BD284" s="250">
        <v>0</v>
      </c>
      <c r="BE284" s="250">
        <v>0</v>
      </c>
      <c r="BF284" s="250">
        <v>0</v>
      </c>
      <c r="BG284" s="256">
        <v>0</v>
      </c>
      <c r="BH284" s="256">
        <v>0</v>
      </c>
      <c r="BI284" s="84">
        <f>IF($I284="TTL",SUMIF($C:$C,MID($K284,1,SEARCH("TTL",$K284)-2),$BI:$BI),SUMIF(실입고현황!$A:$A,BB284&amp;VLOOKUP($AG284,'TARGET MU'!$A:$D,'TARGET MU'!$B$1,FALSE)&amp;$Z284&amp;" "&amp;$AE284,실입고현황!$C:$C))</f>
        <v>0</v>
      </c>
      <c r="BJ284" s="103">
        <f>IF($I284="TTL",SUMIF($C:$C,MID($K284,1,SEARCH("TTL",$K284)-2),$BJ:$BJ),SUMIF(실입고현황!$A:$A,BC284&amp;VLOOKUP($AG284,'TARGET MU'!$A:$D,'TARGET MU'!$B$1,FALSE)&amp;$Z284&amp;" "&amp;$AE284,실입고현황!$C:$C))</f>
        <v>0</v>
      </c>
      <c r="BK284" s="104">
        <f>IF($I284="TTL",SUMIF($C:$C,MID($K284,1,SEARCH("TTL",$K284)-2),$BK:$BK),SUMIF(실입고현황!$A:$A,BD284&amp;VLOOKUP($AG284,'TARGET MU'!$A:$D,'TARGET MU'!$B$1,FALSE)&amp;$Z284&amp;" "&amp;$AE284,실입고현황!$C:$C))</f>
        <v>0</v>
      </c>
      <c r="BL284" s="104">
        <f>IF($I284="TTL",SUMIF($C:$C,MID($K284,1,SEARCH("TTL",$K284)-2),$BL:$BL),SUMIF(실입고현황!$A:$A,BE284&amp;VLOOKUP($AG284,'TARGET MU'!$A:$D,'TARGET MU'!$B$1,FALSE)&amp;$Z284&amp;" "&amp;$AE284,실입고현황!$C:$C))</f>
        <v>0</v>
      </c>
      <c r="BM284" s="104">
        <f>IF($I284="TTL",SUMIF($C:$C,MID($K284,1,SEARCH("TTL",$K284)-2),$BM:$BM),SUMIF(실입고현황!$A:$A,BF284&amp;VLOOKUP($AG284,'TARGET MU'!$A:$D,'TARGET MU'!$B$1,FALSE)&amp;$Z284&amp;" "&amp;$AE284,실입고현황!$C:$C))</f>
        <v>0</v>
      </c>
      <c r="BN284" s="105">
        <f t="shared" si="401"/>
        <v>0</v>
      </c>
      <c r="BO284" s="47">
        <f t="shared" si="402"/>
        <v>0</v>
      </c>
      <c r="BP284" s="95">
        <f t="shared" si="403"/>
        <v>0</v>
      </c>
      <c r="BQ284" s="95">
        <f t="shared" si="404"/>
        <v>0</v>
      </c>
      <c r="BR284" s="48">
        <f t="shared" si="396"/>
        <v>0</v>
      </c>
      <c r="BT284" s="26" t="str">
        <f>IF(ISERROR(Z284&amp;VLOOKUP($AG284,'TARGET MU'!$A:$D,'TARGET MU'!$B$1,FALSE))=TRUE,"",Z284&amp;VLOOKUP($AG284,'TARGET MU'!$A:$D,'TARGET MU'!$B$1,FALSE))</f>
        <v/>
      </c>
      <c r="BU284" s="31">
        <f t="shared" si="409"/>
        <v>0</v>
      </c>
      <c r="BV284" s="31" t="str">
        <f t="shared" si="410"/>
        <v>0</v>
      </c>
      <c r="BX284" s="55">
        <f t="shared" si="421"/>
        <v>0</v>
      </c>
      <c r="BY284" s="56" t="str">
        <f t="shared" si="422"/>
        <v/>
      </c>
      <c r="BZ284" s="56">
        <f t="shared" si="423"/>
        <v>0</v>
      </c>
      <c r="CA284" s="56">
        <f t="shared" si="424"/>
        <v>0</v>
      </c>
      <c r="CB284" s="56">
        <f t="shared" si="425"/>
        <v>0</v>
      </c>
      <c r="CC284" s="56">
        <f t="shared" si="426"/>
        <v>0</v>
      </c>
      <c r="CD284" s="57">
        <f t="shared" si="427"/>
        <v>0</v>
      </c>
      <c r="CE284" s="56" t="str">
        <f t="shared" si="428"/>
        <v/>
      </c>
      <c r="CF284" s="56" t="str">
        <f t="shared" si="429"/>
        <v/>
      </c>
      <c r="CG284" s="57">
        <f t="shared" si="430"/>
        <v>0</v>
      </c>
      <c r="CH284" s="56" t="str">
        <f t="shared" si="431"/>
        <v/>
      </c>
      <c r="CI284" s="56">
        <f t="shared" si="432"/>
        <v>1</v>
      </c>
      <c r="CJ284" s="56">
        <f t="shared" si="433"/>
        <v>0</v>
      </c>
      <c r="CK284" s="58">
        <f t="shared" si="405"/>
        <v>0</v>
      </c>
      <c r="CL284" s="59">
        <f t="shared" si="434"/>
        <v>0</v>
      </c>
      <c r="CM284" s="58">
        <f t="shared" si="435"/>
        <v>0</v>
      </c>
      <c r="CN284" s="58">
        <f t="shared" si="436"/>
        <v>0</v>
      </c>
      <c r="CO284" s="58">
        <f t="shared" si="437"/>
        <v>0</v>
      </c>
      <c r="CP284" s="60" t="str">
        <f t="shared" si="438"/>
        <v/>
      </c>
      <c r="CQ284" s="241"/>
      <c r="CS284" s="49"/>
      <c r="CT284" s="50" t="str">
        <f t="shared" si="439"/>
        <v/>
      </c>
      <c r="CU284" s="51" t="str">
        <f t="shared" si="440"/>
        <v/>
      </c>
      <c r="CV284" s="51" t="str">
        <f t="shared" si="441"/>
        <v>_</v>
      </c>
      <c r="CW284" s="51" t="str">
        <f t="shared" si="442"/>
        <v/>
      </c>
      <c r="CX284" s="52">
        <f t="shared" si="443"/>
        <v>0</v>
      </c>
      <c r="CY284" s="52" t="str">
        <f t="shared" si="444"/>
        <v/>
      </c>
      <c r="CZ284" s="53">
        <f t="shared" si="406"/>
        <v>0</v>
      </c>
      <c r="DA284" s="53">
        <f t="shared" si="445"/>
        <v>0</v>
      </c>
      <c r="DB284" s="52">
        <f t="shared" si="446"/>
        <v>0</v>
      </c>
      <c r="DC284" s="52">
        <f t="shared" si="447"/>
        <v>0</v>
      </c>
      <c r="DD284" s="61"/>
      <c r="DE284" s="165"/>
      <c r="DG284" s="276"/>
      <c r="DH284" s="282" t="str">
        <f t="shared" si="450"/>
        <v/>
      </c>
      <c r="DI284" s="275"/>
      <c r="DJ284" s="275"/>
      <c r="DK284" s="276"/>
      <c r="DL284" s="1081"/>
      <c r="DM284" s="1081"/>
      <c r="DN284" s="276"/>
      <c r="DO284" s="276"/>
      <c r="DP284" s="283" t="str">
        <f t="shared" si="451"/>
        <v/>
      </c>
      <c r="DQ284" s="276"/>
      <c r="DR284" s="276"/>
      <c r="DS284" s="277"/>
      <c r="DT284" s="276"/>
      <c r="DU284" s="277"/>
      <c r="DV284" s="276"/>
      <c r="DW284" s="276"/>
      <c r="DX284" s="277"/>
      <c r="DY284" s="277"/>
      <c r="DZ284" s="61"/>
      <c r="EA284" s="62"/>
      <c r="EB284" s="62"/>
      <c r="EC284" s="26" t="str">
        <f t="shared" si="411"/>
        <v/>
      </c>
      <c r="ED284" s="26" t="str">
        <f t="shared" si="412"/>
        <v/>
      </c>
      <c r="EE284" s="27">
        <f>IF(ED284="",0,IF(COUNTIF(ED$12:ED283,ED284)=0,0,COUNTIF(ED$12:ED283,ED284)))</f>
        <v>0</v>
      </c>
      <c r="EF284" s="26">
        <f t="shared" si="420"/>
        <v>0</v>
      </c>
      <c r="EG284" s="27" t="str">
        <f t="shared" si="413"/>
        <v/>
      </c>
      <c r="EI284" s="26" t="str">
        <f t="shared" si="414"/>
        <v/>
      </c>
      <c r="EJ284" s="26" t="str">
        <f t="shared" si="415"/>
        <v/>
      </c>
    </row>
    <row r="285" spans="1:140" s="26" customFormat="1" ht="52.5" customHeight="1">
      <c r="A285" s="169" t="str">
        <f>IF(OR($I285="TTL",$I285=""),"",IF(ISERROR(VLOOKUP($B285,CODE!$D:$G,CODE!$F$1-2,FALSE))=TRUE,"전략",VLOOKUP($B285,CODE!$D:$G,CODE!$F$1-2,FALSE)))</f>
        <v/>
      </c>
      <c r="B285" s="224" t="str">
        <f>IF(OR($I285="TTL",$I285=""),"",IF(VLOOKUP($P285,CODE!$K:$O,CODE!$O$1,FALSE)="",$I285,$I285&amp;"-"&amp;VLOOKUP($P285,CODE!$K:$O,CODE!$O$1,FALSE)))</f>
        <v/>
      </c>
      <c r="C285" s="72" t="str">
        <f t="shared" si="407"/>
        <v>--</v>
      </c>
      <c r="D285" s="306" t="str">
        <f t="shared" si="416"/>
        <v>--</v>
      </c>
      <c r="E285" s="72">
        <f t="shared" si="417"/>
        <v>0</v>
      </c>
      <c r="F285" s="195" t="str">
        <f t="shared" si="418"/>
        <v>--0</v>
      </c>
      <c r="G285" s="72" t="str">
        <f t="shared" si="419"/>
        <v>--0-</v>
      </c>
      <c r="H285" s="72">
        <f>IF(ISERROR(I285&amp;VLOOKUP(P285,CODE!$K:$N,CODE!$N$1,FALSE)&amp;S285)=TRUE,0,I285&amp;VLOOKUP(P285,CODE!$K:$N,CODE!$N$1,FALSE)&amp;S285)</f>
        <v>0</v>
      </c>
      <c r="I285" s="72" t="str">
        <f>IF(ISERROR(SEARCH("TTL",$K285))=TRUE,IF($L285="","",VLOOKUP($L285,CODE!$B:$G,CODE!$D$1,FALSE)),"TTL")</f>
        <v/>
      </c>
      <c r="J285" s="244" t="str">
        <f t="shared" si="408"/>
        <v/>
      </c>
      <c r="K285" s="558"/>
      <c r="L285" s="40"/>
      <c r="M285" s="41" t="str">
        <f>IF(OR($I285="TTL",$L285=""),"",VLOOKUP($L285,CODE!$B:$D,CODE!$C$1,FALSE))</f>
        <v/>
      </c>
      <c r="N285" s="42" t="str">
        <f>IF(OR($I285="TTL",$L285=""),"",VLOOKUP($K$2,CODE!$S:$T,CODE!$T$1-1,FALSE))</f>
        <v/>
      </c>
      <c r="O285" s="43" t="str">
        <f>IF(OR($I285="TTL",$L285=""),"",VLOOKUP($L$2,CODE!$X:$Y,CODE!$Y$1-1,FALSE))</f>
        <v/>
      </c>
      <c r="P285" s="40"/>
      <c r="Q285" s="41" t="str">
        <f>IF(OR($I285="TTL",$P285=""),"",VLOOKUP($P285,CODE!$K:$M,CODE!$L$1,FALSE))</f>
        <v/>
      </c>
      <c r="R285" s="185"/>
      <c r="S285" s="40"/>
      <c r="T285" s="43" t="str">
        <f t="shared" si="393"/>
        <v/>
      </c>
      <c r="U285" s="39" t="str">
        <f t="shared" si="394"/>
        <v/>
      </c>
      <c r="V285" s="36">
        <f t="shared" si="397"/>
        <v>0</v>
      </c>
      <c r="W285" s="44"/>
      <c r="X285" s="39" t="str">
        <f>IF($Y285="","",VLOOKUP($Y285,CODE!$AE:$AF,CODE!$AF$1-1,FALSE))</f>
        <v/>
      </c>
      <c r="Y285" s="37"/>
      <c r="Z285" s="35" t="str">
        <f t="shared" si="398"/>
        <v/>
      </c>
      <c r="AA285" s="554" t="str">
        <f t="shared" si="399"/>
        <v/>
      </c>
      <c r="AB285" s="45">
        <f t="shared" si="400"/>
        <v>0</v>
      </c>
      <c r="AC285" s="560">
        <v>0</v>
      </c>
      <c r="AD285" s="186">
        <v>1</v>
      </c>
      <c r="AE285" s="218"/>
      <c r="AF285" s="214"/>
      <c r="AG285" s="215"/>
      <c r="AH285" s="216"/>
      <c r="AI285" s="231" t="str">
        <f t="shared" si="395"/>
        <v/>
      </c>
      <c r="AJ285" s="217"/>
      <c r="AK285" s="217"/>
      <c r="AL285" s="219" t="str">
        <f t="shared" si="392"/>
        <v/>
      </c>
      <c r="AM285" s="254">
        <f>IF(ISERROR(VLOOKUP($F285,[1]기획현황취합!$A$1:$E$65474,[1]기획현황취합!$B$1,FALSE))=TRUE,0,VLOOKUP($F285,[1]기획현황취합!$A$1:$E$65474,[1]기획현황취합!$B$1,FALSE))</f>
        <v>0</v>
      </c>
      <c r="AN285" s="1042">
        <f>IF(ISERROR(VLOOKUP($F285,[1]기획현황취합!$A$1:$E$65474,[1]기획현황취합!$C$1,FALSE))=TRUE,0,VLOOKUP($F285,[1]기획현황취합!$A$1:$E$65474,[1]기획현황취합!$C$1,FALSE))</f>
        <v>0</v>
      </c>
      <c r="AO285" s="46">
        <f>IF(ISERROR(($AM285/1.1)/VLOOKUP($AG285,'TARGET MU'!$A:$D,'TARGET MU'!$D$1,FALSE))=TRUE,0,($AM285/1.1)/VLOOKUP($AG285,'TARGET MU'!$A:$D,'TARGET MU'!$D$1,FALSE))</f>
        <v>0</v>
      </c>
      <c r="AP285" s="1049">
        <f>IF(OR(AF285=0,AND(AV285=0,AW285=0)),0,IF(AG285="캡보이2",AV285*$AQ$5+AU285,IF(OR(AK285="IN",AK285="BG",AK285="VT",AK285="CB"),$AU285+(($AV285*(1+$AW$4))*(HLOOKUP(VLOOKUP(AG285,'TARGET MU'!$A:$P,'TARGET MU'!$J$1,FALSE),$AO$4:$AR$5,2,FALSE)))+$AW285,$AU285+((($AV285*(1+$AW$4))*(1+HLOOKUP(VLOOKUP($P285,CODE!$K:$P,CODE!$P$1,FALSE),$AS$4:$AV$5,2,FALSE)))*(HLOOKUP(VLOOKUP(AG285,'TARGET MU'!$A:$P,'TARGET MU'!$J$1,FALSE),$AO$4:$AR$5,2,FALSE)))+$AW285)))</f>
        <v>0</v>
      </c>
      <c r="AQ285" s="38">
        <f t="shared" si="448"/>
        <v>0</v>
      </c>
      <c r="AR285" s="716">
        <v>0</v>
      </c>
      <c r="AS285" s="716">
        <v>0</v>
      </c>
      <c r="AT285" s="251"/>
      <c r="AU285" s="226">
        <f t="shared" si="449"/>
        <v>0</v>
      </c>
      <c r="AV285" s="252">
        <v>0</v>
      </c>
      <c r="AW285" s="253">
        <v>0</v>
      </c>
      <c r="AX285" s="257">
        <f>IF(ISERROR(VLOOKUP($F285,[1]기획현황취합!$A$1:$E$65474,[1]기획현황취합!$D$1,FALSE))=TRUE,0,VLOOKUP($F285,[1]기획현황취합!$A$1:$E$65474,[1]기획현황취합!$D$1,FALSE))</f>
        <v>0</v>
      </c>
      <c r="AY285" s="255">
        <v>0</v>
      </c>
      <c r="AZ285" s="210">
        <f>IF(ISERROR(VLOOKUP($F285,[1]기획현황취합!$A$1:$E$65474,[1]기획현황취합!$E$1,FALSE))=TRUE,0,VLOOKUP($F285,[1]기획현황취합!$A$1:$E$65474,[1]기획현황취합!$E$1,FALSE))</f>
        <v>0</v>
      </c>
      <c r="BA285" s="250">
        <v>0</v>
      </c>
      <c r="BB285" s="250">
        <v>0</v>
      </c>
      <c r="BC285" s="250">
        <v>0</v>
      </c>
      <c r="BD285" s="250">
        <v>0</v>
      </c>
      <c r="BE285" s="250">
        <v>0</v>
      </c>
      <c r="BF285" s="250">
        <v>0</v>
      </c>
      <c r="BG285" s="256">
        <v>0</v>
      </c>
      <c r="BH285" s="256">
        <v>0</v>
      </c>
      <c r="BI285" s="84">
        <f>IF($I285="TTL",SUMIF($C:$C,MID($K285,1,SEARCH("TTL",$K285)-2),$BI:$BI),SUMIF(실입고현황!$A:$A,BB285&amp;VLOOKUP($AG285,'TARGET MU'!$A:$D,'TARGET MU'!$B$1,FALSE)&amp;$Z285&amp;" "&amp;$AE285,실입고현황!$C:$C))</f>
        <v>0</v>
      </c>
      <c r="BJ285" s="103">
        <f>IF($I285="TTL",SUMIF($C:$C,MID($K285,1,SEARCH("TTL",$K285)-2),$BJ:$BJ),SUMIF(실입고현황!$A:$A,BC285&amp;VLOOKUP($AG285,'TARGET MU'!$A:$D,'TARGET MU'!$B$1,FALSE)&amp;$Z285&amp;" "&amp;$AE285,실입고현황!$C:$C))</f>
        <v>0</v>
      </c>
      <c r="BK285" s="104">
        <f>IF($I285="TTL",SUMIF($C:$C,MID($K285,1,SEARCH("TTL",$K285)-2),$BK:$BK),SUMIF(실입고현황!$A:$A,BD285&amp;VLOOKUP($AG285,'TARGET MU'!$A:$D,'TARGET MU'!$B$1,FALSE)&amp;$Z285&amp;" "&amp;$AE285,실입고현황!$C:$C))</f>
        <v>0</v>
      </c>
      <c r="BL285" s="104">
        <f>IF($I285="TTL",SUMIF($C:$C,MID($K285,1,SEARCH("TTL",$K285)-2),$BL:$BL),SUMIF(실입고현황!$A:$A,BE285&amp;VLOOKUP($AG285,'TARGET MU'!$A:$D,'TARGET MU'!$B$1,FALSE)&amp;$Z285&amp;" "&amp;$AE285,실입고현황!$C:$C))</f>
        <v>0</v>
      </c>
      <c r="BM285" s="104">
        <f>IF($I285="TTL",SUMIF($C:$C,MID($K285,1,SEARCH("TTL",$K285)-2),$BM:$BM),SUMIF(실입고현황!$A:$A,BF285&amp;VLOOKUP($AG285,'TARGET MU'!$A:$D,'TARGET MU'!$B$1,FALSE)&amp;$Z285&amp;" "&amp;$AE285,실입고현황!$C:$C))</f>
        <v>0</v>
      </c>
      <c r="BN285" s="105">
        <f t="shared" si="401"/>
        <v>0</v>
      </c>
      <c r="BO285" s="47">
        <f t="shared" si="402"/>
        <v>0</v>
      </c>
      <c r="BP285" s="95">
        <f t="shared" si="403"/>
        <v>0</v>
      </c>
      <c r="BQ285" s="95">
        <f t="shared" si="404"/>
        <v>0</v>
      </c>
      <c r="BR285" s="48">
        <f t="shared" si="396"/>
        <v>0</v>
      </c>
      <c r="BT285" s="26" t="str">
        <f>IF(ISERROR(Z285&amp;VLOOKUP($AG285,'TARGET MU'!$A:$D,'TARGET MU'!$B$1,FALSE))=TRUE,"",Z285&amp;VLOOKUP($AG285,'TARGET MU'!$A:$D,'TARGET MU'!$B$1,FALSE))</f>
        <v/>
      </c>
      <c r="BU285" s="31">
        <f t="shared" si="409"/>
        <v>0</v>
      </c>
      <c r="BV285" s="31" t="str">
        <f t="shared" si="410"/>
        <v>0</v>
      </c>
      <c r="BX285" s="55">
        <f t="shared" si="421"/>
        <v>0</v>
      </c>
      <c r="BY285" s="56" t="str">
        <f t="shared" si="422"/>
        <v/>
      </c>
      <c r="BZ285" s="56">
        <f t="shared" si="423"/>
        <v>0</v>
      </c>
      <c r="CA285" s="56">
        <f t="shared" si="424"/>
        <v>0</v>
      </c>
      <c r="CB285" s="56">
        <f t="shared" si="425"/>
        <v>0</v>
      </c>
      <c r="CC285" s="56">
        <f t="shared" si="426"/>
        <v>0</v>
      </c>
      <c r="CD285" s="57">
        <f t="shared" si="427"/>
        <v>0</v>
      </c>
      <c r="CE285" s="56" t="str">
        <f t="shared" si="428"/>
        <v/>
      </c>
      <c r="CF285" s="56" t="str">
        <f t="shared" si="429"/>
        <v/>
      </c>
      <c r="CG285" s="57">
        <f t="shared" si="430"/>
        <v>0</v>
      </c>
      <c r="CH285" s="56" t="str">
        <f t="shared" si="431"/>
        <v/>
      </c>
      <c r="CI285" s="56">
        <f t="shared" si="432"/>
        <v>1</v>
      </c>
      <c r="CJ285" s="56">
        <f t="shared" si="433"/>
        <v>0</v>
      </c>
      <c r="CK285" s="58">
        <f t="shared" si="405"/>
        <v>0</v>
      </c>
      <c r="CL285" s="59">
        <f t="shared" si="434"/>
        <v>0</v>
      </c>
      <c r="CM285" s="58">
        <f t="shared" si="435"/>
        <v>0</v>
      </c>
      <c r="CN285" s="58">
        <f t="shared" si="436"/>
        <v>0</v>
      </c>
      <c r="CO285" s="58">
        <f t="shared" si="437"/>
        <v>0</v>
      </c>
      <c r="CP285" s="60" t="str">
        <f t="shared" si="438"/>
        <v/>
      </c>
      <c r="CQ285" s="241"/>
      <c r="CS285" s="49"/>
      <c r="CT285" s="50" t="str">
        <f t="shared" si="439"/>
        <v/>
      </c>
      <c r="CU285" s="51" t="str">
        <f t="shared" si="440"/>
        <v/>
      </c>
      <c r="CV285" s="51" t="str">
        <f t="shared" si="441"/>
        <v>_</v>
      </c>
      <c r="CW285" s="51" t="str">
        <f t="shared" si="442"/>
        <v/>
      </c>
      <c r="CX285" s="52">
        <f t="shared" si="443"/>
        <v>0</v>
      </c>
      <c r="CY285" s="52" t="str">
        <f t="shared" si="444"/>
        <v/>
      </c>
      <c r="CZ285" s="53">
        <f t="shared" si="406"/>
        <v>0</v>
      </c>
      <c r="DA285" s="53">
        <f t="shared" si="445"/>
        <v>0</v>
      </c>
      <c r="DB285" s="52">
        <f t="shared" si="446"/>
        <v>0</v>
      </c>
      <c r="DC285" s="52">
        <f t="shared" si="447"/>
        <v>0</v>
      </c>
      <c r="DD285" s="61"/>
      <c r="DE285" s="165"/>
      <c r="DG285" s="276"/>
      <c r="DH285" s="282" t="str">
        <f t="shared" si="450"/>
        <v/>
      </c>
      <c r="DI285" s="275"/>
      <c r="DJ285" s="275"/>
      <c r="DK285" s="276"/>
      <c r="DL285" s="1081"/>
      <c r="DM285" s="1081"/>
      <c r="DN285" s="276"/>
      <c r="DO285" s="276"/>
      <c r="DP285" s="283" t="str">
        <f t="shared" si="451"/>
        <v/>
      </c>
      <c r="DQ285" s="276"/>
      <c r="DR285" s="276"/>
      <c r="DS285" s="277"/>
      <c r="DT285" s="276"/>
      <c r="DU285" s="277"/>
      <c r="DV285" s="276"/>
      <c r="DW285" s="276"/>
      <c r="DX285" s="277"/>
      <c r="DY285" s="277"/>
      <c r="DZ285" s="61"/>
      <c r="EA285" s="62"/>
      <c r="EB285" s="62"/>
      <c r="EC285" s="26" t="str">
        <f t="shared" si="411"/>
        <v/>
      </c>
      <c r="ED285" s="26" t="str">
        <f t="shared" si="412"/>
        <v/>
      </c>
      <c r="EE285" s="27">
        <f>IF(ED285="",0,IF(COUNTIF(ED$12:ED284,ED285)=0,0,COUNTIF(ED$12:ED284,ED285)))</f>
        <v>0</v>
      </c>
      <c r="EF285" s="26">
        <f t="shared" si="420"/>
        <v>0</v>
      </c>
      <c r="EG285" s="27" t="str">
        <f t="shared" si="413"/>
        <v/>
      </c>
      <c r="EI285" s="26" t="str">
        <f t="shared" si="414"/>
        <v/>
      </c>
      <c r="EJ285" s="26" t="str">
        <f t="shared" si="415"/>
        <v/>
      </c>
    </row>
    <row r="286" spans="1:140" s="26" customFormat="1" ht="52.5" customHeight="1">
      <c r="A286" s="169" t="str">
        <f>IF(OR($I286="TTL",$I286=""),"",IF(ISERROR(VLOOKUP($B286,CODE!$D:$G,CODE!$F$1-2,FALSE))=TRUE,"전략",VLOOKUP($B286,CODE!$D:$G,CODE!$F$1-2,FALSE)))</f>
        <v/>
      </c>
      <c r="B286" s="224" t="str">
        <f>IF(OR($I286="TTL",$I286=""),"",IF(VLOOKUP($P286,CODE!$K:$O,CODE!$O$1,FALSE)="",$I286,$I286&amp;"-"&amp;VLOOKUP($P286,CODE!$K:$O,CODE!$O$1,FALSE)))</f>
        <v/>
      </c>
      <c r="C286" s="72" t="str">
        <f t="shared" si="407"/>
        <v>--</v>
      </c>
      <c r="D286" s="306" t="str">
        <f t="shared" si="416"/>
        <v>--</v>
      </c>
      <c r="E286" s="72">
        <f t="shared" si="417"/>
        <v>0</v>
      </c>
      <c r="F286" s="195" t="str">
        <f t="shared" si="418"/>
        <v>--0</v>
      </c>
      <c r="G286" s="72" t="str">
        <f t="shared" si="419"/>
        <v>--0-</v>
      </c>
      <c r="H286" s="72">
        <f>IF(ISERROR(I286&amp;VLOOKUP(P286,CODE!$K:$N,CODE!$N$1,FALSE)&amp;S286)=TRUE,0,I286&amp;VLOOKUP(P286,CODE!$K:$N,CODE!$N$1,FALSE)&amp;S286)</f>
        <v>0</v>
      </c>
      <c r="I286" s="72" t="str">
        <f>IF(ISERROR(SEARCH("TTL",$K286))=TRUE,IF($L286="","",VLOOKUP($L286,CODE!$B:$G,CODE!$D$1,FALSE)),"TTL")</f>
        <v/>
      </c>
      <c r="J286" s="244" t="str">
        <f t="shared" si="408"/>
        <v/>
      </c>
      <c r="K286" s="558"/>
      <c r="L286" s="40"/>
      <c r="M286" s="41" t="str">
        <f>IF(OR($I286="TTL",$L286=""),"",VLOOKUP($L286,CODE!$B:$D,CODE!$C$1,FALSE))</f>
        <v/>
      </c>
      <c r="N286" s="42" t="str">
        <f>IF(OR($I286="TTL",$L286=""),"",VLOOKUP($K$2,CODE!$S:$T,CODE!$T$1-1,FALSE))</f>
        <v/>
      </c>
      <c r="O286" s="43" t="str">
        <f>IF(OR($I286="TTL",$L286=""),"",VLOOKUP($L$2,CODE!$X:$Y,CODE!$Y$1-1,FALSE))</f>
        <v/>
      </c>
      <c r="P286" s="40"/>
      <c r="Q286" s="41" t="str">
        <f>IF(OR($I286="TTL",$P286=""),"",VLOOKUP($P286,CODE!$K:$M,CODE!$L$1,FALSE))</f>
        <v/>
      </c>
      <c r="R286" s="185"/>
      <c r="S286" s="40"/>
      <c r="T286" s="43" t="str">
        <f t="shared" si="393"/>
        <v/>
      </c>
      <c r="U286" s="39" t="str">
        <f t="shared" si="394"/>
        <v/>
      </c>
      <c r="V286" s="36">
        <f t="shared" si="397"/>
        <v>0</v>
      </c>
      <c r="W286" s="44"/>
      <c r="X286" s="39" t="str">
        <f>IF($Y286="","",VLOOKUP($Y286,CODE!$AE:$AF,CODE!$AF$1-1,FALSE))</f>
        <v/>
      </c>
      <c r="Y286" s="37"/>
      <c r="Z286" s="35" t="str">
        <f t="shared" si="398"/>
        <v/>
      </c>
      <c r="AA286" s="554" t="str">
        <f t="shared" si="399"/>
        <v/>
      </c>
      <c r="AB286" s="45">
        <f t="shared" si="400"/>
        <v>0</v>
      </c>
      <c r="AC286" s="560">
        <v>0</v>
      </c>
      <c r="AD286" s="186">
        <v>1</v>
      </c>
      <c r="AE286" s="218"/>
      <c r="AF286" s="214"/>
      <c r="AG286" s="215"/>
      <c r="AH286" s="216"/>
      <c r="AI286" s="231" t="str">
        <f t="shared" si="395"/>
        <v/>
      </c>
      <c r="AJ286" s="217"/>
      <c r="AK286" s="217"/>
      <c r="AL286" s="219" t="str">
        <f t="shared" si="392"/>
        <v/>
      </c>
      <c r="AM286" s="254">
        <f>IF(ISERROR(VLOOKUP($F286,[1]기획현황취합!$A$1:$E$65474,[1]기획현황취합!$B$1,FALSE))=TRUE,0,VLOOKUP($F286,[1]기획현황취합!$A$1:$E$65474,[1]기획현황취합!$B$1,FALSE))</f>
        <v>0</v>
      </c>
      <c r="AN286" s="1042">
        <f>IF(ISERROR(VLOOKUP($F286,[1]기획현황취합!$A$1:$E$65474,[1]기획현황취합!$C$1,FALSE))=TRUE,0,VLOOKUP($F286,[1]기획현황취합!$A$1:$E$65474,[1]기획현황취합!$C$1,FALSE))</f>
        <v>0</v>
      </c>
      <c r="AO286" s="46">
        <f>IF(ISERROR(($AM286/1.1)/VLOOKUP($AG286,'TARGET MU'!$A:$D,'TARGET MU'!$D$1,FALSE))=TRUE,0,($AM286/1.1)/VLOOKUP($AG286,'TARGET MU'!$A:$D,'TARGET MU'!$D$1,FALSE))</f>
        <v>0</v>
      </c>
      <c r="AP286" s="1049">
        <f>IF(OR(AF286=0,AND(AV286=0,AW286=0)),0,IF(AG286="캡보이2",AV286*$AQ$5+AU286,IF(OR(AK286="IN",AK286="BG",AK286="VT",AK286="CB"),$AU286+(($AV286*(1+$AW$4))*(HLOOKUP(VLOOKUP(AG286,'TARGET MU'!$A:$P,'TARGET MU'!$J$1,FALSE),$AO$4:$AR$5,2,FALSE)))+$AW286,$AU286+((($AV286*(1+$AW$4))*(1+HLOOKUP(VLOOKUP($P286,CODE!$K:$P,CODE!$P$1,FALSE),$AS$4:$AV$5,2,FALSE)))*(HLOOKUP(VLOOKUP(AG286,'TARGET MU'!$A:$P,'TARGET MU'!$J$1,FALSE),$AO$4:$AR$5,2,FALSE)))+$AW286)))</f>
        <v>0</v>
      </c>
      <c r="AQ286" s="38">
        <f t="shared" si="448"/>
        <v>0</v>
      </c>
      <c r="AR286" s="716">
        <v>0</v>
      </c>
      <c r="AS286" s="716">
        <v>0</v>
      </c>
      <c r="AT286" s="251"/>
      <c r="AU286" s="226">
        <f t="shared" si="449"/>
        <v>0</v>
      </c>
      <c r="AV286" s="252">
        <v>0</v>
      </c>
      <c r="AW286" s="253">
        <v>0</v>
      </c>
      <c r="AX286" s="257">
        <f>IF(ISERROR(VLOOKUP($F286,[1]기획현황취합!$A$1:$E$65474,[1]기획현황취합!$D$1,FALSE))=TRUE,0,VLOOKUP($F286,[1]기획현황취합!$A$1:$E$65474,[1]기획현황취합!$D$1,FALSE))</f>
        <v>0</v>
      </c>
      <c r="AY286" s="255">
        <v>0</v>
      </c>
      <c r="AZ286" s="210">
        <f>IF(ISERROR(VLOOKUP($F286,[1]기획현황취합!$A$1:$E$65474,[1]기획현황취합!$E$1,FALSE))=TRUE,0,VLOOKUP($F286,[1]기획현황취합!$A$1:$E$65474,[1]기획현황취합!$E$1,FALSE))</f>
        <v>0</v>
      </c>
      <c r="BA286" s="250">
        <v>0</v>
      </c>
      <c r="BB286" s="250">
        <v>0</v>
      </c>
      <c r="BC286" s="250">
        <v>0</v>
      </c>
      <c r="BD286" s="250">
        <v>0</v>
      </c>
      <c r="BE286" s="250">
        <v>0</v>
      </c>
      <c r="BF286" s="250">
        <v>0</v>
      </c>
      <c r="BG286" s="256">
        <v>0</v>
      </c>
      <c r="BH286" s="256">
        <v>0</v>
      </c>
      <c r="BI286" s="84">
        <f>IF($I286="TTL",SUMIF($C:$C,MID($K286,1,SEARCH("TTL",$K286)-2),$BI:$BI),SUMIF(실입고현황!$A:$A,BB286&amp;VLOOKUP($AG286,'TARGET MU'!$A:$D,'TARGET MU'!$B$1,FALSE)&amp;$Z286&amp;" "&amp;$AE286,실입고현황!$C:$C))</f>
        <v>0</v>
      </c>
      <c r="BJ286" s="103">
        <f>IF($I286="TTL",SUMIF($C:$C,MID($K286,1,SEARCH("TTL",$K286)-2),$BJ:$BJ),SUMIF(실입고현황!$A:$A,BC286&amp;VLOOKUP($AG286,'TARGET MU'!$A:$D,'TARGET MU'!$B$1,FALSE)&amp;$Z286&amp;" "&amp;$AE286,실입고현황!$C:$C))</f>
        <v>0</v>
      </c>
      <c r="BK286" s="104">
        <f>IF($I286="TTL",SUMIF($C:$C,MID($K286,1,SEARCH("TTL",$K286)-2),$BK:$BK),SUMIF(실입고현황!$A:$A,BD286&amp;VLOOKUP($AG286,'TARGET MU'!$A:$D,'TARGET MU'!$B$1,FALSE)&amp;$Z286&amp;" "&amp;$AE286,실입고현황!$C:$C))</f>
        <v>0</v>
      </c>
      <c r="BL286" s="104">
        <f>IF($I286="TTL",SUMIF($C:$C,MID($K286,1,SEARCH("TTL",$K286)-2),$BL:$BL),SUMIF(실입고현황!$A:$A,BE286&amp;VLOOKUP($AG286,'TARGET MU'!$A:$D,'TARGET MU'!$B$1,FALSE)&amp;$Z286&amp;" "&amp;$AE286,실입고현황!$C:$C))</f>
        <v>0</v>
      </c>
      <c r="BM286" s="104">
        <f>IF($I286="TTL",SUMIF($C:$C,MID($K286,1,SEARCH("TTL",$K286)-2),$BM:$BM),SUMIF(실입고현황!$A:$A,BF286&amp;VLOOKUP($AG286,'TARGET MU'!$A:$D,'TARGET MU'!$B$1,FALSE)&amp;$Z286&amp;" "&amp;$AE286,실입고현황!$C:$C))</f>
        <v>0</v>
      </c>
      <c r="BN286" s="105">
        <f t="shared" si="401"/>
        <v>0</v>
      </c>
      <c r="BO286" s="47">
        <f t="shared" si="402"/>
        <v>0</v>
      </c>
      <c r="BP286" s="95">
        <f t="shared" si="403"/>
        <v>0</v>
      </c>
      <c r="BQ286" s="95">
        <f t="shared" si="404"/>
        <v>0</v>
      </c>
      <c r="BR286" s="48">
        <f t="shared" si="396"/>
        <v>0</v>
      </c>
      <c r="BT286" s="26" t="str">
        <f>IF(ISERROR(Z286&amp;VLOOKUP($AG286,'TARGET MU'!$A:$D,'TARGET MU'!$B$1,FALSE))=TRUE,"",Z286&amp;VLOOKUP($AG286,'TARGET MU'!$A:$D,'TARGET MU'!$B$1,FALSE))</f>
        <v/>
      </c>
      <c r="BU286" s="31">
        <f t="shared" si="409"/>
        <v>0</v>
      </c>
      <c r="BV286" s="31" t="str">
        <f t="shared" si="410"/>
        <v>0</v>
      </c>
      <c r="BX286" s="55">
        <f t="shared" si="421"/>
        <v>0</v>
      </c>
      <c r="BY286" s="56" t="str">
        <f t="shared" si="422"/>
        <v/>
      </c>
      <c r="BZ286" s="56">
        <f t="shared" si="423"/>
        <v>0</v>
      </c>
      <c r="CA286" s="56">
        <f t="shared" si="424"/>
        <v>0</v>
      </c>
      <c r="CB286" s="56">
        <f t="shared" si="425"/>
        <v>0</v>
      </c>
      <c r="CC286" s="56">
        <f t="shared" si="426"/>
        <v>0</v>
      </c>
      <c r="CD286" s="57">
        <f t="shared" si="427"/>
        <v>0</v>
      </c>
      <c r="CE286" s="56" t="str">
        <f t="shared" si="428"/>
        <v/>
      </c>
      <c r="CF286" s="56" t="str">
        <f t="shared" si="429"/>
        <v/>
      </c>
      <c r="CG286" s="57">
        <f t="shared" si="430"/>
        <v>0</v>
      </c>
      <c r="CH286" s="56" t="str">
        <f t="shared" si="431"/>
        <v/>
      </c>
      <c r="CI286" s="56">
        <f t="shared" si="432"/>
        <v>1</v>
      </c>
      <c r="CJ286" s="56">
        <f t="shared" si="433"/>
        <v>0</v>
      </c>
      <c r="CK286" s="58">
        <f t="shared" si="405"/>
        <v>0</v>
      </c>
      <c r="CL286" s="59">
        <f t="shared" si="434"/>
        <v>0</v>
      </c>
      <c r="CM286" s="58">
        <f t="shared" si="435"/>
        <v>0</v>
      </c>
      <c r="CN286" s="58">
        <f t="shared" si="436"/>
        <v>0</v>
      </c>
      <c r="CO286" s="58">
        <f t="shared" si="437"/>
        <v>0</v>
      </c>
      <c r="CP286" s="60" t="str">
        <f t="shared" si="438"/>
        <v/>
      </c>
      <c r="CQ286" s="241"/>
      <c r="CS286" s="49"/>
      <c r="CT286" s="50" t="str">
        <f t="shared" si="439"/>
        <v/>
      </c>
      <c r="CU286" s="51" t="str">
        <f t="shared" si="440"/>
        <v/>
      </c>
      <c r="CV286" s="51" t="str">
        <f t="shared" si="441"/>
        <v>_</v>
      </c>
      <c r="CW286" s="51" t="str">
        <f t="shared" si="442"/>
        <v/>
      </c>
      <c r="CX286" s="52">
        <f t="shared" si="443"/>
        <v>0</v>
      </c>
      <c r="CY286" s="52" t="str">
        <f t="shared" si="444"/>
        <v/>
      </c>
      <c r="CZ286" s="53">
        <f t="shared" si="406"/>
        <v>0</v>
      </c>
      <c r="DA286" s="53">
        <f t="shared" si="445"/>
        <v>0</v>
      </c>
      <c r="DB286" s="52">
        <f t="shared" si="446"/>
        <v>0</v>
      </c>
      <c r="DC286" s="52">
        <f t="shared" si="447"/>
        <v>0</v>
      </c>
      <c r="DD286" s="61"/>
      <c r="DE286" s="165"/>
      <c r="DG286" s="276"/>
      <c r="DH286" s="282" t="str">
        <f t="shared" si="450"/>
        <v/>
      </c>
      <c r="DI286" s="275"/>
      <c r="DJ286" s="275"/>
      <c r="DK286" s="276"/>
      <c r="DL286" s="1081"/>
      <c r="DM286" s="1081"/>
      <c r="DN286" s="276"/>
      <c r="DO286" s="276"/>
      <c r="DP286" s="283" t="str">
        <f t="shared" si="451"/>
        <v/>
      </c>
      <c r="DQ286" s="276"/>
      <c r="DR286" s="276"/>
      <c r="DS286" s="277"/>
      <c r="DT286" s="276"/>
      <c r="DU286" s="277"/>
      <c r="DV286" s="276"/>
      <c r="DW286" s="276"/>
      <c r="DX286" s="277"/>
      <c r="DY286" s="277"/>
      <c r="DZ286" s="61"/>
      <c r="EA286" s="62"/>
      <c r="EB286" s="62"/>
      <c r="EC286" s="26" t="str">
        <f t="shared" si="411"/>
        <v/>
      </c>
      <c r="ED286" s="26" t="str">
        <f t="shared" si="412"/>
        <v/>
      </c>
      <c r="EE286" s="27">
        <f>IF(ED286="",0,IF(COUNTIF(ED$12:ED285,ED286)=0,0,COUNTIF(ED$12:ED285,ED286)))</f>
        <v>0</v>
      </c>
      <c r="EF286" s="26">
        <f t="shared" si="420"/>
        <v>0</v>
      </c>
      <c r="EG286" s="27" t="str">
        <f t="shared" si="413"/>
        <v/>
      </c>
      <c r="EI286" s="26" t="str">
        <f t="shared" si="414"/>
        <v/>
      </c>
      <c r="EJ286" s="26" t="str">
        <f t="shared" si="415"/>
        <v/>
      </c>
    </row>
    <row r="287" spans="1:140" s="26" customFormat="1" ht="52.5" customHeight="1">
      <c r="A287" s="169" t="str">
        <f>IF(OR($I287="TTL",$I287=""),"",IF(ISERROR(VLOOKUP($B287,CODE!$D:$G,CODE!$F$1-2,FALSE))=TRUE,"전략",VLOOKUP($B287,CODE!$D:$G,CODE!$F$1-2,FALSE)))</f>
        <v/>
      </c>
      <c r="B287" s="224" t="str">
        <f>IF(OR($I287="TTL",$I287=""),"",IF(VLOOKUP($P287,CODE!$K:$O,CODE!$O$1,FALSE)="",$I287,$I287&amp;"-"&amp;VLOOKUP($P287,CODE!$K:$O,CODE!$O$1,FALSE)))</f>
        <v/>
      </c>
      <c r="C287" s="72" t="str">
        <f t="shared" si="407"/>
        <v>--</v>
      </c>
      <c r="D287" s="306" t="str">
        <f t="shared" si="416"/>
        <v>--</v>
      </c>
      <c r="E287" s="72">
        <f t="shared" si="417"/>
        <v>0</v>
      </c>
      <c r="F287" s="195" t="str">
        <f t="shared" si="418"/>
        <v>--0</v>
      </c>
      <c r="G287" s="72" t="str">
        <f t="shared" si="419"/>
        <v>--0-</v>
      </c>
      <c r="H287" s="72">
        <f>IF(ISERROR(I287&amp;VLOOKUP(P287,CODE!$K:$N,CODE!$N$1,FALSE)&amp;S287)=TRUE,0,I287&amp;VLOOKUP(P287,CODE!$K:$N,CODE!$N$1,FALSE)&amp;S287)</f>
        <v>0</v>
      </c>
      <c r="I287" s="72" t="str">
        <f>IF(ISERROR(SEARCH("TTL",$K287))=TRUE,IF($L287="","",VLOOKUP($L287,CODE!$B:$G,CODE!$D$1,FALSE)),"TTL")</f>
        <v/>
      </c>
      <c r="J287" s="244" t="str">
        <f t="shared" si="408"/>
        <v/>
      </c>
      <c r="K287" s="558"/>
      <c r="L287" s="40"/>
      <c r="M287" s="41" t="str">
        <f>IF(OR($I287="TTL",$L287=""),"",VLOOKUP($L287,CODE!$B:$D,CODE!$C$1,FALSE))</f>
        <v/>
      </c>
      <c r="N287" s="42" t="str">
        <f>IF(OR($I287="TTL",$L287=""),"",VLOOKUP($K$2,CODE!$S:$T,CODE!$T$1-1,FALSE))</f>
        <v/>
      </c>
      <c r="O287" s="43" t="str">
        <f>IF(OR($I287="TTL",$L287=""),"",VLOOKUP($L$2,CODE!$X:$Y,CODE!$Y$1-1,FALSE))</f>
        <v/>
      </c>
      <c r="P287" s="40"/>
      <c r="Q287" s="41" t="str">
        <f>IF(OR($I287="TTL",$P287=""),"",VLOOKUP($P287,CODE!$K:$M,CODE!$L$1,FALSE))</f>
        <v/>
      </c>
      <c r="R287" s="185"/>
      <c r="S287" s="40"/>
      <c r="T287" s="43" t="str">
        <f t="shared" si="393"/>
        <v/>
      </c>
      <c r="U287" s="39" t="str">
        <f t="shared" si="394"/>
        <v/>
      </c>
      <c r="V287" s="36">
        <f t="shared" si="397"/>
        <v>0</v>
      </c>
      <c r="W287" s="44"/>
      <c r="X287" s="39" t="str">
        <f>IF($Y287="","",VLOOKUP($Y287,CODE!$AE:$AF,CODE!$AF$1-1,FALSE))</f>
        <v/>
      </c>
      <c r="Y287" s="37"/>
      <c r="Z287" s="35" t="str">
        <f t="shared" si="398"/>
        <v/>
      </c>
      <c r="AA287" s="554" t="str">
        <f t="shared" si="399"/>
        <v/>
      </c>
      <c r="AB287" s="45">
        <f t="shared" si="400"/>
        <v>0</v>
      </c>
      <c r="AC287" s="560">
        <v>0</v>
      </c>
      <c r="AD287" s="186">
        <v>1</v>
      </c>
      <c r="AE287" s="218"/>
      <c r="AF287" s="214"/>
      <c r="AG287" s="215"/>
      <c r="AH287" s="216"/>
      <c r="AI287" s="231" t="str">
        <f t="shared" si="395"/>
        <v/>
      </c>
      <c r="AJ287" s="217"/>
      <c r="AK287" s="217"/>
      <c r="AL287" s="219" t="str">
        <f t="shared" si="392"/>
        <v/>
      </c>
      <c r="AM287" s="254">
        <f>IF(ISERROR(VLOOKUP($F287,[1]기획현황취합!$A$1:$E$65474,[1]기획현황취합!$B$1,FALSE))=TRUE,0,VLOOKUP($F287,[1]기획현황취합!$A$1:$E$65474,[1]기획현황취합!$B$1,FALSE))</f>
        <v>0</v>
      </c>
      <c r="AN287" s="1042">
        <f>IF(ISERROR(VLOOKUP($F287,[1]기획현황취합!$A$1:$E$65474,[1]기획현황취합!$C$1,FALSE))=TRUE,0,VLOOKUP($F287,[1]기획현황취합!$A$1:$E$65474,[1]기획현황취합!$C$1,FALSE))</f>
        <v>0</v>
      </c>
      <c r="AO287" s="46">
        <f>IF(ISERROR(($AM287/1.1)/VLOOKUP($AG287,'TARGET MU'!$A:$D,'TARGET MU'!$D$1,FALSE))=TRUE,0,($AM287/1.1)/VLOOKUP($AG287,'TARGET MU'!$A:$D,'TARGET MU'!$D$1,FALSE))</f>
        <v>0</v>
      </c>
      <c r="AP287" s="1049">
        <f>IF(OR(AF287=0,AND(AV287=0,AW287=0)),0,IF(AG287="캡보이2",AV287*$AQ$5+AU287,IF(OR(AK287="IN",AK287="BG",AK287="VT",AK287="CB"),$AU287+(($AV287*(1+$AW$4))*(HLOOKUP(VLOOKUP(AG287,'TARGET MU'!$A:$P,'TARGET MU'!$J$1,FALSE),$AO$4:$AR$5,2,FALSE)))+$AW287,$AU287+((($AV287*(1+$AW$4))*(1+HLOOKUP(VLOOKUP($P287,CODE!$K:$P,CODE!$P$1,FALSE),$AS$4:$AV$5,2,FALSE)))*(HLOOKUP(VLOOKUP(AG287,'TARGET MU'!$A:$P,'TARGET MU'!$J$1,FALSE),$AO$4:$AR$5,2,FALSE)))+$AW287)))</f>
        <v>0</v>
      </c>
      <c r="AQ287" s="38">
        <f t="shared" si="448"/>
        <v>0</v>
      </c>
      <c r="AR287" s="716">
        <v>0</v>
      </c>
      <c r="AS287" s="716">
        <v>0</v>
      </c>
      <c r="AT287" s="251"/>
      <c r="AU287" s="226">
        <f t="shared" si="449"/>
        <v>0</v>
      </c>
      <c r="AV287" s="252">
        <v>0</v>
      </c>
      <c r="AW287" s="253">
        <v>0</v>
      </c>
      <c r="AX287" s="257">
        <f>IF(ISERROR(VLOOKUP($F287,[1]기획현황취합!$A$1:$E$65474,[1]기획현황취합!$D$1,FALSE))=TRUE,0,VLOOKUP($F287,[1]기획현황취합!$A$1:$E$65474,[1]기획현황취합!$D$1,FALSE))</f>
        <v>0</v>
      </c>
      <c r="AY287" s="255">
        <v>0</v>
      </c>
      <c r="AZ287" s="210">
        <f>IF(ISERROR(VLOOKUP($F287,[1]기획현황취합!$A$1:$E$65474,[1]기획현황취합!$E$1,FALSE))=TRUE,0,VLOOKUP($F287,[1]기획현황취합!$A$1:$E$65474,[1]기획현황취합!$E$1,FALSE))</f>
        <v>0</v>
      </c>
      <c r="BA287" s="250">
        <v>0</v>
      </c>
      <c r="BB287" s="250">
        <v>0</v>
      </c>
      <c r="BC287" s="250">
        <v>0</v>
      </c>
      <c r="BD287" s="250">
        <v>0</v>
      </c>
      <c r="BE287" s="250">
        <v>0</v>
      </c>
      <c r="BF287" s="250">
        <v>0</v>
      </c>
      <c r="BG287" s="256">
        <v>0</v>
      </c>
      <c r="BH287" s="256">
        <v>0</v>
      </c>
      <c r="BI287" s="84">
        <f>IF($I287="TTL",SUMIF($C:$C,MID($K287,1,SEARCH("TTL",$K287)-2),$BI:$BI),SUMIF(실입고현황!$A:$A,BB287&amp;VLOOKUP($AG287,'TARGET MU'!$A:$D,'TARGET MU'!$B$1,FALSE)&amp;$Z287&amp;" "&amp;$AE287,실입고현황!$C:$C))</f>
        <v>0</v>
      </c>
      <c r="BJ287" s="103">
        <f>IF($I287="TTL",SUMIF($C:$C,MID($K287,1,SEARCH("TTL",$K287)-2),$BJ:$BJ),SUMIF(실입고현황!$A:$A,BC287&amp;VLOOKUP($AG287,'TARGET MU'!$A:$D,'TARGET MU'!$B$1,FALSE)&amp;$Z287&amp;" "&amp;$AE287,실입고현황!$C:$C))</f>
        <v>0</v>
      </c>
      <c r="BK287" s="104">
        <f>IF($I287="TTL",SUMIF($C:$C,MID($K287,1,SEARCH("TTL",$K287)-2),$BK:$BK),SUMIF(실입고현황!$A:$A,BD287&amp;VLOOKUP($AG287,'TARGET MU'!$A:$D,'TARGET MU'!$B$1,FALSE)&amp;$Z287&amp;" "&amp;$AE287,실입고현황!$C:$C))</f>
        <v>0</v>
      </c>
      <c r="BL287" s="104">
        <f>IF($I287="TTL",SUMIF($C:$C,MID($K287,1,SEARCH("TTL",$K287)-2),$BL:$BL),SUMIF(실입고현황!$A:$A,BE287&amp;VLOOKUP($AG287,'TARGET MU'!$A:$D,'TARGET MU'!$B$1,FALSE)&amp;$Z287&amp;" "&amp;$AE287,실입고현황!$C:$C))</f>
        <v>0</v>
      </c>
      <c r="BM287" s="104">
        <f>IF($I287="TTL",SUMIF($C:$C,MID($K287,1,SEARCH("TTL",$K287)-2),$BM:$BM),SUMIF(실입고현황!$A:$A,BF287&amp;VLOOKUP($AG287,'TARGET MU'!$A:$D,'TARGET MU'!$B$1,FALSE)&amp;$Z287&amp;" "&amp;$AE287,실입고현황!$C:$C))</f>
        <v>0</v>
      </c>
      <c r="BN287" s="105">
        <f t="shared" si="401"/>
        <v>0</v>
      </c>
      <c r="BO287" s="47">
        <f t="shared" si="402"/>
        <v>0</v>
      </c>
      <c r="BP287" s="95">
        <f t="shared" si="403"/>
        <v>0</v>
      </c>
      <c r="BQ287" s="95">
        <f t="shared" si="404"/>
        <v>0</v>
      </c>
      <c r="BR287" s="48">
        <f t="shared" si="396"/>
        <v>0</v>
      </c>
      <c r="BT287" s="26" t="str">
        <f>IF(ISERROR(Z287&amp;VLOOKUP($AG287,'TARGET MU'!$A:$D,'TARGET MU'!$B$1,FALSE))=TRUE,"",Z287&amp;VLOOKUP($AG287,'TARGET MU'!$A:$D,'TARGET MU'!$B$1,FALSE))</f>
        <v/>
      </c>
      <c r="BU287" s="31">
        <f t="shared" si="409"/>
        <v>0</v>
      </c>
      <c r="BV287" s="31" t="str">
        <f t="shared" si="410"/>
        <v>0</v>
      </c>
      <c r="BX287" s="55">
        <f t="shared" si="421"/>
        <v>0</v>
      </c>
      <c r="BY287" s="56" t="str">
        <f t="shared" si="422"/>
        <v/>
      </c>
      <c r="BZ287" s="56">
        <f t="shared" si="423"/>
        <v>0</v>
      </c>
      <c r="CA287" s="56">
        <f t="shared" si="424"/>
        <v>0</v>
      </c>
      <c r="CB287" s="56">
        <f t="shared" si="425"/>
        <v>0</v>
      </c>
      <c r="CC287" s="56">
        <f t="shared" si="426"/>
        <v>0</v>
      </c>
      <c r="CD287" s="57">
        <f t="shared" si="427"/>
        <v>0</v>
      </c>
      <c r="CE287" s="56" t="str">
        <f t="shared" si="428"/>
        <v/>
      </c>
      <c r="CF287" s="56" t="str">
        <f t="shared" si="429"/>
        <v/>
      </c>
      <c r="CG287" s="57">
        <f t="shared" si="430"/>
        <v>0</v>
      </c>
      <c r="CH287" s="56" t="str">
        <f t="shared" si="431"/>
        <v/>
      </c>
      <c r="CI287" s="56">
        <f t="shared" si="432"/>
        <v>1</v>
      </c>
      <c r="CJ287" s="56">
        <f t="shared" si="433"/>
        <v>0</v>
      </c>
      <c r="CK287" s="58">
        <f t="shared" si="405"/>
        <v>0</v>
      </c>
      <c r="CL287" s="59">
        <f t="shared" si="434"/>
        <v>0</v>
      </c>
      <c r="CM287" s="58">
        <f t="shared" si="435"/>
        <v>0</v>
      </c>
      <c r="CN287" s="58">
        <f t="shared" si="436"/>
        <v>0</v>
      </c>
      <c r="CO287" s="58">
        <f t="shared" si="437"/>
        <v>0</v>
      </c>
      <c r="CP287" s="60" t="str">
        <f t="shared" si="438"/>
        <v/>
      </c>
      <c r="CQ287" s="241"/>
      <c r="CS287" s="49"/>
      <c r="CT287" s="50" t="str">
        <f t="shared" si="439"/>
        <v/>
      </c>
      <c r="CU287" s="51" t="str">
        <f t="shared" si="440"/>
        <v/>
      </c>
      <c r="CV287" s="51" t="str">
        <f t="shared" si="441"/>
        <v>_</v>
      </c>
      <c r="CW287" s="51" t="str">
        <f t="shared" si="442"/>
        <v/>
      </c>
      <c r="CX287" s="52">
        <f t="shared" si="443"/>
        <v>0</v>
      </c>
      <c r="CY287" s="52" t="str">
        <f t="shared" si="444"/>
        <v/>
      </c>
      <c r="CZ287" s="53">
        <f t="shared" si="406"/>
        <v>0</v>
      </c>
      <c r="DA287" s="53">
        <f t="shared" si="445"/>
        <v>0</v>
      </c>
      <c r="DB287" s="52">
        <f t="shared" si="446"/>
        <v>0</v>
      </c>
      <c r="DC287" s="52">
        <f t="shared" si="447"/>
        <v>0</v>
      </c>
      <c r="DD287" s="61"/>
      <c r="DE287" s="165"/>
      <c r="DG287" s="276"/>
      <c r="DH287" s="282" t="str">
        <f t="shared" si="450"/>
        <v/>
      </c>
      <c r="DI287" s="275"/>
      <c r="DJ287" s="275"/>
      <c r="DK287" s="276"/>
      <c r="DL287" s="1081"/>
      <c r="DM287" s="1081"/>
      <c r="DN287" s="276"/>
      <c r="DO287" s="276"/>
      <c r="DP287" s="283" t="str">
        <f t="shared" si="451"/>
        <v/>
      </c>
      <c r="DQ287" s="276"/>
      <c r="DR287" s="276"/>
      <c r="DS287" s="277"/>
      <c r="DT287" s="276"/>
      <c r="DU287" s="277"/>
      <c r="DV287" s="276"/>
      <c r="DW287" s="276"/>
      <c r="DX287" s="277"/>
      <c r="DY287" s="277"/>
      <c r="DZ287" s="61"/>
      <c r="EA287" s="62"/>
      <c r="EB287" s="62"/>
      <c r="EC287" s="26" t="str">
        <f t="shared" si="411"/>
        <v/>
      </c>
      <c r="ED287" s="26" t="str">
        <f t="shared" si="412"/>
        <v/>
      </c>
      <c r="EE287" s="27">
        <f>IF(ED287="",0,IF(COUNTIF(ED$12:ED286,ED287)=0,0,COUNTIF(ED$12:ED286,ED287)))</f>
        <v>0</v>
      </c>
      <c r="EF287" s="26">
        <f t="shared" si="420"/>
        <v>0</v>
      </c>
      <c r="EG287" s="27" t="str">
        <f t="shared" si="413"/>
        <v/>
      </c>
      <c r="EI287" s="26" t="str">
        <f t="shared" si="414"/>
        <v/>
      </c>
      <c r="EJ287" s="26" t="str">
        <f t="shared" si="415"/>
        <v/>
      </c>
    </row>
    <row r="288" spans="1:140" s="26" customFormat="1" ht="52.5" customHeight="1">
      <c r="A288" s="169" t="str">
        <f>IF(OR($I288="TTL",$I288=""),"",IF(ISERROR(VLOOKUP($B288,CODE!$D:$G,CODE!$F$1-2,FALSE))=TRUE,"전략",VLOOKUP($B288,CODE!$D:$G,CODE!$F$1-2,FALSE)))</f>
        <v/>
      </c>
      <c r="B288" s="224" t="str">
        <f>IF(OR($I288="TTL",$I288=""),"",IF(VLOOKUP($P288,CODE!$K:$O,CODE!$O$1,FALSE)="",$I288,$I288&amp;"-"&amp;VLOOKUP($P288,CODE!$K:$O,CODE!$O$1,FALSE)))</f>
        <v/>
      </c>
      <c r="C288" s="72" t="str">
        <f t="shared" si="407"/>
        <v>--</v>
      </c>
      <c r="D288" s="306" t="str">
        <f t="shared" si="416"/>
        <v>--</v>
      </c>
      <c r="E288" s="72">
        <f t="shared" si="417"/>
        <v>0</v>
      </c>
      <c r="F288" s="195" t="str">
        <f t="shared" si="418"/>
        <v>--0</v>
      </c>
      <c r="G288" s="72" t="str">
        <f t="shared" si="419"/>
        <v>--0-</v>
      </c>
      <c r="H288" s="72">
        <f>IF(ISERROR(I288&amp;VLOOKUP(P288,CODE!$K:$N,CODE!$N$1,FALSE)&amp;S288)=TRUE,0,I288&amp;VLOOKUP(P288,CODE!$K:$N,CODE!$N$1,FALSE)&amp;S288)</f>
        <v>0</v>
      </c>
      <c r="I288" s="72" t="str">
        <f>IF(ISERROR(SEARCH("TTL",$K288))=TRUE,IF($L288="","",VLOOKUP($L288,CODE!$B:$G,CODE!$D$1,FALSE)),"TTL")</f>
        <v/>
      </c>
      <c r="J288" s="244" t="str">
        <f t="shared" si="408"/>
        <v/>
      </c>
      <c r="K288" s="558"/>
      <c r="L288" s="40"/>
      <c r="M288" s="41" t="str">
        <f>IF(OR($I288="TTL",$L288=""),"",VLOOKUP($L288,CODE!$B:$D,CODE!$C$1,FALSE))</f>
        <v/>
      </c>
      <c r="N288" s="42" t="str">
        <f>IF(OR($I288="TTL",$L288=""),"",VLOOKUP($K$2,CODE!$S:$T,CODE!$T$1-1,FALSE))</f>
        <v/>
      </c>
      <c r="O288" s="43" t="str">
        <f>IF(OR($I288="TTL",$L288=""),"",VLOOKUP($L$2,CODE!$X:$Y,CODE!$Y$1-1,FALSE))</f>
        <v/>
      </c>
      <c r="P288" s="40"/>
      <c r="Q288" s="41" t="str">
        <f>IF(OR($I288="TTL",$P288=""),"",VLOOKUP($P288,CODE!$K:$M,CODE!$L$1,FALSE))</f>
        <v/>
      </c>
      <c r="R288" s="185"/>
      <c r="S288" s="40"/>
      <c r="T288" s="43" t="str">
        <f t="shared" si="393"/>
        <v/>
      </c>
      <c r="U288" s="39" t="str">
        <f t="shared" si="394"/>
        <v/>
      </c>
      <c r="V288" s="36">
        <f t="shared" si="397"/>
        <v>0</v>
      </c>
      <c r="W288" s="44"/>
      <c r="X288" s="39" t="str">
        <f>IF($Y288="","",VLOOKUP($Y288,CODE!$AE:$AF,CODE!$AF$1-1,FALSE))</f>
        <v/>
      </c>
      <c r="Y288" s="37"/>
      <c r="Z288" s="35" t="str">
        <f t="shared" si="398"/>
        <v/>
      </c>
      <c r="AA288" s="554" t="str">
        <f t="shared" si="399"/>
        <v/>
      </c>
      <c r="AB288" s="45">
        <f t="shared" si="400"/>
        <v>0</v>
      </c>
      <c r="AC288" s="560">
        <v>0</v>
      </c>
      <c r="AD288" s="186">
        <v>1</v>
      </c>
      <c r="AE288" s="218"/>
      <c r="AF288" s="214"/>
      <c r="AG288" s="215"/>
      <c r="AH288" s="216"/>
      <c r="AI288" s="231" t="str">
        <f t="shared" si="395"/>
        <v/>
      </c>
      <c r="AJ288" s="217"/>
      <c r="AK288" s="217"/>
      <c r="AL288" s="219" t="str">
        <f t="shared" si="392"/>
        <v/>
      </c>
      <c r="AM288" s="254">
        <f>IF(ISERROR(VLOOKUP($F288,[1]기획현황취합!$A$1:$E$65474,[1]기획현황취합!$B$1,FALSE))=TRUE,0,VLOOKUP($F288,[1]기획현황취합!$A$1:$E$65474,[1]기획현황취합!$B$1,FALSE))</f>
        <v>0</v>
      </c>
      <c r="AN288" s="1042">
        <f>IF(ISERROR(VLOOKUP($F288,[1]기획현황취합!$A$1:$E$65474,[1]기획현황취합!$C$1,FALSE))=TRUE,0,VLOOKUP($F288,[1]기획현황취합!$A$1:$E$65474,[1]기획현황취합!$C$1,FALSE))</f>
        <v>0</v>
      </c>
      <c r="AO288" s="46">
        <f>IF(ISERROR(($AM288/1.1)/VLOOKUP($AG288,'TARGET MU'!$A:$D,'TARGET MU'!$D$1,FALSE))=TRUE,0,($AM288/1.1)/VLOOKUP($AG288,'TARGET MU'!$A:$D,'TARGET MU'!$D$1,FALSE))</f>
        <v>0</v>
      </c>
      <c r="AP288" s="1049">
        <f>IF(OR(AF288=0,AND(AV288=0,AW288=0)),0,IF(AG288="캡보이2",AV288*$AQ$5+AU288,IF(OR(AK288="IN",AK288="BG",AK288="VT",AK288="CB"),$AU288+(($AV288*(1+$AW$4))*(HLOOKUP(VLOOKUP(AG288,'TARGET MU'!$A:$P,'TARGET MU'!$J$1,FALSE),$AO$4:$AR$5,2,FALSE)))+$AW288,$AU288+((($AV288*(1+$AW$4))*(1+HLOOKUP(VLOOKUP($P288,CODE!$K:$P,CODE!$P$1,FALSE),$AS$4:$AV$5,2,FALSE)))*(HLOOKUP(VLOOKUP(AG288,'TARGET MU'!$A:$P,'TARGET MU'!$J$1,FALSE),$AO$4:$AR$5,2,FALSE)))+$AW288)))</f>
        <v>0</v>
      </c>
      <c r="AQ288" s="38">
        <f t="shared" si="448"/>
        <v>0</v>
      </c>
      <c r="AR288" s="716">
        <v>0</v>
      </c>
      <c r="AS288" s="716">
        <v>0</v>
      </c>
      <c r="AT288" s="251"/>
      <c r="AU288" s="226">
        <f t="shared" si="449"/>
        <v>0</v>
      </c>
      <c r="AV288" s="252">
        <v>0</v>
      </c>
      <c r="AW288" s="253">
        <v>0</v>
      </c>
      <c r="AX288" s="257">
        <f>IF(ISERROR(VLOOKUP($F288,[1]기획현황취합!$A$1:$E$65474,[1]기획현황취합!$D$1,FALSE))=TRUE,0,VLOOKUP($F288,[1]기획현황취합!$A$1:$E$65474,[1]기획현황취합!$D$1,FALSE))</f>
        <v>0</v>
      </c>
      <c r="AY288" s="255">
        <v>0</v>
      </c>
      <c r="AZ288" s="210">
        <f>IF(ISERROR(VLOOKUP($F288,[1]기획현황취합!$A$1:$E$65474,[1]기획현황취합!$E$1,FALSE))=TRUE,0,VLOOKUP($F288,[1]기획현황취합!$A$1:$E$65474,[1]기획현황취합!$E$1,FALSE))</f>
        <v>0</v>
      </c>
      <c r="BA288" s="250">
        <v>0</v>
      </c>
      <c r="BB288" s="250">
        <v>0</v>
      </c>
      <c r="BC288" s="250">
        <v>0</v>
      </c>
      <c r="BD288" s="250">
        <v>0</v>
      </c>
      <c r="BE288" s="250">
        <v>0</v>
      </c>
      <c r="BF288" s="250">
        <v>0</v>
      </c>
      <c r="BG288" s="256">
        <v>0</v>
      </c>
      <c r="BH288" s="256">
        <v>0</v>
      </c>
      <c r="BI288" s="84">
        <f>IF($I288="TTL",SUMIF($C:$C,MID($K288,1,SEARCH("TTL",$K288)-2),$BI:$BI),SUMIF(실입고현황!$A:$A,BB288&amp;VLOOKUP($AG288,'TARGET MU'!$A:$D,'TARGET MU'!$B$1,FALSE)&amp;$Z288&amp;" "&amp;$AE288,실입고현황!$C:$C))</f>
        <v>0</v>
      </c>
      <c r="BJ288" s="103">
        <f>IF($I288="TTL",SUMIF($C:$C,MID($K288,1,SEARCH("TTL",$K288)-2),$BJ:$BJ),SUMIF(실입고현황!$A:$A,BC288&amp;VLOOKUP($AG288,'TARGET MU'!$A:$D,'TARGET MU'!$B$1,FALSE)&amp;$Z288&amp;" "&amp;$AE288,실입고현황!$C:$C))</f>
        <v>0</v>
      </c>
      <c r="BK288" s="104">
        <f>IF($I288="TTL",SUMIF($C:$C,MID($K288,1,SEARCH("TTL",$K288)-2),$BK:$BK),SUMIF(실입고현황!$A:$A,BD288&amp;VLOOKUP($AG288,'TARGET MU'!$A:$D,'TARGET MU'!$B$1,FALSE)&amp;$Z288&amp;" "&amp;$AE288,실입고현황!$C:$C))</f>
        <v>0</v>
      </c>
      <c r="BL288" s="104">
        <f>IF($I288="TTL",SUMIF($C:$C,MID($K288,1,SEARCH("TTL",$K288)-2),$BL:$BL),SUMIF(실입고현황!$A:$A,BE288&amp;VLOOKUP($AG288,'TARGET MU'!$A:$D,'TARGET MU'!$B$1,FALSE)&amp;$Z288&amp;" "&amp;$AE288,실입고현황!$C:$C))</f>
        <v>0</v>
      </c>
      <c r="BM288" s="104">
        <f>IF($I288="TTL",SUMIF($C:$C,MID($K288,1,SEARCH("TTL",$K288)-2),$BM:$BM),SUMIF(실입고현황!$A:$A,BF288&amp;VLOOKUP($AG288,'TARGET MU'!$A:$D,'TARGET MU'!$B$1,FALSE)&amp;$Z288&amp;" "&amp;$AE288,실입고현황!$C:$C))</f>
        <v>0</v>
      </c>
      <c r="BN288" s="105">
        <f t="shared" si="401"/>
        <v>0</v>
      </c>
      <c r="BO288" s="47">
        <f t="shared" si="402"/>
        <v>0</v>
      </c>
      <c r="BP288" s="95">
        <f t="shared" si="403"/>
        <v>0</v>
      </c>
      <c r="BQ288" s="95">
        <f t="shared" si="404"/>
        <v>0</v>
      </c>
      <c r="BR288" s="48">
        <f t="shared" si="396"/>
        <v>0</v>
      </c>
      <c r="BT288" s="26" t="str">
        <f>IF(ISERROR(Z288&amp;VLOOKUP($AG288,'TARGET MU'!$A:$D,'TARGET MU'!$B$1,FALSE))=TRUE,"",Z288&amp;VLOOKUP($AG288,'TARGET MU'!$A:$D,'TARGET MU'!$B$1,FALSE))</f>
        <v/>
      </c>
      <c r="BU288" s="31">
        <f t="shared" si="409"/>
        <v>0</v>
      </c>
      <c r="BV288" s="31" t="str">
        <f t="shared" si="410"/>
        <v>0</v>
      </c>
      <c r="BX288" s="55">
        <f t="shared" si="421"/>
        <v>0</v>
      </c>
      <c r="BY288" s="56" t="str">
        <f t="shared" si="422"/>
        <v/>
      </c>
      <c r="BZ288" s="56">
        <f t="shared" si="423"/>
        <v>0</v>
      </c>
      <c r="CA288" s="56">
        <f t="shared" si="424"/>
        <v>0</v>
      </c>
      <c r="CB288" s="56">
        <f t="shared" si="425"/>
        <v>0</v>
      </c>
      <c r="CC288" s="56">
        <f t="shared" si="426"/>
        <v>0</v>
      </c>
      <c r="CD288" s="57">
        <f t="shared" si="427"/>
        <v>0</v>
      </c>
      <c r="CE288" s="56" t="str">
        <f t="shared" si="428"/>
        <v/>
      </c>
      <c r="CF288" s="56" t="str">
        <f t="shared" si="429"/>
        <v/>
      </c>
      <c r="CG288" s="57">
        <f t="shared" si="430"/>
        <v>0</v>
      </c>
      <c r="CH288" s="56" t="str">
        <f t="shared" si="431"/>
        <v/>
      </c>
      <c r="CI288" s="56">
        <f t="shared" si="432"/>
        <v>1</v>
      </c>
      <c r="CJ288" s="56">
        <f t="shared" si="433"/>
        <v>0</v>
      </c>
      <c r="CK288" s="58">
        <f t="shared" si="405"/>
        <v>0</v>
      </c>
      <c r="CL288" s="59">
        <f t="shared" si="434"/>
        <v>0</v>
      </c>
      <c r="CM288" s="58">
        <f t="shared" si="435"/>
        <v>0</v>
      </c>
      <c r="CN288" s="58">
        <f t="shared" si="436"/>
        <v>0</v>
      </c>
      <c r="CO288" s="58">
        <f t="shared" si="437"/>
        <v>0</v>
      </c>
      <c r="CP288" s="60" t="str">
        <f t="shared" si="438"/>
        <v/>
      </c>
      <c r="CQ288" s="241"/>
      <c r="CS288" s="49"/>
      <c r="CT288" s="50" t="str">
        <f t="shared" si="439"/>
        <v/>
      </c>
      <c r="CU288" s="51" t="str">
        <f t="shared" si="440"/>
        <v/>
      </c>
      <c r="CV288" s="51" t="str">
        <f t="shared" si="441"/>
        <v>_</v>
      </c>
      <c r="CW288" s="51" t="str">
        <f t="shared" si="442"/>
        <v/>
      </c>
      <c r="CX288" s="52">
        <f t="shared" si="443"/>
        <v>0</v>
      </c>
      <c r="CY288" s="52" t="str">
        <f t="shared" si="444"/>
        <v/>
      </c>
      <c r="CZ288" s="53">
        <f t="shared" si="406"/>
        <v>0</v>
      </c>
      <c r="DA288" s="53">
        <f t="shared" si="445"/>
        <v>0</v>
      </c>
      <c r="DB288" s="52">
        <f t="shared" si="446"/>
        <v>0</v>
      </c>
      <c r="DC288" s="52">
        <f t="shared" si="447"/>
        <v>0</v>
      </c>
      <c r="DD288" s="61"/>
      <c r="DE288" s="165"/>
      <c r="DG288" s="276"/>
      <c r="DH288" s="282" t="str">
        <f t="shared" si="450"/>
        <v/>
      </c>
      <c r="DI288" s="275"/>
      <c r="DJ288" s="275"/>
      <c r="DK288" s="276"/>
      <c r="DL288" s="1081"/>
      <c r="DM288" s="1081"/>
      <c r="DN288" s="276"/>
      <c r="DO288" s="276"/>
      <c r="DP288" s="283" t="str">
        <f t="shared" si="451"/>
        <v/>
      </c>
      <c r="DQ288" s="276"/>
      <c r="DR288" s="276"/>
      <c r="DS288" s="277"/>
      <c r="DT288" s="276"/>
      <c r="DU288" s="277"/>
      <c r="DV288" s="276"/>
      <c r="DW288" s="276"/>
      <c r="DX288" s="277"/>
      <c r="DY288" s="277"/>
      <c r="DZ288" s="61"/>
      <c r="EA288" s="62"/>
      <c r="EB288" s="62"/>
      <c r="EC288" s="26" t="str">
        <f t="shared" si="411"/>
        <v/>
      </c>
      <c r="ED288" s="26" t="str">
        <f t="shared" si="412"/>
        <v/>
      </c>
      <c r="EE288" s="27">
        <f>IF(ED288="",0,IF(COUNTIF(ED$12:ED287,ED288)=0,0,COUNTIF(ED$12:ED287,ED288)))</f>
        <v>0</v>
      </c>
      <c r="EF288" s="26">
        <f t="shared" si="420"/>
        <v>0</v>
      </c>
      <c r="EG288" s="27" t="str">
        <f t="shared" si="413"/>
        <v/>
      </c>
      <c r="EI288" s="26" t="str">
        <f t="shared" si="414"/>
        <v/>
      </c>
      <c r="EJ288" s="26" t="str">
        <f t="shared" si="415"/>
        <v/>
      </c>
    </row>
    <row r="289" spans="1:140" s="26" customFormat="1" ht="52.5" customHeight="1">
      <c r="A289" s="169" t="str">
        <f>IF(OR($I289="TTL",$I289=""),"",IF(ISERROR(VLOOKUP($B289,CODE!$D:$G,CODE!$F$1-2,FALSE))=TRUE,"전략",VLOOKUP($B289,CODE!$D:$G,CODE!$F$1-2,FALSE)))</f>
        <v/>
      </c>
      <c r="B289" s="224" t="str">
        <f>IF(OR($I289="TTL",$I289=""),"",IF(VLOOKUP($P289,CODE!$K:$O,CODE!$O$1,FALSE)="",$I289,$I289&amp;"-"&amp;VLOOKUP($P289,CODE!$K:$O,CODE!$O$1,FALSE)))</f>
        <v/>
      </c>
      <c r="C289" s="72" t="str">
        <f t="shared" si="407"/>
        <v>--</v>
      </c>
      <c r="D289" s="306" t="str">
        <f t="shared" si="416"/>
        <v>--</v>
      </c>
      <c r="E289" s="72">
        <f t="shared" si="417"/>
        <v>0</v>
      </c>
      <c r="F289" s="195" t="str">
        <f t="shared" si="418"/>
        <v>--0</v>
      </c>
      <c r="G289" s="72" t="str">
        <f t="shared" si="419"/>
        <v>--0-</v>
      </c>
      <c r="H289" s="72">
        <f>IF(ISERROR(I289&amp;VLOOKUP(P289,CODE!$K:$N,CODE!$N$1,FALSE)&amp;S289)=TRUE,0,I289&amp;VLOOKUP(P289,CODE!$K:$N,CODE!$N$1,FALSE)&amp;S289)</f>
        <v>0</v>
      </c>
      <c r="I289" s="72" t="str">
        <f>IF(ISERROR(SEARCH("TTL",$K289))=TRUE,IF($L289="","",VLOOKUP($L289,CODE!$B:$G,CODE!$D$1,FALSE)),"TTL")</f>
        <v/>
      </c>
      <c r="J289" s="244" t="str">
        <f t="shared" si="408"/>
        <v/>
      </c>
      <c r="K289" s="558"/>
      <c r="L289" s="40"/>
      <c r="M289" s="41" t="str">
        <f>IF(OR($I289="TTL",$L289=""),"",VLOOKUP($L289,CODE!$B:$D,CODE!$C$1,FALSE))</f>
        <v/>
      </c>
      <c r="N289" s="42" t="str">
        <f>IF(OR($I289="TTL",$L289=""),"",VLOOKUP($K$2,CODE!$S:$T,CODE!$T$1-1,FALSE))</f>
        <v/>
      </c>
      <c r="O289" s="43" t="str">
        <f>IF(OR($I289="TTL",$L289=""),"",VLOOKUP($L$2,CODE!$X:$Y,CODE!$Y$1-1,FALSE))</f>
        <v/>
      </c>
      <c r="P289" s="40"/>
      <c r="Q289" s="41" t="str">
        <f>IF(OR($I289="TTL",$P289=""),"",VLOOKUP($P289,CODE!$K:$M,CODE!$L$1,FALSE))</f>
        <v/>
      </c>
      <c r="R289" s="185"/>
      <c r="S289" s="40"/>
      <c r="T289" s="43" t="str">
        <f t="shared" si="393"/>
        <v/>
      </c>
      <c r="U289" s="39" t="str">
        <f t="shared" si="394"/>
        <v/>
      </c>
      <c r="V289" s="36">
        <f t="shared" si="397"/>
        <v>0</v>
      </c>
      <c r="W289" s="44"/>
      <c r="X289" s="39" t="str">
        <f>IF($Y289="","",VLOOKUP($Y289,CODE!$AE:$AF,CODE!$AF$1-1,FALSE))</f>
        <v/>
      </c>
      <c r="Y289" s="37"/>
      <c r="Z289" s="35" t="str">
        <f t="shared" si="398"/>
        <v/>
      </c>
      <c r="AA289" s="554" t="str">
        <f t="shared" si="399"/>
        <v/>
      </c>
      <c r="AB289" s="45">
        <f t="shared" si="400"/>
        <v>0</v>
      </c>
      <c r="AC289" s="560">
        <v>0</v>
      </c>
      <c r="AD289" s="186">
        <v>1</v>
      </c>
      <c r="AE289" s="218"/>
      <c r="AF289" s="214"/>
      <c r="AG289" s="215"/>
      <c r="AH289" s="216"/>
      <c r="AI289" s="231" t="str">
        <f t="shared" si="395"/>
        <v/>
      </c>
      <c r="AJ289" s="217"/>
      <c r="AK289" s="217"/>
      <c r="AL289" s="219" t="str">
        <f t="shared" si="392"/>
        <v/>
      </c>
      <c r="AM289" s="254">
        <f>IF(ISERROR(VLOOKUP($F289,[1]기획현황취합!$A$1:$E$65474,[1]기획현황취합!$B$1,FALSE))=TRUE,0,VLOOKUP($F289,[1]기획현황취합!$A$1:$E$65474,[1]기획현황취합!$B$1,FALSE))</f>
        <v>0</v>
      </c>
      <c r="AN289" s="1042">
        <f>IF(ISERROR(VLOOKUP($F289,[1]기획현황취합!$A$1:$E$65474,[1]기획현황취합!$C$1,FALSE))=TRUE,0,VLOOKUP($F289,[1]기획현황취합!$A$1:$E$65474,[1]기획현황취합!$C$1,FALSE))</f>
        <v>0</v>
      </c>
      <c r="AO289" s="46">
        <f>IF(ISERROR(($AM289/1.1)/VLOOKUP($AG289,'TARGET MU'!$A:$D,'TARGET MU'!$D$1,FALSE))=TRUE,0,($AM289/1.1)/VLOOKUP($AG289,'TARGET MU'!$A:$D,'TARGET MU'!$D$1,FALSE))</f>
        <v>0</v>
      </c>
      <c r="AP289" s="1049">
        <f>IF(OR(AF289=0,AND(AV289=0,AW289=0)),0,IF(AG289="캡보이2",AV289*$AQ$5+AU289,IF(OR(AK289="IN",AK289="BG",AK289="VT",AK289="CB"),$AU289+(($AV289*(1+$AW$4))*(HLOOKUP(VLOOKUP(AG289,'TARGET MU'!$A:$P,'TARGET MU'!$J$1,FALSE),$AO$4:$AR$5,2,FALSE)))+$AW289,$AU289+((($AV289*(1+$AW$4))*(1+HLOOKUP(VLOOKUP($P289,CODE!$K:$P,CODE!$P$1,FALSE),$AS$4:$AV$5,2,FALSE)))*(HLOOKUP(VLOOKUP(AG289,'TARGET MU'!$A:$P,'TARGET MU'!$J$1,FALSE),$AO$4:$AR$5,2,FALSE)))+$AW289)))</f>
        <v>0</v>
      </c>
      <c r="AQ289" s="38">
        <f t="shared" si="448"/>
        <v>0</v>
      </c>
      <c r="AR289" s="716">
        <v>0</v>
      </c>
      <c r="AS289" s="716">
        <v>0</v>
      </c>
      <c r="AT289" s="251"/>
      <c r="AU289" s="226">
        <f t="shared" si="449"/>
        <v>0</v>
      </c>
      <c r="AV289" s="252">
        <v>0</v>
      </c>
      <c r="AW289" s="253">
        <v>0</v>
      </c>
      <c r="AX289" s="257">
        <f>IF(ISERROR(VLOOKUP($F289,[1]기획현황취합!$A$1:$E$65474,[1]기획현황취합!$D$1,FALSE))=TRUE,0,VLOOKUP($F289,[1]기획현황취합!$A$1:$E$65474,[1]기획현황취합!$D$1,FALSE))</f>
        <v>0</v>
      </c>
      <c r="AY289" s="255">
        <v>0</v>
      </c>
      <c r="AZ289" s="210">
        <f>IF(ISERROR(VLOOKUP($F289,[1]기획현황취합!$A$1:$E$65474,[1]기획현황취합!$E$1,FALSE))=TRUE,0,VLOOKUP($F289,[1]기획현황취합!$A$1:$E$65474,[1]기획현황취합!$E$1,FALSE))</f>
        <v>0</v>
      </c>
      <c r="BA289" s="250">
        <v>0</v>
      </c>
      <c r="BB289" s="250">
        <v>0</v>
      </c>
      <c r="BC289" s="250">
        <v>0</v>
      </c>
      <c r="BD289" s="250">
        <v>0</v>
      </c>
      <c r="BE289" s="250">
        <v>0</v>
      </c>
      <c r="BF289" s="250">
        <v>0</v>
      </c>
      <c r="BG289" s="256">
        <v>0</v>
      </c>
      <c r="BH289" s="256">
        <v>0</v>
      </c>
      <c r="BI289" s="84">
        <f>IF($I289="TTL",SUMIF($C:$C,MID($K289,1,SEARCH("TTL",$K289)-2),$BI:$BI),SUMIF(실입고현황!$A:$A,BB289&amp;VLOOKUP($AG289,'TARGET MU'!$A:$D,'TARGET MU'!$B$1,FALSE)&amp;$Z289&amp;" "&amp;$AE289,실입고현황!$C:$C))</f>
        <v>0</v>
      </c>
      <c r="BJ289" s="103">
        <f>IF($I289="TTL",SUMIF($C:$C,MID($K289,1,SEARCH("TTL",$K289)-2),$BJ:$BJ),SUMIF(실입고현황!$A:$A,BC289&amp;VLOOKUP($AG289,'TARGET MU'!$A:$D,'TARGET MU'!$B$1,FALSE)&amp;$Z289&amp;" "&amp;$AE289,실입고현황!$C:$C))</f>
        <v>0</v>
      </c>
      <c r="BK289" s="104">
        <f>IF($I289="TTL",SUMIF($C:$C,MID($K289,1,SEARCH("TTL",$K289)-2),$BK:$BK),SUMIF(실입고현황!$A:$A,BD289&amp;VLOOKUP($AG289,'TARGET MU'!$A:$D,'TARGET MU'!$B$1,FALSE)&amp;$Z289&amp;" "&amp;$AE289,실입고현황!$C:$C))</f>
        <v>0</v>
      </c>
      <c r="BL289" s="104">
        <f>IF($I289="TTL",SUMIF($C:$C,MID($K289,1,SEARCH("TTL",$K289)-2),$BL:$BL),SUMIF(실입고현황!$A:$A,BE289&amp;VLOOKUP($AG289,'TARGET MU'!$A:$D,'TARGET MU'!$B$1,FALSE)&amp;$Z289&amp;" "&amp;$AE289,실입고현황!$C:$C))</f>
        <v>0</v>
      </c>
      <c r="BM289" s="104">
        <f>IF($I289="TTL",SUMIF($C:$C,MID($K289,1,SEARCH("TTL",$K289)-2),$BM:$BM),SUMIF(실입고현황!$A:$A,BF289&amp;VLOOKUP($AG289,'TARGET MU'!$A:$D,'TARGET MU'!$B$1,FALSE)&amp;$Z289&amp;" "&amp;$AE289,실입고현황!$C:$C))</f>
        <v>0</v>
      </c>
      <c r="BN289" s="105">
        <f t="shared" si="401"/>
        <v>0</v>
      </c>
      <c r="BO289" s="47">
        <f t="shared" si="402"/>
        <v>0</v>
      </c>
      <c r="BP289" s="95">
        <f t="shared" si="403"/>
        <v>0</v>
      </c>
      <c r="BQ289" s="95">
        <f t="shared" si="404"/>
        <v>0</v>
      </c>
      <c r="BR289" s="48">
        <f t="shared" si="396"/>
        <v>0</v>
      </c>
      <c r="BT289" s="26" t="str">
        <f>IF(ISERROR(Z289&amp;VLOOKUP($AG289,'TARGET MU'!$A:$D,'TARGET MU'!$B$1,FALSE))=TRUE,"",Z289&amp;VLOOKUP($AG289,'TARGET MU'!$A:$D,'TARGET MU'!$B$1,FALSE))</f>
        <v/>
      </c>
      <c r="BU289" s="31">
        <f t="shared" si="409"/>
        <v>0</v>
      </c>
      <c r="BV289" s="31" t="str">
        <f t="shared" si="410"/>
        <v>0</v>
      </c>
      <c r="BX289" s="55">
        <f t="shared" si="421"/>
        <v>0</v>
      </c>
      <c r="BY289" s="56" t="str">
        <f t="shared" si="422"/>
        <v/>
      </c>
      <c r="BZ289" s="56">
        <f t="shared" si="423"/>
        <v>0</v>
      </c>
      <c r="CA289" s="56">
        <f t="shared" si="424"/>
        <v>0</v>
      </c>
      <c r="CB289" s="56">
        <f t="shared" si="425"/>
        <v>0</v>
      </c>
      <c r="CC289" s="56">
        <f t="shared" si="426"/>
        <v>0</v>
      </c>
      <c r="CD289" s="57">
        <f t="shared" si="427"/>
        <v>0</v>
      </c>
      <c r="CE289" s="56" t="str">
        <f t="shared" si="428"/>
        <v/>
      </c>
      <c r="CF289" s="56" t="str">
        <f t="shared" si="429"/>
        <v/>
      </c>
      <c r="CG289" s="57">
        <f t="shared" si="430"/>
        <v>0</v>
      </c>
      <c r="CH289" s="56" t="str">
        <f t="shared" si="431"/>
        <v/>
      </c>
      <c r="CI289" s="56">
        <f t="shared" si="432"/>
        <v>1</v>
      </c>
      <c r="CJ289" s="56">
        <f t="shared" si="433"/>
        <v>0</v>
      </c>
      <c r="CK289" s="58">
        <f t="shared" si="405"/>
        <v>0</v>
      </c>
      <c r="CL289" s="59">
        <f t="shared" si="434"/>
        <v>0</v>
      </c>
      <c r="CM289" s="58">
        <f t="shared" si="435"/>
        <v>0</v>
      </c>
      <c r="CN289" s="58">
        <f t="shared" si="436"/>
        <v>0</v>
      </c>
      <c r="CO289" s="58">
        <f t="shared" si="437"/>
        <v>0</v>
      </c>
      <c r="CP289" s="60" t="str">
        <f t="shared" si="438"/>
        <v/>
      </c>
      <c r="CQ289" s="241"/>
      <c r="CS289" s="49"/>
      <c r="CT289" s="50" t="str">
        <f t="shared" si="439"/>
        <v/>
      </c>
      <c r="CU289" s="51" t="str">
        <f t="shared" si="440"/>
        <v/>
      </c>
      <c r="CV289" s="51" t="str">
        <f t="shared" si="441"/>
        <v>_</v>
      </c>
      <c r="CW289" s="51" t="str">
        <f t="shared" si="442"/>
        <v/>
      </c>
      <c r="CX289" s="52">
        <f t="shared" si="443"/>
        <v>0</v>
      </c>
      <c r="CY289" s="52" t="str">
        <f t="shared" si="444"/>
        <v/>
      </c>
      <c r="CZ289" s="53">
        <f t="shared" si="406"/>
        <v>0</v>
      </c>
      <c r="DA289" s="53">
        <f t="shared" si="445"/>
        <v>0</v>
      </c>
      <c r="DB289" s="52">
        <f t="shared" si="446"/>
        <v>0</v>
      </c>
      <c r="DC289" s="52">
        <f t="shared" si="447"/>
        <v>0</v>
      </c>
      <c r="DD289" s="61"/>
      <c r="DE289" s="165"/>
      <c r="DG289" s="276"/>
      <c r="DH289" s="282" t="str">
        <f t="shared" si="450"/>
        <v/>
      </c>
      <c r="DI289" s="275"/>
      <c r="DJ289" s="275"/>
      <c r="DK289" s="276"/>
      <c r="DL289" s="1081"/>
      <c r="DM289" s="1081"/>
      <c r="DN289" s="276"/>
      <c r="DO289" s="276"/>
      <c r="DP289" s="283" t="str">
        <f t="shared" si="451"/>
        <v/>
      </c>
      <c r="DQ289" s="276"/>
      <c r="DR289" s="276"/>
      <c r="DS289" s="277"/>
      <c r="DT289" s="276"/>
      <c r="DU289" s="277"/>
      <c r="DV289" s="276"/>
      <c r="DW289" s="276"/>
      <c r="DX289" s="277"/>
      <c r="DY289" s="277"/>
      <c r="DZ289" s="61"/>
      <c r="EA289" s="62"/>
      <c r="EB289" s="62"/>
      <c r="EC289" s="26" t="str">
        <f t="shared" si="411"/>
        <v/>
      </c>
      <c r="ED289" s="26" t="str">
        <f t="shared" si="412"/>
        <v/>
      </c>
      <c r="EE289" s="27">
        <f>IF(ED289="",0,IF(COUNTIF(ED$12:ED288,ED289)=0,0,COUNTIF(ED$12:ED288,ED289)))</f>
        <v>0</v>
      </c>
      <c r="EF289" s="26">
        <f t="shared" si="420"/>
        <v>0</v>
      </c>
      <c r="EG289" s="27" t="str">
        <f t="shared" si="413"/>
        <v/>
      </c>
      <c r="EI289" s="26" t="str">
        <f t="shared" si="414"/>
        <v/>
      </c>
      <c r="EJ289" s="26" t="str">
        <f t="shared" si="415"/>
        <v/>
      </c>
    </row>
    <row r="290" spans="1:140" s="26" customFormat="1" ht="52.5" customHeight="1">
      <c r="A290" s="169" t="str">
        <f>IF(OR($I290="TTL",$I290=""),"",IF(ISERROR(VLOOKUP($B290,CODE!$D:$G,CODE!$F$1-2,FALSE))=TRUE,"전략",VLOOKUP($B290,CODE!$D:$G,CODE!$F$1-2,FALSE)))</f>
        <v/>
      </c>
      <c r="B290" s="224" t="str">
        <f>IF(OR($I290="TTL",$I290=""),"",IF(VLOOKUP($P290,CODE!$K:$O,CODE!$O$1,FALSE)="",$I290,$I290&amp;"-"&amp;VLOOKUP($P290,CODE!$K:$O,CODE!$O$1,FALSE)))</f>
        <v/>
      </c>
      <c r="C290" s="72" t="str">
        <f t="shared" si="407"/>
        <v>--</v>
      </c>
      <c r="D290" s="306" t="str">
        <f t="shared" si="416"/>
        <v>--</v>
      </c>
      <c r="E290" s="72">
        <f t="shared" si="417"/>
        <v>0</v>
      </c>
      <c r="F290" s="195" t="str">
        <f t="shared" si="418"/>
        <v>--0</v>
      </c>
      <c r="G290" s="72" t="str">
        <f t="shared" si="419"/>
        <v>--0-</v>
      </c>
      <c r="H290" s="72">
        <f>IF(ISERROR(I290&amp;VLOOKUP(P290,CODE!$K:$N,CODE!$N$1,FALSE)&amp;S290)=TRUE,0,I290&amp;VLOOKUP(P290,CODE!$K:$N,CODE!$N$1,FALSE)&amp;S290)</f>
        <v>0</v>
      </c>
      <c r="I290" s="72" t="str">
        <f>IF(ISERROR(SEARCH("TTL",$K290))=TRUE,IF($L290="","",VLOOKUP($L290,CODE!$B:$G,CODE!$D$1,FALSE)),"TTL")</f>
        <v/>
      </c>
      <c r="J290" s="244" t="str">
        <f t="shared" si="408"/>
        <v/>
      </c>
      <c r="K290" s="558"/>
      <c r="L290" s="40"/>
      <c r="M290" s="41" t="str">
        <f>IF(OR($I290="TTL",$L290=""),"",VLOOKUP($L290,CODE!$B:$D,CODE!$C$1,FALSE))</f>
        <v/>
      </c>
      <c r="N290" s="42" t="str">
        <f>IF(OR($I290="TTL",$L290=""),"",VLOOKUP($K$2,CODE!$S:$T,CODE!$T$1-1,FALSE))</f>
        <v/>
      </c>
      <c r="O290" s="43" t="str">
        <f>IF(OR($I290="TTL",$L290=""),"",VLOOKUP($L$2,CODE!$X:$Y,CODE!$Y$1-1,FALSE))</f>
        <v/>
      </c>
      <c r="P290" s="40"/>
      <c r="Q290" s="41" t="str">
        <f>IF(OR($I290="TTL",$P290=""),"",VLOOKUP($P290,CODE!$K:$M,CODE!$L$1,FALSE))</f>
        <v/>
      </c>
      <c r="R290" s="185"/>
      <c r="S290" s="40"/>
      <c r="T290" s="43" t="str">
        <f t="shared" si="393"/>
        <v/>
      </c>
      <c r="U290" s="39" t="str">
        <f t="shared" si="394"/>
        <v/>
      </c>
      <c r="V290" s="36">
        <f t="shared" si="397"/>
        <v>0</v>
      </c>
      <c r="W290" s="44"/>
      <c r="X290" s="39" t="str">
        <f>IF($Y290="","",VLOOKUP($Y290,CODE!$AE:$AF,CODE!$AF$1-1,FALSE))</f>
        <v/>
      </c>
      <c r="Y290" s="37"/>
      <c r="Z290" s="35" t="str">
        <f t="shared" si="398"/>
        <v/>
      </c>
      <c r="AA290" s="554" t="str">
        <f t="shared" si="399"/>
        <v/>
      </c>
      <c r="AB290" s="45">
        <f t="shared" si="400"/>
        <v>0</v>
      </c>
      <c r="AC290" s="560">
        <v>0</v>
      </c>
      <c r="AD290" s="186">
        <v>1</v>
      </c>
      <c r="AE290" s="218"/>
      <c r="AF290" s="214"/>
      <c r="AG290" s="215"/>
      <c r="AH290" s="216"/>
      <c r="AI290" s="231" t="str">
        <f t="shared" si="395"/>
        <v/>
      </c>
      <c r="AJ290" s="217"/>
      <c r="AK290" s="217"/>
      <c r="AL290" s="219" t="str">
        <f t="shared" si="392"/>
        <v/>
      </c>
      <c r="AM290" s="254">
        <f>IF(ISERROR(VLOOKUP($F290,[1]기획현황취합!$A$1:$E$65474,[1]기획현황취합!$B$1,FALSE))=TRUE,0,VLOOKUP($F290,[1]기획현황취합!$A$1:$E$65474,[1]기획현황취합!$B$1,FALSE))</f>
        <v>0</v>
      </c>
      <c r="AN290" s="1042">
        <f>IF(ISERROR(VLOOKUP($F290,[1]기획현황취합!$A$1:$E$65474,[1]기획현황취합!$C$1,FALSE))=TRUE,0,VLOOKUP($F290,[1]기획현황취합!$A$1:$E$65474,[1]기획현황취합!$C$1,FALSE))</f>
        <v>0</v>
      </c>
      <c r="AO290" s="46">
        <f>IF(ISERROR(($AM290/1.1)/VLOOKUP($AG290,'TARGET MU'!$A:$D,'TARGET MU'!$D$1,FALSE))=TRUE,0,($AM290/1.1)/VLOOKUP($AG290,'TARGET MU'!$A:$D,'TARGET MU'!$D$1,FALSE))</f>
        <v>0</v>
      </c>
      <c r="AP290" s="1049">
        <f>IF(OR(AF290=0,AND(AV290=0,AW290=0)),0,IF(AG290="캡보이2",AV290*$AQ$5+AU290,IF(OR(AK290="IN",AK290="BG",AK290="VT",AK290="CB"),$AU290+(($AV290*(1+$AW$4))*(HLOOKUP(VLOOKUP(AG290,'TARGET MU'!$A:$P,'TARGET MU'!$J$1,FALSE),$AO$4:$AR$5,2,FALSE)))+$AW290,$AU290+((($AV290*(1+$AW$4))*(1+HLOOKUP(VLOOKUP($P290,CODE!$K:$P,CODE!$P$1,FALSE),$AS$4:$AV$5,2,FALSE)))*(HLOOKUP(VLOOKUP(AG290,'TARGET MU'!$A:$P,'TARGET MU'!$J$1,FALSE),$AO$4:$AR$5,2,FALSE)))+$AW290)))</f>
        <v>0</v>
      </c>
      <c r="AQ290" s="38">
        <f t="shared" si="448"/>
        <v>0</v>
      </c>
      <c r="AR290" s="716">
        <v>0</v>
      </c>
      <c r="AS290" s="716">
        <v>0</v>
      </c>
      <c r="AT290" s="251"/>
      <c r="AU290" s="226">
        <f t="shared" si="449"/>
        <v>0</v>
      </c>
      <c r="AV290" s="252">
        <v>0</v>
      </c>
      <c r="AW290" s="253">
        <v>0</v>
      </c>
      <c r="AX290" s="257">
        <f>IF(ISERROR(VLOOKUP($F290,[1]기획현황취합!$A$1:$E$65474,[1]기획현황취합!$D$1,FALSE))=TRUE,0,VLOOKUP($F290,[1]기획현황취합!$A$1:$E$65474,[1]기획현황취합!$D$1,FALSE))</f>
        <v>0</v>
      </c>
      <c r="AY290" s="255">
        <v>0</v>
      </c>
      <c r="AZ290" s="210">
        <f>IF(ISERROR(VLOOKUP($F290,[1]기획현황취합!$A$1:$E$65474,[1]기획현황취합!$E$1,FALSE))=TRUE,0,VLOOKUP($F290,[1]기획현황취합!$A$1:$E$65474,[1]기획현황취합!$E$1,FALSE))</f>
        <v>0</v>
      </c>
      <c r="BA290" s="250">
        <v>0</v>
      </c>
      <c r="BB290" s="250">
        <v>0</v>
      </c>
      <c r="BC290" s="250">
        <v>0</v>
      </c>
      <c r="BD290" s="250">
        <v>0</v>
      </c>
      <c r="BE290" s="250">
        <v>0</v>
      </c>
      <c r="BF290" s="250">
        <v>0</v>
      </c>
      <c r="BG290" s="256">
        <v>0</v>
      </c>
      <c r="BH290" s="256">
        <v>0</v>
      </c>
      <c r="BI290" s="84">
        <f>IF($I290="TTL",SUMIF($C:$C,MID($K290,1,SEARCH("TTL",$K290)-2),$BI:$BI),SUMIF(실입고현황!$A:$A,BB290&amp;VLOOKUP($AG290,'TARGET MU'!$A:$D,'TARGET MU'!$B$1,FALSE)&amp;$Z290&amp;" "&amp;$AE290,실입고현황!$C:$C))</f>
        <v>0</v>
      </c>
      <c r="BJ290" s="103">
        <f>IF($I290="TTL",SUMIF($C:$C,MID($K290,1,SEARCH("TTL",$K290)-2),$BJ:$BJ),SUMIF(실입고현황!$A:$A,BC290&amp;VLOOKUP($AG290,'TARGET MU'!$A:$D,'TARGET MU'!$B$1,FALSE)&amp;$Z290&amp;" "&amp;$AE290,실입고현황!$C:$C))</f>
        <v>0</v>
      </c>
      <c r="BK290" s="104">
        <f>IF($I290="TTL",SUMIF($C:$C,MID($K290,1,SEARCH("TTL",$K290)-2),$BK:$BK),SUMIF(실입고현황!$A:$A,BD290&amp;VLOOKUP($AG290,'TARGET MU'!$A:$D,'TARGET MU'!$B$1,FALSE)&amp;$Z290&amp;" "&amp;$AE290,실입고현황!$C:$C))</f>
        <v>0</v>
      </c>
      <c r="BL290" s="104">
        <f>IF($I290="TTL",SUMIF($C:$C,MID($K290,1,SEARCH("TTL",$K290)-2),$BL:$BL),SUMIF(실입고현황!$A:$A,BE290&amp;VLOOKUP($AG290,'TARGET MU'!$A:$D,'TARGET MU'!$B$1,FALSE)&amp;$Z290&amp;" "&amp;$AE290,실입고현황!$C:$C))</f>
        <v>0</v>
      </c>
      <c r="BM290" s="104">
        <f>IF($I290="TTL",SUMIF($C:$C,MID($K290,1,SEARCH("TTL",$K290)-2),$BM:$BM),SUMIF(실입고현황!$A:$A,BF290&amp;VLOOKUP($AG290,'TARGET MU'!$A:$D,'TARGET MU'!$B$1,FALSE)&amp;$Z290&amp;" "&amp;$AE290,실입고현황!$C:$C))</f>
        <v>0</v>
      </c>
      <c r="BN290" s="105">
        <f t="shared" si="401"/>
        <v>0</v>
      </c>
      <c r="BO290" s="47">
        <f t="shared" si="402"/>
        <v>0</v>
      </c>
      <c r="BP290" s="95">
        <f t="shared" si="403"/>
        <v>0</v>
      </c>
      <c r="BQ290" s="95">
        <f t="shared" si="404"/>
        <v>0</v>
      </c>
      <c r="BR290" s="48">
        <f t="shared" si="396"/>
        <v>0</v>
      </c>
      <c r="BT290" s="26" t="str">
        <f>IF(ISERROR(Z290&amp;VLOOKUP($AG290,'TARGET MU'!$A:$D,'TARGET MU'!$B$1,FALSE))=TRUE,"",Z290&amp;VLOOKUP($AG290,'TARGET MU'!$A:$D,'TARGET MU'!$B$1,FALSE))</f>
        <v/>
      </c>
      <c r="BU290" s="31">
        <f t="shared" si="409"/>
        <v>0</v>
      </c>
      <c r="BV290" s="31" t="str">
        <f t="shared" si="410"/>
        <v>0</v>
      </c>
      <c r="BX290" s="55">
        <f t="shared" si="421"/>
        <v>0</v>
      </c>
      <c r="BY290" s="56" t="str">
        <f t="shared" si="422"/>
        <v/>
      </c>
      <c r="BZ290" s="56">
        <f t="shared" si="423"/>
        <v>0</v>
      </c>
      <c r="CA290" s="56">
        <f t="shared" si="424"/>
        <v>0</v>
      </c>
      <c r="CB290" s="56">
        <f t="shared" si="425"/>
        <v>0</v>
      </c>
      <c r="CC290" s="56">
        <f t="shared" si="426"/>
        <v>0</v>
      </c>
      <c r="CD290" s="57">
        <f t="shared" si="427"/>
        <v>0</v>
      </c>
      <c r="CE290" s="56" t="str">
        <f t="shared" si="428"/>
        <v/>
      </c>
      <c r="CF290" s="56" t="str">
        <f t="shared" si="429"/>
        <v/>
      </c>
      <c r="CG290" s="57">
        <f t="shared" si="430"/>
        <v>0</v>
      </c>
      <c r="CH290" s="56" t="str">
        <f t="shared" si="431"/>
        <v/>
      </c>
      <c r="CI290" s="56">
        <f t="shared" si="432"/>
        <v>1</v>
      </c>
      <c r="CJ290" s="56">
        <f t="shared" si="433"/>
        <v>0</v>
      </c>
      <c r="CK290" s="58">
        <f t="shared" si="405"/>
        <v>0</v>
      </c>
      <c r="CL290" s="59">
        <f t="shared" si="434"/>
        <v>0</v>
      </c>
      <c r="CM290" s="58">
        <f t="shared" si="435"/>
        <v>0</v>
      </c>
      <c r="CN290" s="58">
        <f t="shared" si="436"/>
        <v>0</v>
      </c>
      <c r="CO290" s="58">
        <f t="shared" si="437"/>
        <v>0</v>
      </c>
      <c r="CP290" s="60" t="str">
        <f t="shared" si="438"/>
        <v/>
      </c>
      <c r="CQ290" s="241"/>
      <c r="CS290" s="49"/>
      <c r="CT290" s="50" t="str">
        <f t="shared" si="439"/>
        <v/>
      </c>
      <c r="CU290" s="51" t="str">
        <f t="shared" si="440"/>
        <v/>
      </c>
      <c r="CV290" s="51" t="str">
        <f t="shared" si="441"/>
        <v>_</v>
      </c>
      <c r="CW290" s="51" t="str">
        <f t="shared" si="442"/>
        <v/>
      </c>
      <c r="CX290" s="52">
        <f t="shared" si="443"/>
        <v>0</v>
      </c>
      <c r="CY290" s="52" t="str">
        <f t="shared" si="444"/>
        <v/>
      </c>
      <c r="CZ290" s="53">
        <f t="shared" si="406"/>
        <v>0</v>
      </c>
      <c r="DA290" s="53">
        <f t="shared" si="445"/>
        <v>0</v>
      </c>
      <c r="DB290" s="52">
        <f t="shared" si="446"/>
        <v>0</v>
      </c>
      <c r="DC290" s="52">
        <f t="shared" si="447"/>
        <v>0</v>
      </c>
      <c r="DD290" s="61"/>
      <c r="DE290" s="165"/>
      <c r="DG290" s="276"/>
      <c r="DH290" s="282" t="str">
        <f t="shared" si="450"/>
        <v/>
      </c>
      <c r="DI290" s="275"/>
      <c r="DJ290" s="275"/>
      <c r="DK290" s="276"/>
      <c r="DL290" s="1081"/>
      <c r="DM290" s="1081"/>
      <c r="DN290" s="276"/>
      <c r="DO290" s="276"/>
      <c r="DP290" s="283" t="str">
        <f t="shared" si="451"/>
        <v/>
      </c>
      <c r="DQ290" s="276"/>
      <c r="DR290" s="276"/>
      <c r="DS290" s="277"/>
      <c r="DT290" s="276"/>
      <c r="DU290" s="277"/>
      <c r="DV290" s="276"/>
      <c r="DW290" s="276"/>
      <c r="DX290" s="277"/>
      <c r="DY290" s="277"/>
      <c r="DZ290" s="61"/>
      <c r="EA290" s="62"/>
      <c r="EB290" s="62"/>
      <c r="EC290" s="26" t="str">
        <f t="shared" si="411"/>
        <v/>
      </c>
      <c r="ED290" s="26" t="str">
        <f t="shared" si="412"/>
        <v/>
      </c>
      <c r="EE290" s="27">
        <f>IF(ED290="",0,IF(COUNTIF(ED$12:ED289,ED290)=0,0,COUNTIF(ED$12:ED289,ED290)))</f>
        <v>0</v>
      </c>
      <c r="EF290" s="26">
        <f t="shared" si="420"/>
        <v>0</v>
      </c>
      <c r="EG290" s="27" t="str">
        <f t="shared" si="413"/>
        <v/>
      </c>
      <c r="EI290" s="26" t="str">
        <f t="shared" si="414"/>
        <v/>
      </c>
      <c r="EJ290" s="26" t="str">
        <f t="shared" si="415"/>
        <v/>
      </c>
    </row>
    <row r="291" spans="1:140" s="26" customFormat="1" ht="52.5" customHeight="1">
      <c r="A291" s="169" t="str">
        <f>IF(OR($I291="TTL",$I291=""),"",IF(ISERROR(VLOOKUP($B291,CODE!$D:$G,CODE!$F$1-2,FALSE))=TRUE,"전략",VLOOKUP($B291,CODE!$D:$G,CODE!$F$1-2,FALSE)))</f>
        <v/>
      </c>
      <c r="B291" s="224" t="str">
        <f>IF(OR($I291="TTL",$I291=""),"",IF(VLOOKUP($P291,CODE!$K:$O,CODE!$O$1,FALSE)="",$I291,$I291&amp;"-"&amp;VLOOKUP($P291,CODE!$K:$O,CODE!$O$1,FALSE)))</f>
        <v/>
      </c>
      <c r="C291" s="72" t="str">
        <f t="shared" si="407"/>
        <v>--</v>
      </c>
      <c r="D291" s="306" t="str">
        <f t="shared" si="416"/>
        <v>--</v>
      </c>
      <c r="E291" s="72">
        <f t="shared" si="417"/>
        <v>0</v>
      </c>
      <c r="F291" s="195" t="str">
        <f t="shared" si="418"/>
        <v>--0</v>
      </c>
      <c r="G291" s="72" t="str">
        <f t="shared" si="419"/>
        <v>--0-</v>
      </c>
      <c r="H291" s="72">
        <f>IF(ISERROR(I291&amp;VLOOKUP(P291,CODE!$K:$N,CODE!$N$1,FALSE)&amp;S291)=TRUE,0,I291&amp;VLOOKUP(P291,CODE!$K:$N,CODE!$N$1,FALSE)&amp;S291)</f>
        <v>0</v>
      </c>
      <c r="I291" s="72" t="str">
        <f>IF(ISERROR(SEARCH("TTL",$K291))=TRUE,IF($L291="","",VLOOKUP($L291,CODE!$B:$G,CODE!$D$1,FALSE)),"TTL")</f>
        <v/>
      </c>
      <c r="J291" s="244" t="str">
        <f t="shared" si="408"/>
        <v/>
      </c>
      <c r="K291" s="558"/>
      <c r="L291" s="40"/>
      <c r="M291" s="41" t="str">
        <f>IF(OR($I291="TTL",$L291=""),"",VLOOKUP($L291,CODE!$B:$D,CODE!$C$1,FALSE))</f>
        <v/>
      </c>
      <c r="N291" s="42" t="str">
        <f>IF(OR($I291="TTL",$L291=""),"",VLOOKUP($K$2,CODE!$S:$T,CODE!$T$1-1,FALSE))</f>
        <v/>
      </c>
      <c r="O291" s="43" t="str">
        <f>IF(OR($I291="TTL",$L291=""),"",VLOOKUP($L$2,CODE!$X:$Y,CODE!$Y$1-1,FALSE))</f>
        <v/>
      </c>
      <c r="P291" s="40"/>
      <c r="Q291" s="41" t="str">
        <f>IF(OR($I291="TTL",$P291=""),"",VLOOKUP($P291,CODE!$K:$M,CODE!$L$1,FALSE))</f>
        <v/>
      </c>
      <c r="R291" s="185"/>
      <c r="S291" s="40"/>
      <c r="T291" s="43" t="str">
        <f t="shared" si="393"/>
        <v/>
      </c>
      <c r="U291" s="39" t="str">
        <f t="shared" si="394"/>
        <v/>
      </c>
      <c r="V291" s="36">
        <f t="shared" si="397"/>
        <v>0</v>
      </c>
      <c r="W291" s="44"/>
      <c r="X291" s="39" t="str">
        <f>IF($Y291="","",VLOOKUP($Y291,CODE!$AE:$AF,CODE!$AF$1-1,FALSE))</f>
        <v/>
      </c>
      <c r="Y291" s="37"/>
      <c r="Z291" s="35" t="str">
        <f t="shared" si="398"/>
        <v/>
      </c>
      <c r="AA291" s="554" t="str">
        <f t="shared" si="399"/>
        <v/>
      </c>
      <c r="AB291" s="45">
        <f t="shared" si="400"/>
        <v>0</v>
      </c>
      <c r="AC291" s="560">
        <v>0</v>
      </c>
      <c r="AD291" s="186">
        <v>1</v>
      </c>
      <c r="AE291" s="218"/>
      <c r="AF291" s="214"/>
      <c r="AG291" s="215"/>
      <c r="AH291" s="216"/>
      <c r="AI291" s="231" t="str">
        <f t="shared" si="395"/>
        <v/>
      </c>
      <c r="AJ291" s="217"/>
      <c r="AK291" s="217"/>
      <c r="AL291" s="219" t="str">
        <f t="shared" si="392"/>
        <v/>
      </c>
      <c r="AM291" s="254">
        <f>IF(ISERROR(VLOOKUP($F291,[1]기획현황취합!$A$1:$E$65474,[1]기획현황취합!$B$1,FALSE))=TRUE,0,VLOOKUP($F291,[1]기획현황취합!$A$1:$E$65474,[1]기획현황취합!$B$1,FALSE))</f>
        <v>0</v>
      </c>
      <c r="AN291" s="1042">
        <f>IF(ISERROR(VLOOKUP($F291,[1]기획현황취합!$A$1:$E$65474,[1]기획현황취합!$C$1,FALSE))=TRUE,0,VLOOKUP($F291,[1]기획현황취합!$A$1:$E$65474,[1]기획현황취합!$C$1,FALSE))</f>
        <v>0</v>
      </c>
      <c r="AO291" s="46">
        <f>IF(ISERROR(($AM291/1.1)/VLOOKUP($AG291,'TARGET MU'!$A:$D,'TARGET MU'!$D$1,FALSE))=TRUE,0,($AM291/1.1)/VLOOKUP($AG291,'TARGET MU'!$A:$D,'TARGET MU'!$D$1,FALSE))</f>
        <v>0</v>
      </c>
      <c r="AP291" s="1049">
        <f>IF(OR(AF291=0,AND(AV291=0,AW291=0)),0,IF(AG291="캡보이2",AV291*$AQ$5+AU291,IF(OR(AK291="IN",AK291="BG",AK291="VT",AK291="CB"),$AU291+(($AV291*(1+$AW$4))*(HLOOKUP(VLOOKUP(AG291,'TARGET MU'!$A:$P,'TARGET MU'!$J$1,FALSE),$AO$4:$AR$5,2,FALSE)))+$AW291,$AU291+((($AV291*(1+$AW$4))*(1+HLOOKUP(VLOOKUP($P291,CODE!$K:$P,CODE!$P$1,FALSE),$AS$4:$AV$5,2,FALSE)))*(HLOOKUP(VLOOKUP(AG291,'TARGET MU'!$A:$P,'TARGET MU'!$J$1,FALSE),$AO$4:$AR$5,2,FALSE)))+$AW291)))</f>
        <v>0</v>
      </c>
      <c r="AQ291" s="38">
        <f t="shared" si="448"/>
        <v>0</v>
      </c>
      <c r="AR291" s="716">
        <v>0</v>
      </c>
      <c r="AS291" s="716">
        <v>0</v>
      </c>
      <c r="AT291" s="251"/>
      <c r="AU291" s="226">
        <f t="shared" si="449"/>
        <v>0</v>
      </c>
      <c r="AV291" s="252">
        <v>0</v>
      </c>
      <c r="AW291" s="253">
        <v>0</v>
      </c>
      <c r="AX291" s="257">
        <f>IF(ISERROR(VLOOKUP($F291,[1]기획현황취합!$A$1:$E$65474,[1]기획현황취합!$D$1,FALSE))=TRUE,0,VLOOKUP($F291,[1]기획현황취합!$A$1:$E$65474,[1]기획현황취합!$D$1,FALSE))</f>
        <v>0</v>
      </c>
      <c r="AY291" s="255">
        <v>0</v>
      </c>
      <c r="AZ291" s="210">
        <f>IF(ISERROR(VLOOKUP($F291,[1]기획현황취합!$A$1:$E$65474,[1]기획현황취합!$E$1,FALSE))=TRUE,0,VLOOKUP($F291,[1]기획현황취합!$A$1:$E$65474,[1]기획현황취합!$E$1,FALSE))</f>
        <v>0</v>
      </c>
      <c r="BA291" s="250">
        <v>0</v>
      </c>
      <c r="BB291" s="250">
        <v>0</v>
      </c>
      <c r="BC291" s="250">
        <v>0</v>
      </c>
      <c r="BD291" s="250">
        <v>0</v>
      </c>
      <c r="BE291" s="250">
        <v>0</v>
      </c>
      <c r="BF291" s="250">
        <v>0</v>
      </c>
      <c r="BG291" s="256">
        <v>0</v>
      </c>
      <c r="BH291" s="256">
        <v>0</v>
      </c>
      <c r="BI291" s="84">
        <f>IF($I291="TTL",SUMIF($C:$C,MID($K291,1,SEARCH("TTL",$K291)-2),$BI:$BI),SUMIF(실입고현황!$A:$A,BB291&amp;VLOOKUP($AG291,'TARGET MU'!$A:$D,'TARGET MU'!$B$1,FALSE)&amp;$Z291&amp;" "&amp;$AE291,실입고현황!$C:$C))</f>
        <v>0</v>
      </c>
      <c r="BJ291" s="103">
        <f>IF($I291="TTL",SUMIF($C:$C,MID($K291,1,SEARCH("TTL",$K291)-2),$BJ:$BJ),SUMIF(실입고현황!$A:$A,BC291&amp;VLOOKUP($AG291,'TARGET MU'!$A:$D,'TARGET MU'!$B$1,FALSE)&amp;$Z291&amp;" "&amp;$AE291,실입고현황!$C:$C))</f>
        <v>0</v>
      </c>
      <c r="BK291" s="104">
        <f>IF($I291="TTL",SUMIF($C:$C,MID($K291,1,SEARCH("TTL",$K291)-2),$BK:$BK),SUMIF(실입고현황!$A:$A,BD291&amp;VLOOKUP($AG291,'TARGET MU'!$A:$D,'TARGET MU'!$B$1,FALSE)&amp;$Z291&amp;" "&amp;$AE291,실입고현황!$C:$C))</f>
        <v>0</v>
      </c>
      <c r="BL291" s="104">
        <f>IF($I291="TTL",SUMIF($C:$C,MID($K291,1,SEARCH("TTL",$K291)-2),$BL:$BL),SUMIF(실입고현황!$A:$A,BE291&amp;VLOOKUP($AG291,'TARGET MU'!$A:$D,'TARGET MU'!$B$1,FALSE)&amp;$Z291&amp;" "&amp;$AE291,실입고현황!$C:$C))</f>
        <v>0</v>
      </c>
      <c r="BM291" s="104">
        <f>IF($I291="TTL",SUMIF($C:$C,MID($K291,1,SEARCH("TTL",$K291)-2),$BM:$BM),SUMIF(실입고현황!$A:$A,BF291&amp;VLOOKUP($AG291,'TARGET MU'!$A:$D,'TARGET MU'!$B$1,FALSE)&amp;$Z291&amp;" "&amp;$AE291,실입고현황!$C:$C))</f>
        <v>0</v>
      </c>
      <c r="BN291" s="105">
        <f t="shared" si="401"/>
        <v>0</v>
      </c>
      <c r="BO291" s="47">
        <f t="shared" si="402"/>
        <v>0</v>
      </c>
      <c r="BP291" s="95">
        <f t="shared" si="403"/>
        <v>0</v>
      </c>
      <c r="BQ291" s="95">
        <f t="shared" si="404"/>
        <v>0</v>
      </c>
      <c r="BR291" s="48">
        <f t="shared" si="396"/>
        <v>0</v>
      </c>
      <c r="BT291" s="26" t="str">
        <f>IF(ISERROR(Z291&amp;VLOOKUP($AG291,'TARGET MU'!$A:$D,'TARGET MU'!$B$1,FALSE))=TRUE,"",Z291&amp;VLOOKUP($AG291,'TARGET MU'!$A:$D,'TARGET MU'!$B$1,FALSE))</f>
        <v/>
      </c>
      <c r="BU291" s="31">
        <f t="shared" si="409"/>
        <v>0</v>
      </c>
      <c r="BV291" s="31" t="str">
        <f t="shared" si="410"/>
        <v>0</v>
      </c>
      <c r="BX291" s="55">
        <f t="shared" si="421"/>
        <v>0</v>
      </c>
      <c r="BY291" s="56" t="str">
        <f t="shared" si="422"/>
        <v/>
      </c>
      <c r="BZ291" s="56">
        <f t="shared" si="423"/>
        <v>0</v>
      </c>
      <c r="CA291" s="56">
        <f t="shared" si="424"/>
        <v>0</v>
      </c>
      <c r="CB291" s="56">
        <f t="shared" si="425"/>
        <v>0</v>
      </c>
      <c r="CC291" s="56">
        <f t="shared" si="426"/>
        <v>0</v>
      </c>
      <c r="CD291" s="57">
        <f t="shared" si="427"/>
        <v>0</v>
      </c>
      <c r="CE291" s="56" t="str">
        <f t="shared" si="428"/>
        <v/>
      </c>
      <c r="CF291" s="56" t="str">
        <f t="shared" si="429"/>
        <v/>
      </c>
      <c r="CG291" s="57">
        <f t="shared" si="430"/>
        <v>0</v>
      </c>
      <c r="CH291" s="56" t="str">
        <f t="shared" si="431"/>
        <v/>
      </c>
      <c r="CI291" s="56">
        <f t="shared" si="432"/>
        <v>1</v>
      </c>
      <c r="CJ291" s="56">
        <f t="shared" si="433"/>
        <v>0</v>
      </c>
      <c r="CK291" s="58">
        <f t="shared" si="405"/>
        <v>0</v>
      </c>
      <c r="CL291" s="59">
        <f t="shared" si="434"/>
        <v>0</v>
      </c>
      <c r="CM291" s="58">
        <f t="shared" si="435"/>
        <v>0</v>
      </c>
      <c r="CN291" s="58">
        <f t="shared" si="436"/>
        <v>0</v>
      </c>
      <c r="CO291" s="58">
        <f t="shared" si="437"/>
        <v>0</v>
      </c>
      <c r="CP291" s="60" t="str">
        <f t="shared" si="438"/>
        <v/>
      </c>
      <c r="CQ291" s="241"/>
      <c r="CS291" s="49"/>
      <c r="CT291" s="50" t="str">
        <f t="shared" si="439"/>
        <v/>
      </c>
      <c r="CU291" s="51" t="str">
        <f t="shared" si="440"/>
        <v/>
      </c>
      <c r="CV291" s="51" t="str">
        <f t="shared" si="441"/>
        <v>_</v>
      </c>
      <c r="CW291" s="51" t="str">
        <f t="shared" si="442"/>
        <v/>
      </c>
      <c r="CX291" s="52">
        <f t="shared" si="443"/>
        <v>0</v>
      </c>
      <c r="CY291" s="52" t="str">
        <f t="shared" si="444"/>
        <v/>
      </c>
      <c r="CZ291" s="53">
        <f t="shared" si="406"/>
        <v>0</v>
      </c>
      <c r="DA291" s="53">
        <f t="shared" si="445"/>
        <v>0</v>
      </c>
      <c r="DB291" s="52">
        <f t="shared" si="446"/>
        <v>0</v>
      </c>
      <c r="DC291" s="52">
        <f t="shared" si="447"/>
        <v>0</v>
      </c>
      <c r="DD291" s="61"/>
      <c r="DE291" s="165"/>
      <c r="DG291" s="276"/>
      <c r="DH291" s="282" t="str">
        <f t="shared" si="450"/>
        <v/>
      </c>
      <c r="DI291" s="275"/>
      <c r="DJ291" s="275"/>
      <c r="DK291" s="276"/>
      <c r="DL291" s="1081"/>
      <c r="DM291" s="1081"/>
      <c r="DN291" s="276"/>
      <c r="DO291" s="276"/>
      <c r="DP291" s="283" t="str">
        <f t="shared" si="451"/>
        <v/>
      </c>
      <c r="DQ291" s="276"/>
      <c r="DR291" s="276"/>
      <c r="DS291" s="277"/>
      <c r="DT291" s="276"/>
      <c r="DU291" s="277"/>
      <c r="DV291" s="276"/>
      <c r="DW291" s="276"/>
      <c r="DX291" s="277"/>
      <c r="DY291" s="277"/>
      <c r="DZ291" s="61"/>
      <c r="EA291" s="62"/>
      <c r="EB291" s="62"/>
      <c r="EC291" s="26" t="str">
        <f t="shared" si="411"/>
        <v/>
      </c>
      <c r="ED291" s="26" t="str">
        <f t="shared" si="412"/>
        <v/>
      </c>
      <c r="EE291" s="27">
        <f>IF(ED291="",0,IF(COUNTIF(ED$12:ED290,ED291)=0,0,COUNTIF(ED$12:ED290,ED291)))</f>
        <v>0</v>
      </c>
      <c r="EF291" s="26">
        <f t="shared" si="420"/>
        <v>0</v>
      </c>
      <c r="EG291" s="27" t="str">
        <f t="shared" si="413"/>
        <v/>
      </c>
      <c r="EI291" s="26" t="str">
        <f t="shared" si="414"/>
        <v/>
      </c>
      <c r="EJ291" s="26" t="str">
        <f t="shared" si="415"/>
        <v/>
      </c>
    </row>
    <row r="292" spans="1:140" s="26" customFormat="1" ht="52.5" customHeight="1">
      <c r="A292" s="169" t="str">
        <f>IF(OR($I292="TTL",$I292=""),"",IF(ISERROR(VLOOKUP($B292,CODE!$D:$G,CODE!$F$1-2,FALSE))=TRUE,"전략",VLOOKUP($B292,CODE!$D:$G,CODE!$F$1-2,FALSE)))</f>
        <v/>
      </c>
      <c r="B292" s="224" t="str">
        <f>IF(OR($I292="TTL",$I292=""),"",IF(VLOOKUP($P292,CODE!$K:$O,CODE!$O$1,FALSE)="",$I292,$I292&amp;"-"&amp;VLOOKUP($P292,CODE!$K:$O,CODE!$O$1,FALSE)))</f>
        <v/>
      </c>
      <c r="C292" s="72" t="str">
        <f t="shared" si="407"/>
        <v>--</v>
      </c>
      <c r="D292" s="306" t="str">
        <f t="shared" si="416"/>
        <v>--</v>
      </c>
      <c r="E292" s="72">
        <f t="shared" si="417"/>
        <v>0</v>
      </c>
      <c r="F292" s="195" t="str">
        <f t="shared" si="418"/>
        <v>--0</v>
      </c>
      <c r="G292" s="72" t="str">
        <f t="shared" si="419"/>
        <v>--0-</v>
      </c>
      <c r="H292" s="72">
        <f>IF(ISERROR(I292&amp;VLOOKUP(P292,CODE!$K:$N,CODE!$N$1,FALSE)&amp;S292)=TRUE,0,I292&amp;VLOOKUP(P292,CODE!$K:$N,CODE!$N$1,FALSE)&amp;S292)</f>
        <v>0</v>
      </c>
      <c r="I292" s="72" t="str">
        <f>IF(ISERROR(SEARCH("TTL",$K292))=TRUE,IF($L292="","",VLOOKUP($L292,CODE!$B:$G,CODE!$D$1,FALSE)),"TTL")</f>
        <v/>
      </c>
      <c r="J292" s="244" t="str">
        <f t="shared" si="408"/>
        <v/>
      </c>
      <c r="K292" s="558"/>
      <c r="L292" s="40"/>
      <c r="M292" s="41" t="str">
        <f>IF(OR($I292="TTL",$L292=""),"",VLOOKUP($L292,CODE!$B:$D,CODE!$C$1,FALSE))</f>
        <v/>
      </c>
      <c r="N292" s="42" t="str">
        <f>IF(OR($I292="TTL",$L292=""),"",VLOOKUP($K$2,CODE!$S:$T,CODE!$T$1-1,FALSE))</f>
        <v/>
      </c>
      <c r="O292" s="43" t="str">
        <f>IF(OR($I292="TTL",$L292=""),"",VLOOKUP($L$2,CODE!$X:$Y,CODE!$Y$1-1,FALSE))</f>
        <v/>
      </c>
      <c r="P292" s="40"/>
      <c r="Q292" s="41" t="str">
        <f>IF(OR($I292="TTL",$P292=""),"",VLOOKUP($P292,CODE!$K:$M,CODE!$L$1,FALSE))</f>
        <v/>
      </c>
      <c r="R292" s="185"/>
      <c r="S292" s="40"/>
      <c r="T292" s="43" t="str">
        <f t="shared" si="393"/>
        <v/>
      </c>
      <c r="U292" s="39" t="str">
        <f t="shared" si="394"/>
        <v/>
      </c>
      <c r="V292" s="36">
        <f t="shared" si="397"/>
        <v>0</v>
      </c>
      <c r="W292" s="44"/>
      <c r="X292" s="39" t="str">
        <f>IF($Y292="","",VLOOKUP($Y292,CODE!$AE:$AF,CODE!$AF$1-1,FALSE))</f>
        <v/>
      </c>
      <c r="Y292" s="37"/>
      <c r="Z292" s="35" t="str">
        <f t="shared" si="398"/>
        <v/>
      </c>
      <c r="AA292" s="554" t="str">
        <f t="shared" si="399"/>
        <v/>
      </c>
      <c r="AB292" s="45">
        <f t="shared" si="400"/>
        <v>0</v>
      </c>
      <c r="AC292" s="560">
        <v>0</v>
      </c>
      <c r="AD292" s="186">
        <v>1</v>
      </c>
      <c r="AE292" s="218"/>
      <c r="AF292" s="214"/>
      <c r="AG292" s="215"/>
      <c r="AH292" s="216"/>
      <c r="AI292" s="231" t="str">
        <f t="shared" si="395"/>
        <v/>
      </c>
      <c r="AJ292" s="217"/>
      <c r="AK292" s="217"/>
      <c r="AL292" s="219" t="str">
        <f t="shared" si="392"/>
        <v/>
      </c>
      <c r="AM292" s="254">
        <f>IF(ISERROR(VLOOKUP($F292,[1]기획현황취합!$A$1:$E$65474,[1]기획현황취합!$B$1,FALSE))=TRUE,0,VLOOKUP($F292,[1]기획현황취합!$A$1:$E$65474,[1]기획현황취합!$B$1,FALSE))</f>
        <v>0</v>
      </c>
      <c r="AN292" s="1042">
        <f>IF(ISERROR(VLOOKUP($F292,[1]기획현황취합!$A$1:$E$65474,[1]기획현황취합!$C$1,FALSE))=TRUE,0,VLOOKUP($F292,[1]기획현황취합!$A$1:$E$65474,[1]기획현황취합!$C$1,FALSE))</f>
        <v>0</v>
      </c>
      <c r="AO292" s="46">
        <f>IF(ISERROR(($AM292/1.1)/VLOOKUP($AG292,'TARGET MU'!$A:$D,'TARGET MU'!$D$1,FALSE))=TRUE,0,($AM292/1.1)/VLOOKUP($AG292,'TARGET MU'!$A:$D,'TARGET MU'!$D$1,FALSE))</f>
        <v>0</v>
      </c>
      <c r="AP292" s="1049">
        <f>IF(OR(AF292=0,AND(AV292=0,AW292=0)),0,IF(AG292="캡보이2",AV292*$AQ$5+AU292,IF(OR(AK292="IN",AK292="BG",AK292="VT",AK292="CB"),$AU292+(($AV292*(1+$AW$4))*(HLOOKUP(VLOOKUP(AG292,'TARGET MU'!$A:$P,'TARGET MU'!$J$1,FALSE),$AO$4:$AR$5,2,FALSE)))+$AW292,$AU292+((($AV292*(1+$AW$4))*(1+HLOOKUP(VLOOKUP($P292,CODE!$K:$P,CODE!$P$1,FALSE),$AS$4:$AV$5,2,FALSE)))*(HLOOKUP(VLOOKUP(AG292,'TARGET MU'!$A:$P,'TARGET MU'!$J$1,FALSE),$AO$4:$AR$5,2,FALSE)))+$AW292)))</f>
        <v>0</v>
      </c>
      <c r="AQ292" s="38">
        <f t="shared" si="448"/>
        <v>0</v>
      </c>
      <c r="AR292" s="716">
        <v>0</v>
      </c>
      <c r="AS292" s="716">
        <v>0</v>
      </c>
      <c r="AT292" s="251"/>
      <c r="AU292" s="226">
        <f t="shared" si="449"/>
        <v>0</v>
      </c>
      <c r="AV292" s="252">
        <v>0</v>
      </c>
      <c r="AW292" s="253">
        <v>0</v>
      </c>
      <c r="AX292" s="257">
        <f>IF(ISERROR(VLOOKUP($F292,[1]기획현황취합!$A$1:$E$65474,[1]기획현황취합!$D$1,FALSE))=TRUE,0,VLOOKUP($F292,[1]기획현황취합!$A$1:$E$65474,[1]기획현황취합!$D$1,FALSE))</f>
        <v>0</v>
      </c>
      <c r="AY292" s="255">
        <v>0</v>
      </c>
      <c r="AZ292" s="210">
        <f>IF(ISERROR(VLOOKUP($F292,[1]기획현황취합!$A$1:$E$65474,[1]기획현황취합!$E$1,FALSE))=TRUE,0,VLOOKUP($F292,[1]기획현황취합!$A$1:$E$65474,[1]기획현황취합!$E$1,FALSE))</f>
        <v>0</v>
      </c>
      <c r="BA292" s="250">
        <v>0</v>
      </c>
      <c r="BB292" s="250">
        <v>0</v>
      </c>
      <c r="BC292" s="250">
        <v>0</v>
      </c>
      <c r="BD292" s="250">
        <v>0</v>
      </c>
      <c r="BE292" s="250">
        <v>0</v>
      </c>
      <c r="BF292" s="250">
        <v>0</v>
      </c>
      <c r="BG292" s="256">
        <v>0</v>
      </c>
      <c r="BH292" s="256">
        <v>0</v>
      </c>
      <c r="BI292" s="84">
        <f>IF($I292="TTL",SUMIF($C:$C,MID($K292,1,SEARCH("TTL",$K292)-2),$BI:$BI),SUMIF(실입고현황!$A:$A,BB292&amp;VLOOKUP($AG292,'TARGET MU'!$A:$D,'TARGET MU'!$B$1,FALSE)&amp;$Z292&amp;" "&amp;$AE292,실입고현황!$C:$C))</f>
        <v>0</v>
      </c>
      <c r="BJ292" s="103">
        <f>IF($I292="TTL",SUMIF($C:$C,MID($K292,1,SEARCH("TTL",$K292)-2),$BJ:$BJ),SUMIF(실입고현황!$A:$A,BC292&amp;VLOOKUP($AG292,'TARGET MU'!$A:$D,'TARGET MU'!$B$1,FALSE)&amp;$Z292&amp;" "&amp;$AE292,실입고현황!$C:$C))</f>
        <v>0</v>
      </c>
      <c r="BK292" s="104">
        <f>IF($I292="TTL",SUMIF($C:$C,MID($K292,1,SEARCH("TTL",$K292)-2),$BK:$BK),SUMIF(실입고현황!$A:$A,BD292&amp;VLOOKUP($AG292,'TARGET MU'!$A:$D,'TARGET MU'!$B$1,FALSE)&amp;$Z292&amp;" "&amp;$AE292,실입고현황!$C:$C))</f>
        <v>0</v>
      </c>
      <c r="BL292" s="104">
        <f>IF($I292="TTL",SUMIF($C:$C,MID($K292,1,SEARCH("TTL",$K292)-2),$BL:$BL),SUMIF(실입고현황!$A:$A,BE292&amp;VLOOKUP($AG292,'TARGET MU'!$A:$D,'TARGET MU'!$B$1,FALSE)&amp;$Z292&amp;" "&amp;$AE292,실입고현황!$C:$C))</f>
        <v>0</v>
      </c>
      <c r="BM292" s="104">
        <f>IF($I292="TTL",SUMIF($C:$C,MID($K292,1,SEARCH("TTL",$K292)-2),$BM:$BM),SUMIF(실입고현황!$A:$A,BF292&amp;VLOOKUP($AG292,'TARGET MU'!$A:$D,'TARGET MU'!$B$1,FALSE)&amp;$Z292&amp;" "&amp;$AE292,실입고현황!$C:$C))</f>
        <v>0</v>
      </c>
      <c r="BN292" s="105">
        <f t="shared" si="401"/>
        <v>0</v>
      </c>
      <c r="BO292" s="47">
        <f t="shared" si="402"/>
        <v>0</v>
      </c>
      <c r="BP292" s="95">
        <f t="shared" si="403"/>
        <v>0</v>
      </c>
      <c r="BQ292" s="95">
        <f t="shared" si="404"/>
        <v>0</v>
      </c>
      <c r="BR292" s="48">
        <f t="shared" si="396"/>
        <v>0</v>
      </c>
      <c r="BT292" s="26" t="str">
        <f>IF(ISERROR(Z292&amp;VLOOKUP($AG292,'TARGET MU'!$A:$D,'TARGET MU'!$B$1,FALSE))=TRUE,"",Z292&amp;VLOOKUP($AG292,'TARGET MU'!$A:$D,'TARGET MU'!$B$1,FALSE))</f>
        <v/>
      </c>
      <c r="BU292" s="31">
        <f t="shared" si="409"/>
        <v>0</v>
      </c>
      <c r="BV292" s="31" t="str">
        <f t="shared" si="410"/>
        <v>0</v>
      </c>
      <c r="BX292" s="55">
        <f t="shared" si="421"/>
        <v>0</v>
      </c>
      <c r="BY292" s="56" t="str">
        <f t="shared" si="422"/>
        <v/>
      </c>
      <c r="BZ292" s="56">
        <f t="shared" si="423"/>
        <v>0</v>
      </c>
      <c r="CA292" s="56">
        <f t="shared" si="424"/>
        <v>0</v>
      </c>
      <c r="CB292" s="56">
        <f t="shared" si="425"/>
        <v>0</v>
      </c>
      <c r="CC292" s="56">
        <f t="shared" si="426"/>
        <v>0</v>
      </c>
      <c r="CD292" s="57">
        <f t="shared" si="427"/>
        <v>0</v>
      </c>
      <c r="CE292" s="56" t="str">
        <f t="shared" si="428"/>
        <v/>
      </c>
      <c r="CF292" s="56" t="str">
        <f t="shared" si="429"/>
        <v/>
      </c>
      <c r="CG292" s="57">
        <f t="shared" si="430"/>
        <v>0</v>
      </c>
      <c r="CH292" s="56" t="str">
        <f t="shared" si="431"/>
        <v/>
      </c>
      <c r="CI292" s="56">
        <f t="shared" si="432"/>
        <v>1</v>
      </c>
      <c r="CJ292" s="56">
        <f t="shared" si="433"/>
        <v>0</v>
      </c>
      <c r="CK292" s="58">
        <f t="shared" si="405"/>
        <v>0</v>
      </c>
      <c r="CL292" s="59">
        <f t="shared" si="434"/>
        <v>0</v>
      </c>
      <c r="CM292" s="58">
        <f t="shared" si="435"/>
        <v>0</v>
      </c>
      <c r="CN292" s="58">
        <f t="shared" si="436"/>
        <v>0</v>
      </c>
      <c r="CO292" s="58">
        <f t="shared" si="437"/>
        <v>0</v>
      </c>
      <c r="CP292" s="60" t="str">
        <f t="shared" si="438"/>
        <v/>
      </c>
      <c r="CQ292" s="241"/>
      <c r="CS292" s="49"/>
      <c r="CT292" s="50" t="str">
        <f t="shared" si="439"/>
        <v/>
      </c>
      <c r="CU292" s="51" t="str">
        <f t="shared" si="440"/>
        <v/>
      </c>
      <c r="CV292" s="51" t="str">
        <f t="shared" si="441"/>
        <v>_</v>
      </c>
      <c r="CW292" s="51" t="str">
        <f t="shared" si="442"/>
        <v/>
      </c>
      <c r="CX292" s="52">
        <f t="shared" si="443"/>
        <v>0</v>
      </c>
      <c r="CY292" s="52" t="str">
        <f t="shared" si="444"/>
        <v/>
      </c>
      <c r="CZ292" s="53">
        <f t="shared" si="406"/>
        <v>0</v>
      </c>
      <c r="DA292" s="53">
        <f t="shared" si="445"/>
        <v>0</v>
      </c>
      <c r="DB292" s="52">
        <f t="shared" si="446"/>
        <v>0</v>
      </c>
      <c r="DC292" s="52">
        <f t="shared" si="447"/>
        <v>0</v>
      </c>
      <c r="DD292" s="61"/>
      <c r="DE292" s="165"/>
      <c r="DG292" s="276"/>
      <c r="DH292" s="282" t="str">
        <f t="shared" si="450"/>
        <v/>
      </c>
      <c r="DI292" s="275"/>
      <c r="DJ292" s="275"/>
      <c r="DK292" s="276"/>
      <c r="DL292" s="1081"/>
      <c r="DM292" s="1081"/>
      <c r="DN292" s="276"/>
      <c r="DO292" s="276"/>
      <c r="DP292" s="283" t="str">
        <f t="shared" si="451"/>
        <v/>
      </c>
      <c r="DQ292" s="276"/>
      <c r="DR292" s="276"/>
      <c r="DS292" s="277"/>
      <c r="DT292" s="276"/>
      <c r="DU292" s="277"/>
      <c r="DV292" s="276"/>
      <c r="DW292" s="276"/>
      <c r="DX292" s="277"/>
      <c r="DY292" s="277"/>
      <c r="DZ292" s="61"/>
      <c r="EA292" s="62"/>
      <c r="EB292" s="62"/>
      <c r="EC292" s="26" t="str">
        <f t="shared" si="411"/>
        <v/>
      </c>
      <c r="ED292" s="26" t="str">
        <f t="shared" si="412"/>
        <v/>
      </c>
      <c r="EE292" s="27">
        <f>IF(ED292="",0,IF(COUNTIF(ED$12:ED291,ED292)=0,0,COUNTIF(ED$12:ED291,ED292)))</f>
        <v>0</v>
      </c>
      <c r="EF292" s="26">
        <f t="shared" si="420"/>
        <v>0</v>
      </c>
      <c r="EG292" s="27" t="str">
        <f t="shared" si="413"/>
        <v/>
      </c>
      <c r="EI292" s="26" t="str">
        <f t="shared" si="414"/>
        <v/>
      </c>
      <c r="EJ292" s="26" t="str">
        <f t="shared" si="415"/>
        <v/>
      </c>
    </row>
    <row r="293" spans="1:140" s="26" customFormat="1" ht="52.5" customHeight="1">
      <c r="A293" s="169" t="str">
        <f>IF(OR($I293="TTL",$I293=""),"",IF(ISERROR(VLOOKUP($B293,CODE!$D:$G,CODE!$F$1-2,FALSE))=TRUE,"전략",VLOOKUP($B293,CODE!$D:$G,CODE!$F$1-2,FALSE)))</f>
        <v/>
      </c>
      <c r="B293" s="224" t="str">
        <f>IF(OR($I293="TTL",$I293=""),"",IF(VLOOKUP($P293,CODE!$K:$O,CODE!$O$1,FALSE)="",$I293,$I293&amp;"-"&amp;VLOOKUP($P293,CODE!$K:$O,CODE!$O$1,FALSE)))</f>
        <v/>
      </c>
      <c r="C293" s="72" t="str">
        <f t="shared" si="407"/>
        <v>--</v>
      </c>
      <c r="D293" s="306" t="str">
        <f t="shared" si="416"/>
        <v>--</v>
      </c>
      <c r="E293" s="72">
        <f t="shared" si="417"/>
        <v>0</v>
      </c>
      <c r="F293" s="195" t="str">
        <f t="shared" si="418"/>
        <v>--0</v>
      </c>
      <c r="G293" s="72" t="str">
        <f t="shared" si="419"/>
        <v>--0-</v>
      </c>
      <c r="H293" s="72">
        <f>IF(ISERROR(I293&amp;VLOOKUP(P293,CODE!$K:$N,CODE!$N$1,FALSE)&amp;S293)=TRUE,0,I293&amp;VLOOKUP(P293,CODE!$K:$N,CODE!$N$1,FALSE)&amp;S293)</f>
        <v>0</v>
      </c>
      <c r="I293" s="72" t="str">
        <f>IF(ISERROR(SEARCH("TTL",$K293))=TRUE,IF($L293="","",VLOOKUP($L293,CODE!$B:$G,CODE!$D$1,FALSE)),"TTL")</f>
        <v/>
      </c>
      <c r="J293" s="244" t="str">
        <f t="shared" si="408"/>
        <v/>
      </c>
      <c r="K293" s="558"/>
      <c r="L293" s="40"/>
      <c r="M293" s="41" t="str">
        <f>IF(OR($I293="TTL",$L293=""),"",VLOOKUP($L293,CODE!$B:$D,CODE!$C$1,FALSE))</f>
        <v/>
      </c>
      <c r="N293" s="42" t="str">
        <f>IF(OR($I293="TTL",$L293=""),"",VLOOKUP($K$2,CODE!$S:$T,CODE!$T$1-1,FALSE))</f>
        <v/>
      </c>
      <c r="O293" s="43" t="str">
        <f>IF(OR($I293="TTL",$L293=""),"",VLOOKUP($L$2,CODE!$X:$Y,CODE!$Y$1-1,FALSE))</f>
        <v/>
      </c>
      <c r="P293" s="40"/>
      <c r="Q293" s="41" t="str">
        <f>IF(OR($I293="TTL",$P293=""),"",VLOOKUP($P293,CODE!$K:$M,CODE!$L$1,FALSE))</f>
        <v/>
      </c>
      <c r="R293" s="185"/>
      <c r="S293" s="40"/>
      <c r="T293" s="43" t="str">
        <f t="shared" si="393"/>
        <v/>
      </c>
      <c r="U293" s="39" t="str">
        <f t="shared" si="394"/>
        <v/>
      </c>
      <c r="V293" s="36">
        <f t="shared" si="397"/>
        <v>0</v>
      </c>
      <c r="W293" s="44"/>
      <c r="X293" s="39" t="str">
        <f>IF($Y293="","",VLOOKUP($Y293,CODE!$AE:$AF,CODE!$AF$1-1,FALSE))</f>
        <v/>
      </c>
      <c r="Y293" s="37"/>
      <c r="Z293" s="35" t="str">
        <f t="shared" si="398"/>
        <v/>
      </c>
      <c r="AA293" s="554" t="str">
        <f t="shared" si="399"/>
        <v/>
      </c>
      <c r="AB293" s="45">
        <f t="shared" si="400"/>
        <v>0</v>
      </c>
      <c r="AC293" s="560">
        <v>0</v>
      </c>
      <c r="AD293" s="186">
        <v>1</v>
      </c>
      <c r="AE293" s="218"/>
      <c r="AF293" s="214"/>
      <c r="AG293" s="215"/>
      <c r="AH293" s="216"/>
      <c r="AI293" s="231" t="str">
        <f t="shared" si="395"/>
        <v/>
      </c>
      <c r="AJ293" s="217"/>
      <c r="AK293" s="217"/>
      <c r="AL293" s="219" t="str">
        <f t="shared" si="392"/>
        <v/>
      </c>
      <c r="AM293" s="254">
        <f>IF(ISERROR(VLOOKUP($F293,[1]기획현황취합!$A$1:$E$65474,[1]기획현황취합!$B$1,FALSE))=TRUE,0,VLOOKUP($F293,[1]기획현황취합!$A$1:$E$65474,[1]기획현황취합!$B$1,FALSE))</f>
        <v>0</v>
      </c>
      <c r="AN293" s="1042">
        <f>IF(ISERROR(VLOOKUP($F293,[1]기획현황취합!$A$1:$E$65474,[1]기획현황취합!$C$1,FALSE))=TRUE,0,VLOOKUP($F293,[1]기획현황취합!$A$1:$E$65474,[1]기획현황취합!$C$1,FALSE))</f>
        <v>0</v>
      </c>
      <c r="AO293" s="46">
        <f>IF(ISERROR(($AM293/1.1)/VLOOKUP($AG293,'TARGET MU'!$A:$D,'TARGET MU'!$D$1,FALSE))=TRUE,0,($AM293/1.1)/VLOOKUP($AG293,'TARGET MU'!$A:$D,'TARGET MU'!$D$1,FALSE))</f>
        <v>0</v>
      </c>
      <c r="AP293" s="1049">
        <f>IF(OR(AF293=0,AND(AV293=0,AW293=0)),0,IF(AG293="캡보이2",AV293*$AQ$5+AU293,IF(OR(AK293="IN",AK293="BG",AK293="VT",AK293="CB"),$AU293+(($AV293*(1+$AW$4))*(HLOOKUP(VLOOKUP(AG293,'TARGET MU'!$A:$P,'TARGET MU'!$J$1,FALSE),$AO$4:$AR$5,2,FALSE)))+$AW293,$AU293+((($AV293*(1+$AW$4))*(1+HLOOKUP(VLOOKUP($P293,CODE!$K:$P,CODE!$P$1,FALSE),$AS$4:$AV$5,2,FALSE)))*(HLOOKUP(VLOOKUP(AG293,'TARGET MU'!$A:$P,'TARGET MU'!$J$1,FALSE),$AO$4:$AR$5,2,FALSE)))+$AW293)))</f>
        <v>0</v>
      </c>
      <c r="AQ293" s="38">
        <f t="shared" si="448"/>
        <v>0</v>
      </c>
      <c r="AR293" s="716">
        <v>0</v>
      </c>
      <c r="AS293" s="716">
        <v>0</v>
      </c>
      <c r="AT293" s="251"/>
      <c r="AU293" s="226">
        <f t="shared" si="449"/>
        <v>0</v>
      </c>
      <c r="AV293" s="252">
        <v>0</v>
      </c>
      <c r="AW293" s="253">
        <v>0</v>
      </c>
      <c r="AX293" s="257">
        <f>IF(ISERROR(VLOOKUP($F293,[1]기획현황취합!$A$1:$E$65474,[1]기획현황취합!$D$1,FALSE))=TRUE,0,VLOOKUP($F293,[1]기획현황취합!$A$1:$E$65474,[1]기획현황취합!$D$1,FALSE))</f>
        <v>0</v>
      </c>
      <c r="AY293" s="255">
        <v>0</v>
      </c>
      <c r="AZ293" s="210">
        <f>IF(ISERROR(VLOOKUP($F293,[1]기획현황취합!$A$1:$E$65474,[1]기획현황취합!$E$1,FALSE))=TRUE,0,VLOOKUP($F293,[1]기획현황취합!$A$1:$E$65474,[1]기획현황취합!$E$1,FALSE))</f>
        <v>0</v>
      </c>
      <c r="BA293" s="250">
        <v>0</v>
      </c>
      <c r="BB293" s="250">
        <v>0</v>
      </c>
      <c r="BC293" s="250">
        <v>0</v>
      </c>
      <c r="BD293" s="250">
        <v>0</v>
      </c>
      <c r="BE293" s="250">
        <v>0</v>
      </c>
      <c r="BF293" s="250">
        <v>0</v>
      </c>
      <c r="BG293" s="256">
        <v>0</v>
      </c>
      <c r="BH293" s="256">
        <v>0</v>
      </c>
      <c r="BI293" s="84">
        <f>IF($I293="TTL",SUMIF($C:$C,MID($K293,1,SEARCH("TTL",$K293)-2),$BI:$BI),SUMIF(실입고현황!$A:$A,BB293&amp;VLOOKUP($AG293,'TARGET MU'!$A:$D,'TARGET MU'!$B$1,FALSE)&amp;$Z293&amp;" "&amp;$AE293,실입고현황!$C:$C))</f>
        <v>0</v>
      </c>
      <c r="BJ293" s="103">
        <f>IF($I293="TTL",SUMIF($C:$C,MID($K293,1,SEARCH("TTL",$K293)-2),$BJ:$BJ),SUMIF(실입고현황!$A:$A,BC293&amp;VLOOKUP($AG293,'TARGET MU'!$A:$D,'TARGET MU'!$B$1,FALSE)&amp;$Z293&amp;" "&amp;$AE293,실입고현황!$C:$C))</f>
        <v>0</v>
      </c>
      <c r="BK293" s="104">
        <f>IF($I293="TTL",SUMIF($C:$C,MID($K293,1,SEARCH("TTL",$K293)-2),$BK:$BK),SUMIF(실입고현황!$A:$A,BD293&amp;VLOOKUP($AG293,'TARGET MU'!$A:$D,'TARGET MU'!$B$1,FALSE)&amp;$Z293&amp;" "&amp;$AE293,실입고현황!$C:$C))</f>
        <v>0</v>
      </c>
      <c r="BL293" s="104">
        <f>IF($I293="TTL",SUMIF($C:$C,MID($K293,1,SEARCH("TTL",$K293)-2),$BL:$BL),SUMIF(실입고현황!$A:$A,BE293&amp;VLOOKUP($AG293,'TARGET MU'!$A:$D,'TARGET MU'!$B$1,FALSE)&amp;$Z293&amp;" "&amp;$AE293,실입고현황!$C:$C))</f>
        <v>0</v>
      </c>
      <c r="BM293" s="104">
        <f>IF($I293="TTL",SUMIF($C:$C,MID($K293,1,SEARCH("TTL",$K293)-2),$BM:$BM),SUMIF(실입고현황!$A:$A,BF293&amp;VLOOKUP($AG293,'TARGET MU'!$A:$D,'TARGET MU'!$B$1,FALSE)&amp;$Z293&amp;" "&amp;$AE293,실입고현황!$C:$C))</f>
        <v>0</v>
      </c>
      <c r="BN293" s="105">
        <f t="shared" si="401"/>
        <v>0</v>
      </c>
      <c r="BO293" s="47">
        <f t="shared" si="402"/>
        <v>0</v>
      </c>
      <c r="BP293" s="95">
        <f t="shared" si="403"/>
        <v>0</v>
      </c>
      <c r="BQ293" s="95">
        <f t="shared" si="404"/>
        <v>0</v>
      </c>
      <c r="BR293" s="48">
        <f t="shared" si="396"/>
        <v>0</v>
      </c>
      <c r="BT293" s="26" t="str">
        <f>IF(ISERROR(Z293&amp;VLOOKUP($AG293,'TARGET MU'!$A:$D,'TARGET MU'!$B$1,FALSE))=TRUE,"",Z293&amp;VLOOKUP($AG293,'TARGET MU'!$A:$D,'TARGET MU'!$B$1,FALSE))</f>
        <v/>
      </c>
      <c r="BU293" s="31">
        <f t="shared" si="409"/>
        <v>0</v>
      </c>
      <c r="BV293" s="31" t="str">
        <f t="shared" si="410"/>
        <v>0</v>
      </c>
      <c r="BX293" s="55">
        <f t="shared" si="421"/>
        <v>0</v>
      </c>
      <c r="BY293" s="56" t="str">
        <f t="shared" si="422"/>
        <v/>
      </c>
      <c r="BZ293" s="56">
        <f t="shared" si="423"/>
        <v>0</v>
      </c>
      <c r="CA293" s="56">
        <f t="shared" si="424"/>
        <v>0</v>
      </c>
      <c r="CB293" s="56">
        <f t="shared" si="425"/>
        <v>0</v>
      </c>
      <c r="CC293" s="56">
        <f t="shared" si="426"/>
        <v>0</v>
      </c>
      <c r="CD293" s="57">
        <f t="shared" si="427"/>
        <v>0</v>
      </c>
      <c r="CE293" s="56" t="str">
        <f t="shared" si="428"/>
        <v/>
      </c>
      <c r="CF293" s="56" t="str">
        <f t="shared" si="429"/>
        <v/>
      </c>
      <c r="CG293" s="57">
        <f t="shared" si="430"/>
        <v>0</v>
      </c>
      <c r="CH293" s="56" t="str">
        <f t="shared" si="431"/>
        <v/>
      </c>
      <c r="CI293" s="56">
        <f t="shared" si="432"/>
        <v>1</v>
      </c>
      <c r="CJ293" s="56">
        <f t="shared" si="433"/>
        <v>0</v>
      </c>
      <c r="CK293" s="58">
        <f t="shared" si="405"/>
        <v>0</v>
      </c>
      <c r="CL293" s="59">
        <f t="shared" si="434"/>
        <v>0</v>
      </c>
      <c r="CM293" s="58">
        <f t="shared" si="435"/>
        <v>0</v>
      </c>
      <c r="CN293" s="58">
        <f t="shared" si="436"/>
        <v>0</v>
      </c>
      <c r="CO293" s="58">
        <f t="shared" si="437"/>
        <v>0</v>
      </c>
      <c r="CP293" s="60" t="str">
        <f t="shared" si="438"/>
        <v/>
      </c>
      <c r="CQ293" s="241"/>
      <c r="CS293" s="49"/>
      <c r="CT293" s="50" t="str">
        <f t="shared" si="439"/>
        <v/>
      </c>
      <c r="CU293" s="51" t="str">
        <f t="shared" si="440"/>
        <v/>
      </c>
      <c r="CV293" s="51" t="str">
        <f t="shared" si="441"/>
        <v>_</v>
      </c>
      <c r="CW293" s="51" t="str">
        <f t="shared" si="442"/>
        <v/>
      </c>
      <c r="CX293" s="52">
        <f t="shared" si="443"/>
        <v>0</v>
      </c>
      <c r="CY293" s="52" t="str">
        <f t="shared" si="444"/>
        <v/>
      </c>
      <c r="CZ293" s="53">
        <f t="shared" si="406"/>
        <v>0</v>
      </c>
      <c r="DA293" s="53">
        <f t="shared" si="445"/>
        <v>0</v>
      </c>
      <c r="DB293" s="52">
        <f t="shared" si="446"/>
        <v>0</v>
      </c>
      <c r="DC293" s="52">
        <f t="shared" si="447"/>
        <v>0</v>
      </c>
      <c r="DD293" s="61"/>
      <c r="DE293" s="165"/>
      <c r="DG293" s="276"/>
      <c r="DH293" s="282" t="str">
        <f t="shared" si="450"/>
        <v/>
      </c>
      <c r="DI293" s="275"/>
      <c r="DJ293" s="275"/>
      <c r="DK293" s="276"/>
      <c r="DL293" s="1081"/>
      <c r="DM293" s="1081"/>
      <c r="DN293" s="276"/>
      <c r="DO293" s="276"/>
      <c r="DP293" s="283" t="str">
        <f t="shared" si="451"/>
        <v/>
      </c>
      <c r="DQ293" s="276"/>
      <c r="DR293" s="276"/>
      <c r="DS293" s="277"/>
      <c r="DT293" s="276"/>
      <c r="DU293" s="277"/>
      <c r="DV293" s="276"/>
      <c r="DW293" s="276"/>
      <c r="DX293" s="277"/>
      <c r="DY293" s="277"/>
      <c r="DZ293" s="61"/>
      <c r="EA293" s="62"/>
      <c r="EB293" s="62"/>
      <c r="EC293" s="26" t="str">
        <f t="shared" si="411"/>
        <v/>
      </c>
      <c r="ED293" s="26" t="str">
        <f t="shared" si="412"/>
        <v/>
      </c>
      <c r="EE293" s="27">
        <f>IF(ED293="",0,IF(COUNTIF(ED$12:ED292,ED293)=0,0,COUNTIF(ED$12:ED292,ED293)))</f>
        <v>0</v>
      </c>
      <c r="EF293" s="26">
        <f t="shared" si="420"/>
        <v>0</v>
      </c>
      <c r="EG293" s="27" t="str">
        <f t="shared" si="413"/>
        <v/>
      </c>
      <c r="EI293" s="26" t="str">
        <f t="shared" si="414"/>
        <v/>
      </c>
      <c r="EJ293" s="26" t="str">
        <f t="shared" si="415"/>
        <v/>
      </c>
    </row>
    <row r="294" spans="1:140" s="26" customFormat="1" ht="52.5" customHeight="1">
      <c r="A294" s="169" t="str">
        <f>IF(OR($I294="TTL",$I294=""),"",IF(ISERROR(VLOOKUP($B294,CODE!$D:$G,CODE!$F$1-2,FALSE))=TRUE,"전략",VLOOKUP($B294,CODE!$D:$G,CODE!$F$1-2,FALSE)))</f>
        <v/>
      </c>
      <c r="B294" s="224" t="str">
        <f>IF(OR($I294="TTL",$I294=""),"",IF(VLOOKUP($P294,CODE!$K:$O,CODE!$O$1,FALSE)="",$I294,$I294&amp;"-"&amp;VLOOKUP($P294,CODE!$K:$O,CODE!$O$1,FALSE)))</f>
        <v/>
      </c>
      <c r="C294" s="72" t="str">
        <f t="shared" si="407"/>
        <v>--</v>
      </c>
      <c r="D294" s="306" t="str">
        <f t="shared" si="416"/>
        <v>--</v>
      </c>
      <c r="E294" s="72">
        <f t="shared" si="417"/>
        <v>0</v>
      </c>
      <c r="F294" s="195" t="str">
        <f t="shared" si="418"/>
        <v>--0</v>
      </c>
      <c r="G294" s="72" t="str">
        <f t="shared" si="419"/>
        <v>--0-</v>
      </c>
      <c r="H294" s="72">
        <f>IF(ISERROR(I294&amp;VLOOKUP(P294,CODE!$K:$N,CODE!$N$1,FALSE)&amp;S294)=TRUE,0,I294&amp;VLOOKUP(P294,CODE!$K:$N,CODE!$N$1,FALSE)&amp;S294)</f>
        <v>0</v>
      </c>
      <c r="I294" s="72" t="str">
        <f>IF(ISERROR(SEARCH("TTL",$K294))=TRUE,IF($L294="","",VLOOKUP($L294,CODE!$B:$G,CODE!$D$1,FALSE)),"TTL")</f>
        <v/>
      </c>
      <c r="J294" s="244" t="str">
        <f t="shared" si="408"/>
        <v/>
      </c>
      <c r="K294" s="558"/>
      <c r="L294" s="40"/>
      <c r="M294" s="41" t="str">
        <f>IF(OR($I294="TTL",$L294=""),"",VLOOKUP($L294,CODE!$B:$D,CODE!$C$1,FALSE))</f>
        <v/>
      </c>
      <c r="N294" s="42" t="str">
        <f>IF(OR($I294="TTL",$L294=""),"",VLOOKUP($K$2,CODE!$S:$T,CODE!$T$1-1,FALSE))</f>
        <v/>
      </c>
      <c r="O294" s="43" t="str">
        <f>IF(OR($I294="TTL",$L294=""),"",VLOOKUP($L$2,CODE!$X:$Y,CODE!$Y$1-1,FALSE))</f>
        <v/>
      </c>
      <c r="P294" s="40"/>
      <c r="Q294" s="41" t="str">
        <f>IF(OR($I294="TTL",$P294=""),"",VLOOKUP($P294,CODE!$K:$M,CODE!$L$1,FALSE))</f>
        <v/>
      </c>
      <c r="R294" s="185"/>
      <c r="S294" s="40"/>
      <c r="T294" s="43" t="str">
        <f t="shared" si="393"/>
        <v/>
      </c>
      <c r="U294" s="39" t="str">
        <f t="shared" si="394"/>
        <v/>
      </c>
      <c r="V294" s="36">
        <f t="shared" si="397"/>
        <v>0</v>
      </c>
      <c r="W294" s="44"/>
      <c r="X294" s="39" t="str">
        <f>IF($Y294="","",VLOOKUP($Y294,CODE!$AE:$AF,CODE!$AF$1-1,FALSE))</f>
        <v/>
      </c>
      <c r="Y294" s="37"/>
      <c r="Z294" s="35" t="str">
        <f t="shared" si="398"/>
        <v/>
      </c>
      <c r="AA294" s="554" t="str">
        <f t="shared" si="399"/>
        <v/>
      </c>
      <c r="AB294" s="45">
        <f t="shared" si="400"/>
        <v>0</v>
      </c>
      <c r="AC294" s="560">
        <v>0</v>
      </c>
      <c r="AD294" s="186">
        <v>1</v>
      </c>
      <c r="AE294" s="218"/>
      <c r="AF294" s="214"/>
      <c r="AG294" s="215"/>
      <c r="AH294" s="216"/>
      <c r="AI294" s="231" t="str">
        <f t="shared" si="395"/>
        <v/>
      </c>
      <c r="AJ294" s="217"/>
      <c r="AK294" s="217"/>
      <c r="AL294" s="219" t="str">
        <f t="shared" si="392"/>
        <v/>
      </c>
      <c r="AM294" s="254">
        <f>IF(ISERROR(VLOOKUP($F294,[1]기획현황취합!$A$1:$E$65474,[1]기획현황취합!$B$1,FALSE))=TRUE,0,VLOOKUP($F294,[1]기획현황취합!$A$1:$E$65474,[1]기획현황취합!$B$1,FALSE))</f>
        <v>0</v>
      </c>
      <c r="AN294" s="1042">
        <f>IF(ISERROR(VLOOKUP($F294,[1]기획현황취합!$A$1:$E$65474,[1]기획현황취합!$C$1,FALSE))=TRUE,0,VLOOKUP($F294,[1]기획현황취합!$A$1:$E$65474,[1]기획현황취합!$C$1,FALSE))</f>
        <v>0</v>
      </c>
      <c r="AO294" s="46">
        <f>IF(ISERROR(($AM294/1.1)/VLOOKUP($AG294,'TARGET MU'!$A:$D,'TARGET MU'!$D$1,FALSE))=TRUE,0,($AM294/1.1)/VLOOKUP($AG294,'TARGET MU'!$A:$D,'TARGET MU'!$D$1,FALSE))</f>
        <v>0</v>
      </c>
      <c r="AP294" s="1049">
        <f>IF(OR(AF294=0,AND(AV294=0,AW294=0)),0,IF(AG294="캡보이2",AV294*$AQ$5+AU294,IF(OR(AK294="IN",AK294="BG",AK294="VT",AK294="CB"),$AU294+(($AV294*(1+$AW$4))*(HLOOKUP(VLOOKUP(AG294,'TARGET MU'!$A:$P,'TARGET MU'!$J$1,FALSE),$AO$4:$AR$5,2,FALSE)))+$AW294,$AU294+((($AV294*(1+$AW$4))*(1+HLOOKUP(VLOOKUP($P294,CODE!$K:$P,CODE!$P$1,FALSE),$AS$4:$AV$5,2,FALSE)))*(HLOOKUP(VLOOKUP(AG294,'TARGET MU'!$A:$P,'TARGET MU'!$J$1,FALSE),$AO$4:$AR$5,2,FALSE)))+$AW294)))</f>
        <v>0</v>
      </c>
      <c r="AQ294" s="38">
        <f t="shared" si="448"/>
        <v>0</v>
      </c>
      <c r="AR294" s="716">
        <v>0</v>
      </c>
      <c r="AS294" s="716">
        <v>0</v>
      </c>
      <c r="AT294" s="251"/>
      <c r="AU294" s="226">
        <f t="shared" si="449"/>
        <v>0</v>
      </c>
      <c r="AV294" s="252">
        <v>0</v>
      </c>
      <c r="AW294" s="253">
        <v>0</v>
      </c>
      <c r="AX294" s="257">
        <f>IF(ISERROR(VLOOKUP($F294,[1]기획현황취합!$A$1:$E$65474,[1]기획현황취합!$D$1,FALSE))=TRUE,0,VLOOKUP($F294,[1]기획현황취합!$A$1:$E$65474,[1]기획현황취합!$D$1,FALSE))</f>
        <v>0</v>
      </c>
      <c r="AY294" s="255">
        <v>0</v>
      </c>
      <c r="AZ294" s="210">
        <f>IF(ISERROR(VLOOKUP($F294,[1]기획현황취합!$A$1:$E$65474,[1]기획현황취합!$E$1,FALSE))=TRUE,0,VLOOKUP($F294,[1]기획현황취합!$A$1:$E$65474,[1]기획현황취합!$E$1,FALSE))</f>
        <v>0</v>
      </c>
      <c r="BA294" s="250">
        <v>0</v>
      </c>
      <c r="BB294" s="250">
        <v>0</v>
      </c>
      <c r="BC294" s="250">
        <v>0</v>
      </c>
      <c r="BD294" s="250">
        <v>0</v>
      </c>
      <c r="BE294" s="250">
        <v>0</v>
      </c>
      <c r="BF294" s="250">
        <v>0</v>
      </c>
      <c r="BG294" s="256">
        <v>0</v>
      </c>
      <c r="BH294" s="256">
        <v>0</v>
      </c>
      <c r="BI294" s="84">
        <f>IF($I294="TTL",SUMIF($C:$C,MID($K294,1,SEARCH("TTL",$K294)-2),$BI:$BI),SUMIF(실입고현황!$A:$A,BB294&amp;VLOOKUP($AG294,'TARGET MU'!$A:$D,'TARGET MU'!$B$1,FALSE)&amp;$Z294&amp;" "&amp;$AE294,실입고현황!$C:$C))</f>
        <v>0</v>
      </c>
      <c r="BJ294" s="103">
        <f>IF($I294="TTL",SUMIF($C:$C,MID($K294,1,SEARCH("TTL",$K294)-2),$BJ:$BJ),SUMIF(실입고현황!$A:$A,BC294&amp;VLOOKUP($AG294,'TARGET MU'!$A:$D,'TARGET MU'!$B$1,FALSE)&amp;$Z294&amp;" "&amp;$AE294,실입고현황!$C:$C))</f>
        <v>0</v>
      </c>
      <c r="BK294" s="104">
        <f>IF($I294="TTL",SUMIF($C:$C,MID($K294,1,SEARCH("TTL",$K294)-2),$BK:$BK),SUMIF(실입고현황!$A:$A,BD294&amp;VLOOKUP($AG294,'TARGET MU'!$A:$D,'TARGET MU'!$B$1,FALSE)&amp;$Z294&amp;" "&amp;$AE294,실입고현황!$C:$C))</f>
        <v>0</v>
      </c>
      <c r="BL294" s="104">
        <f>IF($I294="TTL",SUMIF($C:$C,MID($K294,1,SEARCH("TTL",$K294)-2),$BL:$BL),SUMIF(실입고현황!$A:$A,BE294&amp;VLOOKUP($AG294,'TARGET MU'!$A:$D,'TARGET MU'!$B$1,FALSE)&amp;$Z294&amp;" "&amp;$AE294,실입고현황!$C:$C))</f>
        <v>0</v>
      </c>
      <c r="BM294" s="104">
        <f>IF($I294="TTL",SUMIF($C:$C,MID($K294,1,SEARCH("TTL",$K294)-2),$BM:$BM),SUMIF(실입고현황!$A:$A,BF294&amp;VLOOKUP($AG294,'TARGET MU'!$A:$D,'TARGET MU'!$B$1,FALSE)&amp;$Z294&amp;" "&amp;$AE294,실입고현황!$C:$C))</f>
        <v>0</v>
      </c>
      <c r="BN294" s="105">
        <f t="shared" si="401"/>
        <v>0</v>
      </c>
      <c r="BO294" s="47">
        <f t="shared" si="402"/>
        <v>0</v>
      </c>
      <c r="BP294" s="95">
        <f t="shared" si="403"/>
        <v>0</v>
      </c>
      <c r="BQ294" s="95">
        <f t="shared" si="404"/>
        <v>0</v>
      </c>
      <c r="BR294" s="48">
        <f t="shared" si="396"/>
        <v>0</v>
      </c>
      <c r="BT294" s="26" t="str">
        <f>IF(ISERROR(Z294&amp;VLOOKUP($AG294,'TARGET MU'!$A:$D,'TARGET MU'!$B$1,FALSE))=TRUE,"",Z294&amp;VLOOKUP($AG294,'TARGET MU'!$A:$D,'TARGET MU'!$B$1,FALSE))</f>
        <v/>
      </c>
      <c r="BU294" s="31">
        <f t="shared" si="409"/>
        <v>0</v>
      </c>
      <c r="BV294" s="31" t="str">
        <f t="shared" si="410"/>
        <v>0</v>
      </c>
      <c r="BX294" s="55">
        <f t="shared" si="421"/>
        <v>0</v>
      </c>
      <c r="BY294" s="56" t="str">
        <f t="shared" si="422"/>
        <v/>
      </c>
      <c r="BZ294" s="56">
        <f t="shared" si="423"/>
        <v>0</v>
      </c>
      <c r="CA294" s="56">
        <f t="shared" si="424"/>
        <v>0</v>
      </c>
      <c r="CB294" s="56">
        <f t="shared" si="425"/>
        <v>0</v>
      </c>
      <c r="CC294" s="56">
        <f t="shared" si="426"/>
        <v>0</v>
      </c>
      <c r="CD294" s="57">
        <f t="shared" si="427"/>
        <v>0</v>
      </c>
      <c r="CE294" s="56" t="str">
        <f t="shared" si="428"/>
        <v/>
      </c>
      <c r="CF294" s="56" t="str">
        <f t="shared" si="429"/>
        <v/>
      </c>
      <c r="CG294" s="57">
        <f t="shared" si="430"/>
        <v>0</v>
      </c>
      <c r="CH294" s="56" t="str">
        <f t="shared" si="431"/>
        <v/>
      </c>
      <c r="CI294" s="56">
        <f t="shared" si="432"/>
        <v>1</v>
      </c>
      <c r="CJ294" s="56">
        <f t="shared" si="433"/>
        <v>0</v>
      </c>
      <c r="CK294" s="58">
        <f t="shared" si="405"/>
        <v>0</v>
      </c>
      <c r="CL294" s="59">
        <f t="shared" si="434"/>
        <v>0</v>
      </c>
      <c r="CM294" s="58">
        <f t="shared" si="435"/>
        <v>0</v>
      </c>
      <c r="CN294" s="58">
        <f t="shared" si="436"/>
        <v>0</v>
      </c>
      <c r="CO294" s="58">
        <f t="shared" si="437"/>
        <v>0</v>
      </c>
      <c r="CP294" s="60" t="str">
        <f t="shared" si="438"/>
        <v/>
      </c>
      <c r="CQ294" s="241"/>
      <c r="CS294" s="49"/>
      <c r="CT294" s="50" t="str">
        <f t="shared" si="439"/>
        <v/>
      </c>
      <c r="CU294" s="51" t="str">
        <f t="shared" si="440"/>
        <v/>
      </c>
      <c r="CV294" s="51" t="str">
        <f t="shared" si="441"/>
        <v>_</v>
      </c>
      <c r="CW294" s="51" t="str">
        <f t="shared" si="442"/>
        <v/>
      </c>
      <c r="CX294" s="52">
        <f t="shared" si="443"/>
        <v>0</v>
      </c>
      <c r="CY294" s="52" t="str">
        <f t="shared" si="444"/>
        <v/>
      </c>
      <c r="CZ294" s="53">
        <f t="shared" si="406"/>
        <v>0</v>
      </c>
      <c r="DA294" s="53">
        <f t="shared" si="445"/>
        <v>0</v>
      </c>
      <c r="DB294" s="52">
        <f t="shared" si="446"/>
        <v>0</v>
      </c>
      <c r="DC294" s="52">
        <f t="shared" si="447"/>
        <v>0</v>
      </c>
      <c r="DD294" s="61"/>
      <c r="DE294" s="165"/>
      <c r="DG294" s="276"/>
      <c r="DH294" s="282" t="str">
        <f t="shared" si="450"/>
        <v/>
      </c>
      <c r="DI294" s="275"/>
      <c r="DJ294" s="275"/>
      <c r="DK294" s="276"/>
      <c r="DL294" s="1081"/>
      <c r="DM294" s="1081"/>
      <c r="DN294" s="276"/>
      <c r="DO294" s="276"/>
      <c r="DP294" s="283" t="str">
        <f t="shared" si="451"/>
        <v/>
      </c>
      <c r="DQ294" s="276"/>
      <c r="DR294" s="276"/>
      <c r="DS294" s="277"/>
      <c r="DT294" s="276"/>
      <c r="DU294" s="277"/>
      <c r="DV294" s="276"/>
      <c r="DW294" s="276"/>
      <c r="DX294" s="277"/>
      <c r="DY294" s="277"/>
      <c r="DZ294" s="61"/>
      <c r="EA294" s="62"/>
      <c r="EB294" s="62"/>
      <c r="EC294" s="26" t="str">
        <f t="shared" si="411"/>
        <v/>
      </c>
      <c r="ED294" s="26" t="str">
        <f t="shared" si="412"/>
        <v/>
      </c>
      <c r="EE294" s="27">
        <f>IF(ED294="",0,IF(COUNTIF(ED$12:ED293,ED294)=0,0,COUNTIF(ED$12:ED293,ED294)))</f>
        <v>0</v>
      </c>
      <c r="EF294" s="26">
        <f t="shared" si="420"/>
        <v>0</v>
      </c>
      <c r="EG294" s="27" t="str">
        <f t="shared" si="413"/>
        <v/>
      </c>
      <c r="EI294" s="26" t="str">
        <f t="shared" si="414"/>
        <v/>
      </c>
      <c r="EJ294" s="26" t="str">
        <f t="shared" si="415"/>
        <v/>
      </c>
    </row>
    <row r="295" spans="1:140" s="26" customFormat="1" ht="52.5" customHeight="1">
      <c r="A295" s="169" t="str">
        <f>IF(OR($I295="TTL",$I295=""),"",IF(ISERROR(VLOOKUP($B295,CODE!$D:$G,CODE!$F$1-2,FALSE))=TRUE,"전략",VLOOKUP($B295,CODE!$D:$G,CODE!$F$1-2,FALSE)))</f>
        <v/>
      </c>
      <c r="B295" s="224" t="str">
        <f>IF(OR($I295="TTL",$I295=""),"",IF(VLOOKUP($P295,CODE!$K:$O,CODE!$O$1,FALSE)="",$I295,$I295&amp;"-"&amp;VLOOKUP($P295,CODE!$K:$O,CODE!$O$1,FALSE)))</f>
        <v/>
      </c>
      <c r="C295" s="72" t="str">
        <f t="shared" si="407"/>
        <v>--</v>
      </c>
      <c r="D295" s="306" t="str">
        <f t="shared" si="416"/>
        <v>--</v>
      </c>
      <c r="E295" s="72">
        <f t="shared" si="417"/>
        <v>0</v>
      </c>
      <c r="F295" s="195" t="str">
        <f t="shared" si="418"/>
        <v>--0</v>
      </c>
      <c r="G295" s="72" t="str">
        <f t="shared" si="419"/>
        <v>--0-</v>
      </c>
      <c r="H295" s="72">
        <f>IF(ISERROR(I295&amp;VLOOKUP(P295,CODE!$K:$N,CODE!$N$1,FALSE)&amp;S295)=TRUE,0,I295&amp;VLOOKUP(P295,CODE!$K:$N,CODE!$N$1,FALSE)&amp;S295)</f>
        <v>0</v>
      </c>
      <c r="I295" s="72" t="str">
        <f>IF(ISERROR(SEARCH("TTL",$K295))=TRUE,IF($L295="","",VLOOKUP($L295,CODE!$B:$G,CODE!$D$1,FALSE)),"TTL")</f>
        <v/>
      </c>
      <c r="J295" s="244" t="str">
        <f t="shared" si="408"/>
        <v/>
      </c>
      <c r="K295" s="558"/>
      <c r="L295" s="40"/>
      <c r="M295" s="41" t="str">
        <f>IF(OR($I295="TTL",$L295=""),"",VLOOKUP($L295,CODE!$B:$D,CODE!$C$1,FALSE))</f>
        <v/>
      </c>
      <c r="N295" s="42" t="str">
        <f>IF(OR($I295="TTL",$L295=""),"",VLOOKUP($K$2,CODE!$S:$T,CODE!$T$1-1,FALSE))</f>
        <v/>
      </c>
      <c r="O295" s="43" t="str">
        <f>IF(OR($I295="TTL",$L295=""),"",VLOOKUP($L$2,CODE!$X:$Y,CODE!$Y$1-1,FALSE))</f>
        <v/>
      </c>
      <c r="P295" s="40"/>
      <c r="Q295" s="41" t="str">
        <f>IF(OR($I295="TTL",$P295=""),"",VLOOKUP($P295,CODE!$K:$M,CODE!$L$1,FALSE))</f>
        <v/>
      </c>
      <c r="R295" s="185"/>
      <c r="S295" s="40"/>
      <c r="T295" s="43" t="str">
        <f t="shared" si="393"/>
        <v/>
      </c>
      <c r="U295" s="39" t="str">
        <f t="shared" si="394"/>
        <v/>
      </c>
      <c r="V295" s="36">
        <f t="shared" si="397"/>
        <v>0</v>
      </c>
      <c r="W295" s="44"/>
      <c r="X295" s="39" t="str">
        <f>IF($Y295="","",VLOOKUP($Y295,CODE!$AE:$AF,CODE!$AF$1-1,FALSE))</f>
        <v/>
      </c>
      <c r="Y295" s="37"/>
      <c r="Z295" s="35" t="str">
        <f t="shared" si="398"/>
        <v/>
      </c>
      <c r="AA295" s="554" t="str">
        <f t="shared" si="399"/>
        <v/>
      </c>
      <c r="AB295" s="45">
        <f t="shared" si="400"/>
        <v>0</v>
      </c>
      <c r="AC295" s="560">
        <v>0</v>
      </c>
      <c r="AD295" s="186">
        <v>1</v>
      </c>
      <c r="AE295" s="218"/>
      <c r="AF295" s="214"/>
      <c r="AG295" s="215"/>
      <c r="AH295" s="216"/>
      <c r="AI295" s="231" t="str">
        <f t="shared" si="395"/>
        <v/>
      </c>
      <c r="AJ295" s="217"/>
      <c r="AK295" s="217"/>
      <c r="AL295" s="219" t="str">
        <f t="shared" si="392"/>
        <v/>
      </c>
      <c r="AM295" s="254">
        <f>IF(ISERROR(VLOOKUP($F295,[1]기획현황취합!$A$1:$E$65474,[1]기획현황취합!$B$1,FALSE))=TRUE,0,VLOOKUP($F295,[1]기획현황취합!$A$1:$E$65474,[1]기획현황취합!$B$1,FALSE))</f>
        <v>0</v>
      </c>
      <c r="AN295" s="1042">
        <f>IF(ISERROR(VLOOKUP($F295,[1]기획현황취합!$A$1:$E$65474,[1]기획현황취합!$C$1,FALSE))=TRUE,0,VLOOKUP($F295,[1]기획현황취합!$A$1:$E$65474,[1]기획현황취합!$C$1,FALSE))</f>
        <v>0</v>
      </c>
      <c r="AO295" s="46">
        <f>IF(ISERROR(($AM295/1.1)/VLOOKUP($AG295,'TARGET MU'!$A:$D,'TARGET MU'!$D$1,FALSE))=TRUE,0,($AM295/1.1)/VLOOKUP($AG295,'TARGET MU'!$A:$D,'TARGET MU'!$D$1,FALSE))</f>
        <v>0</v>
      </c>
      <c r="AP295" s="1049">
        <f>IF(OR(AF295=0,AND(AV295=0,AW295=0)),0,IF(AG295="캡보이2",AV295*$AQ$5+AU295,IF(OR(AK295="IN",AK295="BG",AK295="VT",AK295="CB"),$AU295+(($AV295*(1+$AW$4))*(HLOOKUP(VLOOKUP(AG295,'TARGET MU'!$A:$P,'TARGET MU'!$J$1,FALSE),$AO$4:$AR$5,2,FALSE)))+$AW295,$AU295+((($AV295*(1+$AW$4))*(1+HLOOKUP(VLOOKUP($P295,CODE!$K:$P,CODE!$P$1,FALSE),$AS$4:$AV$5,2,FALSE)))*(HLOOKUP(VLOOKUP(AG295,'TARGET MU'!$A:$P,'TARGET MU'!$J$1,FALSE),$AO$4:$AR$5,2,FALSE)))+$AW295)))</f>
        <v>0</v>
      </c>
      <c r="AQ295" s="38">
        <f t="shared" si="448"/>
        <v>0</v>
      </c>
      <c r="AR295" s="716">
        <v>0</v>
      </c>
      <c r="AS295" s="716">
        <v>0</v>
      </c>
      <c r="AT295" s="251"/>
      <c r="AU295" s="226">
        <f t="shared" si="449"/>
        <v>0</v>
      </c>
      <c r="AV295" s="252">
        <v>0</v>
      </c>
      <c r="AW295" s="253">
        <v>0</v>
      </c>
      <c r="AX295" s="257">
        <f>IF(ISERROR(VLOOKUP($F295,[1]기획현황취합!$A$1:$E$65474,[1]기획현황취합!$D$1,FALSE))=TRUE,0,VLOOKUP($F295,[1]기획현황취합!$A$1:$E$65474,[1]기획현황취합!$D$1,FALSE))</f>
        <v>0</v>
      </c>
      <c r="AY295" s="255">
        <v>0</v>
      </c>
      <c r="AZ295" s="210">
        <f>IF(ISERROR(VLOOKUP($F295,[1]기획현황취합!$A$1:$E$65474,[1]기획현황취합!$E$1,FALSE))=TRUE,0,VLOOKUP($F295,[1]기획현황취합!$A$1:$E$65474,[1]기획현황취합!$E$1,FALSE))</f>
        <v>0</v>
      </c>
      <c r="BA295" s="250">
        <v>0</v>
      </c>
      <c r="BB295" s="250">
        <v>0</v>
      </c>
      <c r="BC295" s="250">
        <v>0</v>
      </c>
      <c r="BD295" s="250">
        <v>0</v>
      </c>
      <c r="BE295" s="250">
        <v>0</v>
      </c>
      <c r="BF295" s="250">
        <v>0</v>
      </c>
      <c r="BG295" s="256">
        <v>0</v>
      </c>
      <c r="BH295" s="256">
        <v>0</v>
      </c>
      <c r="BI295" s="84">
        <f>IF($I295="TTL",SUMIF($C:$C,MID($K295,1,SEARCH("TTL",$K295)-2),$BI:$BI),SUMIF(실입고현황!$A:$A,BB295&amp;VLOOKUP($AG295,'TARGET MU'!$A:$D,'TARGET MU'!$B$1,FALSE)&amp;$Z295&amp;" "&amp;$AE295,실입고현황!$C:$C))</f>
        <v>0</v>
      </c>
      <c r="BJ295" s="103">
        <f>IF($I295="TTL",SUMIF($C:$C,MID($K295,1,SEARCH("TTL",$K295)-2),$BJ:$BJ),SUMIF(실입고현황!$A:$A,BC295&amp;VLOOKUP($AG295,'TARGET MU'!$A:$D,'TARGET MU'!$B$1,FALSE)&amp;$Z295&amp;" "&amp;$AE295,실입고현황!$C:$C))</f>
        <v>0</v>
      </c>
      <c r="BK295" s="104">
        <f>IF($I295="TTL",SUMIF($C:$C,MID($K295,1,SEARCH("TTL",$K295)-2),$BK:$BK),SUMIF(실입고현황!$A:$A,BD295&amp;VLOOKUP($AG295,'TARGET MU'!$A:$D,'TARGET MU'!$B$1,FALSE)&amp;$Z295&amp;" "&amp;$AE295,실입고현황!$C:$C))</f>
        <v>0</v>
      </c>
      <c r="BL295" s="104">
        <f>IF($I295="TTL",SUMIF($C:$C,MID($K295,1,SEARCH("TTL",$K295)-2),$BL:$BL),SUMIF(실입고현황!$A:$A,BE295&amp;VLOOKUP($AG295,'TARGET MU'!$A:$D,'TARGET MU'!$B$1,FALSE)&amp;$Z295&amp;" "&amp;$AE295,실입고현황!$C:$C))</f>
        <v>0</v>
      </c>
      <c r="BM295" s="104">
        <f>IF($I295="TTL",SUMIF($C:$C,MID($K295,1,SEARCH("TTL",$K295)-2),$BM:$BM),SUMIF(실입고현황!$A:$A,BF295&amp;VLOOKUP($AG295,'TARGET MU'!$A:$D,'TARGET MU'!$B$1,FALSE)&amp;$Z295&amp;" "&amp;$AE295,실입고현황!$C:$C))</f>
        <v>0</v>
      </c>
      <c r="BN295" s="105">
        <f t="shared" si="401"/>
        <v>0</v>
      </c>
      <c r="BO295" s="47">
        <f t="shared" si="402"/>
        <v>0</v>
      </c>
      <c r="BP295" s="95">
        <f t="shared" si="403"/>
        <v>0</v>
      </c>
      <c r="BQ295" s="95">
        <f t="shared" si="404"/>
        <v>0</v>
      </c>
      <c r="BR295" s="48">
        <f t="shared" si="396"/>
        <v>0</v>
      </c>
      <c r="BT295" s="26" t="str">
        <f>IF(ISERROR(Z295&amp;VLOOKUP($AG295,'TARGET MU'!$A:$D,'TARGET MU'!$B$1,FALSE))=TRUE,"",Z295&amp;VLOOKUP($AG295,'TARGET MU'!$A:$D,'TARGET MU'!$B$1,FALSE))</f>
        <v/>
      </c>
      <c r="BU295" s="31">
        <f t="shared" si="409"/>
        <v>0</v>
      </c>
      <c r="BV295" s="31" t="str">
        <f t="shared" si="410"/>
        <v>0</v>
      </c>
      <c r="BX295" s="55">
        <f t="shared" si="421"/>
        <v>0</v>
      </c>
      <c r="BY295" s="56" t="str">
        <f t="shared" si="422"/>
        <v/>
      </c>
      <c r="BZ295" s="56">
        <f t="shared" si="423"/>
        <v>0</v>
      </c>
      <c r="CA295" s="56">
        <f t="shared" si="424"/>
        <v>0</v>
      </c>
      <c r="CB295" s="56">
        <f t="shared" si="425"/>
        <v>0</v>
      </c>
      <c r="CC295" s="56">
        <f t="shared" si="426"/>
        <v>0</v>
      </c>
      <c r="CD295" s="57">
        <f t="shared" si="427"/>
        <v>0</v>
      </c>
      <c r="CE295" s="56" t="str">
        <f t="shared" si="428"/>
        <v/>
      </c>
      <c r="CF295" s="56" t="str">
        <f t="shared" si="429"/>
        <v/>
      </c>
      <c r="CG295" s="57">
        <f t="shared" si="430"/>
        <v>0</v>
      </c>
      <c r="CH295" s="56" t="str">
        <f t="shared" si="431"/>
        <v/>
      </c>
      <c r="CI295" s="56">
        <f t="shared" si="432"/>
        <v>1</v>
      </c>
      <c r="CJ295" s="56">
        <f t="shared" si="433"/>
        <v>0</v>
      </c>
      <c r="CK295" s="58">
        <f t="shared" si="405"/>
        <v>0</v>
      </c>
      <c r="CL295" s="59">
        <f t="shared" si="434"/>
        <v>0</v>
      </c>
      <c r="CM295" s="58">
        <f t="shared" si="435"/>
        <v>0</v>
      </c>
      <c r="CN295" s="58">
        <f t="shared" si="436"/>
        <v>0</v>
      </c>
      <c r="CO295" s="58">
        <f t="shared" si="437"/>
        <v>0</v>
      </c>
      <c r="CP295" s="60" t="str">
        <f t="shared" si="438"/>
        <v/>
      </c>
      <c r="CQ295" s="241"/>
      <c r="CS295" s="49"/>
      <c r="CT295" s="50" t="str">
        <f t="shared" si="439"/>
        <v/>
      </c>
      <c r="CU295" s="51" t="str">
        <f t="shared" si="440"/>
        <v/>
      </c>
      <c r="CV295" s="51" t="str">
        <f t="shared" si="441"/>
        <v>_</v>
      </c>
      <c r="CW295" s="51" t="str">
        <f t="shared" si="442"/>
        <v/>
      </c>
      <c r="CX295" s="52">
        <f t="shared" si="443"/>
        <v>0</v>
      </c>
      <c r="CY295" s="52" t="str">
        <f t="shared" si="444"/>
        <v/>
      </c>
      <c r="CZ295" s="53">
        <f t="shared" si="406"/>
        <v>0</v>
      </c>
      <c r="DA295" s="53">
        <f t="shared" si="445"/>
        <v>0</v>
      </c>
      <c r="DB295" s="52">
        <f t="shared" si="446"/>
        <v>0</v>
      </c>
      <c r="DC295" s="52">
        <f t="shared" si="447"/>
        <v>0</v>
      </c>
      <c r="DD295" s="61"/>
      <c r="DE295" s="165"/>
      <c r="DG295" s="276"/>
      <c r="DH295" s="282" t="str">
        <f t="shared" si="450"/>
        <v/>
      </c>
      <c r="DI295" s="275"/>
      <c r="DJ295" s="275"/>
      <c r="DK295" s="276"/>
      <c r="DL295" s="1081"/>
      <c r="DM295" s="1081"/>
      <c r="DN295" s="276"/>
      <c r="DO295" s="276"/>
      <c r="DP295" s="283" t="str">
        <f t="shared" si="451"/>
        <v/>
      </c>
      <c r="DQ295" s="276"/>
      <c r="DR295" s="276"/>
      <c r="DS295" s="277"/>
      <c r="DT295" s="276"/>
      <c r="DU295" s="277"/>
      <c r="DV295" s="276"/>
      <c r="DW295" s="276"/>
      <c r="DX295" s="277"/>
      <c r="DY295" s="277"/>
      <c r="DZ295" s="61"/>
      <c r="EA295" s="62"/>
      <c r="EB295" s="62"/>
      <c r="EC295" s="26" t="str">
        <f t="shared" si="411"/>
        <v/>
      </c>
      <c r="ED295" s="26" t="str">
        <f t="shared" si="412"/>
        <v/>
      </c>
      <c r="EE295" s="27">
        <f>IF(ED295="",0,IF(COUNTIF(ED$12:ED294,ED295)=0,0,COUNTIF(ED$12:ED294,ED295)))</f>
        <v>0</v>
      </c>
      <c r="EF295" s="26">
        <f t="shared" si="420"/>
        <v>0</v>
      </c>
      <c r="EG295" s="27" t="str">
        <f t="shared" si="413"/>
        <v/>
      </c>
      <c r="EI295" s="26" t="str">
        <f t="shared" si="414"/>
        <v/>
      </c>
      <c r="EJ295" s="26" t="str">
        <f t="shared" si="415"/>
        <v/>
      </c>
    </row>
    <row r="296" spans="1:140" s="26" customFormat="1" ht="52.5" customHeight="1">
      <c r="A296" s="169" t="str">
        <f>IF(OR($I296="TTL",$I296=""),"",IF(ISERROR(VLOOKUP($B296,CODE!$D:$G,CODE!$F$1-2,FALSE))=TRUE,"전략",VLOOKUP($B296,CODE!$D:$G,CODE!$F$1-2,FALSE)))</f>
        <v/>
      </c>
      <c r="B296" s="224" t="str">
        <f>IF(OR($I296="TTL",$I296=""),"",IF(VLOOKUP($P296,CODE!$K:$O,CODE!$O$1,FALSE)="",$I296,$I296&amp;"-"&amp;VLOOKUP($P296,CODE!$K:$O,CODE!$O$1,FALSE)))</f>
        <v/>
      </c>
      <c r="C296" s="72" t="str">
        <f t="shared" si="407"/>
        <v>--</v>
      </c>
      <c r="D296" s="306" t="str">
        <f t="shared" si="416"/>
        <v>--</v>
      </c>
      <c r="E296" s="72">
        <f t="shared" si="417"/>
        <v>0</v>
      </c>
      <c r="F296" s="195" t="str">
        <f t="shared" si="418"/>
        <v>--0</v>
      </c>
      <c r="G296" s="72" t="str">
        <f t="shared" si="419"/>
        <v>--0-</v>
      </c>
      <c r="H296" s="72">
        <f>IF(ISERROR(I296&amp;VLOOKUP(P296,CODE!$K:$N,CODE!$N$1,FALSE)&amp;S296)=TRUE,0,I296&amp;VLOOKUP(P296,CODE!$K:$N,CODE!$N$1,FALSE)&amp;S296)</f>
        <v>0</v>
      </c>
      <c r="I296" s="72" t="str">
        <f>IF(ISERROR(SEARCH("TTL",$K296))=TRUE,IF($L296="","",VLOOKUP($L296,CODE!$B:$G,CODE!$D$1,FALSE)),"TTL")</f>
        <v/>
      </c>
      <c r="J296" s="244" t="str">
        <f t="shared" si="408"/>
        <v/>
      </c>
      <c r="K296" s="558"/>
      <c r="L296" s="40"/>
      <c r="M296" s="41" t="str">
        <f>IF(OR($I296="TTL",$L296=""),"",VLOOKUP($L296,CODE!$B:$D,CODE!$C$1,FALSE))</f>
        <v/>
      </c>
      <c r="N296" s="42" t="str">
        <f>IF(OR($I296="TTL",$L296=""),"",VLOOKUP($K$2,CODE!$S:$T,CODE!$T$1-1,FALSE))</f>
        <v/>
      </c>
      <c r="O296" s="43" t="str">
        <f>IF(OR($I296="TTL",$L296=""),"",VLOOKUP($L$2,CODE!$X:$Y,CODE!$Y$1-1,FALSE))</f>
        <v/>
      </c>
      <c r="P296" s="40"/>
      <c r="Q296" s="41" t="str">
        <f>IF(OR($I296="TTL",$P296=""),"",VLOOKUP($P296,CODE!$K:$M,CODE!$L$1,FALSE))</f>
        <v/>
      </c>
      <c r="R296" s="185"/>
      <c r="S296" s="40"/>
      <c r="T296" s="43" t="str">
        <f t="shared" si="393"/>
        <v/>
      </c>
      <c r="U296" s="39" t="str">
        <f t="shared" si="394"/>
        <v/>
      </c>
      <c r="V296" s="36">
        <f t="shared" si="397"/>
        <v>0</v>
      </c>
      <c r="W296" s="44"/>
      <c r="X296" s="39" t="str">
        <f>IF($Y296="","",VLOOKUP($Y296,CODE!$AE:$AF,CODE!$AF$1-1,FALSE))</f>
        <v/>
      </c>
      <c r="Y296" s="37"/>
      <c r="Z296" s="35" t="str">
        <f t="shared" si="398"/>
        <v/>
      </c>
      <c r="AA296" s="554" t="str">
        <f t="shared" si="399"/>
        <v/>
      </c>
      <c r="AB296" s="45">
        <f t="shared" si="400"/>
        <v>0</v>
      </c>
      <c r="AC296" s="560">
        <v>0</v>
      </c>
      <c r="AD296" s="186">
        <v>1</v>
      </c>
      <c r="AE296" s="218"/>
      <c r="AF296" s="214"/>
      <c r="AG296" s="215"/>
      <c r="AH296" s="216"/>
      <c r="AI296" s="231" t="str">
        <f t="shared" si="395"/>
        <v/>
      </c>
      <c r="AJ296" s="217"/>
      <c r="AK296" s="217"/>
      <c r="AL296" s="219" t="str">
        <f t="shared" si="392"/>
        <v/>
      </c>
      <c r="AM296" s="254">
        <f>IF(ISERROR(VLOOKUP($F296,[1]기획현황취합!$A$1:$E$65474,[1]기획현황취합!$B$1,FALSE))=TRUE,0,VLOOKUP($F296,[1]기획현황취합!$A$1:$E$65474,[1]기획현황취합!$B$1,FALSE))</f>
        <v>0</v>
      </c>
      <c r="AN296" s="1042">
        <f>IF(ISERROR(VLOOKUP($F296,[1]기획현황취합!$A$1:$E$65474,[1]기획현황취합!$C$1,FALSE))=TRUE,0,VLOOKUP($F296,[1]기획현황취합!$A$1:$E$65474,[1]기획현황취합!$C$1,FALSE))</f>
        <v>0</v>
      </c>
      <c r="AO296" s="46">
        <f>IF(ISERROR(($AM296/1.1)/VLOOKUP($AG296,'TARGET MU'!$A:$D,'TARGET MU'!$D$1,FALSE))=TRUE,0,($AM296/1.1)/VLOOKUP($AG296,'TARGET MU'!$A:$D,'TARGET MU'!$D$1,FALSE))</f>
        <v>0</v>
      </c>
      <c r="AP296" s="1049">
        <f>IF(OR(AF296=0,AND(AV296=0,AW296=0)),0,IF(AG296="캡보이2",AV296*$AQ$5+AU296,IF(OR(AK296="IN",AK296="BG",AK296="VT",AK296="CB"),$AU296+(($AV296*(1+$AW$4))*(HLOOKUP(VLOOKUP(AG296,'TARGET MU'!$A:$P,'TARGET MU'!$J$1,FALSE),$AO$4:$AR$5,2,FALSE)))+$AW296,$AU296+((($AV296*(1+$AW$4))*(1+HLOOKUP(VLOOKUP($P296,CODE!$K:$P,CODE!$P$1,FALSE),$AS$4:$AV$5,2,FALSE)))*(HLOOKUP(VLOOKUP(AG296,'TARGET MU'!$A:$P,'TARGET MU'!$J$1,FALSE),$AO$4:$AR$5,2,FALSE)))+$AW296)))</f>
        <v>0</v>
      </c>
      <c r="AQ296" s="38">
        <f t="shared" si="448"/>
        <v>0</v>
      </c>
      <c r="AR296" s="716">
        <v>0</v>
      </c>
      <c r="AS296" s="716">
        <v>0</v>
      </c>
      <c r="AT296" s="251"/>
      <c r="AU296" s="226">
        <f t="shared" si="449"/>
        <v>0</v>
      </c>
      <c r="AV296" s="252">
        <v>0</v>
      </c>
      <c r="AW296" s="253">
        <v>0</v>
      </c>
      <c r="AX296" s="257">
        <f>IF(ISERROR(VLOOKUP($F296,[1]기획현황취합!$A$1:$E$65474,[1]기획현황취합!$D$1,FALSE))=TRUE,0,VLOOKUP($F296,[1]기획현황취합!$A$1:$E$65474,[1]기획현황취합!$D$1,FALSE))</f>
        <v>0</v>
      </c>
      <c r="AY296" s="255">
        <v>0</v>
      </c>
      <c r="AZ296" s="210">
        <f>IF(ISERROR(VLOOKUP($F296,[1]기획현황취합!$A$1:$E$65474,[1]기획현황취합!$E$1,FALSE))=TRUE,0,VLOOKUP($F296,[1]기획현황취합!$A$1:$E$65474,[1]기획현황취합!$E$1,FALSE))</f>
        <v>0</v>
      </c>
      <c r="BA296" s="250">
        <v>0</v>
      </c>
      <c r="BB296" s="250">
        <v>0</v>
      </c>
      <c r="BC296" s="250">
        <v>0</v>
      </c>
      <c r="BD296" s="250">
        <v>0</v>
      </c>
      <c r="BE296" s="250">
        <v>0</v>
      </c>
      <c r="BF296" s="250">
        <v>0</v>
      </c>
      <c r="BG296" s="256">
        <v>0</v>
      </c>
      <c r="BH296" s="256">
        <v>0</v>
      </c>
      <c r="BI296" s="84">
        <f>IF($I296="TTL",SUMIF($C:$C,MID($K296,1,SEARCH("TTL",$K296)-2),$BI:$BI),SUMIF(실입고현황!$A:$A,BB296&amp;VLOOKUP($AG296,'TARGET MU'!$A:$D,'TARGET MU'!$B$1,FALSE)&amp;$Z296&amp;" "&amp;$AE296,실입고현황!$C:$C))</f>
        <v>0</v>
      </c>
      <c r="BJ296" s="103">
        <f>IF($I296="TTL",SUMIF($C:$C,MID($K296,1,SEARCH("TTL",$K296)-2),$BJ:$BJ),SUMIF(실입고현황!$A:$A,BC296&amp;VLOOKUP($AG296,'TARGET MU'!$A:$D,'TARGET MU'!$B$1,FALSE)&amp;$Z296&amp;" "&amp;$AE296,실입고현황!$C:$C))</f>
        <v>0</v>
      </c>
      <c r="BK296" s="104">
        <f>IF($I296="TTL",SUMIF($C:$C,MID($K296,1,SEARCH("TTL",$K296)-2),$BK:$BK),SUMIF(실입고현황!$A:$A,BD296&amp;VLOOKUP($AG296,'TARGET MU'!$A:$D,'TARGET MU'!$B$1,FALSE)&amp;$Z296&amp;" "&amp;$AE296,실입고현황!$C:$C))</f>
        <v>0</v>
      </c>
      <c r="BL296" s="104">
        <f>IF($I296="TTL",SUMIF($C:$C,MID($K296,1,SEARCH("TTL",$K296)-2),$BL:$BL),SUMIF(실입고현황!$A:$A,BE296&amp;VLOOKUP($AG296,'TARGET MU'!$A:$D,'TARGET MU'!$B$1,FALSE)&amp;$Z296&amp;" "&amp;$AE296,실입고현황!$C:$C))</f>
        <v>0</v>
      </c>
      <c r="BM296" s="104">
        <f>IF($I296="TTL",SUMIF($C:$C,MID($K296,1,SEARCH("TTL",$K296)-2),$BM:$BM),SUMIF(실입고현황!$A:$A,BF296&amp;VLOOKUP($AG296,'TARGET MU'!$A:$D,'TARGET MU'!$B$1,FALSE)&amp;$Z296&amp;" "&amp;$AE296,실입고현황!$C:$C))</f>
        <v>0</v>
      </c>
      <c r="BN296" s="105">
        <f t="shared" si="401"/>
        <v>0</v>
      </c>
      <c r="BO296" s="47">
        <f t="shared" si="402"/>
        <v>0</v>
      </c>
      <c r="BP296" s="95">
        <f t="shared" si="403"/>
        <v>0</v>
      </c>
      <c r="BQ296" s="95">
        <f t="shared" si="404"/>
        <v>0</v>
      </c>
      <c r="BR296" s="48">
        <f t="shared" si="396"/>
        <v>0</v>
      </c>
      <c r="BT296" s="26" t="str">
        <f>IF(ISERROR(Z296&amp;VLOOKUP($AG296,'TARGET MU'!$A:$D,'TARGET MU'!$B$1,FALSE))=TRUE,"",Z296&amp;VLOOKUP($AG296,'TARGET MU'!$A:$D,'TARGET MU'!$B$1,FALSE))</f>
        <v/>
      </c>
      <c r="BU296" s="31">
        <f t="shared" si="409"/>
        <v>0</v>
      </c>
      <c r="BV296" s="31" t="str">
        <f t="shared" si="410"/>
        <v>0</v>
      </c>
      <c r="BX296" s="55">
        <f t="shared" si="421"/>
        <v>0</v>
      </c>
      <c r="BY296" s="56" t="str">
        <f t="shared" si="422"/>
        <v/>
      </c>
      <c r="BZ296" s="56">
        <f t="shared" si="423"/>
        <v>0</v>
      </c>
      <c r="CA296" s="56">
        <f t="shared" si="424"/>
        <v>0</v>
      </c>
      <c r="CB296" s="56">
        <f t="shared" si="425"/>
        <v>0</v>
      </c>
      <c r="CC296" s="56">
        <f t="shared" si="426"/>
        <v>0</v>
      </c>
      <c r="CD296" s="57">
        <f t="shared" si="427"/>
        <v>0</v>
      </c>
      <c r="CE296" s="56" t="str">
        <f t="shared" si="428"/>
        <v/>
      </c>
      <c r="CF296" s="56" t="str">
        <f t="shared" si="429"/>
        <v/>
      </c>
      <c r="CG296" s="57">
        <f t="shared" si="430"/>
        <v>0</v>
      </c>
      <c r="CH296" s="56" t="str">
        <f t="shared" si="431"/>
        <v/>
      </c>
      <c r="CI296" s="56">
        <f t="shared" si="432"/>
        <v>1</v>
      </c>
      <c r="CJ296" s="56">
        <f t="shared" si="433"/>
        <v>0</v>
      </c>
      <c r="CK296" s="58">
        <f t="shared" si="405"/>
        <v>0</v>
      </c>
      <c r="CL296" s="59">
        <f t="shared" si="434"/>
        <v>0</v>
      </c>
      <c r="CM296" s="58">
        <f t="shared" si="435"/>
        <v>0</v>
      </c>
      <c r="CN296" s="58">
        <f t="shared" si="436"/>
        <v>0</v>
      </c>
      <c r="CO296" s="58">
        <f t="shared" si="437"/>
        <v>0</v>
      </c>
      <c r="CP296" s="60" t="str">
        <f t="shared" si="438"/>
        <v/>
      </c>
      <c r="CQ296" s="241"/>
      <c r="CS296" s="49"/>
      <c r="CT296" s="50" t="str">
        <f t="shared" si="439"/>
        <v/>
      </c>
      <c r="CU296" s="51" t="str">
        <f t="shared" si="440"/>
        <v/>
      </c>
      <c r="CV296" s="51" t="str">
        <f t="shared" si="441"/>
        <v>_</v>
      </c>
      <c r="CW296" s="51" t="str">
        <f t="shared" si="442"/>
        <v/>
      </c>
      <c r="CX296" s="52">
        <f t="shared" si="443"/>
        <v>0</v>
      </c>
      <c r="CY296" s="52" t="str">
        <f t="shared" si="444"/>
        <v/>
      </c>
      <c r="CZ296" s="53">
        <f t="shared" si="406"/>
        <v>0</v>
      </c>
      <c r="DA296" s="53">
        <f t="shared" si="445"/>
        <v>0</v>
      </c>
      <c r="DB296" s="52">
        <f t="shared" si="446"/>
        <v>0</v>
      </c>
      <c r="DC296" s="52">
        <f t="shared" si="447"/>
        <v>0</v>
      </c>
      <c r="DD296" s="61"/>
      <c r="DE296" s="165"/>
      <c r="DG296" s="276"/>
      <c r="DH296" s="282" t="str">
        <f t="shared" si="450"/>
        <v/>
      </c>
      <c r="DI296" s="275"/>
      <c r="DJ296" s="275"/>
      <c r="DK296" s="276"/>
      <c r="DL296" s="1081"/>
      <c r="DM296" s="1081"/>
      <c r="DN296" s="276"/>
      <c r="DO296" s="276"/>
      <c r="DP296" s="283" t="str">
        <f t="shared" si="451"/>
        <v/>
      </c>
      <c r="DQ296" s="276"/>
      <c r="DR296" s="276"/>
      <c r="DS296" s="277"/>
      <c r="DT296" s="276"/>
      <c r="DU296" s="277"/>
      <c r="DV296" s="276"/>
      <c r="DW296" s="276"/>
      <c r="DX296" s="277"/>
      <c r="DY296" s="277"/>
      <c r="DZ296" s="61"/>
      <c r="EA296" s="62"/>
      <c r="EB296" s="62"/>
      <c r="EC296" s="26" t="str">
        <f t="shared" si="411"/>
        <v/>
      </c>
      <c r="ED296" s="26" t="str">
        <f t="shared" si="412"/>
        <v/>
      </c>
      <c r="EE296" s="27">
        <f>IF(ED296="",0,IF(COUNTIF(ED$12:ED295,ED296)=0,0,COUNTIF(ED$12:ED295,ED296)))</f>
        <v>0</v>
      </c>
      <c r="EF296" s="26">
        <f t="shared" si="420"/>
        <v>0</v>
      </c>
      <c r="EG296" s="27" t="str">
        <f t="shared" si="413"/>
        <v/>
      </c>
      <c r="EI296" s="26" t="str">
        <f t="shared" si="414"/>
        <v/>
      </c>
      <c r="EJ296" s="26" t="str">
        <f t="shared" si="415"/>
        <v/>
      </c>
    </row>
    <row r="297" spans="1:140" s="26" customFormat="1" ht="52.5" customHeight="1">
      <c r="A297" s="169" t="str">
        <f>IF(OR($I297="TTL",$I297=""),"",IF(ISERROR(VLOOKUP($B297,CODE!$D:$G,CODE!$F$1-2,FALSE))=TRUE,"전략",VLOOKUP($B297,CODE!$D:$G,CODE!$F$1-2,FALSE)))</f>
        <v/>
      </c>
      <c r="B297" s="224" t="str">
        <f>IF(OR($I297="TTL",$I297=""),"",IF(VLOOKUP($P297,CODE!$K:$O,CODE!$O$1,FALSE)="",$I297,$I297&amp;"-"&amp;VLOOKUP($P297,CODE!$K:$O,CODE!$O$1,FALSE)))</f>
        <v/>
      </c>
      <c r="C297" s="72" t="str">
        <f t="shared" si="407"/>
        <v>--</v>
      </c>
      <c r="D297" s="306" t="str">
        <f t="shared" si="416"/>
        <v>--</v>
      </c>
      <c r="E297" s="72">
        <f t="shared" si="417"/>
        <v>0</v>
      </c>
      <c r="F297" s="195" t="str">
        <f t="shared" si="418"/>
        <v>--0</v>
      </c>
      <c r="G297" s="72" t="str">
        <f t="shared" si="419"/>
        <v>--0-</v>
      </c>
      <c r="H297" s="72">
        <f>IF(ISERROR(I297&amp;VLOOKUP(P297,CODE!$K:$N,CODE!$N$1,FALSE)&amp;S297)=TRUE,0,I297&amp;VLOOKUP(P297,CODE!$K:$N,CODE!$N$1,FALSE)&amp;S297)</f>
        <v>0</v>
      </c>
      <c r="I297" s="72" t="str">
        <f>IF(ISERROR(SEARCH("TTL",$K297))=TRUE,IF($L297="","",VLOOKUP($L297,CODE!$B:$G,CODE!$D$1,FALSE)),"TTL")</f>
        <v/>
      </c>
      <c r="J297" s="244" t="str">
        <f t="shared" si="408"/>
        <v/>
      </c>
      <c r="K297" s="558"/>
      <c r="L297" s="40"/>
      <c r="M297" s="41" t="str">
        <f>IF(OR($I297="TTL",$L297=""),"",VLOOKUP($L297,CODE!$B:$D,CODE!$C$1,FALSE))</f>
        <v/>
      </c>
      <c r="N297" s="42" t="str">
        <f>IF(OR($I297="TTL",$L297=""),"",VLOOKUP($K$2,CODE!$S:$T,CODE!$T$1-1,FALSE))</f>
        <v/>
      </c>
      <c r="O297" s="43" t="str">
        <f>IF(OR($I297="TTL",$L297=""),"",VLOOKUP($L$2,CODE!$X:$Y,CODE!$Y$1-1,FALSE))</f>
        <v/>
      </c>
      <c r="P297" s="40"/>
      <c r="Q297" s="41" t="str">
        <f>IF(OR($I297="TTL",$P297=""),"",VLOOKUP($P297,CODE!$K:$M,CODE!$L$1,FALSE))</f>
        <v/>
      </c>
      <c r="R297" s="185"/>
      <c r="S297" s="40"/>
      <c r="T297" s="43" t="str">
        <f t="shared" si="393"/>
        <v/>
      </c>
      <c r="U297" s="39" t="str">
        <f t="shared" si="394"/>
        <v/>
      </c>
      <c r="V297" s="36">
        <f t="shared" si="397"/>
        <v>0</v>
      </c>
      <c r="W297" s="44"/>
      <c r="X297" s="39" t="str">
        <f>IF($Y297="","",VLOOKUP($Y297,CODE!$AE:$AF,CODE!$AF$1-1,FALSE))</f>
        <v/>
      </c>
      <c r="Y297" s="37"/>
      <c r="Z297" s="35" t="str">
        <f t="shared" si="398"/>
        <v/>
      </c>
      <c r="AA297" s="554" t="str">
        <f t="shared" si="399"/>
        <v/>
      </c>
      <c r="AB297" s="45">
        <f t="shared" si="400"/>
        <v>0</v>
      </c>
      <c r="AC297" s="560">
        <v>0</v>
      </c>
      <c r="AD297" s="186">
        <v>1</v>
      </c>
      <c r="AE297" s="218"/>
      <c r="AF297" s="214"/>
      <c r="AG297" s="215"/>
      <c r="AH297" s="216"/>
      <c r="AI297" s="231" t="str">
        <f t="shared" si="395"/>
        <v/>
      </c>
      <c r="AJ297" s="217"/>
      <c r="AK297" s="217"/>
      <c r="AL297" s="219" t="str">
        <f t="shared" si="392"/>
        <v/>
      </c>
      <c r="AM297" s="254">
        <f>IF(ISERROR(VLOOKUP($F297,[1]기획현황취합!$A$1:$E$65474,[1]기획현황취합!$B$1,FALSE))=TRUE,0,VLOOKUP($F297,[1]기획현황취합!$A$1:$E$65474,[1]기획현황취합!$B$1,FALSE))</f>
        <v>0</v>
      </c>
      <c r="AN297" s="1042">
        <f>IF(ISERROR(VLOOKUP($F297,[1]기획현황취합!$A$1:$E$65474,[1]기획현황취합!$C$1,FALSE))=TRUE,0,VLOOKUP($F297,[1]기획현황취합!$A$1:$E$65474,[1]기획현황취합!$C$1,FALSE))</f>
        <v>0</v>
      </c>
      <c r="AO297" s="46">
        <f>IF(ISERROR(($AM297/1.1)/VLOOKUP($AG297,'TARGET MU'!$A:$D,'TARGET MU'!$D$1,FALSE))=TRUE,0,($AM297/1.1)/VLOOKUP($AG297,'TARGET MU'!$A:$D,'TARGET MU'!$D$1,FALSE))</f>
        <v>0</v>
      </c>
      <c r="AP297" s="1049">
        <f>IF(OR(AF297=0,AND(AV297=0,AW297=0)),0,IF(AG297="캡보이2",AV297*$AQ$5+AU297,IF(OR(AK297="IN",AK297="BG",AK297="VT",AK297="CB"),$AU297+(($AV297*(1+$AW$4))*(HLOOKUP(VLOOKUP(AG297,'TARGET MU'!$A:$P,'TARGET MU'!$J$1,FALSE),$AO$4:$AR$5,2,FALSE)))+$AW297,$AU297+((($AV297*(1+$AW$4))*(1+HLOOKUP(VLOOKUP($P297,CODE!$K:$P,CODE!$P$1,FALSE),$AS$4:$AV$5,2,FALSE)))*(HLOOKUP(VLOOKUP(AG297,'TARGET MU'!$A:$P,'TARGET MU'!$J$1,FALSE),$AO$4:$AR$5,2,FALSE)))+$AW297)))</f>
        <v>0</v>
      </c>
      <c r="AQ297" s="38">
        <f t="shared" si="448"/>
        <v>0</v>
      </c>
      <c r="AR297" s="716">
        <v>0</v>
      </c>
      <c r="AS297" s="716">
        <v>0</v>
      </c>
      <c r="AT297" s="251"/>
      <c r="AU297" s="226">
        <f t="shared" si="449"/>
        <v>0</v>
      </c>
      <c r="AV297" s="252">
        <v>0</v>
      </c>
      <c r="AW297" s="253">
        <v>0</v>
      </c>
      <c r="AX297" s="257">
        <f>IF(ISERROR(VLOOKUP($F297,[1]기획현황취합!$A$1:$E$65474,[1]기획현황취합!$D$1,FALSE))=TRUE,0,VLOOKUP($F297,[1]기획현황취합!$A$1:$E$65474,[1]기획현황취합!$D$1,FALSE))</f>
        <v>0</v>
      </c>
      <c r="AY297" s="255">
        <v>0</v>
      </c>
      <c r="AZ297" s="210">
        <f>IF(ISERROR(VLOOKUP($F297,[1]기획현황취합!$A$1:$E$65474,[1]기획현황취합!$E$1,FALSE))=TRUE,0,VLOOKUP($F297,[1]기획현황취합!$A$1:$E$65474,[1]기획현황취합!$E$1,FALSE))</f>
        <v>0</v>
      </c>
      <c r="BA297" s="250">
        <v>0</v>
      </c>
      <c r="BB297" s="250">
        <v>0</v>
      </c>
      <c r="BC297" s="250">
        <v>0</v>
      </c>
      <c r="BD297" s="250">
        <v>0</v>
      </c>
      <c r="BE297" s="250">
        <v>0</v>
      </c>
      <c r="BF297" s="250">
        <v>0</v>
      </c>
      <c r="BG297" s="256">
        <v>0</v>
      </c>
      <c r="BH297" s="256">
        <v>0</v>
      </c>
      <c r="BI297" s="84">
        <f>IF($I297="TTL",SUMIF($C:$C,MID($K297,1,SEARCH("TTL",$K297)-2),$BI:$BI),SUMIF(실입고현황!$A:$A,BB297&amp;VLOOKUP($AG297,'TARGET MU'!$A:$D,'TARGET MU'!$B$1,FALSE)&amp;$Z297&amp;" "&amp;$AE297,실입고현황!$C:$C))</f>
        <v>0</v>
      </c>
      <c r="BJ297" s="103">
        <f>IF($I297="TTL",SUMIF($C:$C,MID($K297,1,SEARCH("TTL",$K297)-2),$BJ:$BJ),SUMIF(실입고현황!$A:$A,BC297&amp;VLOOKUP($AG297,'TARGET MU'!$A:$D,'TARGET MU'!$B$1,FALSE)&amp;$Z297&amp;" "&amp;$AE297,실입고현황!$C:$C))</f>
        <v>0</v>
      </c>
      <c r="BK297" s="104">
        <f>IF($I297="TTL",SUMIF($C:$C,MID($K297,1,SEARCH("TTL",$K297)-2),$BK:$BK),SUMIF(실입고현황!$A:$A,BD297&amp;VLOOKUP($AG297,'TARGET MU'!$A:$D,'TARGET MU'!$B$1,FALSE)&amp;$Z297&amp;" "&amp;$AE297,실입고현황!$C:$C))</f>
        <v>0</v>
      </c>
      <c r="BL297" s="104">
        <f>IF($I297="TTL",SUMIF($C:$C,MID($K297,1,SEARCH("TTL",$K297)-2),$BL:$BL),SUMIF(실입고현황!$A:$A,BE297&amp;VLOOKUP($AG297,'TARGET MU'!$A:$D,'TARGET MU'!$B$1,FALSE)&amp;$Z297&amp;" "&amp;$AE297,실입고현황!$C:$C))</f>
        <v>0</v>
      </c>
      <c r="BM297" s="104">
        <f>IF($I297="TTL",SUMIF($C:$C,MID($K297,1,SEARCH("TTL",$K297)-2),$BM:$BM),SUMIF(실입고현황!$A:$A,BF297&amp;VLOOKUP($AG297,'TARGET MU'!$A:$D,'TARGET MU'!$B$1,FALSE)&amp;$Z297&amp;" "&amp;$AE297,실입고현황!$C:$C))</f>
        <v>0</v>
      </c>
      <c r="BN297" s="105">
        <f t="shared" si="401"/>
        <v>0</v>
      </c>
      <c r="BO297" s="47">
        <f t="shared" si="402"/>
        <v>0</v>
      </c>
      <c r="BP297" s="95">
        <f t="shared" si="403"/>
        <v>0</v>
      </c>
      <c r="BQ297" s="95">
        <f t="shared" si="404"/>
        <v>0</v>
      </c>
      <c r="BR297" s="48">
        <f t="shared" si="396"/>
        <v>0</v>
      </c>
      <c r="BT297" s="26" t="str">
        <f>IF(ISERROR(Z297&amp;VLOOKUP($AG297,'TARGET MU'!$A:$D,'TARGET MU'!$B$1,FALSE))=TRUE,"",Z297&amp;VLOOKUP($AG297,'TARGET MU'!$A:$D,'TARGET MU'!$B$1,FALSE))</f>
        <v/>
      </c>
      <c r="BU297" s="31">
        <f t="shared" si="409"/>
        <v>0</v>
      </c>
      <c r="BV297" s="31" t="str">
        <f t="shared" si="410"/>
        <v>0</v>
      </c>
      <c r="BX297" s="55">
        <f t="shared" si="421"/>
        <v>0</v>
      </c>
      <c r="BY297" s="56" t="str">
        <f t="shared" si="422"/>
        <v/>
      </c>
      <c r="BZ297" s="56">
        <f t="shared" si="423"/>
        <v>0</v>
      </c>
      <c r="CA297" s="56">
        <f t="shared" si="424"/>
        <v>0</v>
      </c>
      <c r="CB297" s="56">
        <f t="shared" si="425"/>
        <v>0</v>
      </c>
      <c r="CC297" s="56">
        <f t="shared" si="426"/>
        <v>0</v>
      </c>
      <c r="CD297" s="57">
        <f t="shared" si="427"/>
        <v>0</v>
      </c>
      <c r="CE297" s="56" t="str">
        <f t="shared" si="428"/>
        <v/>
      </c>
      <c r="CF297" s="56" t="str">
        <f t="shared" si="429"/>
        <v/>
      </c>
      <c r="CG297" s="57">
        <f t="shared" si="430"/>
        <v>0</v>
      </c>
      <c r="CH297" s="56" t="str">
        <f t="shared" si="431"/>
        <v/>
      </c>
      <c r="CI297" s="56">
        <f t="shared" si="432"/>
        <v>1</v>
      </c>
      <c r="CJ297" s="56">
        <f t="shared" si="433"/>
        <v>0</v>
      </c>
      <c r="CK297" s="58">
        <f t="shared" si="405"/>
        <v>0</v>
      </c>
      <c r="CL297" s="59">
        <f t="shared" si="434"/>
        <v>0</v>
      </c>
      <c r="CM297" s="58">
        <f t="shared" si="435"/>
        <v>0</v>
      </c>
      <c r="CN297" s="58">
        <f t="shared" si="436"/>
        <v>0</v>
      </c>
      <c r="CO297" s="58">
        <f t="shared" si="437"/>
        <v>0</v>
      </c>
      <c r="CP297" s="60" t="str">
        <f t="shared" si="438"/>
        <v/>
      </c>
      <c r="CQ297" s="241"/>
      <c r="CS297" s="49"/>
      <c r="CT297" s="50" t="str">
        <f t="shared" si="439"/>
        <v/>
      </c>
      <c r="CU297" s="51" t="str">
        <f t="shared" si="440"/>
        <v/>
      </c>
      <c r="CV297" s="51" t="str">
        <f t="shared" si="441"/>
        <v>_</v>
      </c>
      <c r="CW297" s="51" t="str">
        <f t="shared" si="442"/>
        <v/>
      </c>
      <c r="CX297" s="52">
        <f t="shared" si="443"/>
        <v>0</v>
      </c>
      <c r="CY297" s="52" t="str">
        <f t="shared" si="444"/>
        <v/>
      </c>
      <c r="CZ297" s="53">
        <f t="shared" si="406"/>
        <v>0</v>
      </c>
      <c r="DA297" s="53">
        <f t="shared" si="445"/>
        <v>0</v>
      </c>
      <c r="DB297" s="52">
        <f t="shared" si="446"/>
        <v>0</v>
      </c>
      <c r="DC297" s="52">
        <f t="shared" si="447"/>
        <v>0</v>
      </c>
      <c r="DD297" s="61"/>
      <c r="DE297" s="165"/>
      <c r="DG297" s="276"/>
      <c r="DH297" s="282" t="str">
        <f t="shared" si="450"/>
        <v/>
      </c>
      <c r="DI297" s="275"/>
      <c r="DJ297" s="275"/>
      <c r="DK297" s="276"/>
      <c r="DL297" s="1081"/>
      <c r="DM297" s="1081"/>
      <c r="DN297" s="276"/>
      <c r="DO297" s="276"/>
      <c r="DP297" s="283" t="str">
        <f t="shared" si="451"/>
        <v/>
      </c>
      <c r="DQ297" s="276"/>
      <c r="DR297" s="276"/>
      <c r="DS297" s="277"/>
      <c r="DT297" s="276"/>
      <c r="DU297" s="277"/>
      <c r="DV297" s="276"/>
      <c r="DW297" s="276"/>
      <c r="DX297" s="277"/>
      <c r="DY297" s="277"/>
      <c r="DZ297" s="61"/>
      <c r="EA297" s="62"/>
      <c r="EB297" s="62"/>
      <c r="EC297" s="26" t="str">
        <f t="shared" si="411"/>
        <v/>
      </c>
      <c r="ED297" s="26" t="str">
        <f t="shared" si="412"/>
        <v/>
      </c>
      <c r="EE297" s="27">
        <f>IF(ED297="",0,IF(COUNTIF(ED$12:ED296,ED297)=0,0,COUNTIF(ED$12:ED296,ED297)))</f>
        <v>0</v>
      </c>
      <c r="EF297" s="26">
        <f t="shared" si="420"/>
        <v>0</v>
      </c>
      <c r="EG297" s="27" t="str">
        <f t="shared" si="413"/>
        <v/>
      </c>
      <c r="EI297" s="26" t="str">
        <f t="shared" si="414"/>
        <v/>
      </c>
      <c r="EJ297" s="26" t="str">
        <f t="shared" si="415"/>
        <v/>
      </c>
    </row>
    <row r="298" spans="1:140" s="26" customFormat="1" ht="52.5" customHeight="1">
      <c r="A298" s="169" t="str">
        <f>IF(OR($I298="TTL",$I298=""),"",IF(ISERROR(VLOOKUP($B298,CODE!$D:$G,CODE!$F$1-2,FALSE))=TRUE,"전략",VLOOKUP($B298,CODE!$D:$G,CODE!$F$1-2,FALSE)))</f>
        <v/>
      </c>
      <c r="B298" s="224" t="str">
        <f>IF(OR($I298="TTL",$I298=""),"",IF(VLOOKUP($P298,CODE!$K:$O,CODE!$O$1,FALSE)="",$I298,$I298&amp;"-"&amp;VLOOKUP($P298,CODE!$K:$O,CODE!$O$1,FALSE)))</f>
        <v/>
      </c>
      <c r="C298" s="72" t="str">
        <f t="shared" si="407"/>
        <v>--</v>
      </c>
      <c r="D298" s="306" t="str">
        <f t="shared" si="416"/>
        <v>--</v>
      </c>
      <c r="E298" s="72">
        <f t="shared" si="417"/>
        <v>0</v>
      </c>
      <c r="F298" s="195" t="str">
        <f t="shared" si="418"/>
        <v>--0</v>
      </c>
      <c r="G298" s="72" t="str">
        <f t="shared" si="419"/>
        <v>--0-</v>
      </c>
      <c r="H298" s="72">
        <f>IF(ISERROR(I298&amp;VLOOKUP(P298,CODE!$K:$N,CODE!$N$1,FALSE)&amp;S298)=TRUE,0,I298&amp;VLOOKUP(P298,CODE!$K:$N,CODE!$N$1,FALSE)&amp;S298)</f>
        <v>0</v>
      </c>
      <c r="I298" s="72" t="str">
        <f>IF(ISERROR(SEARCH("TTL",$K298))=TRUE,IF($L298="","",VLOOKUP($L298,CODE!$B:$G,CODE!$D$1,FALSE)),"TTL")</f>
        <v/>
      </c>
      <c r="J298" s="244" t="str">
        <f t="shared" si="408"/>
        <v/>
      </c>
      <c r="K298" s="558"/>
      <c r="L298" s="40"/>
      <c r="M298" s="41" t="str">
        <f>IF(OR($I298="TTL",$L298=""),"",VLOOKUP($L298,CODE!$B:$D,CODE!$C$1,FALSE))</f>
        <v/>
      </c>
      <c r="N298" s="42" t="str">
        <f>IF(OR($I298="TTL",$L298=""),"",VLOOKUP($K$2,CODE!$S:$T,CODE!$T$1-1,FALSE))</f>
        <v/>
      </c>
      <c r="O298" s="43" t="str">
        <f>IF(OR($I298="TTL",$L298=""),"",VLOOKUP($L$2,CODE!$X:$Y,CODE!$Y$1-1,FALSE))</f>
        <v/>
      </c>
      <c r="P298" s="40"/>
      <c r="Q298" s="41" t="str">
        <f>IF(OR($I298="TTL",$P298=""),"",VLOOKUP($P298,CODE!$K:$M,CODE!$L$1,FALSE))</f>
        <v/>
      </c>
      <c r="R298" s="185"/>
      <c r="S298" s="40"/>
      <c r="T298" s="43" t="str">
        <f t="shared" si="393"/>
        <v/>
      </c>
      <c r="U298" s="39" t="str">
        <f t="shared" si="394"/>
        <v/>
      </c>
      <c r="V298" s="36">
        <f t="shared" si="397"/>
        <v>0</v>
      </c>
      <c r="W298" s="44"/>
      <c r="X298" s="39" t="str">
        <f>IF($Y298="","",VLOOKUP($Y298,CODE!$AE:$AF,CODE!$AF$1-1,FALSE))</f>
        <v/>
      </c>
      <c r="Y298" s="37"/>
      <c r="Z298" s="35" t="str">
        <f t="shared" si="398"/>
        <v/>
      </c>
      <c r="AA298" s="554" t="str">
        <f t="shared" si="399"/>
        <v/>
      </c>
      <c r="AB298" s="45">
        <f t="shared" si="400"/>
        <v>0</v>
      </c>
      <c r="AC298" s="560">
        <v>0</v>
      </c>
      <c r="AD298" s="186">
        <v>1</v>
      </c>
      <c r="AE298" s="218"/>
      <c r="AF298" s="214"/>
      <c r="AG298" s="215"/>
      <c r="AH298" s="216"/>
      <c r="AI298" s="231" t="str">
        <f t="shared" si="395"/>
        <v/>
      </c>
      <c r="AJ298" s="217"/>
      <c r="AK298" s="217"/>
      <c r="AL298" s="219" t="str">
        <f t="shared" si="392"/>
        <v/>
      </c>
      <c r="AM298" s="254">
        <f>IF(ISERROR(VLOOKUP($F298,[1]기획현황취합!$A$1:$E$65474,[1]기획현황취합!$B$1,FALSE))=TRUE,0,VLOOKUP($F298,[1]기획현황취합!$A$1:$E$65474,[1]기획현황취합!$B$1,FALSE))</f>
        <v>0</v>
      </c>
      <c r="AN298" s="1042">
        <f>IF(ISERROR(VLOOKUP($F298,[1]기획현황취합!$A$1:$E$65474,[1]기획현황취합!$C$1,FALSE))=TRUE,0,VLOOKUP($F298,[1]기획현황취합!$A$1:$E$65474,[1]기획현황취합!$C$1,FALSE))</f>
        <v>0</v>
      </c>
      <c r="AO298" s="46">
        <f>IF(ISERROR(($AM298/1.1)/VLOOKUP($AG298,'TARGET MU'!$A:$D,'TARGET MU'!$D$1,FALSE))=TRUE,0,($AM298/1.1)/VLOOKUP($AG298,'TARGET MU'!$A:$D,'TARGET MU'!$D$1,FALSE))</f>
        <v>0</v>
      </c>
      <c r="AP298" s="1049">
        <f>IF(OR(AF298=0,AND(AV298=0,AW298=0)),0,IF(AG298="캡보이2",AV298*$AQ$5+AU298,IF(OR(AK298="IN",AK298="BG",AK298="VT",AK298="CB"),$AU298+(($AV298*(1+$AW$4))*(HLOOKUP(VLOOKUP(AG298,'TARGET MU'!$A:$P,'TARGET MU'!$J$1,FALSE),$AO$4:$AR$5,2,FALSE)))+$AW298,$AU298+((($AV298*(1+$AW$4))*(1+HLOOKUP(VLOOKUP($P298,CODE!$K:$P,CODE!$P$1,FALSE),$AS$4:$AV$5,2,FALSE)))*(HLOOKUP(VLOOKUP(AG298,'TARGET MU'!$A:$P,'TARGET MU'!$J$1,FALSE),$AO$4:$AR$5,2,FALSE)))+$AW298)))</f>
        <v>0</v>
      </c>
      <c r="AQ298" s="38">
        <f t="shared" si="448"/>
        <v>0</v>
      </c>
      <c r="AR298" s="716">
        <v>0</v>
      </c>
      <c r="AS298" s="716">
        <v>0</v>
      </c>
      <c r="AT298" s="251"/>
      <c r="AU298" s="226">
        <f t="shared" si="449"/>
        <v>0</v>
      </c>
      <c r="AV298" s="252">
        <v>0</v>
      </c>
      <c r="AW298" s="253">
        <v>0</v>
      </c>
      <c r="AX298" s="257">
        <f>IF(ISERROR(VLOOKUP($F298,[1]기획현황취합!$A$1:$E$65474,[1]기획현황취합!$D$1,FALSE))=TRUE,0,VLOOKUP($F298,[1]기획현황취합!$A$1:$E$65474,[1]기획현황취합!$D$1,FALSE))</f>
        <v>0</v>
      </c>
      <c r="AY298" s="255">
        <v>0</v>
      </c>
      <c r="AZ298" s="210">
        <f>IF(ISERROR(VLOOKUP($F298,[1]기획현황취합!$A$1:$E$65474,[1]기획현황취합!$E$1,FALSE))=TRUE,0,VLOOKUP($F298,[1]기획현황취합!$A$1:$E$65474,[1]기획현황취합!$E$1,FALSE))</f>
        <v>0</v>
      </c>
      <c r="BA298" s="250">
        <v>0</v>
      </c>
      <c r="BB298" s="250">
        <v>0</v>
      </c>
      <c r="BC298" s="250">
        <v>0</v>
      </c>
      <c r="BD298" s="250">
        <v>0</v>
      </c>
      <c r="BE298" s="250">
        <v>0</v>
      </c>
      <c r="BF298" s="250">
        <v>0</v>
      </c>
      <c r="BG298" s="256">
        <v>0</v>
      </c>
      <c r="BH298" s="256">
        <v>0</v>
      </c>
      <c r="BI298" s="84">
        <f>IF($I298="TTL",SUMIF($C:$C,MID($K298,1,SEARCH("TTL",$K298)-2),$BI:$BI),SUMIF(실입고현황!$A:$A,BB298&amp;VLOOKUP($AG298,'TARGET MU'!$A:$D,'TARGET MU'!$B$1,FALSE)&amp;$Z298&amp;" "&amp;$AE298,실입고현황!$C:$C))</f>
        <v>0</v>
      </c>
      <c r="BJ298" s="103">
        <f>IF($I298="TTL",SUMIF($C:$C,MID($K298,1,SEARCH("TTL",$K298)-2),$BJ:$BJ),SUMIF(실입고현황!$A:$A,BC298&amp;VLOOKUP($AG298,'TARGET MU'!$A:$D,'TARGET MU'!$B$1,FALSE)&amp;$Z298&amp;" "&amp;$AE298,실입고현황!$C:$C))</f>
        <v>0</v>
      </c>
      <c r="BK298" s="104">
        <f>IF($I298="TTL",SUMIF($C:$C,MID($K298,1,SEARCH("TTL",$K298)-2),$BK:$BK),SUMIF(실입고현황!$A:$A,BD298&amp;VLOOKUP($AG298,'TARGET MU'!$A:$D,'TARGET MU'!$B$1,FALSE)&amp;$Z298&amp;" "&amp;$AE298,실입고현황!$C:$C))</f>
        <v>0</v>
      </c>
      <c r="BL298" s="104">
        <f>IF($I298="TTL",SUMIF($C:$C,MID($K298,1,SEARCH("TTL",$K298)-2),$BL:$BL),SUMIF(실입고현황!$A:$A,BE298&amp;VLOOKUP($AG298,'TARGET MU'!$A:$D,'TARGET MU'!$B$1,FALSE)&amp;$Z298&amp;" "&amp;$AE298,실입고현황!$C:$C))</f>
        <v>0</v>
      </c>
      <c r="BM298" s="104">
        <f>IF($I298="TTL",SUMIF($C:$C,MID($K298,1,SEARCH("TTL",$K298)-2),$BM:$BM),SUMIF(실입고현황!$A:$A,BF298&amp;VLOOKUP($AG298,'TARGET MU'!$A:$D,'TARGET MU'!$B$1,FALSE)&amp;$Z298&amp;" "&amp;$AE298,실입고현황!$C:$C))</f>
        <v>0</v>
      </c>
      <c r="BN298" s="105">
        <f t="shared" si="401"/>
        <v>0</v>
      </c>
      <c r="BO298" s="47">
        <f t="shared" si="402"/>
        <v>0</v>
      </c>
      <c r="BP298" s="95">
        <f t="shared" si="403"/>
        <v>0</v>
      </c>
      <c r="BQ298" s="95">
        <f t="shared" si="404"/>
        <v>0</v>
      </c>
      <c r="BR298" s="48">
        <f t="shared" si="396"/>
        <v>0</v>
      </c>
      <c r="BT298" s="26" t="str">
        <f>IF(ISERROR(Z298&amp;VLOOKUP($AG298,'TARGET MU'!$A:$D,'TARGET MU'!$B$1,FALSE))=TRUE,"",Z298&amp;VLOOKUP($AG298,'TARGET MU'!$A:$D,'TARGET MU'!$B$1,FALSE))</f>
        <v/>
      </c>
      <c r="BU298" s="31">
        <f t="shared" si="409"/>
        <v>0</v>
      </c>
      <c r="BV298" s="31" t="str">
        <f t="shared" si="410"/>
        <v>0</v>
      </c>
      <c r="BX298" s="55">
        <f t="shared" si="421"/>
        <v>0</v>
      </c>
      <c r="BY298" s="56" t="str">
        <f t="shared" si="422"/>
        <v/>
      </c>
      <c r="BZ298" s="56">
        <f t="shared" si="423"/>
        <v>0</v>
      </c>
      <c r="CA298" s="56">
        <f t="shared" si="424"/>
        <v>0</v>
      </c>
      <c r="CB298" s="56">
        <f t="shared" si="425"/>
        <v>0</v>
      </c>
      <c r="CC298" s="56">
        <f t="shared" si="426"/>
        <v>0</v>
      </c>
      <c r="CD298" s="57">
        <f t="shared" si="427"/>
        <v>0</v>
      </c>
      <c r="CE298" s="56" t="str">
        <f t="shared" si="428"/>
        <v/>
      </c>
      <c r="CF298" s="56" t="str">
        <f t="shared" si="429"/>
        <v/>
      </c>
      <c r="CG298" s="57">
        <f t="shared" si="430"/>
        <v>0</v>
      </c>
      <c r="CH298" s="56" t="str">
        <f t="shared" si="431"/>
        <v/>
      </c>
      <c r="CI298" s="56">
        <f t="shared" si="432"/>
        <v>1</v>
      </c>
      <c r="CJ298" s="56">
        <f t="shared" si="433"/>
        <v>0</v>
      </c>
      <c r="CK298" s="58">
        <f t="shared" si="405"/>
        <v>0</v>
      </c>
      <c r="CL298" s="59">
        <f t="shared" si="434"/>
        <v>0</v>
      </c>
      <c r="CM298" s="58">
        <f t="shared" si="435"/>
        <v>0</v>
      </c>
      <c r="CN298" s="58">
        <f t="shared" si="436"/>
        <v>0</v>
      </c>
      <c r="CO298" s="58">
        <f t="shared" si="437"/>
        <v>0</v>
      </c>
      <c r="CP298" s="60" t="str">
        <f t="shared" si="438"/>
        <v/>
      </c>
      <c r="CQ298" s="241"/>
      <c r="CS298" s="49"/>
      <c r="CT298" s="50" t="str">
        <f t="shared" si="439"/>
        <v/>
      </c>
      <c r="CU298" s="51" t="str">
        <f t="shared" si="440"/>
        <v/>
      </c>
      <c r="CV298" s="51" t="str">
        <f t="shared" si="441"/>
        <v>_</v>
      </c>
      <c r="CW298" s="51" t="str">
        <f t="shared" si="442"/>
        <v/>
      </c>
      <c r="CX298" s="52">
        <f t="shared" si="443"/>
        <v>0</v>
      </c>
      <c r="CY298" s="52" t="str">
        <f t="shared" si="444"/>
        <v/>
      </c>
      <c r="CZ298" s="53">
        <f t="shared" si="406"/>
        <v>0</v>
      </c>
      <c r="DA298" s="53">
        <f t="shared" si="445"/>
        <v>0</v>
      </c>
      <c r="DB298" s="52">
        <f t="shared" si="446"/>
        <v>0</v>
      </c>
      <c r="DC298" s="52">
        <f t="shared" si="447"/>
        <v>0</v>
      </c>
      <c r="DD298" s="61"/>
      <c r="DE298" s="165"/>
      <c r="DG298" s="276"/>
      <c r="DH298" s="282" t="str">
        <f t="shared" si="450"/>
        <v/>
      </c>
      <c r="DI298" s="275"/>
      <c r="DJ298" s="275"/>
      <c r="DK298" s="276"/>
      <c r="DL298" s="1081"/>
      <c r="DM298" s="1081"/>
      <c r="DN298" s="276"/>
      <c r="DO298" s="276"/>
      <c r="DP298" s="283" t="str">
        <f t="shared" si="451"/>
        <v/>
      </c>
      <c r="DQ298" s="276"/>
      <c r="DR298" s="276"/>
      <c r="DS298" s="277"/>
      <c r="DT298" s="276"/>
      <c r="DU298" s="277"/>
      <c r="DV298" s="276"/>
      <c r="DW298" s="276"/>
      <c r="DX298" s="277"/>
      <c r="DY298" s="277"/>
      <c r="DZ298" s="61"/>
      <c r="EA298" s="62"/>
      <c r="EB298" s="62"/>
      <c r="EC298" s="26" t="str">
        <f t="shared" si="411"/>
        <v/>
      </c>
      <c r="ED298" s="26" t="str">
        <f t="shared" si="412"/>
        <v/>
      </c>
      <c r="EE298" s="27">
        <f>IF(ED298="",0,IF(COUNTIF(ED$12:ED297,ED298)=0,0,COUNTIF(ED$12:ED297,ED298)))</f>
        <v>0</v>
      </c>
      <c r="EF298" s="26">
        <f t="shared" si="420"/>
        <v>0</v>
      </c>
      <c r="EG298" s="27" t="str">
        <f t="shared" si="413"/>
        <v/>
      </c>
      <c r="EI298" s="26" t="str">
        <f t="shared" si="414"/>
        <v/>
      </c>
      <c r="EJ298" s="26" t="str">
        <f t="shared" si="415"/>
        <v/>
      </c>
    </row>
    <row r="299" spans="1:140" s="26" customFormat="1" ht="52.5" customHeight="1">
      <c r="A299" s="169" t="str">
        <f>IF(OR($I299="TTL",$I299=""),"",IF(ISERROR(VLOOKUP($B299,CODE!$D:$G,CODE!$F$1-2,FALSE))=TRUE,"전략",VLOOKUP($B299,CODE!$D:$G,CODE!$F$1-2,FALSE)))</f>
        <v/>
      </c>
      <c r="B299" s="224" t="str">
        <f>IF(OR($I299="TTL",$I299=""),"",IF(VLOOKUP($P299,CODE!$K:$O,CODE!$O$1,FALSE)="",$I299,$I299&amp;"-"&amp;VLOOKUP($P299,CODE!$K:$O,CODE!$O$1,FALSE)))</f>
        <v/>
      </c>
      <c r="C299" s="72" t="str">
        <f t="shared" si="407"/>
        <v>--</v>
      </c>
      <c r="D299" s="306" t="str">
        <f t="shared" si="416"/>
        <v>--</v>
      </c>
      <c r="E299" s="72">
        <f t="shared" si="417"/>
        <v>0</v>
      </c>
      <c r="F299" s="195" t="str">
        <f t="shared" si="418"/>
        <v>--0</v>
      </c>
      <c r="G299" s="72" t="str">
        <f t="shared" si="419"/>
        <v>--0-</v>
      </c>
      <c r="H299" s="72">
        <f>IF(ISERROR(I299&amp;VLOOKUP(P299,CODE!$K:$N,CODE!$N$1,FALSE)&amp;S299)=TRUE,0,I299&amp;VLOOKUP(P299,CODE!$K:$N,CODE!$N$1,FALSE)&amp;S299)</f>
        <v>0</v>
      </c>
      <c r="I299" s="72" t="str">
        <f>IF(ISERROR(SEARCH("TTL",$K299))=TRUE,IF($L299="","",VLOOKUP($L299,CODE!$B:$G,CODE!$D$1,FALSE)),"TTL")</f>
        <v/>
      </c>
      <c r="J299" s="244" t="str">
        <f t="shared" si="408"/>
        <v/>
      </c>
      <c r="K299" s="558"/>
      <c r="L299" s="40"/>
      <c r="M299" s="41" t="str">
        <f>IF(OR($I299="TTL",$L299=""),"",VLOOKUP($L299,CODE!$B:$D,CODE!$C$1,FALSE))</f>
        <v/>
      </c>
      <c r="N299" s="42" t="str">
        <f>IF(OR($I299="TTL",$L299=""),"",VLOOKUP($K$2,CODE!$S:$T,CODE!$T$1-1,FALSE))</f>
        <v/>
      </c>
      <c r="O299" s="43" t="str">
        <f>IF(OR($I299="TTL",$L299=""),"",VLOOKUP($L$2,CODE!$X:$Y,CODE!$Y$1-1,FALSE))</f>
        <v/>
      </c>
      <c r="P299" s="40"/>
      <c r="Q299" s="41" t="str">
        <f>IF(OR($I299="TTL",$P299=""),"",VLOOKUP($P299,CODE!$K:$M,CODE!$L$1,FALSE))</f>
        <v/>
      </c>
      <c r="R299" s="185"/>
      <c r="S299" s="40"/>
      <c r="T299" s="43" t="str">
        <f t="shared" si="393"/>
        <v/>
      </c>
      <c r="U299" s="39" t="str">
        <f t="shared" si="394"/>
        <v/>
      </c>
      <c r="V299" s="36">
        <f t="shared" si="397"/>
        <v>0</v>
      </c>
      <c r="W299" s="44"/>
      <c r="X299" s="39" t="str">
        <f>IF($Y299="","",VLOOKUP($Y299,CODE!$AE:$AF,CODE!$AF$1-1,FALSE))</f>
        <v/>
      </c>
      <c r="Y299" s="37"/>
      <c r="Z299" s="35" t="str">
        <f t="shared" si="398"/>
        <v/>
      </c>
      <c r="AA299" s="554" t="str">
        <f t="shared" si="399"/>
        <v/>
      </c>
      <c r="AB299" s="45">
        <f t="shared" si="400"/>
        <v>0</v>
      </c>
      <c r="AC299" s="560">
        <v>0</v>
      </c>
      <c r="AD299" s="186">
        <v>1</v>
      </c>
      <c r="AE299" s="218"/>
      <c r="AF299" s="214"/>
      <c r="AG299" s="215"/>
      <c r="AH299" s="216"/>
      <c r="AI299" s="231" t="str">
        <f t="shared" si="395"/>
        <v/>
      </c>
      <c r="AJ299" s="217"/>
      <c r="AK299" s="217"/>
      <c r="AL299" s="219" t="str">
        <f t="shared" si="392"/>
        <v/>
      </c>
      <c r="AM299" s="254">
        <f>IF(ISERROR(VLOOKUP($F299,[1]기획현황취합!$A$1:$E$65474,[1]기획현황취합!$B$1,FALSE))=TRUE,0,VLOOKUP($F299,[1]기획현황취합!$A$1:$E$65474,[1]기획현황취합!$B$1,FALSE))</f>
        <v>0</v>
      </c>
      <c r="AN299" s="1042">
        <f>IF(ISERROR(VLOOKUP($F299,[1]기획현황취합!$A$1:$E$65474,[1]기획현황취합!$C$1,FALSE))=TRUE,0,VLOOKUP($F299,[1]기획현황취합!$A$1:$E$65474,[1]기획현황취합!$C$1,FALSE))</f>
        <v>0</v>
      </c>
      <c r="AO299" s="46">
        <f>IF(ISERROR(($AM299/1.1)/VLOOKUP($AG299,'TARGET MU'!$A:$D,'TARGET MU'!$D$1,FALSE))=TRUE,0,($AM299/1.1)/VLOOKUP($AG299,'TARGET MU'!$A:$D,'TARGET MU'!$D$1,FALSE))</f>
        <v>0</v>
      </c>
      <c r="AP299" s="1049">
        <f>IF(OR(AF299=0,AND(AV299=0,AW299=0)),0,IF(AG299="캡보이2",AV299*$AQ$5+AU299,IF(OR(AK299="IN",AK299="BG",AK299="VT",AK299="CB"),$AU299+(($AV299*(1+$AW$4))*(HLOOKUP(VLOOKUP(AG299,'TARGET MU'!$A:$P,'TARGET MU'!$J$1,FALSE),$AO$4:$AR$5,2,FALSE)))+$AW299,$AU299+((($AV299*(1+$AW$4))*(1+HLOOKUP(VLOOKUP($P299,CODE!$K:$P,CODE!$P$1,FALSE),$AS$4:$AV$5,2,FALSE)))*(HLOOKUP(VLOOKUP(AG299,'TARGET MU'!$A:$P,'TARGET MU'!$J$1,FALSE),$AO$4:$AR$5,2,FALSE)))+$AW299)))</f>
        <v>0</v>
      </c>
      <c r="AQ299" s="38">
        <f t="shared" si="448"/>
        <v>0</v>
      </c>
      <c r="AR299" s="716">
        <v>0</v>
      </c>
      <c r="AS299" s="716">
        <v>0</v>
      </c>
      <c r="AT299" s="251"/>
      <c r="AU299" s="226">
        <f t="shared" si="449"/>
        <v>0</v>
      </c>
      <c r="AV299" s="252">
        <v>0</v>
      </c>
      <c r="AW299" s="253">
        <v>0</v>
      </c>
      <c r="AX299" s="257">
        <f>IF(ISERROR(VLOOKUP($F299,[1]기획현황취합!$A$1:$E$65474,[1]기획현황취합!$D$1,FALSE))=TRUE,0,VLOOKUP($F299,[1]기획현황취합!$A$1:$E$65474,[1]기획현황취합!$D$1,FALSE))</f>
        <v>0</v>
      </c>
      <c r="AY299" s="255">
        <v>0</v>
      </c>
      <c r="AZ299" s="210">
        <f>IF(ISERROR(VLOOKUP($F299,[1]기획현황취합!$A$1:$E$65474,[1]기획현황취합!$E$1,FALSE))=TRUE,0,VLOOKUP($F299,[1]기획현황취합!$A$1:$E$65474,[1]기획현황취합!$E$1,FALSE))</f>
        <v>0</v>
      </c>
      <c r="BA299" s="250">
        <v>0</v>
      </c>
      <c r="BB299" s="250">
        <v>0</v>
      </c>
      <c r="BC299" s="250">
        <v>0</v>
      </c>
      <c r="BD299" s="250">
        <v>0</v>
      </c>
      <c r="BE299" s="250">
        <v>0</v>
      </c>
      <c r="BF299" s="250">
        <v>0</v>
      </c>
      <c r="BG299" s="256">
        <v>0</v>
      </c>
      <c r="BH299" s="256">
        <v>0</v>
      </c>
      <c r="BI299" s="84">
        <f>IF($I299="TTL",SUMIF($C:$C,MID($K299,1,SEARCH("TTL",$K299)-2),$BI:$BI),SUMIF(실입고현황!$A:$A,BB299&amp;VLOOKUP($AG299,'TARGET MU'!$A:$D,'TARGET MU'!$B$1,FALSE)&amp;$Z299&amp;" "&amp;$AE299,실입고현황!$C:$C))</f>
        <v>0</v>
      </c>
      <c r="BJ299" s="103">
        <f>IF($I299="TTL",SUMIF($C:$C,MID($K299,1,SEARCH("TTL",$K299)-2),$BJ:$BJ),SUMIF(실입고현황!$A:$A,BC299&amp;VLOOKUP($AG299,'TARGET MU'!$A:$D,'TARGET MU'!$B$1,FALSE)&amp;$Z299&amp;" "&amp;$AE299,실입고현황!$C:$C))</f>
        <v>0</v>
      </c>
      <c r="BK299" s="104">
        <f>IF($I299="TTL",SUMIF($C:$C,MID($K299,1,SEARCH("TTL",$K299)-2),$BK:$BK),SUMIF(실입고현황!$A:$A,BD299&amp;VLOOKUP($AG299,'TARGET MU'!$A:$D,'TARGET MU'!$B$1,FALSE)&amp;$Z299&amp;" "&amp;$AE299,실입고현황!$C:$C))</f>
        <v>0</v>
      </c>
      <c r="BL299" s="104">
        <f>IF($I299="TTL",SUMIF($C:$C,MID($K299,1,SEARCH("TTL",$K299)-2),$BL:$BL),SUMIF(실입고현황!$A:$A,BE299&amp;VLOOKUP($AG299,'TARGET MU'!$A:$D,'TARGET MU'!$B$1,FALSE)&amp;$Z299&amp;" "&amp;$AE299,실입고현황!$C:$C))</f>
        <v>0</v>
      </c>
      <c r="BM299" s="104">
        <f>IF($I299="TTL",SUMIF($C:$C,MID($K299,1,SEARCH("TTL",$K299)-2),$BM:$BM),SUMIF(실입고현황!$A:$A,BF299&amp;VLOOKUP($AG299,'TARGET MU'!$A:$D,'TARGET MU'!$B$1,FALSE)&amp;$Z299&amp;" "&amp;$AE299,실입고현황!$C:$C))</f>
        <v>0</v>
      </c>
      <c r="BN299" s="105">
        <f t="shared" si="401"/>
        <v>0</v>
      </c>
      <c r="BO299" s="47">
        <f t="shared" si="402"/>
        <v>0</v>
      </c>
      <c r="BP299" s="95">
        <f t="shared" si="403"/>
        <v>0</v>
      </c>
      <c r="BQ299" s="95">
        <f t="shared" si="404"/>
        <v>0</v>
      </c>
      <c r="BR299" s="48">
        <f t="shared" si="396"/>
        <v>0</v>
      </c>
      <c r="BT299" s="26" t="str">
        <f>IF(ISERROR(Z299&amp;VLOOKUP($AG299,'TARGET MU'!$A:$D,'TARGET MU'!$B$1,FALSE))=TRUE,"",Z299&amp;VLOOKUP($AG299,'TARGET MU'!$A:$D,'TARGET MU'!$B$1,FALSE))</f>
        <v/>
      </c>
      <c r="BU299" s="31">
        <f t="shared" si="409"/>
        <v>0</v>
      </c>
      <c r="BV299" s="31" t="str">
        <f t="shared" si="410"/>
        <v>0</v>
      </c>
      <c r="BX299" s="55">
        <f t="shared" si="421"/>
        <v>0</v>
      </c>
      <c r="BY299" s="56" t="str">
        <f t="shared" si="422"/>
        <v/>
      </c>
      <c r="BZ299" s="56">
        <f t="shared" si="423"/>
        <v>0</v>
      </c>
      <c r="CA299" s="56">
        <f t="shared" si="424"/>
        <v>0</v>
      </c>
      <c r="CB299" s="56">
        <f t="shared" si="425"/>
        <v>0</v>
      </c>
      <c r="CC299" s="56">
        <f t="shared" si="426"/>
        <v>0</v>
      </c>
      <c r="CD299" s="57">
        <f t="shared" si="427"/>
        <v>0</v>
      </c>
      <c r="CE299" s="56" t="str">
        <f t="shared" si="428"/>
        <v/>
      </c>
      <c r="CF299" s="56" t="str">
        <f t="shared" si="429"/>
        <v/>
      </c>
      <c r="CG299" s="57">
        <f t="shared" si="430"/>
        <v>0</v>
      </c>
      <c r="CH299" s="56" t="str">
        <f t="shared" si="431"/>
        <v/>
      </c>
      <c r="CI299" s="56">
        <f t="shared" si="432"/>
        <v>1</v>
      </c>
      <c r="CJ299" s="56">
        <f t="shared" si="433"/>
        <v>0</v>
      </c>
      <c r="CK299" s="58">
        <f t="shared" si="405"/>
        <v>0</v>
      </c>
      <c r="CL299" s="59">
        <f t="shared" si="434"/>
        <v>0</v>
      </c>
      <c r="CM299" s="58">
        <f t="shared" si="435"/>
        <v>0</v>
      </c>
      <c r="CN299" s="58">
        <f t="shared" si="436"/>
        <v>0</v>
      </c>
      <c r="CO299" s="58">
        <f t="shared" si="437"/>
        <v>0</v>
      </c>
      <c r="CP299" s="60" t="str">
        <f t="shared" si="438"/>
        <v/>
      </c>
      <c r="CQ299" s="241"/>
      <c r="CS299" s="49"/>
      <c r="CT299" s="50" t="str">
        <f t="shared" si="439"/>
        <v/>
      </c>
      <c r="CU299" s="51" t="str">
        <f t="shared" si="440"/>
        <v/>
      </c>
      <c r="CV299" s="51" t="str">
        <f t="shared" si="441"/>
        <v>_</v>
      </c>
      <c r="CW299" s="51" t="str">
        <f t="shared" si="442"/>
        <v/>
      </c>
      <c r="CX299" s="52">
        <f t="shared" si="443"/>
        <v>0</v>
      </c>
      <c r="CY299" s="52" t="str">
        <f t="shared" si="444"/>
        <v/>
      </c>
      <c r="CZ299" s="53">
        <f t="shared" si="406"/>
        <v>0</v>
      </c>
      <c r="DA299" s="53">
        <f t="shared" si="445"/>
        <v>0</v>
      </c>
      <c r="DB299" s="52">
        <f t="shared" si="446"/>
        <v>0</v>
      </c>
      <c r="DC299" s="52">
        <f t="shared" si="447"/>
        <v>0</v>
      </c>
      <c r="DD299" s="61"/>
      <c r="DE299" s="165"/>
      <c r="DG299" s="276"/>
      <c r="DH299" s="282" t="str">
        <f t="shared" si="450"/>
        <v/>
      </c>
      <c r="DI299" s="275"/>
      <c r="DJ299" s="275"/>
      <c r="DK299" s="276"/>
      <c r="DL299" s="1081"/>
      <c r="DM299" s="1081"/>
      <c r="DN299" s="276"/>
      <c r="DO299" s="276"/>
      <c r="DP299" s="283" t="str">
        <f t="shared" si="451"/>
        <v/>
      </c>
      <c r="DQ299" s="276"/>
      <c r="DR299" s="276"/>
      <c r="DS299" s="277"/>
      <c r="DT299" s="276"/>
      <c r="DU299" s="277"/>
      <c r="DV299" s="276"/>
      <c r="DW299" s="276"/>
      <c r="DX299" s="277"/>
      <c r="DY299" s="277"/>
      <c r="DZ299" s="61"/>
      <c r="EA299" s="62"/>
      <c r="EB299" s="62"/>
      <c r="EC299" s="26" t="str">
        <f t="shared" si="411"/>
        <v/>
      </c>
      <c r="ED299" s="26" t="str">
        <f t="shared" si="412"/>
        <v/>
      </c>
      <c r="EE299" s="27">
        <f>IF(ED299="",0,IF(COUNTIF(ED$12:ED298,ED299)=0,0,COUNTIF(ED$12:ED298,ED299)))</f>
        <v>0</v>
      </c>
      <c r="EF299" s="26">
        <f t="shared" si="420"/>
        <v>0</v>
      </c>
      <c r="EG299" s="27" t="str">
        <f t="shared" si="413"/>
        <v/>
      </c>
      <c r="EI299" s="26" t="str">
        <f t="shared" si="414"/>
        <v/>
      </c>
      <c r="EJ299" s="26" t="str">
        <f t="shared" si="415"/>
        <v/>
      </c>
    </row>
    <row r="300" spans="1:140" s="26" customFormat="1" ht="52.5" customHeight="1">
      <c r="A300" s="169" t="str">
        <f>IF(OR($I300="TTL",$I300=""),"",IF(ISERROR(VLOOKUP($B300,CODE!$D:$G,CODE!$F$1-2,FALSE))=TRUE,"전략",VLOOKUP($B300,CODE!$D:$G,CODE!$F$1-2,FALSE)))</f>
        <v/>
      </c>
      <c r="B300" s="224" t="str">
        <f>IF(OR($I300="TTL",$I300=""),"",IF(VLOOKUP($P300,CODE!$K:$O,CODE!$O$1,FALSE)="",$I300,$I300&amp;"-"&amp;VLOOKUP($P300,CODE!$K:$O,CODE!$O$1,FALSE)))</f>
        <v/>
      </c>
      <c r="C300" s="72" t="str">
        <f t="shared" si="407"/>
        <v>--</v>
      </c>
      <c r="D300" s="306" t="str">
        <f t="shared" si="416"/>
        <v>--</v>
      </c>
      <c r="E300" s="72">
        <f t="shared" si="417"/>
        <v>0</v>
      </c>
      <c r="F300" s="195" t="str">
        <f t="shared" si="418"/>
        <v>--0</v>
      </c>
      <c r="G300" s="72" t="str">
        <f t="shared" si="419"/>
        <v>--0-</v>
      </c>
      <c r="H300" s="72">
        <f>IF(ISERROR(I300&amp;VLOOKUP(P300,CODE!$K:$N,CODE!$N$1,FALSE)&amp;S300)=TRUE,0,I300&amp;VLOOKUP(P300,CODE!$K:$N,CODE!$N$1,FALSE)&amp;S300)</f>
        <v>0</v>
      </c>
      <c r="I300" s="72" t="str">
        <f>IF(ISERROR(SEARCH("TTL",$K300))=TRUE,IF($L300="","",VLOOKUP($L300,CODE!$B:$G,CODE!$D$1,FALSE)),"TTL")</f>
        <v/>
      </c>
      <c r="J300" s="244" t="str">
        <f t="shared" si="408"/>
        <v/>
      </c>
      <c r="K300" s="558"/>
      <c r="L300" s="40"/>
      <c r="M300" s="41" t="str">
        <f>IF(OR($I300="TTL",$L300=""),"",VLOOKUP($L300,CODE!$B:$D,CODE!$C$1,FALSE))</f>
        <v/>
      </c>
      <c r="N300" s="42" t="str">
        <f>IF(OR($I300="TTL",$L300=""),"",VLOOKUP($K$2,CODE!$S:$T,CODE!$T$1-1,FALSE))</f>
        <v/>
      </c>
      <c r="O300" s="43" t="str">
        <f>IF(OR($I300="TTL",$L300=""),"",VLOOKUP($L$2,CODE!$X:$Y,CODE!$Y$1-1,FALSE))</f>
        <v/>
      </c>
      <c r="P300" s="40"/>
      <c r="Q300" s="41" t="str">
        <f>IF(OR($I300="TTL",$P300=""),"",VLOOKUP($P300,CODE!$K:$M,CODE!$L$1,FALSE))</f>
        <v/>
      </c>
      <c r="R300" s="185"/>
      <c r="S300" s="40"/>
      <c r="T300" s="43" t="str">
        <f t="shared" si="393"/>
        <v/>
      </c>
      <c r="U300" s="39" t="str">
        <f t="shared" si="394"/>
        <v/>
      </c>
      <c r="V300" s="36">
        <f t="shared" si="397"/>
        <v>0</v>
      </c>
      <c r="W300" s="44"/>
      <c r="X300" s="39" t="str">
        <f>IF($Y300="","",VLOOKUP($Y300,CODE!$AE:$AF,CODE!$AF$1-1,FALSE))</f>
        <v/>
      </c>
      <c r="Y300" s="37"/>
      <c r="Z300" s="35" t="str">
        <f t="shared" si="398"/>
        <v/>
      </c>
      <c r="AA300" s="554" t="str">
        <f t="shared" si="399"/>
        <v/>
      </c>
      <c r="AB300" s="45">
        <f t="shared" si="400"/>
        <v>0</v>
      </c>
      <c r="AC300" s="560">
        <v>0</v>
      </c>
      <c r="AD300" s="186">
        <v>1</v>
      </c>
      <c r="AE300" s="218"/>
      <c r="AF300" s="214"/>
      <c r="AG300" s="215"/>
      <c r="AH300" s="216"/>
      <c r="AI300" s="231" t="str">
        <f t="shared" si="395"/>
        <v/>
      </c>
      <c r="AJ300" s="217"/>
      <c r="AK300" s="217"/>
      <c r="AL300" s="219" t="str">
        <f t="shared" si="392"/>
        <v/>
      </c>
      <c r="AM300" s="254">
        <f>IF(ISERROR(VLOOKUP($F300,[1]기획현황취합!$A$1:$E$65474,[1]기획현황취합!$B$1,FALSE))=TRUE,0,VLOOKUP($F300,[1]기획현황취합!$A$1:$E$65474,[1]기획현황취합!$B$1,FALSE))</f>
        <v>0</v>
      </c>
      <c r="AN300" s="1042">
        <f>IF(ISERROR(VLOOKUP($F300,[1]기획현황취합!$A$1:$E$65474,[1]기획현황취합!$C$1,FALSE))=TRUE,0,VLOOKUP($F300,[1]기획현황취합!$A$1:$E$65474,[1]기획현황취합!$C$1,FALSE))</f>
        <v>0</v>
      </c>
      <c r="AO300" s="46">
        <f>IF(ISERROR(($AM300/1.1)/VLOOKUP($AG300,'TARGET MU'!$A:$D,'TARGET MU'!$D$1,FALSE))=TRUE,0,($AM300/1.1)/VLOOKUP($AG300,'TARGET MU'!$A:$D,'TARGET MU'!$D$1,FALSE))</f>
        <v>0</v>
      </c>
      <c r="AP300" s="1049">
        <f>IF(OR(AF300=0,AND(AV300=0,AW300=0)),0,IF(AG300="캡보이2",AV300*$AQ$5+AU300,IF(OR(AK300="IN",AK300="BG",AK300="VT",AK300="CB"),$AU300+(($AV300*(1+$AW$4))*(HLOOKUP(VLOOKUP(AG300,'TARGET MU'!$A:$P,'TARGET MU'!$J$1,FALSE),$AO$4:$AR$5,2,FALSE)))+$AW300,$AU300+((($AV300*(1+$AW$4))*(1+HLOOKUP(VLOOKUP($P300,CODE!$K:$P,CODE!$P$1,FALSE),$AS$4:$AV$5,2,FALSE)))*(HLOOKUP(VLOOKUP(AG300,'TARGET MU'!$A:$P,'TARGET MU'!$J$1,FALSE),$AO$4:$AR$5,2,FALSE)))+$AW300)))</f>
        <v>0</v>
      </c>
      <c r="AQ300" s="38">
        <f t="shared" si="448"/>
        <v>0</v>
      </c>
      <c r="AR300" s="716">
        <v>0</v>
      </c>
      <c r="AS300" s="716">
        <v>0</v>
      </c>
      <c r="AT300" s="251"/>
      <c r="AU300" s="226">
        <f t="shared" si="449"/>
        <v>0</v>
      </c>
      <c r="AV300" s="252">
        <v>0</v>
      </c>
      <c r="AW300" s="253">
        <v>0</v>
      </c>
      <c r="AX300" s="257">
        <f>IF(ISERROR(VLOOKUP($F300,[1]기획현황취합!$A$1:$E$65474,[1]기획현황취합!$D$1,FALSE))=TRUE,0,VLOOKUP($F300,[1]기획현황취합!$A$1:$E$65474,[1]기획현황취합!$D$1,FALSE))</f>
        <v>0</v>
      </c>
      <c r="AY300" s="255">
        <v>0</v>
      </c>
      <c r="AZ300" s="210">
        <f>IF(ISERROR(VLOOKUP($F300,[1]기획현황취합!$A$1:$E$65474,[1]기획현황취합!$E$1,FALSE))=TRUE,0,VLOOKUP($F300,[1]기획현황취합!$A$1:$E$65474,[1]기획현황취합!$E$1,FALSE))</f>
        <v>0</v>
      </c>
      <c r="BA300" s="250">
        <v>0</v>
      </c>
      <c r="BB300" s="250">
        <v>0</v>
      </c>
      <c r="BC300" s="250">
        <v>0</v>
      </c>
      <c r="BD300" s="250">
        <v>0</v>
      </c>
      <c r="BE300" s="250">
        <v>0</v>
      </c>
      <c r="BF300" s="250">
        <v>0</v>
      </c>
      <c r="BG300" s="256">
        <v>0</v>
      </c>
      <c r="BH300" s="256">
        <v>0</v>
      </c>
      <c r="BI300" s="84">
        <f>IF($I300="TTL",SUMIF($C:$C,MID($K300,1,SEARCH("TTL",$K300)-2),$BI:$BI),SUMIF(실입고현황!$A:$A,BB300&amp;VLOOKUP($AG300,'TARGET MU'!$A:$D,'TARGET MU'!$B$1,FALSE)&amp;$Z300&amp;" "&amp;$AE300,실입고현황!$C:$C))</f>
        <v>0</v>
      </c>
      <c r="BJ300" s="103">
        <f>IF($I300="TTL",SUMIF($C:$C,MID($K300,1,SEARCH("TTL",$K300)-2),$BJ:$BJ),SUMIF(실입고현황!$A:$A,BC300&amp;VLOOKUP($AG300,'TARGET MU'!$A:$D,'TARGET MU'!$B$1,FALSE)&amp;$Z300&amp;" "&amp;$AE300,실입고현황!$C:$C))</f>
        <v>0</v>
      </c>
      <c r="BK300" s="104">
        <f>IF($I300="TTL",SUMIF($C:$C,MID($K300,1,SEARCH("TTL",$K300)-2),$BK:$BK),SUMIF(실입고현황!$A:$A,BD300&amp;VLOOKUP($AG300,'TARGET MU'!$A:$D,'TARGET MU'!$B$1,FALSE)&amp;$Z300&amp;" "&amp;$AE300,실입고현황!$C:$C))</f>
        <v>0</v>
      </c>
      <c r="BL300" s="104">
        <f>IF($I300="TTL",SUMIF($C:$C,MID($K300,1,SEARCH("TTL",$K300)-2),$BL:$BL),SUMIF(실입고현황!$A:$A,BE300&amp;VLOOKUP($AG300,'TARGET MU'!$A:$D,'TARGET MU'!$B$1,FALSE)&amp;$Z300&amp;" "&amp;$AE300,실입고현황!$C:$C))</f>
        <v>0</v>
      </c>
      <c r="BM300" s="104">
        <f>IF($I300="TTL",SUMIF($C:$C,MID($K300,1,SEARCH("TTL",$K300)-2),$BM:$BM),SUMIF(실입고현황!$A:$A,BF300&amp;VLOOKUP($AG300,'TARGET MU'!$A:$D,'TARGET MU'!$B$1,FALSE)&amp;$Z300&amp;" "&amp;$AE300,실입고현황!$C:$C))</f>
        <v>0</v>
      </c>
      <c r="BN300" s="105">
        <f t="shared" si="401"/>
        <v>0</v>
      </c>
      <c r="BO300" s="47">
        <f t="shared" si="402"/>
        <v>0</v>
      </c>
      <c r="BP300" s="95">
        <f t="shared" si="403"/>
        <v>0</v>
      </c>
      <c r="BQ300" s="95">
        <f t="shared" si="404"/>
        <v>0</v>
      </c>
      <c r="BR300" s="48">
        <f t="shared" si="396"/>
        <v>0</v>
      </c>
      <c r="BT300" s="26" t="str">
        <f>IF(ISERROR(Z300&amp;VLOOKUP($AG300,'TARGET MU'!$A:$D,'TARGET MU'!$B$1,FALSE))=TRUE,"",Z300&amp;VLOOKUP($AG300,'TARGET MU'!$A:$D,'TARGET MU'!$B$1,FALSE))</f>
        <v/>
      </c>
      <c r="BU300" s="31">
        <f t="shared" si="409"/>
        <v>0</v>
      </c>
      <c r="BV300" s="31" t="str">
        <f t="shared" si="410"/>
        <v>0</v>
      </c>
      <c r="BX300" s="55">
        <f t="shared" si="421"/>
        <v>0</v>
      </c>
      <c r="BY300" s="56" t="str">
        <f t="shared" si="422"/>
        <v/>
      </c>
      <c r="BZ300" s="56">
        <f t="shared" si="423"/>
        <v>0</v>
      </c>
      <c r="CA300" s="56">
        <f t="shared" si="424"/>
        <v>0</v>
      </c>
      <c r="CB300" s="56">
        <f t="shared" si="425"/>
        <v>0</v>
      </c>
      <c r="CC300" s="56">
        <f t="shared" si="426"/>
        <v>0</v>
      </c>
      <c r="CD300" s="57">
        <f t="shared" si="427"/>
        <v>0</v>
      </c>
      <c r="CE300" s="56" t="str">
        <f t="shared" si="428"/>
        <v/>
      </c>
      <c r="CF300" s="56" t="str">
        <f t="shared" si="429"/>
        <v/>
      </c>
      <c r="CG300" s="57">
        <f t="shared" si="430"/>
        <v>0</v>
      </c>
      <c r="CH300" s="56" t="str">
        <f t="shared" si="431"/>
        <v/>
      </c>
      <c r="CI300" s="56">
        <f t="shared" si="432"/>
        <v>1</v>
      </c>
      <c r="CJ300" s="56">
        <f t="shared" si="433"/>
        <v>0</v>
      </c>
      <c r="CK300" s="58">
        <f t="shared" si="405"/>
        <v>0</v>
      </c>
      <c r="CL300" s="59">
        <f t="shared" si="434"/>
        <v>0</v>
      </c>
      <c r="CM300" s="58">
        <f t="shared" si="435"/>
        <v>0</v>
      </c>
      <c r="CN300" s="58">
        <f t="shared" si="436"/>
        <v>0</v>
      </c>
      <c r="CO300" s="58">
        <f t="shared" si="437"/>
        <v>0</v>
      </c>
      <c r="CP300" s="60" t="str">
        <f t="shared" si="438"/>
        <v/>
      </c>
      <c r="CQ300" s="241"/>
      <c r="CS300" s="49"/>
      <c r="CT300" s="50" t="str">
        <f t="shared" si="439"/>
        <v/>
      </c>
      <c r="CU300" s="51" t="str">
        <f t="shared" si="440"/>
        <v/>
      </c>
      <c r="CV300" s="51" t="str">
        <f t="shared" si="441"/>
        <v>_</v>
      </c>
      <c r="CW300" s="51" t="str">
        <f t="shared" si="442"/>
        <v/>
      </c>
      <c r="CX300" s="52">
        <f t="shared" si="443"/>
        <v>0</v>
      </c>
      <c r="CY300" s="52" t="str">
        <f t="shared" si="444"/>
        <v/>
      </c>
      <c r="CZ300" s="53">
        <f t="shared" si="406"/>
        <v>0</v>
      </c>
      <c r="DA300" s="53">
        <f t="shared" si="445"/>
        <v>0</v>
      </c>
      <c r="DB300" s="52">
        <f t="shared" si="446"/>
        <v>0</v>
      </c>
      <c r="DC300" s="52">
        <f t="shared" si="447"/>
        <v>0</v>
      </c>
      <c r="DD300" s="61"/>
      <c r="DE300" s="165"/>
      <c r="DG300" s="276"/>
      <c r="DH300" s="282" t="str">
        <f t="shared" si="450"/>
        <v/>
      </c>
      <c r="DI300" s="275"/>
      <c r="DJ300" s="275"/>
      <c r="DK300" s="276"/>
      <c r="DL300" s="1081"/>
      <c r="DM300" s="1081"/>
      <c r="DN300" s="276"/>
      <c r="DO300" s="276"/>
      <c r="DP300" s="283" t="str">
        <f t="shared" si="451"/>
        <v/>
      </c>
      <c r="DQ300" s="276"/>
      <c r="DR300" s="276"/>
      <c r="DS300" s="277"/>
      <c r="DT300" s="276"/>
      <c r="DU300" s="277"/>
      <c r="DV300" s="276"/>
      <c r="DW300" s="276"/>
      <c r="DX300" s="277"/>
      <c r="DY300" s="277"/>
      <c r="DZ300" s="61"/>
      <c r="EA300" s="62"/>
      <c r="EB300" s="62"/>
      <c r="EC300" s="26" t="str">
        <f t="shared" si="411"/>
        <v/>
      </c>
      <c r="ED300" s="26" t="str">
        <f t="shared" si="412"/>
        <v/>
      </c>
      <c r="EE300" s="27">
        <f>IF(ED300="",0,IF(COUNTIF(ED$12:ED299,ED300)=0,0,COUNTIF(ED$12:ED299,ED300)))</f>
        <v>0</v>
      </c>
      <c r="EF300" s="26">
        <f t="shared" si="420"/>
        <v>0</v>
      </c>
      <c r="EG300" s="27" t="str">
        <f t="shared" si="413"/>
        <v/>
      </c>
      <c r="EI300" s="26" t="str">
        <f t="shared" si="414"/>
        <v/>
      </c>
      <c r="EJ300" s="26" t="str">
        <f t="shared" si="415"/>
        <v/>
      </c>
    </row>
    <row r="301" spans="1:140" s="26" customFormat="1" ht="52.5" customHeight="1">
      <c r="A301" s="169" t="str">
        <f>IF(OR($I301="TTL",$I301=""),"",IF(ISERROR(VLOOKUP($B301,CODE!$D:$G,CODE!$F$1-2,FALSE))=TRUE,"전략",VLOOKUP($B301,CODE!$D:$G,CODE!$F$1-2,FALSE)))</f>
        <v/>
      </c>
      <c r="B301" s="224" t="str">
        <f>IF(OR($I301="TTL",$I301=""),"",IF(VLOOKUP($P301,CODE!$K:$O,CODE!$O$1,FALSE)="",$I301,$I301&amp;"-"&amp;VLOOKUP($P301,CODE!$K:$O,CODE!$O$1,FALSE)))</f>
        <v/>
      </c>
      <c r="C301" s="72" t="str">
        <f t="shared" si="407"/>
        <v>--</v>
      </c>
      <c r="D301" s="306" t="str">
        <f t="shared" si="416"/>
        <v>--</v>
      </c>
      <c r="E301" s="72">
        <f t="shared" si="417"/>
        <v>0</v>
      </c>
      <c r="F301" s="195" t="str">
        <f t="shared" si="418"/>
        <v>--0</v>
      </c>
      <c r="G301" s="72" t="str">
        <f t="shared" si="419"/>
        <v>--0-</v>
      </c>
      <c r="H301" s="72">
        <f>IF(ISERROR(I301&amp;VLOOKUP(P301,CODE!$K:$N,CODE!$N$1,FALSE)&amp;S301)=TRUE,0,I301&amp;VLOOKUP(P301,CODE!$K:$N,CODE!$N$1,FALSE)&amp;S301)</f>
        <v>0</v>
      </c>
      <c r="I301" s="72" t="str">
        <f>IF(ISERROR(SEARCH("TTL",$K301))=TRUE,IF($L301="","",VLOOKUP($L301,CODE!$B:$G,CODE!$D$1,FALSE)),"TTL")</f>
        <v/>
      </c>
      <c r="J301" s="244" t="str">
        <f t="shared" si="408"/>
        <v/>
      </c>
      <c r="K301" s="558"/>
      <c r="L301" s="40"/>
      <c r="M301" s="41" t="str">
        <f>IF(OR($I301="TTL",$L301=""),"",VLOOKUP($L301,CODE!$B:$D,CODE!$C$1,FALSE))</f>
        <v/>
      </c>
      <c r="N301" s="42" t="str">
        <f>IF(OR($I301="TTL",$L301=""),"",VLOOKUP($K$2,CODE!$S:$T,CODE!$T$1-1,FALSE))</f>
        <v/>
      </c>
      <c r="O301" s="43" t="str">
        <f>IF(OR($I301="TTL",$L301=""),"",VLOOKUP($L$2,CODE!$X:$Y,CODE!$Y$1-1,FALSE))</f>
        <v/>
      </c>
      <c r="P301" s="40"/>
      <c r="Q301" s="41" t="str">
        <f>IF(OR($I301="TTL",$P301=""),"",VLOOKUP($P301,CODE!$K:$M,CODE!$L$1,FALSE))</f>
        <v/>
      </c>
      <c r="R301" s="185"/>
      <c r="S301" s="40"/>
      <c r="T301" s="43" t="str">
        <f t="shared" si="393"/>
        <v/>
      </c>
      <c r="U301" s="39" t="str">
        <f t="shared" si="394"/>
        <v/>
      </c>
      <c r="V301" s="36">
        <f t="shared" si="397"/>
        <v>0</v>
      </c>
      <c r="W301" s="44"/>
      <c r="X301" s="39" t="str">
        <f>IF($Y301="","",VLOOKUP($Y301,CODE!$AE:$AF,CODE!$AF$1-1,FALSE))</f>
        <v/>
      </c>
      <c r="Y301" s="37"/>
      <c r="Z301" s="35" t="str">
        <f t="shared" si="398"/>
        <v/>
      </c>
      <c r="AA301" s="554" t="str">
        <f t="shared" si="399"/>
        <v/>
      </c>
      <c r="AB301" s="45">
        <f t="shared" si="400"/>
        <v>0</v>
      </c>
      <c r="AC301" s="560">
        <v>0</v>
      </c>
      <c r="AD301" s="186">
        <v>1</v>
      </c>
      <c r="AE301" s="218"/>
      <c r="AF301" s="214"/>
      <c r="AG301" s="215"/>
      <c r="AH301" s="216"/>
      <c r="AI301" s="231" t="str">
        <f t="shared" si="395"/>
        <v/>
      </c>
      <c r="AJ301" s="217"/>
      <c r="AK301" s="217"/>
      <c r="AL301" s="219" t="str">
        <f t="shared" si="392"/>
        <v/>
      </c>
      <c r="AM301" s="254">
        <f>IF(ISERROR(VLOOKUP($F301,[1]기획현황취합!$A$1:$E$65474,[1]기획현황취합!$B$1,FALSE))=TRUE,0,VLOOKUP($F301,[1]기획현황취합!$A$1:$E$65474,[1]기획현황취합!$B$1,FALSE))</f>
        <v>0</v>
      </c>
      <c r="AN301" s="1042">
        <f>IF(ISERROR(VLOOKUP($F301,[1]기획현황취합!$A$1:$E$65474,[1]기획현황취합!$C$1,FALSE))=TRUE,0,VLOOKUP($F301,[1]기획현황취합!$A$1:$E$65474,[1]기획현황취합!$C$1,FALSE))</f>
        <v>0</v>
      </c>
      <c r="AO301" s="46">
        <f>IF(ISERROR(($AM301/1.1)/VLOOKUP($AG301,'TARGET MU'!$A:$D,'TARGET MU'!$D$1,FALSE))=TRUE,0,($AM301/1.1)/VLOOKUP($AG301,'TARGET MU'!$A:$D,'TARGET MU'!$D$1,FALSE))</f>
        <v>0</v>
      </c>
      <c r="AP301" s="1049">
        <f>IF(OR(AF301=0,AND(AV301=0,AW301=0)),0,IF(AG301="캡보이2",AV301*$AQ$5+AU301,IF(OR(AK301="IN",AK301="BG",AK301="VT",AK301="CB"),$AU301+(($AV301*(1+$AW$4))*(HLOOKUP(VLOOKUP(AG301,'TARGET MU'!$A:$P,'TARGET MU'!$J$1,FALSE),$AO$4:$AR$5,2,FALSE)))+$AW301,$AU301+((($AV301*(1+$AW$4))*(1+HLOOKUP(VLOOKUP($P301,CODE!$K:$P,CODE!$P$1,FALSE),$AS$4:$AV$5,2,FALSE)))*(HLOOKUP(VLOOKUP(AG301,'TARGET MU'!$A:$P,'TARGET MU'!$J$1,FALSE),$AO$4:$AR$5,2,FALSE)))+$AW301)))</f>
        <v>0</v>
      </c>
      <c r="AQ301" s="38">
        <f t="shared" si="448"/>
        <v>0</v>
      </c>
      <c r="AR301" s="716">
        <v>0</v>
      </c>
      <c r="AS301" s="716">
        <v>0</v>
      </c>
      <c r="AT301" s="251"/>
      <c r="AU301" s="226">
        <f t="shared" si="449"/>
        <v>0</v>
      </c>
      <c r="AV301" s="252">
        <v>0</v>
      </c>
      <c r="AW301" s="253">
        <v>0</v>
      </c>
      <c r="AX301" s="257">
        <f>IF(ISERROR(VLOOKUP($F301,[1]기획현황취합!$A$1:$E$65474,[1]기획현황취합!$D$1,FALSE))=TRUE,0,VLOOKUP($F301,[1]기획현황취합!$A$1:$E$65474,[1]기획현황취합!$D$1,FALSE))</f>
        <v>0</v>
      </c>
      <c r="AY301" s="255">
        <v>0</v>
      </c>
      <c r="AZ301" s="210">
        <f>IF(ISERROR(VLOOKUP($F301,[1]기획현황취합!$A$1:$E$65474,[1]기획현황취합!$E$1,FALSE))=TRUE,0,VLOOKUP($F301,[1]기획현황취합!$A$1:$E$65474,[1]기획현황취합!$E$1,FALSE))</f>
        <v>0</v>
      </c>
      <c r="BA301" s="250">
        <v>0</v>
      </c>
      <c r="BB301" s="250">
        <v>0</v>
      </c>
      <c r="BC301" s="250">
        <v>0</v>
      </c>
      <c r="BD301" s="250">
        <v>0</v>
      </c>
      <c r="BE301" s="250">
        <v>0</v>
      </c>
      <c r="BF301" s="250">
        <v>0</v>
      </c>
      <c r="BG301" s="256">
        <v>0</v>
      </c>
      <c r="BH301" s="256">
        <v>0</v>
      </c>
      <c r="BI301" s="84">
        <f>IF($I301="TTL",SUMIF($C:$C,MID($K301,1,SEARCH("TTL",$K301)-2),$BI:$BI),SUMIF(실입고현황!$A:$A,BB301&amp;VLOOKUP($AG301,'TARGET MU'!$A:$D,'TARGET MU'!$B$1,FALSE)&amp;$Z301&amp;" "&amp;$AE301,실입고현황!$C:$C))</f>
        <v>0</v>
      </c>
      <c r="BJ301" s="103">
        <f>IF($I301="TTL",SUMIF($C:$C,MID($K301,1,SEARCH("TTL",$K301)-2),$BJ:$BJ),SUMIF(실입고현황!$A:$A,BC301&amp;VLOOKUP($AG301,'TARGET MU'!$A:$D,'TARGET MU'!$B$1,FALSE)&amp;$Z301&amp;" "&amp;$AE301,실입고현황!$C:$C))</f>
        <v>0</v>
      </c>
      <c r="BK301" s="104">
        <f>IF($I301="TTL",SUMIF($C:$C,MID($K301,1,SEARCH("TTL",$K301)-2),$BK:$BK),SUMIF(실입고현황!$A:$A,BD301&amp;VLOOKUP($AG301,'TARGET MU'!$A:$D,'TARGET MU'!$B$1,FALSE)&amp;$Z301&amp;" "&amp;$AE301,실입고현황!$C:$C))</f>
        <v>0</v>
      </c>
      <c r="BL301" s="104">
        <f>IF($I301="TTL",SUMIF($C:$C,MID($K301,1,SEARCH("TTL",$K301)-2),$BL:$BL),SUMIF(실입고현황!$A:$A,BE301&amp;VLOOKUP($AG301,'TARGET MU'!$A:$D,'TARGET MU'!$B$1,FALSE)&amp;$Z301&amp;" "&amp;$AE301,실입고현황!$C:$C))</f>
        <v>0</v>
      </c>
      <c r="BM301" s="104">
        <f>IF($I301="TTL",SUMIF($C:$C,MID($K301,1,SEARCH("TTL",$K301)-2),$BM:$BM),SUMIF(실입고현황!$A:$A,BF301&amp;VLOOKUP($AG301,'TARGET MU'!$A:$D,'TARGET MU'!$B$1,FALSE)&amp;$Z301&amp;" "&amp;$AE301,실입고현황!$C:$C))</f>
        <v>0</v>
      </c>
      <c r="BN301" s="105">
        <f t="shared" si="401"/>
        <v>0</v>
      </c>
      <c r="BO301" s="47">
        <f t="shared" si="402"/>
        <v>0</v>
      </c>
      <c r="BP301" s="95">
        <f t="shared" si="403"/>
        <v>0</v>
      </c>
      <c r="BQ301" s="95">
        <f t="shared" si="404"/>
        <v>0</v>
      </c>
      <c r="BR301" s="48">
        <f t="shared" si="396"/>
        <v>0</v>
      </c>
      <c r="BT301" s="26" t="str">
        <f>IF(ISERROR(Z301&amp;VLOOKUP($AG301,'TARGET MU'!$A:$D,'TARGET MU'!$B$1,FALSE))=TRUE,"",Z301&amp;VLOOKUP($AG301,'TARGET MU'!$A:$D,'TARGET MU'!$B$1,FALSE))</f>
        <v/>
      </c>
      <c r="BU301" s="31">
        <f t="shared" si="409"/>
        <v>0</v>
      </c>
      <c r="BV301" s="31" t="str">
        <f t="shared" si="410"/>
        <v>0</v>
      </c>
      <c r="BX301" s="55">
        <f t="shared" si="421"/>
        <v>0</v>
      </c>
      <c r="BY301" s="56" t="str">
        <f t="shared" si="422"/>
        <v/>
      </c>
      <c r="BZ301" s="56">
        <f t="shared" si="423"/>
        <v>0</v>
      </c>
      <c r="CA301" s="56">
        <f t="shared" si="424"/>
        <v>0</v>
      </c>
      <c r="CB301" s="56">
        <f t="shared" si="425"/>
        <v>0</v>
      </c>
      <c r="CC301" s="56">
        <f t="shared" si="426"/>
        <v>0</v>
      </c>
      <c r="CD301" s="57">
        <f t="shared" si="427"/>
        <v>0</v>
      </c>
      <c r="CE301" s="56" t="str">
        <f t="shared" si="428"/>
        <v/>
      </c>
      <c r="CF301" s="56" t="str">
        <f t="shared" si="429"/>
        <v/>
      </c>
      <c r="CG301" s="57">
        <f t="shared" si="430"/>
        <v>0</v>
      </c>
      <c r="CH301" s="56" t="str">
        <f t="shared" si="431"/>
        <v/>
      </c>
      <c r="CI301" s="56">
        <f t="shared" si="432"/>
        <v>1</v>
      </c>
      <c r="CJ301" s="56">
        <f t="shared" si="433"/>
        <v>0</v>
      </c>
      <c r="CK301" s="58">
        <f t="shared" si="405"/>
        <v>0</v>
      </c>
      <c r="CL301" s="59">
        <f t="shared" si="434"/>
        <v>0</v>
      </c>
      <c r="CM301" s="58">
        <f t="shared" si="435"/>
        <v>0</v>
      </c>
      <c r="CN301" s="58">
        <f t="shared" si="436"/>
        <v>0</v>
      </c>
      <c r="CO301" s="58">
        <f t="shared" si="437"/>
        <v>0</v>
      </c>
      <c r="CP301" s="60" t="str">
        <f t="shared" si="438"/>
        <v/>
      </c>
      <c r="CQ301" s="241"/>
      <c r="CS301" s="49"/>
      <c r="CT301" s="50" t="str">
        <f t="shared" si="439"/>
        <v/>
      </c>
      <c r="CU301" s="51" t="str">
        <f t="shared" si="440"/>
        <v/>
      </c>
      <c r="CV301" s="51" t="str">
        <f t="shared" si="441"/>
        <v>_</v>
      </c>
      <c r="CW301" s="51" t="str">
        <f t="shared" si="442"/>
        <v/>
      </c>
      <c r="CX301" s="52">
        <f t="shared" si="443"/>
        <v>0</v>
      </c>
      <c r="CY301" s="52" t="str">
        <f t="shared" si="444"/>
        <v/>
      </c>
      <c r="CZ301" s="53">
        <f t="shared" si="406"/>
        <v>0</v>
      </c>
      <c r="DA301" s="53">
        <f t="shared" si="445"/>
        <v>0</v>
      </c>
      <c r="DB301" s="52">
        <f t="shared" si="446"/>
        <v>0</v>
      </c>
      <c r="DC301" s="52">
        <f t="shared" si="447"/>
        <v>0</v>
      </c>
      <c r="DD301" s="61"/>
      <c r="DE301" s="165"/>
      <c r="DG301" s="276"/>
      <c r="DH301" s="282" t="str">
        <f t="shared" si="450"/>
        <v/>
      </c>
      <c r="DI301" s="275"/>
      <c r="DJ301" s="275"/>
      <c r="DK301" s="276"/>
      <c r="DL301" s="1081"/>
      <c r="DM301" s="1081"/>
      <c r="DN301" s="276"/>
      <c r="DO301" s="276"/>
      <c r="DP301" s="283" t="str">
        <f t="shared" si="451"/>
        <v/>
      </c>
      <c r="DQ301" s="276"/>
      <c r="DR301" s="276"/>
      <c r="DS301" s="277"/>
      <c r="DT301" s="276"/>
      <c r="DU301" s="277"/>
      <c r="DV301" s="276"/>
      <c r="DW301" s="276"/>
      <c r="DX301" s="277"/>
      <c r="DY301" s="277"/>
      <c r="DZ301" s="61"/>
      <c r="EA301" s="62"/>
      <c r="EB301" s="62"/>
      <c r="EC301" s="26" t="str">
        <f t="shared" si="411"/>
        <v/>
      </c>
      <c r="ED301" s="26" t="str">
        <f t="shared" si="412"/>
        <v/>
      </c>
      <c r="EE301" s="27">
        <f>IF(ED301="",0,IF(COUNTIF(ED$12:ED300,ED301)=0,0,COUNTIF(ED$12:ED300,ED301)))</f>
        <v>0</v>
      </c>
      <c r="EF301" s="26">
        <f t="shared" si="420"/>
        <v>0</v>
      </c>
      <c r="EG301" s="27" t="str">
        <f t="shared" si="413"/>
        <v/>
      </c>
      <c r="EI301" s="26" t="str">
        <f t="shared" si="414"/>
        <v/>
      </c>
      <c r="EJ301" s="26" t="str">
        <f t="shared" si="415"/>
        <v/>
      </c>
    </row>
    <row r="302" spans="1:140" s="26" customFormat="1" ht="52.5" customHeight="1">
      <c r="A302" s="169" t="str">
        <f>IF(OR($I302="TTL",$I302=""),"",IF(ISERROR(VLOOKUP($B302,CODE!$D:$G,CODE!$F$1-2,FALSE))=TRUE,"전략",VLOOKUP($B302,CODE!$D:$G,CODE!$F$1-2,FALSE)))</f>
        <v/>
      </c>
      <c r="B302" s="224" t="str">
        <f>IF(OR($I302="TTL",$I302=""),"",IF(VLOOKUP($P302,CODE!$K:$O,CODE!$O$1,FALSE)="",$I302,$I302&amp;"-"&amp;VLOOKUP($P302,CODE!$K:$O,CODE!$O$1,FALSE)))</f>
        <v/>
      </c>
      <c r="C302" s="72" t="str">
        <f t="shared" si="407"/>
        <v>--</v>
      </c>
      <c r="D302" s="306" t="str">
        <f t="shared" si="416"/>
        <v>--</v>
      </c>
      <c r="E302" s="72">
        <f t="shared" si="417"/>
        <v>0</v>
      </c>
      <c r="F302" s="195" t="str">
        <f t="shared" si="418"/>
        <v>--0</v>
      </c>
      <c r="G302" s="72" t="str">
        <f t="shared" si="419"/>
        <v>--0-</v>
      </c>
      <c r="H302" s="72">
        <f>IF(ISERROR(I302&amp;VLOOKUP(P302,CODE!$K:$N,CODE!$N$1,FALSE)&amp;S302)=TRUE,0,I302&amp;VLOOKUP(P302,CODE!$K:$N,CODE!$N$1,FALSE)&amp;S302)</f>
        <v>0</v>
      </c>
      <c r="I302" s="72" t="str">
        <f>IF(ISERROR(SEARCH("TTL",$K302))=TRUE,IF($L302="","",VLOOKUP($L302,CODE!$B:$G,CODE!$D$1,FALSE)),"TTL")</f>
        <v/>
      </c>
      <c r="J302" s="244" t="str">
        <f t="shared" si="408"/>
        <v/>
      </c>
      <c r="K302" s="558"/>
      <c r="L302" s="40"/>
      <c r="M302" s="41" t="str">
        <f>IF(OR($I302="TTL",$L302=""),"",VLOOKUP($L302,CODE!$B:$D,CODE!$C$1,FALSE))</f>
        <v/>
      </c>
      <c r="N302" s="42" t="str">
        <f>IF(OR($I302="TTL",$L302=""),"",VLOOKUP($K$2,CODE!$S:$T,CODE!$T$1-1,FALSE))</f>
        <v/>
      </c>
      <c r="O302" s="43" t="str">
        <f>IF(OR($I302="TTL",$L302=""),"",VLOOKUP($L$2,CODE!$X:$Y,CODE!$Y$1-1,FALSE))</f>
        <v/>
      </c>
      <c r="P302" s="40"/>
      <c r="Q302" s="41" t="str">
        <f>IF(OR($I302="TTL",$P302=""),"",VLOOKUP($P302,CODE!$K:$M,CODE!$L$1,FALSE))</f>
        <v/>
      </c>
      <c r="R302" s="185"/>
      <c r="S302" s="40"/>
      <c r="T302" s="43" t="str">
        <f t="shared" si="393"/>
        <v/>
      </c>
      <c r="U302" s="39" t="str">
        <f t="shared" si="394"/>
        <v/>
      </c>
      <c r="V302" s="36">
        <f t="shared" si="397"/>
        <v>0</v>
      </c>
      <c r="W302" s="44"/>
      <c r="X302" s="39" t="str">
        <f>IF($Y302="","",VLOOKUP($Y302,CODE!$AE:$AF,CODE!$AF$1-1,FALSE))</f>
        <v/>
      </c>
      <c r="Y302" s="37"/>
      <c r="Z302" s="35" t="str">
        <f t="shared" si="398"/>
        <v/>
      </c>
      <c r="AA302" s="554" t="str">
        <f t="shared" si="399"/>
        <v/>
      </c>
      <c r="AB302" s="45">
        <f t="shared" si="400"/>
        <v>0</v>
      </c>
      <c r="AC302" s="560">
        <v>0</v>
      </c>
      <c r="AD302" s="186">
        <v>1</v>
      </c>
      <c r="AE302" s="218"/>
      <c r="AF302" s="214"/>
      <c r="AG302" s="215"/>
      <c r="AH302" s="216"/>
      <c r="AI302" s="231" t="str">
        <f t="shared" si="395"/>
        <v/>
      </c>
      <c r="AJ302" s="217"/>
      <c r="AK302" s="217"/>
      <c r="AL302" s="219" t="str">
        <f t="shared" si="392"/>
        <v/>
      </c>
      <c r="AM302" s="254">
        <f>IF(ISERROR(VLOOKUP($F302,[1]기획현황취합!$A$1:$E$65474,[1]기획현황취합!$B$1,FALSE))=TRUE,0,VLOOKUP($F302,[1]기획현황취합!$A$1:$E$65474,[1]기획현황취합!$B$1,FALSE))</f>
        <v>0</v>
      </c>
      <c r="AN302" s="1042">
        <f>IF(ISERROR(VLOOKUP($F302,[1]기획현황취합!$A$1:$E$65474,[1]기획현황취합!$C$1,FALSE))=TRUE,0,VLOOKUP($F302,[1]기획현황취합!$A$1:$E$65474,[1]기획현황취합!$C$1,FALSE))</f>
        <v>0</v>
      </c>
      <c r="AO302" s="46">
        <f>IF(ISERROR(($AM302/1.1)/VLOOKUP($AG302,'TARGET MU'!$A:$D,'TARGET MU'!$D$1,FALSE))=TRUE,0,($AM302/1.1)/VLOOKUP($AG302,'TARGET MU'!$A:$D,'TARGET MU'!$D$1,FALSE))</f>
        <v>0</v>
      </c>
      <c r="AP302" s="1049">
        <f>IF(OR(AF302=0,AND(AV302=0,AW302=0)),0,IF(AG302="캡보이2",AV302*$AQ$5+AU302,IF(OR(AK302="IN",AK302="BG",AK302="VT",AK302="CB"),$AU302+(($AV302*(1+$AW$4))*(HLOOKUP(VLOOKUP(AG302,'TARGET MU'!$A:$P,'TARGET MU'!$J$1,FALSE),$AO$4:$AR$5,2,FALSE)))+$AW302,$AU302+((($AV302*(1+$AW$4))*(1+HLOOKUP(VLOOKUP($P302,CODE!$K:$P,CODE!$P$1,FALSE),$AS$4:$AV$5,2,FALSE)))*(HLOOKUP(VLOOKUP(AG302,'TARGET MU'!$A:$P,'TARGET MU'!$J$1,FALSE),$AO$4:$AR$5,2,FALSE)))+$AW302)))</f>
        <v>0</v>
      </c>
      <c r="AQ302" s="38">
        <f t="shared" si="448"/>
        <v>0</v>
      </c>
      <c r="AR302" s="716">
        <v>0</v>
      </c>
      <c r="AS302" s="716">
        <v>0</v>
      </c>
      <c r="AT302" s="251"/>
      <c r="AU302" s="226">
        <f t="shared" si="449"/>
        <v>0</v>
      </c>
      <c r="AV302" s="252">
        <v>0</v>
      </c>
      <c r="AW302" s="253">
        <v>0</v>
      </c>
      <c r="AX302" s="257">
        <f>IF(ISERROR(VLOOKUP($F302,[1]기획현황취합!$A$1:$E$65474,[1]기획현황취합!$D$1,FALSE))=TRUE,0,VLOOKUP($F302,[1]기획현황취합!$A$1:$E$65474,[1]기획현황취합!$D$1,FALSE))</f>
        <v>0</v>
      </c>
      <c r="AY302" s="255">
        <v>0</v>
      </c>
      <c r="AZ302" s="210">
        <f>IF(ISERROR(VLOOKUP($F302,[1]기획현황취합!$A$1:$E$65474,[1]기획현황취합!$E$1,FALSE))=TRUE,0,VLOOKUP($F302,[1]기획현황취합!$A$1:$E$65474,[1]기획현황취합!$E$1,FALSE))</f>
        <v>0</v>
      </c>
      <c r="BA302" s="250">
        <v>0</v>
      </c>
      <c r="BB302" s="250">
        <v>0</v>
      </c>
      <c r="BC302" s="250">
        <v>0</v>
      </c>
      <c r="BD302" s="250">
        <v>0</v>
      </c>
      <c r="BE302" s="250">
        <v>0</v>
      </c>
      <c r="BF302" s="250">
        <v>0</v>
      </c>
      <c r="BG302" s="256">
        <v>0</v>
      </c>
      <c r="BH302" s="256">
        <v>0</v>
      </c>
      <c r="BI302" s="84">
        <f>IF($I302="TTL",SUMIF($C:$C,MID($K302,1,SEARCH("TTL",$K302)-2),$BI:$BI),SUMIF(실입고현황!$A:$A,BB302&amp;VLOOKUP($AG302,'TARGET MU'!$A:$D,'TARGET MU'!$B$1,FALSE)&amp;$Z302&amp;" "&amp;$AE302,실입고현황!$C:$C))</f>
        <v>0</v>
      </c>
      <c r="BJ302" s="103">
        <f>IF($I302="TTL",SUMIF($C:$C,MID($K302,1,SEARCH("TTL",$K302)-2),$BJ:$BJ),SUMIF(실입고현황!$A:$A,BC302&amp;VLOOKUP($AG302,'TARGET MU'!$A:$D,'TARGET MU'!$B$1,FALSE)&amp;$Z302&amp;" "&amp;$AE302,실입고현황!$C:$C))</f>
        <v>0</v>
      </c>
      <c r="BK302" s="104">
        <f>IF($I302="TTL",SUMIF($C:$C,MID($K302,1,SEARCH("TTL",$K302)-2),$BK:$BK),SUMIF(실입고현황!$A:$A,BD302&amp;VLOOKUP($AG302,'TARGET MU'!$A:$D,'TARGET MU'!$B$1,FALSE)&amp;$Z302&amp;" "&amp;$AE302,실입고현황!$C:$C))</f>
        <v>0</v>
      </c>
      <c r="BL302" s="104">
        <f>IF($I302="TTL",SUMIF($C:$C,MID($K302,1,SEARCH("TTL",$K302)-2),$BL:$BL),SUMIF(실입고현황!$A:$A,BE302&amp;VLOOKUP($AG302,'TARGET MU'!$A:$D,'TARGET MU'!$B$1,FALSE)&amp;$Z302&amp;" "&amp;$AE302,실입고현황!$C:$C))</f>
        <v>0</v>
      </c>
      <c r="BM302" s="104">
        <f>IF($I302="TTL",SUMIF($C:$C,MID($K302,1,SEARCH("TTL",$K302)-2),$BM:$BM),SUMIF(실입고현황!$A:$A,BF302&amp;VLOOKUP($AG302,'TARGET MU'!$A:$D,'TARGET MU'!$B$1,FALSE)&amp;$Z302&amp;" "&amp;$AE302,실입고현황!$C:$C))</f>
        <v>0</v>
      </c>
      <c r="BN302" s="105">
        <f t="shared" si="401"/>
        <v>0</v>
      </c>
      <c r="BO302" s="47">
        <f t="shared" si="402"/>
        <v>0</v>
      </c>
      <c r="BP302" s="95">
        <f t="shared" si="403"/>
        <v>0</v>
      </c>
      <c r="BQ302" s="95">
        <f t="shared" si="404"/>
        <v>0</v>
      </c>
      <c r="BR302" s="48">
        <f t="shared" si="396"/>
        <v>0</v>
      </c>
      <c r="BT302" s="26" t="str">
        <f>IF(ISERROR(Z302&amp;VLOOKUP($AG302,'TARGET MU'!$A:$D,'TARGET MU'!$B$1,FALSE))=TRUE,"",Z302&amp;VLOOKUP($AG302,'TARGET MU'!$A:$D,'TARGET MU'!$B$1,FALSE))</f>
        <v/>
      </c>
      <c r="BU302" s="31">
        <f t="shared" si="409"/>
        <v>0</v>
      </c>
      <c r="BV302" s="31" t="str">
        <f t="shared" si="410"/>
        <v>0</v>
      </c>
      <c r="BX302" s="55">
        <f t="shared" si="421"/>
        <v>0</v>
      </c>
      <c r="BY302" s="56" t="str">
        <f t="shared" si="422"/>
        <v/>
      </c>
      <c r="BZ302" s="56">
        <f t="shared" si="423"/>
        <v>0</v>
      </c>
      <c r="CA302" s="56">
        <f t="shared" si="424"/>
        <v>0</v>
      </c>
      <c r="CB302" s="56">
        <f t="shared" si="425"/>
        <v>0</v>
      </c>
      <c r="CC302" s="56">
        <f t="shared" si="426"/>
        <v>0</v>
      </c>
      <c r="CD302" s="57">
        <f t="shared" si="427"/>
        <v>0</v>
      </c>
      <c r="CE302" s="56" t="str">
        <f t="shared" si="428"/>
        <v/>
      </c>
      <c r="CF302" s="56" t="str">
        <f t="shared" si="429"/>
        <v/>
      </c>
      <c r="CG302" s="57">
        <f t="shared" si="430"/>
        <v>0</v>
      </c>
      <c r="CH302" s="56" t="str">
        <f t="shared" si="431"/>
        <v/>
      </c>
      <c r="CI302" s="56">
        <f t="shared" si="432"/>
        <v>1</v>
      </c>
      <c r="CJ302" s="56">
        <f t="shared" si="433"/>
        <v>0</v>
      </c>
      <c r="CK302" s="58">
        <f t="shared" si="405"/>
        <v>0</v>
      </c>
      <c r="CL302" s="59">
        <f t="shared" si="434"/>
        <v>0</v>
      </c>
      <c r="CM302" s="58">
        <f t="shared" si="435"/>
        <v>0</v>
      </c>
      <c r="CN302" s="58">
        <f t="shared" si="436"/>
        <v>0</v>
      </c>
      <c r="CO302" s="58">
        <f t="shared" si="437"/>
        <v>0</v>
      </c>
      <c r="CP302" s="60" t="str">
        <f t="shared" si="438"/>
        <v/>
      </c>
      <c r="CQ302" s="241"/>
      <c r="CS302" s="49"/>
      <c r="CT302" s="50" t="str">
        <f t="shared" si="439"/>
        <v/>
      </c>
      <c r="CU302" s="51" t="str">
        <f t="shared" si="440"/>
        <v/>
      </c>
      <c r="CV302" s="51" t="str">
        <f t="shared" si="441"/>
        <v>_</v>
      </c>
      <c r="CW302" s="51" t="str">
        <f t="shared" si="442"/>
        <v/>
      </c>
      <c r="CX302" s="52">
        <f t="shared" si="443"/>
        <v>0</v>
      </c>
      <c r="CY302" s="52" t="str">
        <f t="shared" si="444"/>
        <v/>
      </c>
      <c r="CZ302" s="53">
        <f t="shared" si="406"/>
        <v>0</v>
      </c>
      <c r="DA302" s="53">
        <f t="shared" si="445"/>
        <v>0</v>
      </c>
      <c r="DB302" s="52">
        <f t="shared" si="446"/>
        <v>0</v>
      </c>
      <c r="DC302" s="52">
        <f t="shared" si="447"/>
        <v>0</v>
      </c>
      <c r="DD302" s="61"/>
      <c r="DE302" s="165"/>
      <c r="DG302" s="276"/>
      <c r="DH302" s="282" t="str">
        <f t="shared" si="450"/>
        <v/>
      </c>
      <c r="DI302" s="275"/>
      <c r="DJ302" s="275"/>
      <c r="DK302" s="276"/>
      <c r="DL302" s="1081"/>
      <c r="DM302" s="1081"/>
      <c r="DN302" s="276"/>
      <c r="DO302" s="276"/>
      <c r="DP302" s="283" t="str">
        <f t="shared" si="451"/>
        <v/>
      </c>
      <c r="DQ302" s="276"/>
      <c r="DR302" s="276"/>
      <c r="DS302" s="277"/>
      <c r="DT302" s="276"/>
      <c r="DU302" s="277"/>
      <c r="DV302" s="276"/>
      <c r="DW302" s="276"/>
      <c r="DX302" s="277"/>
      <c r="DY302" s="277"/>
      <c r="DZ302" s="61"/>
      <c r="EA302" s="62"/>
      <c r="EB302" s="62"/>
      <c r="EC302" s="26" t="str">
        <f t="shared" si="411"/>
        <v/>
      </c>
      <c r="ED302" s="26" t="str">
        <f t="shared" si="412"/>
        <v/>
      </c>
      <c r="EE302" s="27">
        <f>IF(ED302="",0,IF(COUNTIF(ED$12:ED301,ED302)=0,0,COUNTIF(ED$12:ED301,ED302)))</f>
        <v>0</v>
      </c>
      <c r="EF302" s="26">
        <f t="shared" si="420"/>
        <v>0</v>
      </c>
      <c r="EG302" s="27" t="str">
        <f t="shared" si="413"/>
        <v/>
      </c>
      <c r="EI302" s="26" t="str">
        <f t="shared" si="414"/>
        <v/>
      </c>
      <c r="EJ302" s="26" t="str">
        <f t="shared" si="415"/>
        <v/>
      </c>
    </row>
  </sheetData>
  <autoFilter ref="K10:BR302"/>
  <mergeCells count="110"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EM9:EM10"/>
    <mergeCell ref="EN9:EN10"/>
    <mergeCell ref="EO9:EO10"/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</mergeCells>
  <phoneticPr fontId="103" type="noConversion"/>
  <conditionalFormatting sqref="DY1:DZ7 DY9:DZ1048576">
    <cfRule type="cellIs" dxfId="1001" priority="9997" operator="equal">
      <formula>"완료"</formula>
    </cfRule>
  </conditionalFormatting>
  <conditionalFormatting sqref="BX13:CP62 CT13:DC62 V85:V200 CT65:DC200 BX65:CP200 DG63:DG64 DI63:DI64 DJ62:DJ64 DQ62:DR64 DG65:DZ200 DG13:DZ62">
    <cfRule type="expression" dxfId="1000" priority="7602" stopIfTrue="1">
      <formula>$I13="TTL"</formula>
    </cfRule>
  </conditionalFormatting>
  <conditionalFormatting sqref="CT13:DC62 BX13:CP62 K85:Y200 BX65:CP200 CT65:DC200 AT63:AT64 DG63:DG64 DI63:DI64 DJ62:DJ64 BG63:BG64 DQ62:DR64 DG65:DZ200 BB63:BB64 DG13:DZ62 BH62:BH64 AC85:BR200 AM13:BR62 AM65:BR84">
    <cfRule type="expression" dxfId="999" priority="3306" stopIfTrue="1">
      <formula>$I13="TTL"</formula>
    </cfRule>
  </conditionalFormatting>
  <conditionalFormatting sqref="BA18:BA19 BA13:BF13 BB63:BB64 BA14:BB14 BB14:BF62 BB65:BF200">
    <cfRule type="expression" dxfId="998" priority="3304">
      <formula>BH13&gt;0</formula>
    </cfRule>
    <cfRule type="expression" dxfId="997" priority="3305">
      <formula>AND(BA13&lt;$BB$5,BA13&gt;0)</formula>
    </cfRule>
  </conditionalFormatting>
  <conditionalFormatting sqref="AP13:AP62 AP65:AP200">
    <cfRule type="expression" dxfId="996" priority="2082">
      <formula>$I13="TTL"</formula>
    </cfRule>
  </conditionalFormatting>
  <conditionalFormatting sqref="BX201:CP302 DG201:DZ302 CT201:DC302 V201:V302">
    <cfRule type="expression" dxfId="995" priority="527" stopIfTrue="1">
      <formula>$I201="TTL"</formula>
    </cfRule>
  </conditionalFormatting>
  <conditionalFormatting sqref="CT201:DC302 DG201:DZ302 BX201:CP302 K201:Y302 AC201:BR302">
    <cfRule type="expression" dxfId="994" priority="526" stopIfTrue="1">
      <formula>$I201="TTL"</formula>
    </cfRule>
  </conditionalFormatting>
  <conditionalFormatting sqref="BB201:BF302">
    <cfRule type="expression" dxfId="993" priority="524">
      <formula>BI201&gt;0</formula>
    </cfRule>
    <cfRule type="expression" dxfId="992" priority="525">
      <formula>AND(BB201&lt;$BB$5,BB201&gt;0)</formula>
    </cfRule>
  </conditionalFormatting>
  <conditionalFormatting sqref="AP201:AP302">
    <cfRule type="expression" dxfId="991" priority="523">
      <formula>$I201="TTL"</formula>
    </cfRule>
  </conditionalFormatting>
  <conditionalFormatting sqref="M13:N15 Q13:Q15 T13:V15 X13:X15 AI13:AI15 AL13:AL15 Z13:AB302">
    <cfRule type="expression" dxfId="990" priority="522">
      <formula>$I13="TTL"</formula>
    </cfRule>
  </conditionalFormatting>
  <conditionalFormatting sqref="K15:L15 R15:S15 W15 Y15 AE15:AH15 K13:K14 O13:P15 AF13:AH14 AD13:AD15 R13:R14 AJ13:AK15">
    <cfRule type="expression" dxfId="989" priority="520">
      <formula>$I13="TTL"</formula>
    </cfRule>
  </conditionalFormatting>
  <conditionalFormatting sqref="L13">
    <cfRule type="expression" dxfId="988" priority="519">
      <formula>$I13="TTL"</formula>
    </cfRule>
  </conditionalFormatting>
  <conditionalFormatting sqref="S13">
    <cfRule type="expression" dxfId="987" priority="518">
      <formula>$I13="TTL"</formula>
    </cfRule>
  </conditionalFormatting>
  <conditionalFormatting sqref="W13">
    <cfRule type="expression" dxfId="986" priority="517">
      <formula>$I13="TTL"</formula>
    </cfRule>
  </conditionalFormatting>
  <conditionalFormatting sqref="Y13">
    <cfRule type="expression" dxfId="985" priority="516">
      <formula>$I13="TTL"</formula>
    </cfRule>
  </conditionalFormatting>
  <conditionalFormatting sqref="AE13">
    <cfRule type="expression" dxfId="984" priority="515">
      <formula>$I13="TTL"</formula>
    </cfRule>
  </conditionalFormatting>
  <conditionalFormatting sqref="L14">
    <cfRule type="expression" dxfId="983" priority="514">
      <formula>$I14="TTL"</formula>
    </cfRule>
  </conditionalFormatting>
  <conditionalFormatting sqref="S14">
    <cfRule type="expression" dxfId="982" priority="513">
      <formula>$I14="TTL"</formula>
    </cfRule>
  </conditionalFormatting>
  <conditionalFormatting sqref="W14">
    <cfRule type="expression" dxfId="981" priority="512">
      <formula>$I14="TTL"</formula>
    </cfRule>
  </conditionalFormatting>
  <conditionalFormatting sqref="Y14">
    <cfRule type="expression" dxfId="980" priority="511">
      <formula>$I14="TTL"</formula>
    </cfRule>
  </conditionalFormatting>
  <conditionalFormatting sqref="AE14">
    <cfRule type="expression" dxfId="979" priority="510">
      <formula>$I14="TTL"</formula>
    </cfRule>
  </conditionalFormatting>
  <conditionalFormatting sqref="AC13:AC15">
    <cfRule type="expression" dxfId="978" priority="509" stopIfTrue="1">
      <formula>$I13="TTL"</formula>
    </cfRule>
  </conditionalFormatting>
  <conditionalFormatting sqref="AC13:AC15">
    <cfRule type="expression" dxfId="977" priority="508" stopIfTrue="1">
      <formula>$I13="TTL"</formula>
    </cfRule>
  </conditionalFormatting>
  <conditionalFormatting sqref="DI13:DJ14">
    <cfRule type="expression" dxfId="976" priority="507">
      <formula>$I13="TTL"</formula>
    </cfRule>
  </conditionalFormatting>
  <conditionalFormatting sqref="BB13:BB14">
    <cfRule type="expression" dxfId="975" priority="506">
      <formula>$I13="TTL"</formula>
    </cfRule>
  </conditionalFormatting>
  <conditionalFormatting sqref="BB13:BB14">
    <cfRule type="expression" dxfId="974" priority="504">
      <formula>BI13&gt;0</formula>
    </cfRule>
    <cfRule type="expression" dxfId="973" priority="505">
      <formula>AND(BB13&lt;$BB$5,BB13&gt;0)</formula>
    </cfRule>
  </conditionalFormatting>
  <conditionalFormatting sqref="K19:L19 L16:L18 L20:L27 L29:L34 O16:P35 R19:S19 R16:R18 R22:S28 R20:R21 R35:S35 R29:R34 W16:W19 W28 W35 Y19 Y28 Y35 AD16:AH35 K28:L28 K35:L35 AJ16:AK35">
    <cfRule type="expression" dxfId="972" priority="503" stopIfTrue="1">
      <formula>$I16="TTL"</formula>
    </cfRule>
  </conditionalFormatting>
  <conditionalFormatting sqref="AL16:AL35 AI16:AI35 X16:X35 T16:V35 Q16:Q35 M16:N35">
    <cfRule type="expression" dxfId="971" priority="502">
      <formula>$I16="TTL"</formula>
    </cfRule>
  </conditionalFormatting>
  <conditionalFormatting sqref="K16:K18">
    <cfRule type="expression" dxfId="970" priority="500">
      <formula>$I16="TTL"</formula>
    </cfRule>
  </conditionalFormatting>
  <conditionalFormatting sqref="K20:K24">
    <cfRule type="expression" dxfId="969" priority="499">
      <formula>$I20="TTL"</formula>
    </cfRule>
  </conditionalFormatting>
  <conditionalFormatting sqref="K24">
    <cfRule type="expression" dxfId="968" priority="498">
      <formula>$I24="TTL"</formula>
    </cfRule>
  </conditionalFormatting>
  <conditionalFormatting sqref="K25:K26">
    <cfRule type="expression" dxfId="967" priority="497">
      <formula>$I25="TTL"</formula>
    </cfRule>
  </conditionalFormatting>
  <conditionalFormatting sqref="K27">
    <cfRule type="expression" dxfId="966" priority="496">
      <formula>$I27="TTL"</formula>
    </cfRule>
  </conditionalFormatting>
  <conditionalFormatting sqref="K29:K34">
    <cfRule type="expression" dxfId="965" priority="495">
      <formula>$I29="TTL"</formula>
    </cfRule>
  </conditionalFormatting>
  <conditionalFormatting sqref="S16:S18">
    <cfRule type="expression" dxfId="964" priority="494">
      <formula>$I16="TTL"</formula>
    </cfRule>
  </conditionalFormatting>
  <conditionalFormatting sqref="S20:S21">
    <cfRule type="expression" dxfId="963" priority="493">
      <formula>$I20="TTL"</formula>
    </cfRule>
  </conditionalFormatting>
  <conditionalFormatting sqref="S29:S34">
    <cfRule type="expression" dxfId="962" priority="492">
      <formula>$I29="TTL"</formula>
    </cfRule>
  </conditionalFormatting>
  <conditionalFormatting sqref="W20:W21">
    <cfRule type="expression" dxfId="961" priority="491">
      <formula>$I20="TTL"</formula>
    </cfRule>
  </conditionalFormatting>
  <conditionalFormatting sqref="W22:W23">
    <cfRule type="expression" dxfId="960" priority="490">
      <formula>$I22="TTL"</formula>
    </cfRule>
  </conditionalFormatting>
  <conditionalFormatting sqref="W24">
    <cfRule type="expression" dxfId="959" priority="489">
      <formula>$I24="TTL"</formula>
    </cfRule>
  </conditionalFormatting>
  <conditionalFormatting sqref="W25:W26">
    <cfRule type="expression" dxfId="958" priority="488">
      <formula>$I25="TTL"</formula>
    </cfRule>
  </conditionalFormatting>
  <conditionalFormatting sqref="W27">
    <cfRule type="expression" dxfId="957" priority="487">
      <formula>$I27="TTL"</formula>
    </cfRule>
  </conditionalFormatting>
  <conditionalFormatting sqref="W29:W34">
    <cfRule type="expression" dxfId="956" priority="486">
      <formula>$I29="TTL"</formula>
    </cfRule>
  </conditionalFormatting>
  <conditionalFormatting sqref="Y16:Y18">
    <cfRule type="expression" dxfId="955" priority="485">
      <formula>$I16="TTL"</formula>
    </cfRule>
  </conditionalFormatting>
  <conditionalFormatting sqref="Y20">
    <cfRule type="expression" dxfId="954" priority="484">
      <formula>$I20="TTL"</formula>
    </cfRule>
  </conditionalFormatting>
  <conditionalFormatting sqref="Y21">
    <cfRule type="expression" dxfId="953" priority="483">
      <formula>$I21="TTL"</formula>
    </cfRule>
  </conditionalFormatting>
  <conditionalFormatting sqref="Y22:Y24">
    <cfRule type="expression" dxfId="952" priority="482">
      <formula>$I22="TTL"</formula>
    </cfRule>
  </conditionalFormatting>
  <conditionalFormatting sqref="Y25:Y27">
    <cfRule type="expression" dxfId="951" priority="481">
      <formula>$I25="TTL"</formula>
    </cfRule>
  </conditionalFormatting>
  <conditionalFormatting sqref="Y29:Y34">
    <cfRule type="expression" dxfId="950" priority="480">
      <formula>$I29="TTL"</formula>
    </cfRule>
  </conditionalFormatting>
  <conditionalFormatting sqref="AC16:AC35">
    <cfRule type="expression" dxfId="949" priority="479" stopIfTrue="1">
      <formula>$I16="TTL"</formula>
    </cfRule>
  </conditionalFormatting>
  <conditionalFormatting sqref="AC16:AC35">
    <cfRule type="expression" dxfId="948" priority="478" stopIfTrue="1">
      <formula>$I16="TTL"</formula>
    </cfRule>
  </conditionalFormatting>
  <conditionalFormatting sqref="DG16:DG18">
    <cfRule type="expression" dxfId="947" priority="455">
      <formula>$I16="TTL"</formula>
    </cfRule>
  </conditionalFormatting>
  <conditionalFormatting sqref="DI16:DJ18">
    <cfRule type="expression" dxfId="946" priority="454">
      <formula>$I16="TTL"</formula>
    </cfRule>
  </conditionalFormatting>
  <conditionalFormatting sqref="DI20:DJ20">
    <cfRule type="expression" dxfId="945" priority="453">
      <formula>$I20="TTL"</formula>
    </cfRule>
  </conditionalFormatting>
  <conditionalFormatting sqref="DG20:DG27">
    <cfRule type="expression" dxfId="944" priority="452">
      <formula>$I20="TTL"</formula>
    </cfRule>
  </conditionalFormatting>
  <conditionalFormatting sqref="DI21:DJ27">
    <cfRule type="expression" dxfId="943" priority="451">
      <formula>$I21="TTL"</formula>
    </cfRule>
  </conditionalFormatting>
  <conditionalFormatting sqref="DG29:DG34">
    <cfRule type="expression" dxfId="942" priority="450">
      <formula>$I29="TTL"</formula>
    </cfRule>
  </conditionalFormatting>
  <conditionalFormatting sqref="DI29:DJ34">
    <cfRule type="expression" dxfId="941" priority="449">
      <formula>$I29="TTL"</formula>
    </cfRule>
  </conditionalFormatting>
  <conditionalFormatting sqref="R41:S41 L41 O41:P41 AD41:AF41 R59:R60 Y61 W61 L59:L61 R61:S61 O59:P61 AJ59:AK61 AH41 AD59:AH61">
    <cfRule type="expression" dxfId="940" priority="448" stopIfTrue="1">
      <formula>$I41="TTL"</formula>
    </cfRule>
  </conditionalFormatting>
  <conditionalFormatting sqref="M41:N41 Q41 AI41 AL41 K41 T41:Y41 K59:K60 S59:S60 W59:W60 Y59:Y60 M59:N61 Q59:Q61 T59:V61 X59:X61 AI59:AI61 AL59:AL61">
    <cfRule type="expression" dxfId="939" priority="447">
      <formula>$I41="TTL"</formula>
    </cfRule>
  </conditionalFormatting>
  <conditionalFormatting sqref="R36:S37 L36 P36:P37 AD36:AF37 AH36">
    <cfRule type="expression" dxfId="938" priority="446" stopIfTrue="1">
      <formula>$I36="TTL"</formula>
    </cfRule>
  </conditionalFormatting>
  <conditionalFormatting sqref="AL36:AL37 AI36:AI37 X36:X37 T36:V37 Q36:Q37 M36:N37">
    <cfRule type="expression" dxfId="937" priority="445">
      <formula>$I36="TTL"</formula>
    </cfRule>
  </conditionalFormatting>
  <conditionalFormatting sqref="R38:S39 P38:P39 AD38:AF39">
    <cfRule type="expression" dxfId="936" priority="444" stopIfTrue="1">
      <formula>$I38="TTL"</formula>
    </cfRule>
  </conditionalFormatting>
  <conditionalFormatting sqref="M38:N39 Q38:Q39 T38:V39 X38:X39 AI38:AI39 AL38:AL39">
    <cfRule type="expression" dxfId="935" priority="443">
      <formula>$I38="TTL"</formula>
    </cfRule>
  </conditionalFormatting>
  <conditionalFormatting sqref="R40:S40 Y40 O40:P40 W40 AJ40:AK40 K40:L40 AD40:AH40 AD42:AD43 P42:P43 R42:S43 AF42">
    <cfRule type="expression" dxfId="934" priority="442" stopIfTrue="1">
      <formula>$I40="TTL"</formula>
    </cfRule>
  </conditionalFormatting>
  <conditionalFormatting sqref="M40:N40 Q40 T40:V40 X40 AI40 AL40 AL42:AL43 AI42:AI43 X42:X43 T42:V43 Q42:Q43 M42:N43">
    <cfRule type="expression" dxfId="933" priority="441">
      <formula>$I40="TTL"</formula>
    </cfRule>
  </conditionalFormatting>
  <conditionalFormatting sqref="R44:S46 P44:P46 AD44:AD46">
    <cfRule type="expression" dxfId="932" priority="440" stopIfTrue="1">
      <formula>$I44="TTL"</formula>
    </cfRule>
  </conditionalFormatting>
  <conditionalFormatting sqref="M44:N46 Q44:Q46 T44:V46 X44:X46 AI44:AI46 AL44:AL46">
    <cfRule type="expression" dxfId="931" priority="439">
      <formula>$I44="TTL"</formula>
    </cfRule>
  </conditionalFormatting>
  <conditionalFormatting sqref="R47:S49 Y48 O48:P48 W48 AJ48:AK48 L48 AD48:AH48 P47 P49 AD47 AD49 AF49 AH49">
    <cfRule type="expression" dxfId="930" priority="438" stopIfTrue="1">
      <formula>$I47="TTL"</formula>
    </cfRule>
  </conditionalFormatting>
  <conditionalFormatting sqref="M47:N49 Q47:Q49 T47:V49 X47:X49 AI47:AI49 AL47:AL49">
    <cfRule type="expression" dxfId="929" priority="437">
      <formula>$I47="TTL"</formula>
    </cfRule>
  </conditionalFormatting>
  <conditionalFormatting sqref="R50:S52 P50:P52 AD51:AF51 AD50 AF50 AD52">
    <cfRule type="expression" dxfId="928" priority="436" stopIfTrue="1">
      <formula>$I50="TTL"</formula>
    </cfRule>
  </conditionalFormatting>
  <conditionalFormatting sqref="M50:N52 Q50:Q52 T50:V52 X50:X52 AI50:AI52 AL50:AL52">
    <cfRule type="expression" dxfId="927" priority="435">
      <formula>$I50="TTL"</formula>
    </cfRule>
  </conditionalFormatting>
  <conditionalFormatting sqref="R53:S55 P53:P55 AD53:AD55">
    <cfRule type="expression" dxfId="926" priority="434" stopIfTrue="1">
      <formula>$I53="TTL"</formula>
    </cfRule>
  </conditionalFormatting>
  <conditionalFormatting sqref="M53:N55 Q53:Q55 T53:V55 X53:X55 AI53:AI55 AL53:AL55">
    <cfRule type="expression" dxfId="925" priority="433">
      <formula>$I53="TTL"</formula>
    </cfRule>
  </conditionalFormatting>
  <conditionalFormatting sqref="R56:S58 Y58 O58:P58 W58 AJ58:AK58 L58 AD58:AH58 P56:P57 AD56:AD57">
    <cfRule type="expression" dxfId="924" priority="432" stopIfTrue="1">
      <formula>$I56="TTL"</formula>
    </cfRule>
  </conditionalFormatting>
  <conditionalFormatting sqref="M56:N58 Q56:Q58 T56:V58 X56:X58 AI56:AI58 AL56:AL58">
    <cfRule type="expression" dxfId="923" priority="431">
      <formula>$I56="TTL"</formula>
    </cfRule>
  </conditionalFormatting>
  <conditionalFormatting sqref="K36">
    <cfRule type="expression" dxfId="922" priority="430">
      <formula>$I36="TTL"</formula>
    </cfRule>
  </conditionalFormatting>
  <conditionalFormatting sqref="K37">
    <cfRule type="expression" dxfId="921" priority="429">
      <formula>$I37="TTL"</formula>
    </cfRule>
  </conditionalFormatting>
  <conditionalFormatting sqref="K38">
    <cfRule type="expression" dxfId="920" priority="428">
      <formula>$I38="TTL"</formula>
    </cfRule>
  </conditionalFormatting>
  <conditionalFormatting sqref="K39">
    <cfRule type="expression" dxfId="919" priority="427">
      <formula>$I39="TTL"</formula>
    </cfRule>
  </conditionalFormatting>
  <conditionalFormatting sqref="K45:K47">
    <cfRule type="expression" dxfId="918" priority="426" stopIfTrue="1">
      <formula>$I45="TTL"</formula>
    </cfRule>
  </conditionalFormatting>
  <conditionalFormatting sqref="K42:K47">
    <cfRule type="expression" dxfId="917" priority="425">
      <formula>$I42="TTL"</formula>
    </cfRule>
  </conditionalFormatting>
  <conditionalFormatting sqref="K49:K52">
    <cfRule type="expression" dxfId="916" priority="424">
      <formula>$I49="TTL"</formula>
    </cfRule>
  </conditionalFormatting>
  <conditionalFormatting sqref="K53">
    <cfRule type="expression" dxfId="915" priority="423">
      <formula>$I53="TTL"</formula>
    </cfRule>
  </conditionalFormatting>
  <conditionalFormatting sqref="K54:K57">
    <cfRule type="expression" dxfId="914" priority="422">
      <formula>$I54="TTL"</formula>
    </cfRule>
  </conditionalFormatting>
  <conditionalFormatting sqref="L37:L39">
    <cfRule type="expression" dxfId="913" priority="421" stopIfTrue="1">
      <formula>$I37="TTL"</formula>
    </cfRule>
  </conditionalFormatting>
  <conditionalFormatting sqref="L42:L47">
    <cfRule type="expression" dxfId="912" priority="420" stopIfTrue="1">
      <formula>$I42="TTL"</formula>
    </cfRule>
  </conditionalFormatting>
  <conditionalFormatting sqref="L49:L57">
    <cfRule type="expression" dxfId="911" priority="419" stopIfTrue="1">
      <formula>$I49="TTL"</formula>
    </cfRule>
  </conditionalFormatting>
  <conditionalFormatting sqref="K48">
    <cfRule type="expression" dxfId="910" priority="418" stopIfTrue="1">
      <formula>$I48="TTL"</formula>
    </cfRule>
  </conditionalFormatting>
  <conditionalFormatting sqref="K58">
    <cfRule type="expression" dxfId="909" priority="417" stopIfTrue="1">
      <formula>$I58="TTL"</formula>
    </cfRule>
  </conditionalFormatting>
  <conditionalFormatting sqref="K61">
    <cfRule type="expression" dxfId="908" priority="416" stopIfTrue="1">
      <formula>$I61="TTL"</formula>
    </cfRule>
  </conditionalFormatting>
  <conditionalFormatting sqref="O36:O39">
    <cfRule type="expression" dxfId="907" priority="415" stopIfTrue="1">
      <formula>$I36="TTL"</formula>
    </cfRule>
  </conditionalFormatting>
  <conditionalFormatting sqref="O42:O47">
    <cfRule type="expression" dxfId="906" priority="414" stopIfTrue="1">
      <formula>$I42="TTL"</formula>
    </cfRule>
  </conditionalFormatting>
  <conditionalFormatting sqref="O49:O57">
    <cfRule type="expression" dxfId="905" priority="413" stopIfTrue="1">
      <formula>$I49="TTL"</formula>
    </cfRule>
  </conditionalFormatting>
  <conditionalFormatting sqref="W36:W37">
    <cfRule type="expression" dxfId="904" priority="412">
      <formula>$I36="TTL"</formula>
    </cfRule>
  </conditionalFormatting>
  <conditionalFormatting sqref="W38">
    <cfRule type="expression" dxfId="903" priority="411">
      <formula>$I38="TTL"</formula>
    </cfRule>
  </conditionalFormatting>
  <conditionalFormatting sqref="W39">
    <cfRule type="expression" dxfId="902" priority="410">
      <formula>$I39="TTL"</formula>
    </cfRule>
  </conditionalFormatting>
  <conditionalFormatting sqref="W42:W43 W45:W47">
    <cfRule type="expression" dxfId="901" priority="409" stopIfTrue="1">
      <formula>$I42="TTL"</formula>
    </cfRule>
  </conditionalFormatting>
  <conditionalFormatting sqref="W42:W47">
    <cfRule type="expression" dxfId="900" priority="408">
      <formula>$I42="TTL"</formula>
    </cfRule>
  </conditionalFormatting>
  <conditionalFormatting sqref="W51:W52">
    <cfRule type="expression" dxfId="899" priority="407" stopIfTrue="1">
      <formula>$I51="TTL"</formula>
    </cfRule>
  </conditionalFormatting>
  <conditionalFormatting sqref="W49:W52">
    <cfRule type="expression" dxfId="898" priority="406">
      <formula>$I49="TTL"</formula>
    </cfRule>
  </conditionalFormatting>
  <conditionalFormatting sqref="W53">
    <cfRule type="expression" dxfId="897" priority="405" stopIfTrue="1">
      <formula>$I53="TTL"</formula>
    </cfRule>
  </conditionalFormatting>
  <conditionalFormatting sqref="W53">
    <cfRule type="expression" dxfId="896" priority="404">
      <formula>$I53="TTL"</formula>
    </cfRule>
  </conditionalFormatting>
  <conditionalFormatting sqref="W54:W57">
    <cfRule type="expression" dxfId="895" priority="403" stopIfTrue="1">
      <formula>$I54="TTL"</formula>
    </cfRule>
  </conditionalFormatting>
  <conditionalFormatting sqref="W54:W57">
    <cfRule type="expression" dxfId="894" priority="402">
      <formula>$I54="TTL"</formula>
    </cfRule>
  </conditionalFormatting>
  <conditionalFormatting sqref="Y37:Y39">
    <cfRule type="expression" dxfId="893" priority="401">
      <formula>$I37="TTL"</formula>
    </cfRule>
  </conditionalFormatting>
  <conditionalFormatting sqref="Y36">
    <cfRule type="expression" dxfId="892" priority="400">
      <formula>$I36="TTL"</formula>
    </cfRule>
  </conditionalFormatting>
  <conditionalFormatting sqref="Y42:Y43">
    <cfRule type="expression" dxfId="891" priority="399" stopIfTrue="1">
      <formula>$I42="TTL"</formula>
    </cfRule>
  </conditionalFormatting>
  <conditionalFormatting sqref="Y42:Y47">
    <cfRule type="expression" dxfId="890" priority="398">
      <formula>$I42="TTL"</formula>
    </cfRule>
  </conditionalFormatting>
  <conditionalFormatting sqref="Y51:Y52">
    <cfRule type="expression" dxfId="889" priority="397" stopIfTrue="1">
      <formula>$I51="TTL"</formula>
    </cfRule>
  </conditionalFormatting>
  <conditionalFormatting sqref="Y49:Y52">
    <cfRule type="expression" dxfId="888" priority="396">
      <formula>$I49="TTL"</formula>
    </cfRule>
  </conditionalFormatting>
  <conditionalFormatting sqref="Y53">
    <cfRule type="expression" dxfId="887" priority="395" stopIfTrue="1">
      <formula>$I53="TTL"</formula>
    </cfRule>
  </conditionalFormatting>
  <conditionalFormatting sqref="Y53">
    <cfRule type="expression" dxfId="886" priority="394">
      <formula>$I53="TTL"</formula>
    </cfRule>
  </conditionalFormatting>
  <conditionalFormatting sqref="Y54:Y57">
    <cfRule type="expression" dxfId="885" priority="393" stopIfTrue="1">
      <formula>$I54="TTL"</formula>
    </cfRule>
  </conditionalFormatting>
  <conditionalFormatting sqref="Y54:Y57">
    <cfRule type="expression" dxfId="884" priority="392">
      <formula>$I54="TTL"</formula>
    </cfRule>
  </conditionalFormatting>
  <conditionalFormatting sqref="AE42">
    <cfRule type="expression" dxfId="883" priority="391" stopIfTrue="1">
      <formula>$I42="TTL"</formula>
    </cfRule>
  </conditionalFormatting>
  <conditionalFormatting sqref="AE43">
    <cfRule type="expression" dxfId="882" priority="390" stopIfTrue="1">
      <formula>$I43="TTL"</formula>
    </cfRule>
  </conditionalFormatting>
  <conditionalFormatting sqref="AE44">
    <cfRule type="expression" dxfId="881" priority="389" stopIfTrue="1">
      <formula>$I44="TTL"</formula>
    </cfRule>
  </conditionalFormatting>
  <conditionalFormatting sqref="AE45">
    <cfRule type="expression" dxfId="880" priority="388" stopIfTrue="1">
      <formula>$I45="TTL"</formula>
    </cfRule>
  </conditionalFormatting>
  <conditionalFormatting sqref="AE46">
    <cfRule type="expression" dxfId="879" priority="387" stopIfTrue="1">
      <formula>$I46="TTL"</formula>
    </cfRule>
  </conditionalFormatting>
  <conditionalFormatting sqref="AE47">
    <cfRule type="expression" dxfId="878" priority="386" stopIfTrue="1">
      <formula>$I47="TTL"</formula>
    </cfRule>
  </conditionalFormatting>
  <conditionalFormatting sqref="AE49">
    <cfRule type="expression" dxfId="877" priority="385" stopIfTrue="1">
      <formula>$I49="TTL"</formula>
    </cfRule>
  </conditionalFormatting>
  <conditionalFormatting sqref="AE50">
    <cfRule type="expression" dxfId="876" priority="384" stopIfTrue="1">
      <formula>$I50="TTL"</formula>
    </cfRule>
  </conditionalFormatting>
  <conditionalFormatting sqref="AE52">
    <cfRule type="expression" dxfId="875" priority="383" stopIfTrue="1">
      <formula>$I52="TTL"</formula>
    </cfRule>
  </conditionalFormatting>
  <conditionalFormatting sqref="AE53">
    <cfRule type="expression" dxfId="874" priority="382" stopIfTrue="1">
      <formula>$I53="TTL"</formula>
    </cfRule>
  </conditionalFormatting>
  <conditionalFormatting sqref="AE54">
    <cfRule type="expression" dxfId="873" priority="381" stopIfTrue="1">
      <formula>$I54="TTL"</formula>
    </cfRule>
  </conditionalFormatting>
  <conditionalFormatting sqref="AE55">
    <cfRule type="expression" dxfId="872" priority="380" stopIfTrue="1">
      <formula>$I55="TTL"</formula>
    </cfRule>
  </conditionalFormatting>
  <conditionalFormatting sqref="AE56">
    <cfRule type="expression" dxfId="871" priority="379" stopIfTrue="1">
      <formula>$I56="TTL"</formula>
    </cfRule>
  </conditionalFormatting>
  <conditionalFormatting sqref="AE57">
    <cfRule type="expression" dxfId="870" priority="378" stopIfTrue="1">
      <formula>$I57="TTL"</formula>
    </cfRule>
  </conditionalFormatting>
  <conditionalFormatting sqref="AF43:AF47">
    <cfRule type="expression" dxfId="869" priority="377" stopIfTrue="1">
      <formula>$I43="TTL"</formula>
    </cfRule>
  </conditionalFormatting>
  <conditionalFormatting sqref="AF52">
    <cfRule type="expression" dxfId="868" priority="376" stopIfTrue="1">
      <formula>$I52="TTL"</formula>
    </cfRule>
  </conditionalFormatting>
  <conditionalFormatting sqref="AF53">
    <cfRule type="expression" dxfId="867" priority="375" stopIfTrue="1">
      <formula>$I53="TTL"</formula>
    </cfRule>
  </conditionalFormatting>
  <conditionalFormatting sqref="AF54">
    <cfRule type="expression" dxfId="866" priority="374" stopIfTrue="1">
      <formula>$I54="TTL"</formula>
    </cfRule>
  </conditionalFormatting>
  <conditionalFormatting sqref="AF55">
    <cfRule type="expression" dxfId="865" priority="373" stopIfTrue="1">
      <formula>$I55="TTL"</formula>
    </cfRule>
  </conditionalFormatting>
  <conditionalFormatting sqref="AF56">
    <cfRule type="expression" dxfId="864" priority="372" stopIfTrue="1">
      <formula>$I56="TTL"</formula>
    </cfRule>
  </conditionalFormatting>
  <conditionalFormatting sqref="AF57">
    <cfRule type="expression" dxfId="863" priority="371" stopIfTrue="1">
      <formula>$I57="TTL"</formula>
    </cfRule>
  </conditionalFormatting>
  <conditionalFormatting sqref="AG36:AG39">
    <cfRule type="expression" dxfId="862" priority="370">
      <formula>$I36="TTL"</formula>
    </cfRule>
  </conditionalFormatting>
  <conditionalFormatting sqref="AG41:AG47">
    <cfRule type="expression" dxfId="861" priority="369">
      <formula>$I41="TTL"</formula>
    </cfRule>
  </conditionalFormatting>
  <conditionalFormatting sqref="AG49:AG54">
    <cfRule type="expression" dxfId="860" priority="368">
      <formula>$I49="TTL"</formula>
    </cfRule>
  </conditionalFormatting>
  <conditionalFormatting sqref="AG55:AG57">
    <cfRule type="expression" dxfId="859" priority="367">
      <formula>$I55="TTL"</formula>
    </cfRule>
  </conditionalFormatting>
  <conditionalFormatting sqref="AJ49:AK57">
    <cfRule type="expression" dxfId="858" priority="366" stopIfTrue="1">
      <formula>$I49="TTL"</formula>
    </cfRule>
  </conditionalFormatting>
  <conditionalFormatting sqref="AJ41:AK47">
    <cfRule type="expression" dxfId="857" priority="365" stopIfTrue="1">
      <formula>$I41="TTL"</formula>
    </cfRule>
  </conditionalFormatting>
  <conditionalFormatting sqref="AJ36:AK39">
    <cfRule type="expression" dxfId="856" priority="364" stopIfTrue="1">
      <formula>$I36="TTL"</formula>
    </cfRule>
  </conditionalFormatting>
  <conditionalFormatting sqref="AH37:AH39">
    <cfRule type="expression" dxfId="855" priority="363" stopIfTrue="1">
      <formula>$I37="TTL"</formula>
    </cfRule>
  </conditionalFormatting>
  <conditionalFormatting sqref="AH42:AH47">
    <cfRule type="expression" dxfId="854" priority="362" stopIfTrue="1">
      <formula>$I42="TTL"</formula>
    </cfRule>
  </conditionalFormatting>
  <conditionalFormatting sqref="AH50:AH57">
    <cfRule type="expression" dxfId="853" priority="361" stopIfTrue="1">
      <formula>$I50="TTL"</formula>
    </cfRule>
  </conditionalFormatting>
  <conditionalFormatting sqref="AC36:AC61">
    <cfRule type="expression" dxfId="852" priority="360" stopIfTrue="1">
      <formula>$I36="TTL"</formula>
    </cfRule>
  </conditionalFormatting>
  <conditionalFormatting sqref="AC36:AC61">
    <cfRule type="expression" dxfId="851" priority="359" stopIfTrue="1">
      <formula>$I36="TTL"</formula>
    </cfRule>
  </conditionalFormatting>
  <conditionalFormatting sqref="AV39">
    <cfRule type="expression" dxfId="850" priority="349">
      <formula>$I39="TTL"</formula>
    </cfRule>
  </conditionalFormatting>
  <conditionalFormatting sqref="AV41:AV47">
    <cfRule type="expression" dxfId="849" priority="348">
      <formula>$I41="TTL"</formula>
    </cfRule>
  </conditionalFormatting>
  <conditionalFormatting sqref="K20:K21">
    <cfRule type="expression" dxfId="848" priority="347">
      <formula>$I20="TTL"</formula>
    </cfRule>
  </conditionalFormatting>
  <conditionalFormatting sqref="Y66:Y68 O66:P68 W66:W68 AJ66:AK66 AD66:AH66 R66:S68 AD67:AF68">
    <cfRule type="expression" dxfId="847" priority="345" stopIfTrue="1">
      <formula>$I66="TTL"</formula>
    </cfRule>
  </conditionalFormatting>
  <conditionalFormatting sqref="M66:N68 Q66:Q68 T66:V68 X66:X68 AI66:AI68 AL66:AL68">
    <cfRule type="expression" dxfId="846" priority="344">
      <formula>$I66="TTL"</formula>
    </cfRule>
  </conditionalFormatting>
  <conditionalFormatting sqref="R70:S70 Y69:Y70 O69:P70 W69:W70 AJ70:AK70 K70:L70 AD70:AH70 R69 AD69:AF69">
    <cfRule type="expression" dxfId="845" priority="343" stopIfTrue="1">
      <formula>$I69="TTL"</formula>
    </cfRule>
  </conditionalFormatting>
  <conditionalFormatting sqref="M69:N70 Q69:Q70 T69:V70 X69:X70 AI69:AI70 AL69:AL70">
    <cfRule type="expression" dxfId="844" priority="342">
      <formula>$I69="TTL"</formula>
    </cfRule>
  </conditionalFormatting>
  <conditionalFormatting sqref="L66:L69">
    <cfRule type="expression" dxfId="843" priority="341" stopIfTrue="1">
      <formula>$I66="TTL"</formula>
    </cfRule>
  </conditionalFormatting>
  <conditionalFormatting sqref="K66:K69">
    <cfRule type="expression" dxfId="842" priority="340">
      <formula>$I66="TTL"</formula>
    </cfRule>
  </conditionalFormatting>
  <conditionalFormatting sqref="S69">
    <cfRule type="expression" dxfId="841" priority="339" stopIfTrue="1">
      <formula>$I69="TTL"</formula>
    </cfRule>
  </conditionalFormatting>
  <conditionalFormatting sqref="AG67:AG69">
    <cfRule type="expression" dxfId="840" priority="338" stopIfTrue="1">
      <formula>$I67="TTL"</formula>
    </cfRule>
  </conditionalFormatting>
  <conditionalFormatting sqref="AH67:AH69">
    <cfRule type="expression" dxfId="839" priority="337" stopIfTrue="1">
      <formula>$I67="TTL"</formula>
    </cfRule>
  </conditionalFormatting>
  <conditionalFormatting sqref="AJ67:AK69">
    <cfRule type="expression" dxfId="838" priority="336" stopIfTrue="1">
      <formula>$I67="TTL"</formula>
    </cfRule>
  </conditionalFormatting>
  <conditionalFormatting sqref="AC66:AC70">
    <cfRule type="expression" dxfId="837" priority="335" stopIfTrue="1">
      <formula>$I66="TTL"</formula>
    </cfRule>
  </conditionalFormatting>
  <conditionalFormatting sqref="AC66:AC70">
    <cfRule type="expression" dxfId="836" priority="334" stopIfTrue="1">
      <formula>$I66="TTL"</formula>
    </cfRule>
  </conditionalFormatting>
  <conditionalFormatting sqref="R71:R73 O71:O72 L71 AD71:AD73 AF71:AH71 Y71:Y73 AF72:AF73">
    <cfRule type="expression" dxfId="835" priority="332" stopIfTrue="1">
      <formula>$I71="TTL"</formula>
    </cfRule>
  </conditionalFormatting>
  <conditionalFormatting sqref="M71:N73 Q71:Q73 T71:V73 X71:X73 AI71:AI73 AL71:AL73">
    <cfRule type="expression" dxfId="834" priority="331">
      <formula>$I71="TTL"</formula>
    </cfRule>
  </conditionalFormatting>
  <conditionalFormatting sqref="R75:S75 Y74:Y75 O75:P75 W75 AJ75:AK75 K75:L75 AD75:AH75 R74 AD74 AF74">
    <cfRule type="expression" dxfId="833" priority="330" stopIfTrue="1">
      <formula>$I74="TTL"</formula>
    </cfRule>
  </conditionalFormatting>
  <conditionalFormatting sqref="M74:N75 Q74:Q75 T74:V75 X74:X75 AI74:AI75 AL74:AL75">
    <cfRule type="expression" dxfId="832" priority="329">
      <formula>$I74="TTL"</formula>
    </cfRule>
  </conditionalFormatting>
  <conditionalFormatting sqref="K71:K74">
    <cfRule type="expression" dxfId="831" priority="328">
      <formula>$I71="TTL"</formula>
    </cfRule>
  </conditionalFormatting>
  <conditionalFormatting sqref="L72:L74">
    <cfRule type="expression" dxfId="830" priority="327" stopIfTrue="1">
      <formula>$I72="TTL"</formula>
    </cfRule>
  </conditionalFormatting>
  <conditionalFormatting sqref="O73:O74">
    <cfRule type="expression" dxfId="829" priority="326">
      <formula>$I73="TTL"</formula>
    </cfRule>
  </conditionalFormatting>
  <conditionalFormatting sqref="P71:P74">
    <cfRule type="expression" dxfId="828" priority="325">
      <formula>$I71="TTL"</formula>
    </cfRule>
  </conditionalFormatting>
  <conditionalFormatting sqref="S71:S74">
    <cfRule type="expression" dxfId="827" priority="324">
      <formula>$I71="TTL"</formula>
    </cfRule>
  </conditionalFormatting>
  <conditionalFormatting sqref="AE71:AE74">
    <cfRule type="expression" dxfId="826" priority="323">
      <formula>$I71="TTL"</formula>
    </cfRule>
  </conditionalFormatting>
  <conditionalFormatting sqref="W71:W74">
    <cfRule type="expression" dxfId="825" priority="322">
      <formula>$I71="TTL"</formula>
    </cfRule>
  </conditionalFormatting>
  <conditionalFormatting sqref="AG72:AH74">
    <cfRule type="expression" dxfId="824" priority="321" stopIfTrue="1">
      <formula>$I72="TTL"</formula>
    </cfRule>
  </conditionalFormatting>
  <conditionalFormatting sqref="AJ71:AK74">
    <cfRule type="expression" dxfId="823" priority="320" stopIfTrue="1">
      <formula>$I71="TTL"</formula>
    </cfRule>
  </conditionalFormatting>
  <conditionalFormatting sqref="AC71:AC75">
    <cfRule type="expression" dxfId="822" priority="319" stopIfTrue="1">
      <formula>$I71="TTL"</formula>
    </cfRule>
  </conditionalFormatting>
  <conditionalFormatting sqref="AC71:AC75">
    <cfRule type="expression" dxfId="821" priority="318" stopIfTrue="1">
      <formula>$I71="TTL"</formula>
    </cfRule>
  </conditionalFormatting>
  <conditionalFormatting sqref="CT63:DC64 BX63:CP64 DG63:DZ64">
    <cfRule type="expression" dxfId="820" priority="316" stopIfTrue="1">
      <formula>$I63="TTL"</formula>
    </cfRule>
  </conditionalFormatting>
  <conditionalFormatting sqref="BX63:CP64 CT63:DC64 DG63:DZ64 AM63:BR64">
    <cfRule type="expression" dxfId="819" priority="315" stopIfTrue="1">
      <formula>$I63="TTL"</formula>
    </cfRule>
  </conditionalFormatting>
  <conditionalFormatting sqref="BB63:BF64">
    <cfRule type="expression" dxfId="818" priority="313">
      <formula>BI63&gt;0</formula>
    </cfRule>
    <cfRule type="expression" dxfId="817" priority="314">
      <formula>AND(BB63&lt;$BB$5,BB63&gt;0)</formula>
    </cfRule>
  </conditionalFormatting>
  <conditionalFormatting sqref="AP63:AP64">
    <cfRule type="expression" dxfId="816" priority="312">
      <formula>$I63="TTL"</formula>
    </cfRule>
  </conditionalFormatting>
  <conditionalFormatting sqref="R62:S62 Y62 O62:P62 W65 AJ62:AK62 K65:L65 AD62:AH62 L62 AD65:AH65 AJ65:AK65 O65:P65 Y65 R65:S65">
    <cfRule type="expression" dxfId="815" priority="310" stopIfTrue="1">
      <formula>$I62="TTL"</formula>
    </cfRule>
  </conditionalFormatting>
  <conditionalFormatting sqref="M62:N62 Q62 T62:V62 X62 AI62 AL62 AL65 AI65 X65 T65:V65 Q65 M65:N65">
    <cfRule type="expression" dxfId="814" priority="309">
      <formula>$I62="TTL"</formula>
    </cfRule>
  </conditionalFormatting>
  <conditionalFormatting sqref="K62">
    <cfRule type="expression" dxfId="813" priority="308" stopIfTrue="1">
      <formula>$I62="TTL"</formula>
    </cfRule>
  </conditionalFormatting>
  <conditionalFormatting sqref="K62">
    <cfRule type="expression" dxfId="812" priority="307">
      <formula>$I62="TTL"</formula>
    </cfRule>
  </conditionalFormatting>
  <conditionalFormatting sqref="K62">
    <cfRule type="expression" dxfId="811" priority="306" stopIfTrue="1">
      <formula>$M62="TTL"</formula>
    </cfRule>
  </conditionalFormatting>
  <conditionalFormatting sqref="W62">
    <cfRule type="expression" dxfId="810" priority="305" stopIfTrue="1">
      <formula>$I62="TTL"</formula>
    </cfRule>
  </conditionalFormatting>
  <conditionalFormatting sqref="W62">
    <cfRule type="expression" dxfId="809" priority="304">
      <formula>$I62="TTL"</formula>
    </cfRule>
  </conditionalFormatting>
  <conditionalFormatting sqref="R63:S64 Y63:Y64 O63:O64 AD64:AE64 AD63">
    <cfRule type="expression" dxfId="808" priority="302" stopIfTrue="1">
      <formula>$I63="TTL"</formula>
    </cfRule>
  </conditionalFormatting>
  <conditionalFormatting sqref="M63:N64 Q63:Q64 T63:V64 X63:X64 AI63:AI64 AL63:AL64">
    <cfRule type="expression" dxfId="807" priority="301">
      <formula>$I63="TTL"</formula>
    </cfRule>
  </conditionalFormatting>
  <conditionalFormatting sqref="K63:K64">
    <cfRule type="expression" dxfId="806" priority="300">
      <formula>$I63="TTL"</formula>
    </cfRule>
  </conditionalFormatting>
  <conditionalFormatting sqref="L63:L64">
    <cfRule type="expression" dxfId="805" priority="299" stopIfTrue="1">
      <formula>$I63="TTL"</formula>
    </cfRule>
  </conditionalFormatting>
  <conditionalFormatting sqref="P63:P64">
    <cfRule type="expression" dxfId="804" priority="298" stopIfTrue="1">
      <formula>$I63="TTL"</formula>
    </cfRule>
  </conditionalFormatting>
  <conditionalFormatting sqref="W63:W64">
    <cfRule type="expression" dxfId="803" priority="297">
      <formula>$I63="TTL"</formula>
    </cfRule>
  </conditionalFormatting>
  <conditionalFormatting sqref="AE63">
    <cfRule type="expression" dxfId="802" priority="296" stopIfTrue="1">
      <formula>$I63="TTL"</formula>
    </cfRule>
  </conditionalFormatting>
  <conditionalFormatting sqref="AF63:AF64">
    <cfRule type="expression" dxfId="801" priority="295" stopIfTrue="1">
      <formula>$I63="TTL"</formula>
    </cfRule>
  </conditionalFormatting>
  <conditionalFormatting sqref="AG63:AH64">
    <cfRule type="expression" dxfId="800" priority="294" stopIfTrue="1">
      <formula>$I63="TTL"</formula>
    </cfRule>
  </conditionalFormatting>
  <conditionalFormatting sqref="AJ63:AK64">
    <cfRule type="expression" dxfId="799" priority="293" stopIfTrue="1">
      <formula>$I63="TTL"</formula>
    </cfRule>
  </conditionalFormatting>
  <conditionalFormatting sqref="AC62:AC65">
    <cfRule type="expression" dxfId="798" priority="292" stopIfTrue="1">
      <formula>$I62="TTL"</formula>
    </cfRule>
  </conditionalFormatting>
  <conditionalFormatting sqref="AC62:AC65">
    <cfRule type="expression" dxfId="797" priority="291" stopIfTrue="1">
      <formula>$I62="TTL"</formula>
    </cfRule>
  </conditionalFormatting>
  <conditionalFormatting sqref="BB62:BB64">
    <cfRule type="expression" dxfId="796" priority="290">
      <formula>$I62="TTL"</formula>
    </cfRule>
  </conditionalFormatting>
  <conditionalFormatting sqref="BB62:BB64">
    <cfRule type="expression" dxfId="795" priority="288">
      <formula>BI62&gt;0</formula>
    </cfRule>
    <cfRule type="expression" dxfId="794" priority="289">
      <formula>AND(BB62&lt;$BB$5,BB62&gt;0)</formula>
    </cfRule>
  </conditionalFormatting>
  <conditionalFormatting sqref="BB66:BB69">
    <cfRule type="expression" dxfId="793" priority="287">
      <formula>$I66="TTL"</formula>
    </cfRule>
  </conditionalFormatting>
  <conditionalFormatting sqref="BB66:BB69">
    <cfRule type="expression" dxfId="792" priority="285">
      <formula>BI66&gt;0</formula>
    </cfRule>
    <cfRule type="expression" dxfId="791" priority="286">
      <formula>AND(BB66&lt;$BB$5,BB66&gt;0)</formula>
    </cfRule>
  </conditionalFormatting>
  <conditionalFormatting sqref="BB71:BB74">
    <cfRule type="expression" dxfId="790" priority="284">
      <formula>$I71="TTL"</formula>
    </cfRule>
  </conditionalFormatting>
  <conditionalFormatting sqref="BB71:BB74">
    <cfRule type="expression" dxfId="789" priority="282">
      <formula>BI71&gt;0</formula>
    </cfRule>
    <cfRule type="expression" dxfId="788" priority="283">
      <formula>AND(BB71&lt;$BB$5,BB71&gt;0)</formula>
    </cfRule>
  </conditionalFormatting>
  <conditionalFormatting sqref="AT66:AT69">
    <cfRule type="expression" dxfId="787" priority="281" stopIfTrue="1">
      <formula>$I66="TTL"</formula>
    </cfRule>
  </conditionalFormatting>
  <conditionalFormatting sqref="AV66:AV69">
    <cfRule type="expression" dxfId="786" priority="280">
      <formula>$I66="TTL"</formula>
    </cfRule>
  </conditionalFormatting>
  <conditionalFormatting sqref="AV66:AV69">
    <cfRule type="expression" dxfId="785" priority="279" stopIfTrue="1">
      <formula>$I66="TTL"</formula>
    </cfRule>
  </conditionalFormatting>
  <conditionalFormatting sqref="AV66:AV69">
    <cfRule type="expression" dxfId="784" priority="278">
      <formula>$I66="TTL"</formula>
    </cfRule>
  </conditionalFormatting>
  <conditionalFormatting sqref="AT71:AT74">
    <cfRule type="expression" dxfId="783" priority="277" stopIfTrue="1">
      <formula>$I71="TTL"</formula>
    </cfRule>
  </conditionalFormatting>
  <conditionalFormatting sqref="DD66">
    <cfRule type="expression" dxfId="782" priority="276">
      <formula>$I66="TTL"</formula>
    </cfRule>
  </conditionalFormatting>
  <conditionalFormatting sqref="DD67:DD69">
    <cfRule type="expression" dxfId="781" priority="275">
      <formula>$I67="TTL"</formula>
    </cfRule>
  </conditionalFormatting>
  <conditionalFormatting sqref="DG36:DG39">
    <cfRule type="expression" dxfId="780" priority="274">
      <formula>$I36="TTL"</formula>
    </cfRule>
  </conditionalFormatting>
  <conditionalFormatting sqref="DI36:DJ39">
    <cfRule type="expression" dxfId="779" priority="273">
      <formula>$I36="TTL"</formula>
    </cfRule>
  </conditionalFormatting>
  <conditionalFormatting sqref="DG41:DG47">
    <cfRule type="expression" dxfId="778" priority="272">
      <formula>$I41="TTL"</formula>
    </cfRule>
  </conditionalFormatting>
  <conditionalFormatting sqref="DI41:DJ47">
    <cfRule type="expression" dxfId="777" priority="271">
      <formula>$I41="TTL"</formula>
    </cfRule>
  </conditionalFormatting>
  <conditionalFormatting sqref="DG49:DG57">
    <cfRule type="expression" dxfId="776" priority="270">
      <formula>$I49="TTL"</formula>
    </cfRule>
  </conditionalFormatting>
  <conditionalFormatting sqref="DI49:DJ57">
    <cfRule type="expression" dxfId="775" priority="269">
      <formula>$I49="TTL"</formula>
    </cfRule>
  </conditionalFormatting>
  <conditionalFormatting sqref="DG71:DG74">
    <cfRule type="expression" dxfId="774" priority="268">
      <formula>$I71="TTL"</formula>
    </cfRule>
  </conditionalFormatting>
  <conditionalFormatting sqref="DG59:DG60">
    <cfRule type="expression" dxfId="773" priority="267">
      <formula>$I59="TTL"</formula>
    </cfRule>
  </conditionalFormatting>
  <conditionalFormatting sqref="DI59:DJ60">
    <cfRule type="expression" dxfId="772" priority="266">
      <formula>$I59="TTL"</formula>
    </cfRule>
  </conditionalFormatting>
  <conditionalFormatting sqref="DL71:DO74">
    <cfRule type="expression" dxfId="771" priority="265">
      <formula>$I71="TTL"</formula>
    </cfRule>
  </conditionalFormatting>
  <conditionalFormatting sqref="DN16:DO18">
    <cfRule type="expression" dxfId="770" priority="264">
      <formula>$I16="TTL"</formula>
    </cfRule>
  </conditionalFormatting>
  <conditionalFormatting sqref="DL20:DM25">
    <cfRule type="expression" dxfId="769" priority="263">
      <formula>$I20="TTL"</formula>
    </cfRule>
  </conditionalFormatting>
  <conditionalFormatting sqref="DL25:DM27">
    <cfRule type="expression" dxfId="768" priority="262">
      <formula>$I25="TTL"</formula>
    </cfRule>
  </conditionalFormatting>
  <conditionalFormatting sqref="DN20:DN27">
    <cfRule type="expression" dxfId="767" priority="261">
      <formula>$I20="TTL"</formula>
    </cfRule>
  </conditionalFormatting>
  <conditionalFormatting sqref="DL29:DM32">
    <cfRule type="expression" dxfId="766" priority="260">
      <formula>$I29="TTL"</formula>
    </cfRule>
  </conditionalFormatting>
  <conditionalFormatting sqref="DL33:DM34">
    <cfRule type="expression" dxfId="765" priority="259">
      <formula>$I33="TTL"</formula>
    </cfRule>
  </conditionalFormatting>
  <conditionalFormatting sqref="DN29:DN34">
    <cfRule type="expression" dxfId="764" priority="258">
      <formula>$I29="TTL"</formula>
    </cfRule>
  </conditionalFormatting>
  <conditionalFormatting sqref="DL36:DN38">
    <cfRule type="expression" dxfId="763" priority="257">
      <formula>$I36="TTL"</formula>
    </cfRule>
  </conditionalFormatting>
  <conditionalFormatting sqref="DL39:DO39">
    <cfRule type="expression" dxfId="762" priority="256">
      <formula>$I39="TTL"</formula>
    </cfRule>
  </conditionalFormatting>
  <conditionalFormatting sqref="DL41:DN42 DL43:DM47 DN43">
    <cfRule type="expression" dxfId="761" priority="255">
      <formula>$I41="TTL"</formula>
    </cfRule>
  </conditionalFormatting>
  <conditionalFormatting sqref="DL49:DM53">
    <cfRule type="expression" dxfId="760" priority="254">
      <formula>$I49="TTL"</formula>
    </cfRule>
  </conditionalFormatting>
  <conditionalFormatting sqref="DL54:DM55">
    <cfRule type="expression" dxfId="759" priority="253">
      <formula>$I54="TTL"</formula>
    </cfRule>
  </conditionalFormatting>
  <conditionalFormatting sqref="DL56:DM57">
    <cfRule type="expression" dxfId="758" priority="252">
      <formula>$I56="TTL"</formula>
    </cfRule>
  </conditionalFormatting>
  <conditionalFormatting sqref="DL59:DM60">
    <cfRule type="expression" dxfId="757" priority="251">
      <formula>$I59="TTL"</formula>
    </cfRule>
  </conditionalFormatting>
  <conditionalFormatting sqref="DN62:DO64">
    <cfRule type="expression" dxfId="756" priority="250">
      <formula>$I62="TTL"</formula>
    </cfRule>
  </conditionalFormatting>
  <conditionalFormatting sqref="DN63:DO64">
    <cfRule type="expression" dxfId="755" priority="249">
      <formula>$I63="TTL"</formula>
    </cfRule>
  </conditionalFormatting>
  <conditionalFormatting sqref="AV49:AV50">
    <cfRule type="expression" dxfId="754" priority="248">
      <formula>$I49="TTL"</formula>
    </cfRule>
  </conditionalFormatting>
  <conditionalFormatting sqref="AV51:AV55">
    <cfRule type="expression" dxfId="753" priority="247">
      <formula>$I51="TTL"</formula>
    </cfRule>
  </conditionalFormatting>
  <conditionalFormatting sqref="AV71:AV74">
    <cfRule type="expression" dxfId="752" priority="246">
      <formula>$I71="TTL"</formula>
    </cfRule>
  </conditionalFormatting>
  <conditionalFormatting sqref="AC62:AC64">
    <cfRule type="expression" dxfId="751" priority="245">
      <formula>$I62="TTL"</formula>
    </cfRule>
  </conditionalFormatting>
  <conditionalFormatting sqref="DQ16:DR18">
    <cfRule type="expression" dxfId="750" priority="244">
      <formula>$I16="TTL"</formula>
    </cfRule>
  </conditionalFormatting>
  <conditionalFormatting sqref="DO20:DO27">
    <cfRule type="expression" dxfId="749" priority="243">
      <formula>$I20="TTL"</formula>
    </cfRule>
  </conditionalFormatting>
  <conditionalFormatting sqref="DR20:DR27">
    <cfRule type="expression" dxfId="748" priority="242">
      <formula>$I20="TTL"</formula>
    </cfRule>
  </conditionalFormatting>
  <conditionalFormatting sqref="DO29:DO34">
    <cfRule type="expression" dxfId="747" priority="241">
      <formula>$I29="TTL"</formula>
    </cfRule>
  </conditionalFormatting>
  <conditionalFormatting sqref="DR29:DR34 DR49">
    <cfRule type="expression" dxfId="746" priority="240">
      <formula>$I29="TTL"</formula>
    </cfRule>
  </conditionalFormatting>
  <conditionalFormatting sqref="DO41">
    <cfRule type="expression" dxfId="745" priority="239">
      <formula>$I41="TTL"</formula>
    </cfRule>
  </conditionalFormatting>
  <conditionalFormatting sqref="DQ41:DR41">
    <cfRule type="expression" dxfId="744" priority="238">
      <formula>$I41="TTL"</formula>
    </cfRule>
  </conditionalFormatting>
  <conditionalFormatting sqref="DQ39:DR39">
    <cfRule type="expression" dxfId="743" priority="237">
      <formula>$I39="TTL"</formula>
    </cfRule>
  </conditionalFormatting>
  <conditionalFormatting sqref="DS16:DS18">
    <cfRule type="expression" dxfId="742" priority="236">
      <formula>$I16="TTL"</formula>
    </cfRule>
  </conditionalFormatting>
  <conditionalFormatting sqref="DN66:DO69">
    <cfRule type="expression" dxfId="741" priority="235" stopIfTrue="1">
      <formula>$I66="TTL"</formula>
    </cfRule>
  </conditionalFormatting>
  <conditionalFormatting sqref="DN66:DO69">
    <cfRule type="expression" dxfId="740" priority="234" stopIfTrue="1">
      <formula>$I66="TTL"</formula>
    </cfRule>
  </conditionalFormatting>
  <conditionalFormatting sqref="DN66:DO69">
    <cfRule type="expression" dxfId="739" priority="233">
      <formula>$I66="TTL"</formula>
    </cfRule>
  </conditionalFormatting>
  <conditionalFormatting sqref="DN66:DO69">
    <cfRule type="expression" dxfId="738" priority="232">
      <formula>$I66="TTL"</formula>
    </cfRule>
  </conditionalFormatting>
  <conditionalFormatting sqref="AY16:AY18">
    <cfRule type="expression" dxfId="737" priority="231">
      <formula>$I16="TTL"</formula>
    </cfRule>
  </conditionalFormatting>
  <conditionalFormatting sqref="BA16:BB18">
    <cfRule type="expression" dxfId="736" priority="230">
      <formula>$I16="TTL"</formula>
    </cfRule>
  </conditionalFormatting>
  <conditionalFormatting sqref="BA16:BB18">
    <cfRule type="expression" dxfId="735" priority="228">
      <formula>BH16&gt;0</formula>
    </cfRule>
    <cfRule type="expression" dxfId="734" priority="229">
      <formula>AND(BA16&lt;$BB$5,BA16&gt;0)</formula>
    </cfRule>
  </conditionalFormatting>
  <conditionalFormatting sqref="DQ66:DR69 DR71:DR74">
    <cfRule type="expression" dxfId="733" priority="227" stopIfTrue="1">
      <formula>$I66="TTL"</formula>
    </cfRule>
  </conditionalFormatting>
  <conditionalFormatting sqref="DQ66:DR69 DR71:DR74">
    <cfRule type="expression" dxfId="732" priority="226" stopIfTrue="1">
      <formula>$I66="TTL"</formula>
    </cfRule>
  </conditionalFormatting>
  <conditionalFormatting sqref="DQ66:DR69 DR71:DR74">
    <cfRule type="expression" dxfId="731" priority="225">
      <formula>$I66="TTL"</formula>
    </cfRule>
  </conditionalFormatting>
  <conditionalFormatting sqref="DQ66:DR69 DR71:DR74">
    <cfRule type="expression" dxfId="730" priority="224">
      <formula>$I66="TTL"</formula>
    </cfRule>
  </conditionalFormatting>
  <conditionalFormatting sqref="DQ62:DR64">
    <cfRule type="expression" dxfId="729" priority="223" stopIfTrue="1">
      <formula>$I62="TTL"</formula>
    </cfRule>
  </conditionalFormatting>
  <conditionalFormatting sqref="DQ62:DR64">
    <cfRule type="expression" dxfId="728" priority="222" stopIfTrue="1">
      <formula>$I62="TTL"</formula>
    </cfRule>
  </conditionalFormatting>
  <conditionalFormatting sqref="DQ62:DR64">
    <cfRule type="expression" dxfId="727" priority="221">
      <formula>$I62="TTL"</formula>
    </cfRule>
  </conditionalFormatting>
  <conditionalFormatting sqref="DQ62:DR64">
    <cfRule type="expression" dxfId="726" priority="220">
      <formula>$I62="TTL"</formula>
    </cfRule>
  </conditionalFormatting>
  <conditionalFormatting sqref="BB20:BB21">
    <cfRule type="expression" dxfId="725" priority="219">
      <formula>$I20="TTL"</formula>
    </cfRule>
  </conditionalFormatting>
  <conditionalFormatting sqref="BB20:BB21">
    <cfRule type="expression" dxfId="724" priority="217">
      <formula>BI20&gt;0</formula>
    </cfRule>
    <cfRule type="expression" dxfId="723" priority="218">
      <formula>AND(BB20&lt;$BB$5,BB20&gt;0)</formula>
    </cfRule>
  </conditionalFormatting>
  <conditionalFormatting sqref="BB21:BB27">
    <cfRule type="expression" dxfId="722" priority="216">
      <formula>$I21="TTL"</formula>
    </cfRule>
  </conditionalFormatting>
  <conditionalFormatting sqref="BB21:BB27">
    <cfRule type="expression" dxfId="721" priority="214">
      <formula>BI21&gt;0</formula>
    </cfRule>
    <cfRule type="expression" dxfId="720" priority="215">
      <formula>AND(BB21&lt;$BB$5,BB21&gt;0)</formula>
    </cfRule>
  </conditionalFormatting>
  <conditionalFormatting sqref="AV42:AV47">
    <cfRule type="expression" dxfId="719" priority="213">
      <formula>$I42="TTL"</formula>
    </cfRule>
  </conditionalFormatting>
  <conditionalFormatting sqref="AC13:AC14">
    <cfRule type="expression" dxfId="718" priority="212">
      <formula>$I13="TTL"</formula>
    </cfRule>
  </conditionalFormatting>
  <conditionalFormatting sqref="AC36:AC38">
    <cfRule type="expression" dxfId="717" priority="211">
      <formula>$I36="TTL"</formula>
    </cfRule>
  </conditionalFormatting>
  <conditionalFormatting sqref="AC39">
    <cfRule type="expression" dxfId="716" priority="210">
      <formula>$I39="TTL"</formula>
    </cfRule>
  </conditionalFormatting>
  <conditionalFormatting sqref="AV49:AV53">
    <cfRule type="expression" dxfId="715" priority="209">
      <formula>$I49="TTL"</formula>
    </cfRule>
  </conditionalFormatting>
  <conditionalFormatting sqref="AV54:AV55">
    <cfRule type="expression" dxfId="714" priority="208">
      <formula>$I54="TTL"</formula>
    </cfRule>
  </conditionalFormatting>
  <conditionalFormatting sqref="AV56:AV60">
    <cfRule type="expression" dxfId="713" priority="207">
      <formula>$I56="TTL"</formula>
    </cfRule>
  </conditionalFormatting>
  <conditionalFormatting sqref="AV71:AV74">
    <cfRule type="expression" dxfId="712" priority="206">
      <formula>$I71="TTL"</formula>
    </cfRule>
  </conditionalFormatting>
  <conditionalFormatting sqref="AR42:AR43">
    <cfRule type="expression" dxfId="711" priority="205">
      <formula>$I42="TTL"</formula>
    </cfRule>
  </conditionalFormatting>
  <conditionalFormatting sqref="AR46:AR47">
    <cfRule type="expression" dxfId="710" priority="204">
      <formula>$I46="TTL"</formula>
    </cfRule>
  </conditionalFormatting>
  <conditionalFormatting sqref="BB20:BB27">
    <cfRule type="expression" dxfId="709" priority="203">
      <formula>$I20="TTL"</formula>
    </cfRule>
  </conditionalFormatting>
  <conditionalFormatting sqref="BB20:BB27">
    <cfRule type="expression" dxfId="708" priority="201">
      <formula>BI20&gt;0</formula>
    </cfRule>
    <cfRule type="expression" dxfId="707" priority="202">
      <formula>AND(BB20&lt;$BB$5,BB20&gt;0)</formula>
    </cfRule>
  </conditionalFormatting>
  <conditionalFormatting sqref="DO13:DO14 DO36:DO38">
    <cfRule type="expression" dxfId="706" priority="200">
      <formula>$I13="TTL"</formula>
    </cfRule>
  </conditionalFormatting>
  <conditionalFormatting sqref="DQ13:DR14 DQ36:DR38">
    <cfRule type="expression" dxfId="705" priority="199">
      <formula>$I13="TTL"</formula>
    </cfRule>
  </conditionalFormatting>
  <conditionalFormatting sqref="DO42:DO47 DN44:DN45">
    <cfRule type="expression" dxfId="704" priority="198">
      <formula>$I42="TTL"</formula>
    </cfRule>
  </conditionalFormatting>
  <conditionalFormatting sqref="DR42:DR47">
    <cfRule type="expression" dxfId="703" priority="197">
      <formula>$I42="TTL"</formula>
    </cfRule>
  </conditionalFormatting>
  <conditionalFormatting sqref="DN46:DN47">
    <cfRule type="expression" dxfId="702" priority="196">
      <formula>$I46="TTL"</formula>
    </cfRule>
  </conditionalFormatting>
  <conditionalFormatting sqref="DR50:DR57">
    <cfRule type="expression" dxfId="701" priority="195">
      <formula>$I50="TTL"</formula>
    </cfRule>
  </conditionalFormatting>
  <conditionalFormatting sqref="EM13:EO75">
    <cfRule type="cellIs" dxfId="700" priority="194" operator="equal">
      <formula>"완료"</formula>
    </cfRule>
  </conditionalFormatting>
  <conditionalFormatting sqref="EM65:EO75 EM13:EO62">
    <cfRule type="expression" dxfId="699" priority="193" stopIfTrue="1">
      <formula>$I13="TTL"</formula>
    </cfRule>
  </conditionalFormatting>
  <conditionalFormatting sqref="EM65:EO75 EM13:EO62">
    <cfRule type="expression" dxfId="698" priority="192" stopIfTrue="1">
      <formula>$I13="TTL"</formula>
    </cfRule>
  </conditionalFormatting>
  <conditionalFormatting sqref="EM63:EO64">
    <cfRule type="expression" dxfId="697" priority="191" stopIfTrue="1">
      <formula>$I63="TTL"</formula>
    </cfRule>
  </conditionalFormatting>
  <conditionalFormatting sqref="EM63:EO64">
    <cfRule type="expression" dxfId="696" priority="190" stopIfTrue="1">
      <formula>$I63="TTL"</formula>
    </cfRule>
  </conditionalFormatting>
  <conditionalFormatting sqref="EM16:EM18">
    <cfRule type="expression" dxfId="695" priority="189" stopIfTrue="1">
      <formula>$I16="TTL"</formula>
    </cfRule>
  </conditionalFormatting>
  <conditionalFormatting sqref="EM16:EM18">
    <cfRule type="expression" dxfId="694" priority="188" stopIfTrue="1">
      <formula>$I16="TTL"</formula>
    </cfRule>
  </conditionalFormatting>
  <conditionalFormatting sqref="EM16:EM18">
    <cfRule type="expression" dxfId="693" priority="187">
      <formula>$I16="TTL"</formula>
    </cfRule>
  </conditionalFormatting>
  <conditionalFormatting sqref="EM13:EM14">
    <cfRule type="expression" dxfId="692" priority="186" stopIfTrue="1">
      <formula>$I13="TTL"</formula>
    </cfRule>
  </conditionalFormatting>
  <conditionalFormatting sqref="EM13:EM14">
    <cfRule type="expression" dxfId="691" priority="185" stopIfTrue="1">
      <formula>$I13="TTL"</formula>
    </cfRule>
  </conditionalFormatting>
  <conditionalFormatting sqref="EM13:EM14">
    <cfRule type="expression" dxfId="690" priority="184">
      <formula>$I13="TTL"</formula>
    </cfRule>
  </conditionalFormatting>
  <conditionalFormatting sqref="EM62:EM64">
    <cfRule type="expression" dxfId="689" priority="183">
      <formula>$I62="TTL"</formula>
    </cfRule>
  </conditionalFormatting>
  <conditionalFormatting sqref="EM63:EM64">
    <cfRule type="expression" dxfId="688" priority="182">
      <formula>$I63="TTL"</formula>
    </cfRule>
  </conditionalFormatting>
  <conditionalFormatting sqref="EM62:EM64">
    <cfRule type="cellIs" dxfId="687" priority="181" operator="equal">
      <formula>"완료"</formula>
    </cfRule>
  </conditionalFormatting>
  <conditionalFormatting sqref="EM62:EM64">
    <cfRule type="expression" dxfId="686" priority="180" stopIfTrue="1">
      <formula>$I62="TTL"</formula>
    </cfRule>
  </conditionalFormatting>
  <conditionalFormatting sqref="EM62:EM64">
    <cfRule type="expression" dxfId="685" priority="179" stopIfTrue="1">
      <formula>$I62="TTL"</formula>
    </cfRule>
  </conditionalFormatting>
  <conditionalFormatting sqref="EM62:EM64">
    <cfRule type="expression" dxfId="684" priority="178" stopIfTrue="1">
      <formula>$I62="TTL"</formula>
    </cfRule>
  </conditionalFormatting>
  <conditionalFormatting sqref="EM62:EM64">
    <cfRule type="expression" dxfId="683" priority="177" stopIfTrue="1">
      <formula>$I62="TTL"</formula>
    </cfRule>
  </conditionalFormatting>
  <conditionalFormatting sqref="EM62:EM64">
    <cfRule type="expression" dxfId="682" priority="176">
      <formula>$I62="TTL"</formula>
    </cfRule>
  </conditionalFormatting>
  <conditionalFormatting sqref="DI66:DJ69">
    <cfRule type="expression" dxfId="681" priority="175" stopIfTrue="1">
      <formula>$I66="TTL"</formula>
    </cfRule>
  </conditionalFormatting>
  <conditionalFormatting sqref="DI66:DJ69">
    <cfRule type="expression" dxfId="680" priority="174" stopIfTrue="1">
      <formula>$I66="TTL"</formula>
    </cfRule>
  </conditionalFormatting>
  <conditionalFormatting sqref="DI66:DJ69">
    <cfRule type="expression" dxfId="679" priority="173">
      <formula>$I66="TTL"</formula>
    </cfRule>
  </conditionalFormatting>
  <conditionalFormatting sqref="DI66:DJ69">
    <cfRule type="expression" dxfId="678" priority="172">
      <formula>$I66="TTL"</formula>
    </cfRule>
  </conditionalFormatting>
  <conditionalFormatting sqref="DD62">
    <cfRule type="expression" dxfId="677" priority="171">
      <formula>$I62="TTL"</formula>
    </cfRule>
  </conditionalFormatting>
  <conditionalFormatting sqref="DD63:DD64">
    <cfRule type="expression" dxfId="676" priority="170">
      <formula>$I63="TTL"</formula>
    </cfRule>
  </conditionalFormatting>
  <conditionalFormatting sqref="DD63:DD64">
    <cfRule type="expression" dxfId="675" priority="169">
      <formula>$I63="TTL"</formula>
    </cfRule>
  </conditionalFormatting>
  <conditionalFormatting sqref="R76:S76 Y76 O76:P76 W76 AJ76:AK76 K76:L76 AD76:AH76">
    <cfRule type="expression" dxfId="674" priority="167" stopIfTrue="1">
      <formula>$I76="TTL"</formula>
    </cfRule>
  </conditionalFormatting>
  <conditionalFormatting sqref="M76:N76 Q76 T76:V76 X76 AI76 AL76">
    <cfRule type="expression" dxfId="673" priority="166">
      <formula>$I76="TTL"</formula>
    </cfRule>
  </conditionalFormatting>
  <conditionalFormatting sqref="R77:S77 Y77 O77:P77 W77 AJ77:AK77 K77:L77 AD77:AH77">
    <cfRule type="expression" dxfId="672" priority="164" stopIfTrue="1">
      <formula>$I77="TTL"</formula>
    </cfRule>
  </conditionalFormatting>
  <conditionalFormatting sqref="M77:N77 Q77 T77:V77 X77 AI77 AL77">
    <cfRule type="expression" dxfId="671" priority="163">
      <formula>$I77="TTL"</formula>
    </cfRule>
  </conditionalFormatting>
  <conditionalFormatting sqref="AC76:AC77">
    <cfRule type="expression" dxfId="670" priority="162" stopIfTrue="1">
      <formula>$I76="TTL"</formula>
    </cfRule>
  </conditionalFormatting>
  <conditionalFormatting sqref="AC76:AC77">
    <cfRule type="expression" dxfId="669" priority="161" stopIfTrue="1">
      <formula>$I76="TTL"</formula>
    </cfRule>
  </conditionalFormatting>
  <conditionalFormatting sqref="AC20:AC24">
    <cfRule type="expression" dxfId="668" priority="160">
      <formula>$I20="TTL"</formula>
    </cfRule>
  </conditionalFormatting>
  <conditionalFormatting sqref="AC25:AC27">
    <cfRule type="expression" dxfId="667" priority="159">
      <formula>$I25="TTL"</formula>
    </cfRule>
  </conditionalFormatting>
  <conditionalFormatting sqref="AC29:AC34">
    <cfRule type="expression" dxfId="666" priority="158">
      <formula>$I29="TTL"</formula>
    </cfRule>
  </conditionalFormatting>
  <conditionalFormatting sqref="AC49:AC53">
    <cfRule type="expression" dxfId="665" priority="157">
      <formula>$I49="TTL"</formula>
    </cfRule>
  </conditionalFormatting>
  <conditionalFormatting sqref="AC54:AC57">
    <cfRule type="expression" dxfId="664" priority="156">
      <formula>$I54="TTL"</formula>
    </cfRule>
  </conditionalFormatting>
  <conditionalFormatting sqref="AC59:AC60">
    <cfRule type="expression" dxfId="663" priority="155">
      <formula>$I59="TTL"</formula>
    </cfRule>
  </conditionalFormatting>
  <conditionalFormatting sqref="AC71:AC74">
    <cfRule type="expression" dxfId="662" priority="154">
      <formula>$I71="TTL"</formula>
    </cfRule>
  </conditionalFormatting>
  <conditionalFormatting sqref="AC16:AC18">
    <cfRule type="expression" dxfId="661" priority="153">
      <formula>$I16="TTL"</formula>
    </cfRule>
  </conditionalFormatting>
  <conditionalFormatting sqref="AC76">
    <cfRule type="expression" dxfId="660" priority="152">
      <formula>$I76="TTL"</formula>
    </cfRule>
  </conditionalFormatting>
  <conditionalFormatting sqref="AT76">
    <cfRule type="expression" dxfId="659" priority="151" stopIfTrue="1">
      <formula>$I76="TTL"</formula>
    </cfRule>
  </conditionalFormatting>
  <conditionalFormatting sqref="DD16:DD18">
    <cfRule type="expression" dxfId="658" priority="150">
      <formula>$I16="TTL"</formula>
    </cfRule>
  </conditionalFormatting>
  <conditionalFormatting sqref="DD20">
    <cfRule type="expression" dxfId="657" priority="149">
      <formula>$I20="TTL"</formula>
    </cfRule>
  </conditionalFormatting>
  <conditionalFormatting sqref="DD21:DD27 DD29:DD34 DD49:DD57 DD59:DD60">
    <cfRule type="expression" dxfId="656" priority="148">
      <formula>$I21="TTL"</formula>
    </cfRule>
  </conditionalFormatting>
  <conditionalFormatting sqref="DD71:DD74">
    <cfRule type="expression" dxfId="655" priority="147">
      <formula>$I71="TTL"</formula>
    </cfRule>
  </conditionalFormatting>
  <conditionalFormatting sqref="R78:S78 Y78 O78:P78 K78:L78 AD78:AH78">
    <cfRule type="expression" dxfId="654" priority="145" stopIfTrue="1">
      <formula>$I78="TTL"</formula>
    </cfRule>
  </conditionalFormatting>
  <conditionalFormatting sqref="M78:N78 Q78 T78:V78 X78 AI78 AL78">
    <cfRule type="expression" dxfId="653" priority="144">
      <formula>$I78="TTL"</formula>
    </cfRule>
  </conditionalFormatting>
  <conditionalFormatting sqref="R79:S79 Y79 O79:P79 W79 AJ79:AK79 K79:L79 AD79:AH79">
    <cfRule type="expression" dxfId="652" priority="142" stopIfTrue="1">
      <formula>$I79="TTL"</formula>
    </cfRule>
  </conditionalFormatting>
  <conditionalFormatting sqref="M79:N79 Q79 T79:V79 X79 AI79 AL79">
    <cfRule type="expression" dxfId="651" priority="141">
      <formula>$I79="TTL"</formula>
    </cfRule>
  </conditionalFormatting>
  <conditionalFormatting sqref="W78">
    <cfRule type="expression" dxfId="650" priority="140">
      <formula>$I78="TTL"</formula>
    </cfRule>
  </conditionalFormatting>
  <conditionalFormatting sqref="AJ78:AK78">
    <cfRule type="expression" dxfId="649" priority="139" stopIfTrue="1">
      <formula>$I78="TTL"</formula>
    </cfRule>
  </conditionalFormatting>
  <conditionalFormatting sqref="AC78:AC79">
    <cfRule type="expression" dxfId="648" priority="138" stopIfTrue="1">
      <formula>$I78="TTL"</formula>
    </cfRule>
  </conditionalFormatting>
  <conditionalFormatting sqref="AC78:AC79">
    <cfRule type="expression" dxfId="647" priority="137" stopIfTrue="1">
      <formula>$I78="TTL"</formula>
    </cfRule>
  </conditionalFormatting>
  <conditionalFormatting sqref="DG76">
    <cfRule type="expression" dxfId="646" priority="136">
      <formula>$I76="TTL"</formula>
    </cfRule>
  </conditionalFormatting>
  <conditionalFormatting sqref="DI76:DO76">
    <cfRule type="expression" dxfId="645" priority="135">
      <formula>$I76="TTL"</formula>
    </cfRule>
  </conditionalFormatting>
  <conditionalFormatting sqref="DQ76:DS76">
    <cfRule type="expression" dxfId="644" priority="134">
      <formula>$I76="TTL"</formula>
    </cfRule>
  </conditionalFormatting>
  <conditionalFormatting sqref="BB36:BB39">
    <cfRule type="expression" dxfId="643" priority="133">
      <formula>$I36="TTL"</formula>
    </cfRule>
  </conditionalFormatting>
  <conditionalFormatting sqref="BB36:BB39">
    <cfRule type="expression" dxfId="642" priority="131">
      <formula>BI36&gt;0</formula>
    </cfRule>
    <cfRule type="expression" dxfId="641" priority="132">
      <formula>AND(BB36&lt;$BB$5,BB36&gt;0)</formula>
    </cfRule>
  </conditionalFormatting>
  <conditionalFormatting sqref="AC78">
    <cfRule type="expression" dxfId="640" priority="130" stopIfTrue="1">
      <formula>$I78="TTL"</formula>
    </cfRule>
  </conditionalFormatting>
  <conditionalFormatting sqref="AC78">
    <cfRule type="expression" dxfId="639" priority="129" stopIfTrue="1">
      <formula>$I78="TTL"</formula>
    </cfRule>
  </conditionalFormatting>
  <conditionalFormatting sqref="AC78">
    <cfRule type="expression" dxfId="638" priority="128">
      <formula>$I78="TTL"</formula>
    </cfRule>
  </conditionalFormatting>
  <conditionalFormatting sqref="BB20:BB21">
    <cfRule type="expression" dxfId="637" priority="127">
      <formula>$I20="TTL"</formula>
    </cfRule>
  </conditionalFormatting>
  <conditionalFormatting sqref="BB20:BB21">
    <cfRule type="expression" dxfId="636" priority="125">
      <formula>BI20&gt;0</formula>
    </cfRule>
    <cfRule type="expression" dxfId="635" priority="126">
      <formula>AND(BB20&lt;$BB$5,BB20&gt;0)</formula>
    </cfRule>
  </conditionalFormatting>
  <conditionalFormatting sqref="BB21:BB27">
    <cfRule type="expression" dxfId="634" priority="124">
      <formula>$I21="TTL"</formula>
    </cfRule>
  </conditionalFormatting>
  <conditionalFormatting sqref="BB21:BB27">
    <cfRule type="expression" dxfId="633" priority="122">
      <formula>BI21&gt;0</formula>
    </cfRule>
    <cfRule type="expression" dxfId="632" priority="123">
      <formula>AND(BB21&lt;$BB$5,BB21&gt;0)</formula>
    </cfRule>
  </conditionalFormatting>
  <conditionalFormatting sqref="BB20:BB24">
    <cfRule type="expression" dxfId="631" priority="121">
      <formula>$I20="TTL"</formula>
    </cfRule>
  </conditionalFormatting>
  <conditionalFormatting sqref="BB20:BB24">
    <cfRule type="expression" dxfId="630" priority="119">
      <formula>BI20&gt;0</formula>
    </cfRule>
    <cfRule type="expression" dxfId="629" priority="120">
      <formula>AND(BB20&lt;$BB$5,BB20&gt;0)</formula>
    </cfRule>
  </conditionalFormatting>
  <conditionalFormatting sqref="BB29:BB34">
    <cfRule type="expression" dxfId="628" priority="118">
      <formula>$I29="TTL"</formula>
    </cfRule>
  </conditionalFormatting>
  <conditionalFormatting sqref="BB29:BB34">
    <cfRule type="expression" dxfId="627" priority="116">
      <formula>BI29&gt;0</formula>
    </cfRule>
    <cfRule type="expression" dxfId="626" priority="117">
      <formula>AND(BB29&lt;$BB$5,BB29&gt;0)</formula>
    </cfRule>
  </conditionalFormatting>
  <conditionalFormatting sqref="BB29:BB34">
    <cfRule type="expression" dxfId="625" priority="115">
      <formula>$I29="TTL"</formula>
    </cfRule>
  </conditionalFormatting>
  <conditionalFormatting sqref="BB29:BB34">
    <cfRule type="expression" dxfId="624" priority="113">
      <formula>BI29&gt;0</formula>
    </cfRule>
    <cfRule type="expression" dxfId="623" priority="114">
      <formula>AND(BB29&lt;$BB$5,BB29&gt;0)</formula>
    </cfRule>
  </conditionalFormatting>
  <conditionalFormatting sqref="BB29:BB34">
    <cfRule type="expression" dxfId="622" priority="112">
      <formula>$I29="TTL"</formula>
    </cfRule>
  </conditionalFormatting>
  <conditionalFormatting sqref="BB29:BB34">
    <cfRule type="expression" dxfId="621" priority="110">
      <formula>BI29&gt;0</formula>
    </cfRule>
    <cfRule type="expression" dxfId="620" priority="111">
      <formula>AND(BB29&lt;$BB$5,BB29&gt;0)</formula>
    </cfRule>
  </conditionalFormatting>
  <conditionalFormatting sqref="BB49:BB57">
    <cfRule type="expression" dxfId="619" priority="109">
      <formula>$I49="TTL"</formula>
    </cfRule>
  </conditionalFormatting>
  <conditionalFormatting sqref="BB49:BB57">
    <cfRule type="expression" dxfId="618" priority="107">
      <formula>BI49&gt;0</formula>
    </cfRule>
    <cfRule type="expression" dxfId="617" priority="108">
      <formula>AND(BB49&lt;$BB$5,BB49&gt;0)</formula>
    </cfRule>
  </conditionalFormatting>
  <conditionalFormatting sqref="BB59:BB60 BB51:BB57">
    <cfRule type="expression" dxfId="616" priority="106">
      <formula>$I51="TTL"</formula>
    </cfRule>
  </conditionalFormatting>
  <conditionalFormatting sqref="BB59:BB60 BB51:BB57">
    <cfRule type="expression" dxfId="615" priority="104">
      <formula>BI51&gt;0</formula>
    </cfRule>
    <cfRule type="expression" dxfId="614" priority="105">
      <formula>AND(BB51&lt;$BB$5,BB51&gt;0)</formula>
    </cfRule>
  </conditionalFormatting>
  <conditionalFormatting sqref="BB59:BB60 BB49:BB57">
    <cfRule type="expression" dxfId="613" priority="103">
      <formula>$I49="TTL"</formula>
    </cfRule>
  </conditionalFormatting>
  <conditionalFormatting sqref="BB59:BB60 BB49:BB57">
    <cfRule type="expression" dxfId="612" priority="101">
      <formula>BI49&gt;0</formula>
    </cfRule>
    <cfRule type="expression" dxfId="611" priority="102">
      <formula>AND(BB49&lt;$BB$5,BB49&gt;0)</formula>
    </cfRule>
  </conditionalFormatting>
  <conditionalFormatting sqref="BB22:BB27">
    <cfRule type="expression" dxfId="610" priority="100">
      <formula>$I22="TTL"</formula>
    </cfRule>
  </conditionalFormatting>
  <conditionalFormatting sqref="BB22:BB27">
    <cfRule type="expression" dxfId="609" priority="98">
      <formula>BI22&gt;0</formula>
    </cfRule>
    <cfRule type="expression" dxfId="608" priority="99">
      <formula>AND(BB22&lt;$BB$5,BB22&gt;0)</formula>
    </cfRule>
  </conditionalFormatting>
  <conditionalFormatting sqref="BB13:BB14">
    <cfRule type="expression" dxfId="607" priority="97">
      <formula>$I13="TTL"</formula>
    </cfRule>
  </conditionalFormatting>
  <conditionalFormatting sqref="BB13:BB14">
    <cfRule type="expression" dxfId="606" priority="95">
      <formula>BI13&gt;0</formula>
    </cfRule>
    <cfRule type="expression" dxfId="605" priority="96">
      <formula>AND(BB13&lt;$BB$5,BB13&gt;0)</formula>
    </cfRule>
  </conditionalFormatting>
  <conditionalFormatting sqref="BC17:BD18 BD16:BD18">
    <cfRule type="expression" dxfId="604" priority="94">
      <formula>$I16="TTL"</formula>
    </cfRule>
  </conditionalFormatting>
  <conditionalFormatting sqref="BC17:BD18 BD16:BD18">
    <cfRule type="expression" dxfId="603" priority="92">
      <formula>BJ16&gt;0</formula>
    </cfRule>
    <cfRule type="expression" dxfId="602" priority="93">
      <formula>AND(BC16&lt;$BB$5,BC16&gt;0)</formula>
    </cfRule>
  </conditionalFormatting>
  <conditionalFormatting sqref="BC22:BC24">
    <cfRule type="expression" dxfId="601" priority="91">
      <formula>$I22="TTL"</formula>
    </cfRule>
  </conditionalFormatting>
  <conditionalFormatting sqref="BC22:BC24">
    <cfRule type="expression" dxfId="600" priority="89">
      <formula>BJ22&gt;0</formula>
    </cfRule>
    <cfRule type="expression" dxfId="599" priority="90">
      <formula>AND(BC22&lt;$BB$5,BC22&gt;0)</formula>
    </cfRule>
  </conditionalFormatting>
  <conditionalFormatting sqref="BC22:BC24">
    <cfRule type="expression" dxfId="598" priority="88">
      <formula>$I22="TTL"</formula>
    </cfRule>
  </conditionalFormatting>
  <conditionalFormatting sqref="BC22:BC24">
    <cfRule type="expression" dxfId="597" priority="86">
      <formula>BJ22&gt;0</formula>
    </cfRule>
    <cfRule type="expression" dxfId="596" priority="87">
      <formula>AND(BC22&lt;$BB$5,BC22&gt;0)</formula>
    </cfRule>
  </conditionalFormatting>
  <conditionalFormatting sqref="BC22:BC24">
    <cfRule type="expression" dxfId="595" priority="85">
      <formula>$I22="TTL"</formula>
    </cfRule>
  </conditionalFormatting>
  <conditionalFormatting sqref="BC22:BC24">
    <cfRule type="expression" dxfId="594" priority="83">
      <formula>BJ22&gt;0</formula>
    </cfRule>
    <cfRule type="expression" dxfId="593" priority="84">
      <formula>AND(BC22&lt;$BB$5,BC22&gt;0)</formula>
    </cfRule>
  </conditionalFormatting>
  <conditionalFormatting sqref="BC22:BC24">
    <cfRule type="expression" dxfId="592" priority="82">
      <formula>$I22="TTL"</formula>
    </cfRule>
  </conditionalFormatting>
  <conditionalFormatting sqref="BC22:BC24">
    <cfRule type="expression" dxfId="591" priority="80">
      <formula>BJ22&gt;0</formula>
    </cfRule>
    <cfRule type="expression" dxfId="590" priority="81">
      <formula>AND(BC22&lt;$BB$5,BC22&gt;0)</formula>
    </cfRule>
  </conditionalFormatting>
  <conditionalFormatting sqref="BC22:BC24">
    <cfRule type="expression" dxfId="589" priority="79">
      <formula>$I22="TTL"</formula>
    </cfRule>
  </conditionalFormatting>
  <conditionalFormatting sqref="BC22:BC24">
    <cfRule type="expression" dxfId="588" priority="77">
      <formula>BJ22&gt;0</formula>
    </cfRule>
    <cfRule type="expression" dxfId="587" priority="78">
      <formula>AND(BC22&lt;$BB$5,BC22&gt;0)</formula>
    </cfRule>
  </conditionalFormatting>
  <conditionalFormatting sqref="BC22:BC24">
    <cfRule type="expression" dxfId="586" priority="76">
      <formula>$I22="TTL"</formula>
    </cfRule>
  </conditionalFormatting>
  <conditionalFormatting sqref="BC22:BC24">
    <cfRule type="expression" dxfId="585" priority="74">
      <formula>BJ22&gt;0</formula>
    </cfRule>
    <cfRule type="expression" dxfId="584" priority="75">
      <formula>AND(BC22&lt;$BB$5,BC22&gt;0)</formula>
    </cfRule>
  </conditionalFormatting>
  <conditionalFormatting sqref="BB36:BB39">
    <cfRule type="expression" dxfId="583" priority="73">
      <formula>$I36="TTL"</formula>
    </cfRule>
  </conditionalFormatting>
  <conditionalFormatting sqref="BB36:BB39">
    <cfRule type="expression" dxfId="582" priority="71">
      <formula>BI36&gt;0</formula>
    </cfRule>
    <cfRule type="expression" dxfId="581" priority="72">
      <formula>AND(BB36&lt;$BB$5,BB36&gt;0)</formula>
    </cfRule>
  </conditionalFormatting>
  <conditionalFormatting sqref="BB73:BB74">
    <cfRule type="expression" dxfId="580" priority="70">
      <formula>$I73="TTL"</formula>
    </cfRule>
  </conditionalFormatting>
  <conditionalFormatting sqref="BB73:BB74">
    <cfRule type="expression" dxfId="579" priority="68">
      <formula>BI73&gt;0</formula>
    </cfRule>
    <cfRule type="expression" dxfId="578" priority="69">
      <formula>AND(BB73&lt;$BB$5,BB73&gt;0)</formula>
    </cfRule>
  </conditionalFormatting>
  <conditionalFormatting sqref="BB73:BB74">
    <cfRule type="expression" dxfId="577" priority="67" stopIfTrue="1">
      <formula>$I73="TTL"</formula>
    </cfRule>
  </conditionalFormatting>
  <conditionalFormatting sqref="BB73:BB74">
    <cfRule type="expression" dxfId="576" priority="65">
      <formula>BI73&gt;0</formula>
    </cfRule>
    <cfRule type="expression" dxfId="575" priority="66">
      <formula>AND(BB73&lt;$BB$5,BB73&gt;0)</formula>
    </cfRule>
  </conditionalFormatting>
  <conditionalFormatting sqref="BB73:BB74">
    <cfRule type="expression" dxfId="574" priority="64">
      <formula>$I73="TTL"</formula>
    </cfRule>
  </conditionalFormatting>
  <conditionalFormatting sqref="BB73:BB74">
    <cfRule type="expression" dxfId="573" priority="62">
      <formula>BI73&gt;0</formula>
    </cfRule>
    <cfRule type="expression" dxfId="572" priority="63">
      <formula>AND(BB73&lt;$BB$5,BB73&gt;0)</formula>
    </cfRule>
  </conditionalFormatting>
  <conditionalFormatting sqref="BB73:BB74">
    <cfRule type="expression" dxfId="571" priority="61">
      <formula>$I73="TTL"</formula>
    </cfRule>
  </conditionalFormatting>
  <conditionalFormatting sqref="BB73:BB74">
    <cfRule type="expression" dxfId="570" priority="59">
      <formula>BI73&gt;0</formula>
    </cfRule>
    <cfRule type="expression" dxfId="569" priority="60">
      <formula>AND(BB73&lt;$BB$5,BB73&gt;0)</formula>
    </cfRule>
  </conditionalFormatting>
  <conditionalFormatting sqref="BB73:BB74">
    <cfRule type="expression" dxfId="568" priority="58">
      <formula>$I73="TTL"</formula>
    </cfRule>
  </conditionalFormatting>
  <conditionalFormatting sqref="BB73:BB74">
    <cfRule type="expression" dxfId="567" priority="56">
      <formula>BI73&gt;0</formula>
    </cfRule>
    <cfRule type="expression" dxfId="566" priority="57">
      <formula>AND(BB73&lt;$BB$5,BB73&gt;0)</formula>
    </cfRule>
  </conditionalFormatting>
  <conditionalFormatting sqref="BC16:BD16 BC17:BC18">
    <cfRule type="expression" dxfId="565" priority="55">
      <formula>$I16="TTL"</formula>
    </cfRule>
  </conditionalFormatting>
  <conditionalFormatting sqref="BC16:BD16 BC17:BC18">
    <cfRule type="expression" dxfId="564" priority="53">
      <formula>BJ16&gt;0</formula>
    </cfRule>
    <cfRule type="expression" dxfId="563" priority="54">
      <formula>AND(BC16&lt;$BB$5,BC16&gt;0)</formula>
    </cfRule>
  </conditionalFormatting>
  <conditionalFormatting sqref="BB59:BB60">
    <cfRule type="expression" dxfId="562" priority="52">
      <formula>$I59="TTL"</formula>
    </cfRule>
  </conditionalFormatting>
  <conditionalFormatting sqref="BB59:BB60">
    <cfRule type="expression" dxfId="561" priority="50">
      <formula>BI59&gt;0</formula>
    </cfRule>
    <cfRule type="expression" dxfId="560" priority="51">
      <formula>AND(BB59&lt;$BB$5,BB59&gt;0)</formula>
    </cfRule>
  </conditionalFormatting>
  <conditionalFormatting sqref="BB73:BB74">
    <cfRule type="expression" dxfId="559" priority="49">
      <formula>$I73="TTL"</formula>
    </cfRule>
  </conditionalFormatting>
  <conditionalFormatting sqref="BB73:BB74">
    <cfRule type="expression" dxfId="558" priority="47">
      <formula>BI73&gt;0</formula>
    </cfRule>
    <cfRule type="expression" dxfId="557" priority="48">
      <formula>AND(BB73&lt;$BB$5,BB73&gt;0)</formula>
    </cfRule>
  </conditionalFormatting>
  <conditionalFormatting sqref="BB73:BB74">
    <cfRule type="expression" dxfId="556" priority="46">
      <formula>$I73="TTL"</formula>
    </cfRule>
  </conditionalFormatting>
  <conditionalFormatting sqref="BB73:BB74">
    <cfRule type="expression" dxfId="555" priority="44">
      <formula>BI73&gt;0</formula>
    </cfRule>
    <cfRule type="expression" dxfId="554" priority="45">
      <formula>AND(BB73&lt;$BB$5,BB73&gt;0)</formula>
    </cfRule>
  </conditionalFormatting>
  <conditionalFormatting sqref="BB73:BB74">
    <cfRule type="expression" dxfId="553" priority="43">
      <formula>$I73="TTL"</formula>
    </cfRule>
  </conditionalFormatting>
  <conditionalFormatting sqref="BB73:BB74">
    <cfRule type="expression" dxfId="552" priority="41">
      <formula>BI73&gt;0</formula>
    </cfRule>
    <cfRule type="expression" dxfId="551" priority="42">
      <formula>AND(BB73&lt;$BB$5,BB73&gt;0)</formula>
    </cfRule>
  </conditionalFormatting>
  <conditionalFormatting sqref="BC31:BC32">
    <cfRule type="expression" dxfId="550" priority="40">
      <formula>$I31="TTL"</formula>
    </cfRule>
  </conditionalFormatting>
  <conditionalFormatting sqref="BC31:BC32">
    <cfRule type="expression" dxfId="549" priority="38">
      <formula>BJ31&gt;0</formula>
    </cfRule>
    <cfRule type="expression" dxfId="548" priority="39">
      <formula>AND(BC31&lt;$BB$5,BC31&gt;0)</formula>
    </cfRule>
  </conditionalFormatting>
  <conditionalFormatting sqref="BC31:BC32">
    <cfRule type="expression" dxfId="547" priority="37">
      <formula>$I31="TTL"</formula>
    </cfRule>
  </conditionalFormatting>
  <conditionalFormatting sqref="BC31:BC32">
    <cfRule type="expression" dxfId="546" priority="35">
      <formula>BJ31&gt;0</formula>
    </cfRule>
    <cfRule type="expression" dxfId="545" priority="36">
      <formula>AND(BC31&lt;$BB$5,BC31&gt;0)</formula>
    </cfRule>
  </conditionalFormatting>
  <conditionalFormatting sqref="BC31:BC32">
    <cfRule type="expression" dxfId="544" priority="34">
      <formula>$I31="TTL"</formula>
    </cfRule>
  </conditionalFormatting>
  <conditionalFormatting sqref="BC31:BC32">
    <cfRule type="expression" dxfId="543" priority="32">
      <formula>BJ31&gt;0</formula>
    </cfRule>
    <cfRule type="expression" dxfId="542" priority="33">
      <formula>AND(BC31&lt;$BB$5,BC31&gt;0)</formula>
    </cfRule>
  </conditionalFormatting>
  <conditionalFormatting sqref="BB59:BB60">
    <cfRule type="expression" dxfId="541" priority="31">
      <formula>$I59="TTL"</formula>
    </cfRule>
  </conditionalFormatting>
  <conditionalFormatting sqref="BB59:BB60">
    <cfRule type="expression" dxfId="540" priority="29">
      <formula>BI59&gt;0</formula>
    </cfRule>
    <cfRule type="expression" dxfId="539" priority="30">
      <formula>AND(BB59&lt;$BB$5,BB59&gt;0)</formula>
    </cfRule>
  </conditionalFormatting>
  <conditionalFormatting sqref="BB59:BB60">
    <cfRule type="expression" dxfId="538" priority="28" stopIfTrue="1">
      <formula>$I59="TTL"</formula>
    </cfRule>
  </conditionalFormatting>
  <conditionalFormatting sqref="BB59:BB60">
    <cfRule type="expression" dxfId="537" priority="26">
      <formula>BI59&gt;0</formula>
    </cfRule>
    <cfRule type="expression" dxfId="536" priority="27">
      <formula>AND(BB59&lt;$BB$5,BB59&gt;0)</formula>
    </cfRule>
  </conditionalFormatting>
  <conditionalFormatting sqref="BB59:BB60">
    <cfRule type="expression" dxfId="535" priority="25" stopIfTrue="1">
      <formula>$I59="TTL"</formula>
    </cfRule>
  </conditionalFormatting>
  <conditionalFormatting sqref="BB59:BB60">
    <cfRule type="expression" dxfId="534" priority="23">
      <formula>BI59&gt;0</formula>
    </cfRule>
    <cfRule type="expression" dxfId="533" priority="24">
      <formula>AND(BB59&lt;$BB$5,BB59&gt;0)</formula>
    </cfRule>
  </conditionalFormatting>
  <conditionalFormatting sqref="BB59:BB60">
    <cfRule type="expression" dxfId="532" priority="22">
      <formula>$I59="TTL"</formula>
    </cfRule>
  </conditionalFormatting>
  <conditionalFormatting sqref="BB59:BB60">
    <cfRule type="expression" dxfId="531" priority="20">
      <formula>BI59&gt;0</formula>
    </cfRule>
    <cfRule type="expression" dxfId="530" priority="21">
      <formula>AND(BB59&lt;$BB$5,BB59&gt;0)</formula>
    </cfRule>
  </conditionalFormatting>
  <conditionalFormatting sqref="BB59:BB60">
    <cfRule type="expression" dxfId="529" priority="19">
      <formula>$I59="TTL"</formula>
    </cfRule>
  </conditionalFormatting>
  <conditionalFormatting sqref="BB59:BB60">
    <cfRule type="expression" dxfId="528" priority="17">
      <formula>BI59&gt;0</formula>
    </cfRule>
    <cfRule type="expression" dxfId="527" priority="18">
      <formula>AND(BB59&lt;$BB$5,BB59&gt;0)</formula>
    </cfRule>
  </conditionalFormatting>
  <conditionalFormatting sqref="BB59:BB60">
    <cfRule type="expression" dxfId="526" priority="16">
      <formula>$I59="TTL"</formula>
    </cfRule>
  </conditionalFormatting>
  <conditionalFormatting sqref="BB59:BB60">
    <cfRule type="expression" dxfId="525" priority="14">
      <formula>BI59&gt;0</formula>
    </cfRule>
    <cfRule type="expression" dxfId="524" priority="15">
      <formula>AND(BB59&lt;$BB$5,BB59&gt;0)</formula>
    </cfRule>
  </conditionalFormatting>
  <conditionalFormatting sqref="AI84 M84:N84 Q84 T84:V84 X84 AL84">
    <cfRule type="expression" dxfId="523" priority="12">
      <formula>$I84="TTL"</formula>
    </cfRule>
  </conditionalFormatting>
  <conditionalFormatting sqref="K84:L84 AD84:AH84 AJ84:AK84 W84 O84:P84 Y84 R84:S84">
    <cfRule type="expression" dxfId="522" priority="11" stopIfTrue="1">
      <formula>$I84="TTL"</formula>
    </cfRule>
  </conditionalFormatting>
  <conditionalFormatting sqref="L80:L83 R80:R83 AJ80:AK83 O80:P83 AD80:AH83">
    <cfRule type="expression" dxfId="521" priority="10" stopIfTrue="1">
      <formula>$I80="TTL"</formula>
    </cfRule>
  </conditionalFormatting>
  <conditionalFormatting sqref="K80:K83 AI80:AI83 AL80:AL83 Q80:Q83 M80:N83 S80:Y83">
    <cfRule type="expression" dxfId="520" priority="9">
      <formula>$I80="TTL"</formula>
    </cfRule>
  </conditionalFormatting>
  <conditionalFormatting sqref="AC80:AC84">
    <cfRule type="expression" dxfId="519" priority="8" stopIfTrue="1">
      <formula>$I80="TTL"</formula>
    </cfRule>
  </conditionalFormatting>
  <conditionalFormatting sqref="AC80:AC84">
    <cfRule type="expression" dxfId="518" priority="7" stopIfTrue="1">
      <formula>$I80="TTL"</formula>
    </cfRule>
  </conditionalFormatting>
  <conditionalFormatting sqref="AV80:AV83">
    <cfRule type="expression" dxfId="517" priority="6">
      <formula>$I80="TTL"</formula>
    </cfRule>
  </conditionalFormatting>
  <conditionalFormatting sqref="AC80:AC83">
    <cfRule type="expression" dxfId="516" priority="5">
      <formula>$I80="TTL"</formula>
    </cfRule>
  </conditionalFormatting>
  <conditionalFormatting sqref="AC81:AC82">
    <cfRule type="expression" dxfId="515" priority="4">
      <formula>$I81="TTL"</formula>
    </cfRule>
  </conditionalFormatting>
  <conditionalFormatting sqref="AC83">
    <cfRule type="expression" dxfId="514" priority="3">
      <formula>$I83="TTL"</formula>
    </cfRule>
  </conditionalFormatting>
  <conditionalFormatting sqref="AC80">
    <cfRule type="expression" dxfId="513" priority="2">
      <formula>$I80="TTL"</formula>
    </cfRule>
  </conditionalFormatting>
  <conditionalFormatting sqref="DD80:DD83">
    <cfRule type="expression" dxfId="512" priority="1">
      <formula>$I80="TTL"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E3" sqref="E3:H3"/>
    </sheetView>
  </sheetViews>
  <sheetFormatPr defaultRowHeight="13.5" outlineLevelCol="1"/>
  <cols>
    <col min="1" max="1" width="6.109375" style="488" customWidth="1" outlineLevel="1"/>
    <col min="2" max="2" width="6.109375" style="489" customWidth="1" outlineLevel="1"/>
    <col min="3" max="3" width="1.109375" style="332" customWidth="1"/>
    <col min="4" max="4" width="9.21875" style="332" customWidth="1"/>
    <col min="5" max="5" width="9.21875" style="337" customWidth="1"/>
    <col min="6" max="6" width="11.109375" style="337" customWidth="1"/>
    <col min="7" max="7" width="4.5546875" style="337" customWidth="1"/>
    <col min="8" max="8" width="8.88671875" style="337"/>
    <col min="9" max="10" width="11.109375" style="337" customWidth="1"/>
    <col min="11" max="11" width="9.21875" style="337" customWidth="1"/>
    <col min="12" max="12" width="7" style="357" customWidth="1"/>
    <col min="13" max="13" width="6.109375" style="357" customWidth="1"/>
    <col min="14" max="17" width="6.5546875" style="357" customWidth="1" outlineLevel="1"/>
    <col min="18" max="20" width="6.109375" style="357" customWidth="1"/>
    <col min="21" max="21" width="7.6640625" style="357" customWidth="1"/>
    <col min="22" max="22" width="11.44140625" style="334" customWidth="1"/>
    <col min="23" max="23" width="11.44140625" style="337" customWidth="1"/>
    <col min="24" max="25" width="11.44140625" style="344" customWidth="1"/>
    <col min="26" max="26" width="15" style="466" bestFit="1" customWidth="1"/>
    <col min="27" max="27" width="8.88671875" style="337"/>
    <col min="28" max="36" width="8.88671875" style="325"/>
    <col min="37" max="37" width="6.44140625" style="325" customWidth="1"/>
    <col min="38" max="39" width="8.88671875" style="325"/>
    <col min="40" max="40" width="7.5546875" style="325" customWidth="1"/>
    <col min="41" max="16384" width="8.88671875" style="325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1687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6" customFormat="1">
      <c r="A2" s="1425"/>
      <c r="B2" s="456"/>
      <c r="C2" s="323"/>
      <c r="D2" s="324"/>
      <c r="E2" s="324"/>
      <c r="F2" s="324"/>
      <c r="G2" s="324"/>
      <c r="H2" s="324"/>
      <c r="K2" s="457"/>
      <c r="L2" s="327"/>
      <c r="M2" s="327"/>
      <c r="N2" s="327"/>
      <c r="O2" s="327"/>
      <c r="P2" s="327"/>
      <c r="Q2" s="327"/>
      <c r="R2" s="327"/>
      <c r="S2" s="327"/>
      <c r="T2" s="327"/>
      <c r="U2" s="458"/>
      <c r="V2" s="328"/>
      <c r="X2" s="330"/>
      <c r="Y2" s="330"/>
      <c r="Z2" s="459"/>
      <c r="AE2" s="457"/>
    </row>
    <row r="3" spans="1:31" ht="23.25" customHeight="1">
      <c r="A3" s="1425"/>
      <c r="B3" s="390"/>
      <c r="D3" s="333" t="s">
        <v>1668</v>
      </c>
      <c r="E3" s="1430" t="s">
        <v>1842</v>
      </c>
      <c r="F3" s="1431"/>
      <c r="G3" s="1431"/>
      <c r="H3" s="1432"/>
      <c r="I3" s="325"/>
      <c r="J3" s="326"/>
      <c r="K3" s="457"/>
      <c r="L3" s="460"/>
      <c r="M3" s="460"/>
      <c r="N3" s="460"/>
      <c r="O3" s="460"/>
      <c r="P3" s="460"/>
      <c r="Q3" s="460"/>
      <c r="R3" s="460"/>
      <c r="S3" s="460"/>
      <c r="T3" s="460"/>
      <c r="W3" s="325"/>
      <c r="X3" s="336"/>
      <c r="Y3" s="461" t="s">
        <v>1669</v>
      </c>
      <c r="Z3" s="462">
        <f ca="1">TODAY()</f>
        <v>42030</v>
      </c>
      <c r="AE3" s="337"/>
    </row>
    <row r="4" spans="1:31" s="339" customFormat="1">
      <c r="A4" s="1425"/>
      <c r="B4" s="390"/>
      <c r="C4" s="332"/>
      <c r="D4" s="323"/>
      <c r="E4" s="338"/>
      <c r="F4" s="338"/>
      <c r="G4" s="338"/>
      <c r="H4" s="338"/>
      <c r="J4" s="323"/>
      <c r="K4" s="457"/>
      <c r="L4" s="463"/>
      <c r="M4" s="463"/>
      <c r="N4" s="463"/>
      <c r="O4" s="463"/>
      <c r="P4" s="463"/>
      <c r="Q4" s="463"/>
      <c r="R4" s="463"/>
      <c r="S4" s="463"/>
      <c r="T4" s="463"/>
      <c r="U4" s="357"/>
      <c r="V4" s="334"/>
      <c r="X4" s="341"/>
      <c r="Y4" s="464"/>
      <c r="Z4" s="465"/>
      <c r="AA4" s="337"/>
      <c r="AE4" s="337"/>
    </row>
    <row r="5" spans="1:31" ht="17.25">
      <c r="A5" s="1425"/>
      <c r="B5" s="390"/>
      <c r="D5" s="342" t="s">
        <v>1670</v>
      </c>
      <c r="L5" s="460"/>
      <c r="M5" s="460"/>
      <c r="N5" s="460"/>
      <c r="O5" s="460"/>
      <c r="P5" s="460"/>
      <c r="Q5" s="460"/>
      <c r="R5" s="460"/>
      <c r="S5" s="460"/>
      <c r="T5" s="460"/>
    </row>
    <row r="6" spans="1:31" s="347" customFormat="1" ht="23.25" customHeight="1">
      <c r="A6" s="1425"/>
      <c r="B6" s="390"/>
      <c r="C6" s="346"/>
      <c r="D6" s="1428" t="s">
        <v>1671</v>
      </c>
      <c r="E6" s="1428" t="s">
        <v>1672</v>
      </c>
      <c r="F6" s="1428" t="s">
        <v>1673</v>
      </c>
      <c r="G6" s="1428" t="s">
        <v>1674</v>
      </c>
      <c r="H6" s="1428" t="s">
        <v>1675</v>
      </c>
      <c r="I6" s="1428" t="s">
        <v>1676</v>
      </c>
      <c r="J6" s="1426" t="s">
        <v>1677</v>
      </c>
      <c r="K6" s="1426" t="s">
        <v>1678</v>
      </c>
      <c r="L6" s="1436" t="s">
        <v>1679</v>
      </c>
      <c r="M6" s="1436"/>
      <c r="N6" s="1436"/>
      <c r="O6" s="1436"/>
      <c r="P6" s="1436"/>
      <c r="Q6" s="1436"/>
      <c r="R6" s="1436"/>
      <c r="S6" s="1436"/>
      <c r="T6" s="1436"/>
      <c r="U6" s="1436"/>
      <c r="V6" s="1434" t="s">
        <v>1680</v>
      </c>
      <c r="W6" s="1434"/>
      <c r="X6" s="1435" t="s">
        <v>1681</v>
      </c>
      <c r="Y6" s="1435"/>
      <c r="Z6" s="1428" t="s">
        <v>1682</v>
      </c>
      <c r="AA6" s="466"/>
    </row>
    <row r="7" spans="1:31" s="348" customFormat="1" ht="23.25" customHeight="1">
      <c r="A7" s="467"/>
      <c r="B7" s="390"/>
      <c r="C7" s="346"/>
      <c r="D7" s="1429"/>
      <c r="E7" s="1429"/>
      <c r="F7" s="1429"/>
      <c r="G7" s="1429"/>
      <c r="H7" s="1429"/>
      <c r="I7" s="1429"/>
      <c r="J7" s="1427"/>
      <c r="K7" s="1427"/>
      <c r="L7" s="468" t="s">
        <v>560</v>
      </c>
      <c r="M7" s="468" t="s">
        <v>578</v>
      </c>
      <c r="N7" s="469" t="s">
        <v>595</v>
      </c>
      <c r="O7" s="469" t="s">
        <v>611</v>
      </c>
      <c r="P7" s="469" t="s">
        <v>626</v>
      </c>
      <c r="Q7" s="469" t="s">
        <v>638</v>
      </c>
      <c r="R7" s="468" t="s">
        <v>652</v>
      </c>
      <c r="S7" s="468" t="s">
        <v>665</v>
      </c>
      <c r="T7" s="468" t="s">
        <v>678</v>
      </c>
      <c r="U7" s="468" t="s">
        <v>1683</v>
      </c>
      <c r="V7" s="470" t="s">
        <v>1298</v>
      </c>
      <c r="W7" s="471" t="s">
        <v>1684</v>
      </c>
      <c r="X7" s="472" t="s">
        <v>1685</v>
      </c>
      <c r="Y7" s="472" t="s">
        <v>1686</v>
      </c>
      <c r="Z7" s="1429"/>
      <c r="AA7" s="466"/>
    </row>
    <row r="8" spans="1:31" s="355" customFormat="1" ht="52.5" customHeight="1">
      <c r="A8" s="473">
        <v>1</v>
      </c>
      <c r="B8" s="349" t="str">
        <f>J8&amp;K8</f>
        <v/>
      </c>
      <c r="C8" s="350"/>
      <c r="D8" s="351">
        <f>IF($U8=0,0,$A8)</f>
        <v>0</v>
      </c>
      <c r="E8" s="352" t="str">
        <f>IF(ISERROR(VLOOKUP(MID($E$3,15,100)&amp;$A8,기획현황!$F:$BR,기획현황!$M$1,FALSE))=TRUE,"",VLOOKUP(MID($E$3,15,100)&amp;$A8,기획현황!$F:$BR,기획현황!$M$1,FALSE))</f>
        <v/>
      </c>
      <c r="F8" s="352" t="str">
        <f>IF(ISERROR(VLOOKUP(MID($E$3,15,100)&amp;$A8,기획현황!$F:$BR,기획현황!$Q$1,FALSE))=TRUE,"",VLOOKUP(MID($E$3,15,100)&amp;$A8,기획현황!$F:$BR,기획현황!$Q$1,FALSE))</f>
        <v/>
      </c>
      <c r="G8" s="352" t="str">
        <f>IF(ISERROR(VLOOKUP(MID($E$3,15,100)&amp;$A8,기획현황!$F:$BR,기획현황!$R$1,FALSE))=TRUE,"",VLOOKUP(MID($E$3,15,100)&amp;$A8,기획현황!$F:$BR,기획현황!$R$1,FALSE))</f>
        <v/>
      </c>
      <c r="H8" s="474"/>
      <c r="I8" s="475" t="str">
        <f>IF(ISERROR(VLOOKUP(MID($E$3,15,100)&amp;$A8,기획현황!$F:$BR,기획현황!$W$1,FALSE))=TRUE,"",VLOOKUP(MID($E$3,15,100)&amp;$A8,기획현황!$F:$BR,기획현황!$W$1,FALSE))</f>
        <v/>
      </c>
      <c r="J8" s="351" t="str">
        <f>IF(ISERROR(VLOOKUP(MID($E$3,15,100)&amp;$A8,기획현황!$F:$BR,기획현황!$U$1,FALSE))=TRUE,"",VLOOKUP(MID($E$3,15,100)&amp;$A8,기획현황!$F:$BR,기획현황!$U$1,FALSE))</f>
        <v/>
      </c>
      <c r="K8" s="351" t="str">
        <f>IF(ISERROR(VLOOKUP(MID($E$3,15,100)&amp;$A8,기획현황!$F:$BR,기획현황!$Y$1,FALSE))=TRUE,"",VLOOKUP(MID($E$3,15,100)&amp;$A8,기획현황!$F:$BR,기획현황!$Y$1,FALSE))</f>
        <v/>
      </c>
      <c r="L8" s="353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53" t="str">
        <f>IF(ISERROR(VLOOKUP(MID($E$3,15,100)&amp;$A8&amp;"-"&amp;$J8&amp;$K8&amp;M$7,기획현황!$G:$BR,기획현황!$AF$1-1,FALSE))=TRUE,"",VLOOKUP(MID($E$3,15,100)&amp;$A8&amp;"-"&amp;$J8&amp;$K8&amp;M$7,기획현황!$G:$BR,기획현황!$AF$1-1,FALSE))</f>
        <v/>
      </c>
      <c r="N8" s="353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353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353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353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353" t="str">
        <f>IF(ISERROR(VLOOKUP(MID($E$3,15,100)&amp;$A8&amp;"-"&amp;$J8&amp;$K8&amp;R$7,기획현황!$G:$BR,기획현황!$AF$1-1,FALSE))=TRUE,"",VLOOKUP(MID($E$3,15,100)&amp;$A8&amp;"-"&amp;$J8&amp;$K8&amp;R$7,기획현황!$G:$BR,기획현황!$AF$1-1,FALSE))</f>
        <v/>
      </c>
      <c r="S8" s="353" t="str">
        <f>IF(ISERROR(VLOOKUP(MID($E$3,15,100)&amp;$A8&amp;"-"&amp;$J8&amp;$K8&amp;S$7,기획현황!$G:$BR,기획현황!$AF$1-1,FALSE))=TRUE,"",VLOOKUP(MID($E$3,15,100)&amp;$A8&amp;"-"&amp;$J8&amp;$K8&amp;S$7,기획현황!$G:$BR,기획현황!$AF$1-1,FALSE))</f>
        <v/>
      </c>
      <c r="T8" s="353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76">
        <f>SUM(L8:T8)</f>
        <v>0</v>
      </c>
      <c r="V8" s="477" t="str">
        <f>IF(ISERROR(VLOOKUP(MID($E$3,15,100)&amp;$A8,기획현황!$F:$BR,기획현황!$AV$1,FALSE))=TRUE,"",VLOOKUP(MID($E$3,15,100)&amp;$A8,기획현황!$F:$BR,기획현황!$AV$1,FALSE))</f>
        <v/>
      </c>
      <c r="W8" s="478" t="str">
        <f>IF(ISERROR(VLOOKUP(MID($E$3,15,100)&amp;$A8,기획현황!$F:$BR,기획현황!$AW$1,FALSE))=TRUE,"",VLOOKUP(MID($E$3,15,100)&amp;$A8,기획현황!$F:$BR,기획현황!$AW$1,FALSE))</f>
        <v/>
      </c>
      <c r="X8" s="479" t="str">
        <f>IF(ISERROR(VLOOKUP(MID($E$3,15,100)&amp;$A8,기획현황!$F:$BR,기획현황!$AY$1,FALSE))=TRUE,"",VLOOKUP(MID($E$3,15,100)&amp;$A8,기획현황!$F:$BR,기획현황!$AY$1,FALSE))</f>
        <v/>
      </c>
      <c r="Y8" s="479" t="str">
        <f>IF(ISERROR(VLOOKUP(MID($E$3,15,100)&amp;$A8,기획현황!$F:$BR,기획현황!$AZ$1,FALSE))=TRUE,"",VLOOKUP(MID($E$3,15,100)&amp;$A8,기획현황!$F:$BR,기획현황!$AZ$1,FALSE))</f>
        <v/>
      </c>
      <c r="Z8" s="475"/>
      <c r="AA8" s="337"/>
    </row>
    <row r="9" spans="1:31" ht="52.5" customHeight="1">
      <c r="A9" s="473">
        <f t="shared" ref="A9:A40" si="0">A8+1</f>
        <v>2</v>
      </c>
      <c r="B9" s="349" t="str">
        <f>J9&amp;K9</f>
        <v/>
      </c>
      <c r="D9" s="351">
        <f t="shared" ref="D9:D57" si="1">IF($U9=0,0,$A9)</f>
        <v>0</v>
      </c>
      <c r="E9" s="352" t="str">
        <f>IF(ISERROR(VLOOKUP(MID($E$3,15,100)&amp;$A9,기획현황!$F:$BR,기획현황!$M$1,FALSE))=TRUE,"",VLOOKUP(MID($E$3,15,100)&amp;$A9,기획현황!$F:$BR,기획현황!$M$1,FALSE))</f>
        <v/>
      </c>
      <c r="F9" s="352" t="str">
        <f>IF(ISERROR(VLOOKUP(MID($E$3,15,100)&amp;$A9,기획현황!$F:$BR,기획현황!$Q$1,FALSE))=TRUE,"",VLOOKUP(MID($E$3,15,100)&amp;$A9,기획현황!$F:$BR,기획현황!$Q$1,FALSE))</f>
        <v/>
      </c>
      <c r="G9" s="352" t="str">
        <f>IF(ISERROR(VLOOKUP(MID($E$3,15,100)&amp;$A9,기획현황!$F:$BR,기획현황!$R$1,FALSE))=TRUE,"",VLOOKUP(MID($E$3,15,100)&amp;$A9,기획현황!$F:$BR,기획현황!$R$1,FALSE))</f>
        <v/>
      </c>
      <c r="H9" s="474"/>
      <c r="I9" s="475" t="str">
        <f>IF(ISERROR(VLOOKUP(MID($E$3,15,100)&amp;$A9,기획현황!$F:$BR,기획현황!$W$1,FALSE))=TRUE,"",VLOOKUP(MID($E$3,15,100)&amp;$A9,기획현황!$F:$BR,기획현황!$W$1,FALSE))</f>
        <v/>
      </c>
      <c r="J9" s="351" t="str">
        <f>IF(ISERROR(VLOOKUP(MID($E$3,15,100)&amp;$A9,기획현황!$F:$BR,기획현황!$U$1,FALSE))=TRUE,"",VLOOKUP(MID($E$3,15,100)&amp;$A9,기획현황!$F:$BR,기획현황!$U$1,FALSE))</f>
        <v/>
      </c>
      <c r="K9" s="351" t="str">
        <f>IF(ISERROR(VLOOKUP(MID($E$3,15,100)&amp;$A9,기획현황!$F:$BR,기획현황!$Y$1,FALSE))=TRUE,"",VLOOKUP(MID($E$3,15,100)&amp;$A9,기획현황!$F:$BR,기획현황!$Y$1,FALSE))</f>
        <v/>
      </c>
      <c r="L9" s="353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53" t="str">
        <f>IF(ISERROR(VLOOKUP(MID($E$3,15,100)&amp;$A9&amp;"-"&amp;$J9&amp;$K9&amp;M$7,기획현황!$G:$BR,기획현황!$AF$1-1,FALSE))=TRUE,"",VLOOKUP(MID($E$3,15,100)&amp;$A9&amp;"-"&amp;$J9&amp;$K9&amp;M$7,기획현황!$G:$BR,기획현황!$AF$1-1,FALSE))</f>
        <v/>
      </c>
      <c r="N9" s="353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353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353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353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353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353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353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76">
        <f t="shared" ref="U9:U14" si="2">SUM(L9:T9)</f>
        <v>0</v>
      </c>
      <c r="V9" s="477" t="str">
        <f>IF(ISERROR(VLOOKUP(MID($E$3,15,100)&amp;$A9,기획현황!$F:$BR,기획현황!$AV$1,FALSE))=TRUE,"",VLOOKUP(MID($E$3,15,100)&amp;$A9,기획현황!$F:$BR,기획현황!$AV$1,FALSE))</f>
        <v/>
      </c>
      <c r="W9" s="478"/>
      <c r="X9" s="479" t="str">
        <f>IF(ISERROR(VLOOKUP(MID($E$3,15,100)&amp;$A9,기획현황!$F:$BR,기획현황!$AY$1,FALSE))=TRUE,"",VLOOKUP(MID($E$3,15,100)&amp;$A9,기획현황!$F:$BR,기획현황!$AY$1,FALSE))</f>
        <v/>
      </c>
      <c r="Y9" s="479" t="str">
        <f>IF(ISERROR(VLOOKUP(MID($E$3,15,100)&amp;$A9,기획현황!$F:$BR,기획현황!$AZ$1,FALSE))=TRUE,"",VLOOKUP(MID($E$3,15,100)&amp;$A9,기획현황!$F:$BR,기획현황!$AZ$1,FALSE))</f>
        <v/>
      </c>
      <c r="Z9" s="475"/>
    </row>
    <row r="10" spans="1:31" ht="52.5" customHeight="1">
      <c r="A10" s="473">
        <f t="shared" si="0"/>
        <v>3</v>
      </c>
      <c r="B10" s="349" t="str">
        <f>J10&amp;K10</f>
        <v/>
      </c>
      <c r="D10" s="351">
        <f t="shared" si="1"/>
        <v>0</v>
      </c>
      <c r="E10" s="352" t="str">
        <f>IF(ISERROR(VLOOKUP(MID($E$3,15,100)&amp;$A10,기획현황!$F:$BR,기획현황!$M$1,FALSE))=TRUE,"",VLOOKUP(MID($E$3,15,100)&amp;$A10,기획현황!$F:$BR,기획현황!$M$1,FALSE))</f>
        <v/>
      </c>
      <c r="F10" s="352" t="str">
        <f>IF(ISERROR(VLOOKUP(MID($E$3,15,100)&amp;$A10,기획현황!$F:$BR,기획현황!$Q$1,FALSE))=TRUE,"",VLOOKUP(MID($E$3,15,100)&amp;$A10,기획현황!$F:$BR,기획현황!$Q$1,FALSE))</f>
        <v/>
      </c>
      <c r="G10" s="352" t="str">
        <f>IF(ISERROR(VLOOKUP(MID($E$3,15,100)&amp;$A10,기획현황!$F:$BR,기획현황!$R$1,FALSE))=TRUE,"",VLOOKUP(MID($E$3,15,100)&amp;$A10,기획현황!$F:$BR,기획현황!$R$1,FALSE))</f>
        <v/>
      </c>
      <c r="H10" s="474"/>
      <c r="I10" s="475" t="str">
        <f>IF(ISERROR(VLOOKUP(MID($E$3,15,100)&amp;$A10,기획현황!$F:$BR,기획현황!$W$1,FALSE))=TRUE,"",VLOOKUP(MID($E$3,15,100)&amp;$A10,기획현황!$F:$BR,기획현황!$W$1,FALSE))</f>
        <v/>
      </c>
      <c r="J10" s="351" t="str">
        <f>IF(ISERROR(VLOOKUP(MID($E$3,15,100)&amp;$A10,기획현황!$F:$BR,기획현황!$U$1,FALSE))=TRUE,"",VLOOKUP(MID($E$3,15,100)&amp;$A10,기획현황!$F:$BR,기획현황!$U$1,FALSE))</f>
        <v/>
      </c>
      <c r="K10" s="351" t="str">
        <f>IF(ISERROR(VLOOKUP(MID($E$3,15,100)&amp;$A10,기획현황!$F:$BR,기획현황!$Y$1,FALSE))=TRUE,"",VLOOKUP(MID($E$3,15,100)&amp;$A10,기획현황!$F:$BR,기획현황!$Y$1,FALSE))</f>
        <v/>
      </c>
      <c r="L10" s="353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53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53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53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53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53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53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53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53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76">
        <f t="shared" si="2"/>
        <v>0</v>
      </c>
      <c r="V10" s="477" t="str">
        <f>IF(ISERROR(VLOOKUP(MID($E$3,15,100)&amp;$A10,기획현황!$F:$BR,기획현황!$AV$1,FALSE))=TRUE,"",VLOOKUP(MID($E$3,15,100)&amp;$A10,기획현황!$F:$BR,기획현황!$AV$1,FALSE))</f>
        <v/>
      </c>
      <c r="W10" s="478"/>
      <c r="X10" s="479" t="str">
        <f>IF(ISERROR(VLOOKUP(MID($E$3,15,100)&amp;$A10,기획현황!$F:$BR,기획현황!$AY$1,FALSE))=TRUE,"",VLOOKUP(MID($E$3,15,100)&amp;$A10,기획현황!$F:$BR,기획현황!$AY$1,FALSE))</f>
        <v/>
      </c>
      <c r="Y10" s="479" t="str">
        <f>IF(ISERROR(VLOOKUP(MID($E$3,15,100)&amp;$A10,기획현황!$F:$BR,기획현황!$AZ$1,FALSE))=TRUE,"",VLOOKUP(MID($E$3,15,100)&amp;$A10,기획현황!$F:$BR,기획현황!$AZ$1,FALSE))</f>
        <v/>
      </c>
      <c r="Z10" s="475"/>
    </row>
    <row r="11" spans="1:31" ht="52.5" customHeight="1">
      <c r="A11" s="473">
        <f t="shared" si="0"/>
        <v>4</v>
      </c>
      <c r="B11" s="349" t="str">
        <f>J11&amp;K11</f>
        <v/>
      </c>
      <c r="D11" s="351">
        <f t="shared" si="1"/>
        <v>0</v>
      </c>
      <c r="E11" s="352" t="str">
        <f>IF(ISERROR(VLOOKUP(MID($E$3,15,100)&amp;$A11,기획현황!$F:$BR,기획현황!$M$1,FALSE))=TRUE,"",VLOOKUP(MID($E$3,15,100)&amp;$A11,기획현황!$F:$BR,기획현황!$M$1,FALSE))</f>
        <v/>
      </c>
      <c r="F11" s="352" t="str">
        <f>IF(ISERROR(VLOOKUP(MID($E$3,15,100)&amp;$A11,기획현황!$F:$BR,기획현황!$Q$1,FALSE))=TRUE,"",VLOOKUP(MID($E$3,15,100)&amp;$A11,기획현황!$F:$BR,기획현황!$Q$1,FALSE))</f>
        <v/>
      </c>
      <c r="G11" s="352" t="str">
        <f>IF(ISERROR(VLOOKUP(MID($E$3,15,100)&amp;$A11,기획현황!$F:$BR,기획현황!$R$1,FALSE))=TRUE,"",VLOOKUP(MID($E$3,15,100)&amp;$A11,기획현황!$F:$BR,기획현황!$R$1,FALSE))</f>
        <v/>
      </c>
      <c r="H11" s="474"/>
      <c r="I11" s="475" t="str">
        <f>IF(ISERROR(VLOOKUP(MID($E$3,15,100)&amp;$A11,기획현황!$F:$BR,기획현황!$W$1,FALSE))=TRUE,"",VLOOKUP(MID($E$3,15,100)&amp;$A11,기획현황!$F:$BR,기획현황!$W$1,FALSE))</f>
        <v/>
      </c>
      <c r="J11" s="351" t="str">
        <f>IF(ISERROR(VLOOKUP(MID($E$3,15,100)&amp;$A11,기획현황!$F:$BR,기획현황!$U$1,FALSE))=TRUE,"",VLOOKUP(MID($E$3,15,100)&amp;$A11,기획현황!$F:$BR,기획현황!$U$1,FALSE))</f>
        <v/>
      </c>
      <c r="K11" s="351" t="str">
        <f>IF(ISERROR(VLOOKUP(MID($E$3,15,100)&amp;$A11,기획현황!$F:$BR,기획현황!$Y$1,FALSE))=TRUE,"",VLOOKUP(MID($E$3,15,100)&amp;$A11,기획현황!$F:$BR,기획현황!$Y$1,FALSE))</f>
        <v/>
      </c>
      <c r="L11" s="353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53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53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53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53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53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53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53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53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76">
        <f t="shared" si="2"/>
        <v>0</v>
      </c>
      <c r="V11" s="477" t="str">
        <f>IF(ISERROR(VLOOKUP(MID($E$3,15,100)&amp;$A11,기획현황!$F:$BR,기획현황!$AV$1,FALSE))=TRUE,"",VLOOKUP(MID($E$3,15,100)&amp;$A11,기획현황!$F:$BR,기획현황!$AV$1,FALSE))</f>
        <v/>
      </c>
      <c r="W11" s="478" t="str">
        <f>IF(ISERROR(VLOOKUP(MID($E$3,15,100)&amp;$A11,기획현황!$F:$BR,기획현황!$AW$1,FALSE))=TRUE,"",VLOOKUP(MID($E$3,15,100)&amp;$A11,기획현황!$F:$BR,기획현황!$AW$1,FALSE))</f>
        <v/>
      </c>
      <c r="X11" s="479" t="str">
        <f>IF(ISERROR(VLOOKUP(MID($E$3,15,100)&amp;$A11,기획현황!$F:$BR,기획현황!$AY$1,FALSE))=TRUE,"",VLOOKUP(MID($E$3,15,100)&amp;$A11,기획현황!$F:$BR,기획현황!$AY$1,FALSE))</f>
        <v/>
      </c>
      <c r="Y11" s="479" t="str">
        <f>IF(ISERROR(VLOOKUP(MID($E$3,15,100)&amp;$A11,기획현황!$F:$BR,기획현황!$AZ$1,FALSE))=TRUE,"",VLOOKUP(MID($E$3,15,100)&amp;$A11,기획현황!$F:$BR,기획현황!$AZ$1,FALSE))</f>
        <v/>
      </c>
      <c r="Z11" s="475"/>
    </row>
    <row r="12" spans="1:31" ht="52.5" customHeight="1">
      <c r="A12" s="473">
        <f t="shared" si="0"/>
        <v>5</v>
      </c>
      <c r="B12" s="349" t="str">
        <f t="shared" ref="B12:B39" si="3">J12&amp;K12</f>
        <v/>
      </c>
      <c r="D12" s="351">
        <f t="shared" si="1"/>
        <v>0</v>
      </c>
      <c r="E12" s="352" t="str">
        <f>IF(ISERROR(VLOOKUP(MID($E$3,15,100)&amp;$A12,기획현황!$F:$BR,기획현황!$M$1,FALSE))=TRUE,"",VLOOKUP(MID($E$3,15,100)&amp;$A12,기획현황!$F:$BR,기획현황!$M$1,FALSE))</f>
        <v/>
      </c>
      <c r="F12" s="352" t="str">
        <f>IF(ISERROR(VLOOKUP(MID($E$3,15,100)&amp;$A12,기획현황!$F:$BR,기획현황!$Q$1,FALSE))=TRUE,"",VLOOKUP(MID($E$3,15,100)&amp;$A12,기획현황!$F:$BR,기획현황!$Q$1,FALSE))</f>
        <v/>
      </c>
      <c r="G12" s="352" t="str">
        <f>IF(ISERROR(VLOOKUP(MID($E$3,15,100)&amp;$A12,기획현황!$F:$BR,기획현황!$R$1,FALSE))=TRUE,"",VLOOKUP(MID($E$3,15,100)&amp;$A12,기획현황!$F:$BR,기획현황!$R$1,FALSE))</f>
        <v/>
      </c>
      <c r="H12" s="474"/>
      <c r="I12" s="475" t="str">
        <f>IF(ISERROR(VLOOKUP(MID($E$3,15,100)&amp;$A12,기획현황!$F:$BR,기획현황!$W$1,FALSE))=TRUE,"",VLOOKUP(MID($E$3,15,100)&amp;$A12,기획현황!$F:$BR,기획현황!$W$1,FALSE))</f>
        <v/>
      </c>
      <c r="J12" s="351" t="str">
        <f>IF(ISERROR(VLOOKUP(MID($E$3,15,100)&amp;$A12,기획현황!$F:$BR,기획현황!$U$1,FALSE))=TRUE,"",VLOOKUP(MID($E$3,15,100)&amp;$A12,기획현황!$F:$BR,기획현황!$U$1,FALSE))</f>
        <v/>
      </c>
      <c r="K12" s="351" t="str">
        <f>IF(ISERROR(VLOOKUP(MID($E$3,15,100)&amp;$A12,기획현황!$F:$BR,기획현황!$Y$1,FALSE))=TRUE,"",VLOOKUP(MID($E$3,15,100)&amp;$A12,기획현황!$F:$BR,기획현황!$Y$1,FALSE))</f>
        <v/>
      </c>
      <c r="L12" s="353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53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53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53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53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53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53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53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53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76">
        <f t="shared" si="2"/>
        <v>0</v>
      </c>
      <c r="V12" s="477" t="str">
        <f>IF(ISERROR(VLOOKUP(MID($E$3,15,100)&amp;$A12,기획현황!$F:$BR,기획현황!$AV$1,FALSE))=TRUE,"",VLOOKUP(MID($E$3,15,100)&amp;$A12,기획현황!$F:$BR,기획현황!$AV$1,FALSE))</f>
        <v/>
      </c>
      <c r="W12" s="478" t="str">
        <f>IF(ISERROR(VLOOKUP(MID($E$3,15,100)&amp;$A12,기획현황!$F:$BR,기획현황!$AW$1,FALSE))=TRUE,"",VLOOKUP(MID($E$3,15,100)&amp;$A12,기획현황!$F:$BR,기획현황!$AW$1,FALSE))</f>
        <v/>
      </c>
      <c r="X12" s="479" t="str">
        <f>IF(ISERROR(VLOOKUP(MID($E$3,15,100)&amp;$A12,기획현황!$F:$BR,기획현황!$AY$1,FALSE))=TRUE,"",VLOOKUP(MID($E$3,15,100)&amp;$A12,기획현황!$F:$BR,기획현황!$AY$1,FALSE))</f>
        <v/>
      </c>
      <c r="Y12" s="479" t="str">
        <f>IF(ISERROR(VLOOKUP(MID($E$3,15,100)&amp;$A12,기획현황!$F:$BR,기획현황!$AZ$1,FALSE))=TRUE,"",VLOOKUP(MID($E$3,15,100)&amp;$A12,기획현황!$F:$BR,기획현황!$AZ$1,FALSE))</f>
        <v/>
      </c>
      <c r="Z12" s="475"/>
    </row>
    <row r="13" spans="1:31" ht="52.5" customHeight="1">
      <c r="A13" s="473">
        <f t="shared" si="0"/>
        <v>6</v>
      </c>
      <c r="B13" s="349" t="str">
        <f t="shared" si="3"/>
        <v/>
      </c>
      <c r="D13" s="351">
        <f t="shared" si="1"/>
        <v>0</v>
      </c>
      <c r="E13" s="352" t="str">
        <f>IF(ISERROR(VLOOKUP(MID($E$3,15,100)&amp;$A13,기획현황!$F:$BR,기획현황!$M$1,FALSE))=TRUE,"",VLOOKUP(MID($E$3,15,100)&amp;$A13,기획현황!$F:$BR,기획현황!$M$1,FALSE))</f>
        <v/>
      </c>
      <c r="F13" s="352" t="str">
        <f>IF(ISERROR(VLOOKUP(MID($E$3,15,100)&amp;$A13,기획현황!$F:$BR,기획현황!$Q$1,FALSE))=TRUE,"",VLOOKUP(MID($E$3,15,100)&amp;$A13,기획현황!$F:$BR,기획현황!$Q$1,FALSE))</f>
        <v/>
      </c>
      <c r="G13" s="352" t="str">
        <f>IF(ISERROR(VLOOKUP(MID($E$3,15,100)&amp;$A13,기획현황!$F:$BR,기획현황!$R$1,FALSE))=TRUE,"",VLOOKUP(MID($E$3,15,100)&amp;$A13,기획현황!$F:$BR,기획현황!$R$1,FALSE))</f>
        <v/>
      </c>
      <c r="H13" s="474"/>
      <c r="I13" s="475" t="str">
        <f>IF(ISERROR(VLOOKUP(MID($E$3,15,100)&amp;$A13,기획현황!$F:$BR,기획현황!$W$1,FALSE))=TRUE,"",VLOOKUP(MID($E$3,15,100)&amp;$A13,기획현황!$F:$BR,기획현황!$W$1,FALSE))</f>
        <v/>
      </c>
      <c r="J13" s="351" t="str">
        <f>IF(ISERROR(VLOOKUP(MID($E$3,15,100)&amp;$A13,기획현황!$F:$BR,기획현황!$U$1,FALSE))=TRUE,"",VLOOKUP(MID($E$3,15,100)&amp;$A13,기획현황!$F:$BR,기획현황!$U$1,FALSE))</f>
        <v/>
      </c>
      <c r="K13" s="351" t="str">
        <f>IF(ISERROR(VLOOKUP(MID($E$3,15,100)&amp;$A13,기획현황!$F:$BR,기획현황!$Y$1,FALSE))=TRUE,"",VLOOKUP(MID($E$3,15,100)&amp;$A13,기획현황!$F:$BR,기획현황!$Y$1,FALSE))</f>
        <v/>
      </c>
      <c r="L13" s="353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53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53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53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53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53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53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53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53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76">
        <f t="shared" si="2"/>
        <v>0</v>
      </c>
      <c r="V13" s="477" t="str">
        <f>IF(ISERROR(VLOOKUP(MID($E$3,15,100)&amp;$A13,기획현황!$F:$BR,기획현황!$AV$1,FALSE))=TRUE,"",VLOOKUP(MID($E$3,15,100)&amp;$A13,기획현황!$F:$BR,기획현황!$AV$1,FALSE))</f>
        <v/>
      </c>
      <c r="W13" s="478" t="str">
        <f>IF(ISERROR(VLOOKUP(MID($E$3,15,100)&amp;$A13,기획현황!$F:$BR,기획현황!$AW$1,FALSE))=TRUE,"",VLOOKUP(MID($E$3,15,100)&amp;$A13,기획현황!$F:$BR,기획현황!$AW$1,FALSE))</f>
        <v/>
      </c>
      <c r="X13" s="479" t="str">
        <f>IF(ISERROR(VLOOKUP(MID($E$3,15,100)&amp;$A13,기획현황!$F:$BR,기획현황!$AY$1,FALSE))=TRUE,"",VLOOKUP(MID($E$3,15,100)&amp;$A13,기획현황!$F:$BR,기획현황!$AY$1,FALSE))</f>
        <v/>
      </c>
      <c r="Y13" s="479" t="str">
        <f>IF(ISERROR(VLOOKUP(MID($E$3,15,100)&amp;$A13,기획현황!$F:$BR,기획현황!$AZ$1,FALSE))=TRUE,"",VLOOKUP(MID($E$3,15,100)&amp;$A13,기획현황!$F:$BR,기획현황!$AZ$1,FALSE))</f>
        <v/>
      </c>
      <c r="Z13" s="475"/>
    </row>
    <row r="14" spans="1:31" ht="52.5" customHeight="1">
      <c r="A14" s="473">
        <f t="shared" si="0"/>
        <v>7</v>
      </c>
      <c r="B14" s="349" t="str">
        <f t="shared" si="3"/>
        <v/>
      </c>
      <c r="D14" s="351">
        <f t="shared" si="1"/>
        <v>0</v>
      </c>
      <c r="E14" s="352" t="str">
        <f>IF(ISERROR(VLOOKUP(MID($E$3,15,100)&amp;$A14,기획현황!$F:$BR,기획현황!$M$1,FALSE))=TRUE,"",VLOOKUP(MID($E$3,15,100)&amp;$A14,기획현황!$F:$BR,기획현황!$M$1,FALSE))</f>
        <v/>
      </c>
      <c r="F14" s="352" t="str">
        <f>IF(ISERROR(VLOOKUP(MID($E$3,15,100)&amp;$A14,기획현황!$F:$BR,기획현황!$Q$1,FALSE))=TRUE,"",VLOOKUP(MID($E$3,15,100)&amp;$A14,기획현황!$F:$BR,기획현황!$Q$1,FALSE))</f>
        <v/>
      </c>
      <c r="G14" s="352" t="str">
        <f>IF(ISERROR(VLOOKUP(MID($E$3,15,100)&amp;$A14,기획현황!$F:$BR,기획현황!$R$1,FALSE))=TRUE,"",VLOOKUP(MID($E$3,15,100)&amp;$A14,기획현황!$F:$BR,기획현황!$R$1,FALSE))</f>
        <v/>
      </c>
      <c r="H14" s="474"/>
      <c r="I14" s="475" t="str">
        <f>IF(ISERROR(VLOOKUP(MID($E$3,15,100)&amp;$A14,기획현황!$F:$BR,기획현황!$W$1,FALSE))=TRUE,"",VLOOKUP(MID($E$3,15,100)&amp;$A14,기획현황!$F:$BR,기획현황!$W$1,FALSE))</f>
        <v/>
      </c>
      <c r="J14" s="351" t="str">
        <f>IF(ISERROR(VLOOKUP(MID($E$3,15,100)&amp;$A14,기획현황!$F:$BR,기획현황!$U$1,FALSE))=TRUE,"",VLOOKUP(MID($E$3,15,100)&amp;$A14,기획현황!$F:$BR,기획현황!$U$1,FALSE))</f>
        <v/>
      </c>
      <c r="K14" s="351" t="str">
        <f>IF(ISERROR(VLOOKUP(MID($E$3,15,100)&amp;$A14,기획현황!$F:$BR,기획현황!$Y$1,FALSE))=TRUE,"",VLOOKUP(MID($E$3,15,100)&amp;$A14,기획현황!$F:$BR,기획현황!$Y$1,FALSE))</f>
        <v/>
      </c>
      <c r="L14" s="353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53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53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53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53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53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53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53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53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76">
        <f t="shared" si="2"/>
        <v>0</v>
      </c>
      <c r="V14" s="477" t="str">
        <f>IF(ISERROR(VLOOKUP(MID($E$3,15,100)&amp;$A14,기획현황!$F:$BR,기획현황!$AV$1,FALSE))=TRUE,"",VLOOKUP(MID($E$3,15,100)&amp;$A14,기획현황!$F:$BR,기획현황!$AV$1,FALSE))</f>
        <v/>
      </c>
      <c r="W14" s="478" t="str">
        <f>IF(ISERROR(VLOOKUP(MID($E$3,15,100)&amp;$A14,기획현황!$F:$BR,기획현황!$AW$1,FALSE))=TRUE,"",VLOOKUP(MID($E$3,15,100)&amp;$A14,기획현황!$F:$BR,기획현황!$AW$1,FALSE))</f>
        <v/>
      </c>
      <c r="X14" s="479" t="str">
        <f>IF(ISERROR(VLOOKUP(MID($E$3,15,100)&amp;$A14,기획현황!$F:$BR,기획현황!$AY$1,FALSE))=TRUE,"",VLOOKUP(MID($E$3,15,100)&amp;$A14,기획현황!$F:$BR,기획현황!$AY$1,FALSE))</f>
        <v/>
      </c>
      <c r="Y14" s="479" t="str">
        <f>IF(ISERROR(VLOOKUP(MID($E$3,15,100)&amp;$A14,기획현황!$F:$BR,기획현황!$AZ$1,FALSE))=TRUE,"",VLOOKUP(MID($E$3,15,100)&amp;$A14,기획현황!$F:$BR,기획현황!$AZ$1,FALSE))</f>
        <v/>
      </c>
      <c r="Z14" s="475"/>
    </row>
    <row r="15" spans="1:31" ht="52.5" customHeight="1">
      <c r="A15" s="473">
        <f t="shared" si="0"/>
        <v>8</v>
      </c>
      <c r="B15" s="349" t="str">
        <f t="shared" si="3"/>
        <v/>
      </c>
      <c r="D15" s="351">
        <f t="shared" si="1"/>
        <v>0</v>
      </c>
      <c r="E15" s="352" t="str">
        <f>IF(ISERROR(VLOOKUP(MID($E$3,15,100)&amp;$A15,기획현황!$F:$BR,기획현황!$M$1,FALSE))=TRUE,"",VLOOKUP(MID($E$3,15,100)&amp;$A15,기획현황!$F:$BR,기획현황!$M$1,FALSE))</f>
        <v/>
      </c>
      <c r="F15" s="352" t="str">
        <f>IF(ISERROR(VLOOKUP(MID($E$3,15,100)&amp;$A15,기획현황!$F:$BR,기획현황!$Q$1,FALSE))=TRUE,"",VLOOKUP(MID($E$3,15,100)&amp;$A15,기획현황!$F:$BR,기획현황!$Q$1,FALSE))</f>
        <v/>
      </c>
      <c r="G15" s="352" t="str">
        <f>IF(ISERROR(VLOOKUP(MID($E$3,15,100)&amp;$A15,기획현황!$F:$BR,기획현황!$R$1,FALSE))=TRUE,"",VLOOKUP(MID($E$3,15,100)&amp;$A15,기획현황!$F:$BR,기획현황!$R$1,FALSE))</f>
        <v/>
      </c>
      <c r="H15" s="474"/>
      <c r="I15" s="475" t="str">
        <f>IF(ISERROR(VLOOKUP(MID($E$3,15,100)&amp;$A15,기획현황!$F:$BR,기획현황!$W$1,FALSE))=TRUE,"",VLOOKUP(MID($E$3,15,100)&amp;$A15,기획현황!$F:$BR,기획현황!$W$1,FALSE))</f>
        <v/>
      </c>
      <c r="J15" s="351" t="str">
        <f>IF(ISERROR(VLOOKUP(MID($E$3,15,100)&amp;$A15,기획현황!$F:$BR,기획현황!$U$1,FALSE))=TRUE,"",VLOOKUP(MID($E$3,15,100)&amp;$A15,기획현황!$F:$BR,기획현황!$U$1,FALSE))</f>
        <v/>
      </c>
      <c r="K15" s="351" t="str">
        <f>IF(ISERROR(VLOOKUP(MID($E$3,15,100)&amp;$A15,기획현황!$F:$BR,기획현황!$Y$1,FALSE))=TRUE,"",VLOOKUP(MID($E$3,15,100)&amp;$A15,기획현황!$F:$BR,기획현황!$Y$1,FALSE))</f>
        <v/>
      </c>
      <c r="L15" s="353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53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53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53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53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53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53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53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53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76">
        <f t="shared" ref="U15:U57" si="4">SUM(L15:T15)</f>
        <v>0</v>
      </c>
      <c r="V15" s="477" t="str">
        <f>IF(ISERROR(VLOOKUP(MID($E$3,15,100)&amp;$A15,기획현황!$F:$BR,기획현황!$AV$1,FALSE))=TRUE,"",VLOOKUP(MID($E$3,15,100)&amp;$A15,기획현황!$F:$BR,기획현황!$AV$1,FALSE))</f>
        <v/>
      </c>
      <c r="W15" s="478" t="str">
        <f>IF(ISERROR(VLOOKUP(MID($E$3,15,100)&amp;$A15,기획현황!$F:$BR,기획현황!$AW$1,FALSE))=TRUE,"",VLOOKUP(MID($E$3,15,100)&amp;$A15,기획현황!$F:$BR,기획현황!$AW$1,FALSE))</f>
        <v/>
      </c>
      <c r="X15" s="479" t="str">
        <f>IF(ISERROR(VLOOKUP(MID($E$3,15,100)&amp;$A15,기획현황!$F:$BR,기획현황!$AY$1,FALSE))=TRUE,"",VLOOKUP(MID($E$3,15,100)&amp;$A15,기획현황!$F:$BR,기획현황!$AY$1,FALSE))</f>
        <v/>
      </c>
      <c r="Y15" s="479" t="str">
        <f>IF(ISERROR(VLOOKUP(MID($E$3,15,100)&amp;$A15,기획현황!$F:$BR,기획현황!$AZ$1,FALSE))=TRUE,"",VLOOKUP(MID($E$3,15,100)&amp;$A15,기획현황!$F:$BR,기획현황!$AZ$1,FALSE))</f>
        <v/>
      </c>
      <c r="Z15" s="475"/>
    </row>
    <row r="16" spans="1:31" ht="52.5" customHeight="1">
      <c r="A16" s="473">
        <f t="shared" si="0"/>
        <v>9</v>
      </c>
      <c r="B16" s="349" t="str">
        <f t="shared" si="3"/>
        <v/>
      </c>
      <c r="D16" s="351">
        <f t="shared" si="1"/>
        <v>0</v>
      </c>
      <c r="E16" s="352" t="str">
        <f>IF(ISERROR(VLOOKUP(MID($E$3,15,100)&amp;$A16,기획현황!$F:$BR,기획현황!$M$1,FALSE))=TRUE,"",VLOOKUP(MID($E$3,15,100)&amp;$A16,기획현황!$F:$BR,기획현황!$M$1,FALSE))</f>
        <v/>
      </c>
      <c r="F16" s="352" t="str">
        <f>IF(ISERROR(VLOOKUP(MID($E$3,15,100)&amp;$A16,기획현황!$F:$BR,기획현황!$Q$1,FALSE))=TRUE,"",VLOOKUP(MID($E$3,15,100)&amp;$A16,기획현황!$F:$BR,기획현황!$Q$1,FALSE))</f>
        <v/>
      </c>
      <c r="G16" s="352" t="str">
        <f>IF(ISERROR(VLOOKUP(MID($E$3,15,100)&amp;$A16,기획현황!$F:$BR,기획현황!$R$1,FALSE))=TRUE,"",VLOOKUP(MID($E$3,15,100)&amp;$A16,기획현황!$F:$BR,기획현황!$R$1,FALSE))</f>
        <v/>
      </c>
      <c r="H16" s="474"/>
      <c r="I16" s="475" t="str">
        <f>IF(ISERROR(VLOOKUP(MID($E$3,15,100)&amp;$A16,기획현황!$F:$BR,기획현황!$W$1,FALSE))=TRUE,"",VLOOKUP(MID($E$3,15,100)&amp;$A16,기획현황!$F:$BR,기획현황!$W$1,FALSE))</f>
        <v/>
      </c>
      <c r="J16" s="351" t="str">
        <f>IF(ISERROR(VLOOKUP(MID($E$3,15,100)&amp;$A16,기획현황!$F:$BR,기획현황!$U$1,FALSE))=TRUE,"",VLOOKUP(MID($E$3,15,100)&amp;$A16,기획현황!$F:$BR,기획현황!$U$1,FALSE))</f>
        <v/>
      </c>
      <c r="K16" s="351" t="str">
        <f>IF(ISERROR(VLOOKUP(MID($E$3,15,100)&amp;$A16,기획현황!$F:$BR,기획현황!$Y$1,FALSE))=TRUE,"",VLOOKUP(MID($E$3,15,100)&amp;$A16,기획현황!$F:$BR,기획현황!$Y$1,FALSE))</f>
        <v/>
      </c>
      <c r="L16" s="353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53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53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53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53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53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53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53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53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76">
        <f t="shared" si="4"/>
        <v>0</v>
      </c>
      <c r="V16" s="477" t="str">
        <f>IF(ISERROR(VLOOKUP(MID($E$3,15,100)&amp;$A16,기획현황!$F:$BR,기획현황!$AV$1,FALSE))=TRUE,"",VLOOKUP(MID($E$3,15,100)&amp;$A16,기획현황!$F:$BR,기획현황!$AV$1,FALSE))</f>
        <v/>
      </c>
      <c r="W16" s="478" t="str">
        <f>IF(ISERROR(VLOOKUP(MID($E$3,15,100)&amp;$A16,기획현황!$F:$BR,기획현황!$AW$1,FALSE))=TRUE,"",VLOOKUP(MID($E$3,15,100)&amp;$A16,기획현황!$F:$BR,기획현황!$AW$1,FALSE))</f>
        <v/>
      </c>
      <c r="X16" s="479" t="str">
        <f>IF(ISERROR(VLOOKUP(MID($E$3,15,100)&amp;$A16,기획현황!$F:$BR,기획현황!$AY$1,FALSE))=TRUE,"",VLOOKUP(MID($E$3,15,100)&amp;$A16,기획현황!$F:$BR,기획현황!$AY$1,FALSE))</f>
        <v/>
      </c>
      <c r="Y16" s="479" t="str">
        <f>IF(ISERROR(VLOOKUP(MID($E$3,15,100)&amp;$A16,기획현황!$F:$BR,기획현황!$AZ$1,FALSE))=TRUE,"",VLOOKUP(MID($E$3,15,100)&amp;$A16,기획현황!$F:$BR,기획현황!$AZ$1,FALSE))</f>
        <v/>
      </c>
      <c r="Z16" s="475"/>
    </row>
    <row r="17" spans="1:26" ht="52.5" customHeight="1">
      <c r="A17" s="473">
        <f t="shared" si="0"/>
        <v>10</v>
      </c>
      <c r="B17" s="349" t="str">
        <f t="shared" si="3"/>
        <v/>
      </c>
      <c r="D17" s="351">
        <f t="shared" si="1"/>
        <v>0</v>
      </c>
      <c r="E17" s="352" t="str">
        <f>IF(ISERROR(VLOOKUP(MID($E$3,15,100)&amp;$A17,기획현황!$F:$BR,기획현황!$M$1,FALSE))=TRUE,"",VLOOKUP(MID($E$3,15,100)&amp;$A17,기획현황!$F:$BR,기획현황!$M$1,FALSE))</f>
        <v/>
      </c>
      <c r="F17" s="352" t="str">
        <f>IF(ISERROR(VLOOKUP(MID($E$3,15,100)&amp;$A17,기획현황!$F:$BR,기획현황!$Q$1,FALSE))=TRUE,"",VLOOKUP(MID($E$3,15,100)&amp;$A17,기획현황!$F:$BR,기획현황!$Q$1,FALSE))</f>
        <v/>
      </c>
      <c r="G17" s="352" t="str">
        <f>IF(ISERROR(VLOOKUP(MID($E$3,15,100)&amp;$A17,기획현황!$F:$BR,기획현황!$R$1,FALSE))=TRUE,"",VLOOKUP(MID($E$3,15,100)&amp;$A17,기획현황!$F:$BR,기획현황!$R$1,FALSE))</f>
        <v/>
      </c>
      <c r="H17" s="474"/>
      <c r="I17" s="475" t="str">
        <f>IF(ISERROR(VLOOKUP(MID($E$3,15,100)&amp;$A17,기획현황!$F:$BR,기획현황!$W$1,FALSE))=TRUE,"",VLOOKUP(MID($E$3,15,100)&amp;$A17,기획현황!$F:$BR,기획현황!$W$1,FALSE))</f>
        <v/>
      </c>
      <c r="J17" s="351" t="str">
        <f>IF(ISERROR(VLOOKUP(MID($E$3,15,100)&amp;$A17,기획현황!$F:$BR,기획현황!$U$1,FALSE))=TRUE,"",VLOOKUP(MID($E$3,15,100)&amp;$A17,기획현황!$F:$BR,기획현황!$U$1,FALSE))</f>
        <v/>
      </c>
      <c r="K17" s="351" t="str">
        <f>IF(ISERROR(VLOOKUP(MID($E$3,15,100)&amp;$A17,기획현황!$F:$BR,기획현황!$Y$1,FALSE))=TRUE,"",VLOOKUP(MID($E$3,15,100)&amp;$A17,기획현황!$F:$BR,기획현황!$Y$1,FALSE))</f>
        <v/>
      </c>
      <c r="L17" s="353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53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53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53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53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53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53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53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53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76">
        <f t="shared" si="4"/>
        <v>0</v>
      </c>
      <c r="V17" s="477" t="str">
        <f>IF(ISERROR(VLOOKUP(MID($E$3,15,100)&amp;$A17,기획현황!$F:$BR,기획현황!$AV$1,FALSE))=TRUE,"",VLOOKUP(MID($E$3,15,100)&amp;$A17,기획현황!$F:$BR,기획현황!$AV$1,FALSE))</f>
        <v/>
      </c>
      <c r="W17" s="478" t="str">
        <f>IF(ISERROR(VLOOKUP(MID($E$3,15,100)&amp;$A17,기획현황!$F:$BR,기획현황!$AW$1,FALSE))=TRUE,"",VLOOKUP(MID($E$3,15,100)&amp;$A17,기획현황!$F:$BR,기획현황!$AW$1,FALSE))</f>
        <v/>
      </c>
      <c r="X17" s="479" t="str">
        <f>IF(ISERROR(VLOOKUP(MID($E$3,15,100)&amp;$A17,기획현황!$F:$BR,기획현황!$AY$1,FALSE))=TRUE,"",VLOOKUP(MID($E$3,15,100)&amp;$A17,기획현황!$F:$BR,기획현황!$AY$1,FALSE))</f>
        <v/>
      </c>
      <c r="Y17" s="479" t="str">
        <f>IF(ISERROR(VLOOKUP(MID($E$3,15,100)&amp;$A17,기획현황!$F:$BR,기획현황!$AZ$1,FALSE))=TRUE,"",VLOOKUP(MID($E$3,15,100)&amp;$A17,기획현황!$F:$BR,기획현황!$AZ$1,FALSE))</f>
        <v/>
      </c>
      <c r="Z17" s="475"/>
    </row>
    <row r="18" spans="1:26" ht="52.5" customHeight="1">
      <c r="A18" s="473">
        <f t="shared" si="0"/>
        <v>11</v>
      </c>
      <c r="B18" s="349" t="str">
        <f t="shared" si="3"/>
        <v/>
      </c>
      <c r="D18" s="351">
        <f t="shared" si="1"/>
        <v>0</v>
      </c>
      <c r="E18" s="352" t="str">
        <f>IF(ISERROR(VLOOKUP(MID($E$3,15,100)&amp;$A18,기획현황!$F:$BR,기획현황!$M$1,FALSE))=TRUE,"",VLOOKUP(MID($E$3,15,100)&amp;$A18,기획현황!$F:$BR,기획현황!$M$1,FALSE))</f>
        <v/>
      </c>
      <c r="F18" s="352" t="str">
        <f>IF(ISERROR(VLOOKUP(MID($E$3,15,100)&amp;$A18,기획현황!$F:$BR,기획현황!$Q$1,FALSE))=TRUE,"",VLOOKUP(MID($E$3,15,100)&amp;$A18,기획현황!$F:$BR,기획현황!$Q$1,FALSE))</f>
        <v/>
      </c>
      <c r="G18" s="352" t="str">
        <f>IF(ISERROR(VLOOKUP(MID($E$3,15,100)&amp;$A18,기획현황!$F:$BR,기획현황!$R$1,FALSE))=TRUE,"",VLOOKUP(MID($E$3,15,100)&amp;$A18,기획현황!$F:$BR,기획현황!$R$1,FALSE))</f>
        <v/>
      </c>
      <c r="H18" s="474"/>
      <c r="I18" s="475" t="str">
        <f>IF(ISERROR(VLOOKUP(MID($E$3,15,100)&amp;$A18,기획현황!$F:$BR,기획현황!$W$1,FALSE))=TRUE,"",VLOOKUP(MID($E$3,15,100)&amp;$A18,기획현황!$F:$BR,기획현황!$W$1,FALSE))</f>
        <v/>
      </c>
      <c r="J18" s="351" t="str">
        <f>IF(ISERROR(VLOOKUP(MID($E$3,15,100)&amp;$A18,기획현황!$F:$BR,기획현황!$U$1,FALSE))=TRUE,"",VLOOKUP(MID($E$3,15,100)&amp;$A18,기획현황!$F:$BR,기획현황!$U$1,FALSE))</f>
        <v/>
      </c>
      <c r="K18" s="351" t="str">
        <f>IF(ISERROR(VLOOKUP(MID($E$3,15,100)&amp;$A18,기획현황!$F:$BR,기획현황!$Y$1,FALSE))=TRUE,"",VLOOKUP(MID($E$3,15,100)&amp;$A18,기획현황!$F:$BR,기획현황!$Y$1,FALSE))</f>
        <v/>
      </c>
      <c r="L18" s="353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53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53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53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53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53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53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53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53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76">
        <f t="shared" si="4"/>
        <v>0</v>
      </c>
      <c r="V18" s="477" t="str">
        <f>IF(ISERROR(VLOOKUP(MID($E$3,15,100)&amp;$A18,기획현황!$F:$BR,기획현황!$AV$1,FALSE))=TRUE,"",VLOOKUP(MID($E$3,15,100)&amp;$A18,기획현황!$F:$BR,기획현황!$AV$1,FALSE))</f>
        <v/>
      </c>
      <c r="W18" s="478" t="str">
        <f>IF(ISERROR(VLOOKUP(MID($E$3,15,100)&amp;$A18,기획현황!$F:$BR,기획현황!$AW$1,FALSE))=TRUE,"",VLOOKUP(MID($E$3,15,100)&amp;$A18,기획현황!$F:$BR,기획현황!$AW$1,FALSE))</f>
        <v/>
      </c>
      <c r="X18" s="479" t="str">
        <f>IF(ISERROR(VLOOKUP(MID($E$3,15,100)&amp;$A18,기획현황!$F:$BR,기획현황!$AY$1,FALSE))=TRUE,"",VLOOKUP(MID($E$3,15,100)&amp;$A18,기획현황!$F:$BR,기획현황!$AY$1,FALSE))</f>
        <v/>
      </c>
      <c r="Y18" s="479" t="str">
        <f>IF(ISERROR(VLOOKUP(MID($E$3,15,100)&amp;$A18,기획현황!$F:$BR,기획현황!$AZ$1,FALSE))=TRUE,"",VLOOKUP(MID($E$3,15,100)&amp;$A18,기획현황!$F:$BR,기획현황!$AZ$1,FALSE))</f>
        <v/>
      </c>
      <c r="Z18" s="475"/>
    </row>
    <row r="19" spans="1:26" ht="52.5" customHeight="1">
      <c r="A19" s="473">
        <f t="shared" si="0"/>
        <v>12</v>
      </c>
      <c r="B19" s="349" t="str">
        <f t="shared" si="3"/>
        <v/>
      </c>
      <c r="D19" s="351">
        <f t="shared" si="1"/>
        <v>0</v>
      </c>
      <c r="E19" s="352" t="str">
        <f>IF(ISERROR(VLOOKUP(MID($E$3,15,100)&amp;$A19,기획현황!$F:$BR,기획현황!$M$1,FALSE))=TRUE,"",VLOOKUP(MID($E$3,15,100)&amp;$A19,기획현황!$F:$BR,기획현황!$M$1,FALSE))</f>
        <v/>
      </c>
      <c r="F19" s="352" t="str">
        <f>IF(ISERROR(VLOOKUP(MID($E$3,15,100)&amp;$A19,기획현황!$F:$BR,기획현황!$Q$1,FALSE))=TRUE,"",VLOOKUP(MID($E$3,15,100)&amp;$A19,기획현황!$F:$BR,기획현황!$Q$1,FALSE))</f>
        <v/>
      </c>
      <c r="G19" s="352" t="str">
        <f>IF(ISERROR(VLOOKUP(MID($E$3,15,100)&amp;$A19,기획현황!$F:$BR,기획현황!$R$1,FALSE))=TRUE,"",VLOOKUP(MID($E$3,15,100)&amp;$A19,기획현황!$F:$BR,기획현황!$R$1,FALSE))</f>
        <v/>
      </c>
      <c r="H19" s="474"/>
      <c r="I19" s="475" t="str">
        <f>IF(ISERROR(VLOOKUP(MID($E$3,15,100)&amp;$A19,기획현황!$F:$BR,기획현황!$W$1,FALSE))=TRUE,"",VLOOKUP(MID($E$3,15,100)&amp;$A19,기획현황!$F:$BR,기획현황!$W$1,FALSE))</f>
        <v/>
      </c>
      <c r="J19" s="351" t="str">
        <f>IF(ISERROR(VLOOKUP(MID($E$3,15,100)&amp;$A19,기획현황!$F:$BR,기획현황!$U$1,FALSE))=TRUE,"",VLOOKUP(MID($E$3,15,100)&amp;$A19,기획현황!$F:$BR,기획현황!$U$1,FALSE))</f>
        <v/>
      </c>
      <c r="K19" s="351" t="str">
        <f>IF(ISERROR(VLOOKUP(MID($E$3,15,100)&amp;$A19,기획현황!$F:$BR,기획현황!$Y$1,FALSE))=TRUE,"",VLOOKUP(MID($E$3,15,100)&amp;$A19,기획현황!$F:$BR,기획현황!$Y$1,FALSE))</f>
        <v/>
      </c>
      <c r="L19" s="353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53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53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53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53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53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53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53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53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76">
        <f t="shared" si="4"/>
        <v>0</v>
      </c>
      <c r="V19" s="477" t="str">
        <f>IF(ISERROR(VLOOKUP(MID($E$3,15,100)&amp;$A19,기획현황!$F:$BR,기획현황!$AV$1,FALSE))=TRUE,"",VLOOKUP(MID($E$3,15,100)&amp;$A19,기획현황!$F:$BR,기획현황!$AV$1,FALSE))</f>
        <v/>
      </c>
      <c r="W19" s="478" t="str">
        <f>IF(ISERROR(VLOOKUP(MID($E$3,15,100)&amp;$A19,기획현황!$F:$BR,기획현황!$AW$1,FALSE))=TRUE,"",VLOOKUP(MID($E$3,15,100)&amp;$A19,기획현황!$F:$BR,기획현황!$AW$1,FALSE))</f>
        <v/>
      </c>
      <c r="X19" s="479" t="str">
        <f>IF(ISERROR(VLOOKUP(MID($E$3,15,100)&amp;$A19,기획현황!$F:$BR,기획현황!$AY$1,FALSE))=TRUE,"",VLOOKUP(MID($E$3,15,100)&amp;$A19,기획현황!$F:$BR,기획현황!$AY$1,FALSE))</f>
        <v/>
      </c>
      <c r="Y19" s="479" t="str">
        <f>IF(ISERROR(VLOOKUP(MID($E$3,15,100)&amp;$A19,기획현황!$F:$BR,기획현황!$AZ$1,FALSE))=TRUE,"",VLOOKUP(MID($E$3,15,100)&amp;$A19,기획현황!$F:$BR,기획현황!$AZ$1,FALSE))</f>
        <v/>
      </c>
      <c r="Z19" s="475"/>
    </row>
    <row r="20" spans="1:26" ht="52.5" customHeight="1">
      <c r="A20" s="473">
        <f t="shared" si="0"/>
        <v>13</v>
      </c>
      <c r="B20" s="349" t="str">
        <f t="shared" si="3"/>
        <v/>
      </c>
      <c r="D20" s="351">
        <f t="shared" si="1"/>
        <v>0</v>
      </c>
      <c r="E20" s="352" t="str">
        <f>IF(ISERROR(VLOOKUP(MID($E$3,15,100)&amp;$A20,기획현황!$F:$BR,기획현황!$M$1,FALSE))=TRUE,"",VLOOKUP(MID($E$3,15,100)&amp;$A20,기획현황!$F:$BR,기획현황!$M$1,FALSE))</f>
        <v/>
      </c>
      <c r="F20" s="352" t="str">
        <f>IF(ISERROR(VLOOKUP(MID($E$3,15,100)&amp;$A20,기획현황!$F:$BR,기획현황!$Q$1,FALSE))=TRUE,"",VLOOKUP(MID($E$3,15,100)&amp;$A20,기획현황!$F:$BR,기획현황!$Q$1,FALSE))</f>
        <v/>
      </c>
      <c r="G20" s="352" t="str">
        <f>IF(ISERROR(VLOOKUP(MID($E$3,15,100)&amp;$A20,기획현황!$F:$BR,기획현황!$R$1,FALSE))=TRUE,"",VLOOKUP(MID($E$3,15,100)&amp;$A20,기획현황!$F:$BR,기획현황!$R$1,FALSE))</f>
        <v/>
      </c>
      <c r="H20" s="474"/>
      <c r="I20" s="475" t="str">
        <f>IF(ISERROR(VLOOKUP(MID($E$3,15,100)&amp;$A20,기획현황!$F:$BR,기획현황!$W$1,FALSE))=TRUE,"",VLOOKUP(MID($E$3,15,100)&amp;$A20,기획현황!$F:$BR,기획현황!$W$1,FALSE))</f>
        <v/>
      </c>
      <c r="J20" s="351" t="str">
        <f>IF(ISERROR(VLOOKUP(MID($E$3,15,100)&amp;$A20,기획현황!$F:$BR,기획현황!$U$1,FALSE))=TRUE,"",VLOOKUP(MID($E$3,15,100)&amp;$A20,기획현황!$F:$BR,기획현황!$U$1,FALSE))</f>
        <v/>
      </c>
      <c r="K20" s="351" t="str">
        <f>IF(ISERROR(VLOOKUP(MID($E$3,15,100)&amp;$A20,기획현황!$F:$BR,기획현황!$Y$1,FALSE))=TRUE,"",VLOOKUP(MID($E$3,15,100)&amp;$A20,기획현황!$F:$BR,기획현황!$Y$1,FALSE))</f>
        <v/>
      </c>
      <c r="L20" s="353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53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53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53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53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53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53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53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53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76">
        <f t="shared" si="4"/>
        <v>0</v>
      </c>
      <c r="V20" s="477" t="str">
        <f>IF(ISERROR(VLOOKUP(MID($E$3,15,100)&amp;$A20,기획현황!$F:$BR,기획현황!$AV$1,FALSE))=TRUE,"",VLOOKUP(MID($E$3,15,100)&amp;$A20,기획현황!$F:$BR,기획현황!$AV$1,FALSE))</f>
        <v/>
      </c>
      <c r="W20" s="478" t="str">
        <f>IF(ISERROR(VLOOKUP(MID($E$3,15,100)&amp;$A20,기획현황!$F:$BR,기획현황!$AW$1,FALSE))=TRUE,"",VLOOKUP(MID($E$3,15,100)&amp;$A20,기획현황!$F:$BR,기획현황!$AW$1,FALSE))</f>
        <v/>
      </c>
      <c r="X20" s="479" t="str">
        <f>IF(ISERROR(VLOOKUP(MID($E$3,15,100)&amp;$A20,기획현황!$F:$BR,기획현황!$AY$1,FALSE))=TRUE,"",VLOOKUP(MID($E$3,15,100)&amp;$A20,기획현황!$F:$BR,기획현황!$AY$1,FALSE))</f>
        <v/>
      </c>
      <c r="Y20" s="479" t="str">
        <f>IF(ISERROR(VLOOKUP(MID($E$3,15,100)&amp;$A20,기획현황!$F:$BR,기획현황!$AZ$1,FALSE))=TRUE,"",VLOOKUP(MID($E$3,15,100)&amp;$A20,기획현황!$F:$BR,기획현황!$AZ$1,FALSE))</f>
        <v/>
      </c>
      <c r="Z20" s="475"/>
    </row>
    <row r="21" spans="1:26" ht="52.5" customHeight="1">
      <c r="A21" s="473">
        <f t="shared" si="0"/>
        <v>14</v>
      </c>
      <c r="B21" s="349" t="str">
        <f t="shared" si="3"/>
        <v/>
      </c>
      <c r="D21" s="351">
        <f t="shared" si="1"/>
        <v>0</v>
      </c>
      <c r="E21" s="352" t="str">
        <f>IF(ISERROR(VLOOKUP(MID($E$3,15,100)&amp;$A21,기획현황!$F:$BR,기획현황!$M$1,FALSE))=TRUE,"",VLOOKUP(MID($E$3,15,100)&amp;$A21,기획현황!$F:$BR,기획현황!$M$1,FALSE))</f>
        <v/>
      </c>
      <c r="F21" s="352" t="str">
        <f>IF(ISERROR(VLOOKUP(MID($E$3,15,100)&amp;$A21,기획현황!$F:$BR,기획현황!$Q$1,FALSE))=TRUE,"",VLOOKUP(MID($E$3,15,100)&amp;$A21,기획현황!$F:$BR,기획현황!$Q$1,FALSE))</f>
        <v/>
      </c>
      <c r="G21" s="352" t="str">
        <f>IF(ISERROR(VLOOKUP(MID($E$3,15,100)&amp;$A21,기획현황!$F:$BR,기획현황!$R$1,FALSE))=TRUE,"",VLOOKUP(MID($E$3,15,100)&amp;$A21,기획현황!$F:$BR,기획현황!$R$1,FALSE))</f>
        <v/>
      </c>
      <c r="H21" s="474"/>
      <c r="I21" s="475" t="str">
        <f>IF(ISERROR(VLOOKUP(MID($E$3,15,100)&amp;$A21,기획현황!$F:$BR,기획현황!$W$1,FALSE))=TRUE,"",VLOOKUP(MID($E$3,15,100)&amp;$A21,기획현황!$F:$BR,기획현황!$W$1,FALSE))</f>
        <v/>
      </c>
      <c r="J21" s="351" t="str">
        <f>IF(ISERROR(VLOOKUP(MID($E$3,15,100)&amp;$A21,기획현황!$F:$BR,기획현황!$U$1,FALSE))=TRUE,"",VLOOKUP(MID($E$3,15,100)&amp;$A21,기획현황!$F:$BR,기획현황!$U$1,FALSE))</f>
        <v/>
      </c>
      <c r="K21" s="351" t="str">
        <f>IF(ISERROR(VLOOKUP(MID($E$3,15,100)&amp;$A21,기획현황!$F:$BR,기획현황!$Y$1,FALSE))=TRUE,"",VLOOKUP(MID($E$3,15,100)&amp;$A21,기획현황!$F:$BR,기획현황!$Y$1,FALSE))</f>
        <v/>
      </c>
      <c r="L21" s="353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53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53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53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53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53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53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53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53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76">
        <f t="shared" si="4"/>
        <v>0</v>
      </c>
      <c r="V21" s="477" t="str">
        <f>IF(ISERROR(VLOOKUP(MID($E$3,15,100)&amp;$A21,기획현황!$F:$BR,기획현황!$AV$1,FALSE))=TRUE,"",VLOOKUP(MID($E$3,15,100)&amp;$A21,기획현황!$F:$BR,기획현황!$AV$1,FALSE))</f>
        <v/>
      </c>
      <c r="W21" s="478" t="str">
        <f>IF(ISERROR(VLOOKUP(MID($E$3,15,100)&amp;$A21,기획현황!$F:$BR,기획현황!$AW$1,FALSE))=TRUE,"",VLOOKUP(MID($E$3,15,100)&amp;$A21,기획현황!$F:$BR,기획현황!$AW$1,FALSE))</f>
        <v/>
      </c>
      <c r="X21" s="479" t="str">
        <f>IF(ISERROR(VLOOKUP(MID($E$3,15,100)&amp;$A21,기획현황!$F:$BR,기획현황!$AY$1,FALSE))=TRUE,"",VLOOKUP(MID($E$3,15,100)&amp;$A21,기획현황!$F:$BR,기획현황!$AY$1,FALSE))</f>
        <v/>
      </c>
      <c r="Y21" s="479" t="str">
        <f>IF(ISERROR(VLOOKUP(MID($E$3,15,100)&amp;$A21,기획현황!$F:$BR,기획현황!$AZ$1,FALSE))=TRUE,"",VLOOKUP(MID($E$3,15,100)&amp;$A21,기획현황!$F:$BR,기획현황!$AZ$1,FALSE))</f>
        <v/>
      </c>
      <c r="Z21" s="475"/>
    </row>
    <row r="22" spans="1:26" ht="52.5" customHeight="1">
      <c r="A22" s="473">
        <f t="shared" si="0"/>
        <v>15</v>
      </c>
      <c r="B22" s="349" t="str">
        <f t="shared" si="3"/>
        <v/>
      </c>
      <c r="D22" s="351">
        <f t="shared" si="1"/>
        <v>0</v>
      </c>
      <c r="E22" s="352" t="str">
        <f>IF(ISERROR(VLOOKUP(MID($E$3,15,100)&amp;$A22,기획현황!$F:$BR,기획현황!$M$1,FALSE))=TRUE,"",VLOOKUP(MID($E$3,15,100)&amp;$A22,기획현황!$F:$BR,기획현황!$M$1,FALSE))</f>
        <v/>
      </c>
      <c r="F22" s="352" t="str">
        <f>IF(ISERROR(VLOOKUP(MID($E$3,15,100)&amp;$A22,기획현황!$F:$BR,기획현황!$Q$1,FALSE))=TRUE,"",VLOOKUP(MID($E$3,15,100)&amp;$A22,기획현황!$F:$BR,기획현황!$Q$1,FALSE))</f>
        <v/>
      </c>
      <c r="G22" s="352" t="str">
        <f>IF(ISERROR(VLOOKUP(MID($E$3,15,100)&amp;$A22,기획현황!$F:$BR,기획현황!$R$1,FALSE))=TRUE,"",VLOOKUP(MID($E$3,15,100)&amp;$A22,기획현황!$F:$BR,기획현황!$R$1,FALSE))</f>
        <v/>
      </c>
      <c r="H22" s="474"/>
      <c r="I22" s="475" t="str">
        <f>IF(ISERROR(VLOOKUP(MID($E$3,15,100)&amp;$A22,기획현황!$F:$BR,기획현황!$W$1,FALSE))=TRUE,"",VLOOKUP(MID($E$3,15,100)&amp;$A22,기획현황!$F:$BR,기획현황!$W$1,FALSE))</f>
        <v/>
      </c>
      <c r="J22" s="351" t="str">
        <f>IF(ISERROR(VLOOKUP(MID($E$3,15,100)&amp;$A22,기획현황!$F:$BR,기획현황!$U$1,FALSE))=TRUE,"",VLOOKUP(MID($E$3,15,100)&amp;$A22,기획현황!$F:$BR,기획현황!$U$1,FALSE))</f>
        <v/>
      </c>
      <c r="K22" s="351" t="str">
        <f>IF(ISERROR(VLOOKUP(MID($E$3,15,100)&amp;$A22,기획현황!$F:$BR,기획현황!$Y$1,FALSE))=TRUE,"",VLOOKUP(MID($E$3,15,100)&amp;$A22,기획현황!$F:$BR,기획현황!$Y$1,FALSE))</f>
        <v/>
      </c>
      <c r="L22" s="353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53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53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53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53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53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53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53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53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76">
        <f t="shared" si="4"/>
        <v>0</v>
      </c>
      <c r="V22" s="477" t="str">
        <f>IF(ISERROR(VLOOKUP(MID($E$3,15,100)&amp;$A22,기획현황!$F:$BR,기획현황!$AV$1,FALSE))=TRUE,"",VLOOKUP(MID($E$3,15,100)&amp;$A22,기획현황!$F:$BR,기획현황!$AV$1,FALSE))</f>
        <v/>
      </c>
      <c r="W22" s="478" t="str">
        <f>IF(ISERROR(VLOOKUP(MID($E$3,15,100)&amp;$A22,기획현황!$F:$BR,기획현황!$AW$1,FALSE))=TRUE,"",VLOOKUP(MID($E$3,15,100)&amp;$A22,기획현황!$F:$BR,기획현황!$AW$1,FALSE))</f>
        <v/>
      </c>
      <c r="X22" s="479" t="str">
        <f>IF(ISERROR(VLOOKUP(MID($E$3,15,100)&amp;$A22,기획현황!$F:$BR,기획현황!$AY$1,FALSE))=TRUE,"",VLOOKUP(MID($E$3,15,100)&amp;$A22,기획현황!$F:$BR,기획현황!$AY$1,FALSE))</f>
        <v/>
      </c>
      <c r="Y22" s="479" t="str">
        <f>IF(ISERROR(VLOOKUP(MID($E$3,15,100)&amp;$A22,기획현황!$F:$BR,기획현황!$AZ$1,FALSE))=TRUE,"",VLOOKUP(MID($E$3,15,100)&amp;$A22,기획현황!$F:$BR,기획현황!$AZ$1,FALSE))</f>
        <v/>
      </c>
      <c r="Z22" s="475"/>
    </row>
    <row r="23" spans="1:26" ht="52.5" customHeight="1">
      <c r="A23" s="473">
        <f t="shared" si="0"/>
        <v>16</v>
      </c>
      <c r="B23" s="349" t="str">
        <f t="shared" si="3"/>
        <v/>
      </c>
      <c r="D23" s="351">
        <f t="shared" si="1"/>
        <v>0</v>
      </c>
      <c r="E23" s="352" t="str">
        <f>IF(ISERROR(VLOOKUP(MID($E$3,15,100)&amp;$A23,기획현황!$F:$BR,기획현황!$M$1,FALSE))=TRUE,"",VLOOKUP(MID($E$3,15,100)&amp;$A23,기획현황!$F:$BR,기획현황!$M$1,FALSE))</f>
        <v/>
      </c>
      <c r="F23" s="352" t="str">
        <f>IF(ISERROR(VLOOKUP(MID($E$3,15,100)&amp;$A23,기획현황!$F:$BR,기획현황!$Q$1,FALSE))=TRUE,"",VLOOKUP(MID($E$3,15,100)&amp;$A23,기획현황!$F:$BR,기획현황!$Q$1,FALSE))</f>
        <v/>
      </c>
      <c r="G23" s="352" t="str">
        <f>IF(ISERROR(VLOOKUP(MID($E$3,15,100)&amp;$A23,기획현황!$F:$BR,기획현황!$R$1,FALSE))=TRUE,"",VLOOKUP(MID($E$3,15,100)&amp;$A23,기획현황!$F:$BR,기획현황!$R$1,FALSE))</f>
        <v/>
      </c>
      <c r="H23" s="474"/>
      <c r="I23" s="475" t="str">
        <f>IF(ISERROR(VLOOKUP(MID($E$3,15,100)&amp;$A23,기획현황!$F:$BR,기획현황!$W$1,FALSE))=TRUE,"",VLOOKUP(MID($E$3,15,100)&amp;$A23,기획현황!$F:$BR,기획현황!$W$1,FALSE))</f>
        <v/>
      </c>
      <c r="J23" s="351" t="str">
        <f>IF(ISERROR(VLOOKUP(MID($E$3,15,100)&amp;$A23,기획현황!$F:$BR,기획현황!$U$1,FALSE))=TRUE,"",VLOOKUP(MID($E$3,15,100)&amp;$A23,기획현황!$F:$BR,기획현황!$U$1,FALSE))</f>
        <v/>
      </c>
      <c r="K23" s="351" t="str">
        <f>IF(ISERROR(VLOOKUP(MID($E$3,15,100)&amp;$A23,기획현황!$F:$BR,기획현황!$Y$1,FALSE))=TRUE,"",VLOOKUP(MID($E$3,15,100)&amp;$A23,기획현황!$F:$BR,기획현황!$Y$1,FALSE))</f>
        <v/>
      </c>
      <c r="L23" s="353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53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53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53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53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53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53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53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53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76">
        <f t="shared" si="4"/>
        <v>0</v>
      </c>
      <c r="V23" s="477" t="str">
        <f>IF(ISERROR(VLOOKUP(MID($E$3,15,100)&amp;$A23,기획현황!$F:$BR,기획현황!$AV$1,FALSE))=TRUE,"",VLOOKUP(MID($E$3,15,100)&amp;$A23,기획현황!$F:$BR,기획현황!$AV$1,FALSE))</f>
        <v/>
      </c>
      <c r="W23" s="478" t="str">
        <f>IF(ISERROR(VLOOKUP(MID($E$3,15,100)&amp;$A23,기획현황!$F:$BR,기획현황!$AW$1,FALSE))=TRUE,"",VLOOKUP(MID($E$3,15,100)&amp;$A23,기획현황!$F:$BR,기획현황!$AW$1,FALSE))</f>
        <v/>
      </c>
      <c r="X23" s="479" t="str">
        <f>IF(ISERROR(VLOOKUP(MID($E$3,15,100)&amp;$A23,기획현황!$F:$BR,기획현황!$AY$1,FALSE))=TRUE,"",VLOOKUP(MID($E$3,15,100)&amp;$A23,기획현황!$F:$BR,기획현황!$AY$1,FALSE))</f>
        <v/>
      </c>
      <c r="Y23" s="479" t="str">
        <f>IF(ISERROR(VLOOKUP(MID($E$3,15,100)&amp;$A23,기획현황!$F:$BR,기획현황!$AZ$1,FALSE))=TRUE,"",VLOOKUP(MID($E$3,15,100)&amp;$A23,기획현황!$F:$BR,기획현황!$AZ$1,FALSE))</f>
        <v/>
      </c>
      <c r="Z23" s="475"/>
    </row>
    <row r="24" spans="1:26" ht="52.5" customHeight="1">
      <c r="A24" s="473">
        <f t="shared" si="0"/>
        <v>17</v>
      </c>
      <c r="B24" s="349" t="str">
        <f t="shared" si="3"/>
        <v/>
      </c>
      <c r="D24" s="351">
        <f t="shared" si="1"/>
        <v>0</v>
      </c>
      <c r="E24" s="352" t="str">
        <f>IF(ISERROR(VLOOKUP(MID($E$3,15,100)&amp;$A24,기획현황!$F:$BR,기획현황!$M$1,FALSE))=TRUE,"",VLOOKUP(MID($E$3,15,100)&amp;$A24,기획현황!$F:$BR,기획현황!$M$1,FALSE))</f>
        <v/>
      </c>
      <c r="F24" s="352" t="str">
        <f>IF(ISERROR(VLOOKUP(MID($E$3,15,100)&amp;$A24,기획현황!$F:$BR,기획현황!$Q$1,FALSE))=TRUE,"",VLOOKUP(MID($E$3,15,100)&amp;$A24,기획현황!$F:$BR,기획현황!$Q$1,FALSE))</f>
        <v/>
      </c>
      <c r="G24" s="352" t="str">
        <f>IF(ISERROR(VLOOKUP(MID($E$3,15,100)&amp;$A24,기획현황!$F:$BR,기획현황!$R$1,FALSE))=TRUE,"",VLOOKUP(MID($E$3,15,100)&amp;$A24,기획현황!$F:$BR,기획현황!$R$1,FALSE))</f>
        <v/>
      </c>
      <c r="H24" s="474"/>
      <c r="I24" s="475" t="str">
        <f>IF(ISERROR(VLOOKUP(MID($E$3,15,100)&amp;$A24,기획현황!$F:$BR,기획현황!$W$1,FALSE))=TRUE,"",VLOOKUP(MID($E$3,15,100)&amp;$A24,기획현황!$F:$BR,기획현황!$W$1,FALSE))</f>
        <v/>
      </c>
      <c r="J24" s="351" t="str">
        <f>IF(ISERROR(VLOOKUP(MID($E$3,15,100)&amp;$A24,기획현황!$F:$BR,기획현황!$U$1,FALSE))=TRUE,"",VLOOKUP(MID($E$3,15,100)&amp;$A24,기획현황!$F:$BR,기획현황!$U$1,FALSE))</f>
        <v/>
      </c>
      <c r="K24" s="351" t="str">
        <f>IF(ISERROR(VLOOKUP(MID($E$3,15,100)&amp;$A24,기획현황!$F:$BR,기획현황!$Y$1,FALSE))=TRUE,"",VLOOKUP(MID($E$3,15,100)&amp;$A24,기획현황!$F:$BR,기획현황!$Y$1,FALSE))</f>
        <v/>
      </c>
      <c r="L24" s="353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53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53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53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53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53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53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53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53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76">
        <f t="shared" si="4"/>
        <v>0</v>
      </c>
      <c r="V24" s="477" t="str">
        <f>IF(ISERROR(VLOOKUP(MID($E$3,15,100)&amp;$A24,기획현황!$F:$BR,기획현황!$AV$1,FALSE))=TRUE,"",VLOOKUP(MID($E$3,15,100)&amp;$A24,기획현황!$F:$BR,기획현황!$AV$1,FALSE))</f>
        <v/>
      </c>
      <c r="W24" s="478" t="str">
        <f>IF(ISERROR(VLOOKUP(MID($E$3,15,100)&amp;$A24,기획현황!$F:$BR,기획현황!$AW$1,FALSE))=TRUE,"",VLOOKUP(MID($E$3,15,100)&amp;$A24,기획현황!$F:$BR,기획현황!$AW$1,FALSE))</f>
        <v/>
      </c>
      <c r="X24" s="479" t="str">
        <f>IF(ISERROR(VLOOKUP(MID($E$3,15,100)&amp;$A24,기획현황!$F:$BR,기획현황!$AY$1,FALSE))=TRUE,"",VLOOKUP(MID($E$3,15,100)&amp;$A24,기획현황!$F:$BR,기획현황!$AY$1,FALSE))</f>
        <v/>
      </c>
      <c r="Y24" s="479" t="str">
        <f>IF(ISERROR(VLOOKUP(MID($E$3,15,100)&amp;$A24,기획현황!$F:$BR,기획현황!$AZ$1,FALSE))=TRUE,"",VLOOKUP(MID($E$3,15,100)&amp;$A24,기획현황!$F:$BR,기획현황!$AZ$1,FALSE))</f>
        <v/>
      </c>
      <c r="Z24" s="475"/>
    </row>
    <row r="25" spans="1:26" ht="52.5" customHeight="1">
      <c r="A25" s="473">
        <f t="shared" si="0"/>
        <v>18</v>
      </c>
      <c r="B25" s="349" t="str">
        <f t="shared" si="3"/>
        <v/>
      </c>
      <c r="D25" s="351">
        <f t="shared" si="1"/>
        <v>0</v>
      </c>
      <c r="E25" s="352" t="str">
        <f>IF(ISERROR(VLOOKUP(MID($E$3,15,100)&amp;$A25,기획현황!$F:$BR,기획현황!$M$1,FALSE))=TRUE,"",VLOOKUP(MID($E$3,15,100)&amp;$A25,기획현황!$F:$BR,기획현황!$M$1,FALSE))</f>
        <v/>
      </c>
      <c r="F25" s="352" t="str">
        <f>IF(ISERROR(VLOOKUP(MID($E$3,15,100)&amp;$A25,기획현황!$F:$BR,기획현황!$Q$1,FALSE))=TRUE,"",VLOOKUP(MID($E$3,15,100)&amp;$A25,기획현황!$F:$BR,기획현황!$Q$1,FALSE))</f>
        <v/>
      </c>
      <c r="G25" s="352" t="str">
        <f>IF(ISERROR(VLOOKUP(MID($E$3,15,100)&amp;$A25,기획현황!$F:$BR,기획현황!$R$1,FALSE))=TRUE,"",VLOOKUP(MID($E$3,15,100)&amp;$A25,기획현황!$F:$BR,기획현황!$R$1,FALSE))</f>
        <v/>
      </c>
      <c r="H25" s="474"/>
      <c r="I25" s="475" t="str">
        <f>IF(ISERROR(VLOOKUP(MID($E$3,15,100)&amp;$A25,기획현황!$F:$BR,기획현황!$W$1,FALSE))=TRUE,"",VLOOKUP(MID($E$3,15,100)&amp;$A25,기획현황!$F:$BR,기획현황!$W$1,FALSE))</f>
        <v/>
      </c>
      <c r="J25" s="351" t="str">
        <f>IF(ISERROR(VLOOKUP(MID($E$3,15,100)&amp;$A25,기획현황!$F:$BR,기획현황!$U$1,FALSE))=TRUE,"",VLOOKUP(MID($E$3,15,100)&amp;$A25,기획현황!$F:$BR,기획현황!$U$1,FALSE))</f>
        <v/>
      </c>
      <c r="K25" s="351" t="str">
        <f>IF(ISERROR(VLOOKUP(MID($E$3,15,100)&amp;$A25,기획현황!$F:$BR,기획현황!$Y$1,FALSE))=TRUE,"",VLOOKUP(MID($E$3,15,100)&amp;$A25,기획현황!$F:$BR,기획현황!$Y$1,FALSE))</f>
        <v/>
      </c>
      <c r="L25" s="353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53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53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53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53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53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53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53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53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76">
        <f t="shared" si="4"/>
        <v>0</v>
      </c>
      <c r="V25" s="477" t="str">
        <f>IF(ISERROR(VLOOKUP(MID($E$3,15,100)&amp;$A25,기획현황!$F:$BR,기획현황!$AV$1,FALSE))=TRUE,"",VLOOKUP(MID($E$3,15,100)&amp;$A25,기획현황!$F:$BR,기획현황!$AV$1,FALSE))</f>
        <v/>
      </c>
      <c r="W25" s="478" t="str">
        <f>IF(ISERROR(VLOOKUP(MID($E$3,15,100)&amp;$A25,기획현황!$F:$BR,기획현황!$AW$1,FALSE))=TRUE,"",VLOOKUP(MID($E$3,15,100)&amp;$A25,기획현황!$F:$BR,기획현황!$AW$1,FALSE))</f>
        <v/>
      </c>
      <c r="X25" s="479" t="str">
        <f>IF(ISERROR(VLOOKUP(MID($E$3,15,100)&amp;$A25,기획현황!$F:$BR,기획현황!$AY$1,FALSE))=TRUE,"",VLOOKUP(MID($E$3,15,100)&amp;$A25,기획현황!$F:$BR,기획현황!$AY$1,FALSE))</f>
        <v/>
      </c>
      <c r="Y25" s="479" t="str">
        <f>IF(ISERROR(VLOOKUP(MID($E$3,15,100)&amp;$A25,기획현황!$F:$BR,기획현황!$AZ$1,FALSE))=TRUE,"",VLOOKUP(MID($E$3,15,100)&amp;$A25,기획현황!$F:$BR,기획현황!$AZ$1,FALSE))</f>
        <v/>
      </c>
      <c r="Z25" s="475"/>
    </row>
    <row r="26" spans="1:26" ht="52.5" customHeight="1">
      <c r="A26" s="473">
        <f t="shared" si="0"/>
        <v>19</v>
      </c>
      <c r="B26" s="349" t="str">
        <f t="shared" si="3"/>
        <v/>
      </c>
      <c r="D26" s="351">
        <f t="shared" si="1"/>
        <v>0</v>
      </c>
      <c r="E26" s="352" t="str">
        <f>IF(ISERROR(VLOOKUP(MID($E$3,15,100)&amp;$A26,기획현황!$F:$BR,기획현황!$M$1,FALSE))=TRUE,"",VLOOKUP(MID($E$3,15,100)&amp;$A26,기획현황!$F:$BR,기획현황!$M$1,FALSE))</f>
        <v/>
      </c>
      <c r="F26" s="352" t="str">
        <f>IF(ISERROR(VLOOKUP(MID($E$3,15,100)&amp;$A26,기획현황!$F:$BR,기획현황!$Q$1,FALSE))=TRUE,"",VLOOKUP(MID($E$3,15,100)&amp;$A26,기획현황!$F:$BR,기획현황!$Q$1,FALSE))</f>
        <v/>
      </c>
      <c r="G26" s="352" t="str">
        <f>IF(ISERROR(VLOOKUP(MID($E$3,15,100)&amp;$A26,기획현황!$F:$BR,기획현황!$R$1,FALSE))=TRUE,"",VLOOKUP(MID($E$3,15,100)&amp;$A26,기획현황!$F:$BR,기획현황!$R$1,FALSE))</f>
        <v/>
      </c>
      <c r="H26" s="474"/>
      <c r="I26" s="475" t="str">
        <f>IF(ISERROR(VLOOKUP(MID($E$3,15,100)&amp;$A26,기획현황!$F:$BR,기획현황!$W$1,FALSE))=TRUE,"",VLOOKUP(MID($E$3,15,100)&amp;$A26,기획현황!$F:$BR,기획현황!$W$1,FALSE))</f>
        <v/>
      </c>
      <c r="J26" s="351" t="str">
        <f>IF(ISERROR(VLOOKUP(MID($E$3,15,100)&amp;$A26,기획현황!$F:$BR,기획현황!$U$1,FALSE))=TRUE,"",VLOOKUP(MID($E$3,15,100)&amp;$A26,기획현황!$F:$BR,기획현황!$U$1,FALSE))</f>
        <v/>
      </c>
      <c r="K26" s="351" t="str">
        <f>IF(ISERROR(VLOOKUP(MID($E$3,15,100)&amp;$A26,기획현황!$F:$BR,기획현황!$Y$1,FALSE))=TRUE,"",VLOOKUP(MID($E$3,15,100)&amp;$A26,기획현황!$F:$BR,기획현황!$Y$1,FALSE))</f>
        <v/>
      </c>
      <c r="L26" s="353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53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53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53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53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53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53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53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53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76">
        <f t="shared" si="4"/>
        <v>0</v>
      </c>
      <c r="V26" s="477" t="str">
        <f>IF(ISERROR(VLOOKUP(MID($E$3,15,100)&amp;$A26,기획현황!$F:$BR,기획현황!$AV$1,FALSE))=TRUE,"",VLOOKUP(MID($E$3,15,100)&amp;$A26,기획현황!$F:$BR,기획현황!$AV$1,FALSE))</f>
        <v/>
      </c>
      <c r="W26" s="478" t="str">
        <f>IF(ISERROR(VLOOKUP(MID($E$3,15,100)&amp;$A26,기획현황!$F:$BR,기획현황!$AW$1,FALSE))=TRUE,"",VLOOKUP(MID($E$3,15,100)&amp;$A26,기획현황!$F:$BR,기획현황!$AW$1,FALSE))</f>
        <v/>
      </c>
      <c r="X26" s="479" t="str">
        <f>IF(ISERROR(VLOOKUP(MID($E$3,15,100)&amp;$A26,기획현황!$F:$BR,기획현황!$AY$1,FALSE))=TRUE,"",VLOOKUP(MID($E$3,15,100)&amp;$A26,기획현황!$F:$BR,기획현황!$AY$1,FALSE))</f>
        <v/>
      </c>
      <c r="Y26" s="479" t="str">
        <f>IF(ISERROR(VLOOKUP(MID($E$3,15,100)&amp;$A26,기획현황!$F:$BR,기획현황!$AZ$1,FALSE))=TRUE,"",VLOOKUP(MID($E$3,15,100)&amp;$A26,기획현황!$F:$BR,기획현황!$AZ$1,FALSE))</f>
        <v/>
      </c>
      <c r="Z26" s="475"/>
    </row>
    <row r="27" spans="1:26" ht="52.5" customHeight="1">
      <c r="A27" s="473">
        <f t="shared" si="0"/>
        <v>20</v>
      </c>
      <c r="B27" s="349" t="str">
        <f t="shared" si="3"/>
        <v/>
      </c>
      <c r="D27" s="351">
        <f t="shared" si="1"/>
        <v>0</v>
      </c>
      <c r="E27" s="352" t="str">
        <f>IF(ISERROR(VLOOKUP(MID($E$3,15,100)&amp;$A27,기획현황!$F:$BR,기획현황!$M$1,FALSE))=TRUE,"",VLOOKUP(MID($E$3,15,100)&amp;$A27,기획현황!$F:$BR,기획현황!$M$1,FALSE))</f>
        <v/>
      </c>
      <c r="F27" s="352" t="str">
        <f>IF(ISERROR(VLOOKUP(MID($E$3,15,100)&amp;$A27,기획현황!$F:$BR,기획현황!$Q$1,FALSE))=TRUE,"",VLOOKUP(MID($E$3,15,100)&amp;$A27,기획현황!$F:$BR,기획현황!$Q$1,FALSE))</f>
        <v/>
      </c>
      <c r="G27" s="352" t="str">
        <f>IF(ISERROR(VLOOKUP(MID($E$3,15,100)&amp;$A27,기획현황!$F:$BR,기획현황!$R$1,FALSE))=TRUE,"",VLOOKUP(MID($E$3,15,100)&amp;$A27,기획현황!$F:$BR,기획현황!$R$1,FALSE))</f>
        <v/>
      </c>
      <c r="H27" s="474"/>
      <c r="I27" s="475" t="str">
        <f>IF(ISERROR(VLOOKUP(MID($E$3,15,100)&amp;$A27,기획현황!$F:$BR,기획현황!$W$1,FALSE))=TRUE,"",VLOOKUP(MID($E$3,15,100)&amp;$A27,기획현황!$F:$BR,기획현황!$W$1,FALSE))</f>
        <v/>
      </c>
      <c r="J27" s="351" t="str">
        <f>IF(ISERROR(VLOOKUP(MID($E$3,15,100)&amp;$A27,기획현황!$F:$BR,기획현황!$U$1,FALSE))=TRUE,"",VLOOKUP(MID($E$3,15,100)&amp;$A27,기획현황!$F:$BR,기획현황!$U$1,FALSE))</f>
        <v/>
      </c>
      <c r="K27" s="351" t="str">
        <f>IF(ISERROR(VLOOKUP(MID($E$3,15,100)&amp;$A27,기획현황!$F:$BR,기획현황!$Y$1,FALSE))=TRUE,"",VLOOKUP(MID($E$3,15,100)&amp;$A27,기획현황!$F:$BR,기획현황!$Y$1,FALSE))</f>
        <v/>
      </c>
      <c r="L27" s="353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53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53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53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53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53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53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53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53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76">
        <f t="shared" si="4"/>
        <v>0</v>
      </c>
      <c r="V27" s="477" t="str">
        <f>IF(ISERROR(VLOOKUP(MID($E$3,15,100)&amp;$A27,기획현황!$F:$BR,기획현황!$AV$1,FALSE))=TRUE,"",VLOOKUP(MID($E$3,15,100)&amp;$A27,기획현황!$F:$BR,기획현황!$AV$1,FALSE))</f>
        <v/>
      </c>
      <c r="W27" s="478" t="str">
        <f>IF(ISERROR(VLOOKUP(MID($E$3,15,100)&amp;$A27,기획현황!$F:$BR,기획현황!$AW$1,FALSE))=TRUE,"",VLOOKUP(MID($E$3,15,100)&amp;$A27,기획현황!$F:$BR,기획현황!$AW$1,FALSE))</f>
        <v/>
      </c>
      <c r="X27" s="479" t="str">
        <f>IF(ISERROR(VLOOKUP(MID($E$3,15,100)&amp;$A27,기획현황!$F:$BR,기획현황!$AY$1,FALSE))=TRUE,"",VLOOKUP(MID($E$3,15,100)&amp;$A27,기획현황!$F:$BR,기획현황!$AY$1,FALSE))</f>
        <v/>
      </c>
      <c r="Y27" s="479" t="str">
        <f>IF(ISERROR(VLOOKUP(MID($E$3,15,100)&amp;$A27,기획현황!$F:$BR,기획현황!$AZ$1,FALSE))=TRUE,"",VLOOKUP(MID($E$3,15,100)&amp;$A27,기획현황!$F:$BR,기획현황!$AZ$1,FALSE))</f>
        <v/>
      </c>
      <c r="Z27" s="475"/>
    </row>
    <row r="28" spans="1:26" ht="52.5" customHeight="1">
      <c r="A28" s="473">
        <f t="shared" si="0"/>
        <v>21</v>
      </c>
      <c r="B28" s="349" t="str">
        <f t="shared" si="3"/>
        <v/>
      </c>
      <c r="D28" s="351">
        <f t="shared" si="1"/>
        <v>0</v>
      </c>
      <c r="E28" s="352" t="str">
        <f>IF(ISERROR(VLOOKUP(MID($E$3,15,100)&amp;$A28,기획현황!$F:$BR,기획현황!$M$1,FALSE))=TRUE,"",VLOOKUP(MID($E$3,15,100)&amp;$A28,기획현황!$F:$BR,기획현황!$M$1,FALSE))</f>
        <v/>
      </c>
      <c r="F28" s="352" t="str">
        <f>IF(ISERROR(VLOOKUP(MID($E$3,15,100)&amp;$A28,기획현황!$F:$BR,기획현황!$Q$1,FALSE))=TRUE,"",VLOOKUP(MID($E$3,15,100)&amp;$A28,기획현황!$F:$BR,기획현황!$Q$1,FALSE))</f>
        <v/>
      </c>
      <c r="G28" s="352" t="str">
        <f>IF(ISERROR(VLOOKUP(MID($E$3,15,100)&amp;$A28,기획현황!$F:$BR,기획현황!$R$1,FALSE))=TRUE,"",VLOOKUP(MID($E$3,15,100)&amp;$A28,기획현황!$F:$BR,기획현황!$R$1,FALSE))</f>
        <v/>
      </c>
      <c r="H28" s="474"/>
      <c r="I28" s="475" t="str">
        <f>IF(ISERROR(VLOOKUP(MID($E$3,15,100)&amp;$A28,기획현황!$F:$BR,기획현황!$W$1,FALSE))=TRUE,"",VLOOKUP(MID($E$3,15,100)&amp;$A28,기획현황!$F:$BR,기획현황!$W$1,FALSE))</f>
        <v/>
      </c>
      <c r="J28" s="351" t="str">
        <f>IF(ISERROR(VLOOKUP(MID($E$3,15,100)&amp;$A28,기획현황!$F:$BR,기획현황!$U$1,FALSE))=TRUE,"",VLOOKUP(MID($E$3,15,100)&amp;$A28,기획현황!$F:$BR,기획현황!$U$1,FALSE))</f>
        <v/>
      </c>
      <c r="K28" s="351" t="str">
        <f>IF(ISERROR(VLOOKUP(MID($E$3,15,100)&amp;$A28,기획현황!$F:$BR,기획현황!$Y$1,FALSE))=TRUE,"",VLOOKUP(MID($E$3,15,100)&amp;$A28,기획현황!$F:$BR,기획현황!$Y$1,FALSE))</f>
        <v/>
      </c>
      <c r="L28" s="353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53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53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53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53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53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53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53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53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76">
        <f t="shared" si="4"/>
        <v>0</v>
      </c>
      <c r="V28" s="477" t="str">
        <f>IF(ISERROR(VLOOKUP(MID($E$3,15,100)&amp;$A28,기획현황!$F:$BR,기획현황!$AV$1,FALSE))=TRUE,"",VLOOKUP(MID($E$3,15,100)&amp;$A28,기획현황!$F:$BR,기획현황!$AV$1,FALSE))</f>
        <v/>
      </c>
      <c r="W28" s="478" t="str">
        <f>IF(ISERROR(VLOOKUP(MID($E$3,15,100)&amp;$A28,기획현황!$F:$BR,기획현황!$AW$1,FALSE))=TRUE,"",VLOOKUP(MID($E$3,15,100)&amp;$A28,기획현황!$F:$BR,기획현황!$AW$1,FALSE))</f>
        <v/>
      </c>
      <c r="X28" s="479" t="str">
        <f>IF(ISERROR(VLOOKUP(MID($E$3,15,100)&amp;$A28,기획현황!$F:$BR,기획현황!$AY$1,FALSE))=TRUE,"",VLOOKUP(MID($E$3,15,100)&amp;$A28,기획현황!$F:$BR,기획현황!$AY$1,FALSE))</f>
        <v/>
      </c>
      <c r="Y28" s="479" t="str">
        <f>IF(ISERROR(VLOOKUP(MID($E$3,15,100)&amp;$A28,기획현황!$F:$BR,기획현황!$AZ$1,FALSE))=TRUE,"",VLOOKUP(MID($E$3,15,100)&amp;$A28,기획현황!$F:$BR,기획현황!$AZ$1,FALSE))</f>
        <v/>
      </c>
      <c r="Z28" s="475"/>
    </row>
    <row r="29" spans="1:26" ht="52.5" customHeight="1">
      <c r="A29" s="473">
        <f t="shared" si="0"/>
        <v>22</v>
      </c>
      <c r="B29" s="349" t="str">
        <f t="shared" si="3"/>
        <v/>
      </c>
      <c r="D29" s="351">
        <f t="shared" si="1"/>
        <v>0</v>
      </c>
      <c r="E29" s="352" t="str">
        <f>IF(ISERROR(VLOOKUP(MID($E$3,15,100)&amp;$A29,기획현황!$F:$BR,기획현황!$M$1,FALSE))=TRUE,"",VLOOKUP(MID($E$3,15,100)&amp;$A29,기획현황!$F:$BR,기획현황!$M$1,FALSE))</f>
        <v/>
      </c>
      <c r="F29" s="352" t="str">
        <f>IF(ISERROR(VLOOKUP(MID($E$3,15,100)&amp;$A29,기획현황!$F:$BR,기획현황!$Q$1,FALSE))=TRUE,"",VLOOKUP(MID($E$3,15,100)&amp;$A29,기획현황!$F:$BR,기획현황!$Q$1,FALSE))</f>
        <v/>
      </c>
      <c r="G29" s="352" t="str">
        <f>IF(ISERROR(VLOOKUP(MID($E$3,15,100)&amp;$A29,기획현황!$F:$BR,기획현황!$R$1,FALSE))=TRUE,"",VLOOKUP(MID($E$3,15,100)&amp;$A29,기획현황!$F:$BR,기획현황!$R$1,FALSE))</f>
        <v/>
      </c>
      <c r="H29" s="474"/>
      <c r="I29" s="475" t="str">
        <f>IF(ISERROR(VLOOKUP(MID($E$3,15,100)&amp;$A29,기획현황!$F:$BR,기획현황!$W$1,FALSE))=TRUE,"",VLOOKUP(MID($E$3,15,100)&amp;$A29,기획현황!$F:$BR,기획현황!$W$1,FALSE))</f>
        <v/>
      </c>
      <c r="J29" s="351" t="str">
        <f>IF(ISERROR(VLOOKUP(MID($E$3,15,100)&amp;$A29,기획현황!$F:$BR,기획현황!$U$1,FALSE))=TRUE,"",VLOOKUP(MID($E$3,15,100)&amp;$A29,기획현황!$F:$BR,기획현황!$U$1,FALSE))</f>
        <v/>
      </c>
      <c r="K29" s="351" t="str">
        <f>IF(ISERROR(VLOOKUP(MID($E$3,15,100)&amp;$A29,기획현황!$F:$BR,기획현황!$Y$1,FALSE))=TRUE,"",VLOOKUP(MID($E$3,15,100)&amp;$A29,기획현황!$F:$BR,기획현황!$Y$1,FALSE))</f>
        <v/>
      </c>
      <c r="L29" s="353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53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53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53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53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53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53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53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53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76">
        <f t="shared" si="4"/>
        <v>0</v>
      </c>
      <c r="V29" s="477" t="str">
        <f>IF(ISERROR(VLOOKUP(MID($E$3,15,100)&amp;$A29,기획현황!$F:$BR,기획현황!$AV$1,FALSE))=TRUE,"",VLOOKUP(MID($E$3,15,100)&amp;$A29,기획현황!$F:$BR,기획현황!$AV$1,FALSE))</f>
        <v/>
      </c>
      <c r="W29" s="478" t="str">
        <f>IF(ISERROR(VLOOKUP(MID($E$3,15,100)&amp;$A29,기획현황!$F:$BR,기획현황!$AW$1,FALSE))=TRUE,"",VLOOKUP(MID($E$3,15,100)&amp;$A29,기획현황!$F:$BR,기획현황!$AW$1,FALSE))</f>
        <v/>
      </c>
      <c r="X29" s="479" t="str">
        <f>IF(ISERROR(VLOOKUP(MID($E$3,15,100)&amp;$A29,기획현황!$F:$BR,기획현황!$AY$1,FALSE))=TRUE,"",VLOOKUP(MID($E$3,15,100)&amp;$A29,기획현황!$F:$BR,기획현황!$AY$1,FALSE))</f>
        <v/>
      </c>
      <c r="Y29" s="479" t="str">
        <f>IF(ISERROR(VLOOKUP(MID($E$3,15,100)&amp;$A29,기획현황!$F:$BR,기획현황!$AZ$1,FALSE))=TRUE,"",VLOOKUP(MID($E$3,15,100)&amp;$A29,기획현황!$F:$BR,기획현황!$AZ$1,FALSE))</f>
        <v/>
      </c>
      <c r="Z29" s="475"/>
    </row>
    <row r="30" spans="1:26" ht="52.5" customHeight="1">
      <c r="A30" s="473">
        <f t="shared" si="0"/>
        <v>23</v>
      </c>
      <c r="B30" s="349" t="str">
        <f t="shared" si="3"/>
        <v/>
      </c>
      <c r="D30" s="351">
        <f t="shared" si="1"/>
        <v>0</v>
      </c>
      <c r="E30" s="352" t="str">
        <f>IF(ISERROR(VLOOKUP(MID($E$3,15,100)&amp;$A30,기획현황!$F:$BR,기획현황!$M$1,FALSE))=TRUE,"",VLOOKUP(MID($E$3,15,100)&amp;$A30,기획현황!$F:$BR,기획현황!$M$1,FALSE))</f>
        <v/>
      </c>
      <c r="F30" s="352" t="str">
        <f>IF(ISERROR(VLOOKUP(MID($E$3,15,100)&amp;$A30,기획현황!$F:$BR,기획현황!$Q$1,FALSE))=TRUE,"",VLOOKUP(MID($E$3,15,100)&amp;$A30,기획현황!$F:$BR,기획현황!$Q$1,FALSE))</f>
        <v/>
      </c>
      <c r="G30" s="352" t="str">
        <f>IF(ISERROR(VLOOKUP(MID($E$3,15,100)&amp;$A30,기획현황!$F:$BR,기획현황!$R$1,FALSE))=TRUE,"",VLOOKUP(MID($E$3,15,100)&amp;$A30,기획현황!$F:$BR,기획현황!$R$1,FALSE))</f>
        <v/>
      </c>
      <c r="H30" s="474"/>
      <c r="I30" s="475" t="str">
        <f>IF(ISERROR(VLOOKUP(MID($E$3,15,100)&amp;$A30,기획현황!$F:$BR,기획현황!$W$1,FALSE))=TRUE,"",VLOOKUP(MID($E$3,15,100)&amp;$A30,기획현황!$F:$BR,기획현황!$W$1,FALSE))</f>
        <v/>
      </c>
      <c r="J30" s="351" t="str">
        <f>IF(ISERROR(VLOOKUP(MID($E$3,15,100)&amp;$A30,기획현황!$F:$BR,기획현황!$U$1,FALSE))=TRUE,"",VLOOKUP(MID($E$3,15,100)&amp;$A30,기획현황!$F:$BR,기획현황!$U$1,FALSE))</f>
        <v/>
      </c>
      <c r="K30" s="351" t="str">
        <f>IF(ISERROR(VLOOKUP(MID($E$3,15,100)&amp;$A30,기획현황!$F:$BR,기획현황!$Y$1,FALSE))=TRUE,"",VLOOKUP(MID($E$3,15,100)&amp;$A30,기획현황!$F:$BR,기획현황!$Y$1,FALSE))</f>
        <v/>
      </c>
      <c r="L30" s="353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53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53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53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53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53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53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53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53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76">
        <f t="shared" si="4"/>
        <v>0</v>
      </c>
      <c r="V30" s="477" t="str">
        <f>IF(ISERROR(VLOOKUP(MID($E$3,15,100)&amp;$A30,기획현황!$F:$BR,기획현황!$AV$1,FALSE))=TRUE,"",VLOOKUP(MID($E$3,15,100)&amp;$A30,기획현황!$F:$BR,기획현황!$AV$1,FALSE))</f>
        <v/>
      </c>
      <c r="W30" s="478" t="str">
        <f>IF(ISERROR(VLOOKUP(MID($E$3,15,100)&amp;$A30,기획현황!$F:$BR,기획현황!$AW$1,FALSE))=TRUE,"",VLOOKUP(MID($E$3,15,100)&amp;$A30,기획현황!$F:$BR,기획현황!$AW$1,FALSE))</f>
        <v/>
      </c>
      <c r="X30" s="479" t="str">
        <f>IF(ISERROR(VLOOKUP(MID($E$3,15,100)&amp;$A30,기획현황!$F:$BR,기획현황!$AY$1,FALSE))=TRUE,"",VLOOKUP(MID($E$3,15,100)&amp;$A30,기획현황!$F:$BR,기획현황!$AY$1,FALSE))</f>
        <v/>
      </c>
      <c r="Y30" s="479" t="str">
        <f>IF(ISERROR(VLOOKUP(MID($E$3,15,100)&amp;$A30,기획현황!$F:$BR,기획현황!$AZ$1,FALSE))=TRUE,"",VLOOKUP(MID($E$3,15,100)&amp;$A30,기획현황!$F:$BR,기획현황!$AZ$1,FALSE))</f>
        <v/>
      </c>
      <c r="Z30" s="475"/>
    </row>
    <row r="31" spans="1:26" ht="52.5" customHeight="1">
      <c r="A31" s="473">
        <f t="shared" si="0"/>
        <v>24</v>
      </c>
      <c r="B31" s="349" t="str">
        <f t="shared" si="3"/>
        <v/>
      </c>
      <c r="D31" s="351">
        <f t="shared" si="1"/>
        <v>0</v>
      </c>
      <c r="E31" s="352" t="str">
        <f>IF(ISERROR(VLOOKUP(MID($E$3,15,100)&amp;$A31,기획현황!$F:$BR,기획현황!$M$1,FALSE))=TRUE,"",VLOOKUP(MID($E$3,15,100)&amp;$A31,기획현황!$F:$BR,기획현황!$M$1,FALSE))</f>
        <v/>
      </c>
      <c r="F31" s="352" t="str">
        <f>IF(ISERROR(VLOOKUP(MID($E$3,15,100)&amp;$A31,기획현황!$F:$BR,기획현황!$Q$1,FALSE))=TRUE,"",VLOOKUP(MID($E$3,15,100)&amp;$A31,기획현황!$F:$BR,기획현황!$Q$1,FALSE))</f>
        <v/>
      </c>
      <c r="G31" s="352" t="str">
        <f>IF(ISERROR(VLOOKUP(MID($E$3,15,100)&amp;$A31,기획현황!$F:$BR,기획현황!$R$1,FALSE))=TRUE,"",VLOOKUP(MID($E$3,15,100)&amp;$A31,기획현황!$F:$BR,기획현황!$R$1,FALSE))</f>
        <v/>
      </c>
      <c r="H31" s="474"/>
      <c r="I31" s="475" t="str">
        <f>IF(ISERROR(VLOOKUP(MID($E$3,15,100)&amp;$A31,기획현황!$F:$BR,기획현황!$W$1,FALSE))=TRUE,"",VLOOKUP(MID($E$3,15,100)&amp;$A31,기획현황!$F:$BR,기획현황!$W$1,FALSE))</f>
        <v/>
      </c>
      <c r="J31" s="351" t="str">
        <f>IF(ISERROR(VLOOKUP(MID($E$3,15,100)&amp;$A31,기획현황!$F:$BR,기획현황!$U$1,FALSE))=TRUE,"",VLOOKUP(MID($E$3,15,100)&amp;$A31,기획현황!$F:$BR,기획현황!$U$1,FALSE))</f>
        <v/>
      </c>
      <c r="K31" s="351" t="str">
        <f>IF(ISERROR(VLOOKUP(MID($E$3,15,100)&amp;$A31,기획현황!$F:$BR,기획현황!$Y$1,FALSE))=TRUE,"",VLOOKUP(MID($E$3,15,100)&amp;$A31,기획현황!$F:$BR,기획현황!$Y$1,FALSE))</f>
        <v/>
      </c>
      <c r="L31" s="353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53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53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53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53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53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53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53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53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76">
        <f t="shared" si="4"/>
        <v>0</v>
      </c>
      <c r="V31" s="477" t="str">
        <f>IF(ISERROR(VLOOKUP(MID($E$3,15,100)&amp;$A31,기획현황!$F:$BR,기획현황!$AV$1,FALSE))=TRUE,"",VLOOKUP(MID($E$3,15,100)&amp;$A31,기획현황!$F:$BR,기획현황!$AV$1,FALSE))</f>
        <v/>
      </c>
      <c r="W31" s="478" t="str">
        <f>IF(ISERROR(VLOOKUP(MID($E$3,15,100)&amp;$A31,기획현황!$F:$BR,기획현황!$AW$1,FALSE))=TRUE,"",VLOOKUP(MID($E$3,15,100)&amp;$A31,기획현황!$F:$BR,기획현황!$AW$1,FALSE))</f>
        <v/>
      </c>
      <c r="X31" s="479" t="str">
        <f>IF(ISERROR(VLOOKUP(MID($E$3,15,100)&amp;$A31,기획현황!$F:$BR,기획현황!$AY$1,FALSE))=TRUE,"",VLOOKUP(MID($E$3,15,100)&amp;$A31,기획현황!$F:$BR,기획현황!$AY$1,FALSE))</f>
        <v/>
      </c>
      <c r="Y31" s="479" t="str">
        <f>IF(ISERROR(VLOOKUP(MID($E$3,15,100)&amp;$A31,기획현황!$F:$BR,기획현황!$AZ$1,FALSE))=TRUE,"",VLOOKUP(MID($E$3,15,100)&amp;$A31,기획현황!$F:$BR,기획현황!$AZ$1,FALSE))</f>
        <v/>
      </c>
      <c r="Z31" s="475"/>
    </row>
    <row r="32" spans="1:26" ht="52.5" customHeight="1">
      <c r="A32" s="473">
        <f t="shared" si="0"/>
        <v>25</v>
      </c>
      <c r="B32" s="349" t="str">
        <f t="shared" si="3"/>
        <v/>
      </c>
      <c r="D32" s="351">
        <f t="shared" si="1"/>
        <v>0</v>
      </c>
      <c r="E32" s="352" t="str">
        <f>IF(ISERROR(VLOOKUP(MID($E$3,15,100)&amp;$A32,기획현황!$F:$BR,기획현황!$M$1,FALSE))=TRUE,"",VLOOKUP(MID($E$3,15,100)&amp;$A32,기획현황!$F:$BR,기획현황!$M$1,FALSE))</f>
        <v/>
      </c>
      <c r="F32" s="352" t="str">
        <f>IF(ISERROR(VLOOKUP(MID($E$3,15,100)&amp;$A32,기획현황!$F:$BR,기획현황!$Q$1,FALSE))=TRUE,"",VLOOKUP(MID($E$3,15,100)&amp;$A32,기획현황!$F:$BR,기획현황!$Q$1,FALSE))</f>
        <v/>
      </c>
      <c r="G32" s="352" t="str">
        <f>IF(ISERROR(VLOOKUP(MID($E$3,15,100)&amp;$A32,기획현황!$F:$BR,기획현황!$R$1,FALSE))=TRUE,"",VLOOKUP(MID($E$3,15,100)&amp;$A32,기획현황!$F:$BR,기획현황!$R$1,FALSE))</f>
        <v/>
      </c>
      <c r="H32" s="474"/>
      <c r="I32" s="475" t="str">
        <f>IF(ISERROR(VLOOKUP(MID($E$3,15,100)&amp;$A32,기획현황!$F:$BR,기획현황!$W$1,FALSE))=TRUE,"",VLOOKUP(MID($E$3,15,100)&amp;$A32,기획현황!$F:$BR,기획현황!$W$1,FALSE))</f>
        <v/>
      </c>
      <c r="J32" s="351" t="str">
        <f>IF(ISERROR(VLOOKUP(MID($E$3,15,100)&amp;$A32,기획현황!$F:$BR,기획현황!$U$1,FALSE))=TRUE,"",VLOOKUP(MID($E$3,15,100)&amp;$A32,기획현황!$F:$BR,기획현황!$U$1,FALSE))</f>
        <v/>
      </c>
      <c r="K32" s="351" t="str">
        <f>IF(ISERROR(VLOOKUP(MID($E$3,15,100)&amp;$A32,기획현황!$F:$BR,기획현황!$Y$1,FALSE))=TRUE,"",VLOOKUP(MID($E$3,15,100)&amp;$A32,기획현황!$F:$BR,기획현황!$Y$1,FALSE))</f>
        <v/>
      </c>
      <c r="L32" s="353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53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53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53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53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53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53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53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53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76">
        <f t="shared" si="4"/>
        <v>0</v>
      </c>
      <c r="V32" s="477" t="str">
        <f>IF(ISERROR(VLOOKUP(MID($E$3,15,100)&amp;$A32,기획현황!$F:$BR,기획현황!$AV$1,FALSE))=TRUE,"",VLOOKUP(MID($E$3,15,100)&amp;$A32,기획현황!$F:$BR,기획현황!$AV$1,FALSE))</f>
        <v/>
      </c>
      <c r="W32" s="478" t="str">
        <f>IF(ISERROR(VLOOKUP(MID($E$3,15,100)&amp;$A32,기획현황!$F:$BR,기획현황!$AW$1,FALSE))=TRUE,"",VLOOKUP(MID($E$3,15,100)&amp;$A32,기획현황!$F:$BR,기획현황!$AW$1,FALSE))</f>
        <v/>
      </c>
      <c r="X32" s="479" t="str">
        <f>IF(ISERROR(VLOOKUP(MID($E$3,15,100)&amp;$A32,기획현황!$F:$BR,기획현황!$AY$1,FALSE))=TRUE,"",VLOOKUP(MID($E$3,15,100)&amp;$A32,기획현황!$F:$BR,기획현황!$AY$1,FALSE))</f>
        <v/>
      </c>
      <c r="Y32" s="479" t="str">
        <f>IF(ISERROR(VLOOKUP(MID($E$3,15,100)&amp;$A32,기획현황!$F:$BR,기획현황!$AZ$1,FALSE))=TRUE,"",VLOOKUP(MID($E$3,15,100)&amp;$A32,기획현황!$F:$BR,기획현황!$AZ$1,FALSE))</f>
        <v/>
      </c>
      <c r="Z32" s="475"/>
    </row>
    <row r="33" spans="1:26" ht="52.5" customHeight="1">
      <c r="A33" s="473">
        <f t="shared" si="0"/>
        <v>26</v>
      </c>
      <c r="B33" s="349" t="str">
        <f t="shared" si="3"/>
        <v/>
      </c>
      <c r="D33" s="351">
        <f t="shared" si="1"/>
        <v>0</v>
      </c>
      <c r="E33" s="352" t="str">
        <f>IF(ISERROR(VLOOKUP(MID($E$3,15,100)&amp;$A33,기획현황!$F:$BR,기획현황!$M$1,FALSE))=TRUE,"",VLOOKUP(MID($E$3,15,100)&amp;$A33,기획현황!$F:$BR,기획현황!$M$1,FALSE))</f>
        <v/>
      </c>
      <c r="F33" s="352" t="str">
        <f>IF(ISERROR(VLOOKUP(MID($E$3,15,100)&amp;$A33,기획현황!$F:$BR,기획현황!$Q$1,FALSE))=TRUE,"",VLOOKUP(MID($E$3,15,100)&amp;$A33,기획현황!$F:$BR,기획현황!$Q$1,FALSE))</f>
        <v/>
      </c>
      <c r="G33" s="352" t="str">
        <f>IF(ISERROR(VLOOKUP(MID($E$3,15,100)&amp;$A33,기획현황!$F:$BR,기획현황!$R$1,FALSE))=TRUE,"",VLOOKUP(MID($E$3,15,100)&amp;$A33,기획현황!$F:$BR,기획현황!$R$1,FALSE))</f>
        <v/>
      </c>
      <c r="H33" s="480"/>
      <c r="I33" s="475" t="str">
        <f>IF(ISERROR(VLOOKUP(MID($E$3,15,100)&amp;$A33,기획현황!$F:$BR,기획현황!$W$1,FALSE))=TRUE,"",VLOOKUP(MID($E$3,15,100)&amp;$A33,기획현황!$F:$BR,기획현황!$W$1,FALSE))</f>
        <v/>
      </c>
      <c r="J33" s="351" t="str">
        <f>IF(ISERROR(VLOOKUP(MID($E$3,15,100)&amp;$A33,기획현황!$F:$BR,기획현황!$U$1,FALSE))=TRUE,"",VLOOKUP(MID($E$3,15,100)&amp;$A33,기획현황!$F:$BR,기획현황!$U$1,FALSE))</f>
        <v/>
      </c>
      <c r="K33" s="351" t="str">
        <f>IF(ISERROR(VLOOKUP(MID($E$3,15,100)&amp;$A33,기획현황!$F:$BR,기획현황!$Y$1,FALSE))=TRUE,"",VLOOKUP(MID($E$3,15,100)&amp;$A33,기획현황!$F:$BR,기획현황!$Y$1,FALSE))</f>
        <v/>
      </c>
      <c r="L33" s="353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53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53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53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53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53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53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53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53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76">
        <f t="shared" si="4"/>
        <v>0</v>
      </c>
      <c r="V33" s="477" t="str">
        <f>IF(ISERROR(VLOOKUP(MID($E$3,15,100)&amp;$A33,기획현황!$F:$BR,기획현황!$AV$1,FALSE))=TRUE,"",VLOOKUP(MID($E$3,15,100)&amp;$A33,기획현황!$F:$BR,기획현황!$AV$1,FALSE))</f>
        <v/>
      </c>
      <c r="W33" s="478" t="str">
        <f>IF(ISERROR(VLOOKUP(MID($E$3,15,100)&amp;$A33,기획현황!$F:$BR,기획현황!$AW$1,FALSE))=TRUE,"",VLOOKUP(MID($E$3,15,100)&amp;$A33,기획현황!$F:$BR,기획현황!$AW$1,FALSE))</f>
        <v/>
      </c>
      <c r="X33" s="479" t="str">
        <f>IF(ISERROR(VLOOKUP(MID($E$3,15,100)&amp;$A33,기획현황!$F:$BR,기획현황!$AY$1,FALSE))=TRUE,"",VLOOKUP(MID($E$3,15,100)&amp;$A33,기획현황!$F:$BR,기획현황!$AY$1,FALSE))</f>
        <v/>
      </c>
      <c r="Y33" s="479" t="str">
        <f>IF(ISERROR(VLOOKUP(MID($E$3,15,100)&amp;$A33,기획현황!$F:$BR,기획현황!$AZ$1,FALSE))=TRUE,"",VLOOKUP(MID($E$3,15,100)&amp;$A33,기획현황!$F:$BR,기획현황!$AZ$1,FALSE))</f>
        <v/>
      </c>
      <c r="Z33" s="475"/>
    </row>
    <row r="34" spans="1:26" ht="52.5" customHeight="1">
      <c r="A34" s="473">
        <f t="shared" si="0"/>
        <v>27</v>
      </c>
      <c r="B34" s="349" t="str">
        <f t="shared" si="3"/>
        <v/>
      </c>
      <c r="D34" s="351">
        <f t="shared" si="1"/>
        <v>0</v>
      </c>
      <c r="E34" s="352" t="str">
        <f>IF(ISERROR(VLOOKUP(MID($E$3,15,100)&amp;$A34,기획현황!$F:$BR,기획현황!$M$1,FALSE))=TRUE,"",VLOOKUP(MID($E$3,15,100)&amp;$A34,기획현황!$F:$BR,기획현황!$M$1,FALSE))</f>
        <v/>
      </c>
      <c r="F34" s="352" t="str">
        <f>IF(ISERROR(VLOOKUP(MID($E$3,15,100)&amp;$A34,기획현황!$F:$BR,기획현황!$Q$1,FALSE))=TRUE,"",VLOOKUP(MID($E$3,15,100)&amp;$A34,기획현황!$F:$BR,기획현황!$Q$1,FALSE))</f>
        <v/>
      </c>
      <c r="G34" s="352" t="str">
        <f>IF(ISERROR(VLOOKUP(MID($E$3,15,100)&amp;$A34,기획현황!$F:$BR,기획현황!$R$1,FALSE))=TRUE,"",VLOOKUP(MID($E$3,15,100)&amp;$A34,기획현황!$F:$BR,기획현황!$R$1,FALSE))</f>
        <v/>
      </c>
      <c r="H34" s="480"/>
      <c r="I34" s="475" t="str">
        <f>IF(ISERROR(VLOOKUP(MID($E$3,15,100)&amp;$A34,기획현황!$F:$BR,기획현황!$W$1,FALSE))=TRUE,"",VLOOKUP(MID($E$3,15,100)&amp;$A34,기획현황!$F:$BR,기획현황!$W$1,FALSE))</f>
        <v/>
      </c>
      <c r="J34" s="351" t="str">
        <f>IF(ISERROR(VLOOKUP(MID($E$3,15,100)&amp;$A34,기획현황!$F:$BR,기획현황!$U$1,FALSE))=TRUE,"",VLOOKUP(MID($E$3,15,100)&amp;$A34,기획현황!$F:$BR,기획현황!$U$1,FALSE))</f>
        <v/>
      </c>
      <c r="K34" s="351" t="str">
        <f>IF(ISERROR(VLOOKUP(MID($E$3,15,100)&amp;$A34,기획현황!$F:$BR,기획현황!$Y$1,FALSE))=TRUE,"",VLOOKUP(MID($E$3,15,100)&amp;$A34,기획현황!$F:$BR,기획현황!$Y$1,FALSE))</f>
        <v/>
      </c>
      <c r="L34" s="353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53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53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53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53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53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53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53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53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76">
        <f t="shared" si="4"/>
        <v>0</v>
      </c>
      <c r="V34" s="477" t="str">
        <f>IF(ISERROR(VLOOKUP(MID($E$3,15,100)&amp;$A34,기획현황!$F:$BR,기획현황!$AV$1,FALSE))=TRUE,"",VLOOKUP(MID($E$3,15,100)&amp;$A34,기획현황!$F:$BR,기획현황!$AV$1,FALSE))</f>
        <v/>
      </c>
      <c r="W34" s="478" t="str">
        <f>IF(ISERROR(VLOOKUP(MID($E$3,15,100)&amp;$A34,기획현황!$F:$BR,기획현황!$AW$1,FALSE))=TRUE,"",VLOOKUP(MID($E$3,15,100)&amp;$A34,기획현황!$F:$BR,기획현황!$AW$1,FALSE))</f>
        <v/>
      </c>
      <c r="X34" s="479" t="str">
        <f>IF(ISERROR(VLOOKUP(MID($E$3,15,100)&amp;$A34,기획현황!$F:$BR,기획현황!$AY$1,FALSE))=TRUE,"",VLOOKUP(MID($E$3,15,100)&amp;$A34,기획현황!$F:$BR,기획현황!$AY$1,FALSE))</f>
        <v/>
      </c>
      <c r="Y34" s="479" t="str">
        <f>IF(ISERROR(VLOOKUP(MID($E$3,15,100)&amp;$A34,기획현황!$F:$BR,기획현황!$AZ$1,FALSE))=TRUE,"",VLOOKUP(MID($E$3,15,100)&amp;$A34,기획현황!$F:$BR,기획현황!$AZ$1,FALSE))</f>
        <v/>
      </c>
      <c r="Z34" s="475"/>
    </row>
    <row r="35" spans="1:26" ht="52.5" customHeight="1">
      <c r="A35" s="473">
        <f t="shared" si="0"/>
        <v>28</v>
      </c>
      <c r="B35" s="349" t="str">
        <f t="shared" si="3"/>
        <v/>
      </c>
      <c r="D35" s="351">
        <f t="shared" si="1"/>
        <v>0</v>
      </c>
      <c r="E35" s="352" t="str">
        <f>IF(ISERROR(VLOOKUP(MID($E$3,15,100)&amp;$A35,기획현황!$F:$BR,기획현황!$M$1,FALSE))=TRUE,"",VLOOKUP(MID($E$3,15,100)&amp;$A35,기획현황!$F:$BR,기획현황!$M$1,FALSE))</f>
        <v/>
      </c>
      <c r="F35" s="352" t="str">
        <f>IF(ISERROR(VLOOKUP(MID($E$3,15,100)&amp;$A35,기획현황!$F:$BR,기획현황!$Q$1,FALSE))=TRUE,"",VLOOKUP(MID($E$3,15,100)&amp;$A35,기획현황!$F:$BR,기획현황!$Q$1,FALSE))</f>
        <v/>
      </c>
      <c r="G35" s="352" t="str">
        <f>IF(ISERROR(VLOOKUP(MID($E$3,15,100)&amp;$A35,기획현황!$F:$BR,기획현황!$R$1,FALSE))=TRUE,"",VLOOKUP(MID($E$3,15,100)&amp;$A35,기획현황!$F:$BR,기획현황!$R$1,FALSE))</f>
        <v/>
      </c>
      <c r="H35" s="480"/>
      <c r="I35" s="475" t="str">
        <f>IF(ISERROR(VLOOKUP(MID($E$3,15,100)&amp;$A35,기획현황!$F:$BR,기획현황!$W$1,FALSE))=TRUE,"",VLOOKUP(MID($E$3,15,100)&amp;$A35,기획현황!$F:$BR,기획현황!$W$1,FALSE))</f>
        <v/>
      </c>
      <c r="J35" s="351" t="str">
        <f>IF(ISERROR(VLOOKUP(MID($E$3,15,100)&amp;$A35,기획현황!$F:$BR,기획현황!$U$1,FALSE))=TRUE,"",VLOOKUP(MID($E$3,15,100)&amp;$A35,기획현황!$F:$BR,기획현황!$U$1,FALSE))</f>
        <v/>
      </c>
      <c r="K35" s="351" t="str">
        <f>IF(ISERROR(VLOOKUP(MID($E$3,15,100)&amp;$A35,기획현황!$F:$BR,기획현황!$Y$1,FALSE))=TRUE,"",VLOOKUP(MID($E$3,15,100)&amp;$A35,기획현황!$F:$BR,기획현황!$Y$1,FALSE))</f>
        <v/>
      </c>
      <c r="L35" s="353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53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53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53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53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53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53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53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53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76">
        <f t="shared" si="4"/>
        <v>0</v>
      </c>
      <c r="V35" s="477" t="str">
        <f>IF(ISERROR(VLOOKUP(MID($E$3,15,100)&amp;$A35,기획현황!$F:$BR,기획현황!$AV$1,FALSE))=TRUE,"",VLOOKUP(MID($E$3,15,100)&amp;$A35,기획현황!$F:$BR,기획현황!$AV$1,FALSE))</f>
        <v/>
      </c>
      <c r="W35" s="478" t="str">
        <f>IF(ISERROR(VLOOKUP(MID($E$3,15,100)&amp;$A35,기획현황!$F:$BR,기획현황!$AW$1,FALSE))=TRUE,"",VLOOKUP(MID($E$3,15,100)&amp;$A35,기획현황!$F:$BR,기획현황!$AW$1,FALSE))</f>
        <v/>
      </c>
      <c r="X35" s="479" t="str">
        <f>IF(ISERROR(VLOOKUP(MID($E$3,15,100)&amp;$A35,기획현황!$F:$BR,기획현황!$AY$1,FALSE))=TRUE,"",VLOOKUP(MID($E$3,15,100)&amp;$A35,기획현황!$F:$BR,기획현황!$AY$1,FALSE))</f>
        <v/>
      </c>
      <c r="Y35" s="479" t="str">
        <f>IF(ISERROR(VLOOKUP(MID($E$3,15,100)&amp;$A35,기획현황!$F:$BR,기획현황!$AZ$1,FALSE))=TRUE,"",VLOOKUP(MID($E$3,15,100)&amp;$A35,기획현황!$F:$BR,기획현황!$AZ$1,FALSE))</f>
        <v/>
      </c>
      <c r="Z35" s="475"/>
    </row>
    <row r="36" spans="1:26" ht="52.5" customHeight="1">
      <c r="A36" s="473">
        <f t="shared" si="0"/>
        <v>29</v>
      </c>
      <c r="B36" s="349" t="str">
        <f t="shared" si="3"/>
        <v/>
      </c>
      <c r="D36" s="351">
        <f t="shared" si="1"/>
        <v>0</v>
      </c>
      <c r="E36" s="352" t="str">
        <f>IF(ISERROR(VLOOKUP(MID($E$3,15,100)&amp;$A36,기획현황!$F:$BR,기획현황!$M$1,FALSE))=TRUE,"",VLOOKUP(MID($E$3,15,100)&amp;$A36,기획현황!$F:$BR,기획현황!$M$1,FALSE))</f>
        <v/>
      </c>
      <c r="F36" s="352" t="str">
        <f>IF(ISERROR(VLOOKUP(MID($E$3,15,100)&amp;$A36,기획현황!$F:$BR,기획현황!$Q$1,FALSE))=TRUE,"",VLOOKUP(MID($E$3,15,100)&amp;$A36,기획현황!$F:$BR,기획현황!$Q$1,FALSE))</f>
        <v/>
      </c>
      <c r="G36" s="352" t="str">
        <f>IF(ISERROR(VLOOKUP(MID($E$3,15,100)&amp;$A36,기획현황!$F:$BR,기획현황!$R$1,FALSE))=TRUE,"",VLOOKUP(MID($E$3,15,100)&amp;$A36,기획현황!$F:$BR,기획현황!$R$1,FALSE))</f>
        <v/>
      </c>
      <c r="H36" s="480"/>
      <c r="I36" s="475" t="str">
        <f>IF(ISERROR(VLOOKUP(MID($E$3,15,100)&amp;$A36,기획현황!$F:$BR,기획현황!$W$1,FALSE))=TRUE,"",VLOOKUP(MID($E$3,15,100)&amp;$A36,기획현황!$F:$BR,기획현황!$W$1,FALSE))</f>
        <v/>
      </c>
      <c r="J36" s="351" t="str">
        <f>IF(ISERROR(VLOOKUP(MID($E$3,15,100)&amp;$A36,기획현황!$F:$BR,기획현황!$U$1,FALSE))=TRUE,"",VLOOKUP(MID($E$3,15,100)&amp;$A36,기획현황!$F:$BR,기획현황!$U$1,FALSE))</f>
        <v/>
      </c>
      <c r="K36" s="351" t="str">
        <f>IF(ISERROR(VLOOKUP(MID($E$3,15,100)&amp;$A36,기획현황!$F:$BR,기획현황!$Y$1,FALSE))=TRUE,"",VLOOKUP(MID($E$3,15,100)&amp;$A36,기획현황!$F:$BR,기획현황!$Y$1,FALSE))</f>
        <v/>
      </c>
      <c r="L36" s="353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53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53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53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53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53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53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53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53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76">
        <f t="shared" si="4"/>
        <v>0</v>
      </c>
      <c r="V36" s="477" t="str">
        <f>IF(ISERROR(VLOOKUP(MID($E$3,15,100)&amp;$A36,기획현황!$F:$BR,기획현황!$AV$1,FALSE))=TRUE,"",VLOOKUP(MID($E$3,15,100)&amp;$A36,기획현황!$F:$BR,기획현황!$AV$1,FALSE))</f>
        <v/>
      </c>
      <c r="W36" s="478" t="str">
        <f>IF(ISERROR(VLOOKUP(MID($E$3,15,100)&amp;$A36,기획현황!$F:$BR,기획현황!$AW$1,FALSE))=TRUE,"",VLOOKUP(MID($E$3,15,100)&amp;$A36,기획현황!$F:$BR,기획현황!$AW$1,FALSE))</f>
        <v/>
      </c>
      <c r="X36" s="479" t="str">
        <f>IF(ISERROR(VLOOKUP(MID($E$3,15,100)&amp;$A36,기획현황!$F:$BR,기획현황!$AY$1,FALSE))=TRUE,"",VLOOKUP(MID($E$3,15,100)&amp;$A36,기획현황!$F:$BR,기획현황!$AY$1,FALSE))</f>
        <v/>
      </c>
      <c r="Y36" s="479" t="str">
        <f>IF(ISERROR(VLOOKUP(MID($E$3,15,100)&amp;$A36,기획현황!$F:$BR,기획현황!$AZ$1,FALSE))=TRUE,"",VLOOKUP(MID($E$3,15,100)&amp;$A36,기획현황!$F:$BR,기획현황!$AZ$1,FALSE))</f>
        <v/>
      </c>
      <c r="Z36" s="475"/>
    </row>
    <row r="37" spans="1:26" ht="52.5" customHeight="1">
      <c r="A37" s="473">
        <f t="shared" si="0"/>
        <v>30</v>
      </c>
      <c r="B37" s="349" t="str">
        <f t="shared" si="3"/>
        <v/>
      </c>
      <c r="D37" s="351">
        <f t="shared" si="1"/>
        <v>0</v>
      </c>
      <c r="E37" s="352" t="str">
        <f>IF(ISERROR(VLOOKUP(MID($E$3,15,100)&amp;$A37,기획현황!$F:$BR,기획현황!$M$1,FALSE))=TRUE,"",VLOOKUP(MID($E$3,15,100)&amp;$A37,기획현황!$F:$BR,기획현황!$M$1,FALSE))</f>
        <v/>
      </c>
      <c r="F37" s="352" t="str">
        <f>IF(ISERROR(VLOOKUP(MID($E$3,15,100)&amp;$A37,기획현황!$F:$BR,기획현황!$Q$1,FALSE))=TRUE,"",VLOOKUP(MID($E$3,15,100)&amp;$A37,기획현황!$F:$BR,기획현황!$Q$1,FALSE))</f>
        <v/>
      </c>
      <c r="G37" s="352" t="str">
        <f>IF(ISERROR(VLOOKUP(MID($E$3,15,100)&amp;$A37,기획현황!$F:$BR,기획현황!$R$1,FALSE))=TRUE,"",VLOOKUP(MID($E$3,15,100)&amp;$A37,기획현황!$F:$BR,기획현황!$R$1,FALSE))</f>
        <v/>
      </c>
      <c r="H37" s="480"/>
      <c r="I37" s="475" t="str">
        <f>IF(ISERROR(VLOOKUP(MID($E$3,15,100)&amp;$A37,기획현황!$F:$BR,기획현황!$W$1,FALSE))=TRUE,"",VLOOKUP(MID($E$3,15,100)&amp;$A37,기획현황!$F:$BR,기획현황!$W$1,FALSE))</f>
        <v/>
      </c>
      <c r="J37" s="351" t="str">
        <f>IF(ISERROR(VLOOKUP(MID($E$3,15,100)&amp;$A37,기획현황!$F:$BR,기획현황!$U$1,FALSE))=TRUE,"",VLOOKUP(MID($E$3,15,100)&amp;$A37,기획현황!$F:$BR,기획현황!$U$1,FALSE))</f>
        <v/>
      </c>
      <c r="K37" s="351" t="str">
        <f>IF(ISERROR(VLOOKUP(MID($E$3,15,100)&amp;$A37,기획현황!$F:$BR,기획현황!$Y$1,FALSE))=TRUE,"",VLOOKUP(MID($E$3,15,100)&amp;$A37,기획현황!$F:$BR,기획현황!$Y$1,FALSE))</f>
        <v/>
      </c>
      <c r="L37" s="353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53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53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53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53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53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53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53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53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76">
        <f t="shared" si="4"/>
        <v>0</v>
      </c>
      <c r="V37" s="477" t="str">
        <f>IF(ISERROR(VLOOKUP(MID($E$3,15,100)&amp;$A37,기획현황!$F:$BR,기획현황!$AV$1,FALSE))=TRUE,"",VLOOKUP(MID($E$3,15,100)&amp;$A37,기획현황!$F:$BR,기획현황!$AV$1,FALSE))</f>
        <v/>
      </c>
      <c r="W37" s="478" t="str">
        <f>IF(ISERROR(VLOOKUP(MID($E$3,15,100)&amp;$A37,기획현황!$F:$BR,기획현황!$AW$1,FALSE))=TRUE,"",VLOOKUP(MID($E$3,15,100)&amp;$A37,기획현황!$F:$BR,기획현황!$AW$1,FALSE))</f>
        <v/>
      </c>
      <c r="X37" s="479" t="str">
        <f>IF(ISERROR(VLOOKUP(MID($E$3,15,100)&amp;$A37,기획현황!$F:$BR,기획현황!$AY$1,FALSE))=TRUE,"",VLOOKUP(MID($E$3,15,100)&amp;$A37,기획현황!$F:$BR,기획현황!$AY$1,FALSE))</f>
        <v/>
      </c>
      <c r="Y37" s="479" t="str">
        <f>IF(ISERROR(VLOOKUP(MID($E$3,15,100)&amp;$A37,기획현황!$F:$BR,기획현황!$AZ$1,FALSE))=TRUE,"",VLOOKUP(MID($E$3,15,100)&amp;$A37,기획현황!$F:$BR,기획현황!$AZ$1,FALSE))</f>
        <v/>
      </c>
      <c r="Z37" s="475"/>
    </row>
    <row r="38" spans="1:26" ht="52.5" customHeight="1">
      <c r="A38" s="473">
        <f t="shared" si="0"/>
        <v>31</v>
      </c>
      <c r="B38" s="349" t="str">
        <f t="shared" si="3"/>
        <v/>
      </c>
      <c r="D38" s="351">
        <f t="shared" si="1"/>
        <v>0</v>
      </c>
      <c r="E38" s="352" t="str">
        <f>IF(ISERROR(VLOOKUP(MID($E$3,15,100)&amp;$A38,기획현황!$F:$BR,기획현황!$M$1,FALSE))=TRUE,"",VLOOKUP(MID($E$3,15,100)&amp;$A38,기획현황!$F:$BR,기획현황!$M$1,FALSE))</f>
        <v/>
      </c>
      <c r="F38" s="352" t="str">
        <f>IF(ISERROR(VLOOKUP(MID($E$3,15,100)&amp;$A38,기획현황!$F:$BR,기획현황!$Q$1,FALSE))=TRUE,"",VLOOKUP(MID($E$3,15,100)&amp;$A38,기획현황!$F:$BR,기획현황!$Q$1,FALSE))</f>
        <v/>
      </c>
      <c r="G38" s="352" t="str">
        <f>IF(ISERROR(VLOOKUP(MID($E$3,15,100)&amp;$A38,기획현황!$F:$BR,기획현황!$R$1,FALSE))=TRUE,"",VLOOKUP(MID($E$3,15,100)&amp;$A38,기획현황!$F:$BR,기획현황!$R$1,FALSE))</f>
        <v/>
      </c>
      <c r="H38" s="480"/>
      <c r="I38" s="475" t="str">
        <f>IF(ISERROR(VLOOKUP(MID($E$3,15,100)&amp;$A38,기획현황!$F:$BR,기획현황!$W$1,FALSE))=TRUE,"",VLOOKUP(MID($E$3,15,100)&amp;$A38,기획현황!$F:$BR,기획현황!$W$1,FALSE))</f>
        <v/>
      </c>
      <c r="J38" s="351" t="str">
        <f>IF(ISERROR(VLOOKUP(MID($E$3,15,100)&amp;$A38,기획현황!$F:$BR,기획현황!$U$1,FALSE))=TRUE,"",VLOOKUP(MID($E$3,15,100)&amp;$A38,기획현황!$F:$BR,기획현황!$U$1,FALSE))</f>
        <v/>
      </c>
      <c r="K38" s="351" t="str">
        <f>IF(ISERROR(VLOOKUP(MID($E$3,15,100)&amp;$A38,기획현황!$F:$BR,기획현황!$Y$1,FALSE))=TRUE,"",VLOOKUP(MID($E$3,15,100)&amp;$A38,기획현황!$F:$BR,기획현황!$Y$1,FALSE))</f>
        <v/>
      </c>
      <c r="L38" s="353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53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53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53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53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53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53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53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53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76">
        <f t="shared" si="4"/>
        <v>0</v>
      </c>
      <c r="V38" s="477" t="str">
        <f>IF(ISERROR(VLOOKUP(MID($E$3,15,100)&amp;$A38,기획현황!$F:$BR,기획현황!$AV$1,FALSE))=TRUE,"",VLOOKUP(MID($E$3,15,100)&amp;$A38,기획현황!$F:$BR,기획현황!$AV$1,FALSE))</f>
        <v/>
      </c>
      <c r="W38" s="478" t="str">
        <f>IF(ISERROR(VLOOKUP(MID($E$3,15,100)&amp;$A38,기획현황!$F:$BR,기획현황!$AW$1,FALSE))=TRUE,"",VLOOKUP(MID($E$3,15,100)&amp;$A38,기획현황!$F:$BR,기획현황!$AW$1,FALSE))</f>
        <v/>
      </c>
      <c r="X38" s="479" t="str">
        <f>IF(ISERROR(VLOOKUP(MID($E$3,15,100)&amp;$A38,기획현황!$F:$BR,기획현황!$AY$1,FALSE))=TRUE,"",VLOOKUP(MID($E$3,15,100)&amp;$A38,기획현황!$F:$BR,기획현황!$AY$1,FALSE))</f>
        <v/>
      </c>
      <c r="Y38" s="479" t="str">
        <f>IF(ISERROR(VLOOKUP(MID($E$3,15,100)&amp;$A38,기획현황!$F:$BR,기획현황!$AZ$1,FALSE))=TRUE,"",VLOOKUP(MID($E$3,15,100)&amp;$A38,기획현황!$F:$BR,기획현황!$AZ$1,FALSE))</f>
        <v/>
      </c>
      <c r="Z38" s="475"/>
    </row>
    <row r="39" spans="1:26" ht="52.5" customHeight="1">
      <c r="A39" s="473">
        <f t="shared" si="0"/>
        <v>32</v>
      </c>
      <c r="B39" s="349" t="str">
        <f t="shared" si="3"/>
        <v/>
      </c>
      <c r="D39" s="351">
        <f t="shared" si="1"/>
        <v>0</v>
      </c>
      <c r="E39" s="352" t="str">
        <f>IF(ISERROR(VLOOKUP(MID($E$3,15,100)&amp;$A39,기획현황!$F:$BR,기획현황!$M$1,FALSE))=TRUE,"",VLOOKUP(MID($E$3,15,100)&amp;$A39,기획현황!$F:$BR,기획현황!$M$1,FALSE))</f>
        <v/>
      </c>
      <c r="F39" s="352" t="str">
        <f>IF(ISERROR(VLOOKUP(MID($E$3,15,100)&amp;$A39,기획현황!$F:$BR,기획현황!$Q$1,FALSE))=TRUE,"",VLOOKUP(MID($E$3,15,100)&amp;$A39,기획현황!$F:$BR,기획현황!$Q$1,FALSE))</f>
        <v/>
      </c>
      <c r="G39" s="352" t="str">
        <f>IF(ISERROR(VLOOKUP(MID($E$3,15,100)&amp;$A39,기획현황!$F:$BR,기획현황!$R$1,FALSE))=TRUE,"",VLOOKUP(MID($E$3,15,100)&amp;$A39,기획현황!$F:$BR,기획현황!$R$1,FALSE))</f>
        <v/>
      </c>
      <c r="H39" s="480"/>
      <c r="I39" s="475" t="str">
        <f>IF(ISERROR(VLOOKUP(MID($E$3,15,100)&amp;$A39,기획현황!$F:$BR,기획현황!$W$1,FALSE))=TRUE,"",VLOOKUP(MID($E$3,15,100)&amp;$A39,기획현황!$F:$BR,기획현황!$W$1,FALSE))</f>
        <v/>
      </c>
      <c r="J39" s="351" t="str">
        <f>IF(ISERROR(VLOOKUP(MID($E$3,15,100)&amp;$A39,기획현황!$F:$BR,기획현황!$U$1,FALSE))=TRUE,"",VLOOKUP(MID($E$3,15,100)&amp;$A39,기획현황!$F:$BR,기획현황!$U$1,FALSE))</f>
        <v/>
      </c>
      <c r="K39" s="351" t="str">
        <f>IF(ISERROR(VLOOKUP(MID($E$3,15,100)&amp;$A39,기획현황!$F:$BR,기획현황!$Y$1,FALSE))=TRUE,"",VLOOKUP(MID($E$3,15,100)&amp;$A39,기획현황!$F:$BR,기획현황!$Y$1,FALSE))</f>
        <v/>
      </c>
      <c r="L39" s="353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53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53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53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53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53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53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53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53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76">
        <f t="shared" si="4"/>
        <v>0</v>
      </c>
      <c r="V39" s="477" t="str">
        <f>IF(ISERROR(VLOOKUP(MID($E$3,15,100)&amp;$A39,기획현황!$F:$BR,기획현황!$AV$1,FALSE))=TRUE,"",VLOOKUP(MID($E$3,15,100)&amp;$A39,기획현황!$F:$BR,기획현황!$AV$1,FALSE))</f>
        <v/>
      </c>
      <c r="W39" s="478" t="str">
        <f>IF(ISERROR(VLOOKUP(MID($E$3,15,100)&amp;$A39,기획현황!$F:$BR,기획현황!$AW$1,FALSE))=TRUE,"",VLOOKUP(MID($E$3,15,100)&amp;$A39,기획현황!$F:$BR,기획현황!$AW$1,FALSE))</f>
        <v/>
      </c>
      <c r="X39" s="479" t="str">
        <f>IF(ISERROR(VLOOKUP(MID($E$3,15,100)&amp;$A39,기획현황!$F:$BR,기획현황!$AY$1,FALSE))=TRUE,"",VLOOKUP(MID($E$3,15,100)&amp;$A39,기획현황!$F:$BR,기획현황!$AY$1,FALSE))</f>
        <v/>
      </c>
      <c r="Y39" s="479" t="str">
        <f>IF(ISERROR(VLOOKUP(MID($E$3,15,100)&amp;$A39,기획현황!$F:$BR,기획현황!$AZ$1,FALSE))=TRUE,"",VLOOKUP(MID($E$3,15,100)&amp;$A39,기획현황!$F:$BR,기획현황!$AZ$1,FALSE))</f>
        <v/>
      </c>
      <c r="Z39" s="475"/>
    </row>
    <row r="40" spans="1:26" ht="52.5" customHeight="1">
      <c r="A40" s="473">
        <f t="shared" si="0"/>
        <v>33</v>
      </c>
      <c r="B40" s="349" t="str">
        <f t="shared" ref="B40:B57" si="5">J40&amp;K40</f>
        <v/>
      </c>
      <c r="D40" s="351">
        <f t="shared" si="1"/>
        <v>0</v>
      </c>
      <c r="E40" s="352" t="str">
        <f>IF(ISERROR(VLOOKUP(MID($E$3,15,100)&amp;$A40,기획현황!$F:$BR,기획현황!$M$1,FALSE))=TRUE,"",VLOOKUP(MID($E$3,15,100)&amp;$A40,기획현황!$F:$BR,기획현황!$M$1,FALSE))</f>
        <v/>
      </c>
      <c r="F40" s="352" t="str">
        <f>IF(ISERROR(VLOOKUP(MID($E$3,15,100)&amp;$A40,기획현황!$F:$BR,기획현황!$Q$1,FALSE))=TRUE,"",VLOOKUP(MID($E$3,15,100)&amp;$A40,기획현황!$F:$BR,기획현황!$Q$1,FALSE))</f>
        <v/>
      </c>
      <c r="G40" s="352" t="str">
        <f>IF(ISERROR(VLOOKUP(MID($E$3,15,100)&amp;$A40,기획현황!$F:$BR,기획현황!$R$1,FALSE))=TRUE,"",VLOOKUP(MID($E$3,15,100)&amp;$A40,기획현황!$F:$BR,기획현황!$R$1,FALSE))</f>
        <v/>
      </c>
      <c r="H40" s="480"/>
      <c r="I40" s="475" t="str">
        <f>IF(ISERROR(VLOOKUP(MID($E$3,15,100)&amp;$A40,기획현황!$F:$BR,기획현황!$W$1,FALSE))=TRUE,"",VLOOKUP(MID($E$3,15,100)&amp;$A40,기획현황!$F:$BR,기획현황!$W$1,FALSE))</f>
        <v/>
      </c>
      <c r="J40" s="351" t="str">
        <f>IF(ISERROR(VLOOKUP(MID($E$3,15,100)&amp;$A40,기획현황!$F:$BR,기획현황!$U$1,FALSE))=TRUE,"",VLOOKUP(MID($E$3,15,100)&amp;$A40,기획현황!$F:$BR,기획현황!$U$1,FALSE))</f>
        <v/>
      </c>
      <c r="K40" s="351" t="str">
        <f>IF(ISERROR(VLOOKUP(MID($E$3,15,100)&amp;$A40,기획현황!$F:$BR,기획현황!$Y$1,FALSE))=TRUE,"",VLOOKUP(MID($E$3,15,100)&amp;$A40,기획현황!$F:$BR,기획현황!$Y$1,FALSE))</f>
        <v/>
      </c>
      <c r="L40" s="353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53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53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53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53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53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53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53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53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76">
        <f t="shared" si="4"/>
        <v>0</v>
      </c>
      <c r="V40" s="477" t="str">
        <f>IF(ISERROR(VLOOKUP(MID($E$3,15,100)&amp;$A40,기획현황!$F:$BR,기획현황!$AV$1,FALSE))=TRUE,"",VLOOKUP(MID($E$3,15,100)&amp;$A40,기획현황!$F:$BR,기획현황!$AV$1,FALSE))</f>
        <v/>
      </c>
      <c r="W40" s="478" t="str">
        <f>IF(ISERROR(VLOOKUP(MID($E$3,15,100)&amp;$A40,기획현황!$F:$BR,기획현황!$AW$1,FALSE))=TRUE,"",VLOOKUP(MID($E$3,15,100)&amp;$A40,기획현황!$F:$BR,기획현황!$AW$1,FALSE))</f>
        <v/>
      </c>
      <c r="X40" s="479" t="str">
        <f>IF(ISERROR(VLOOKUP(MID($E$3,15,100)&amp;$A40,기획현황!$F:$BR,기획현황!$AY$1,FALSE))=TRUE,"",VLOOKUP(MID($E$3,15,100)&amp;$A40,기획현황!$F:$BR,기획현황!$AY$1,FALSE))</f>
        <v/>
      </c>
      <c r="Y40" s="479" t="str">
        <f>IF(ISERROR(VLOOKUP(MID($E$3,15,100)&amp;$A40,기획현황!$F:$BR,기획현황!$AZ$1,FALSE))=TRUE,"",VLOOKUP(MID($E$3,15,100)&amp;$A40,기획현황!$F:$BR,기획현황!$AZ$1,FALSE))</f>
        <v/>
      </c>
      <c r="Z40" s="475"/>
    </row>
    <row r="41" spans="1:26" ht="52.5" customHeight="1">
      <c r="A41" s="473">
        <f t="shared" ref="A41:A57" si="6">A40+1</f>
        <v>34</v>
      </c>
      <c r="B41" s="349" t="str">
        <f t="shared" si="5"/>
        <v/>
      </c>
      <c r="D41" s="351">
        <f t="shared" si="1"/>
        <v>0</v>
      </c>
      <c r="E41" s="352" t="str">
        <f>IF(ISERROR(VLOOKUP(MID($E$3,15,100)&amp;$A41,기획현황!$F:$BR,기획현황!$M$1,FALSE))=TRUE,"",VLOOKUP(MID($E$3,15,100)&amp;$A41,기획현황!$F:$BR,기획현황!$M$1,FALSE))</f>
        <v/>
      </c>
      <c r="F41" s="352" t="str">
        <f>IF(ISERROR(VLOOKUP(MID($E$3,15,100)&amp;$A41,기획현황!$F:$BR,기획현황!$Q$1,FALSE))=TRUE,"",VLOOKUP(MID($E$3,15,100)&amp;$A41,기획현황!$F:$BR,기획현황!$Q$1,FALSE))</f>
        <v/>
      </c>
      <c r="G41" s="352" t="str">
        <f>IF(ISERROR(VLOOKUP(MID($E$3,15,100)&amp;$A41,기획현황!$F:$BR,기획현황!$R$1,FALSE))=TRUE,"",VLOOKUP(MID($E$3,15,100)&amp;$A41,기획현황!$F:$BR,기획현황!$R$1,FALSE))</f>
        <v/>
      </c>
      <c r="H41" s="480"/>
      <c r="I41" s="475" t="str">
        <f>IF(ISERROR(VLOOKUP(MID($E$3,15,100)&amp;$A41,기획현황!$F:$BR,기획현황!$W$1,FALSE))=TRUE,"",VLOOKUP(MID($E$3,15,100)&amp;$A41,기획현황!$F:$BR,기획현황!$W$1,FALSE))</f>
        <v/>
      </c>
      <c r="J41" s="351" t="str">
        <f>IF(ISERROR(VLOOKUP(MID($E$3,15,100)&amp;$A41,기획현황!$F:$BR,기획현황!$U$1,FALSE))=TRUE,"",VLOOKUP(MID($E$3,15,100)&amp;$A41,기획현황!$F:$BR,기획현황!$U$1,FALSE))</f>
        <v/>
      </c>
      <c r="K41" s="351" t="str">
        <f>IF(ISERROR(VLOOKUP(MID($E$3,15,100)&amp;$A41,기획현황!$F:$BR,기획현황!$Y$1,FALSE))=TRUE,"",VLOOKUP(MID($E$3,15,100)&amp;$A41,기획현황!$F:$BR,기획현황!$Y$1,FALSE))</f>
        <v/>
      </c>
      <c r="L41" s="353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53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53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53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53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53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53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53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53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76">
        <f t="shared" si="4"/>
        <v>0</v>
      </c>
      <c r="V41" s="477" t="str">
        <f>IF(ISERROR(VLOOKUP(MID($E$3,15,100)&amp;$A41,기획현황!$F:$BR,기획현황!$AV$1,FALSE))=TRUE,"",VLOOKUP(MID($E$3,15,100)&amp;$A41,기획현황!$F:$BR,기획현황!$AV$1,FALSE))</f>
        <v/>
      </c>
      <c r="W41" s="478" t="str">
        <f>IF(ISERROR(VLOOKUP(MID($E$3,15,100)&amp;$A41,기획현황!$F:$BR,기획현황!$AW$1,FALSE))=TRUE,"",VLOOKUP(MID($E$3,15,100)&amp;$A41,기획현황!$F:$BR,기획현황!$AW$1,FALSE))</f>
        <v/>
      </c>
      <c r="X41" s="479" t="str">
        <f>IF(ISERROR(VLOOKUP(MID($E$3,15,100)&amp;$A41,기획현황!$F:$BR,기획현황!$AY$1,FALSE))=TRUE,"",VLOOKUP(MID($E$3,15,100)&amp;$A41,기획현황!$F:$BR,기획현황!$AY$1,FALSE))</f>
        <v/>
      </c>
      <c r="Y41" s="479" t="str">
        <f>IF(ISERROR(VLOOKUP(MID($E$3,15,100)&amp;$A41,기획현황!$F:$BR,기획현황!$AZ$1,FALSE))=TRUE,"",VLOOKUP(MID($E$3,15,100)&amp;$A41,기획현황!$F:$BR,기획현황!$AZ$1,FALSE))</f>
        <v/>
      </c>
      <c r="Z41" s="475"/>
    </row>
    <row r="42" spans="1:26" ht="52.5" customHeight="1">
      <c r="A42" s="473">
        <f t="shared" si="6"/>
        <v>35</v>
      </c>
      <c r="B42" s="349" t="str">
        <f t="shared" si="5"/>
        <v/>
      </c>
      <c r="D42" s="351">
        <f t="shared" si="1"/>
        <v>0</v>
      </c>
      <c r="E42" s="352" t="str">
        <f>IF(ISERROR(VLOOKUP(MID($E$3,15,100)&amp;$A42,기획현황!$F:$BR,기획현황!$M$1,FALSE))=TRUE,"",VLOOKUP(MID($E$3,15,100)&amp;$A42,기획현황!$F:$BR,기획현황!$M$1,FALSE))</f>
        <v/>
      </c>
      <c r="F42" s="352" t="str">
        <f>IF(ISERROR(VLOOKUP(MID($E$3,15,100)&amp;$A42,기획현황!$F:$BR,기획현황!$Q$1,FALSE))=TRUE,"",VLOOKUP(MID($E$3,15,100)&amp;$A42,기획현황!$F:$BR,기획현황!$Q$1,FALSE))</f>
        <v/>
      </c>
      <c r="G42" s="352" t="str">
        <f>IF(ISERROR(VLOOKUP(MID($E$3,15,100)&amp;$A42,기획현황!$F:$BR,기획현황!$R$1,FALSE))=TRUE,"",VLOOKUP(MID($E$3,15,100)&amp;$A42,기획현황!$F:$BR,기획현황!$R$1,FALSE))</f>
        <v/>
      </c>
      <c r="H42" s="480"/>
      <c r="I42" s="475" t="str">
        <f>IF(ISERROR(VLOOKUP(MID($E$3,15,100)&amp;$A42,기획현황!$F:$BR,기획현황!$W$1,FALSE))=TRUE,"",VLOOKUP(MID($E$3,15,100)&amp;$A42,기획현황!$F:$BR,기획현황!$W$1,FALSE))</f>
        <v/>
      </c>
      <c r="J42" s="351" t="str">
        <f>IF(ISERROR(VLOOKUP(MID($E$3,15,100)&amp;$A42,기획현황!$F:$BR,기획현황!$U$1,FALSE))=TRUE,"",VLOOKUP(MID($E$3,15,100)&amp;$A42,기획현황!$F:$BR,기획현황!$U$1,FALSE))</f>
        <v/>
      </c>
      <c r="K42" s="351" t="str">
        <f>IF(ISERROR(VLOOKUP(MID($E$3,15,100)&amp;$A42,기획현황!$F:$BR,기획현황!$Y$1,FALSE))=TRUE,"",VLOOKUP(MID($E$3,15,100)&amp;$A42,기획현황!$F:$BR,기획현황!$Y$1,FALSE))</f>
        <v/>
      </c>
      <c r="L42" s="353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53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53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53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53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53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53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53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53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76">
        <f t="shared" si="4"/>
        <v>0</v>
      </c>
      <c r="V42" s="477" t="str">
        <f>IF(ISERROR(VLOOKUP(MID($E$3,15,100)&amp;$A42,기획현황!$F:$BR,기획현황!$AV$1,FALSE))=TRUE,"",VLOOKUP(MID($E$3,15,100)&amp;$A42,기획현황!$F:$BR,기획현황!$AV$1,FALSE))</f>
        <v/>
      </c>
      <c r="W42" s="478" t="str">
        <f>IF(ISERROR(VLOOKUP(MID($E$3,15,100)&amp;$A42,기획현황!$F:$BR,기획현황!$AW$1,FALSE))=TRUE,"",VLOOKUP(MID($E$3,15,100)&amp;$A42,기획현황!$F:$BR,기획현황!$AW$1,FALSE))</f>
        <v/>
      </c>
      <c r="X42" s="479" t="str">
        <f>IF(ISERROR(VLOOKUP(MID($E$3,15,100)&amp;$A42,기획현황!$F:$BR,기획현황!$AY$1,FALSE))=TRUE,"",VLOOKUP(MID($E$3,15,100)&amp;$A42,기획현황!$F:$BR,기획현황!$AY$1,FALSE))</f>
        <v/>
      </c>
      <c r="Y42" s="479" t="str">
        <f>IF(ISERROR(VLOOKUP(MID($E$3,15,100)&amp;$A42,기획현황!$F:$BR,기획현황!$AZ$1,FALSE))=TRUE,"",VLOOKUP(MID($E$3,15,100)&amp;$A42,기획현황!$F:$BR,기획현황!$AZ$1,FALSE))</f>
        <v/>
      </c>
      <c r="Z42" s="475"/>
    </row>
    <row r="43" spans="1:26" ht="52.5" customHeight="1">
      <c r="A43" s="473">
        <f t="shared" si="6"/>
        <v>36</v>
      </c>
      <c r="B43" s="349" t="str">
        <f t="shared" si="5"/>
        <v/>
      </c>
      <c r="D43" s="351">
        <f t="shared" si="1"/>
        <v>0</v>
      </c>
      <c r="E43" s="352" t="str">
        <f>IF(ISERROR(VLOOKUP(MID($E$3,15,100)&amp;$A43,기획현황!$F:$BR,기획현황!$M$1,FALSE))=TRUE,"",VLOOKUP(MID($E$3,15,100)&amp;$A43,기획현황!$F:$BR,기획현황!$M$1,FALSE))</f>
        <v/>
      </c>
      <c r="F43" s="352" t="str">
        <f>IF(ISERROR(VLOOKUP(MID($E$3,15,100)&amp;$A43,기획현황!$F:$BR,기획현황!$Q$1,FALSE))=TRUE,"",VLOOKUP(MID($E$3,15,100)&amp;$A43,기획현황!$F:$BR,기획현황!$Q$1,FALSE))</f>
        <v/>
      </c>
      <c r="G43" s="352" t="str">
        <f>IF(ISERROR(VLOOKUP(MID($E$3,15,100)&amp;$A43,기획현황!$F:$BR,기획현황!$R$1,FALSE))=TRUE,"",VLOOKUP(MID($E$3,15,100)&amp;$A43,기획현황!$F:$BR,기획현황!$R$1,FALSE))</f>
        <v/>
      </c>
      <c r="H43" s="480"/>
      <c r="I43" s="475" t="str">
        <f>IF(ISERROR(VLOOKUP(MID($E$3,15,100)&amp;$A43,기획현황!$F:$BR,기획현황!$W$1,FALSE))=TRUE,"",VLOOKUP(MID($E$3,15,100)&amp;$A43,기획현황!$F:$BR,기획현황!$W$1,FALSE))</f>
        <v/>
      </c>
      <c r="J43" s="351" t="str">
        <f>IF(ISERROR(VLOOKUP(MID($E$3,15,100)&amp;$A43,기획현황!$F:$BR,기획현황!$U$1,FALSE))=TRUE,"",VLOOKUP(MID($E$3,15,100)&amp;$A43,기획현황!$F:$BR,기획현황!$U$1,FALSE))</f>
        <v/>
      </c>
      <c r="K43" s="351" t="str">
        <f>IF(ISERROR(VLOOKUP(MID($E$3,15,100)&amp;$A43,기획현황!$F:$BR,기획현황!$Y$1,FALSE))=TRUE,"",VLOOKUP(MID($E$3,15,100)&amp;$A43,기획현황!$F:$BR,기획현황!$Y$1,FALSE))</f>
        <v/>
      </c>
      <c r="L43" s="353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53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53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53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53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53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53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53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53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76">
        <f t="shared" si="4"/>
        <v>0</v>
      </c>
      <c r="V43" s="477" t="str">
        <f>IF(ISERROR(VLOOKUP(MID($E$3,15,100)&amp;$A43,기획현황!$F:$BR,기획현황!$AV$1,FALSE))=TRUE,"",VLOOKUP(MID($E$3,15,100)&amp;$A43,기획현황!$F:$BR,기획현황!$AV$1,FALSE))</f>
        <v/>
      </c>
      <c r="W43" s="478" t="str">
        <f>IF(ISERROR(VLOOKUP(MID($E$3,15,100)&amp;$A43,기획현황!$F:$BR,기획현황!$AW$1,FALSE))=TRUE,"",VLOOKUP(MID($E$3,15,100)&amp;$A43,기획현황!$F:$BR,기획현황!$AW$1,FALSE))</f>
        <v/>
      </c>
      <c r="X43" s="479" t="str">
        <f>IF(ISERROR(VLOOKUP(MID($E$3,15,100)&amp;$A43,기획현황!$F:$BR,기획현황!$AY$1,FALSE))=TRUE,"",VLOOKUP(MID($E$3,15,100)&amp;$A43,기획현황!$F:$BR,기획현황!$AY$1,FALSE))</f>
        <v/>
      </c>
      <c r="Y43" s="479" t="str">
        <f>IF(ISERROR(VLOOKUP(MID($E$3,15,100)&amp;$A43,기획현황!$F:$BR,기획현황!$AZ$1,FALSE))=TRUE,"",VLOOKUP(MID($E$3,15,100)&amp;$A43,기획현황!$F:$BR,기획현황!$AZ$1,FALSE))</f>
        <v/>
      </c>
      <c r="Z43" s="475"/>
    </row>
    <row r="44" spans="1:26" ht="52.5" customHeight="1">
      <c r="A44" s="473">
        <f t="shared" si="6"/>
        <v>37</v>
      </c>
      <c r="B44" s="349" t="str">
        <f t="shared" si="5"/>
        <v/>
      </c>
      <c r="D44" s="351">
        <f t="shared" si="1"/>
        <v>0</v>
      </c>
      <c r="E44" s="352" t="str">
        <f>IF(ISERROR(VLOOKUP(MID($E$3,15,100)&amp;$A44,기획현황!$F:$BR,기획현황!$M$1,FALSE))=TRUE,"",VLOOKUP(MID($E$3,15,100)&amp;$A44,기획현황!$F:$BR,기획현황!$M$1,FALSE))</f>
        <v/>
      </c>
      <c r="F44" s="352" t="str">
        <f>IF(ISERROR(VLOOKUP(MID($E$3,15,100)&amp;$A44,기획현황!$F:$BR,기획현황!$Q$1,FALSE))=TRUE,"",VLOOKUP(MID($E$3,15,100)&amp;$A44,기획현황!$F:$BR,기획현황!$Q$1,FALSE))</f>
        <v/>
      </c>
      <c r="G44" s="352" t="str">
        <f>IF(ISERROR(VLOOKUP(MID($E$3,15,100)&amp;$A44,기획현황!$F:$BR,기획현황!$R$1,FALSE))=TRUE,"",VLOOKUP(MID($E$3,15,100)&amp;$A44,기획현황!$F:$BR,기획현황!$R$1,FALSE))</f>
        <v/>
      </c>
      <c r="H44" s="480"/>
      <c r="I44" s="475" t="str">
        <f>IF(ISERROR(VLOOKUP(MID($E$3,15,100)&amp;$A44,기획현황!$F:$BR,기획현황!$W$1,FALSE))=TRUE,"",VLOOKUP(MID($E$3,15,100)&amp;$A44,기획현황!$F:$BR,기획현황!$W$1,FALSE))</f>
        <v/>
      </c>
      <c r="J44" s="351" t="str">
        <f>IF(ISERROR(VLOOKUP(MID($E$3,15,100)&amp;$A44,기획현황!$F:$BR,기획현황!$U$1,FALSE))=TRUE,"",VLOOKUP(MID($E$3,15,100)&amp;$A44,기획현황!$F:$BR,기획현황!$U$1,FALSE))</f>
        <v/>
      </c>
      <c r="K44" s="351" t="str">
        <f>IF(ISERROR(VLOOKUP(MID($E$3,15,100)&amp;$A44,기획현황!$F:$BR,기획현황!$Y$1,FALSE))=TRUE,"",VLOOKUP(MID($E$3,15,100)&amp;$A44,기획현황!$F:$BR,기획현황!$Y$1,FALSE))</f>
        <v/>
      </c>
      <c r="L44" s="353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53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53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53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53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53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53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53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53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76">
        <f t="shared" si="4"/>
        <v>0</v>
      </c>
      <c r="V44" s="477" t="str">
        <f>IF(ISERROR(VLOOKUP(MID($E$3,15,100)&amp;$A44,기획현황!$F:$BR,기획현황!$AV$1,FALSE))=TRUE,"",VLOOKUP(MID($E$3,15,100)&amp;$A44,기획현황!$F:$BR,기획현황!$AV$1,FALSE))</f>
        <v/>
      </c>
      <c r="W44" s="478" t="str">
        <f>IF(ISERROR(VLOOKUP(MID($E$3,15,100)&amp;$A44,기획현황!$F:$BR,기획현황!$AW$1,FALSE))=TRUE,"",VLOOKUP(MID($E$3,15,100)&amp;$A44,기획현황!$F:$BR,기획현황!$AW$1,FALSE))</f>
        <v/>
      </c>
      <c r="X44" s="479" t="str">
        <f>IF(ISERROR(VLOOKUP(MID($E$3,15,100)&amp;$A44,기획현황!$F:$BR,기획현황!$AY$1,FALSE))=TRUE,"",VLOOKUP(MID($E$3,15,100)&amp;$A44,기획현황!$F:$BR,기획현황!$AY$1,FALSE))</f>
        <v/>
      </c>
      <c r="Y44" s="479" t="str">
        <f>IF(ISERROR(VLOOKUP(MID($E$3,15,100)&amp;$A44,기획현황!$F:$BR,기획현황!$AZ$1,FALSE))=TRUE,"",VLOOKUP(MID($E$3,15,100)&amp;$A44,기획현황!$F:$BR,기획현황!$AZ$1,FALSE))</f>
        <v/>
      </c>
      <c r="Z44" s="475"/>
    </row>
    <row r="45" spans="1:26" ht="52.5" customHeight="1">
      <c r="A45" s="473">
        <f t="shared" si="6"/>
        <v>38</v>
      </c>
      <c r="B45" s="349" t="str">
        <f t="shared" si="5"/>
        <v/>
      </c>
      <c r="D45" s="351">
        <f t="shared" si="1"/>
        <v>0</v>
      </c>
      <c r="E45" s="352" t="str">
        <f>IF(ISERROR(VLOOKUP(MID($E$3,15,100)&amp;$A45,기획현황!$F:$BR,기획현황!$M$1,FALSE))=TRUE,"",VLOOKUP(MID($E$3,15,100)&amp;$A45,기획현황!$F:$BR,기획현황!$M$1,FALSE))</f>
        <v/>
      </c>
      <c r="F45" s="352" t="str">
        <f>IF(ISERROR(VLOOKUP(MID($E$3,15,100)&amp;$A45,기획현황!$F:$BR,기획현황!$Q$1,FALSE))=TRUE,"",VLOOKUP(MID($E$3,15,100)&amp;$A45,기획현황!$F:$BR,기획현황!$Q$1,FALSE))</f>
        <v/>
      </c>
      <c r="G45" s="352" t="str">
        <f>IF(ISERROR(VLOOKUP(MID($E$3,15,100)&amp;$A45,기획현황!$F:$BR,기획현황!$R$1,FALSE))=TRUE,"",VLOOKUP(MID($E$3,15,100)&amp;$A45,기획현황!$F:$BR,기획현황!$R$1,FALSE))</f>
        <v/>
      </c>
      <c r="H45" s="480"/>
      <c r="I45" s="475" t="str">
        <f>IF(ISERROR(VLOOKUP(MID($E$3,15,100)&amp;$A45,기획현황!$F:$BR,기획현황!$W$1,FALSE))=TRUE,"",VLOOKUP(MID($E$3,15,100)&amp;$A45,기획현황!$F:$BR,기획현황!$W$1,FALSE))</f>
        <v/>
      </c>
      <c r="J45" s="351" t="str">
        <f>IF(ISERROR(VLOOKUP(MID($E$3,15,100)&amp;$A45,기획현황!$F:$BR,기획현황!$U$1,FALSE))=TRUE,"",VLOOKUP(MID($E$3,15,100)&amp;$A45,기획현황!$F:$BR,기획현황!$U$1,FALSE))</f>
        <v/>
      </c>
      <c r="K45" s="351" t="str">
        <f>IF(ISERROR(VLOOKUP(MID($E$3,15,100)&amp;$A45,기획현황!$F:$BR,기획현황!$Y$1,FALSE))=TRUE,"",VLOOKUP(MID($E$3,15,100)&amp;$A45,기획현황!$F:$BR,기획현황!$Y$1,FALSE))</f>
        <v/>
      </c>
      <c r="L45" s="353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53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53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53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53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53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53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53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53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76">
        <f t="shared" si="4"/>
        <v>0</v>
      </c>
      <c r="V45" s="477" t="str">
        <f>IF(ISERROR(VLOOKUP(MID($E$3,15,100)&amp;$A45,기획현황!$F:$BR,기획현황!$AV$1,FALSE))=TRUE,"",VLOOKUP(MID($E$3,15,100)&amp;$A45,기획현황!$F:$BR,기획현황!$AV$1,FALSE))</f>
        <v/>
      </c>
      <c r="W45" s="478" t="str">
        <f>IF(ISERROR(VLOOKUP(MID($E$3,15,100)&amp;$A45,기획현황!$F:$BR,기획현황!$AW$1,FALSE))=TRUE,"",VLOOKUP(MID($E$3,15,100)&amp;$A45,기획현황!$F:$BR,기획현황!$AW$1,FALSE))</f>
        <v/>
      </c>
      <c r="X45" s="479" t="str">
        <f>IF(ISERROR(VLOOKUP(MID($E$3,15,100)&amp;$A45,기획현황!$F:$BR,기획현황!$AY$1,FALSE))=TRUE,"",VLOOKUP(MID($E$3,15,100)&amp;$A45,기획현황!$F:$BR,기획현황!$AY$1,FALSE))</f>
        <v/>
      </c>
      <c r="Y45" s="479" t="str">
        <f>IF(ISERROR(VLOOKUP(MID($E$3,15,100)&amp;$A45,기획현황!$F:$BR,기획현황!$AZ$1,FALSE))=TRUE,"",VLOOKUP(MID($E$3,15,100)&amp;$A45,기획현황!$F:$BR,기획현황!$AZ$1,FALSE))</f>
        <v/>
      </c>
      <c r="Z45" s="475"/>
    </row>
    <row r="46" spans="1:26" ht="52.5" customHeight="1">
      <c r="A46" s="473">
        <f t="shared" si="6"/>
        <v>39</v>
      </c>
      <c r="B46" s="349" t="str">
        <f t="shared" si="5"/>
        <v/>
      </c>
      <c r="D46" s="351">
        <f t="shared" si="1"/>
        <v>0</v>
      </c>
      <c r="E46" s="352" t="str">
        <f>IF(ISERROR(VLOOKUP(MID($E$3,15,100)&amp;$A46,기획현황!$F:$BR,기획현황!$M$1,FALSE))=TRUE,"",VLOOKUP(MID($E$3,15,100)&amp;$A46,기획현황!$F:$BR,기획현황!$M$1,FALSE))</f>
        <v/>
      </c>
      <c r="F46" s="352" t="str">
        <f>IF(ISERROR(VLOOKUP(MID($E$3,15,100)&amp;$A46,기획현황!$F:$BR,기획현황!$Q$1,FALSE))=TRUE,"",VLOOKUP(MID($E$3,15,100)&amp;$A46,기획현황!$F:$BR,기획현황!$Q$1,FALSE))</f>
        <v/>
      </c>
      <c r="G46" s="352" t="str">
        <f>IF(ISERROR(VLOOKUP(MID($E$3,15,100)&amp;$A46,기획현황!$F:$BR,기획현황!$R$1,FALSE))=TRUE,"",VLOOKUP(MID($E$3,15,100)&amp;$A46,기획현황!$F:$BR,기획현황!$R$1,FALSE))</f>
        <v/>
      </c>
      <c r="H46" s="480"/>
      <c r="I46" s="475" t="str">
        <f>IF(ISERROR(VLOOKUP(MID($E$3,15,100)&amp;$A46,기획현황!$F:$BR,기획현황!$W$1,FALSE))=TRUE,"",VLOOKUP(MID($E$3,15,100)&amp;$A46,기획현황!$F:$BR,기획현황!$W$1,FALSE))</f>
        <v/>
      </c>
      <c r="J46" s="351" t="str">
        <f>IF(ISERROR(VLOOKUP(MID($E$3,15,100)&amp;$A46,기획현황!$F:$BR,기획현황!$U$1,FALSE))=TRUE,"",VLOOKUP(MID($E$3,15,100)&amp;$A46,기획현황!$F:$BR,기획현황!$U$1,FALSE))</f>
        <v/>
      </c>
      <c r="K46" s="351" t="str">
        <f>IF(ISERROR(VLOOKUP(MID($E$3,15,100)&amp;$A46,기획현황!$F:$BR,기획현황!$Y$1,FALSE))=TRUE,"",VLOOKUP(MID($E$3,15,100)&amp;$A46,기획현황!$F:$BR,기획현황!$Y$1,FALSE))</f>
        <v/>
      </c>
      <c r="L46" s="353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53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53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53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53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53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53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53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53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76">
        <f t="shared" si="4"/>
        <v>0</v>
      </c>
      <c r="V46" s="477" t="str">
        <f>IF(ISERROR(VLOOKUP(MID($E$3,15,100)&amp;$A46,기획현황!$F:$BR,기획현황!$AV$1,FALSE))=TRUE,"",VLOOKUP(MID($E$3,15,100)&amp;$A46,기획현황!$F:$BR,기획현황!$AV$1,FALSE))</f>
        <v/>
      </c>
      <c r="W46" s="478" t="str">
        <f>IF(ISERROR(VLOOKUP(MID($E$3,15,100)&amp;$A46,기획현황!$F:$BR,기획현황!$AW$1,FALSE))=TRUE,"",VLOOKUP(MID($E$3,15,100)&amp;$A46,기획현황!$F:$BR,기획현황!$AW$1,FALSE))</f>
        <v/>
      </c>
      <c r="X46" s="479" t="str">
        <f>IF(ISERROR(VLOOKUP(MID($E$3,15,100)&amp;$A46,기획현황!$F:$BR,기획현황!$AY$1,FALSE))=TRUE,"",VLOOKUP(MID($E$3,15,100)&amp;$A46,기획현황!$F:$BR,기획현황!$AY$1,FALSE))</f>
        <v/>
      </c>
      <c r="Y46" s="479" t="str">
        <f>IF(ISERROR(VLOOKUP(MID($E$3,15,100)&amp;$A46,기획현황!$F:$BR,기획현황!$AZ$1,FALSE))=TRUE,"",VLOOKUP(MID($E$3,15,100)&amp;$A46,기획현황!$F:$BR,기획현황!$AZ$1,FALSE))</f>
        <v/>
      </c>
      <c r="Z46" s="475"/>
    </row>
    <row r="47" spans="1:26" ht="52.5" customHeight="1">
      <c r="A47" s="473">
        <f t="shared" si="6"/>
        <v>40</v>
      </c>
      <c r="B47" s="349" t="str">
        <f t="shared" si="5"/>
        <v/>
      </c>
      <c r="D47" s="351">
        <f t="shared" si="1"/>
        <v>0</v>
      </c>
      <c r="E47" s="352" t="str">
        <f>IF(ISERROR(VLOOKUP(MID($E$3,15,100)&amp;$A47,기획현황!$F:$BR,기획현황!$M$1,FALSE))=TRUE,"",VLOOKUP(MID($E$3,15,100)&amp;$A47,기획현황!$F:$BR,기획현황!$M$1,FALSE))</f>
        <v/>
      </c>
      <c r="F47" s="352" t="str">
        <f>IF(ISERROR(VLOOKUP(MID($E$3,15,100)&amp;$A47,기획현황!$F:$BR,기획현황!$Q$1,FALSE))=TRUE,"",VLOOKUP(MID($E$3,15,100)&amp;$A47,기획현황!$F:$BR,기획현황!$Q$1,FALSE))</f>
        <v/>
      </c>
      <c r="G47" s="352" t="str">
        <f>IF(ISERROR(VLOOKUP(MID($E$3,15,100)&amp;$A47,기획현황!$F:$BR,기획현황!$R$1,FALSE))=TRUE,"",VLOOKUP(MID($E$3,15,100)&amp;$A47,기획현황!$F:$BR,기획현황!$R$1,FALSE))</f>
        <v/>
      </c>
      <c r="H47" s="480"/>
      <c r="I47" s="475" t="str">
        <f>IF(ISERROR(VLOOKUP(MID($E$3,15,100)&amp;$A47,기획현황!$F:$BR,기획현황!$W$1,FALSE))=TRUE,"",VLOOKUP(MID($E$3,15,100)&amp;$A47,기획현황!$F:$BR,기획현황!$W$1,FALSE))</f>
        <v/>
      </c>
      <c r="J47" s="351" t="str">
        <f>IF(ISERROR(VLOOKUP(MID($E$3,15,100)&amp;$A47,기획현황!$F:$BR,기획현황!$U$1,FALSE))=TRUE,"",VLOOKUP(MID($E$3,15,100)&amp;$A47,기획현황!$F:$BR,기획현황!$U$1,FALSE))</f>
        <v/>
      </c>
      <c r="K47" s="351" t="str">
        <f>IF(ISERROR(VLOOKUP(MID($E$3,15,100)&amp;$A47,기획현황!$F:$BR,기획현황!$Y$1,FALSE))=TRUE,"",VLOOKUP(MID($E$3,15,100)&amp;$A47,기획현황!$F:$BR,기획현황!$Y$1,FALSE))</f>
        <v/>
      </c>
      <c r="L47" s="353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53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53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53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53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53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53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53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53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76">
        <f t="shared" si="4"/>
        <v>0</v>
      </c>
      <c r="V47" s="477" t="str">
        <f>IF(ISERROR(VLOOKUP(MID($E$3,15,100)&amp;$A47,기획현황!$F:$BR,기획현황!$AV$1,FALSE))=TRUE,"",VLOOKUP(MID($E$3,15,100)&amp;$A47,기획현황!$F:$BR,기획현황!$AV$1,FALSE))</f>
        <v/>
      </c>
      <c r="W47" s="478" t="str">
        <f>IF(ISERROR(VLOOKUP(MID($E$3,15,100)&amp;$A47,기획현황!$F:$BR,기획현황!$AW$1,FALSE))=TRUE,"",VLOOKUP(MID($E$3,15,100)&amp;$A47,기획현황!$F:$BR,기획현황!$AW$1,FALSE))</f>
        <v/>
      </c>
      <c r="X47" s="479" t="str">
        <f>IF(ISERROR(VLOOKUP(MID($E$3,15,100)&amp;$A47,기획현황!$F:$BR,기획현황!$AY$1,FALSE))=TRUE,"",VLOOKUP(MID($E$3,15,100)&amp;$A47,기획현황!$F:$BR,기획현황!$AY$1,FALSE))</f>
        <v/>
      </c>
      <c r="Y47" s="479" t="str">
        <f>IF(ISERROR(VLOOKUP(MID($E$3,15,100)&amp;$A47,기획현황!$F:$BR,기획현황!$AZ$1,FALSE))=TRUE,"",VLOOKUP(MID($E$3,15,100)&amp;$A47,기획현황!$F:$BR,기획현황!$AZ$1,FALSE))</f>
        <v/>
      </c>
      <c r="Z47" s="475"/>
    </row>
    <row r="48" spans="1:26" ht="52.5" customHeight="1">
      <c r="A48" s="473">
        <f t="shared" si="6"/>
        <v>41</v>
      </c>
      <c r="B48" s="349" t="str">
        <f t="shared" si="5"/>
        <v/>
      </c>
      <c r="D48" s="351">
        <f t="shared" si="1"/>
        <v>0</v>
      </c>
      <c r="E48" s="352" t="str">
        <f>IF(ISERROR(VLOOKUP(MID($E$3,15,100)&amp;$A48,기획현황!$F:$BR,기획현황!$M$1,FALSE))=TRUE,"",VLOOKUP(MID($E$3,15,100)&amp;$A48,기획현황!$F:$BR,기획현황!$M$1,FALSE))</f>
        <v/>
      </c>
      <c r="F48" s="352" t="str">
        <f>IF(ISERROR(VLOOKUP(MID($E$3,15,100)&amp;$A48,기획현황!$F:$BR,기획현황!$Q$1,FALSE))=TRUE,"",VLOOKUP(MID($E$3,15,100)&amp;$A48,기획현황!$F:$BR,기획현황!$Q$1,FALSE))</f>
        <v/>
      </c>
      <c r="G48" s="352" t="str">
        <f>IF(ISERROR(VLOOKUP(MID($E$3,15,100)&amp;$A48,기획현황!$F:$BR,기획현황!$R$1,FALSE))=TRUE,"",VLOOKUP(MID($E$3,15,100)&amp;$A48,기획현황!$F:$BR,기획현황!$R$1,FALSE))</f>
        <v/>
      </c>
      <c r="H48" s="480"/>
      <c r="I48" s="475" t="str">
        <f>IF(ISERROR(VLOOKUP(MID($E$3,15,100)&amp;$A48,기획현황!$F:$BR,기획현황!$W$1,FALSE))=TRUE,"",VLOOKUP(MID($E$3,15,100)&amp;$A48,기획현황!$F:$BR,기획현황!$W$1,FALSE))</f>
        <v/>
      </c>
      <c r="J48" s="351" t="str">
        <f>IF(ISERROR(VLOOKUP(MID($E$3,15,100)&amp;$A48,기획현황!$F:$BR,기획현황!$U$1,FALSE))=TRUE,"",VLOOKUP(MID($E$3,15,100)&amp;$A48,기획현황!$F:$BR,기획현황!$U$1,FALSE))</f>
        <v/>
      </c>
      <c r="K48" s="351" t="str">
        <f>IF(ISERROR(VLOOKUP(MID($E$3,15,100)&amp;$A48,기획현황!$F:$BR,기획현황!$Y$1,FALSE))=TRUE,"",VLOOKUP(MID($E$3,15,100)&amp;$A48,기획현황!$F:$BR,기획현황!$Y$1,FALSE))</f>
        <v/>
      </c>
      <c r="L48" s="353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53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53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53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53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53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53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53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53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76">
        <f t="shared" si="4"/>
        <v>0</v>
      </c>
      <c r="V48" s="477" t="str">
        <f>IF(ISERROR(VLOOKUP(MID($E$3,15,100)&amp;$A48,기획현황!$F:$BR,기획현황!$AV$1,FALSE))=TRUE,"",VLOOKUP(MID($E$3,15,100)&amp;$A48,기획현황!$F:$BR,기획현황!$AV$1,FALSE))</f>
        <v/>
      </c>
      <c r="W48" s="478" t="str">
        <f>IF(ISERROR(VLOOKUP(MID($E$3,15,100)&amp;$A48,기획현황!$F:$BR,기획현황!$AW$1,FALSE))=TRUE,"",VLOOKUP(MID($E$3,15,100)&amp;$A48,기획현황!$F:$BR,기획현황!$AW$1,FALSE))</f>
        <v/>
      </c>
      <c r="X48" s="479" t="str">
        <f>IF(ISERROR(VLOOKUP(MID($E$3,15,100)&amp;$A48,기획현황!$F:$BR,기획현황!$AY$1,FALSE))=TRUE,"",VLOOKUP(MID($E$3,15,100)&amp;$A48,기획현황!$F:$BR,기획현황!$AY$1,FALSE))</f>
        <v/>
      </c>
      <c r="Y48" s="479" t="str">
        <f>IF(ISERROR(VLOOKUP(MID($E$3,15,100)&amp;$A48,기획현황!$F:$BR,기획현황!$AZ$1,FALSE))=TRUE,"",VLOOKUP(MID($E$3,15,100)&amp;$A48,기획현황!$F:$BR,기획현황!$AZ$1,FALSE))</f>
        <v/>
      </c>
      <c r="Z48" s="475"/>
    </row>
    <row r="49" spans="1:26" ht="52.5" customHeight="1">
      <c r="A49" s="473">
        <f t="shared" si="6"/>
        <v>42</v>
      </c>
      <c r="B49" s="349" t="str">
        <f t="shared" si="5"/>
        <v/>
      </c>
      <c r="D49" s="351">
        <f t="shared" si="1"/>
        <v>0</v>
      </c>
      <c r="E49" s="352" t="str">
        <f>IF(ISERROR(VLOOKUP(MID($E$3,15,100)&amp;$A49,기획현황!$F:$BR,기획현황!$M$1,FALSE))=TRUE,"",VLOOKUP(MID($E$3,15,100)&amp;$A49,기획현황!$F:$BR,기획현황!$M$1,FALSE))</f>
        <v/>
      </c>
      <c r="F49" s="352" t="str">
        <f>IF(ISERROR(VLOOKUP(MID($E$3,15,100)&amp;$A49,기획현황!$F:$BR,기획현황!$Q$1,FALSE))=TRUE,"",VLOOKUP(MID($E$3,15,100)&amp;$A49,기획현황!$F:$BR,기획현황!$Q$1,FALSE))</f>
        <v/>
      </c>
      <c r="G49" s="352" t="str">
        <f>IF(ISERROR(VLOOKUP(MID($E$3,15,100)&amp;$A49,기획현황!$F:$BR,기획현황!$R$1,FALSE))=TRUE,"",VLOOKUP(MID($E$3,15,100)&amp;$A49,기획현황!$F:$BR,기획현황!$R$1,FALSE))</f>
        <v/>
      </c>
      <c r="H49" s="480"/>
      <c r="I49" s="475" t="str">
        <f>IF(ISERROR(VLOOKUP(MID($E$3,15,100)&amp;$A49,기획현황!$F:$BR,기획현황!$W$1,FALSE))=TRUE,"",VLOOKUP(MID($E$3,15,100)&amp;$A49,기획현황!$F:$BR,기획현황!$W$1,FALSE))</f>
        <v/>
      </c>
      <c r="J49" s="351" t="str">
        <f>IF(ISERROR(VLOOKUP(MID($E$3,15,100)&amp;$A49,기획현황!$F:$BR,기획현황!$U$1,FALSE))=TRUE,"",VLOOKUP(MID($E$3,15,100)&amp;$A49,기획현황!$F:$BR,기획현황!$U$1,FALSE))</f>
        <v/>
      </c>
      <c r="K49" s="351" t="str">
        <f>IF(ISERROR(VLOOKUP(MID($E$3,15,100)&amp;$A49,기획현황!$F:$BR,기획현황!$Y$1,FALSE))=TRUE,"",VLOOKUP(MID($E$3,15,100)&amp;$A49,기획현황!$F:$BR,기획현황!$Y$1,FALSE))</f>
        <v/>
      </c>
      <c r="L49" s="353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53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53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53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53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53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53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53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53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76">
        <f t="shared" si="4"/>
        <v>0</v>
      </c>
      <c r="V49" s="477" t="str">
        <f>IF(ISERROR(VLOOKUP(MID($E$3,15,100)&amp;$A49,기획현황!$F:$BR,기획현황!$AV$1,FALSE))=TRUE,"",VLOOKUP(MID($E$3,15,100)&amp;$A49,기획현황!$F:$BR,기획현황!$AV$1,FALSE))</f>
        <v/>
      </c>
      <c r="W49" s="478" t="str">
        <f>IF(ISERROR(VLOOKUP(MID($E$3,15,100)&amp;$A49,기획현황!$F:$BR,기획현황!$AW$1,FALSE))=TRUE,"",VLOOKUP(MID($E$3,15,100)&amp;$A49,기획현황!$F:$BR,기획현황!$AW$1,FALSE))</f>
        <v/>
      </c>
      <c r="X49" s="479" t="str">
        <f>IF(ISERROR(VLOOKUP(MID($E$3,15,100)&amp;$A49,기획현황!$F:$BR,기획현황!$AY$1,FALSE))=TRUE,"",VLOOKUP(MID($E$3,15,100)&amp;$A49,기획현황!$F:$BR,기획현황!$AY$1,FALSE))</f>
        <v/>
      </c>
      <c r="Y49" s="479" t="str">
        <f>IF(ISERROR(VLOOKUP(MID($E$3,15,100)&amp;$A49,기획현황!$F:$BR,기획현황!$AZ$1,FALSE))=TRUE,"",VLOOKUP(MID($E$3,15,100)&amp;$A49,기획현황!$F:$BR,기획현황!$AZ$1,FALSE))</f>
        <v/>
      </c>
      <c r="Z49" s="475"/>
    </row>
    <row r="50" spans="1:26" ht="52.5" customHeight="1">
      <c r="A50" s="473">
        <f t="shared" si="6"/>
        <v>43</v>
      </c>
      <c r="B50" s="349" t="str">
        <f t="shared" si="5"/>
        <v/>
      </c>
      <c r="D50" s="351">
        <f t="shared" si="1"/>
        <v>0</v>
      </c>
      <c r="E50" s="352" t="str">
        <f>IF(ISERROR(VLOOKUP(MID($E$3,15,100)&amp;$A50,기획현황!$F:$BR,기획현황!$M$1,FALSE))=TRUE,"",VLOOKUP(MID($E$3,15,100)&amp;$A50,기획현황!$F:$BR,기획현황!$M$1,FALSE))</f>
        <v/>
      </c>
      <c r="F50" s="352" t="str">
        <f>IF(ISERROR(VLOOKUP(MID($E$3,15,100)&amp;$A50,기획현황!$F:$BR,기획현황!$Q$1,FALSE))=TRUE,"",VLOOKUP(MID($E$3,15,100)&amp;$A50,기획현황!$F:$BR,기획현황!$Q$1,FALSE))</f>
        <v/>
      </c>
      <c r="G50" s="352" t="str">
        <f>IF(ISERROR(VLOOKUP(MID($E$3,15,100)&amp;$A50,기획현황!$F:$BR,기획현황!$R$1,FALSE))=TRUE,"",VLOOKUP(MID($E$3,15,100)&amp;$A50,기획현황!$F:$BR,기획현황!$R$1,FALSE))</f>
        <v/>
      </c>
      <c r="H50" s="480"/>
      <c r="I50" s="475" t="str">
        <f>IF(ISERROR(VLOOKUP(MID($E$3,15,100)&amp;$A50,기획현황!$F:$BR,기획현황!$W$1,FALSE))=TRUE,"",VLOOKUP(MID($E$3,15,100)&amp;$A50,기획현황!$F:$BR,기획현황!$W$1,FALSE))</f>
        <v/>
      </c>
      <c r="J50" s="351" t="str">
        <f>IF(ISERROR(VLOOKUP(MID($E$3,15,100)&amp;$A50,기획현황!$F:$BR,기획현황!$U$1,FALSE))=TRUE,"",VLOOKUP(MID($E$3,15,100)&amp;$A50,기획현황!$F:$BR,기획현황!$U$1,FALSE))</f>
        <v/>
      </c>
      <c r="K50" s="351" t="str">
        <f>IF(ISERROR(VLOOKUP(MID($E$3,15,100)&amp;$A50,기획현황!$F:$BR,기획현황!$Y$1,FALSE))=TRUE,"",VLOOKUP(MID($E$3,15,100)&amp;$A50,기획현황!$F:$BR,기획현황!$Y$1,FALSE))</f>
        <v/>
      </c>
      <c r="L50" s="353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53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53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53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53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53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53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53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53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76">
        <f t="shared" si="4"/>
        <v>0</v>
      </c>
      <c r="V50" s="477" t="str">
        <f>IF(ISERROR(VLOOKUP(MID($E$3,15,100)&amp;$A50,기획현황!$F:$BR,기획현황!$AV$1,FALSE))=TRUE,"",VLOOKUP(MID($E$3,15,100)&amp;$A50,기획현황!$F:$BR,기획현황!$AV$1,FALSE))</f>
        <v/>
      </c>
      <c r="W50" s="478" t="str">
        <f>IF(ISERROR(VLOOKUP(MID($E$3,15,100)&amp;$A50,기획현황!$F:$BR,기획현황!$AW$1,FALSE))=TRUE,"",VLOOKUP(MID($E$3,15,100)&amp;$A50,기획현황!$F:$BR,기획현황!$AW$1,FALSE))</f>
        <v/>
      </c>
      <c r="X50" s="479" t="str">
        <f>IF(ISERROR(VLOOKUP(MID($E$3,15,100)&amp;$A50,기획현황!$F:$BR,기획현황!$AY$1,FALSE))=TRUE,"",VLOOKUP(MID($E$3,15,100)&amp;$A50,기획현황!$F:$BR,기획현황!$AY$1,FALSE))</f>
        <v/>
      </c>
      <c r="Y50" s="479" t="str">
        <f>IF(ISERROR(VLOOKUP(MID($E$3,15,100)&amp;$A50,기획현황!$F:$BR,기획현황!$AZ$1,FALSE))=TRUE,"",VLOOKUP(MID($E$3,15,100)&amp;$A50,기획현황!$F:$BR,기획현황!$AZ$1,FALSE))</f>
        <v/>
      </c>
      <c r="Z50" s="475"/>
    </row>
    <row r="51" spans="1:26" ht="52.5" customHeight="1">
      <c r="A51" s="473">
        <f t="shared" si="6"/>
        <v>44</v>
      </c>
      <c r="B51" s="349" t="str">
        <f t="shared" si="5"/>
        <v/>
      </c>
      <c r="D51" s="351">
        <f t="shared" si="1"/>
        <v>0</v>
      </c>
      <c r="E51" s="352" t="str">
        <f>IF(ISERROR(VLOOKUP(MID($E$3,15,100)&amp;$A51,기획현황!$F:$BR,기획현황!$M$1,FALSE))=TRUE,"",VLOOKUP(MID($E$3,15,100)&amp;$A51,기획현황!$F:$BR,기획현황!$M$1,FALSE))</f>
        <v/>
      </c>
      <c r="F51" s="352" t="str">
        <f>IF(ISERROR(VLOOKUP(MID($E$3,15,100)&amp;$A51,기획현황!$F:$BR,기획현황!$Q$1,FALSE))=TRUE,"",VLOOKUP(MID($E$3,15,100)&amp;$A51,기획현황!$F:$BR,기획현황!$Q$1,FALSE))</f>
        <v/>
      </c>
      <c r="G51" s="352" t="str">
        <f>IF(ISERROR(VLOOKUP(MID($E$3,15,100)&amp;$A51,기획현황!$F:$BR,기획현황!$R$1,FALSE))=TRUE,"",VLOOKUP(MID($E$3,15,100)&amp;$A51,기획현황!$F:$BR,기획현황!$R$1,FALSE))</f>
        <v/>
      </c>
      <c r="H51" s="480"/>
      <c r="I51" s="475" t="str">
        <f>IF(ISERROR(VLOOKUP(MID($E$3,15,100)&amp;$A51,기획현황!$F:$BR,기획현황!$W$1,FALSE))=TRUE,"",VLOOKUP(MID($E$3,15,100)&amp;$A51,기획현황!$F:$BR,기획현황!$W$1,FALSE))</f>
        <v/>
      </c>
      <c r="J51" s="351" t="str">
        <f>IF(ISERROR(VLOOKUP(MID($E$3,15,100)&amp;$A51,기획현황!$F:$BR,기획현황!$U$1,FALSE))=TRUE,"",VLOOKUP(MID($E$3,15,100)&amp;$A51,기획현황!$F:$BR,기획현황!$U$1,FALSE))</f>
        <v/>
      </c>
      <c r="K51" s="351" t="str">
        <f>IF(ISERROR(VLOOKUP(MID($E$3,15,100)&amp;$A51,기획현황!$F:$BR,기획현황!$Y$1,FALSE))=TRUE,"",VLOOKUP(MID($E$3,15,100)&amp;$A51,기획현황!$F:$BR,기획현황!$Y$1,FALSE))</f>
        <v/>
      </c>
      <c r="L51" s="353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53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53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53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53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53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53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53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53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76">
        <f t="shared" si="4"/>
        <v>0</v>
      </c>
      <c r="V51" s="477" t="str">
        <f>IF(ISERROR(VLOOKUP(MID($E$3,15,100)&amp;$A51,기획현황!$F:$BR,기획현황!$AV$1,FALSE))=TRUE,"",VLOOKUP(MID($E$3,15,100)&amp;$A51,기획현황!$F:$BR,기획현황!$AV$1,FALSE))</f>
        <v/>
      </c>
      <c r="W51" s="478" t="str">
        <f>IF(ISERROR(VLOOKUP(MID($E$3,15,100)&amp;$A51,기획현황!$F:$BR,기획현황!$AW$1,FALSE))=TRUE,"",VLOOKUP(MID($E$3,15,100)&amp;$A51,기획현황!$F:$BR,기획현황!$AW$1,FALSE))</f>
        <v/>
      </c>
      <c r="X51" s="479" t="str">
        <f>IF(ISERROR(VLOOKUP(MID($E$3,15,100)&amp;$A51,기획현황!$F:$BR,기획현황!$AY$1,FALSE))=TRUE,"",VLOOKUP(MID($E$3,15,100)&amp;$A51,기획현황!$F:$BR,기획현황!$AY$1,FALSE))</f>
        <v/>
      </c>
      <c r="Y51" s="479" t="str">
        <f>IF(ISERROR(VLOOKUP(MID($E$3,15,100)&amp;$A51,기획현황!$F:$BR,기획현황!$AZ$1,FALSE))=TRUE,"",VLOOKUP(MID($E$3,15,100)&amp;$A51,기획현황!$F:$BR,기획현황!$AZ$1,FALSE))</f>
        <v/>
      </c>
      <c r="Z51" s="475"/>
    </row>
    <row r="52" spans="1:26" ht="52.5" customHeight="1">
      <c r="A52" s="473">
        <f t="shared" si="6"/>
        <v>45</v>
      </c>
      <c r="B52" s="349" t="str">
        <f t="shared" si="5"/>
        <v/>
      </c>
      <c r="D52" s="351">
        <f t="shared" si="1"/>
        <v>0</v>
      </c>
      <c r="E52" s="352" t="str">
        <f>IF(ISERROR(VLOOKUP(MID($E$3,15,100)&amp;$A52,기획현황!$F:$BR,기획현황!$M$1,FALSE))=TRUE,"",VLOOKUP(MID($E$3,15,100)&amp;$A52,기획현황!$F:$BR,기획현황!$M$1,FALSE))</f>
        <v/>
      </c>
      <c r="F52" s="352" t="str">
        <f>IF(ISERROR(VLOOKUP(MID($E$3,15,100)&amp;$A52,기획현황!$F:$BR,기획현황!$Q$1,FALSE))=TRUE,"",VLOOKUP(MID($E$3,15,100)&amp;$A52,기획현황!$F:$BR,기획현황!$Q$1,FALSE))</f>
        <v/>
      </c>
      <c r="G52" s="352" t="str">
        <f>IF(ISERROR(VLOOKUP(MID($E$3,15,100)&amp;$A52,기획현황!$F:$BR,기획현황!$R$1,FALSE))=TRUE,"",VLOOKUP(MID($E$3,15,100)&amp;$A52,기획현황!$F:$BR,기획현황!$R$1,FALSE))</f>
        <v/>
      </c>
      <c r="H52" s="480"/>
      <c r="I52" s="475" t="str">
        <f>IF(ISERROR(VLOOKUP(MID($E$3,15,100)&amp;$A52,기획현황!$F:$BR,기획현황!$W$1,FALSE))=TRUE,"",VLOOKUP(MID($E$3,15,100)&amp;$A52,기획현황!$F:$BR,기획현황!$W$1,FALSE))</f>
        <v/>
      </c>
      <c r="J52" s="351" t="str">
        <f>IF(ISERROR(VLOOKUP(MID($E$3,15,100)&amp;$A52,기획현황!$F:$BR,기획현황!$U$1,FALSE))=TRUE,"",VLOOKUP(MID($E$3,15,100)&amp;$A52,기획현황!$F:$BR,기획현황!$U$1,FALSE))</f>
        <v/>
      </c>
      <c r="K52" s="351" t="str">
        <f>IF(ISERROR(VLOOKUP(MID($E$3,15,100)&amp;$A52,기획현황!$F:$BR,기획현황!$Y$1,FALSE))=TRUE,"",VLOOKUP(MID($E$3,15,100)&amp;$A52,기획현황!$F:$BR,기획현황!$Y$1,FALSE))</f>
        <v/>
      </c>
      <c r="L52" s="353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53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53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53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53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53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53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53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53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76">
        <f t="shared" si="4"/>
        <v>0</v>
      </c>
      <c r="V52" s="477" t="str">
        <f>IF(ISERROR(VLOOKUP(MID($E$3,15,100)&amp;$A52,기획현황!$F:$BR,기획현황!$AV$1,FALSE))=TRUE,"",VLOOKUP(MID($E$3,15,100)&amp;$A52,기획현황!$F:$BR,기획현황!$AV$1,FALSE))</f>
        <v/>
      </c>
      <c r="W52" s="478" t="str">
        <f>IF(ISERROR(VLOOKUP(MID($E$3,15,100)&amp;$A52,기획현황!$F:$BR,기획현황!$AW$1,FALSE))=TRUE,"",VLOOKUP(MID($E$3,15,100)&amp;$A52,기획현황!$F:$BR,기획현황!$AW$1,FALSE))</f>
        <v/>
      </c>
      <c r="X52" s="479" t="str">
        <f>IF(ISERROR(VLOOKUP(MID($E$3,15,100)&amp;$A52,기획현황!$F:$BR,기획현황!$AY$1,FALSE))=TRUE,"",VLOOKUP(MID($E$3,15,100)&amp;$A52,기획현황!$F:$BR,기획현황!$AY$1,FALSE))</f>
        <v/>
      </c>
      <c r="Y52" s="479" t="str">
        <f>IF(ISERROR(VLOOKUP(MID($E$3,15,100)&amp;$A52,기획현황!$F:$BR,기획현황!$AZ$1,FALSE))=TRUE,"",VLOOKUP(MID($E$3,15,100)&amp;$A52,기획현황!$F:$BR,기획현황!$AZ$1,FALSE))</f>
        <v/>
      </c>
      <c r="Z52" s="475"/>
    </row>
    <row r="53" spans="1:26" ht="52.5" customHeight="1">
      <c r="A53" s="473">
        <f t="shared" si="6"/>
        <v>46</v>
      </c>
      <c r="B53" s="349" t="str">
        <f t="shared" si="5"/>
        <v/>
      </c>
      <c r="D53" s="351">
        <f t="shared" si="1"/>
        <v>0</v>
      </c>
      <c r="E53" s="352" t="str">
        <f>IF(ISERROR(VLOOKUP(MID($E$3,15,100)&amp;$A53,기획현황!$F:$BR,기획현황!$M$1,FALSE))=TRUE,"",VLOOKUP(MID($E$3,15,100)&amp;$A53,기획현황!$F:$BR,기획현황!$M$1,FALSE))</f>
        <v/>
      </c>
      <c r="F53" s="352" t="str">
        <f>IF(ISERROR(VLOOKUP(MID($E$3,15,100)&amp;$A53,기획현황!$F:$BR,기획현황!$Q$1,FALSE))=TRUE,"",VLOOKUP(MID($E$3,15,100)&amp;$A53,기획현황!$F:$BR,기획현황!$Q$1,FALSE))</f>
        <v/>
      </c>
      <c r="G53" s="352" t="str">
        <f>IF(ISERROR(VLOOKUP(MID($E$3,15,100)&amp;$A53,기획현황!$F:$BR,기획현황!$R$1,FALSE))=TRUE,"",VLOOKUP(MID($E$3,15,100)&amp;$A53,기획현황!$F:$BR,기획현황!$R$1,FALSE))</f>
        <v/>
      </c>
      <c r="H53" s="480"/>
      <c r="I53" s="475" t="str">
        <f>IF(ISERROR(VLOOKUP(MID($E$3,15,100)&amp;$A53,기획현황!$F:$BR,기획현황!$W$1,FALSE))=TRUE,"",VLOOKUP(MID($E$3,15,100)&amp;$A53,기획현황!$F:$BR,기획현황!$W$1,FALSE))</f>
        <v/>
      </c>
      <c r="J53" s="351" t="str">
        <f>IF(ISERROR(VLOOKUP(MID($E$3,15,100)&amp;$A53,기획현황!$F:$BR,기획현황!$U$1,FALSE))=TRUE,"",VLOOKUP(MID($E$3,15,100)&amp;$A53,기획현황!$F:$BR,기획현황!$U$1,FALSE))</f>
        <v/>
      </c>
      <c r="K53" s="351" t="str">
        <f>IF(ISERROR(VLOOKUP(MID($E$3,15,100)&amp;$A53,기획현황!$F:$BR,기획현황!$Y$1,FALSE))=TRUE,"",VLOOKUP(MID($E$3,15,100)&amp;$A53,기획현황!$F:$BR,기획현황!$Y$1,FALSE))</f>
        <v/>
      </c>
      <c r="L53" s="353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53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53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53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53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53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53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53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53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76">
        <f t="shared" si="4"/>
        <v>0</v>
      </c>
      <c r="V53" s="477" t="str">
        <f>IF(ISERROR(VLOOKUP(MID($E$3,15,100)&amp;$A53,기획현황!$F:$BR,기획현황!$AV$1,FALSE))=TRUE,"",VLOOKUP(MID($E$3,15,100)&amp;$A53,기획현황!$F:$BR,기획현황!$AV$1,FALSE))</f>
        <v/>
      </c>
      <c r="W53" s="478" t="str">
        <f>IF(ISERROR(VLOOKUP(MID($E$3,15,100)&amp;$A53,기획현황!$F:$BR,기획현황!$AW$1,FALSE))=TRUE,"",VLOOKUP(MID($E$3,15,100)&amp;$A53,기획현황!$F:$BR,기획현황!$AW$1,FALSE))</f>
        <v/>
      </c>
      <c r="X53" s="479" t="str">
        <f>IF(ISERROR(VLOOKUP(MID($E$3,15,100)&amp;$A53,기획현황!$F:$BR,기획현황!$AY$1,FALSE))=TRUE,"",VLOOKUP(MID($E$3,15,100)&amp;$A53,기획현황!$F:$BR,기획현황!$AY$1,FALSE))</f>
        <v/>
      </c>
      <c r="Y53" s="479" t="str">
        <f>IF(ISERROR(VLOOKUP(MID($E$3,15,100)&amp;$A53,기획현황!$F:$BR,기획현황!$AZ$1,FALSE))=TRUE,"",VLOOKUP(MID($E$3,15,100)&amp;$A53,기획현황!$F:$BR,기획현황!$AZ$1,FALSE))</f>
        <v/>
      </c>
      <c r="Z53" s="481"/>
    </row>
    <row r="54" spans="1:26" ht="52.5" customHeight="1">
      <c r="A54" s="473">
        <f t="shared" si="6"/>
        <v>47</v>
      </c>
      <c r="B54" s="349" t="str">
        <f t="shared" si="5"/>
        <v/>
      </c>
      <c r="D54" s="351">
        <f t="shared" si="1"/>
        <v>0</v>
      </c>
      <c r="E54" s="352" t="str">
        <f>IF(ISERROR(VLOOKUP(MID($E$3,15,100)&amp;$A54,기획현황!$F:$BR,기획현황!$M$1,FALSE))=TRUE,"",VLOOKUP(MID($E$3,15,100)&amp;$A54,기획현황!$F:$BR,기획현황!$M$1,FALSE))</f>
        <v/>
      </c>
      <c r="F54" s="352" t="str">
        <f>IF(ISERROR(VLOOKUP(MID($E$3,15,100)&amp;$A54,기획현황!$F:$BR,기획현황!$Q$1,FALSE))=TRUE,"",VLOOKUP(MID($E$3,15,100)&amp;$A54,기획현황!$F:$BR,기획현황!$Q$1,FALSE))</f>
        <v/>
      </c>
      <c r="G54" s="352" t="str">
        <f>IF(ISERROR(VLOOKUP(MID($E$3,15,100)&amp;$A54,기획현황!$F:$BR,기획현황!$R$1,FALSE))=TRUE,"",VLOOKUP(MID($E$3,15,100)&amp;$A54,기획현황!$F:$BR,기획현황!$R$1,FALSE))</f>
        <v/>
      </c>
      <c r="H54" s="480"/>
      <c r="I54" s="475" t="str">
        <f>IF(ISERROR(VLOOKUP(MID($E$3,15,100)&amp;$A54,기획현황!$F:$BR,기획현황!$W$1,FALSE))=TRUE,"",VLOOKUP(MID($E$3,15,100)&amp;$A54,기획현황!$F:$BR,기획현황!$W$1,FALSE))</f>
        <v/>
      </c>
      <c r="J54" s="351" t="str">
        <f>IF(ISERROR(VLOOKUP(MID($E$3,15,100)&amp;$A54,기획현황!$F:$BR,기획현황!$U$1,FALSE))=TRUE,"",VLOOKUP(MID($E$3,15,100)&amp;$A54,기획현황!$F:$BR,기획현황!$U$1,FALSE))</f>
        <v/>
      </c>
      <c r="K54" s="351" t="str">
        <f>IF(ISERROR(VLOOKUP(MID($E$3,15,100)&amp;$A54,기획현황!$F:$BR,기획현황!$Y$1,FALSE))=TRUE,"",VLOOKUP(MID($E$3,15,100)&amp;$A54,기획현황!$F:$BR,기획현황!$Y$1,FALSE))</f>
        <v/>
      </c>
      <c r="L54" s="353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53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53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53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53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53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53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53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53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76">
        <f t="shared" si="4"/>
        <v>0</v>
      </c>
      <c r="V54" s="477" t="str">
        <f>IF(ISERROR(VLOOKUP(MID($E$3,15,100)&amp;$A54,기획현황!$F:$BR,기획현황!$AV$1,FALSE))=TRUE,"",VLOOKUP(MID($E$3,15,100)&amp;$A54,기획현황!$F:$BR,기획현황!$AV$1,FALSE))</f>
        <v/>
      </c>
      <c r="W54" s="478" t="str">
        <f>IF(ISERROR(VLOOKUP(MID($E$3,15,100)&amp;$A54,기획현황!$F:$BR,기획현황!$AW$1,FALSE))=TRUE,"",VLOOKUP(MID($E$3,15,100)&amp;$A54,기획현황!$F:$BR,기획현황!$AW$1,FALSE))</f>
        <v/>
      </c>
      <c r="X54" s="479" t="str">
        <f>IF(ISERROR(VLOOKUP(MID($E$3,15,100)&amp;$A54,기획현황!$F:$BR,기획현황!$AY$1,FALSE))=TRUE,"",VLOOKUP(MID($E$3,15,100)&amp;$A54,기획현황!$F:$BR,기획현황!$AY$1,FALSE))</f>
        <v/>
      </c>
      <c r="Y54" s="479" t="str">
        <f>IF(ISERROR(VLOOKUP(MID($E$3,15,100)&amp;$A54,기획현황!$F:$BR,기획현황!$AZ$1,FALSE))=TRUE,"",VLOOKUP(MID($E$3,15,100)&amp;$A54,기획현황!$F:$BR,기획현황!$AZ$1,FALSE))</f>
        <v/>
      </c>
      <c r="Z54" s="475"/>
    </row>
    <row r="55" spans="1:26" ht="52.5" customHeight="1">
      <c r="A55" s="473">
        <f t="shared" si="6"/>
        <v>48</v>
      </c>
      <c r="B55" s="349" t="str">
        <f t="shared" si="5"/>
        <v/>
      </c>
      <c r="D55" s="351">
        <f t="shared" si="1"/>
        <v>0</v>
      </c>
      <c r="E55" s="352" t="str">
        <f>IF(ISERROR(VLOOKUP(MID($E$3,15,100)&amp;$A55,기획현황!$F:$BR,기획현황!$M$1,FALSE))=TRUE,"",VLOOKUP(MID($E$3,15,100)&amp;$A55,기획현황!$F:$BR,기획현황!$M$1,FALSE))</f>
        <v/>
      </c>
      <c r="F55" s="352" t="str">
        <f>IF(ISERROR(VLOOKUP(MID($E$3,15,100)&amp;$A55,기획현황!$F:$BR,기획현황!$Q$1,FALSE))=TRUE,"",VLOOKUP(MID($E$3,15,100)&amp;$A55,기획현황!$F:$BR,기획현황!$Q$1,FALSE))</f>
        <v/>
      </c>
      <c r="G55" s="352" t="str">
        <f>IF(ISERROR(VLOOKUP(MID($E$3,15,100)&amp;$A55,기획현황!$F:$BR,기획현황!$R$1,FALSE))=TRUE,"",VLOOKUP(MID($E$3,15,100)&amp;$A55,기획현황!$F:$BR,기획현황!$R$1,FALSE))</f>
        <v/>
      </c>
      <c r="H55" s="480"/>
      <c r="I55" s="475" t="str">
        <f>IF(ISERROR(VLOOKUP(MID($E$3,15,100)&amp;$A55,기획현황!$F:$BR,기획현황!$W$1,FALSE))=TRUE,"",VLOOKUP(MID($E$3,15,100)&amp;$A55,기획현황!$F:$BR,기획현황!$W$1,FALSE))</f>
        <v/>
      </c>
      <c r="J55" s="351" t="str">
        <f>IF(ISERROR(VLOOKUP(MID($E$3,15,100)&amp;$A55,기획현황!$F:$BR,기획현황!$U$1,FALSE))=TRUE,"",VLOOKUP(MID($E$3,15,100)&amp;$A55,기획현황!$F:$BR,기획현황!$U$1,FALSE))</f>
        <v/>
      </c>
      <c r="K55" s="351" t="str">
        <f>IF(ISERROR(VLOOKUP(MID($E$3,15,100)&amp;$A55,기획현황!$F:$BR,기획현황!$Y$1,FALSE))=TRUE,"",VLOOKUP(MID($E$3,15,100)&amp;$A55,기획현황!$F:$BR,기획현황!$Y$1,FALSE))</f>
        <v/>
      </c>
      <c r="L55" s="353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53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53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53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53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53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53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53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53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76">
        <f t="shared" si="4"/>
        <v>0</v>
      </c>
      <c r="V55" s="477" t="str">
        <f>IF(ISERROR(VLOOKUP(MID($E$3,15,100)&amp;$A55,기획현황!$F:$BR,기획현황!$AV$1,FALSE))=TRUE,"",VLOOKUP(MID($E$3,15,100)&amp;$A55,기획현황!$F:$BR,기획현황!$AV$1,FALSE))</f>
        <v/>
      </c>
      <c r="W55" s="478" t="str">
        <f>IF(ISERROR(VLOOKUP(MID($E$3,15,100)&amp;$A55,기획현황!$F:$BR,기획현황!$AW$1,FALSE))=TRUE,"",VLOOKUP(MID($E$3,15,100)&amp;$A55,기획현황!$F:$BR,기획현황!$AW$1,FALSE))</f>
        <v/>
      </c>
      <c r="X55" s="479" t="str">
        <f>IF(ISERROR(VLOOKUP(MID($E$3,15,100)&amp;$A55,기획현황!$F:$BR,기획현황!$AY$1,FALSE))=TRUE,"",VLOOKUP(MID($E$3,15,100)&amp;$A55,기획현황!$F:$BR,기획현황!$AY$1,FALSE))</f>
        <v/>
      </c>
      <c r="Y55" s="479" t="str">
        <f>IF(ISERROR(VLOOKUP(MID($E$3,15,100)&amp;$A55,기획현황!$F:$BR,기획현황!$AZ$1,FALSE))=TRUE,"",VLOOKUP(MID($E$3,15,100)&amp;$A55,기획현황!$F:$BR,기획현황!$AZ$1,FALSE))</f>
        <v/>
      </c>
      <c r="Z55" s="475"/>
    </row>
    <row r="56" spans="1:26" ht="52.5" customHeight="1">
      <c r="A56" s="473">
        <f t="shared" si="6"/>
        <v>49</v>
      </c>
      <c r="B56" s="349" t="str">
        <f t="shared" si="5"/>
        <v/>
      </c>
      <c r="D56" s="351">
        <f t="shared" si="1"/>
        <v>0</v>
      </c>
      <c r="E56" s="352" t="str">
        <f>IF(ISERROR(VLOOKUP(MID($E$3,15,100)&amp;$A56,기획현황!$F:$BR,기획현황!$M$1,FALSE))=TRUE,"",VLOOKUP(MID($E$3,15,100)&amp;$A56,기획현황!$F:$BR,기획현황!$M$1,FALSE))</f>
        <v/>
      </c>
      <c r="F56" s="352" t="str">
        <f>IF(ISERROR(VLOOKUP(MID($E$3,15,100)&amp;$A56,기획현황!$F:$BR,기획현황!$Q$1,FALSE))=TRUE,"",VLOOKUP(MID($E$3,15,100)&amp;$A56,기획현황!$F:$BR,기획현황!$Q$1,FALSE))</f>
        <v/>
      </c>
      <c r="G56" s="352" t="str">
        <f>IF(ISERROR(VLOOKUP(MID($E$3,15,100)&amp;$A56,기획현황!$F:$BR,기획현황!$R$1,FALSE))=TRUE,"",VLOOKUP(MID($E$3,15,100)&amp;$A56,기획현황!$F:$BR,기획현황!$R$1,FALSE))</f>
        <v/>
      </c>
      <c r="H56" s="480"/>
      <c r="I56" s="475" t="str">
        <f>IF(ISERROR(VLOOKUP(MID($E$3,15,100)&amp;$A56,기획현황!$F:$BR,기획현황!$W$1,FALSE))=TRUE,"",VLOOKUP(MID($E$3,15,100)&amp;$A56,기획현황!$F:$BR,기획현황!$W$1,FALSE))</f>
        <v/>
      </c>
      <c r="J56" s="351" t="str">
        <f>IF(ISERROR(VLOOKUP(MID($E$3,15,100)&amp;$A56,기획현황!$F:$BR,기획현황!$U$1,FALSE))=TRUE,"",VLOOKUP(MID($E$3,15,100)&amp;$A56,기획현황!$F:$BR,기획현황!$U$1,FALSE))</f>
        <v/>
      </c>
      <c r="K56" s="351" t="str">
        <f>IF(ISERROR(VLOOKUP(MID($E$3,15,100)&amp;$A56,기획현황!$F:$BR,기획현황!$Y$1,FALSE))=TRUE,"",VLOOKUP(MID($E$3,15,100)&amp;$A56,기획현황!$F:$BR,기획현황!$Y$1,FALSE))</f>
        <v/>
      </c>
      <c r="L56" s="353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53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53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53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53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53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53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53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53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76">
        <f t="shared" si="4"/>
        <v>0</v>
      </c>
      <c r="V56" s="477" t="str">
        <f>IF(ISERROR(VLOOKUP(MID($E$3,15,100)&amp;$A56,기획현황!$F:$BR,기획현황!$AV$1,FALSE))=TRUE,"",VLOOKUP(MID($E$3,15,100)&amp;$A56,기획현황!$F:$BR,기획현황!$AV$1,FALSE))</f>
        <v/>
      </c>
      <c r="W56" s="478" t="str">
        <f>IF(ISERROR(VLOOKUP(MID($E$3,15,100)&amp;$A56,기획현황!$F:$BR,기획현황!$AW$1,FALSE))=TRUE,"",VLOOKUP(MID($E$3,15,100)&amp;$A56,기획현황!$F:$BR,기획현황!$AW$1,FALSE))</f>
        <v/>
      </c>
      <c r="X56" s="479" t="str">
        <f>IF(ISERROR(VLOOKUP(MID($E$3,15,100)&amp;$A56,기획현황!$F:$BR,기획현황!$AY$1,FALSE))=TRUE,"",VLOOKUP(MID($E$3,15,100)&amp;$A56,기획현황!$F:$BR,기획현황!$AY$1,FALSE))</f>
        <v/>
      </c>
      <c r="Y56" s="479" t="str">
        <f>IF(ISERROR(VLOOKUP(MID($E$3,15,100)&amp;$A56,기획현황!$F:$BR,기획현황!$AZ$1,FALSE))=TRUE,"",VLOOKUP(MID($E$3,15,100)&amp;$A56,기획현황!$F:$BR,기획현황!$AZ$1,FALSE))</f>
        <v/>
      </c>
      <c r="Z56" s="475"/>
    </row>
    <row r="57" spans="1:26" ht="52.5" customHeight="1">
      <c r="A57" s="473">
        <f t="shared" si="6"/>
        <v>50</v>
      </c>
      <c r="B57" s="349" t="str">
        <f t="shared" si="5"/>
        <v/>
      </c>
      <c r="D57" s="351">
        <f t="shared" si="1"/>
        <v>0</v>
      </c>
      <c r="E57" s="352" t="str">
        <f>IF(ISERROR(VLOOKUP(MID($E$3,15,100)&amp;$A57,기획현황!$F:$BR,기획현황!$M$1,FALSE))=TRUE,"",VLOOKUP(MID($E$3,15,100)&amp;$A57,기획현황!$F:$BR,기획현황!$M$1,FALSE))</f>
        <v/>
      </c>
      <c r="F57" s="352" t="str">
        <f>IF(ISERROR(VLOOKUP(MID($E$3,15,100)&amp;$A57,기획현황!$F:$BR,기획현황!$Q$1,FALSE))=TRUE,"",VLOOKUP(MID($E$3,15,100)&amp;$A57,기획현황!$F:$BR,기획현황!$Q$1,FALSE))</f>
        <v/>
      </c>
      <c r="G57" s="352" t="str">
        <f>IF(ISERROR(VLOOKUP(MID($E$3,15,100)&amp;$A57,기획현황!$F:$BR,기획현황!$R$1,FALSE))=TRUE,"",VLOOKUP(MID($E$3,15,100)&amp;$A57,기획현황!$F:$BR,기획현황!$R$1,FALSE))</f>
        <v/>
      </c>
      <c r="H57" s="480"/>
      <c r="I57" s="475" t="str">
        <f>IF(ISERROR(VLOOKUP(MID($E$3,15,100)&amp;$A57,기획현황!$F:$BR,기획현황!$W$1,FALSE))=TRUE,"",VLOOKUP(MID($E$3,15,100)&amp;$A57,기획현황!$F:$BR,기획현황!$W$1,FALSE))</f>
        <v/>
      </c>
      <c r="J57" s="351" t="str">
        <f>IF(ISERROR(VLOOKUP(MID($E$3,15,100)&amp;$A57,기획현황!$F:$BR,기획현황!$U$1,FALSE))=TRUE,"",VLOOKUP(MID($E$3,15,100)&amp;$A57,기획현황!$F:$BR,기획현황!$U$1,FALSE))</f>
        <v/>
      </c>
      <c r="K57" s="351" t="str">
        <f>IF(ISERROR(VLOOKUP(MID($E$3,15,100)&amp;$A57,기획현황!$F:$BR,기획현황!$Y$1,FALSE))=TRUE,"",VLOOKUP(MID($E$3,15,100)&amp;$A57,기획현황!$F:$BR,기획현황!$Y$1,FALSE))</f>
        <v/>
      </c>
      <c r="L57" s="353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53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53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53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53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53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53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53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53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76">
        <f t="shared" si="4"/>
        <v>0</v>
      </c>
      <c r="V57" s="477" t="str">
        <f>IF(ISERROR(VLOOKUP(MID($E$3,15,100)&amp;$A57,기획현황!$F:$BR,기획현황!$AV$1,FALSE))=TRUE,"",VLOOKUP(MID($E$3,15,100)&amp;$A57,기획현황!$F:$BR,기획현황!$AV$1,FALSE))</f>
        <v/>
      </c>
      <c r="W57" s="478" t="str">
        <f>IF(ISERROR(VLOOKUP(MID($E$3,15,100)&amp;$A57,기획현황!$F:$BR,기획현황!$AW$1,FALSE))=TRUE,"",VLOOKUP(MID($E$3,15,100)&amp;$A57,기획현황!$F:$BR,기획현황!$AW$1,FALSE))</f>
        <v/>
      </c>
      <c r="X57" s="479" t="str">
        <f>IF(ISERROR(VLOOKUP(MID($E$3,15,100)&amp;$A57,기획현황!$F:$BR,기획현황!$AY$1,FALSE))=TRUE,"",VLOOKUP(MID($E$3,15,100)&amp;$A57,기획현황!$F:$BR,기획현황!$AY$1,FALSE))</f>
        <v/>
      </c>
      <c r="Y57" s="479" t="str">
        <f>IF(ISERROR(VLOOKUP(MID($E$3,15,100)&amp;$A57,기획현황!$F:$BR,기획현황!$AZ$1,FALSE))=TRUE,"",VLOOKUP(MID($E$3,15,100)&amp;$A57,기획현황!$F:$BR,기획현황!$AZ$1,FALSE))</f>
        <v/>
      </c>
      <c r="Z57" s="475"/>
    </row>
    <row r="58" spans="1:26" ht="21.75" customHeight="1">
      <c r="A58" s="473"/>
      <c r="B58" s="349"/>
      <c r="D58" s="1433" t="s">
        <v>1683</v>
      </c>
      <c r="E58" s="1433"/>
      <c r="F58" s="482"/>
      <c r="G58" s="482"/>
      <c r="H58" s="482"/>
      <c r="I58" s="482"/>
      <c r="J58" s="482"/>
      <c r="K58" s="482"/>
      <c r="L58" s="483">
        <f>SUM(L8:L57)</f>
        <v>0</v>
      </c>
      <c r="M58" s="483">
        <f t="shared" ref="M58:U58" si="7">SUM(M8:M57)</f>
        <v>0</v>
      </c>
      <c r="N58" s="483">
        <f t="shared" si="7"/>
        <v>0</v>
      </c>
      <c r="O58" s="483">
        <f t="shared" si="7"/>
        <v>0</v>
      </c>
      <c r="P58" s="483">
        <f t="shared" si="7"/>
        <v>0</v>
      </c>
      <c r="Q58" s="483">
        <f t="shared" si="7"/>
        <v>0</v>
      </c>
      <c r="R58" s="483">
        <f t="shared" si="7"/>
        <v>0</v>
      </c>
      <c r="S58" s="483">
        <f t="shared" si="7"/>
        <v>0</v>
      </c>
      <c r="T58" s="483">
        <f t="shared" si="7"/>
        <v>0</v>
      </c>
      <c r="U58" s="483">
        <f t="shared" si="7"/>
        <v>0</v>
      </c>
      <c r="V58" s="484">
        <f>SUMPRODUCT($U8:$U57,$V8:$V57)</f>
        <v>0</v>
      </c>
      <c r="W58" s="485">
        <f>SUMPRODUCT($U8:$U57,W8:W57)</f>
        <v>0</v>
      </c>
      <c r="X58" s="486"/>
      <c r="Y58" s="486"/>
      <c r="Z58" s="487"/>
    </row>
    <row r="59" spans="1:26" ht="17.25">
      <c r="A59" s="473"/>
      <c r="B59" s="349"/>
      <c r="D59" s="342"/>
    </row>
    <row r="60" spans="1:26">
      <c r="A60" s="473"/>
      <c r="B60" s="349"/>
    </row>
    <row r="61" spans="1:26">
      <c r="A61" s="473"/>
      <c r="B61" s="349"/>
    </row>
    <row r="62" spans="1:26">
      <c r="A62" s="473"/>
      <c r="B62" s="349"/>
    </row>
    <row r="63" spans="1:26">
      <c r="A63" s="473"/>
      <c r="B63" s="349"/>
    </row>
    <row r="64" spans="1:26">
      <c r="A64" s="473"/>
      <c r="B64" s="349"/>
    </row>
    <row r="65" spans="1:2">
      <c r="A65" s="473"/>
      <c r="B65" s="349"/>
    </row>
    <row r="66" spans="1:2">
      <c r="A66" s="473"/>
      <c r="B66" s="349"/>
    </row>
    <row r="67" spans="1:2">
      <c r="A67" s="473"/>
      <c r="B67" s="349"/>
    </row>
    <row r="68" spans="1:2">
      <c r="A68" s="473"/>
      <c r="B68" s="349"/>
    </row>
    <row r="69" spans="1:2">
      <c r="A69" s="473"/>
      <c r="B69" s="349"/>
    </row>
    <row r="70" spans="1:2">
      <c r="A70" s="473"/>
      <c r="B70" s="349"/>
    </row>
    <row r="71" spans="1:2">
      <c r="A71" s="473"/>
      <c r="B71" s="349"/>
    </row>
    <row r="72" spans="1:2">
      <c r="A72" s="473"/>
      <c r="B72" s="349"/>
    </row>
    <row r="73" spans="1:2">
      <c r="A73" s="473"/>
      <c r="B73" s="349"/>
    </row>
    <row r="74" spans="1:2">
      <c r="A74" s="473"/>
      <c r="B74" s="349"/>
    </row>
    <row r="75" spans="1:2">
      <c r="A75" s="473"/>
      <c r="B75" s="349"/>
    </row>
    <row r="76" spans="1:2">
      <c r="A76" s="473"/>
      <c r="B76" s="349"/>
    </row>
    <row r="77" spans="1:2">
      <c r="A77" s="473"/>
      <c r="B77" s="349"/>
    </row>
    <row r="78" spans="1:2">
      <c r="A78" s="473"/>
      <c r="B78" s="349"/>
    </row>
    <row r="79" spans="1:2">
      <c r="A79" s="473"/>
      <c r="B79" s="349"/>
    </row>
    <row r="80" spans="1:2">
      <c r="A80" s="473"/>
      <c r="B80" s="349"/>
    </row>
    <row r="81" spans="1:2">
      <c r="A81" s="473"/>
      <c r="B81" s="349"/>
    </row>
    <row r="82" spans="1:2">
      <c r="A82" s="473"/>
      <c r="B82" s="349"/>
    </row>
    <row r="83" spans="1:2">
      <c r="A83" s="473"/>
      <c r="B83" s="349"/>
    </row>
    <row r="84" spans="1:2">
      <c r="A84" s="473"/>
      <c r="B84" s="349"/>
    </row>
    <row r="85" spans="1:2">
      <c r="A85" s="473"/>
      <c r="B85" s="349"/>
    </row>
    <row r="86" spans="1:2">
      <c r="A86" s="473"/>
      <c r="B86" s="349"/>
    </row>
    <row r="87" spans="1:2">
      <c r="A87" s="473"/>
      <c r="B87" s="349"/>
    </row>
    <row r="88" spans="1:2">
      <c r="A88" s="473"/>
      <c r="B88" s="349"/>
    </row>
    <row r="89" spans="1:2">
      <c r="A89" s="473"/>
      <c r="B89" s="349"/>
    </row>
    <row r="90" spans="1:2">
      <c r="A90" s="473"/>
      <c r="B90" s="349"/>
    </row>
    <row r="91" spans="1:2">
      <c r="A91" s="473"/>
      <c r="B91" s="349"/>
    </row>
    <row r="92" spans="1:2">
      <c r="A92" s="473"/>
      <c r="B92" s="349"/>
    </row>
    <row r="93" spans="1:2">
      <c r="A93" s="473"/>
      <c r="B93" s="349"/>
    </row>
    <row r="94" spans="1:2">
      <c r="A94" s="473"/>
      <c r="B94" s="349"/>
    </row>
    <row r="95" spans="1:2">
      <c r="A95" s="473"/>
      <c r="B95" s="349"/>
    </row>
    <row r="96" spans="1:2">
      <c r="A96" s="473"/>
      <c r="B96" s="349"/>
    </row>
    <row r="97" spans="1:2">
      <c r="A97" s="473"/>
      <c r="B97" s="349"/>
    </row>
    <row r="98" spans="1:2">
      <c r="A98" s="473"/>
      <c r="B98" s="349"/>
    </row>
    <row r="99" spans="1:2">
      <c r="A99" s="473"/>
      <c r="B99" s="349"/>
    </row>
    <row r="100" spans="1:2">
      <c r="A100" s="473"/>
      <c r="B100" s="349"/>
    </row>
    <row r="101" spans="1:2">
      <c r="A101" s="473"/>
      <c r="B101" s="349"/>
    </row>
    <row r="102" spans="1:2">
      <c r="A102" s="473"/>
      <c r="B102" s="349"/>
    </row>
    <row r="103" spans="1:2">
      <c r="A103" s="473"/>
      <c r="B103" s="349"/>
    </row>
    <row r="104" spans="1:2">
      <c r="A104" s="473"/>
      <c r="B104" s="349"/>
    </row>
    <row r="105" spans="1:2">
      <c r="A105" s="473"/>
      <c r="B105" s="349"/>
    </row>
    <row r="106" spans="1:2">
      <c r="A106" s="473"/>
      <c r="B106" s="349"/>
    </row>
    <row r="107" spans="1:2">
      <c r="A107" s="473"/>
      <c r="B107" s="349"/>
    </row>
    <row r="108" spans="1:2">
      <c r="A108" s="473"/>
      <c r="B108" s="349"/>
    </row>
    <row r="109" spans="1:2">
      <c r="A109" s="473"/>
      <c r="B109" s="349"/>
    </row>
    <row r="110" spans="1:2">
      <c r="A110" s="473"/>
      <c r="B110" s="349"/>
    </row>
    <row r="111" spans="1:2">
      <c r="A111" s="473"/>
      <c r="B111" s="349"/>
    </row>
    <row r="112" spans="1:2">
      <c r="A112" s="473"/>
      <c r="B112" s="349"/>
    </row>
    <row r="113" spans="1:2">
      <c r="A113" s="473"/>
      <c r="B113" s="349"/>
    </row>
    <row r="114" spans="1:2">
      <c r="A114" s="473"/>
      <c r="B114" s="349"/>
    </row>
    <row r="115" spans="1:2">
      <c r="A115" s="473"/>
      <c r="B115" s="349"/>
    </row>
    <row r="116" spans="1:2">
      <c r="A116" s="473"/>
      <c r="B116" s="349"/>
    </row>
    <row r="117" spans="1:2">
      <c r="A117" s="473"/>
      <c r="B117" s="349"/>
    </row>
    <row r="118" spans="1:2">
      <c r="A118" s="473"/>
      <c r="B118" s="349"/>
    </row>
    <row r="119" spans="1:2">
      <c r="A119" s="473"/>
      <c r="B119" s="349"/>
    </row>
    <row r="120" spans="1:2">
      <c r="A120" s="473"/>
      <c r="B120" s="349"/>
    </row>
    <row r="121" spans="1:2">
      <c r="A121" s="473"/>
      <c r="B121" s="349"/>
    </row>
    <row r="122" spans="1:2">
      <c r="A122" s="473"/>
      <c r="B122" s="349"/>
    </row>
    <row r="123" spans="1:2">
      <c r="A123" s="473"/>
      <c r="B123" s="349"/>
    </row>
    <row r="124" spans="1:2">
      <c r="A124" s="473"/>
      <c r="B124" s="349"/>
    </row>
    <row r="125" spans="1:2">
      <c r="A125" s="473"/>
      <c r="B125" s="349"/>
    </row>
    <row r="126" spans="1:2">
      <c r="A126" s="473"/>
      <c r="B126" s="349"/>
    </row>
    <row r="127" spans="1:2">
      <c r="A127" s="473"/>
      <c r="B127" s="349"/>
    </row>
    <row r="128" spans="1:2">
      <c r="A128" s="473"/>
      <c r="B128" s="349"/>
    </row>
    <row r="129" spans="1:2">
      <c r="A129" s="473"/>
      <c r="B129" s="349"/>
    </row>
    <row r="130" spans="1:2">
      <c r="A130" s="473"/>
      <c r="B130" s="349"/>
    </row>
    <row r="131" spans="1:2">
      <c r="A131" s="473"/>
      <c r="B131" s="349"/>
    </row>
    <row r="132" spans="1:2">
      <c r="A132" s="473"/>
      <c r="B132" s="349"/>
    </row>
    <row r="133" spans="1:2">
      <c r="A133" s="473"/>
      <c r="B133" s="349"/>
    </row>
    <row r="134" spans="1:2">
      <c r="A134" s="473"/>
      <c r="B134" s="349"/>
    </row>
    <row r="135" spans="1:2">
      <c r="A135" s="473"/>
      <c r="B135" s="349"/>
    </row>
    <row r="136" spans="1:2">
      <c r="A136" s="473"/>
      <c r="B136" s="349"/>
    </row>
    <row r="137" spans="1:2">
      <c r="A137" s="473"/>
      <c r="B137" s="349"/>
    </row>
    <row r="138" spans="1:2">
      <c r="A138" s="473"/>
      <c r="B138" s="349"/>
    </row>
    <row r="139" spans="1:2">
      <c r="A139" s="473"/>
      <c r="B139" s="349"/>
    </row>
    <row r="140" spans="1:2">
      <c r="A140" s="473"/>
      <c r="B140" s="349"/>
    </row>
    <row r="141" spans="1:2">
      <c r="A141" s="473"/>
      <c r="B141" s="349"/>
    </row>
    <row r="142" spans="1:2">
      <c r="A142" s="473"/>
      <c r="B142" s="349"/>
    </row>
    <row r="143" spans="1:2">
      <c r="A143" s="473"/>
      <c r="B143" s="349"/>
    </row>
    <row r="144" spans="1:2">
      <c r="A144" s="473"/>
      <c r="B144" s="349"/>
    </row>
    <row r="145" spans="1:2">
      <c r="A145" s="473"/>
      <c r="B145" s="349"/>
    </row>
    <row r="146" spans="1:2">
      <c r="A146" s="473"/>
      <c r="B146" s="349"/>
    </row>
    <row r="147" spans="1:2">
      <c r="A147" s="473"/>
      <c r="B147" s="349"/>
    </row>
    <row r="148" spans="1:2">
      <c r="A148" s="473"/>
      <c r="B148" s="349"/>
    </row>
    <row r="149" spans="1:2">
      <c r="A149" s="473"/>
      <c r="B149" s="349"/>
    </row>
    <row r="150" spans="1:2">
      <c r="A150" s="473"/>
      <c r="B150" s="349"/>
    </row>
    <row r="151" spans="1:2">
      <c r="A151" s="473"/>
      <c r="B151" s="349"/>
    </row>
    <row r="152" spans="1:2">
      <c r="A152" s="473"/>
      <c r="B152" s="349"/>
    </row>
    <row r="153" spans="1:2">
      <c r="A153" s="473"/>
      <c r="B153" s="349"/>
    </row>
    <row r="154" spans="1:2">
      <c r="A154" s="473"/>
      <c r="B154" s="349"/>
    </row>
    <row r="155" spans="1:2">
      <c r="A155" s="473"/>
      <c r="B155" s="349"/>
    </row>
    <row r="156" spans="1:2">
      <c r="A156" s="473"/>
      <c r="B156" s="349"/>
    </row>
    <row r="157" spans="1:2">
      <c r="A157" s="473"/>
      <c r="B157" s="349"/>
    </row>
    <row r="158" spans="1:2">
      <c r="A158" s="473"/>
      <c r="B158" s="349"/>
    </row>
    <row r="159" spans="1:2">
      <c r="A159" s="473"/>
      <c r="B159" s="349"/>
    </row>
    <row r="160" spans="1:2">
      <c r="A160" s="473"/>
      <c r="B160" s="349"/>
    </row>
    <row r="161" spans="1:2">
      <c r="A161" s="473"/>
      <c r="B161" s="349"/>
    </row>
    <row r="162" spans="1:2">
      <c r="A162" s="473"/>
      <c r="B162" s="349"/>
    </row>
    <row r="163" spans="1:2">
      <c r="A163" s="473"/>
      <c r="B163" s="349"/>
    </row>
    <row r="164" spans="1:2">
      <c r="A164" s="473"/>
      <c r="B164" s="349"/>
    </row>
    <row r="165" spans="1:2">
      <c r="A165" s="473"/>
      <c r="B165" s="349"/>
    </row>
    <row r="166" spans="1:2">
      <c r="A166" s="473"/>
      <c r="B166" s="349"/>
    </row>
    <row r="167" spans="1:2">
      <c r="A167" s="473"/>
      <c r="B167" s="349"/>
    </row>
    <row r="168" spans="1:2">
      <c r="A168" s="473"/>
      <c r="B168" s="349"/>
    </row>
    <row r="169" spans="1:2">
      <c r="A169" s="473"/>
      <c r="B169" s="349"/>
    </row>
    <row r="170" spans="1:2">
      <c r="A170" s="473"/>
      <c r="B170" s="349"/>
    </row>
    <row r="171" spans="1:2">
      <c r="A171" s="473"/>
      <c r="B171" s="349"/>
    </row>
    <row r="172" spans="1:2">
      <c r="A172" s="473"/>
      <c r="B172" s="349"/>
    </row>
    <row r="173" spans="1:2">
      <c r="A173" s="473"/>
      <c r="B173" s="349"/>
    </row>
    <row r="174" spans="1:2">
      <c r="A174" s="473"/>
      <c r="B174" s="349"/>
    </row>
    <row r="175" spans="1:2">
      <c r="A175" s="473"/>
      <c r="B175" s="349"/>
    </row>
    <row r="176" spans="1:2">
      <c r="A176" s="473"/>
      <c r="B176" s="349"/>
    </row>
    <row r="177" spans="1:2">
      <c r="A177" s="473"/>
      <c r="B177" s="349"/>
    </row>
    <row r="178" spans="1:2">
      <c r="A178" s="473"/>
      <c r="B178" s="349"/>
    </row>
    <row r="179" spans="1:2">
      <c r="A179" s="473"/>
      <c r="B179" s="349"/>
    </row>
    <row r="180" spans="1:2">
      <c r="A180" s="473"/>
      <c r="B180" s="349"/>
    </row>
    <row r="181" spans="1:2">
      <c r="A181" s="473"/>
      <c r="B181" s="349"/>
    </row>
    <row r="182" spans="1:2">
      <c r="A182" s="473"/>
      <c r="B182" s="349"/>
    </row>
    <row r="183" spans="1:2">
      <c r="A183" s="473"/>
      <c r="B183" s="349"/>
    </row>
    <row r="184" spans="1:2">
      <c r="A184" s="473"/>
      <c r="B184" s="349"/>
    </row>
    <row r="185" spans="1:2">
      <c r="A185" s="473"/>
      <c r="B185" s="349"/>
    </row>
    <row r="186" spans="1:2">
      <c r="A186" s="473"/>
      <c r="B186" s="349"/>
    </row>
    <row r="187" spans="1:2">
      <c r="A187" s="473"/>
      <c r="B187" s="349"/>
    </row>
    <row r="188" spans="1:2">
      <c r="A188" s="473"/>
      <c r="B188" s="349"/>
    </row>
    <row r="189" spans="1:2">
      <c r="A189" s="473"/>
      <c r="B189" s="349"/>
    </row>
    <row r="190" spans="1:2">
      <c r="A190" s="473"/>
      <c r="B190" s="349"/>
    </row>
    <row r="191" spans="1:2">
      <c r="A191" s="473"/>
      <c r="B191" s="349"/>
    </row>
    <row r="192" spans="1:2">
      <c r="A192" s="473"/>
      <c r="B192" s="349"/>
    </row>
  </sheetData>
  <autoFilter ref="L7:U58"/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6" type="noConversion"/>
  <conditionalFormatting sqref="H8:H29">
    <cfRule type="expression" dxfId="511" priority="12" stopIfTrue="1">
      <formula>$H8="TTL"</formula>
    </cfRule>
  </conditionalFormatting>
  <conditionalFormatting sqref="H28">
    <cfRule type="expression" dxfId="510" priority="11" stopIfTrue="1">
      <formula>$H28="TTL"</formula>
    </cfRule>
  </conditionalFormatting>
  <conditionalFormatting sqref="H8:H29">
    <cfRule type="expression" dxfId="509" priority="10" stopIfTrue="1">
      <formula>$H8="TTL"</formula>
    </cfRule>
  </conditionalFormatting>
  <conditionalFormatting sqref="H28">
    <cfRule type="expression" dxfId="508" priority="9" stopIfTrue="1">
      <formula>$H28="TTL"</formula>
    </cfRule>
  </conditionalFormatting>
  <conditionalFormatting sqref="H8:H30">
    <cfRule type="expression" dxfId="507" priority="8" stopIfTrue="1">
      <formula>$H8="TTL"</formula>
    </cfRule>
  </conditionalFormatting>
  <conditionalFormatting sqref="H8:H10">
    <cfRule type="expression" dxfId="506" priority="7" stopIfTrue="1">
      <formula>$H8="TTL"</formula>
    </cfRule>
  </conditionalFormatting>
  <conditionalFormatting sqref="H8:H18">
    <cfRule type="expression" dxfId="505" priority="6" stopIfTrue="1">
      <formula>$H8="TTL"</formula>
    </cfRule>
  </conditionalFormatting>
  <conditionalFormatting sqref="H8:H14">
    <cfRule type="expression" dxfId="504" priority="5" stopIfTrue="1">
      <formula>$H8="TTL"</formula>
    </cfRule>
  </conditionalFormatting>
  <conditionalFormatting sqref="H8:H15">
    <cfRule type="expression" dxfId="503" priority="4" stopIfTrue="1">
      <formula>$H8="TTL"</formula>
    </cfRule>
  </conditionalFormatting>
  <conditionalFormatting sqref="H8:H32">
    <cfRule type="expression" dxfId="502" priority="3" stopIfTrue="1">
      <formula>$H8="TTL"</formula>
    </cfRule>
  </conditionalFormatting>
  <conditionalFormatting sqref="H8:H15">
    <cfRule type="expression" dxfId="501" priority="2" stopIfTrue="1">
      <formula>$H8="TTL"</formula>
    </cfRule>
  </conditionalFormatting>
  <conditionalFormatting sqref="H8:H11">
    <cfRule type="expression" dxfId="500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V309"/>
  <sheetViews>
    <sheetView showGridLines="0" showZeros="0" zoomScale="75" zoomScaleNormal="7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A6" sqref="A6:A7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2.5546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6" customWidth="1"/>
    <col min="23" max="23" width="5.21875" style="233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hidden="1" customWidth="1" outlineLevel="1"/>
    <col min="36" max="36" width="12.44140625" style="31" customWidth="1" collapsed="1"/>
    <col min="37" max="37" width="9" style="166" customWidth="1"/>
    <col min="38" max="38" width="7.44140625" style="26" bestFit="1" customWidth="1"/>
    <col min="39" max="47" width="8.88671875" style="26" hidden="1" customWidth="1" outlineLevel="1"/>
    <col min="48" max="48" width="8.88671875" style="26" collapsed="1"/>
    <col min="49" max="16384" width="8.88671875" style="26"/>
  </cols>
  <sheetData>
    <row r="1" spans="1:47" s="96" customFormat="1" ht="25.5">
      <c r="A1" s="234"/>
      <c r="B1" s="234"/>
      <c r="C1" s="234"/>
      <c r="E1" s="1087"/>
      <c r="F1" s="96" t="s">
        <v>1364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2"/>
      <c r="X1" s="201"/>
      <c r="Y1" s="235"/>
      <c r="Z1" s="200"/>
      <c r="AA1" s="201"/>
      <c r="AB1" s="200"/>
      <c r="AC1" s="200"/>
      <c r="AJ1" s="200"/>
      <c r="AK1" s="201"/>
    </row>
    <row r="2" spans="1:47" ht="12">
      <c r="X2" s="1088">
        <f ca="1">TODAY()</f>
        <v>42030</v>
      </c>
      <c r="Y2" s="236"/>
    </row>
    <row r="3" spans="1:47" s="27" customFormat="1" ht="13.5" customHeight="1">
      <c r="A3" s="29"/>
      <c r="B3" s="29"/>
      <c r="C3" s="29"/>
      <c r="E3" s="81"/>
      <c r="F3" s="1449" t="s">
        <v>1310</v>
      </c>
      <c r="G3" s="1450" t="s">
        <v>543</v>
      </c>
      <c r="H3" s="1450" t="s">
        <v>536</v>
      </c>
      <c r="I3" s="1451" t="s">
        <v>535</v>
      </c>
      <c r="J3" s="1452" t="s">
        <v>1308</v>
      </c>
      <c r="K3" s="1446" t="s">
        <v>1589</v>
      </c>
      <c r="L3" s="1447"/>
      <c r="M3" s="1447"/>
      <c r="N3" s="1448"/>
      <c r="O3" s="1440" t="s">
        <v>1309</v>
      </c>
      <c r="P3" s="1441"/>
      <c r="Q3" s="1441"/>
      <c r="R3" s="1441"/>
      <c r="S3" s="1441"/>
      <c r="T3" s="1442"/>
      <c r="U3" s="1443"/>
      <c r="V3" s="1437" t="s">
        <v>1353</v>
      </c>
      <c r="W3" s="1444" t="s">
        <v>1583</v>
      </c>
      <c r="X3" s="1437" t="s">
        <v>1351</v>
      </c>
      <c r="Y3" s="237"/>
      <c r="Z3" s="1446" t="s">
        <v>1590</v>
      </c>
      <c r="AA3" s="1447"/>
      <c r="AB3" s="1447"/>
      <c r="AC3" s="1448"/>
      <c r="AD3" s="1440" t="s">
        <v>1309</v>
      </c>
      <c r="AE3" s="1441"/>
      <c r="AF3" s="1441"/>
      <c r="AG3" s="1441"/>
      <c r="AH3" s="1441"/>
      <c r="AI3" s="1442"/>
      <c r="AJ3" s="1443"/>
      <c r="AK3" s="1437" t="s">
        <v>1353</v>
      </c>
      <c r="AM3" s="1438" t="s">
        <v>1830</v>
      </c>
      <c r="AN3" s="1438"/>
      <c r="AO3" s="1438"/>
      <c r="AP3" s="1438"/>
      <c r="AQ3" s="1438" t="s">
        <v>1831</v>
      </c>
      <c r="AR3" s="1438"/>
      <c r="AS3" s="1438"/>
      <c r="AT3" s="1438"/>
      <c r="AU3" s="1089" t="s">
        <v>1832</v>
      </c>
    </row>
    <row r="4" spans="1:47" s="27" customFormat="1" ht="12">
      <c r="A4" s="29"/>
      <c r="B4" s="29"/>
      <c r="C4" s="29"/>
      <c r="E4" s="81"/>
      <c r="F4" s="1449"/>
      <c r="G4" s="1450"/>
      <c r="H4" s="1450"/>
      <c r="I4" s="1451"/>
      <c r="J4" s="1452"/>
      <c r="K4" s="1090" t="s">
        <v>1585</v>
      </c>
      <c r="L4" s="1091" t="s">
        <v>1586</v>
      </c>
      <c r="M4" s="1092" t="s">
        <v>1587</v>
      </c>
      <c r="N4" s="1093" t="s">
        <v>1307</v>
      </c>
      <c r="O4" s="1094">
        <v>3.5</v>
      </c>
      <c r="P4" s="1095">
        <f>O4+0.5</f>
        <v>4</v>
      </c>
      <c r="Q4" s="1095">
        <f>P4+0.5</f>
        <v>4.5</v>
      </c>
      <c r="R4" s="1095">
        <f>Q4+0.5</f>
        <v>5</v>
      </c>
      <c r="S4" s="1096">
        <f>R4+0.5</f>
        <v>5.5</v>
      </c>
      <c r="T4" s="1096">
        <f>S4+0.5</f>
        <v>6</v>
      </c>
      <c r="U4" s="1097" t="s">
        <v>1588</v>
      </c>
      <c r="V4" s="1437"/>
      <c r="W4" s="1445"/>
      <c r="X4" s="1437"/>
      <c r="Y4" s="237"/>
      <c r="Z4" s="1090" t="s">
        <v>1585</v>
      </c>
      <c r="AA4" s="1091" t="s">
        <v>1586</v>
      </c>
      <c r="AB4" s="1092" t="s">
        <v>1587</v>
      </c>
      <c r="AC4" s="1093" t="s">
        <v>1307</v>
      </c>
      <c r="AD4" s="1094">
        <v>3.5</v>
      </c>
      <c r="AE4" s="1095">
        <f>AD4+0.5</f>
        <v>4</v>
      </c>
      <c r="AF4" s="1095">
        <f>AE4+0.5</f>
        <v>4.5</v>
      </c>
      <c r="AG4" s="1095">
        <f>AF4+0.5</f>
        <v>5</v>
      </c>
      <c r="AH4" s="1096">
        <f>AG4+0.5</f>
        <v>5.5</v>
      </c>
      <c r="AI4" s="1096">
        <f>AH4+0.5</f>
        <v>6</v>
      </c>
      <c r="AJ4" s="1097" t="s">
        <v>1588</v>
      </c>
      <c r="AK4" s="1437"/>
      <c r="AM4" s="1098" t="s">
        <v>1833</v>
      </c>
      <c r="AN4" s="1098" t="s">
        <v>1834</v>
      </c>
      <c r="AO4" s="1098" t="s">
        <v>1835</v>
      </c>
      <c r="AP4" s="1098" t="s">
        <v>1836</v>
      </c>
      <c r="AQ4" s="1099" t="s">
        <v>1837</v>
      </c>
      <c r="AR4" s="1099" t="s">
        <v>1563</v>
      </c>
      <c r="AS4" s="1099" t="s">
        <v>1839</v>
      </c>
      <c r="AT4" s="1099" t="s">
        <v>1840</v>
      </c>
      <c r="AU4" s="1439">
        <v>0.05</v>
      </c>
    </row>
    <row r="5" spans="1:47" s="27" customFormat="1" ht="21.75" customHeight="1">
      <c r="A5" s="29"/>
      <c r="B5" s="29"/>
      <c r="C5" s="29"/>
      <c r="E5" s="81"/>
      <c r="F5" s="1100" t="s">
        <v>526</v>
      </c>
      <c r="G5" s="1101"/>
      <c r="H5" s="1101"/>
      <c r="I5" s="1102"/>
      <c r="J5" s="1103">
        <f>SUM(J6:J65528)</f>
        <v>240</v>
      </c>
      <c r="K5" s="1104"/>
      <c r="L5" s="1105">
        <f>SUMPRODUCT($J6:$J65528,L6:L65528)</f>
        <v>1908</v>
      </c>
      <c r="M5" s="1106">
        <f>SUMPRODUCT(M6:M306,$J6:$J306)</f>
        <v>0</v>
      </c>
      <c r="N5" s="1107">
        <f>SUMPRODUCT($J6:$J65528,N6:N65528)</f>
        <v>2719399.2</v>
      </c>
      <c r="O5" s="1108"/>
      <c r="P5" s="1109"/>
      <c r="Q5" s="1109"/>
      <c r="R5" s="1109"/>
      <c r="S5" s="1110"/>
      <c r="T5" s="1110"/>
      <c r="U5" s="1111">
        <f>SUMPRODUCT($J6:$J65528,U6:U65528)</f>
        <v>14160000</v>
      </c>
      <c r="V5" s="1112">
        <f>IF(ISERROR($U5/($N5*1.1))=TRUE,0,$U5/($N5*1.1))</f>
        <v>4.7336659041185536</v>
      </c>
      <c r="W5" s="1112"/>
      <c r="X5" s="1112"/>
      <c r="Y5" s="237"/>
      <c r="Z5" s="1104"/>
      <c r="AA5" s="1105"/>
      <c r="AB5" s="1113">
        <f>SUMPRODUCT(AB6:AB306,$J6:$J306)</f>
        <v>0</v>
      </c>
      <c r="AC5" s="1107">
        <f>SUMPRODUCT($J6:$J65528,AC6:AC65528)</f>
        <v>2719399.2</v>
      </c>
      <c r="AD5" s="1108"/>
      <c r="AE5" s="1109"/>
      <c r="AF5" s="1109"/>
      <c r="AG5" s="1109"/>
      <c r="AH5" s="1110"/>
      <c r="AI5" s="1110"/>
      <c r="AJ5" s="1111">
        <f>SUMPRODUCT($J6:$J65528,AJ6:AJ65528)</f>
        <v>14160000</v>
      </c>
      <c r="AK5" s="1112">
        <f t="shared" ref="AK5:AK68" si="0">IF(ISERROR($AJ5/($AC5*1.1))=TRUE,0,$AJ5/($AC5*1.1))</f>
        <v>4.7336659041185536</v>
      </c>
      <c r="AM5" s="1114">
        <v>1</v>
      </c>
      <c r="AN5" s="1114">
        <v>1500</v>
      </c>
      <c r="AO5" s="1115">
        <v>1100</v>
      </c>
      <c r="AP5" s="1115">
        <v>13</v>
      </c>
      <c r="AQ5" s="1116">
        <v>0.08</v>
      </c>
      <c r="AR5" s="1116">
        <v>0.13</v>
      </c>
      <c r="AS5" s="1116">
        <v>5.6000000000000001E-2</v>
      </c>
      <c r="AT5" s="1116">
        <v>0.08</v>
      </c>
      <c r="AU5" s="1439"/>
    </row>
    <row r="6" spans="1:47" ht="53.25" customHeight="1">
      <c r="A6" s="28" t="s">
        <v>7738</v>
      </c>
      <c r="B6" s="310" t="str">
        <f>MID(G6,4,2)</f>
        <v>TP</v>
      </c>
      <c r="C6" s="1117" t="str">
        <f>IF(ISERROR(VLOOKUP($A6,기획현황!$F:$BS,기획현황!$AG$1,FALSE))=TRUE,0,VLOOKUP($A6,기획현황!$F:$BS,기획현황!$AG$1,FALSE))</f>
        <v>동일모자</v>
      </c>
      <c r="D6" s="1117" t="str">
        <f>IF(ISERROR(VLOOKUP($A6,기획현황!$F:$BS,기획현황!$AK$1,FALSE))=TRUE,0,VLOOKUP($A6,기획현황!$F:$BS,기획현황!$AK$1,FALSE))</f>
        <v>CN</v>
      </c>
      <c r="F6" s="1037"/>
      <c r="G6" s="1119" t="str">
        <f>IF(ISERROR(VLOOKUP($A6,기획현황!$F:$BS,기획현황!$U$1,FALSE))=TRUE,"",VLOOKUP($A6,기획현황!$F:$BS,기획현황!$U$1,FALSE))</f>
        <v>ELKTPF5514</v>
      </c>
      <c r="H6" s="1119" t="str">
        <f>IF(ISERROR(VLOOKUP($A6,기획현황!$F:$BS,기획현황!$X$1,FALSE))=TRUE,"",VLOOKUP($A6,기획현황!$F:$BS,기획현황!$X$1,FALSE))</f>
        <v>MT</v>
      </c>
      <c r="I6" s="1120" t="str">
        <f>IF(ISERROR(VLOOKUP($A6,기획현황!$F:$BS,기획현황!$AG$1,FALSE))=TRUE,"",VLOOKUP($A6,기획현황!$F:$BS,기획현황!$AG$1,FALSE))</f>
        <v>동일모자</v>
      </c>
      <c r="J6" s="1121">
        <f>SUMIF(기획현황!$F:$F,$A6,기획현황!$AF:$AF)</f>
        <v>120</v>
      </c>
      <c r="K6" s="1122">
        <f>IF(ISERROR(VLOOKUP($A6,기획현황!$F:$BS,기획현황!$AU$1,FALSE))=TRUE,0,VLOOKUP($A6,기획현황!$F:$BS,기획현황!$AU$1,FALSE))</f>
        <v>1414</v>
      </c>
      <c r="L6" s="1123">
        <f>IF(ISERROR(VLOOKUP($A6,기획현황!$F:$BS,기획현황!$AV$1,FALSE))=TRUE,0,VLOOKUP($A6,기획현황!$F:$BS,기획현황!$AV$1,FALSE))</f>
        <v>7.95</v>
      </c>
      <c r="M6" s="1124">
        <f>IF(ISERROR(VLOOKUP($A6,기획현황!$F:$BS,기획현황!$AW$1,FALSE))=TRUE,0,VLOOKUP($A6,기획현황!$F:$BS,기획현황!$AW$1,FALSE))</f>
        <v>0</v>
      </c>
      <c r="N6" s="1125">
        <f>IF(ISERROR(VLOOKUP($A6,기획현황!$F:$BS,기획현황!$AP$1,FALSE))=TRUE,0,VLOOKUP($A6,기획현황!$F:$BS,기획현황!$AP$1,FALSE))</f>
        <v>11330.83</v>
      </c>
      <c r="O6" s="1126">
        <f t="shared" ref="O6:T21" si="1">($N6*1.1)*O$4</f>
        <v>43623.695500000002</v>
      </c>
      <c r="P6" s="1127">
        <f t="shared" si="1"/>
        <v>49855.652000000002</v>
      </c>
      <c r="Q6" s="1127">
        <f t="shared" si="1"/>
        <v>56087.608500000002</v>
      </c>
      <c r="R6" s="1127">
        <f t="shared" si="1"/>
        <v>62319.565000000002</v>
      </c>
      <c r="S6" s="1128">
        <f t="shared" si="1"/>
        <v>68551.521500000003</v>
      </c>
      <c r="T6" s="1128">
        <f t="shared" si="1"/>
        <v>74783.478000000003</v>
      </c>
      <c r="U6" s="1129">
        <f>IF(ISERROR(VLOOKUP($A6,기획현황!$F:$BS,기획현황!$AM$1,FALSE))=TRUE,0,VLOOKUP($A6,기획현황!$F:$BS,기획현황!$AM$1,FALSE))</f>
        <v>59000</v>
      </c>
      <c r="V6" s="1130">
        <f t="shared" ref="V6:V69" si="2">IF(ISERROR($U6/($N6*1.1))=TRUE,0,$U6/($N6*1.1))</f>
        <v>4.7336659041185536</v>
      </c>
      <c r="W6" s="1131" t="str">
        <f>IF(ISERROR(VLOOKUP($A6,기획현황!$F:$BS,기획현황!$BG$1,FALSE))=TRUE,0,VLOOKUP($A6,기획현황!$F:$BS,기획현황!$BG$1,FALSE))</f>
        <v>확정</v>
      </c>
      <c r="X6" s="1130"/>
      <c r="Y6" s="238"/>
      <c r="Z6" s="1122">
        <f>K6</f>
        <v>1414</v>
      </c>
      <c r="AA6" s="1123">
        <f t="shared" ref="AA6:AB69" si="3">L6</f>
        <v>7.95</v>
      </c>
      <c r="AB6" s="1124">
        <f t="shared" si="3"/>
        <v>0</v>
      </c>
      <c r="AC6" s="1132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11330.83</v>
      </c>
      <c r="AD6" s="1122">
        <f t="shared" ref="AD6:AI21" si="4">($N6*1.1)*AD$4</f>
        <v>43623.695500000002</v>
      </c>
      <c r="AE6" s="1133">
        <f t="shared" si="4"/>
        <v>49855.652000000002</v>
      </c>
      <c r="AF6" s="1133">
        <f t="shared" si="4"/>
        <v>56087.608500000002</v>
      </c>
      <c r="AG6" s="1133">
        <f t="shared" si="4"/>
        <v>62319.565000000002</v>
      </c>
      <c r="AH6" s="1134">
        <f t="shared" si="4"/>
        <v>68551.521500000003</v>
      </c>
      <c r="AI6" s="1134">
        <f t="shared" si="4"/>
        <v>74783.478000000003</v>
      </c>
      <c r="AJ6" s="1135">
        <f>IF(ISERROR(VLOOKUP($A6,기획현황!$F:$BS,기획현황!$AM$1,FALSE))=TRUE,0,VLOOKUP($A6,기획현황!$F:$BS,기획현황!$AM$1,FALSE))</f>
        <v>59000</v>
      </c>
      <c r="AK6" s="1130">
        <f t="shared" si="0"/>
        <v>4.7336659041185536</v>
      </c>
      <c r="AL6" s="31">
        <f>M6-AB6</f>
        <v>0</v>
      </c>
    </row>
    <row r="7" spans="1:47" ht="53.25" customHeight="1">
      <c r="A7" s="28" t="s">
        <v>7739</v>
      </c>
      <c r="B7" s="310" t="str">
        <f t="shared" ref="B7:B70" si="5">MID(G7,4,2)</f>
        <v>TP</v>
      </c>
      <c r="C7" s="1117" t="str">
        <f>IF(ISERROR(VLOOKUP($A7,기획현황!$F:$BS,기획현황!$AG$1,FALSE))=TRUE,0,VLOOKUP($A7,기획현황!$F:$BS,기획현황!$AG$1,FALSE))</f>
        <v>동일모자</v>
      </c>
      <c r="D7" s="1117" t="str">
        <f>IF(ISERROR(VLOOKUP($A7,기획현황!$F:$BS,기획현황!$AK$1,FALSE))=TRUE,0,VLOOKUP($A7,기획현황!$F:$BS,기획현황!$AK$1,FALSE))</f>
        <v>CN</v>
      </c>
      <c r="F7" s="1037"/>
      <c r="G7" s="1119" t="str">
        <f>IF(ISERROR(VLOOKUP($A7,기획현황!$F:$BS,기획현황!$U$1,FALSE))=TRUE,"",VLOOKUP($A7,기획현황!$F:$BS,기획현황!$U$1,FALSE))</f>
        <v>ELKTPF5514</v>
      </c>
      <c r="H7" s="1119" t="str">
        <f>IF(ISERROR(VLOOKUP($A7,기획현황!$F:$BS,기획현황!$X$1,FALSE))=TRUE,"",VLOOKUP($A7,기획현황!$F:$BS,기획현황!$X$1,FALSE))</f>
        <v>OR</v>
      </c>
      <c r="I7" s="1120" t="str">
        <f>IF(ISERROR(VLOOKUP($A7,기획현황!$F:$BS,기획현황!$AG$1,FALSE))=TRUE,"",VLOOKUP($A7,기획현황!$F:$BS,기획현황!$AG$1,FALSE))</f>
        <v>동일모자</v>
      </c>
      <c r="J7" s="1121">
        <f>SUMIF(기획현황!$F:$F,$A7,기획현황!$AF:$AF)</f>
        <v>120</v>
      </c>
      <c r="K7" s="1122">
        <f>IF(ISERROR(VLOOKUP($A7,기획현황!$F:$BS,기획현황!$AU$1,FALSE))=TRUE,0,VLOOKUP($A7,기획현황!$F:$BS,기획현황!$AU$1,FALSE))</f>
        <v>1414</v>
      </c>
      <c r="L7" s="1123">
        <f>IF(ISERROR(VLOOKUP($A7,기획현황!$F:$BS,기획현황!$AV$1,FALSE))=TRUE,0,VLOOKUP($A7,기획현황!$F:$BS,기획현황!$AV$1,FALSE))</f>
        <v>7.95</v>
      </c>
      <c r="M7" s="1124">
        <f>IF(ISERROR(VLOOKUP($A7,기획현황!$F:$BS,기획현황!$AW$1,FALSE))=TRUE,0,VLOOKUP($A7,기획현황!$F:$BS,기획현황!$AW$1,FALSE))</f>
        <v>0</v>
      </c>
      <c r="N7" s="1125">
        <f>IF(ISERROR(VLOOKUP($A7,기획현황!$F:$BS,기획현황!$AP$1,FALSE))=TRUE,0,VLOOKUP($A7,기획현황!$F:$BS,기획현황!$AP$1,FALSE))</f>
        <v>11330.83</v>
      </c>
      <c r="O7" s="1126">
        <f t="shared" si="1"/>
        <v>43623.695500000002</v>
      </c>
      <c r="P7" s="1127">
        <f t="shared" si="1"/>
        <v>49855.652000000002</v>
      </c>
      <c r="Q7" s="1127">
        <f t="shared" si="1"/>
        <v>56087.608500000002</v>
      </c>
      <c r="R7" s="1127">
        <f t="shared" si="1"/>
        <v>62319.565000000002</v>
      </c>
      <c r="S7" s="1128">
        <f t="shared" si="1"/>
        <v>68551.521500000003</v>
      </c>
      <c r="T7" s="1128">
        <f t="shared" si="1"/>
        <v>74783.478000000003</v>
      </c>
      <c r="U7" s="1129">
        <f>IF(ISERROR(VLOOKUP($A7,기획현황!$F:$BS,기획현황!$AM$1,FALSE))=TRUE,0,VLOOKUP($A7,기획현황!$F:$BS,기획현황!$AM$1,FALSE))</f>
        <v>59000</v>
      </c>
      <c r="V7" s="1130">
        <f t="shared" si="2"/>
        <v>4.7336659041185536</v>
      </c>
      <c r="W7" s="1131" t="str">
        <f>IF(ISERROR(VLOOKUP($A7,기획현황!$F:$BS,기획현황!$BG$1,FALSE))=TRUE,0,VLOOKUP($A7,기획현황!$F:$BS,기획현황!$BG$1,FALSE))</f>
        <v>확정</v>
      </c>
      <c r="X7" s="1130"/>
      <c r="Y7" s="238"/>
      <c r="Z7" s="1122">
        <f t="shared" ref="Z7:AB70" si="6">K7</f>
        <v>1414</v>
      </c>
      <c r="AA7" s="1123">
        <f t="shared" si="3"/>
        <v>7.95</v>
      </c>
      <c r="AB7" s="1124">
        <f t="shared" si="3"/>
        <v>0</v>
      </c>
      <c r="AC7" s="1132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11330.83</v>
      </c>
      <c r="AD7" s="1122">
        <f t="shared" si="4"/>
        <v>43623.695500000002</v>
      </c>
      <c r="AE7" s="1133">
        <f t="shared" si="4"/>
        <v>49855.652000000002</v>
      </c>
      <c r="AF7" s="1133">
        <f t="shared" si="4"/>
        <v>56087.608500000002</v>
      </c>
      <c r="AG7" s="1133">
        <f t="shared" si="4"/>
        <v>62319.565000000002</v>
      </c>
      <c r="AH7" s="1134">
        <f t="shared" si="4"/>
        <v>68551.521500000003</v>
      </c>
      <c r="AI7" s="1134">
        <f t="shared" si="4"/>
        <v>74783.478000000003</v>
      </c>
      <c r="AJ7" s="1135">
        <f>IF(ISERROR(VLOOKUP($A7,기획현황!$F:$BS,기획현황!$AM$1,FALSE))=TRUE,0,VLOOKUP($A7,기획현황!$F:$BS,기획현황!$AM$1,FALSE))</f>
        <v>59000</v>
      </c>
      <c r="AK7" s="1130">
        <f t="shared" si="0"/>
        <v>4.7336659041185536</v>
      </c>
      <c r="AL7" s="31">
        <f t="shared" ref="AL7:AL70" si="7">M7-AB7</f>
        <v>0</v>
      </c>
    </row>
    <row r="8" spans="1:47" ht="53.25" customHeight="1">
      <c r="B8" s="310" t="str">
        <f t="shared" si="5"/>
        <v/>
      </c>
      <c r="C8" s="1117">
        <f>IF(ISERROR(VLOOKUP($A8,기획현황!$F:$BS,기획현황!$AG$1,FALSE))=TRUE,0,VLOOKUP($A8,기획현황!$F:$BS,기획현황!$AG$1,FALSE))</f>
        <v>0</v>
      </c>
      <c r="D8" s="1117">
        <f>IF(ISERROR(VLOOKUP($A8,기획현황!$F:$BS,기획현황!$AK$1,FALSE))=TRUE,0,VLOOKUP($A8,기획현황!$F:$BS,기획현황!$AK$1,FALSE))</f>
        <v>0</v>
      </c>
      <c r="F8" s="1037"/>
      <c r="G8" s="1119" t="str">
        <f>IF(ISERROR(VLOOKUP($A8,기획현황!$F:$BS,기획현황!$U$1,FALSE))=TRUE,"",VLOOKUP($A8,기획현황!$F:$BS,기획현황!$U$1,FALSE))</f>
        <v/>
      </c>
      <c r="H8" s="1119" t="str">
        <f>IF(ISERROR(VLOOKUP($A8,기획현황!$F:$BS,기획현황!$X$1,FALSE))=TRUE,"",VLOOKUP($A8,기획현황!$F:$BS,기획현황!$X$1,FALSE))</f>
        <v/>
      </c>
      <c r="I8" s="1120" t="str">
        <f>IF(ISERROR(VLOOKUP($A8,기획현황!$F:$BS,기획현황!$AG$1,FALSE))=TRUE,"",VLOOKUP($A8,기획현황!$F:$BS,기획현황!$AG$1,FALSE))</f>
        <v/>
      </c>
      <c r="J8" s="1121">
        <f>SUMIF(기획현황!$F:$F,$A8,기획현황!$AF:$AF)</f>
        <v>0</v>
      </c>
      <c r="K8" s="1122">
        <f>IF(ISERROR(VLOOKUP($A8,기획현황!$F:$BS,기획현황!$AU$1,FALSE))=TRUE,0,VLOOKUP($A8,기획현황!$F:$BS,기획현황!$AU$1,FALSE))</f>
        <v>0</v>
      </c>
      <c r="L8" s="1123">
        <f>IF(ISERROR(VLOOKUP($A8,기획현황!$F:$BS,기획현황!$AV$1,FALSE))=TRUE,0,VLOOKUP($A8,기획현황!$F:$BS,기획현황!$AV$1,FALSE))</f>
        <v>0</v>
      </c>
      <c r="M8" s="1124">
        <f>IF(ISERROR(VLOOKUP($A8,기획현황!$F:$BS,기획현황!$AW$1,FALSE))=TRUE,0,VLOOKUP($A8,기획현황!$F:$BS,기획현황!$AW$1,FALSE))</f>
        <v>0</v>
      </c>
      <c r="N8" s="1125">
        <f>IF(ISERROR(VLOOKUP($A8,기획현황!$F:$BS,기획현황!$AP$1,FALSE))=TRUE,0,VLOOKUP($A8,기획현황!$F:$BS,기획현황!$AP$1,FALSE))</f>
        <v>0</v>
      </c>
      <c r="O8" s="1126">
        <f t="shared" si="1"/>
        <v>0</v>
      </c>
      <c r="P8" s="1127">
        <f t="shared" si="1"/>
        <v>0</v>
      </c>
      <c r="Q8" s="1127">
        <f t="shared" si="1"/>
        <v>0</v>
      </c>
      <c r="R8" s="1127">
        <f t="shared" si="1"/>
        <v>0</v>
      </c>
      <c r="S8" s="1128">
        <f t="shared" si="1"/>
        <v>0</v>
      </c>
      <c r="T8" s="1128">
        <f t="shared" si="1"/>
        <v>0</v>
      </c>
      <c r="U8" s="1129">
        <f>IF(ISERROR(VLOOKUP($A8,기획현황!$F:$BS,기획현황!$AM$1,FALSE))=TRUE,0,VLOOKUP($A8,기획현황!$F:$BS,기획현황!$AM$1,FALSE))</f>
        <v>0</v>
      </c>
      <c r="V8" s="1130">
        <f t="shared" si="2"/>
        <v>0</v>
      </c>
      <c r="W8" s="1131">
        <f>IF(ISERROR(VLOOKUP($A8,기획현황!$F:$BS,기획현황!$BG$1,FALSE))=TRUE,0,VLOOKUP($A8,기획현황!$F:$BS,기획현황!$BG$1,FALSE))</f>
        <v>0</v>
      </c>
      <c r="X8" s="1130"/>
      <c r="Y8" s="238"/>
      <c r="Z8" s="1122">
        <f t="shared" si="6"/>
        <v>0</v>
      </c>
      <c r="AA8" s="1123">
        <f t="shared" si="3"/>
        <v>0</v>
      </c>
      <c r="AB8" s="1124">
        <f t="shared" si="3"/>
        <v>0</v>
      </c>
      <c r="AC8" s="1132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22">
        <f t="shared" si="4"/>
        <v>0</v>
      </c>
      <c r="AE8" s="1133">
        <f t="shared" si="4"/>
        <v>0</v>
      </c>
      <c r="AF8" s="1133">
        <f t="shared" si="4"/>
        <v>0</v>
      </c>
      <c r="AG8" s="1133">
        <f t="shared" si="4"/>
        <v>0</v>
      </c>
      <c r="AH8" s="1134">
        <f t="shared" si="4"/>
        <v>0</v>
      </c>
      <c r="AI8" s="1134">
        <f t="shared" si="4"/>
        <v>0</v>
      </c>
      <c r="AJ8" s="1135">
        <f>IF(ISERROR(VLOOKUP($A8,기획현황!$F:$BS,기획현황!$AM$1,FALSE))=TRUE,0,VLOOKUP($A8,기획현황!$F:$BS,기획현황!$AM$1,FALSE))</f>
        <v>0</v>
      </c>
      <c r="AK8" s="1130">
        <f t="shared" si="0"/>
        <v>0</v>
      </c>
      <c r="AL8" s="31">
        <f t="shared" si="7"/>
        <v>0</v>
      </c>
    </row>
    <row r="9" spans="1:47" ht="53.25" customHeight="1">
      <c r="B9" s="310" t="str">
        <f t="shared" si="5"/>
        <v/>
      </c>
      <c r="C9" s="1117">
        <f>IF(ISERROR(VLOOKUP($A9,기획현황!$F:$BS,기획현황!$AG$1,FALSE))=TRUE,0,VLOOKUP($A9,기획현황!$F:$BS,기획현황!$AG$1,FALSE))</f>
        <v>0</v>
      </c>
      <c r="D9" s="1117">
        <f>IF(ISERROR(VLOOKUP($A9,기획현황!$F:$BS,기획현황!$AK$1,FALSE))=TRUE,0,VLOOKUP($A9,기획현황!$F:$BS,기획현황!$AK$1,FALSE))</f>
        <v>0</v>
      </c>
      <c r="F9" s="1037"/>
      <c r="G9" s="1119" t="str">
        <f>IF(ISERROR(VLOOKUP($A9,기획현황!$F:$BS,기획현황!$U$1,FALSE))=TRUE,"",VLOOKUP($A9,기획현황!$F:$BS,기획현황!$U$1,FALSE))</f>
        <v/>
      </c>
      <c r="H9" s="1119" t="str">
        <f>IF(ISERROR(VLOOKUP($A9,기획현황!$F:$BS,기획현황!$X$1,FALSE))=TRUE,"",VLOOKUP($A9,기획현황!$F:$BS,기획현황!$X$1,FALSE))</f>
        <v/>
      </c>
      <c r="I9" s="1120" t="str">
        <f>IF(ISERROR(VLOOKUP($A9,기획현황!$F:$BS,기획현황!$AG$1,FALSE))=TRUE,"",VLOOKUP($A9,기획현황!$F:$BS,기획현황!$AG$1,FALSE))</f>
        <v/>
      </c>
      <c r="J9" s="1121">
        <f>SUMIF(기획현황!$F:$F,$A9,기획현황!$AF:$AF)</f>
        <v>0</v>
      </c>
      <c r="K9" s="1122">
        <f>IF(ISERROR(VLOOKUP($A9,기획현황!$F:$BS,기획현황!$AU$1,FALSE))=TRUE,0,VLOOKUP($A9,기획현황!$F:$BS,기획현황!$AU$1,FALSE))</f>
        <v>0</v>
      </c>
      <c r="L9" s="1123">
        <f>IF(ISERROR(VLOOKUP($A9,기획현황!$F:$BS,기획현황!$AV$1,FALSE))=TRUE,0,VLOOKUP($A9,기획현황!$F:$BS,기획현황!$AV$1,FALSE))</f>
        <v>0</v>
      </c>
      <c r="M9" s="1124">
        <f>IF(ISERROR(VLOOKUP($A9,기획현황!$F:$BS,기획현황!$AW$1,FALSE))=TRUE,0,VLOOKUP($A9,기획현황!$F:$BS,기획현황!$AW$1,FALSE))</f>
        <v>0</v>
      </c>
      <c r="N9" s="1125">
        <f>IF(ISERROR(VLOOKUP($A9,기획현황!$F:$BS,기획현황!$AP$1,FALSE))=TRUE,0,VLOOKUP($A9,기획현황!$F:$BS,기획현황!$AP$1,FALSE))</f>
        <v>0</v>
      </c>
      <c r="O9" s="1126">
        <f t="shared" si="1"/>
        <v>0</v>
      </c>
      <c r="P9" s="1127">
        <f t="shared" si="1"/>
        <v>0</v>
      </c>
      <c r="Q9" s="1127">
        <f t="shared" si="1"/>
        <v>0</v>
      </c>
      <c r="R9" s="1127">
        <f t="shared" si="1"/>
        <v>0</v>
      </c>
      <c r="S9" s="1128">
        <f t="shared" si="1"/>
        <v>0</v>
      </c>
      <c r="T9" s="1128">
        <f t="shared" si="1"/>
        <v>0</v>
      </c>
      <c r="U9" s="1129">
        <f>IF(ISERROR(VLOOKUP($A9,기획현황!$F:$BS,기획현황!$AM$1,FALSE))=TRUE,0,VLOOKUP($A9,기획현황!$F:$BS,기획현황!$AM$1,FALSE))</f>
        <v>0</v>
      </c>
      <c r="V9" s="1130">
        <f t="shared" si="2"/>
        <v>0</v>
      </c>
      <c r="W9" s="1131">
        <f>IF(ISERROR(VLOOKUP($A9,기획현황!$F:$BS,기획현황!$BG$1,FALSE))=TRUE,0,VLOOKUP($A9,기획현황!$F:$BS,기획현황!$BG$1,FALSE))</f>
        <v>0</v>
      </c>
      <c r="X9" s="1130"/>
      <c r="Y9" s="238"/>
      <c r="Z9" s="1122">
        <f t="shared" si="6"/>
        <v>0</v>
      </c>
      <c r="AA9" s="1123">
        <f t="shared" si="3"/>
        <v>0</v>
      </c>
      <c r="AB9" s="1124">
        <f t="shared" si="3"/>
        <v>0</v>
      </c>
      <c r="AC9" s="1132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22">
        <f t="shared" si="4"/>
        <v>0</v>
      </c>
      <c r="AE9" s="1133">
        <f t="shared" si="4"/>
        <v>0</v>
      </c>
      <c r="AF9" s="1133">
        <f t="shared" si="4"/>
        <v>0</v>
      </c>
      <c r="AG9" s="1133">
        <f t="shared" si="4"/>
        <v>0</v>
      </c>
      <c r="AH9" s="1134">
        <f t="shared" si="4"/>
        <v>0</v>
      </c>
      <c r="AI9" s="1134">
        <f t="shared" si="4"/>
        <v>0</v>
      </c>
      <c r="AJ9" s="1135">
        <f>IF(ISERROR(VLOOKUP($A9,기획현황!$F:$BS,기획현황!$AM$1,FALSE))=TRUE,0,VLOOKUP($A9,기획현황!$F:$BS,기획현황!$AM$1,FALSE))</f>
        <v>0</v>
      </c>
      <c r="AK9" s="1130">
        <f t="shared" si="0"/>
        <v>0</v>
      </c>
      <c r="AL9" s="31">
        <f t="shared" si="7"/>
        <v>0</v>
      </c>
    </row>
    <row r="10" spans="1:47" ht="53.25" customHeight="1">
      <c r="B10" s="310" t="str">
        <f t="shared" si="5"/>
        <v/>
      </c>
      <c r="C10" s="1117">
        <f>IF(ISERROR(VLOOKUP($A10,기획현황!$F:$BS,기획현황!$AG$1,FALSE))=TRUE,0,VLOOKUP($A10,기획현황!$F:$BS,기획현황!$AG$1,FALSE))</f>
        <v>0</v>
      </c>
      <c r="D10" s="1117">
        <f>IF(ISERROR(VLOOKUP($A10,기획현황!$F:$BS,기획현황!$AK$1,FALSE))=TRUE,0,VLOOKUP($A10,기획현황!$F:$BS,기획현황!$AK$1,FALSE))</f>
        <v>0</v>
      </c>
      <c r="F10" s="1118"/>
      <c r="G10" s="1119" t="str">
        <f>IF(ISERROR(VLOOKUP($A10,기획현황!$F:$BS,기획현황!$U$1,FALSE))=TRUE,"",VLOOKUP($A10,기획현황!$F:$BS,기획현황!$U$1,FALSE))</f>
        <v/>
      </c>
      <c r="H10" s="1119" t="str">
        <f>IF(ISERROR(VLOOKUP($A10,기획현황!$F:$BS,기획현황!$X$1,FALSE))=TRUE,"",VLOOKUP($A10,기획현황!$F:$BS,기획현황!$X$1,FALSE))</f>
        <v/>
      </c>
      <c r="I10" s="1120" t="str">
        <f>IF(ISERROR(VLOOKUP($A10,기획현황!$F:$BS,기획현황!$AG$1,FALSE))=TRUE,"",VLOOKUP($A10,기획현황!$F:$BS,기획현황!$AG$1,FALSE))</f>
        <v/>
      </c>
      <c r="J10" s="1121">
        <f>SUMIF(기획현황!$F:$F,$A10,기획현황!$AF:$AF)</f>
        <v>0</v>
      </c>
      <c r="K10" s="1122">
        <f>IF(ISERROR(VLOOKUP($A10,기획현황!$F:$BS,기획현황!$AU$1,FALSE))=TRUE,0,VLOOKUP($A10,기획현황!$F:$BS,기획현황!$AU$1,FALSE))</f>
        <v>0</v>
      </c>
      <c r="L10" s="1123">
        <f>IF(ISERROR(VLOOKUP($A10,기획현황!$F:$BS,기획현황!$AV$1,FALSE))=TRUE,0,VLOOKUP($A10,기획현황!$F:$BS,기획현황!$AV$1,FALSE))</f>
        <v>0</v>
      </c>
      <c r="M10" s="1124">
        <f>IF(ISERROR(VLOOKUP($A10,기획현황!$F:$BS,기획현황!$AW$1,FALSE))=TRUE,0,VLOOKUP($A10,기획현황!$F:$BS,기획현황!$AW$1,FALSE))</f>
        <v>0</v>
      </c>
      <c r="N10" s="1125">
        <f>IF(ISERROR(VLOOKUP($A10,기획현황!$F:$BS,기획현황!$AP$1,FALSE))=TRUE,0,VLOOKUP($A10,기획현황!$F:$BS,기획현황!$AP$1,FALSE))</f>
        <v>0</v>
      </c>
      <c r="O10" s="1126">
        <f t="shared" si="1"/>
        <v>0</v>
      </c>
      <c r="P10" s="1127">
        <f t="shared" si="1"/>
        <v>0</v>
      </c>
      <c r="Q10" s="1127">
        <f t="shared" si="1"/>
        <v>0</v>
      </c>
      <c r="R10" s="1127">
        <f t="shared" si="1"/>
        <v>0</v>
      </c>
      <c r="S10" s="1128">
        <f t="shared" si="1"/>
        <v>0</v>
      </c>
      <c r="T10" s="1128">
        <f t="shared" si="1"/>
        <v>0</v>
      </c>
      <c r="U10" s="1129">
        <f>IF(ISERROR(VLOOKUP($A10,기획현황!$F:$BS,기획현황!$AM$1,FALSE))=TRUE,0,VLOOKUP($A10,기획현황!$F:$BS,기획현황!$AM$1,FALSE))</f>
        <v>0</v>
      </c>
      <c r="V10" s="1130">
        <f t="shared" si="2"/>
        <v>0</v>
      </c>
      <c r="W10" s="1131">
        <f>IF(ISERROR(VLOOKUP($A10,기획현황!$F:$BS,기획현황!$BG$1,FALSE))=TRUE,0,VLOOKUP($A10,기획현황!$F:$BS,기획현황!$BG$1,FALSE))</f>
        <v>0</v>
      </c>
      <c r="X10" s="1130"/>
      <c r="Y10" s="238"/>
      <c r="Z10" s="1122">
        <f t="shared" si="6"/>
        <v>0</v>
      </c>
      <c r="AA10" s="1123">
        <f t="shared" si="3"/>
        <v>0</v>
      </c>
      <c r="AB10" s="1124">
        <f t="shared" si="3"/>
        <v>0</v>
      </c>
      <c r="AC10" s="1132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22">
        <f t="shared" si="4"/>
        <v>0</v>
      </c>
      <c r="AE10" s="1133">
        <f t="shared" si="4"/>
        <v>0</v>
      </c>
      <c r="AF10" s="1133">
        <f t="shared" si="4"/>
        <v>0</v>
      </c>
      <c r="AG10" s="1133">
        <f t="shared" si="4"/>
        <v>0</v>
      </c>
      <c r="AH10" s="1134">
        <f t="shared" si="4"/>
        <v>0</v>
      </c>
      <c r="AI10" s="1134">
        <f t="shared" si="4"/>
        <v>0</v>
      </c>
      <c r="AJ10" s="1135">
        <f>IF(ISERROR(VLOOKUP($A10,기획현황!$F:$BS,기획현황!$AM$1,FALSE))=TRUE,0,VLOOKUP($A10,기획현황!$F:$BS,기획현황!$AM$1,FALSE))</f>
        <v>0</v>
      </c>
      <c r="AK10" s="1130">
        <f t="shared" si="0"/>
        <v>0</v>
      </c>
      <c r="AL10" s="31">
        <f t="shared" si="7"/>
        <v>0</v>
      </c>
    </row>
    <row r="11" spans="1:47" ht="53.25" customHeight="1">
      <c r="B11" s="310" t="str">
        <f t="shared" si="5"/>
        <v/>
      </c>
      <c r="C11" s="1117">
        <f>IF(ISERROR(VLOOKUP($A11,기획현황!$F:$BS,기획현황!$AG$1,FALSE))=TRUE,0,VLOOKUP($A11,기획현황!$F:$BS,기획현황!$AG$1,FALSE))</f>
        <v>0</v>
      </c>
      <c r="D11" s="1117">
        <f>IF(ISERROR(VLOOKUP($A11,기획현황!$F:$BS,기획현황!$AK$1,FALSE))=TRUE,0,VLOOKUP($A11,기획현황!$F:$BS,기획현황!$AK$1,FALSE))</f>
        <v>0</v>
      </c>
      <c r="F11" s="1118"/>
      <c r="G11" s="1119" t="str">
        <f>IF(ISERROR(VLOOKUP($A11,기획현황!$F:$BS,기획현황!$U$1,FALSE))=TRUE,"",VLOOKUP($A11,기획현황!$F:$BS,기획현황!$U$1,FALSE))</f>
        <v/>
      </c>
      <c r="H11" s="1119" t="str">
        <f>IF(ISERROR(VLOOKUP($A11,기획현황!$F:$BS,기획현황!$X$1,FALSE))=TRUE,"",VLOOKUP($A11,기획현황!$F:$BS,기획현황!$X$1,FALSE))</f>
        <v/>
      </c>
      <c r="I11" s="1120" t="str">
        <f>IF(ISERROR(VLOOKUP($A11,기획현황!$F:$BS,기획현황!$AG$1,FALSE))=TRUE,"",VLOOKUP($A11,기획현황!$F:$BS,기획현황!$AG$1,FALSE))</f>
        <v/>
      </c>
      <c r="J11" s="1121">
        <f>SUMIF(기획현황!$F:$F,$A11,기획현황!$AF:$AF)</f>
        <v>0</v>
      </c>
      <c r="K11" s="1122">
        <f>IF(ISERROR(VLOOKUP($A11,기획현황!$F:$BS,기획현황!$AU$1,FALSE))=TRUE,0,VLOOKUP($A11,기획현황!$F:$BS,기획현황!$AU$1,FALSE))</f>
        <v>0</v>
      </c>
      <c r="L11" s="1123">
        <f>IF(ISERROR(VLOOKUP($A11,기획현황!$F:$BS,기획현황!$AV$1,FALSE))=TRUE,0,VLOOKUP($A11,기획현황!$F:$BS,기획현황!$AV$1,FALSE))</f>
        <v>0</v>
      </c>
      <c r="M11" s="1124">
        <f>IF(ISERROR(VLOOKUP($A11,기획현황!$F:$BS,기획현황!$AW$1,FALSE))=TRUE,0,VLOOKUP($A11,기획현황!$F:$BS,기획현황!$AW$1,FALSE))</f>
        <v>0</v>
      </c>
      <c r="N11" s="1125">
        <f>IF(ISERROR(VLOOKUP($A11,기획현황!$F:$BS,기획현황!$AP$1,FALSE))=TRUE,0,VLOOKUP($A11,기획현황!$F:$BS,기획현황!$AP$1,FALSE))</f>
        <v>0</v>
      </c>
      <c r="O11" s="1126">
        <f t="shared" si="1"/>
        <v>0</v>
      </c>
      <c r="P11" s="1127">
        <f t="shared" si="1"/>
        <v>0</v>
      </c>
      <c r="Q11" s="1127">
        <f t="shared" si="1"/>
        <v>0</v>
      </c>
      <c r="R11" s="1127">
        <f t="shared" si="1"/>
        <v>0</v>
      </c>
      <c r="S11" s="1128">
        <f t="shared" si="1"/>
        <v>0</v>
      </c>
      <c r="T11" s="1128">
        <f t="shared" si="1"/>
        <v>0</v>
      </c>
      <c r="U11" s="1129">
        <f>IF(ISERROR(VLOOKUP($A11,기획현황!$F:$BS,기획현황!$AM$1,FALSE))=TRUE,0,VLOOKUP($A11,기획현황!$F:$BS,기획현황!$AM$1,FALSE))</f>
        <v>0</v>
      </c>
      <c r="V11" s="1130">
        <f t="shared" si="2"/>
        <v>0</v>
      </c>
      <c r="W11" s="1131">
        <f>IF(ISERROR(VLOOKUP($A11,기획현황!$F:$BS,기획현황!$BG$1,FALSE))=TRUE,0,VLOOKUP($A11,기획현황!$F:$BS,기획현황!$BG$1,FALSE))</f>
        <v>0</v>
      </c>
      <c r="X11" s="1130"/>
      <c r="Y11" s="238"/>
      <c r="Z11" s="1122">
        <f t="shared" si="6"/>
        <v>0</v>
      </c>
      <c r="AA11" s="1123">
        <f t="shared" si="3"/>
        <v>0</v>
      </c>
      <c r="AB11" s="1124">
        <f t="shared" si="3"/>
        <v>0</v>
      </c>
      <c r="AC11" s="1132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22">
        <f t="shared" si="4"/>
        <v>0</v>
      </c>
      <c r="AE11" s="1133">
        <f t="shared" si="4"/>
        <v>0</v>
      </c>
      <c r="AF11" s="1133">
        <f t="shared" si="4"/>
        <v>0</v>
      </c>
      <c r="AG11" s="1133">
        <f t="shared" si="4"/>
        <v>0</v>
      </c>
      <c r="AH11" s="1134">
        <f t="shared" si="4"/>
        <v>0</v>
      </c>
      <c r="AI11" s="1134">
        <f t="shared" si="4"/>
        <v>0</v>
      </c>
      <c r="AJ11" s="1135">
        <f>IF(ISERROR(VLOOKUP($A11,기획현황!$F:$BS,기획현황!$AM$1,FALSE))=TRUE,0,VLOOKUP($A11,기획현황!$F:$BS,기획현황!$AM$1,FALSE))</f>
        <v>0</v>
      </c>
      <c r="AK11" s="1130">
        <f t="shared" si="0"/>
        <v>0</v>
      </c>
      <c r="AL11" s="31">
        <f t="shared" si="7"/>
        <v>0</v>
      </c>
    </row>
    <row r="12" spans="1:47" ht="53.25" customHeight="1">
      <c r="B12" s="310" t="str">
        <f t="shared" si="5"/>
        <v/>
      </c>
      <c r="C12" s="1117">
        <f>IF(ISERROR(VLOOKUP($A12,기획현황!$F:$BS,기획현황!$AG$1,FALSE))=TRUE,0,VLOOKUP($A12,기획현황!$F:$BS,기획현황!$AG$1,FALSE))</f>
        <v>0</v>
      </c>
      <c r="D12" s="1117">
        <f>IF(ISERROR(VLOOKUP($A12,기획현황!$F:$BS,기획현황!$AK$1,FALSE))=TRUE,0,VLOOKUP($A12,기획현황!$F:$BS,기획현황!$AK$1,FALSE))</f>
        <v>0</v>
      </c>
      <c r="F12" s="1118"/>
      <c r="G12" s="1119" t="str">
        <f>IF(ISERROR(VLOOKUP($A12,기획현황!$F:$BS,기획현황!$U$1,FALSE))=TRUE,"",VLOOKUP($A12,기획현황!$F:$BS,기획현황!$U$1,FALSE))</f>
        <v/>
      </c>
      <c r="H12" s="1119" t="str">
        <f>IF(ISERROR(VLOOKUP($A12,기획현황!$F:$BS,기획현황!$X$1,FALSE))=TRUE,"",VLOOKUP($A12,기획현황!$F:$BS,기획현황!$X$1,FALSE))</f>
        <v/>
      </c>
      <c r="I12" s="1120" t="str">
        <f>IF(ISERROR(VLOOKUP($A12,기획현황!$F:$BS,기획현황!$AG$1,FALSE))=TRUE,"",VLOOKUP($A12,기획현황!$F:$BS,기획현황!$AG$1,FALSE))</f>
        <v/>
      </c>
      <c r="J12" s="1136">
        <f>SUMIF(기획현황!$F:$F,$A12,기획현황!$AF:$AF)</f>
        <v>0</v>
      </c>
      <c r="K12" s="1122">
        <f>IF(ISERROR(VLOOKUP($A12,기획현황!$F:$BS,기획현황!$AU$1,FALSE))=TRUE,0,VLOOKUP($A12,기획현황!$F:$BS,기획현황!$AU$1,FALSE))</f>
        <v>0</v>
      </c>
      <c r="L12" s="1123">
        <f>IF(ISERROR(VLOOKUP($A12,기획현황!$F:$BS,기획현황!$AV$1,FALSE))=TRUE,0,VLOOKUP($A12,기획현황!$F:$BS,기획현황!$AV$1,FALSE))</f>
        <v>0</v>
      </c>
      <c r="M12" s="1124">
        <f>IF(ISERROR(VLOOKUP($A12,기획현황!$F:$BS,기획현황!$AW$1,FALSE))=TRUE,0,VLOOKUP($A12,기획현황!$F:$BS,기획현황!$AW$1,FALSE))</f>
        <v>0</v>
      </c>
      <c r="N12" s="1125">
        <f>IF(ISERROR(VLOOKUP($A12,기획현황!$F:$BS,기획현황!$AP$1,FALSE))=TRUE,0,VLOOKUP($A12,기획현황!$F:$BS,기획현황!$AP$1,FALSE))</f>
        <v>0</v>
      </c>
      <c r="O12" s="1126">
        <f t="shared" si="1"/>
        <v>0</v>
      </c>
      <c r="P12" s="1127">
        <f t="shared" si="1"/>
        <v>0</v>
      </c>
      <c r="Q12" s="1127">
        <f t="shared" si="1"/>
        <v>0</v>
      </c>
      <c r="R12" s="1127">
        <f t="shared" si="1"/>
        <v>0</v>
      </c>
      <c r="S12" s="1128">
        <f t="shared" si="1"/>
        <v>0</v>
      </c>
      <c r="T12" s="1128">
        <f t="shared" si="1"/>
        <v>0</v>
      </c>
      <c r="U12" s="1129">
        <f>IF(ISERROR(VLOOKUP($A12,기획현황!$F:$BS,기획현황!$AM$1,FALSE))=TRUE,0,VLOOKUP($A12,기획현황!$F:$BS,기획현황!$AM$1,FALSE))</f>
        <v>0</v>
      </c>
      <c r="V12" s="1130">
        <f t="shared" si="2"/>
        <v>0</v>
      </c>
      <c r="W12" s="1131">
        <f>IF(ISERROR(VLOOKUP($A12,기획현황!$F:$BS,기획현황!$BG$1,FALSE))=TRUE,0,VLOOKUP($A12,기획현황!$F:$BS,기획현황!$BG$1,FALSE))</f>
        <v>0</v>
      </c>
      <c r="X12" s="1130"/>
      <c r="Y12" s="238"/>
      <c r="Z12" s="1122">
        <f t="shared" si="6"/>
        <v>0</v>
      </c>
      <c r="AA12" s="1123">
        <f t="shared" si="3"/>
        <v>0</v>
      </c>
      <c r="AB12" s="1124">
        <f t="shared" si="3"/>
        <v>0</v>
      </c>
      <c r="AC12" s="1132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22">
        <f t="shared" si="4"/>
        <v>0</v>
      </c>
      <c r="AE12" s="1133">
        <f t="shared" si="4"/>
        <v>0</v>
      </c>
      <c r="AF12" s="1133">
        <f t="shared" si="4"/>
        <v>0</v>
      </c>
      <c r="AG12" s="1133">
        <f t="shared" si="4"/>
        <v>0</v>
      </c>
      <c r="AH12" s="1134">
        <f t="shared" si="4"/>
        <v>0</v>
      </c>
      <c r="AI12" s="1134">
        <f t="shared" si="4"/>
        <v>0</v>
      </c>
      <c r="AJ12" s="1135">
        <f>IF(ISERROR(VLOOKUP($A12,기획현황!$F:$BS,기획현황!$AM$1,FALSE))=TRUE,0,VLOOKUP($A12,기획현황!$F:$BS,기획현황!$AM$1,FALSE))</f>
        <v>0</v>
      </c>
      <c r="AK12" s="1130">
        <f t="shared" si="0"/>
        <v>0</v>
      </c>
      <c r="AL12" s="31">
        <f t="shared" si="7"/>
        <v>0</v>
      </c>
    </row>
    <row r="13" spans="1:47" ht="53.25" customHeight="1">
      <c r="B13" s="310" t="str">
        <f t="shared" si="5"/>
        <v/>
      </c>
      <c r="C13" s="1117">
        <f>IF(ISERROR(VLOOKUP($A13,기획현황!$F:$BS,기획현황!$AG$1,FALSE))=TRUE,0,VLOOKUP($A13,기획현황!$F:$BS,기획현황!$AG$1,FALSE))</f>
        <v>0</v>
      </c>
      <c r="D13" s="1117">
        <f>IF(ISERROR(VLOOKUP($A13,기획현황!$F:$BS,기획현황!$AK$1,FALSE))=TRUE,0,VLOOKUP($A13,기획현황!$F:$BS,기획현황!$AK$1,FALSE))</f>
        <v>0</v>
      </c>
      <c r="F13" s="1118"/>
      <c r="G13" s="1119" t="str">
        <f>IF(ISERROR(VLOOKUP($A13,기획현황!$F:$BS,기획현황!$U$1,FALSE))=TRUE,"",VLOOKUP($A13,기획현황!$F:$BS,기획현황!$U$1,FALSE))</f>
        <v/>
      </c>
      <c r="H13" s="1119" t="str">
        <f>IF(ISERROR(VLOOKUP($A13,기획현황!$F:$BS,기획현황!$X$1,FALSE))=TRUE,"",VLOOKUP($A13,기획현황!$F:$BS,기획현황!$X$1,FALSE))</f>
        <v/>
      </c>
      <c r="I13" s="1120" t="str">
        <f>IF(ISERROR(VLOOKUP($A13,기획현황!$F:$BS,기획현황!$AG$1,FALSE))=TRUE,"",VLOOKUP($A13,기획현황!$F:$BS,기획현황!$AG$1,FALSE))</f>
        <v/>
      </c>
      <c r="J13" s="1136">
        <f>SUMIF(기획현황!$F:$F,$A13,기획현황!$AF:$AF)</f>
        <v>0</v>
      </c>
      <c r="K13" s="1122">
        <f>IF(ISERROR(VLOOKUP($A13,기획현황!$F:$BS,기획현황!$AU$1,FALSE))=TRUE,0,VLOOKUP($A13,기획현황!$F:$BS,기획현황!$AU$1,FALSE))</f>
        <v>0</v>
      </c>
      <c r="L13" s="1123">
        <f>IF(ISERROR(VLOOKUP($A13,기획현황!$F:$BS,기획현황!$AV$1,FALSE))=TRUE,0,VLOOKUP($A13,기획현황!$F:$BS,기획현황!$AV$1,FALSE))</f>
        <v>0</v>
      </c>
      <c r="M13" s="1124">
        <f>IF(ISERROR(VLOOKUP($A13,기획현황!$F:$BS,기획현황!$AW$1,FALSE))=TRUE,0,VLOOKUP($A13,기획현황!$F:$BS,기획현황!$AW$1,FALSE))</f>
        <v>0</v>
      </c>
      <c r="N13" s="1125">
        <f>IF(ISERROR(VLOOKUP($A13,기획현황!$F:$BS,기획현황!$AP$1,FALSE))=TRUE,0,VLOOKUP($A13,기획현황!$F:$BS,기획현황!$AP$1,FALSE))</f>
        <v>0</v>
      </c>
      <c r="O13" s="1126">
        <f t="shared" si="1"/>
        <v>0</v>
      </c>
      <c r="P13" s="1127">
        <f t="shared" si="1"/>
        <v>0</v>
      </c>
      <c r="Q13" s="1127">
        <f t="shared" si="1"/>
        <v>0</v>
      </c>
      <c r="R13" s="1127">
        <f t="shared" si="1"/>
        <v>0</v>
      </c>
      <c r="S13" s="1128">
        <f t="shared" si="1"/>
        <v>0</v>
      </c>
      <c r="T13" s="1128">
        <f t="shared" si="1"/>
        <v>0</v>
      </c>
      <c r="U13" s="1129">
        <f>IF(ISERROR(VLOOKUP($A13,기획현황!$F:$BS,기획현황!$AM$1,FALSE))=TRUE,0,VLOOKUP($A13,기획현황!$F:$BS,기획현황!$AM$1,FALSE))</f>
        <v>0</v>
      </c>
      <c r="V13" s="1130">
        <f t="shared" si="2"/>
        <v>0</v>
      </c>
      <c r="W13" s="1131">
        <f>IF(ISERROR(VLOOKUP($A13,기획현황!$F:$BS,기획현황!$BG$1,FALSE))=TRUE,0,VLOOKUP($A13,기획현황!$F:$BS,기획현황!$BG$1,FALSE))</f>
        <v>0</v>
      </c>
      <c r="X13" s="1130"/>
      <c r="Y13" s="238"/>
      <c r="Z13" s="1122">
        <f t="shared" si="6"/>
        <v>0</v>
      </c>
      <c r="AA13" s="1123">
        <f t="shared" si="3"/>
        <v>0</v>
      </c>
      <c r="AB13" s="1124">
        <f t="shared" si="3"/>
        <v>0</v>
      </c>
      <c r="AC13" s="1132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22">
        <f t="shared" si="4"/>
        <v>0</v>
      </c>
      <c r="AE13" s="1133">
        <f t="shared" si="4"/>
        <v>0</v>
      </c>
      <c r="AF13" s="1133">
        <f t="shared" si="4"/>
        <v>0</v>
      </c>
      <c r="AG13" s="1133">
        <f t="shared" si="4"/>
        <v>0</v>
      </c>
      <c r="AH13" s="1134">
        <f t="shared" si="4"/>
        <v>0</v>
      </c>
      <c r="AI13" s="1134">
        <f t="shared" si="4"/>
        <v>0</v>
      </c>
      <c r="AJ13" s="1135">
        <f>IF(ISERROR(VLOOKUP($A13,기획현황!$F:$BS,기획현황!$AM$1,FALSE))=TRUE,0,VLOOKUP($A13,기획현황!$F:$BS,기획현황!$AM$1,FALSE))</f>
        <v>0</v>
      </c>
      <c r="AK13" s="1130">
        <f t="shared" si="0"/>
        <v>0</v>
      </c>
      <c r="AL13" s="31">
        <f t="shared" si="7"/>
        <v>0</v>
      </c>
    </row>
    <row r="14" spans="1:47" ht="53.25" customHeight="1">
      <c r="B14" s="310" t="str">
        <f t="shared" si="5"/>
        <v/>
      </c>
      <c r="C14" s="1117">
        <f>IF(ISERROR(VLOOKUP($A14,기획현황!$F:$BS,기획현황!$AG$1,FALSE))=TRUE,0,VLOOKUP($A14,기획현황!$F:$BS,기획현황!$AG$1,FALSE))</f>
        <v>0</v>
      </c>
      <c r="D14" s="1117">
        <f>IF(ISERROR(VLOOKUP($A14,기획현황!$F:$BS,기획현황!$AK$1,FALSE))=TRUE,0,VLOOKUP($A14,기획현황!$F:$BS,기획현황!$AK$1,FALSE))</f>
        <v>0</v>
      </c>
      <c r="F14" s="1118"/>
      <c r="G14" s="1119" t="str">
        <f>IF(ISERROR(VLOOKUP($A14,기획현황!$F:$BS,기획현황!$U$1,FALSE))=TRUE,"",VLOOKUP($A14,기획현황!$F:$BS,기획현황!$U$1,FALSE))</f>
        <v/>
      </c>
      <c r="H14" s="1119" t="str">
        <f>IF(ISERROR(VLOOKUP($A14,기획현황!$F:$BS,기획현황!$X$1,FALSE))=TRUE,"",VLOOKUP($A14,기획현황!$F:$BS,기획현황!$X$1,FALSE))</f>
        <v/>
      </c>
      <c r="I14" s="1120" t="str">
        <f>IF(ISERROR(VLOOKUP($A14,기획현황!$F:$BS,기획현황!$AG$1,FALSE))=TRUE,"",VLOOKUP($A14,기획현황!$F:$BS,기획현황!$AG$1,FALSE))</f>
        <v/>
      </c>
      <c r="J14" s="1136">
        <f>SUMIF(기획현황!$F:$F,$A14,기획현황!$AF:$AF)</f>
        <v>0</v>
      </c>
      <c r="K14" s="1122">
        <f>IF(ISERROR(VLOOKUP($A14,기획현황!$F:$BS,기획현황!$AU$1,FALSE))=TRUE,0,VLOOKUP($A14,기획현황!$F:$BS,기획현황!$AU$1,FALSE))</f>
        <v>0</v>
      </c>
      <c r="L14" s="1123">
        <f>IF(ISERROR(VLOOKUP($A14,기획현황!$F:$BS,기획현황!$AV$1,FALSE))=TRUE,0,VLOOKUP($A14,기획현황!$F:$BS,기획현황!$AV$1,FALSE))</f>
        <v>0</v>
      </c>
      <c r="M14" s="1124">
        <f>IF(ISERROR(VLOOKUP($A14,기획현황!$F:$BS,기획현황!$AW$1,FALSE))=TRUE,0,VLOOKUP($A14,기획현황!$F:$BS,기획현황!$AW$1,FALSE))</f>
        <v>0</v>
      </c>
      <c r="N14" s="1125">
        <f>IF(ISERROR(VLOOKUP($A14,기획현황!$F:$BS,기획현황!$AP$1,FALSE))=TRUE,0,VLOOKUP($A14,기획현황!$F:$BS,기획현황!$AP$1,FALSE))</f>
        <v>0</v>
      </c>
      <c r="O14" s="1126">
        <f t="shared" si="1"/>
        <v>0</v>
      </c>
      <c r="P14" s="1127">
        <f t="shared" si="1"/>
        <v>0</v>
      </c>
      <c r="Q14" s="1127">
        <f t="shared" si="1"/>
        <v>0</v>
      </c>
      <c r="R14" s="1127">
        <f t="shared" si="1"/>
        <v>0</v>
      </c>
      <c r="S14" s="1128">
        <f t="shared" si="1"/>
        <v>0</v>
      </c>
      <c r="T14" s="1128">
        <f t="shared" si="1"/>
        <v>0</v>
      </c>
      <c r="U14" s="1129">
        <f>IF(ISERROR(VLOOKUP($A14,기획현황!$F:$BS,기획현황!$AM$1,FALSE))=TRUE,0,VLOOKUP($A14,기획현황!$F:$BS,기획현황!$AM$1,FALSE))</f>
        <v>0</v>
      </c>
      <c r="V14" s="1130">
        <f t="shared" si="2"/>
        <v>0</v>
      </c>
      <c r="W14" s="1131">
        <f>IF(ISERROR(VLOOKUP($A14,기획현황!$F:$BS,기획현황!$BG$1,FALSE))=TRUE,0,VLOOKUP($A14,기획현황!$F:$BS,기획현황!$BG$1,FALSE))</f>
        <v>0</v>
      </c>
      <c r="X14" s="1130"/>
      <c r="Y14" s="238"/>
      <c r="Z14" s="1122">
        <f t="shared" si="6"/>
        <v>0</v>
      </c>
      <c r="AA14" s="1123">
        <f t="shared" si="3"/>
        <v>0</v>
      </c>
      <c r="AB14" s="1124">
        <f t="shared" si="3"/>
        <v>0</v>
      </c>
      <c r="AC14" s="1132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22">
        <f t="shared" si="4"/>
        <v>0</v>
      </c>
      <c r="AE14" s="1133">
        <f t="shared" si="4"/>
        <v>0</v>
      </c>
      <c r="AF14" s="1133">
        <f t="shared" si="4"/>
        <v>0</v>
      </c>
      <c r="AG14" s="1133">
        <f t="shared" si="4"/>
        <v>0</v>
      </c>
      <c r="AH14" s="1134">
        <f t="shared" si="4"/>
        <v>0</v>
      </c>
      <c r="AI14" s="1134">
        <f t="shared" si="4"/>
        <v>0</v>
      </c>
      <c r="AJ14" s="1135">
        <f>IF(ISERROR(VLOOKUP($A14,기획현황!$F:$BS,기획현황!$AM$1,FALSE))=TRUE,0,VLOOKUP($A14,기획현황!$F:$BS,기획현황!$AM$1,FALSE))</f>
        <v>0</v>
      </c>
      <c r="AK14" s="1130">
        <f t="shared" si="0"/>
        <v>0</v>
      </c>
      <c r="AL14" s="31">
        <f t="shared" si="7"/>
        <v>0</v>
      </c>
    </row>
    <row r="15" spans="1:47" ht="53.25" customHeight="1">
      <c r="B15" s="310" t="str">
        <f t="shared" si="5"/>
        <v/>
      </c>
      <c r="C15" s="1117">
        <f>IF(ISERROR(VLOOKUP($A15,기획현황!$F:$BS,기획현황!$AG$1,FALSE))=TRUE,0,VLOOKUP($A15,기획현황!$F:$BS,기획현황!$AG$1,FALSE))</f>
        <v>0</v>
      </c>
      <c r="D15" s="1117">
        <f>IF(ISERROR(VLOOKUP($A15,기획현황!$F:$BS,기획현황!$AK$1,FALSE))=TRUE,0,VLOOKUP($A15,기획현황!$F:$BS,기획현황!$AK$1,FALSE))</f>
        <v>0</v>
      </c>
      <c r="F15" s="1118"/>
      <c r="G15" s="1119" t="str">
        <f>IF(ISERROR(VLOOKUP($A15,기획현황!$F:$BS,기획현황!$U$1,FALSE))=TRUE,"",VLOOKUP($A15,기획현황!$F:$BS,기획현황!$U$1,FALSE))</f>
        <v/>
      </c>
      <c r="H15" s="1119" t="str">
        <f>IF(ISERROR(VLOOKUP($A15,기획현황!$F:$BS,기획현황!$X$1,FALSE))=TRUE,"",VLOOKUP($A15,기획현황!$F:$BS,기획현황!$X$1,FALSE))</f>
        <v/>
      </c>
      <c r="I15" s="1120" t="str">
        <f>IF(ISERROR(VLOOKUP($A15,기획현황!$F:$BS,기획현황!$AG$1,FALSE))=TRUE,"",VLOOKUP($A15,기획현황!$F:$BS,기획현황!$AG$1,FALSE))</f>
        <v/>
      </c>
      <c r="J15" s="1136">
        <f>SUMIF(기획현황!$F:$F,$A15,기획현황!$AF:$AF)</f>
        <v>0</v>
      </c>
      <c r="K15" s="1122">
        <f>IF(ISERROR(VLOOKUP($A15,기획현황!$F:$BS,기획현황!$AU$1,FALSE))=TRUE,0,VLOOKUP($A15,기획현황!$F:$BS,기획현황!$AU$1,FALSE))</f>
        <v>0</v>
      </c>
      <c r="L15" s="1123">
        <f>IF(ISERROR(VLOOKUP($A15,기획현황!$F:$BS,기획현황!$AV$1,FALSE))=TRUE,0,VLOOKUP($A15,기획현황!$F:$BS,기획현황!$AV$1,FALSE))</f>
        <v>0</v>
      </c>
      <c r="M15" s="1124">
        <f>IF(ISERROR(VLOOKUP($A15,기획현황!$F:$BS,기획현황!$AW$1,FALSE))=TRUE,0,VLOOKUP($A15,기획현황!$F:$BS,기획현황!$AW$1,FALSE))</f>
        <v>0</v>
      </c>
      <c r="N15" s="1125">
        <f>IF(ISERROR(VLOOKUP($A15,기획현황!$F:$BS,기획현황!$AP$1,FALSE))=TRUE,0,VLOOKUP($A15,기획현황!$F:$BS,기획현황!$AP$1,FALSE))</f>
        <v>0</v>
      </c>
      <c r="O15" s="1126">
        <f t="shared" si="1"/>
        <v>0</v>
      </c>
      <c r="P15" s="1127">
        <f t="shared" si="1"/>
        <v>0</v>
      </c>
      <c r="Q15" s="1127">
        <f t="shared" si="1"/>
        <v>0</v>
      </c>
      <c r="R15" s="1127">
        <f t="shared" si="1"/>
        <v>0</v>
      </c>
      <c r="S15" s="1128">
        <f t="shared" si="1"/>
        <v>0</v>
      </c>
      <c r="T15" s="1128">
        <f t="shared" si="1"/>
        <v>0</v>
      </c>
      <c r="U15" s="1129">
        <f>IF(ISERROR(VLOOKUP($A15,기획현황!$F:$BS,기획현황!$AM$1,FALSE))=TRUE,0,VLOOKUP($A15,기획현황!$F:$BS,기획현황!$AM$1,FALSE))</f>
        <v>0</v>
      </c>
      <c r="V15" s="1130">
        <f t="shared" si="2"/>
        <v>0</v>
      </c>
      <c r="W15" s="1131">
        <f>IF(ISERROR(VLOOKUP($A15,기획현황!$F:$BS,기획현황!$BG$1,FALSE))=TRUE,0,VLOOKUP($A15,기획현황!$F:$BS,기획현황!$BG$1,FALSE))</f>
        <v>0</v>
      </c>
      <c r="X15" s="1130"/>
      <c r="Y15" s="238"/>
      <c r="Z15" s="1122">
        <f t="shared" si="6"/>
        <v>0</v>
      </c>
      <c r="AA15" s="1123">
        <f t="shared" si="3"/>
        <v>0</v>
      </c>
      <c r="AB15" s="1124">
        <f t="shared" si="3"/>
        <v>0</v>
      </c>
      <c r="AC15" s="1132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22">
        <f t="shared" si="4"/>
        <v>0</v>
      </c>
      <c r="AE15" s="1133">
        <f t="shared" si="4"/>
        <v>0</v>
      </c>
      <c r="AF15" s="1133">
        <f t="shared" si="4"/>
        <v>0</v>
      </c>
      <c r="AG15" s="1133">
        <f t="shared" si="4"/>
        <v>0</v>
      </c>
      <c r="AH15" s="1134">
        <f t="shared" si="4"/>
        <v>0</v>
      </c>
      <c r="AI15" s="1134">
        <f t="shared" si="4"/>
        <v>0</v>
      </c>
      <c r="AJ15" s="1135">
        <f>IF(ISERROR(VLOOKUP($A15,기획현황!$F:$BS,기획현황!$AM$1,FALSE))=TRUE,0,VLOOKUP($A15,기획현황!$F:$BS,기획현황!$AM$1,FALSE))</f>
        <v>0</v>
      </c>
      <c r="AK15" s="1130">
        <f t="shared" si="0"/>
        <v>0</v>
      </c>
      <c r="AL15" s="31">
        <f t="shared" si="7"/>
        <v>0</v>
      </c>
    </row>
    <row r="16" spans="1:47" ht="53.25" customHeight="1">
      <c r="B16" s="310" t="str">
        <f t="shared" si="5"/>
        <v/>
      </c>
      <c r="C16" s="1117">
        <f>IF(ISERROR(VLOOKUP($A16,기획현황!$F:$BS,기획현황!$AG$1,FALSE))=TRUE,0,VLOOKUP($A16,기획현황!$F:$BS,기획현황!$AG$1,FALSE))</f>
        <v>0</v>
      </c>
      <c r="D16" s="1117">
        <f>IF(ISERROR(VLOOKUP($A16,기획현황!$F:$BS,기획현황!$AK$1,FALSE))=TRUE,0,VLOOKUP($A16,기획현황!$F:$BS,기획현황!$AK$1,FALSE))</f>
        <v>0</v>
      </c>
      <c r="F16" s="1118"/>
      <c r="G16" s="1119" t="str">
        <f>IF(ISERROR(VLOOKUP($A16,기획현황!$F:$BS,기획현황!$U$1,FALSE))=TRUE,"",VLOOKUP($A16,기획현황!$F:$BS,기획현황!$U$1,FALSE))</f>
        <v/>
      </c>
      <c r="H16" s="1119" t="str">
        <f>IF(ISERROR(VLOOKUP($A16,기획현황!$F:$BS,기획현황!$X$1,FALSE))=TRUE,"",VLOOKUP($A16,기획현황!$F:$BS,기획현황!$X$1,FALSE))</f>
        <v/>
      </c>
      <c r="I16" s="1120" t="str">
        <f>IF(ISERROR(VLOOKUP($A16,기획현황!$F:$BS,기획현황!$AG$1,FALSE))=TRUE,"",VLOOKUP($A16,기획현황!$F:$BS,기획현황!$AG$1,FALSE))</f>
        <v/>
      </c>
      <c r="J16" s="1136">
        <f>SUMIF(기획현황!$F:$F,$A16,기획현황!$AF:$AF)</f>
        <v>0</v>
      </c>
      <c r="K16" s="1122">
        <f>IF(ISERROR(VLOOKUP($A16,기획현황!$F:$BS,기획현황!$AU$1,FALSE))=TRUE,0,VLOOKUP($A16,기획현황!$F:$BS,기획현황!$AU$1,FALSE))</f>
        <v>0</v>
      </c>
      <c r="L16" s="1123">
        <f>IF(ISERROR(VLOOKUP($A16,기획현황!$F:$BS,기획현황!$AV$1,FALSE))=TRUE,0,VLOOKUP($A16,기획현황!$F:$BS,기획현황!$AV$1,FALSE))</f>
        <v>0</v>
      </c>
      <c r="M16" s="1124">
        <f>IF(ISERROR(VLOOKUP($A16,기획현황!$F:$BS,기획현황!$AW$1,FALSE))=TRUE,0,VLOOKUP($A16,기획현황!$F:$BS,기획현황!$AW$1,FALSE))</f>
        <v>0</v>
      </c>
      <c r="N16" s="1125">
        <f>IF(ISERROR(VLOOKUP($A16,기획현황!$F:$BS,기획현황!$AP$1,FALSE))=TRUE,0,VLOOKUP($A16,기획현황!$F:$BS,기획현황!$AP$1,FALSE))</f>
        <v>0</v>
      </c>
      <c r="O16" s="1126">
        <f t="shared" si="1"/>
        <v>0</v>
      </c>
      <c r="P16" s="1127">
        <f t="shared" si="1"/>
        <v>0</v>
      </c>
      <c r="Q16" s="1127">
        <f t="shared" si="1"/>
        <v>0</v>
      </c>
      <c r="R16" s="1127">
        <f t="shared" si="1"/>
        <v>0</v>
      </c>
      <c r="S16" s="1128">
        <f t="shared" si="1"/>
        <v>0</v>
      </c>
      <c r="T16" s="1128">
        <f t="shared" si="1"/>
        <v>0</v>
      </c>
      <c r="U16" s="1129">
        <f>IF(ISERROR(VLOOKUP($A16,기획현황!$F:$BS,기획현황!$AM$1,FALSE))=TRUE,0,VLOOKUP($A16,기획현황!$F:$BS,기획현황!$AM$1,FALSE))</f>
        <v>0</v>
      </c>
      <c r="V16" s="1130">
        <f t="shared" si="2"/>
        <v>0</v>
      </c>
      <c r="W16" s="1131">
        <f>IF(ISERROR(VLOOKUP($A16,기획현황!$F:$BS,기획현황!$BG$1,FALSE))=TRUE,0,VLOOKUP($A16,기획현황!$F:$BS,기획현황!$BG$1,FALSE))</f>
        <v>0</v>
      </c>
      <c r="X16" s="1130"/>
      <c r="Y16" s="238"/>
      <c r="Z16" s="1122">
        <f t="shared" si="6"/>
        <v>0</v>
      </c>
      <c r="AA16" s="1123">
        <f t="shared" si="3"/>
        <v>0</v>
      </c>
      <c r="AB16" s="1124">
        <f t="shared" si="3"/>
        <v>0</v>
      </c>
      <c r="AC16" s="1132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22">
        <f t="shared" si="4"/>
        <v>0</v>
      </c>
      <c r="AE16" s="1133">
        <f t="shared" si="4"/>
        <v>0</v>
      </c>
      <c r="AF16" s="1133">
        <f t="shared" si="4"/>
        <v>0</v>
      </c>
      <c r="AG16" s="1133">
        <f t="shared" si="4"/>
        <v>0</v>
      </c>
      <c r="AH16" s="1134">
        <f t="shared" si="4"/>
        <v>0</v>
      </c>
      <c r="AI16" s="1134">
        <f t="shared" si="4"/>
        <v>0</v>
      </c>
      <c r="AJ16" s="1135">
        <f>IF(ISERROR(VLOOKUP($A16,기획현황!$F:$BS,기획현황!$AM$1,FALSE))=TRUE,0,VLOOKUP($A16,기획현황!$F:$BS,기획현황!$AM$1,FALSE))</f>
        <v>0</v>
      </c>
      <c r="AK16" s="1130">
        <f t="shared" si="0"/>
        <v>0</v>
      </c>
      <c r="AL16" s="31">
        <f t="shared" si="7"/>
        <v>0</v>
      </c>
    </row>
    <row r="17" spans="2:38" ht="53.25" customHeight="1">
      <c r="B17" s="310" t="str">
        <f t="shared" si="5"/>
        <v/>
      </c>
      <c r="C17" s="1117">
        <f>IF(ISERROR(VLOOKUP($A17,기획현황!$F:$BS,기획현황!$AG$1,FALSE))=TRUE,0,VLOOKUP($A17,기획현황!$F:$BS,기획현황!$AG$1,FALSE))</f>
        <v>0</v>
      </c>
      <c r="D17" s="1117">
        <f>IF(ISERROR(VLOOKUP($A17,기획현황!$F:$BS,기획현황!$AK$1,FALSE))=TRUE,0,VLOOKUP($A17,기획현황!$F:$BS,기획현황!$AK$1,FALSE))</f>
        <v>0</v>
      </c>
      <c r="F17" s="1118"/>
      <c r="G17" s="1119" t="str">
        <f>IF(ISERROR(VLOOKUP($A17,기획현황!$F:$BS,기획현황!$U$1,FALSE))=TRUE,"",VLOOKUP($A17,기획현황!$F:$BS,기획현황!$U$1,FALSE))</f>
        <v/>
      </c>
      <c r="H17" s="1119" t="str">
        <f>IF(ISERROR(VLOOKUP($A17,기획현황!$F:$BS,기획현황!$X$1,FALSE))=TRUE,"",VLOOKUP($A17,기획현황!$F:$BS,기획현황!$X$1,FALSE))</f>
        <v/>
      </c>
      <c r="I17" s="1120" t="str">
        <f>IF(ISERROR(VLOOKUP($A17,기획현황!$F:$BS,기획현황!$AG$1,FALSE))=TRUE,"",VLOOKUP($A17,기획현황!$F:$BS,기획현황!$AG$1,FALSE))</f>
        <v/>
      </c>
      <c r="J17" s="1136">
        <f>SUMIF(기획현황!$F:$F,$A17,기획현황!$AF:$AF)</f>
        <v>0</v>
      </c>
      <c r="K17" s="1122">
        <f>IF(ISERROR(VLOOKUP($A17,기획현황!$F:$BS,기획현황!$AU$1,FALSE))=TRUE,0,VLOOKUP($A17,기획현황!$F:$BS,기획현황!$AU$1,FALSE))</f>
        <v>0</v>
      </c>
      <c r="L17" s="1123">
        <f>IF(ISERROR(VLOOKUP($A17,기획현황!$F:$BS,기획현황!$AV$1,FALSE))=TRUE,0,VLOOKUP($A17,기획현황!$F:$BS,기획현황!$AV$1,FALSE))</f>
        <v>0</v>
      </c>
      <c r="M17" s="1124">
        <f>IF(ISERROR(VLOOKUP($A17,기획현황!$F:$BS,기획현황!$AW$1,FALSE))=TRUE,0,VLOOKUP($A17,기획현황!$F:$BS,기획현황!$AW$1,FALSE))</f>
        <v>0</v>
      </c>
      <c r="N17" s="1125">
        <f>IF(ISERROR(VLOOKUP($A17,기획현황!$F:$BS,기획현황!$AP$1,FALSE))=TRUE,0,VLOOKUP($A17,기획현황!$F:$BS,기획현황!$AP$1,FALSE))</f>
        <v>0</v>
      </c>
      <c r="O17" s="1126">
        <f t="shared" si="1"/>
        <v>0</v>
      </c>
      <c r="P17" s="1127">
        <f t="shared" si="1"/>
        <v>0</v>
      </c>
      <c r="Q17" s="1127">
        <f t="shared" si="1"/>
        <v>0</v>
      </c>
      <c r="R17" s="1127">
        <f t="shared" si="1"/>
        <v>0</v>
      </c>
      <c r="S17" s="1128">
        <f t="shared" si="1"/>
        <v>0</v>
      </c>
      <c r="T17" s="1128">
        <f t="shared" si="1"/>
        <v>0</v>
      </c>
      <c r="U17" s="1129">
        <f>IF(ISERROR(VLOOKUP($A17,기획현황!$F:$BS,기획현황!$AM$1,FALSE))=TRUE,0,VLOOKUP($A17,기획현황!$F:$BS,기획현황!$AM$1,FALSE))</f>
        <v>0</v>
      </c>
      <c r="V17" s="1130">
        <f t="shared" si="2"/>
        <v>0</v>
      </c>
      <c r="W17" s="1131">
        <f>IF(ISERROR(VLOOKUP($A17,기획현황!$F:$BS,기획현황!$BG$1,FALSE))=TRUE,0,VLOOKUP($A17,기획현황!$F:$BS,기획현황!$BG$1,FALSE))</f>
        <v>0</v>
      </c>
      <c r="X17" s="1130"/>
      <c r="Y17" s="238"/>
      <c r="Z17" s="1122">
        <f t="shared" si="6"/>
        <v>0</v>
      </c>
      <c r="AA17" s="1123">
        <f t="shared" si="3"/>
        <v>0</v>
      </c>
      <c r="AB17" s="1124">
        <f t="shared" si="3"/>
        <v>0</v>
      </c>
      <c r="AC17" s="1132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22">
        <f t="shared" si="4"/>
        <v>0</v>
      </c>
      <c r="AE17" s="1133">
        <f t="shared" si="4"/>
        <v>0</v>
      </c>
      <c r="AF17" s="1133">
        <f t="shared" si="4"/>
        <v>0</v>
      </c>
      <c r="AG17" s="1133">
        <f t="shared" si="4"/>
        <v>0</v>
      </c>
      <c r="AH17" s="1134">
        <f t="shared" si="4"/>
        <v>0</v>
      </c>
      <c r="AI17" s="1134">
        <f t="shared" si="4"/>
        <v>0</v>
      </c>
      <c r="AJ17" s="1135">
        <f>IF(ISERROR(VLOOKUP($A17,기획현황!$F:$BS,기획현황!$AM$1,FALSE))=TRUE,0,VLOOKUP($A17,기획현황!$F:$BS,기획현황!$AM$1,FALSE))</f>
        <v>0</v>
      </c>
      <c r="AK17" s="1130">
        <f t="shared" si="0"/>
        <v>0</v>
      </c>
      <c r="AL17" s="31">
        <f t="shared" si="7"/>
        <v>0</v>
      </c>
    </row>
    <row r="18" spans="2:38" ht="53.25" customHeight="1">
      <c r="B18" s="310" t="str">
        <f t="shared" si="5"/>
        <v/>
      </c>
      <c r="C18" s="1117">
        <f>IF(ISERROR(VLOOKUP($A18,기획현황!$F:$BS,기획현황!$AG$1,FALSE))=TRUE,0,VLOOKUP($A18,기획현황!$F:$BS,기획현황!$AG$1,FALSE))</f>
        <v>0</v>
      </c>
      <c r="D18" s="1117">
        <f>IF(ISERROR(VLOOKUP($A18,기획현황!$F:$BS,기획현황!$AK$1,FALSE))=TRUE,0,VLOOKUP($A18,기획현황!$F:$BS,기획현황!$AK$1,FALSE))</f>
        <v>0</v>
      </c>
      <c r="F18" s="1118"/>
      <c r="G18" s="1119" t="str">
        <f>IF(ISERROR(VLOOKUP($A18,기획현황!$F:$BS,기획현황!$U$1,FALSE))=TRUE,"",VLOOKUP($A18,기획현황!$F:$BS,기획현황!$U$1,FALSE))</f>
        <v/>
      </c>
      <c r="H18" s="1119" t="str">
        <f>IF(ISERROR(VLOOKUP($A18,기획현황!$F:$BS,기획현황!$X$1,FALSE))=TRUE,"",VLOOKUP($A18,기획현황!$F:$BS,기획현황!$X$1,FALSE))</f>
        <v/>
      </c>
      <c r="I18" s="1120" t="str">
        <f>IF(ISERROR(VLOOKUP($A18,기획현황!$F:$BS,기획현황!$AG$1,FALSE))=TRUE,"",VLOOKUP($A18,기획현황!$F:$BS,기획현황!$AG$1,FALSE))</f>
        <v/>
      </c>
      <c r="J18" s="1136">
        <f>SUMIF(기획현황!$F:$F,$A18,기획현황!$AF:$AF)</f>
        <v>0</v>
      </c>
      <c r="K18" s="1122">
        <f>IF(ISERROR(VLOOKUP($A18,기획현황!$F:$BS,기획현황!$AU$1,FALSE))=TRUE,0,VLOOKUP($A18,기획현황!$F:$BS,기획현황!$AU$1,FALSE))</f>
        <v>0</v>
      </c>
      <c r="L18" s="1123">
        <f>IF(ISERROR(VLOOKUP($A18,기획현황!$F:$BS,기획현황!$AV$1,FALSE))=TRUE,0,VLOOKUP($A18,기획현황!$F:$BS,기획현황!$AV$1,FALSE))</f>
        <v>0</v>
      </c>
      <c r="M18" s="1124">
        <f>IF(ISERROR(VLOOKUP($A18,기획현황!$F:$BS,기획현황!$AW$1,FALSE))=TRUE,0,VLOOKUP($A18,기획현황!$F:$BS,기획현황!$AW$1,FALSE))</f>
        <v>0</v>
      </c>
      <c r="N18" s="1125">
        <f>IF(ISERROR(VLOOKUP($A18,기획현황!$F:$BS,기획현황!$AP$1,FALSE))=TRUE,0,VLOOKUP($A18,기획현황!$F:$BS,기획현황!$AP$1,FALSE))</f>
        <v>0</v>
      </c>
      <c r="O18" s="1126">
        <f t="shared" si="1"/>
        <v>0</v>
      </c>
      <c r="P18" s="1127">
        <f t="shared" si="1"/>
        <v>0</v>
      </c>
      <c r="Q18" s="1127">
        <f t="shared" si="1"/>
        <v>0</v>
      </c>
      <c r="R18" s="1127">
        <f t="shared" si="1"/>
        <v>0</v>
      </c>
      <c r="S18" s="1128">
        <f t="shared" si="1"/>
        <v>0</v>
      </c>
      <c r="T18" s="1128">
        <f t="shared" si="1"/>
        <v>0</v>
      </c>
      <c r="U18" s="1129">
        <f>IF(ISERROR(VLOOKUP($A18,기획현황!$F:$BS,기획현황!$AM$1,FALSE))=TRUE,0,VLOOKUP($A18,기획현황!$F:$BS,기획현황!$AM$1,FALSE))</f>
        <v>0</v>
      </c>
      <c r="V18" s="1130">
        <f t="shared" si="2"/>
        <v>0</v>
      </c>
      <c r="W18" s="1131">
        <f>IF(ISERROR(VLOOKUP($A18,기획현황!$F:$BS,기획현황!$BG$1,FALSE))=TRUE,0,VLOOKUP($A18,기획현황!$F:$BS,기획현황!$BG$1,FALSE))</f>
        <v>0</v>
      </c>
      <c r="X18" s="1130"/>
      <c r="Y18" s="238"/>
      <c r="Z18" s="1122">
        <f t="shared" si="6"/>
        <v>0</v>
      </c>
      <c r="AA18" s="1123">
        <f t="shared" si="3"/>
        <v>0</v>
      </c>
      <c r="AB18" s="1124">
        <f t="shared" si="3"/>
        <v>0</v>
      </c>
      <c r="AC18" s="1132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22">
        <f t="shared" si="4"/>
        <v>0</v>
      </c>
      <c r="AE18" s="1133">
        <f t="shared" si="4"/>
        <v>0</v>
      </c>
      <c r="AF18" s="1133">
        <f t="shared" si="4"/>
        <v>0</v>
      </c>
      <c r="AG18" s="1133">
        <f t="shared" si="4"/>
        <v>0</v>
      </c>
      <c r="AH18" s="1134">
        <f t="shared" si="4"/>
        <v>0</v>
      </c>
      <c r="AI18" s="1134">
        <f t="shared" si="4"/>
        <v>0</v>
      </c>
      <c r="AJ18" s="1135">
        <f>IF(ISERROR(VLOOKUP($A18,기획현황!$F:$BS,기획현황!$AM$1,FALSE))=TRUE,0,VLOOKUP($A18,기획현황!$F:$BS,기획현황!$AM$1,FALSE))</f>
        <v>0</v>
      </c>
      <c r="AK18" s="1130">
        <f t="shared" si="0"/>
        <v>0</v>
      </c>
      <c r="AL18" s="31">
        <f t="shared" si="7"/>
        <v>0</v>
      </c>
    </row>
    <row r="19" spans="2:38" ht="53.25" customHeight="1">
      <c r="B19" s="310" t="str">
        <f t="shared" si="5"/>
        <v/>
      </c>
      <c r="C19" s="1117">
        <f>IF(ISERROR(VLOOKUP($A19,기획현황!$F:$BS,기획현황!$AG$1,FALSE))=TRUE,0,VLOOKUP($A19,기획현황!$F:$BS,기획현황!$AG$1,FALSE))</f>
        <v>0</v>
      </c>
      <c r="D19" s="1117">
        <f>IF(ISERROR(VLOOKUP($A19,기획현황!$F:$BS,기획현황!$AK$1,FALSE))=TRUE,0,VLOOKUP($A19,기획현황!$F:$BS,기획현황!$AK$1,FALSE))</f>
        <v>0</v>
      </c>
      <c r="F19" s="1118"/>
      <c r="G19" s="1119" t="str">
        <f>IF(ISERROR(VLOOKUP($A19,기획현황!$F:$BS,기획현황!$U$1,FALSE))=TRUE,"",VLOOKUP($A19,기획현황!$F:$BS,기획현황!$U$1,FALSE))</f>
        <v/>
      </c>
      <c r="H19" s="1119" t="str">
        <f>IF(ISERROR(VLOOKUP($A19,기획현황!$F:$BS,기획현황!$X$1,FALSE))=TRUE,"",VLOOKUP($A19,기획현황!$F:$BS,기획현황!$X$1,FALSE))</f>
        <v/>
      </c>
      <c r="I19" s="1120" t="str">
        <f>IF(ISERROR(VLOOKUP($A19,기획현황!$F:$BS,기획현황!$AG$1,FALSE))=TRUE,"",VLOOKUP($A19,기획현황!$F:$BS,기획현황!$AG$1,FALSE))</f>
        <v/>
      </c>
      <c r="J19" s="1136">
        <f>SUMIF(기획현황!$F:$F,$A19,기획현황!$AF:$AF)</f>
        <v>0</v>
      </c>
      <c r="K19" s="1122">
        <f>IF(ISERROR(VLOOKUP($A19,기획현황!$F:$BS,기획현황!$AU$1,FALSE))=TRUE,0,VLOOKUP($A19,기획현황!$F:$BS,기획현황!$AU$1,FALSE))</f>
        <v>0</v>
      </c>
      <c r="L19" s="1123">
        <f>IF(ISERROR(VLOOKUP($A19,기획현황!$F:$BS,기획현황!$AV$1,FALSE))=TRUE,0,VLOOKUP($A19,기획현황!$F:$BS,기획현황!$AV$1,FALSE))</f>
        <v>0</v>
      </c>
      <c r="M19" s="1124">
        <f>IF(ISERROR(VLOOKUP($A19,기획현황!$F:$BS,기획현황!$AW$1,FALSE))=TRUE,0,VLOOKUP($A19,기획현황!$F:$BS,기획현황!$AW$1,FALSE))</f>
        <v>0</v>
      </c>
      <c r="N19" s="1125">
        <f>IF(ISERROR(VLOOKUP($A19,기획현황!$F:$BS,기획현황!$AP$1,FALSE))=TRUE,0,VLOOKUP($A19,기획현황!$F:$BS,기획현황!$AP$1,FALSE))</f>
        <v>0</v>
      </c>
      <c r="O19" s="1126">
        <f t="shared" si="1"/>
        <v>0</v>
      </c>
      <c r="P19" s="1127">
        <f t="shared" si="1"/>
        <v>0</v>
      </c>
      <c r="Q19" s="1127">
        <f t="shared" si="1"/>
        <v>0</v>
      </c>
      <c r="R19" s="1127">
        <f t="shared" si="1"/>
        <v>0</v>
      </c>
      <c r="S19" s="1128">
        <f t="shared" si="1"/>
        <v>0</v>
      </c>
      <c r="T19" s="1128">
        <f t="shared" si="1"/>
        <v>0</v>
      </c>
      <c r="U19" s="1129">
        <f>IF(ISERROR(VLOOKUP($A19,기획현황!$F:$BS,기획현황!$AM$1,FALSE))=TRUE,0,VLOOKUP($A19,기획현황!$F:$BS,기획현황!$AM$1,FALSE))</f>
        <v>0</v>
      </c>
      <c r="V19" s="1130">
        <f t="shared" si="2"/>
        <v>0</v>
      </c>
      <c r="W19" s="1131">
        <f>IF(ISERROR(VLOOKUP($A19,기획현황!$F:$BS,기획현황!$BG$1,FALSE))=TRUE,0,VLOOKUP($A19,기획현황!$F:$BS,기획현황!$BG$1,FALSE))</f>
        <v>0</v>
      </c>
      <c r="X19" s="1130"/>
      <c r="Y19" s="238"/>
      <c r="Z19" s="1122">
        <f t="shared" si="6"/>
        <v>0</v>
      </c>
      <c r="AA19" s="1123">
        <f t="shared" si="3"/>
        <v>0</v>
      </c>
      <c r="AB19" s="1124">
        <f t="shared" si="3"/>
        <v>0</v>
      </c>
      <c r="AC19" s="1132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22">
        <f t="shared" si="4"/>
        <v>0</v>
      </c>
      <c r="AE19" s="1133">
        <f t="shared" si="4"/>
        <v>0</v>
      </c>
      <c r="AF19" s="1133">
        <f t="shared" si="4"/>
        <v>0</v>
      </c>
      <c r="AG19" s="1133">
        <f t="shared" si="4"/>
        <v>0</v>
      </c>
      <c r="AH19" s="1134">
        <f t="shared" si="4"/>
        <v>0</v>
      </c>
      <c r="AI19" s="1134">
        <f t="shared" si="4"/>
        <v>0</v>
      </c>
      <c r="AJ19" s="1135">
        <f>IF(ISERROR(VLOOKUP($A19,기획현황!$F:$BS,기획현황!$AM$1,FALSE))=TRUE,0,VLOOKUP($A19,기획현황!$F:$BS,기획현황!$AM$1,FALSE))</f>
        <v>0</v>
      </c>
      <c r="AK19" s="1130">
        <f t="shared" si="0"/>
        <v>0</v>
      </c>
      <c r="AL19" s="31">
        <f t="shared" si="7"/>
        <v>0</v>
      </c>
    </row>
    <row r="20" spans="2:38" ht="53.25" customHeight="1">
      <c r="B20" s="310" t="str">
        <f t="shared" si="5"/>
        <v/>
      </c>
      <c r="C20" s="1117">
        <f>IF(ISERROR(VLOOKUP($A20,기획현황!$F:$BS,기획현황!$AG$1,FALSE))=TRUE,0,VLOOKUP($A20,기획현황!$F:$BS,기획현황!$AG$1,FALSE))</f>
        <v>0</v>
      </c>
      <c r="D20" s="1117">
        <f>IF(ISERROR(VLOOKUP($A20,기획현황!$F:$BS,기획현황!$AK$1,FALSE))=TRUE,0,VLOOKUP($A20,기획현황!$F:$BS,기획현황!$AK$1,FALSE))</f>
        <v>0</v>
      </c>
      <c r="F20" s="1118"/>
      <c r="G20" s="1119" t="str">
        <f>IF(ISERROR(VLOOKUP($A20,기획현황!$F:$BS,기획현황!$U$1,FALSE))=TRUE,"",VLOOKUP($A20,기획현황!$F:$BS,기획현황!$U$1,FALSE))</f>
        <v/>
      </c>
      <c r="H20" s="1119" t="str">
        <f>IF(ISERROR(VLOOKUP($A20,기획현황!$F:$BS,기획현황!$X$1,FALSE))=TRUE,"",VLOOKUP($A20,기획현황!$F:$BS,기획현황!$X$1,FALSE))</f>
        <v/>
      </c>
      <c r="I20" s="1120" t="str">
        <f>IF(ISERROR(VLOOKUP($A20,기획현황!$F:$BS,기획현황!$AG$1,FALSE))=TRUE,"",VLOOKUP($A20,기획현황!$F:$BS,기획현황!$AG$1,FALSE))</f>
        <v/>
      </c>
      <c r="J20" s="1136">
        <f>SUMIF(기획현황!$F:$F,$A20,기획현황!$AF:$AF)</f>
        <v>0</v>
      </c>
      <c r="K20" s="1122">
        <f>IF(ISERROR(VLOOKUP($A20,기획현황!$F:$BS,기획현황!$AU$1,FALSE))=TRUE,0,VLOOKUP($A20,기획현황!$F:$BS,기획현황!$AU$1,FALSE))</f>
        <v>0</v>
      </c>
      <c r="L20" s="1123">
        <f>IF(ISERROR(VLOOKUP($A20,기획현황!$F:$BS,기획현황!$AV$1,FALSE))=TRUE,0,VLOOKUP($A20,기획현황!$F:$BS,기획현황!$AV$1,FALSE))</f>
        <v>0</v>
      </c>
      <c r="M20" s="1124">
        <f>IF(ISERROR(VLOOKUP($A20,기획현황!$F:$BS,기획현황!$AW$1,FALSE))=TRUE,0,VLOOKUP($A20,기획현황!$F:$BS,기획현황!$AW$1,FALSE))</f>
        <v>0</v>
      </c>
      <c r="N20" s="1125">
        <f>IF(ISERROR(VLOOKUP($A20,기획현황!$F:$BS,기획현황!$AP$1,FALSE))=TRUE,0,VLOOKUP($A20,기획현황!$F:$BS,기획현황!$AP$1,FALSE))</f>
        <v>0</v>
      </c>
      <c r="O20" s="1126">
        <f t="shared" si="1"/>
        <v>0</v>
      </c>
      <c r="P20" s="1127">
        <f t="shared" si="1"/>
        <v>0</v>
      </c>
      <c r="Q20" s="1127">
        <f t="shared" si="1"/>
        <v>0</v>
      </c>
      <c r="R20" s="1127">
        <f t="shared" si="1"/>
        <v>0</v>
      </c>
      <c r="S20" s="1128">
        <f t="shared" si="1"/>
        <v>0</v>
      </c>
      <c r="T20" s="1128">
        <f t="shared" si="1"/>
        <v>0</v>
      </c>
      <c r="U20" s="1129">
        <f>IF(ISERROR(VLOOKUP($A20,기획현황!$F:$BS,기획현황!$AM$1,FALSE))=TRUE,0,VLOOKUP($A20,기획현황!$F:$BS,기획현황!$AM$1,FALSE))</f>
        <v>0</v>
      </c>
      <c r="V20" s="1130">
        <f t="shared" si="2"/>
        <v>0</v>
      </c>
      <c r="W20" s="1131">
        <f>IF(ISERROR(VLOOKUP($A20,기획현황!$F:$BS,기획현황!$BG$1,FALSE))=TRUE,0,VLOOKUP($A20,기획현황!$F:$BS,기획현황!$BG$1,FALSE))</f>
        <v>0</v>
      </c>
      <c r="X20" s="1130"/>
      <c r="Y20" s="238"/>
      <c r="Z20" s="1122">
        <f t="shared" si="6"/>
        <v>0</v>
      </c>
      <c r="AA20" s="1123">
        <f t="shared" si="3"/>
        <v>0</v>
      </c>
      <c r="AB20" s="1124">
        <f t="shared" si="3"/>
        <v>0</v>
      </c>
      <c r="AC20" s="1132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22">
        <f t="shared" si="4"/>
        <v>0</v>
      </c>
      <c r="AE20" s="1133">
        <f t="shared" si="4"/>
        <v>0</v>
      </c>
      <c r="AF20" s="1133">
        <f t="shared" si="4"/>
        <v>0</v>
      </c>
      <c r="AG20" s="1133">
        <f t="shared" si="4"/>
        <v>0</v>
      </c>
      <c r="AH20" s="1134">
        <f t="shared" si="4"/>
        <v>0</v>
      </c>
      <c r="AI20" s="1134">
        <f t="shared" si="4"/>
        <v>0</v>
      </c>
      <c r="AJ20" s="1135">
        <f>IF(ISERROR(VLOOKUP($A20,기획현황!$F:$BS,기획현황!$AM$1,FALSE))=TRUE,0,VLOOKUP($A20,기획현황!$F:$BS,기획현황!$AM$1,FALSE))</f>
        <v>0</v>
      </c>
      <c r="AK20" s="1130">
        <f t="shared" si="0"/>
        <v>0</v>
      </c>
      <c r="AL20" s="31">
        <f t="shared" si="7"/>
        <v>0</v>
      </c>
    </row>
    <row r="21" spans="2:38" ht="53.25" customHeight="1">
      <c r="B21" s="310" t="str">
        <f t="shared" si="5"/>
        <v/>
      </c>
      <c r="C21" s="1117">
        <f>IF(ISERROR(VLOOKUP($A21,기획현황!$F:$BS,기획현황!$AG$1,FALSE))=TRUE,0,VLOOKUP($A21,기획현황!$F:$BS,기획현황!$AG$1,FALSE))</f>
        <v>0</v>
      </c>
      <c r="D21" s="1117">
        <f>IF(ISERROR(VLOOKUP($A21,기획현황!$F:$BS,기획현황!$AK$1,FALSE))=TRUE,0,VLOOKUP($A21,기획현황!$F:$BS,기획현황!$AK$1,FALSE))</f>
        <v>0</v>
      </c>
      <c r="F21" s="1118"/>
      <c r="G21" s="1119" t="str">
        <f>IF(ISERROR(VLOOKUP($A21,기획현황!$F:$BS,기획현황!$U$1,FALSE))=TRUE,"",VLOOKUP($A21,기획현황!$F:$BS,기획현황!$U$1,FALSE))</f>
        <v/>
      </c>
      <c r="H21" s="1119" t="str">
        <f>IF(ISERROR(VLOOKUP($A21,기획현황!$F:$BS,기획현황!$X$1,FALSE))=TRUE,"",VLOOKUP($A21,기획현황!$F:$BS,기획현황!$X$1,FALSE))</f>
        <v/>
      </c>
      <c r="I21" s="1120" t="str">
        <f>IF(ISERROR(VLOOKUP($A21,기획현황!$F:$BS,기획현황!$AG$1,FALSE))=TRUE,"",VLOOKUP($A21,기획현황!$F:$BS,기획현황!$AG$1,FALSE))</f>
        <v/>
      </c>
      <c r="J21" s="1136">
        <f>SUMIF(기획현황!$F:$F,$A21,기획현황!$AF:$AF)</f>
        <v>0</v>
      </c>
      <c r="K21" s="1122">
        <f>IF(ISERROR(VLOOKUP($A21,기획현황!$F:$BS,기획현황!$AU$1,FALSE))=TRUE,0,VLOOKUP($A21,기획현황!$F:$BS,기획현황!$AU$1,FALSE))</f>
        <v>0</v>
      </c>
      <c r="L21" s="1123">
        <f>IF(ISERROR(VLOOKUP($A21,기획현황!$F:$BS,기획현황!$AV$1,FALSE))=TRUE,0,VLOOKUP($A21,기획현황!$F:$BS,기획현황!$AV$1,FALSE))</f>
        <v>0</v>
      </c>
      <c r="M21" s="1124">
        <f>IF(ISERROR(VLOOKUP($A21,기획현황!$F:$BS,기획현황!$AW$1,FALSE))=TRUE,0,VLOOKUP($A21,기획현황!$F:$BS,기획현황!$AW$1,FALSE))</f>
        <v>0</v>
      </c>
      <c r="N21" s="1125">
        <f>IF(ISERROR(VLOOKUP($A21,기획현황!$F:$BS,기획현황!$AP$1,FALSE))=TRUE,0,VLOOKUP($A21,기획현황!$F:$BS,기획현황!$AP$1,FALSE))</f>
        <v>0</v>
      </c>
      <c r="O21" s="1126">
        <f t="shared" si="1"/>
        <v>0</v>
      </c>
      <c r="P21" s="1127">
        <f t="shared" si="1"/>
        <v>0</v>
      </c>
      <c r="Q21" s="1127">
        <f t="shared" si="1"/>
        <v>0</v>
      </c>
      <c r="R21" s="1127">
        <f t="shared" si="1"/>
        <v>0</v>
      </c>
      <c r="S21" s="1128">
        <f t="shared" si="1"/>
        <v>0</v>
      </c>
      <c r="T21" s="1128">
        <f t="shared" si="1"/>
        <v>0</v>
      </c>
      <c r="U21" s="1129">
        <f>IF(ISERROR(VLOOKUP($A21,기획현황!$F:$BS,기획현황!$AM$1,FALSE))=TRUE,0,VLOOKUP($A21,기획현황!$F:$BS,기획현황!$AM$1,FALSE))</f>
        <v>0</v>
      </c>
      <c r="V21" s="1130">
        <f t="shared" si="2"/>
        <v>0</v>
      </c>
      <c r="W21" s="1131">
        <f>IF(ISERROR(VLOOKUP($A21,기획현황!$F:$BS,기획현황!$BG$1,FALSE))=TRUE,0,VLOOKUP($A21,기획현황!$F:$BS,기획현황!$BG$1,FALSE))</f>
        <v>0</v>
      </c>
      <c r="X21" s="1130"/>
      <c r="Y21" s="238"/>
      <c r="Z21" s="1122">
        <f t="shared" si="6"/>
        <v>0</v>
      </c>
      <c r="AA21" s="1123">
        <f t="shared" si="3"/>
        <v>0</v>
      </c>
      <c r="AB21" s="1124">
        <f t="shared" si="3"/>
        <v>0</v>
      </c>
      <c r="AC21" s="1132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22">
        <f t="shared" si="4"/>
        <v>0</v>
      </c>
      <c r="AE21" s="1133">
        <f t="shared" si="4"/>
        <v>0</v>
      </c>
      <c r="AF21" s="1133">
        <f t="shared" si="4"/>
        <v>0</v>
      </c>
      <c r="AG21" s="1133">
        <f t="shared" si="4"/>
        <v>0</v>
      </c>
      <c r="AH21" s="1134">
        <f t="shared" si="4"/>
        <v>0</v>
      </c>
      <c r="AI21" s="1134">
        <f t="shared" si="4"/>
        <v>0</v>
      </c>
      <c r="AJ21" s="1135">
        <f>IF(ISERROR(VLOOKUP($A21,기획현황!$F:$BS,기획현황!$AM$1,FALSE))=TRUE,0,VLOOKUP($A21,기획현황!$F:$BS,기획현황!$AM$1,FALSE))</f>
        <v>0</v>
      </c>
      <c r="AK21" s="1130">
        <f t="shared" si="0"/>
        <v>0</v>
      </c>
      <c r="AL21" s="31">
        <f t="shared" si="7"/>
        <v>0</v>
      </c>
    </row>
    <row r="22" spans="2:38" ht="53.25" customHeight="1">
      <c r="B22" s="310" t="str">
        <f t="shared" si="5"/>
        <v/>
      </c>
      <c r="C22" s="1117">
        <f>IF(ISERROR(VLOOKUP($A22,기획현황!$F:$BS,기획현황!$AG$1,FALSE))=TRUE,0,VLOOKUP($A22,기획현황!$F:$BS,기획현황!$AG$1,FALSE))</f>
        <v>0</v>
      </c>
      <c r="D22" s="1117">
        <f>IF(ISERROR(VLOOKUP($A22,기획현황!$F:$BS,기획현황!$AK$1,FALSE))=TRUE,0,VLOOKUP($A22,기획현황!$F:$BS,기획현황!$AK$1,FALSE))</f>
        <v>0</v>
      </c>
      <c r="F22" s="1118"/>
      <c r="G22" s="1119" t="str">
        <f>IF(ISERROR(VLOOKUP($A22,기획현황!$F:$BS,기획현황!$U$1,FALSE))=TRUE,"",VLOOKUP($A22,기획현황!$F:$BS,기획현황!$U$1,FALSE))</f>
        <v/>
      </c>
      <c r="H22" s="1119" t="str">
        <f>IF(ISERROR(VLOOKUP($A22,기획현황!$F:$BS,기획현황!$X$1,FALSE))=TRUE,"",VLOOKUP($A22,기획현황!$F:$BS,기획현황!$X$1,FALSE))</f>
        <v/>
      </c>
      <c r="I22" s="1120" t="str">
        <f>IF(ISERROR(VLOOKUP($A22,기획현황!$F:$BS,기획현황!$AG$1,FALSE))=TRUE,"",VLOOKUP($A22,기획현황!$F:$BS,기획현황!$AG$1,FALSE))</f>
        <v/>
      </c>
      <c r="J22" s="1136">
        <f>SUMIF(기획현황!$F:$F,$A22,기획현황!$AF:$AF)</f>
        <v>0</v>
      </c>
      <c r="K22" s="1122">
        <f>IF(ISERROR(VLOOKUP($A22,기획현황!$F:$BS,기획현황!$AU$1,FALSE))=TRUE,0,VLOOKUP($A22,기획현황!$F:$BS,기획현황!$AU$1,FALSE))</f>
        <v>0</v>
      </c>
      <c r="L22" s="1123">
        <f>IF(ISERROR(VLOOKUP($A22,기획현황!$F:$BS,기획현황!$AV$1,FALSE))=TRUE,0,VLOOKUP($A22,기획현황!$F:$BS,기획현황!$AV$1,FALSE))</f>
        <v>0</v>
      </c>
      <c r="M22" s="1124">
        <f>IF(ISERROR(VLOOKUP($A22,기획현황!$F:$BS,기획현황!$AW$1,FALSE))=TRUE,0,VLOOKUP($A22,기획현황!$F:$BS,기획현황!$AW$1,FALSE))</f>
        <v>0</v>
      </c>
      <c r="N22" s="1125">
        <f>IF(ISERROR(VLOOKUP($A22,기획현황!$F:$BS,기획현황!$AP$1,FALSE))=TRUE,0,VLOOKUP($A22,기획현황!$F:$BS,기획현황!$AP$1,FALSE))</f>
        <v>0</v>
      </c>
      <c r="O22" s="1126">
        <f t="shared" ref="O22:T64" si="8">($N22*1.1)*O$4</f>
        <v>0</v>
      </c>
      <c r="P22" s="1127">
        <f t="shared" si="8"/>
        <v>0</v>
      </c>
      <c r="Q22" s="1127">
        <f t="shared" si="8"/>
        <v>0</v>
      </c>
      <c r="R22" s="1127">
        <f t="shared" si="8"/>
        <v>0</v>
      </c>
      <c r="S22" s="1128">
        <f t="shared" si="8"/>
        <v>0</v>
      </c>
      <c r="T22" s="1128">
        <f t="shared" si="8"/>
        <v>0</v>
      </c>
      <c r="U22" s="1129">
        <f>IF(ISERROR(VLOOKUP($A22,기획현황!$F:$BS,기획현황!$AM$1,FALSE))=TRUE,0,VLOOKUP($A22,기획현황!$F:$BS,기획현황!$AM$1,FALSE))</f>
        <v>0</v>
      </c>
      <c r="V22" s="1130">
        <f t="shared" si="2"/>
        <v>0</v>
      </c>
      <c r="W22" s="1131">
        <f>IF(ISERROR(VLOOKUP($A22,기획현황!$F:$BS,기획현황!$BG$1,FALSE))=TRUE,0,VLOOKUP($A22,기획현황!$F:$BS,기획현황!$BG$1,FALSE))</f>
        <v>0</v>
      </c>
      <c r="X22" s="1130"/>
      <c r="Y22" s="238"/>
      <c r="Z22" s="1122">
        <f t="shared" si="6"/>
        <v>0</v>
      </c>
      <c r="AA22" s="1123">
        <f t="shared" si="3"/>
        <v>0</v>
      </c>
      <c r="AB22" s="1124">
        <f t="shared" si="3"/>
        <v>0</v>
      </c>
      <c r="AC22" s="1132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22">
        <f t="shared" ref="AD22:AI63" si="9">($N22*1.1)*AD$4</f>
        <v>0</v>
      </c>
      <c r="AE22" s="1133">
        <f t="shared" si="9"/>
        <v>0</v>
      </c>
      <c r="AF22" s="1133">
        <f t="shared" si="9"/>
        <v>0</v>
      </c>
      <c r="AG22" s="1133">
        <f t="shared" si="9"/>
        <v>0</v>
      </c>
      <c r="AH22" s="1134">
        <f t="shared" si="9"/>
        <v>0</v>
      </c>
      <c r="AI22" s="1134">
        <f t="shared" si="9"/>
        <v>0</v>
      </c>
      <c r="AJ22" s="1135">
        <f>IF(ISERROR(VLOOKUP($A22,기획현황!$F:$BS,기획현황!$AM$1,FALSE))=TRUE,0,VLOOKUP($A22,기획현황!$F:$BS,기획현황!$AM$1,FALSE))</f>
        <v>0</v>
      </c>
      <c r="AK22" s="1130">
        <f t="shared" si="0"/>
        <v>0</v>
      </c>
      <c r="AL22" s="31">
        <f t="shared" si="7"/>
        <v>0</v>
      </c>
    </row>
    <row r="23" spans="2:38" ht="53.25" customHeight="1">
      <c r="B23" s="310" t="str">
        <f t="shared" si="5"/>
        <v/>
      </c>
      <c r="C23" s="1117">
        <f>IF(ISERROR(VLOOKUP($A23,기획현황!$F:$BS,기획현황!$AG$1,FALSE))=TRUE,0,VLOOKUP($A23,기획현황!$F:$BS,기획현황!$AG$1,FALSE))</f>
        <v>0</v>
      </c>
      <c r="D23" s="1117">
        <f>IF(ISERROR(VLOOKUP($A23,기획현황!$F:$BS,기획현황!$AK$1,FALSE))=TRUE,0,VLOOKUP($A23,기획현황!$F:$BS,기획현황!$AK$1,FALSE))</f>
        <v>0</v>
      </c>
      <c r="F23" s="1118"/>
      <c r="G23" s="1119" t="str">
        <f>IF(ISERROR(VLOOKUP($A23,기획현황!$F:$BS,기획현황!$U$1,FALSE))=TRUE,"",VLOOKUP($A23,기획현황!$F:$BS,기획현황!$U$1,FALSE))</f>
        <v/>
      </c>
      <c r="H23" s="1119" t="str">
        <f>IF(ISERROR(VLOOKUP($A23,기획현황!$F:$BS,기획현황!$X$1,FALSE))=TRUE,"",VLOOKUP($A23,기획현황!$F:$BS,기획현황!$X$1,FALSE))</f>
        <v/>
      </c>
      <c r="I23" s="1120" t="str">
        <f>IF(ISERROR(VLOOKUP($A23,기획현황!$F:$BS,기획현황!$AG$1,FALSE))=TRUE,"",VLOOKUP($A23,기획현황!$F:$BS,기획현황!$AG$1,FALSE))</f>
        <v/>
      </c>
      <c r="J23" s="1136">
        <f>SUMIF(기획현황!$F:$F,$A23,기획현황!$AF:$AF)</f>
        <v>0</v>
      </c>
      <c r="K23" s="1122">
        <f>IF(ISERROR(VLOOKUP($A23,기획현황!$F:$BS,기획현황!$AU$1,FALSE))=TRUE,0,VLOOKUP($A23,기획현황!$F:$BS,기획현황!$AU$1,FALSE))</f>
        <v>0</v>
      </c>
      <c r="L23" s="1123">
        <f>IF(ISERROR(VLOOKUP($A23,기획현황!$F:$BS,기획현황!$AV$1,FALSE))=TRUE,0,VLOOKUP($A23,기획현황!$F:$BS,기획현황!$AV$1,FALSE))</f>
        <v>0</v>
      </c>
      <c r="M23" s="1124">
        <f>IF(ISERROR(VLOOKUP($A23,기획현황!$F:$BS,기획현황!$AW$1,FALSE))=TRUE,0,VLOOKUP($A23,기획현황!$F:$BS,기획현황!$AW$1,FALSE))</f>
        <v>0</v>
      </c>
      <c r="N23" s="1125">
        <f>IF(ISERROR(VLOOKUP($A23,기획현황!$F:$BS,기획현황!$AP$1,FALSE))=TRUE,0,VLOOKUP($A23,기획현황!$F:$BS,기획현황!$AP$1,FALSE))</f>
        <v>0</v>
      </c>
      <c r="O23" s="1126">
        <f t="shared" si="8"/>
        <v>0</v>
      </c>
      <c r="P23" s="1127">
        <f t="shared" si="8"/>
        <v>0</v>
      </c>
      <c r="Q23" s="1127">
        <f t="shared" si="8"/>
        <v>0</v>
      </c>
      <c r="R23" s="1127">
        <f t="shared" si="8"/>
        <v>0</v>
      </c>
      <c r="S23" s="1128">
        <f t="shared" si="8"/>
        <v>0</v>
      </c>
      <c r="T23" s="1128">
        <f t="shared" si="8"/>
        <v>0</v>
      </c>
      <c r="U23" s="1129">
        <f>IF(ISERROR(VLOOKUP($A23,기획현황!$F:$BS,기획현황!$AM$1,FALSE))=TRUE,0,VLOOKUP($A23,기획현황!$F:$BS,기획현황!$AM$1,FALSE))</f>
        <v>0</v>
      </c>
      <c r="V23" s="1130">
        <f t="shared" si="2"/>
        <v>0</v>
      </c>
      <c r="W23" s="1131">
        <f>IF(ISERROR(VLOOKUP($A23,기획현황!$F:$BS,기획현황!$BG$1,FALSE))=TRUE,0,VLOOKUP($A23,기획현황!$F:$BS,기획현황!$BG$1,FALSE))</f>
        <v>0</v>
      </c>
      <c r="X23" s="1130"/>
      <c r="Y23" s="238"/>
      <c r="Z23" s="1122">
        <f t="shared" si="6"/>
        <v>0</v>
      </c>
      <c r="AA23" s="1123">
        <f t="shared" si="3"/>
        <v>0</v>
      </c>
      <c r="AB23" s="1124">
        <f t="shared" si="3"/>
        <v>0</v>
      </c>
      <c r="AC23" s="1132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22">
        <f t="shared" si="9"/>
        <v>0</v>
      </c>
      <c r="AE23" s="1133">
        <f t="shared" si="9"/>
        <v>0</v>
      </c>
      <c r="AF23" s="1133">
        <f t="shared" si="9"/>
        <v>0</v>
      </c>
      <c r="AG23" s="1133">
        <f t="shared" si="9"/>
        <v>0</v>
      </c>
      <c r="AH23" s="1134">
        <f t="shared" si="9"/>
        <v>0</v>
      </c>
      <c r="AI23" s="1134">
        <f t="shared" si="9"/>
        <v>0</v>
      </c>
      <c r="AJ23" s="1135">
        <f>IF(ISERROR(VLOOKUP($A23,기획현황!$F:$BS,기획현황!$AM$1,FALSE))=TRUE,0,VLOOKUP($A23,기획현황!$F:$BS,기획현황!$AM$1,FALSE))</f>
        <v>0</v>
      </c>
      <c r="AK23" s="1130">
        <f t="shared" si="0"/>
        <v>0</v>
      </c>
      <c r="AL23" s="31">
        <f t="shared" si="7"/>
        <v>0</v>
      </c>
    </row>
    <row r="24" spans="2:38" ht="53.25" customHeight="1">
      <c r="B24" s="310" t="str">
        <f t="shared" si="5"/>
        <v/>
      </c>
      <c r="C24" s="1117">
        <f>IF(ISERROR(VLOOKUP($A24,기획현황!$F:$BS,기획현황!$AG$1,FALSE))=TRUE,0,VLOOKUP($A24,기획현황!$F:$BS,기획현황!$AG$1,FALSE))</f>
        <v>0</v>
      </c>
      <c r="D24" s="1117">
        <f>IF(ISERROR(VLOOKUP($A24,기획현황!$F:$BS,기획현황!$AK$1,FALSE))=TRUE,0,VLOOKUP($A24,기획현황!$F:$BS,기획현황!$AK$1,FALSE))</f>
        <v>0</v>
      </c>
      <c r="F24" s="1118"/>
      <c r="G24" s="1119" t="str">
        <f>IF(ISERROR(VLOOKUP($A24,기획현황!$F:$BS,기획현황!$U$1,FALSE))=TRUE,"",VLOOKUP($A24,기획현황!$F:$BS,기획현황!$U$1,FALSE))</f>
        <v/>
      </c>
      <c r="H24" s="1119" t="str">
        <f>IF(ISERROR(VLOOKUP($A24,기획현황!$F:$BS,기획현황!$X$1,FALSE))=TRUE,"",VLOOKUP($A24,기획현황!$F:$BS,기획현황!$X$1,FALSE))</f>
        <v/>
      </c>
      <c r="I24" s="1120" t="str">
        <f>IF(ISERROR(VLOOKUP($A24,기획현황!$F:$BS,기획현황!$AG$1,FALSE))=TRUE,"",VLOOKUP($A24,기획현황!$F:$BS,기획현황!$AG$1,FALSE))</f>
        <v/>
      </c>
      <c r="J24" s="1136">
        <f>SUMIF(기획현황!$F:$F,$A24,기획현황!$AF:$AF)</f>
        <v>0</v>
      </c>
      <c r="K24" s="1122">
        <f>IF(ISERROR(VLOOKUP($A24,기획현황!$F:$BS,기획현황!$AU$1,FALSE))=TRUE,0,VLOOKUP($A24,기획현황!$F:$BS,기획현황!$AU$1,FALSE))</f>
        <v>0</v>
      </c>
      <c r="L24" s="1123">
        <f>IF(ISERROR(VLOOKUP($A24,기획현황!$F:$BS,기획현황!$AV$1,FALSE))=TRUE,0,VLOOKUP($A24,기획현황!$F:$BS,기획현황!$AV$1,FALSE))</f>
        <v>0</v>
      </c>
      <c r="M24" s="1124">
        <f>IF(ISERROR(VLOOKUP($A24,기획현황!$F:$BS,기획현황!$AW$1,FALSE))=TRUE,0,VLOOKUP($A24,기획현황!$F:$BS,기획현황!$AW$1,FALSE))</f>
        <v>0</v>
      </c>
      <c r="N24" s="1125">
        <f>IF(ISERROR(VLOOKUP($A24,기획현황!$F:$BS,기획현황!$AP$1,FALSE))=TRUE,0,VLOOKUP($A24,기획현황!$F:$BS,기획현황!$AP$1,FALSE))</f>
        <v>0</v>
      </c>
      <c r="O24" s="1126">
        <f t="shared" si="8"/>
        <v>0</v>
      </c>
      <c r="P24" s="1127">
        <f t="shared" si="8"/>
        <v>0</v>
      </c>
      <c r="Q24" s="1127">
        <f t="shared" si="8"/>
        <v>0</v>
      </c>
      <c r="R24" s="1127">
        <f t="shared" si="8"/>
        <v>0</v>
      </c>
      <c r="S24" s="1128">
        <f t="shared" si="8"/>
        <v>0</v>
      </c>
      <c r="T24" s="1128">
        <f t="shared" si="8"/>
        <v>0</v>
      </c>
      <c r="U24" s="1129">
        <f>IF(ISERROR(VLOOKUP($A24,기획현황!$F:$BS,기획현황!$AM$1,FALSE))=TRUE,0,VLOOKUP($A24,기획현황!$F:$BS,기획현황!$AM$1,FALSE))</f>
        <v>0</v>
      </c>
      <c r="V24" s="1130">
        <f t="shared" si="2"/>
        <v>0</v>
      </c>
      <c r="W24" s="1131">
        <f>IF(ISERROR(VLOOKUP($A24,기획현황!$F:$BS,기획현황!$BG$1,FALSE))=TRUE,0,VLOOKUP($A24,기획현황!$F:$BS,기획현황!$BG$1,FALSE))</f>
        <v>0</v>
      </c>
      <c r="X24" s="1130"/>
      <c r="Y24" s="238"/>
      <c r="Z24" s="1122">
        <f t="shared" si="6"/>
        <v>0</v>
      </c>
      <c r="AA24" s="1123">
        <f t="shared" si="3"/>
        <v>0</v>
      </c>
      <c r="AB24" s="1124">
        <f t="shared" si="3"/>
        <v>0</v>
      </c>
      <c r="AC24" s="1132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22">
        <f t="shared" si="9"/>
        <v>0</v>
      </c>
      <c r="AE24" s="1133">
        <f t="shared" si="9"/>
        <v>0</v>
      </c>
      <c r="AF24" s="1133">
        <f t="shared" si="9"/>
        <v>0</v>
      </c>
      <c r="AG24" s="1133">
        <f t="shared" si="9"/>
        <v>0</v>
      </c>
      <c r="AH24" s="1134">
        <f t="shared" si="9"/>
        <v>0</v>
      </c>
      <c r="AI24" s="1134">
        <f t="shared" si="9"/>
        <v>0</v>
      </c>
      <c r="AJ24" s="1135">
        <f>IF(ISERROR(VLOOKUP($A24,기획현황!$F:$BS,기획현황!$AM$1,FALSE))=TRUE,0,VLOOKUP($A24,기획현황!$F:$BS,기획현황!$AM$1,FALSE))</f>
        <v>0</v>
      </c>
      <c r="AK24" s="1130">
        <f t="shared" si="0"/>
        <v>0</v>
      </c>
      <c r="AL24" s="31">
        <f t="shared" si="7"/>
        <v>0</v>
      </c>
    </row>
    <row r="25" spans="2:38" ht="53.25" customHeight="1">
      <c r="B25" s="310" t="str">
        <f t="shared" si="5"/>
        <v/>
      </c>
      <c r="C25" s="1117">
        <f>IF(ISERROR(VLOOKUP($A25,기획현황!$F:$BS,기획현황!$AG$1,FALSE))=TRUE,0,VLOOKUP($A25,기획현황!$F:$BS,기획현황!$AG$1,FALSE))</f>
        <v>0</v>
      </c>
      <c r="D25" s="1117">
        <f>IF(ISERROR(VLOOKUP($A25,기획현황!$F:$BS,기획현황!$AK$1,FALSE))=TRUE,0,VLOOKUP($A25,기획현황!$F:$BS,기획현황!$AK$1,FALSE))</f>
        <v>0</v>
      </c>
      <c r="F25" s="1118"/>
      <c r="G25" s="1119" t="str">
        <f>IF(ISERROR(VLOOKUP($A25,기획현황!$F:$BS,기획현황!$U$1,FALSE))=TRUE,"",VLOOKUP($A25,기획현황!$F:$BS,기획현황!$U$1,FALSE))</f>
        <v/>
      </c>
      <c r="H25" s="1119" t="str">
        <f>IF(ISERROR(VLOOKUP($A25,기획현황!$F:$BS,기획현황!$X$1,FALSE))=TRUE,"",VLOOKUP($A25,기획현황!$F:$BS,기획현황!$X$1,FALSE))</f>
        <v/>
      </c>
      <c r="I25" s="1120" t="str">
        <f>IF(ISERROR(VLOOKUP($A25,기획현황!$F:$BS,기획현황!$AG$1,FALSE))=TRUE,"",VLOOKUP($A25,기획현황!$F:$BS,기획현황!$AG$1,FALSE))</f>
        <v/>
      </c>
      <c r="J25" s="1136">
        <f>SUMIF(기획현황!$F:$F,$A25,기획현황!$AF:$AF)</f>
        <v>0</v>
      </c>
      <c r="K25" s="1122">
        <f>IF(ISERROR(VLOOKUP($A25,기획현황!$F:$BS,기획현황!$AU$1,FALSE))=TRUE,0,VLOOKUP($A25,기획현황!$F:$BS,기획현황!$AU$1,FALSE))</f>
        <v>0</v>
      </c>
      <c r="L25" s="1123">
        <f>IF(ISERROR(VLOOKUP($A25,기획현황!$F:$BS,기획현황!$AV$1,FALSE))=TRUE,0,VLOOKUP($A25,기획현황!$F:$BS,기획현황!$AV$1,FALSE))</f>
        <v>0</v>
      </c>
      <c r="M25" s="1124">
        <f>IF(ISERROR(VLOOKUP($A25,기획현황!$F:$BS,기획현황!$AW$1,FALSE))=TRUE,0,VLOOKUP($A25,기획현황!$F:$BS,기획현황!$AW$1,FALSE))</f>
        <v>0</v>
      </c>
      <c r="N25" s="1125">
        <f>IF(ISERROR(VLOOKUP($A25,기획현황!$F:$BS,기획현황!$AP$1,FALSE))=TRUE,0,VLOOKUP($A25,기획현황!$F:$BS,기획현황!$AP$1,FALSE))</f>
        <v>0</v>
      </c>
      <c r="O25" s="1126">
        <f t="shared" si="8"/>
        <v>0</v>
      </c>
      <c r="P25" s="1127">
        <f t="shared" si="8"/>
        <v>0</v>
      </c>
      <c r="Q25" s="1127">
        <f t="shared" si="8"/>
        <v>0</v>
      </c>
      <c r="R25" s="1127">
        <f t="shared" si="8"/>
        <v>0</v>
      </c>
      <c r="S25" s="1128">
        <f t="shared" si="8"/>
        <v>0</v>
      </c>
      <c r="T25" s="1128">
        <f t="shared" si="8"/>
        <v>0</v>
      </c>
      <c r="U25" s="1129">
        <f>IF(ISERROR(VLOOKUP($A25,기획현황!$F:$BS,기획현황!$AM$1,FALSE))=TRUE,0,VLOOKUP($A25,기획현황!$F:$BS,기획현황!$AM$1,FALSE))</f>
        <v>0</v>
      </c>
      <c r="V25" s="1130">
        <f t="shared" si="2"/>
        <v>0</v>
      </c>
      <c r="W25" s="1131">
        <f>IF(ISERROR(VLOOKUP($A25,기획현황!$F:$BS,기획현황!$BG$1,FALSE))=TRUE,0,VLOOKUP($A25,기획현황!$F:$BS,기획현황!$BG$1,FALSE))</f>
        <v>0</v>
      </c>
      <c r="X25" s="1130"/>
      <c r="Y25" s="238"/>
      <c r="Z25" s="1122">
        <f t="shared" si="6"/>
        <v>0</v>
      </c>
      <c r="AA25" s="1123">
        <f t="shared" si="3"/>
        <v>0</v>
      </c>
      <c r="AB25" s="1124">
        <f t="shared" si="3"/>
        <v>0</v>
      </c>
      <c r="AC25" s="1132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22">
        <f t="shared" si="9"/>
        <v>0</v>
      </c>
      <c r="AE25" s="1133">
        <f t="shared" si="9"/>
        <v>0</v>
      </c>
      <c r="AF25" s="1133">
        <f t="shared" si="9"/>
        <v>0</v>
      </c>
      <c r="AG25" s="1133">
        <f t="shared" si="9"/>
        <v>0</v>
      </c>
      <c r="AH25" s="1134">
        <f t="shared" si="9"/>
        <v>0</v>
      </c>
      <c r="AI25" s="1134">
        <f t="shared" si="9"/>
        <v>0</v>
      </c>
      <c r="AJ25" s="1135">
        <f>IF(ISERROR(VLOOKUP($A25,기획현황!$F:$BS,기획현황!$AM$1,FALSE))=TRUE,0,VLOOKUP($A25,기획현황!$F:$BS,기획현황!$AM$1,FALSE))</f>
        <v>0</v>
      </c>
      <c r="AK25" s="1130">
        <f t="shared" si="0"/>
        <v>0</v>
      </c>
      <c r="AL25" s="31">
        <f t="shared" si="7"/>
        <v>0</v>
      </c>
    </row>
    <row r="26" spans="2:38" ht="53.25" customHeight="1">
      <c r="B26" s="310" t="str">
        <f t="shared" si="5"/>
        <v/>
      </c>
      <c r="C26" s="1117">
        <f>IF(ISERROR(VLOOKUP($A26,기획현황!$F:$BS,기획현황!$AG$1,FALSE))=TRUE,0,VLOOKUP($A26,기획현황!$F:$BS,기획현황!$AG$1,FALSE))</f>
        <v>0</v>
      </c>
      <c r="D26" s="1117">
        <f>IF(ISERROR(VLOOKUP($A26,기획현황!$F:$BS,기획현황!$AK$1,FALSE))=TRUE,0,VLOOKUP($A26,기획현황!$F:$BS,기획현황!$AK$1,FALSE))</f>
        <v>0</v>
      </c>
      <c r="F26" s="1118"/>
      <c r="G26" s="1119" t="str">
        <f>IF(ISERROR(VLOOKUP($A26,기획현황!$F:$BS,기획현황!$U$1,FALSE))=TRUE,"",VLOOKUP($A26,기획현황!$F:$BS,기획현황!$U$1,FALSE))</f>
        <v/>
      </c>
      <c r="H26" s="1119" t="str">
        <f>IF(ISERROR(VLOOKUP($A26,기획현황!$F:$BS,기획현황!$X$1,FALSE))=TRUE,"",VLOOKUP($A26,기획현황!$F:$BS,기획현황!$X$1,FALSE))</f>
        <v/>
      </c>
      <c r="I26" s="1120" t="str">
        <f>IF(ISERROR(VLOOKUP($A26,기획현황!$F:$BS,기획현황!$AG$1,FALSE))=TRUE,"",VLOOKUP($A26,기획현황!$F:$BS,기획현황!$AG$1,FALSE))</f>
        <v/>
      </c>
      <c r="J26" s="1136">
        <f>SUMIF(기획현황!$F:$F,$A26,기획현황!$AF:$AF)</f>
        <v>0</v>
      </c>
      <c r="K26" s="1122">
        <f>IF(ISERROR(VLOOKUP($A26,기획현황!$F:$BS,기획현황!$AU$1,FALSE))=TRUE,0,VLOOKUP($A26,기획현황!$F:$BS,기획현황!$AU$1,FALSE))</f>
        <v>0</v>
      </c>
      <c r="L26" s="1123">
        <f>IF(ISERROR(VLOOKUP($A26,기획현황!$F:$BS,기획현황!$AV$1,FALSE))=TRUE,0,VLOOKUP($A26,기획현황!$F:$BS,기획현황!$AV$1,FALSE))</f>
        <v>0</v>
      </c>
      <c r="M26" s="1124">
        <f>IF(ISERROR(VLOOKUP($A26,기획현황!$F:$BS,기획현황!$AW$1,FALSE))=TRUE,0,VLOOKUP($A26,기획현황!$F:$BS,기획현황!$AW$1,FALSE))</f>
        <v>0</v>
      </c>
      <c r="N26" s="1125">
        <f>IF(ISERROR(VLOOKUP($A26,기획현황!$F:$BS,기획현황!$AP$1,FALSE))=TRUE,0,VLOOKUP($A26,기획현황!$F:$BS,기획현황!$AP$1,FALSE))</f>
        <v>0</v>
      </c>
      <c r="O26" s="1126">
        <f t="shared" si="8"/>
        <v>0</v>
      </c>
      <c r="P26" s="1127">
        <f t="shared" si="8"/>
        <v>0</v>
      </c>
      <c r="Q26" s="1127">
        <f t="shared" si="8"/>
        <v>0</v>
      </c>
      <c r="R26" s="1127">
        <f t="shared" si="8"/>
        <v>0</v>
      </c>
      <c r="S26" s="1128">
        <f t="shared" si="8"/>
        <v>0</v>
      </c>
      <c r="T26" s="1128">
        <f t="shared" si="8"/>
        <v>0</v>
      </c>
      <c r="U26" s="1129">
        <f>IF(ISERROR(VLOOKUP($A26,기획현황!$F:$BS,기획현황!$AM$1,FALSE))=TRUE,0,VLOOKUP($A26,기획현황!$F:$BS,기획현황!$AM$1,FALSE))</f>
        <v>0</v>
      </c>
      <c r="V26" s="1130">
        <f t="shared" si="2"/>
        <v>0</v>
      </c>
      <c r="W26" s="1131">
        <f>IF(ISERROR(VLOOKUP($A26,기획현황!$F:$BS,기획현황!$BG$1,FALSE))=TRUE,0,VLOOKUP($A26,기획현황!$F:$BS,기획현황!$BG$1,FALSE))</f>
        <v>0</v>
      </c>
      <c r="X26" s="1130"/>
      <c r="Y26" s="238"/>
      <c r="Z26" s="1122">
        <f t="shared" si="6"/>
        <v>0</v>
      </c>
      <c r="AA26" s="1123">
        <f t="shared" si="3"/>
        <v>0</v>
      </c>
      <c r="AB26" s="1124">
        <f t="shared" si="3"/>
        <v>0</v>
      </c>
      <c r="AC26" s="1132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22">
        <f t="shared" si="9"/>
        <v>0</v>
      </c>
      <c r="AE26" s="1133">
        <f t="shared" si="9"/>
        <v>0</v>
      </c>
      <c r="AF26" s="1133">
        <f t="shared" si="9"/>
        <v>0</v>
      </c>
      <c r="AG26" s="1133">
        <f t="shared" si="9"/>
        <v>0</v>
      </c>
      <c r="AH26" s="1134">
        <f t="shared" si="9"/>
        <v>0</v>
      </c>
      <c r="AI26" s="1134">
        <f t="shared" si="9"/>
        <v>0</v>
      </c>
      <c r="AJ26" s="1135">
        <f>IF(ISERROR(VLOOKUP($A26,기획현황!$F:$BS,기획현황!$AM$1,FALSE))=TRUE,0,VLOOKUP($A26,기획현황!$F:$BS,기획현황!$AM$1,FALSE))</f>
        <v>0</v>
      </c>
      <c r="AK26" s="1130">
        <f t="shared" si="0"/>
        <v>0</v>
      </c>
      <c r="AL26" s="31">
        <f t="shared" si="7"/>
        <v>0</v>
      </c>
    </row>
    <row r="27" spans="2:38" ht="53.25" customHeight="1">
      <c r="B27" s="310" t="str">
        <f t="shared" si="5"/>
        <v/>
      </c>
      <c r="C27" s="1117">
        <f>IF(ISERROR(VLOOKUP($A27,기획현황!$F:$BS,기획현황!$AG$1,FALSE))=TRUE,0,VLOOKUP($A27,기획현황!$F:$BS,기획현황!$AG$1,FALSE))</f>
        <v>0</v>
      </c>
      <c r="D27" s="1117">
        <f>IF(ISERROR(VLOOKUP($A27,기획현황!$F:$BS,기획현황!$AK$1,FALSE))=TRUE,0,VLOOKUP($A27,기획현황!$F:$BS,기획현황!$AK$1,FALSE))</f>
        <v>0</v>
      </c>
      <c r="F27" s="1118"/>
      <c r="G27" s="1119" t="str">
        <f>IF(ISERROR(VLOOKUP($A27,기획현황!$F:$BS,기획현황!$U$1,FALSE))=TRUE,"",VLOOKUP($A27,기획현황!$F:$BS,기획현황!$U$1,FALSE))</f>
        <v/>
      </c>
      <c r="H27" s="1119" t="str">
        <f>IF(ISERROR(VLOOKUP($A27,기획현황!$F:$BS,기획현황!$X$1,FALSE))=TRUE,"",VLOOKUP($A27,기획현황!$F:$BS,기획현황!$X$1,FALSE))</f>
        <v/>
      </c>
      <c r="I27" s="1120" t="str">
        <f>IF(ISERROR(VLOOKUP($A27,기획현황!$F:$BS,기획현황!$AG$1,FALSE))=TRUE,"",VLOOKUP($A27,기획현황!$F:$BS,기획현황!$AG$1,FALSE))</f>
        <v/>
      </c>
      <c r="J27" s="1136">
        <f>SUMIF(기획현황!$F:$F,$A27,기획현황!$AF:$AF)</f>
        <v>0</v>
      </c>
      <c r="K27" s="1122">
        <f>IF(ISERROR(VLOOKUP($A27,기획현황!$F:$BS,기획현황!$AU$1,FALSE))=TRUE,0,VLOOKUP($A27,기획현황!$F:$BS,기획현황!$AU$1,FALSE))</f>
        <v>0</v>
      </c>
      <c r="L27" s="1123">
        <f>IF(ISERROR(VLOOKUP($A27,기획현황!$F:$BS,기획현황!$AV$1,FALSE))=TRUE,0,VLOOKUP($A27,기획현황!$F:$BS,기획현황!$AV$1,FALSE))</f>
        <v>0</v>
      </c>
      <c r="M27" s="1124">
        <f>IF(ISERROR(VLOOKUP($A27,기획현황!$F:$BS,기획현황!$AW$1,FALSE))=TRUE,0,VLOOKUP($A27,기획현황!$F:$BS,기획현황!$AW$1,FALSE))</f>
        <v>0</v>
      </c>
      <c r="N27" s="1125">
        <f>IF(ISERROR(VLOOKUP($A27,기획현황!$F:$BS,기획현황!$AP$1,FALSE))=TRUE,0,VLOOKUP($A27,기획현황!$F:$BS,기획현황!$AP$1,FALSE))</f>
        <v>0</v>
      </c>
      <c r="O27" s="1126">
        <f t="shared" si="8"/>
        <v>0</v>
      </c>
      <c r="P27" s="1127">
        <f t="shared" si="8"/>
        <v>0</v>
      </c>
      <c r="Q27" s="1127">
        <f t="shared" si="8"/>
        <v>0</v>
      </c>
      <c r="R27" s="1127">
        <f t="shared" si="8"/>
        <v>0</v>
      </c>
      <c r="S27" s="1128">
        <f t="shared" si="8"/>
        <v>0</v>
      </c>
      <c r="T27" s="1128">
        <f t="shared" si="8"/>
        <v>0</v>
      </c>
      <c r="U27" s="1129">
        <f>IF(ISERROR(VLOOKUP($A27,기획현황!$F:$BS,기획현황!$AM$1,FALSE))=TRUE,0,VLOOKUP($A27,기획현황!$F:$BS,기획현황!$AM$1,FALSE))</f>
        <v>0</v>
      </c>
      <c r="V27" s="1130">
        <f t="shared" si="2"/>
        <v>0</v>
      </c>
      <c r="W27" s="1131">
        <f>IF(ISERROR(VLOOKUP($A27,기획현황!$F:$BS,기획현황!$BG$1,FALSE))=TRUE,0,VLOOKUP($A27,기획현황!$F:$BS,기획현황!$BG$1,FALSE))</f>
        <v>0</v>
      </c>
      <c r="X27" s="1130"/>
      <c r="Y27" s="238"/>
      <c r="Z27" s="1122">
        <f t="shared" si="6"/>
        <v>0</v>
      </c>
      <c r="AA27" s="1123">
        <f t="shared" si="3"/>
        <v>0</v>
      </c>
      <c r="AB27" s="1124">
        <f t="shared" si="3"/>
        <v>0</v>
      </c>
      <c r="AC27" s="1132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22">
        <f t="shared" si="9"/>
        <v>0</v>
      </c>
      <c r="AE27" s="1133">
        <f t="shared" si="9"/>
        <v>0</v>
      </c>
      <c r="AF27" s="1133">
        <f t="shared" si="9"/>
        <v>0</v>
      </c>
      <c r="AG27" s="1133">
        <f t="shared" si="9"/>
        <v>0</v>
      </c>
      <c r="AH27" s="1134">
        <f t="shared" si="9"/>
        <v>0</v>
      </c>
      <c r="AI27" s="1134">
        <f t="shared" si="9"/>
        <v>0</v>
      </c>
      <c r="AJ27" s="1135">
        <f>IF(ISERROR(VLOOKUP($A27,기획현황!$F:$BS,기획현황!$AM$1,FALSE))=TRUE,0,VLOOKUP($A27,기획현황!$F:$BS,기획현황!$AM$1,FALSE))</f>
        <v>0</v>
      </c>
      <c r="AK27" s="1130">
        <f t="shared" si="0"/>
        <v>0</v>
      </c>
      <c r="AL27" s="31">
        <f t="shared" si="7"/>
        <v>0</v>
      </c>
    </row>
    <row r="28" spans="2:38" ht="53.25" customHeight="1">
      <c r="B28" s="310" t="str">
        <f t="shared" si="5"/>
        <v/>
      </c>
      <c r="C28" s="1117">
        <f>IF(ISERROR(VLOOKUP($A28,기획현황!$F:$BS,기획현황!$AG$1,FALSE))=TRUE,0,VLOOKUP($A28,기획현황!$F:$BS,기획현황!$AG$1,FALSE))</f>
        <v>0</v>
      </c>
      <c r="D28" s="1117">
        <f>IF(ISERROR(VLOOKUP($A28,기획현황!$F:$BS,기획현황!$AK$1,FALSE))=TRUE,0,VLOOKUP($A28,기획현황!$F:$BS,기획현황!$AK$1,FALSE))</f>
        <v>0</v>
      </c>
      <c r="F28" s="1118"/>
      <c r="G28" s="1119" t="str">
        <f>IF(ISERROR(VLOOKUP($A28,기획현황!$F:$BS,기획현황!$U$1,FALSE))=TRUE,"",VLOOKUP($A28,기획현황!$F:$BS,기획현황!$U$1,FALSE))</f>
        <v/>
      </c>
      <c r="H28" s="1119" t="str">
        <f>IF(ISERROR(VLOOKUP($A28,기획현황!$F:$BS,기획현황!$X$1,FALSE))=TRUE,"",VLOOKUP($A28,기획현황!$F:$BS,기획현황!$X$1,FALSE))</f>
        <v/>
      </c>
      <c r="I28" s="1120" t="str">
        <f>IF(ISERROR(VLOOKUP($A28,기획현황!$F:$BS,기획현황!$AG$1,FALSE))=TRUE,"",VLOOKUP($A28,기획현황!$F:$BS,기획현황!$AG$1,FALSE))</f>
        <v/>
      </c>
      <c r="J28" s="1136">
        <f>SUMIF(기획현황!$F:$F,$A28,기획현황!$AF:$AF)</f>
        <v>0</v>
      </c>
      <c r="K28" s="1122">
        <f>IF(ISERROR(VLOOKUP($A28,기획현황!$F:$BS,기획현황!$AU$1,FALSE))=TRUE,0,VLOOKUP($A28,기획현황!$F:$BS,기획현황!$AU$1,FALSE))</f>
        <v>0</v>
      </c>
      <c r="L28" s="1123">
        <f>IF(ISERROR(VLOOKUP($A28,기획현황!$F:$BS,기획현황!$AV$1,FALSE))=TRUE,0,VLOOKUP($A28,기획현황!$F:$BS,기획현황!$AV$1,FALSE))</f>
        <v>0</v>
      </c>
      <c r="M28" s="1124">
        <f>IF(ISERROR(VLOOKUP($A28,기획현황!$F:$BS,기획현황!$AW$1,FALSE))=TRUE,0,VLOOKUP($A28,기획현황!$F:$BS,기획현황!$AW$1,FALSE))</f>
        <v>0</v>
      </c>
      <c r="N28" s="1125">
        <f>IF(ISERROR(VLOOKUP($A28,기획현황!$F:$BS,기획현황!$AP$1,FALSE))=TRUE,0,VLOOKUP($A28,기획현황!$F:$BS,기획현황!$AP$1,FALSE))</f>
        <v>0</v>
      </c>
      <c r="O28" s="1126">
        <f t="shared" si="8"/>
        <v>0</v>
      </c>
      <c r="P28" s="1127">
        <f t="shared" si="8"/>
        <v>0</v>
      </c>
      <c r="Q28" s="1127">
        <f t="shared" si="8"/>
        <v>0</v>
      </c>
      <c r="R28" s="1127">
        <f t="shared" si="8"/>
        <v>0</v>
      </c>
      <c r="S28" s="1128">
        <f t="shared" si="8"/>
        <v>0</v>
      </c>
      <c r="T28" s="1128">
        <f t="shared" si="8"/>
        <v>0</v>
      </c>
      <c r="U28" s="1129">
        <f>IF(ISERROR(VLOOKUP($A28,기획현황!$F:$BS,기획현황!$AM$1,FALSE))=TRUE,0,VLOOKUP($A28,기획현황!$F:$BS,기획현황!$AM$1,FALSE))</f>
        <v>0</v>
      </c>
      <c r="V28" s="1130">
        <f t="shared" si="2"/>
        <v>0</v>
      </c>
      <c r="W28" s="1131">
        <f>IF(ISERROR(VLOOKUP($A28,기획현황!$F:$BS,기획현황!$BG$1,FALSE))=TRUE,0,VLOOKUP($A28,기획현황!$F:$BS,기획현황!$BG$1,FALSE))</f>
        <v>0</v>
      </c>
      <c r="X28" s="1130"/>
      <c r="Y28" s="238"/>
      <c r="Z28" s="1122">
        <f t="shared" si="6"/>
        <v>0</v>
      </c>
      <c r="AA28" s="1123">
        <f t="shared" si="3"/>
        <v>0</v>
      </c>
      <c r="AB28" s="1124">
        <f t="shared" si="3"/>
        <v>0</v>
      </c>
      <c r="AC28" s="1132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22">
        <f t="shared" si="9"/>
        <v>0</v>
      </c>
      <c r="AE28" s="1133">
        <f t="shared" si="9"/>
        <v>0</v>
      </c>
      <c r="AF28" s="1133">
        <f t="shared" si="9"/>
        <v>0</v>
      </c>
      <c r="AG28" s="1133">
        <f t="shared" si="9"/>
        <v>0</v>
      </c>
      <c r="AH28" s="1134">
        <f t="shared" si="9"/>
        <v>0</v>
      </c>
      <c r="AI28" s="1134">
        <f t="shared" si="9"/>
        <v>0</v>
      </c>
      <c r="AJ28" s="1135">
        <f>IF(ISERROR(VLOOKUP($A28,기획현황!$F:$BS,기획현황!$AM$1,FALSE))=TRUE,0,VLOOKUP($A28,기획현황!$F:$BS,기획현황!$AM$1,FALSE))</f>
        <v>0</v>
      </c>
      <c r="AK28" s="1130">
        <f t="shared" si="0"/>
        <v>0</v>
      </c>
      <c r="AL28" s="31">
        <f t="shared" si="7"/>
        <v>0</v>
      </c>
    </row>
    <row r="29" spans="2:38" ht="53.25" customHeight="1">
      <c r="B29" s="310" t="str">
        <f t="shared" si="5"/>
        <v/>
      </c>
      <c r="C29" s="1117">
        <f>IF(ISERROR(VLOOKUP($A29,기획현황!$F:$BS,기획현황!$AG$1,FALSE))=TRUE,0,VLOOKUP($A29,기획현황!$F:$BS,기획현황!$AG$1,FALSE))</f>
        <v>0</v>
      </c>
      <c r="D29" s="1117">
        <f>IF(ISERROR(VLOOKUP($A29,기획현황!$F:$BS,기획현황!$AK$1,FALSE))=TRUE,0,VLOOKUP($A29,기획현황!$F:$BS,기획현황!$AK$1,FALSE))</f>
        <v>0</v>
      </c>
      <c r="F29" s="1118"/>
      <c r="G29" s="1119" t="str">
        <f>IF(ISERROR(VLOOKUP($A29,기획현황!$F:$BS,기획현황!$U$1,FALSE))=TRUE,"",VLOOKUP($A29,기획현황!$F:$BS,기획현황!$U$1,FALSE))</f>
        <v/>
      </c>
      <c r="H29" s="1119" t="str">
        <f>IF(ISERROR(VLOOKUP($A29,기획현황!$F:$BS,기획현황!$X$1,FALSE))=TRUE,"",VLOOKUP($A29,기획현황!$F:$BS,기획현황!$X$1,FALSE))</f>
        <v/>
      </c>
      <c r="I29" s="1120" t="str">
        <f>IF(ISERROR(VLOOKUP($A29,기획현황!$F:$BS,기획현황!$AG$1,FALSE))=TRUE,"",VLOOKUP($A29,기획현황!$F:$BS,기획현황!$AG$1,FALSE))</f>
        <v/>
      </c>
      <c r="J29" s="1136">
        <f>SUMIF(기획현황!$F:$F,$A29,기획현황!$AF:$AF)</f>
        <v>0</v>
      </c>
      <c r="K29" s="1122">
        <f>IF(ISERROR(VLOOKUP($A29,기획현황!$F:$BS,기획현황!$AU$1,FALSE))=TRUE,0,VLOOKUP($A29,기획현황!$F:$BS,기획현황!$AU$1,FALSE))</f>
        <v>0</v>
      </c>
      <c r="L29" s="1123">
        <f>IF(ISERROR(VLOOKUP($A29,기획현황!$F:$BS,기획현황!$AV$1,FALSE))=TRUE,0,VLOOKUP($A29,기획현황!$F:$BS,기획현황!$AV$1,FALSE))</f>
        <v>0</v>
      </c>
      <c r="M29" s="1124">
        <f>IF(ISERROR(VLOOKUP($A29,기획현황!$F:$BS,기획현황!$AW$1,FALSE))=TRUE,0,VLOOKUP($A29,기획현황!$F:$BS,기획현황!$AW$1,FALSE))</f>
        <v>0</v>
      </c>
      <c r="N29" s="1125">
        <f>IF(ISERROR(VLOOKUP($A29,기획현황!$F:$BS,기획현황!$AP$1,FALSE))=TRUE,0,VLOOKUP($A29,기획현황!$F:$BS,기획현황!$AP$1,FALSE))</f>
        <v>0</v>
      </c>
      <c r="O29" s="1126">
        <f t="shared" si="8"/>
        <v>0</v>
      </c>
      <c r="P29" s="1127">
        <f t="shared" si="8"/>
        <v>0</v>
      </c>
      <c r="Q29" s="1127">
        <f t="shared" si="8"/>
        <v>0</v>
      </c>
      <c r="R29" s="1127">
        <f t="shared" si="8"/>
        <v>0</v>
      </c>
      <c r="S29" s="1128">
        <f t="shared" si="8"/>
        <v>0</v>
      </c>
      <c r="T29" s="1128">
        <f t="shared" si="8"/>
        <v>0</v>
      </c>
      <c r="U29" s="1129">
        <f>IF(ISERROR(VLOOKUP($A29,기획현황!$F:$BS,기획현황!$AM$1,FALSE))=TRUE,0,VLOOKUP($A29,기획현황!$F:$BS,기획현황!$AM$1,FALSE))</f>
        <v>0</v>
      </c>
      <c r="V29" s="1130">
        <f t="shared" si="2"/>
        <v>0</v>
      </c>
      <c r="W29" s="1131">
        <f>IF(ISERROR(VLOOKUP($A29,기획현황!$F:$BS,기획현황!$BG$1,FALSE))=TRUE,0,VLOOKUP($A29,기획현황!$F:$BS,기획현황!$BG$1,FALSE))</f>
        <v>0</v>
      </c>
      <c r="X29" s="1130"/>
      <c r="Y29" s="238"/>
      <c r="Z29" s="1122">
        <f t="shared" si="6"/>
        <v>0</v>
      </c>
      <c r="AA29" s="1123">
        <f t="shared" si="3"/>
        <v>0</v>
      </c>
      <c r="AB29" s="1124">
        <f t="shared" si="3"/>
        <v>0</v>
      </c>
      <c r="AC29" s="1132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22">
        <f t="shared" si="9"/>
        <v>0</v>
      </c>
      <c r="AE29" s="1133">
        <f t="shared" si="9"/>
        <v>0</v>
      </c>
      <c r="AF29" s="1133">
        <f t="shared" si="9"/>
        <v>0</v>
      </c>
      <c r="AG29" s="1133">
        <f t="shared" si="9"/>
        <v>0</v>
      </c>
      <c r="AH29" s="1134">
        <f t="shared" si="9"/>
        <v>0</v>
      </c>
      <c r="AI29" s="1134">
        <f t="shared" si="9"/>
        <v>0</v>
      </c>
      <c r="AJ29" s="1135">
        <f>IF(ISERROR(VLOOKUP($A29,기획현황!$F:$BS,기획현황!$AM$1,FALSE))=TRUE,0,VLOOKUP($A29,기획현황!$F:$BS,기획현황!$AM$1,FALSE))</f>
        <v>0</v>
      </c>
      <c r="AK29" s="1130">
        <f t="shared" si="0"/>
        <v>0</v>
      </c>
      <c r="AL29" s="31">
        <f t="shared" si="7"/>
        <v>0</v>
      </c>
    </row>
    <row r="30" spans="2:38" ht="53.25" customHeight="1">
      <c r="B30" s="310" t="str">
        <f t="shared" si="5"/>
        <v/>
      </c>
      <c r="C30" s="1117">
        <f>IF(ISERROR(VLOOKUP($A30,기획현황!$F:$BS,기획현황!$AG$1,FALSE))=TRUE,0,VLOOKUP($A30,기획현황!$F:$BS,기획현황!$AG$1,FALSE))</f>
        <v>0</v>
      </c>
      <c r="D30" s="1117">
        <f>IF(ISERROR(VLOOKUP($A30,기획현황!$F:$BS,기획현황!$AK$1,FALSE))=TRUE,0,VLOOKUP($A30,기획현황!$F:$BS,기획현황!$AK$1,FALSE))</f>
        <v>0</v>
      </c>
      <c r="F30" s="1118"/>
      <c r="G30" s="1119" t="str">
        <f>IF(ISERROR(VLOOKUP($A30,기획현황!$F:$BS,기획현황!$U$1,FALSE))=TRUE,"",VLOOKUP($A30,기획현황!$F:$BS,기획현황!$U$1,FALSE))</f>
        <v/>
      </c>
      <c r="H30" s="1119" t="str">
        <f>IF(ISERROR(VLOOKUP($A30,기획현황!$F:$BS,기획현황!$X$1,FALSE))=TRUE,"",VLOOKUP($A30,기획현황!$F:$BS,기획현황!$X$1,FALSE))</f>
        <v/>
      </c>
      <c r="I30" s="1120" t="str">
        <f>IF(ISERROR(VLOOKUP($A30,기획현황!$F:$BS,기획현황!$AG$1,FALSE))=TRUE,"",VLOOKUP($A30,기획현황!$F:$BS,기획현황!$AG$1,FALSE))</f>
        <v/>
      </c>
      <c r="J30" s="1136">
        <f>SUMIF(기획현황!$F:$F,$A30,기획현황!$AF:$AF)</f>
        <v>0</v>
      </c>
      <c r="K30" s="1122">
        <f>IF(ISERROR(VLOOKUP($A30,기획현황!$F:$BS,기획현황!$AU$1,FALSE))=TRUE,0,VLOOKUP($A30,기획현황!$F:$BS,기획현황!$AU$1,FALSE))</f>
        <v>0</v>
      </c>
      <c r="L30" s="1123">
        <f>IF(ISERROR(VLOOKUP($A30,기획현황!$F:$BS,기획현황!$AV$1,FALSE))=TRUE,0,VLOOKUP($A30,기획현황!$F:$BS,기획현황!$AV$1,FALSE))</f>
        <v>0</v>
      </c>
      <c r="M30" s="1124">
        <f>IF(ISERROR(VLOOKUP($A30,기획현황!$F:$BS,기획현황!$AW$1,FALSE))=TRUE,0,VLOOKUP($A30,기획현황!$F:$BS,기획현황!$AW$1,FALSE))</f>
        <v>0</v>
      </c>
      <c r="N30" s="1125">
        <f>IF(ISERROR(VLOOKUP($A30,기획현황!$F:$BS,기획현황!$AP$1,FALSE))=TRUE,0,VLOOKUP($A30,기획현황!$F:$BS,기획현황!$AP$1,FALSE))</f>
        <v>0</v>
      </c>
      <c r="O30" s="1126">
        <f t="shared" si="8"/>
        <v>0</v>
      </c>
      <c r="P30" s="1127">
        <f t="shared" si="8"/>
        <v>0</v>
      </c>
      <c r="Q30" s="1127">
        <f t="shared" si="8"/>
        <v>0</v>
      </c>
      <c r="R30" s="1127">
        <f t="shared" si="8"/>
        <v>0</v>
      </c>
      <c r="S30" s="1128">
        <f t="shared" si="8"/>
        <v>0</v>
      </c>
      <c r="T30" s="1128">
        <f t="shared" si="8"/>
        <v>0</v>
      </c>
      <c r="U30" s="1129">
        <f>IF(ISERROR(VLOOKUP($A30,기획현황!$F:$BS,기획현황!$AM$1,FALSE))=TRUE,0,VLOOKUP($A30,기획현황!$F:$BS,기획현황!$AM$1,FALSE))</f>
        <v>0</v>
      </c>
      <c r="V30" s="1130">
        <f t="shared" si="2"/>
        <v>0</v>
      </c>
      <c r="W30" s="1131">
        <f>IF(ISERROR(VLOOKUP($A30,기획현황!$F:$BS,기획현황!$BG$1,FALSE))=TRUE,0,VLOOKUP($A30,기획현황!$F:$BS,기획현황!$BG$1,FALSE))</f>
        <v>0</v>
      </c>
      <c r="X30" s="1130"/>
      <c r="Y30" s="238"/>
      <c r="Z30" s="1122">
        <f t="shared" si="6"/>
        <v>0</v>
      </c>
      <c r="AA30" s="1123">
        <f t="shared" si="3"/>
        <v>0</v>
      </c>
      <c r="AB30" s="1124">
        <f t="shared" si="3"/>
        <v>0</v>
      </c>
      <c r="AC30" s="1132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22">
        <f t="shared" si="9"/>
        <v>0</v>
      </c>
      <c r="AE30" s="1133">
        <f t="shared" si="9"/>
        <v>0</v>
      </c>
      <c r="AF30" s="1133">
        <f t="shared" si="9"/>
        <v>0</v>
      </c>
      <c r="AG30" s="1133">
        <f t="shared" si="9"/>
        <v>0</v>
      </c>
      <c r="AH30" s="1134">
        <f t="shared" si="9"/>
        <v>0</v>
      </c>
      <c r="AI30" s="1134">
        <f t="shared" si="9"/>
        <v>0</v>
      </c>
      <c r="AJ30" s="1135">
        <f>IF(ISERROR(VLOOKUP($A30,기획현황!$F:$BS,기획현황!$AM$1,FALSE))=TRUE,0,VLOOKUP($A30,기획현황!$F:$BS,기획현황!$AM$1,FALSE))</f>
        <v>0</v>
      </c>
      <c r="AK30" s="1130">
        <f t="shared" si="0"/>
        <v>0</v>
      </c>
      <c r="AL30" s="31">
        <f t="shared" si="7"/>
        <v>0</v>
      </c>
    </row>
    <row r="31" spans="2:38" ht="53.25" customHeight="1">
      <c r="B31" s="310" t="str">
        <f t="shared" si="5"/>
        <v/>
      </c>
      <c r="C31" s="1117">
        <f>IF(ISERROR(VLOOKUP($A31,기획현황!$F:$BS,기획현황!$AG$1,FALSE))=TRUE,0,VLOOKUP($A31,기획현황!$F:$BS,기획현황!$AG$1,FALSE))</f>
        <v>0</v>
      </c>
      <c r="D31" s="1117">
        <f>IF(ISERROR(VLOOKUP($A31,기획현황!$F:$BS,기획현황!$AK$1,FALSE))=TRUE,0,VLOOKUP($A31,기획현황!$F:$BS,기획현황!$AK$1,FALSE))</f>
        <v>0</v>
      </c>
      <c r="F31" s="1118"/>
      <c r="G31" s="1119" t="str">
        <f>IF(ISERROR(VLOOKUP($A31,기획현황!$F:$BS,기획현황!$U$1,FALSE))=TRUE,"",VLOOKUP($A31,기획현황!$F:$BS,기획현황!$U$1,FALSE))</f>
        <v/>
      </c>
      <c r="H31" s="1119" t="str">
        <f>IF(ISERROR(VLOOKUP($A31,기획현황!$F:$BS,기획현황!$X$1,FALSE))=TRUE,"",VLOOKUP($A31,기획현황!$F:$BS,기획현황!$X$1,FALSE))</f>
        <v/>
      </c>
      <c r="I31" s="1120" t="str">
        <f>IF(ISERROR(VLOOKUP($A31,기획현황!$F:$BS,기획현황!$AG$1,FALSE))=TRUE,"",VLOOKUP($A31,기획현황!$F:$BS,기획현황!$AG$1,FALSE))</f>
        <v/>
      </c>
      <c r="J31" s="1136">
        <f>SUMIF(기획현황!$F:$F,$A31,기획현황!$AF:$AF)</f>
        <v>0</v>
      </c>
      <c r="K31" s="1122">
        <f>IF(ISERROR(VLOOKUP($A31,기획현황!$F:$BS,기획현황!$AU$1,FALSE))=TRUE,0,VLOOKUP($A31,기획현황!$F:$BS,기획현황!$AU$1,FALSE))</f>
        <v>0</v>
      </c>
      <c r="L31" s="1123">
        <f>IF(ISERROR(VLOOKUP($A31,기획현황!$F:$BS,기획현황!$AV$1,FALSE))=TRUE,0,VLOOKUP($A31,기획현황!$F:$BS,기획현황!$AV$1,FALSE))</f>
        <v>0</v>
      </c>
      <c r="M31" s="1124">
        <f>IF(ISERROR(VLOOKUP($A31,기획현황!$F:$BS,기획현황!$AW$1,FALSE))=TRUE,0,VLOOKUP($A31,기획현황!$F:$BS,기획현황!$AW$1,FALSE))</f>
        <v>0</v>
      </c>
      <c r="N31" s="1125">
        <f>IF(ISERROR(VLOOKUP($A31,기획현황!$F:$BS,기획현황!$AP$1,FALSE))=TRUE,0,VLOOKUP($A31,기획현황!$F:$BS,기획현황!$AP$1,FALSE))</f>
        <v>0</v>
      </c>
      <c r="O31" s="1126">
        <f t="shared" si="8"/>
        <v>0</v>
      </c>
      <c r="P31" s="1127">
        <f t="shared" si="8"/>
        <v>0</v>
      </c>
      <c r="Q31" s="1127">
        <f t="shared" si="8"/>
        <v>0</v>
      </c>
      <c r="R31" s="1127">
        <f t="shared" si="8"/>
        <v>0</v>
      </c>
      <c r="S31" s="1128">
        <f t="shared" si="8"/>
        <v>0</v>
      </c>
      <c r="T31" s="1128">
        <f t="shared" si="8"/>
        <v>0</v>
      </c>
      <c r="U31" s="1129">
        <f>IF(ISERROR(VLOOKUP($A31,기획현황!$F:$BS,기획현황!$AM$1,FALSE))=TRUE,0,VLOOKUP($A31,기획현황!$F:$BS,기획현황!$AM$1,FALSE))</f>
        <v>0</v>
      </c>
      <c r="V31" s="1130">
        <f t="shared" si="2"/>
        <v>0</v>
      </c>
      <c r="W31" s="1131">
        <f>IF(ISERROR(VLOOKUP($A31,기획현황!$F:$BS,기획현황!$BG$1,FALSE))=TRUE,0,VLOOKUP($A31,기획현황!$F:$BS,기획현황!$BG$1,FALSE))</f>
        <v>0</v>
      </c>
      <c r="X31" s="1130"/>
      <c r="Y31" s="238"/>
      <c r="Z31" s="1122">
        <f t="shared" si="6"/>
        <v>0</v>
      </c>
      <c r="AA31" s="1123">
        <f t="shared" si="3"/>
        <v>0</v>
      </c>
      <c r="AB31" s="1124">
        <f t="shared" si="3"/>
        <v>0</v>
      </c>
      <c r="AC31" s="1132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22">
        <f t="shared" si="9"/>
        <v>0</v>
      </c>
      <c r="AE31" s="1133">
        <f t="shared" si="9"/>
        <v>0</v>
      </c>
      <c r="AF31" s="1133">
        <f t="shared" si="9"/>
        <v>0</v>
      </c>
      <c r="AG31" s="1133">
        <f t="shared" si="9"/>
        <v>0</v>
      </c>
      <c r="AH31" s="1134">
        <f t="shared" si="9"/>
        <v>0</v>
      </c>
      <c r="AI31" s="1134">
        <f t="shared" si="9"/>
        <v>0</v>
      </c>
      <c r="AJ31" s="1135">
        <f>IF(ISERROR(VLOOKUP($A31,기획현황!$F:$BS,기획현황!$AM$1,FALSE))=TRUE,0,VLOOKUP($A31,기획현황!$F:$BS,기획현황!$AM$1,FALSE))</f>
        <v>0</v>
      </c>
      <c r="AK31" s="1130">
        <f t="shared" si="0"/>
        <v>0</v>
      </c>
      <c r="AL31" s="31">
        <f t="shared" si="7"/>
        <v>0</v>
      </c>
    </row>
    <row r="32" spans="2:38" ht="53.25" customHeight="1">
      <c r="B32" s="310" t="str">
        <f t="shared" si="5"/>
        <v/>
      </c>
      <c r="C32" s="1117">
        <f>IF(ISERROR(VLOOKUP($A32,기획현황!$F:$BS,기획현황!$AG$1,FALSE))=TRUE,0,VLOOKUP($A32,기획현황!$F:$BS,기획현황!$AG$1,FALSE))</f>
        <v>0</v>
      </c>
      <c r="D32" s="1117">
        <f>IF(ISERROR(VLOOKUP($A32,기획현황!$F:$BS,기획현황!$AK$1,FALSE))=TRUE,0,VLOOKUP($A32,기획현황!$F:$BS,기획현황!$AK$1,FALSE))</f>
        <v>0</v>
      </c>
      <c r="F32" s="1118"/>
      <c r="G32" s="1119" t="str">
        <f>IF(ISERROR(VLOOKUP($A32,기획현황!$F:$BS,기획현황!$U$1,FALSE))=TRUE,"",VLOOKUP($A32,기획현황!$F:$BS,기획현황!$U$1,FALSE))</f>
        <v/>
      </c>
      <c r="H32" s="1119" t="str">
        <f>IF(ISERROR(VLOOKUP($A32,기획현황!$F:$BS,기획현황!$X$1,FALSE))=TRUE,"",VLOOKUP($A32,기획현황!$F:$BS,기획현황!$X$1,FALSE))</f>
        <v/>
      </c>
      <c r="I32" s="1120" t="str">
        <f>IF(ISERROR(VLOOKUP($A32,기획현황!$F:$BS,기획현황!$AG$1,FALSE))=TRUE,"",VLOOKUP($A32,기획현황!$F:$BS,기획현황!$AG$1,FALSE))</f>
        <v/>
      </c>
      <c r="J32" s="1136">
        <f>SUMIF(기획현황!$F:$F,$A32,기획현황!$AF:$AF)</f>
        <v>0</v>
      </c>
      <c r="K32" s="1122">
        <f>IF(ISERROR(VLOOKUP($A32,기획현황!$F:$BS,기획현황!$AU$1,FALSE))=TRUE,0,VLOOKUP($A32,기획현황!$F:$BS,기획현황!$AU$1,FALSE))</f>
        <v>0</v>
      </c>
      <c r="L32" s="1123">
        <f>IF(ISERROR(VLOOKUP($A32,기획현황!$F:$BS,기획현황!$AV$1,FALSE))=TRUE,0,VLOOKUP($A32,기획현황!$F:$BS,기획현황!$AV$1,FALSE))</f>
        <v>0</v>
      </c>
      <c r="M32" s="1124">
        <f>IF(ISERROR(VLOOKUP($A32,기획현황!$F:$BS,기획현황!$AW$1,FALSE))=TRUE,0,VLOOKUP($A32,기획현황!$F:$BS,기획현황!$AW$1,FALSE))</f>
        <v>0</v>
      </c>
      <c r="N32" s="1125">
        <f>IF(ISERROR(VLOOKUP($A32,기획현황!$F:$BS,기획현황!$AP$1,FALSE))=TRUE,0,VLOOKUP($A32,기획현황!$F:$BS,기획현황!$AP$1,FALSE))</f>
        <v>0</v>
      </c>
      <c r="O32" s="1126">
        <f t="shared" si="8"/>
        <v>0</v>
      </c>
      <c r="P32" s="1127">
        <f t="shared" si="8"/>
        <v>0</v>
      </c>
      <c r="Q32" s="1127">
        <f t="shared" si="8"/>
        <v>0</v>
      </c>
      <c r="R32" s="1127">
        <f t="shared" si="8"/>
        <v>0</v>
      </c>
      <c r="S32" s="1128">
        <f t="shared" si="8"/>
        <v>0</v>
      </c>
      <c r="T32" s="1128">
        <f t="shared" si="8"/>
        <v>0</v>
      </c>
      <c r="U32" s="1129">
        <f>IF(ISERROR(VLOOKUP($A32,기획현황!$F:$BS,기획현황!$AM$1,FALSE))=TRUE,0,VLOOKUP($A32,기획현황!$F:$BS,기획현황!$AM$1,FALSE))</f>
        <v>0</v>
      </c>
      <c r="V32" s="1130">
        <f t="shared" si="2"/>
        <v>0</v>
      </c>
      <c r="W32" s="1131">
        <f>IF(ISERROR(VLOOKUP($A32,기획현황!$F:$BS,기획현황!$BG$1,FALSE))=TRUE,0,VLOOKUP($A32,기획현황!$F:$BS,기획현황!$BG$1,FALSE))</f>
        <v>0</v>
      </c>
      <c r="X32" s="1130"/>
      <c r="Y32" s="238"/>
      <c r="Z32" s="1122">
        <f t="shared" si="6"/>
        <v>0</v>
      </c>
      <c r="AA32" s="1123">
        <f t="shared" si="3"/>
        <v>0</v>
      </c>
      <c r="AB32" s="1124">
        <f t="shared" si="3"/>
        <v>0</v>
      </c>
      <c r="AC32" s="1132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22">
        <f t="shared" si="9"/>
        <v>0</v>
      </c>
      <c r="AE32" s="1133">
        <f t="shared" si="9"/>
        <v>0</v>
      </c>
      <c r="AF32" s="1133">
        <f t="shared" si="9"/>
        <v>0</v>
      </c>
      <c r="AG32" s="1133">
        <f t="shared" si="9"/>
        <v>0</v>
      </c>
      <c r="AH32" s="1134">
        <f t="shared" si="9"/>
        <v>0</v>
      </c>
      <c r="AI32" s="1134">
        <f t="shared" si="9"/>
        <v>0</v>
      </c>
      <c r="AJ32" s="1135">
        <f>IF(ISERROR(VLOOKUP($A32,기획현황!$F:$BS,기획현황!$AM$1,FALSE))=TRUE,0,VLOOKUP($A32,기획현황!$F:$BS,기획현황!$AM$1,FALSE))</f>
        <v>0</v>
      </c>
      <c r="AK32" s="1130">
        <f t="shared" si="0"/>
        <v>0</v>
      </c>
      <c r="AL32" s="31">
        <f t="shared" si="7"/>
        <v>0</v>
      </c>
    </row>
    <row r="33" spans="2:38" ht="53.25" customHeight="1">
      <c r="B33" s="310" t="str">
        <f t="shared" si="5"/>
        <v/>
      </c>
      <c r="C33" s="1117">
        <f>IF(ISERROR(VLOOKUP($A33,기획현황!$F:$BS,기획현황!$AG$1,FALSE))=TRUE,0,VLOOKUP($A33,기획현황!$F:$BS,기획현황!$AG$1,FALSE))</f>
        <v>0</v>
      </c>
      <c r="D33" s="1117">
        <f>IF(ISERROR(VLOOKUP($A33,기획현황!$F:$BS,기획현황!$AK$1,FALSE))=TRUE,0,VLOOKUP($A33,기획현황!$F:$BS,기획현황!$AK$1,FALSE))</f>
        <v>0</v>
      </c>
      <c r="F33" s="1118"/>
      <c r="G33" s="1119" t="str">
        <f>IF(ISERROR(VLOOKUP($A33,기획현황!$F:$BS,기획현황!$U$1,FALSE))=TRUE,"",VLOOKUP($A33,기획현황!$F:$BS,기획현황!$U$1,FALSE))</f>
        <v/>
      </c>
      <c r="H33" s="1119" t="str">
        <f>IF(ISERROR(VLOOKUP($A33,기획현황!$F:$BS,기획현황!$X$1,FALSE))=TRUE,"",VLOOKUP($A33,기획현황!$F:$BS,기획현황!$X$1,FALSE))</f>
        <v/>
      </c>
      <c r="I33" s="1120" t="str">
        <f>IF(ISERROR(VLOOKUP($A33,기획현황!$F:$BS,기획현황!$AG$1,FALSE))=TRUE,"",VLOOKUP($A33,기획현황!$F:$BS,기획현황!$AG$1,FALSE))</f>
        <v/>
      </c>
      <c r="J33" s="1136">
        <f>SUMIF(기획현황!$F:$F,$A33,기획현황!$AF:$AF)</f>
        <v>0</v>
      </c>
      <c r="K33" s="1122">
        <f>IF(ISERROR(VLOOKUP($A33,기획현황!$F:$BS,기획현황!$AU$1,FALSE))=TRUE,0,VLOOKUP($A33,기획현황!$F:$BS,기획현황!$AU$1,FALSE))</f>
        <v>0</v>
      </c>
      <c r="L33" s="1123">
        <f>IF(ISERROR(VLOOKUP($A33,기획현황!$F:$BS,기획현황!$AV$1,FALSE))=TRUE,0,VLOOKUP($A33,기획현황!$F:$BS,기획현황!$AV$1,FALSE))</f>
        <v>0</v>
      </c>
      <c r="M33" s="1124">
        <f>IF(ISERROR(VLOOKUP($A33,기획현황!$F:$BS,기획현황!$AW$1,FALSE))=TRUE,0,VLOOKUP($A33,기획현황!$F:$BS,기획현황!$AW$1,FALSE))</f>
        <v>0</v>
      </c>
      <c r="N33" s="1125">
        <f>IF(ISERROR(VLOOKUP($A33,기획현황!$F:$BS,기획현황!$AP$1,FALSE))=TRUE,0,VLOOKUP($A33,기획현황!$F:$BS,기획현황!$AP$1,FALSE))</f>
        <v>0</v>
      </c>
      <c r="O33" s="1126">
        <f t="shared" si="8"/>
        <v>0</v>
      </c>
      <c r="P33" s="1127">
        <f t="shared" si="8"/>
        <v>0</v>
      </c>
      <c r="Q33" s="1127">
        <f t="shared" si="8"/>
        <v>0</v>
      </c>
      <c r="R33" s="1127">
        <f t="shared" si="8"/>
        <v>0</v>
      </c>
      <c r="S33" s="1128">
        <f t="shared" si="8"/>
        <v>0</v>
      </c>
      <c r="T33" s="1128">
        <f t="shared" si="8"/>
        <v>0</v>
      </c>
      <c r="U33" s="1129">
        <f>IF(ISERROR(VLOOKUP($A33,기획현황!$F:$BS,기획현황!$AM$1,FALSE))=TRUE,0,VLOOKUP($A33,기획현황!$F:$BS,기획현황!$AM$1,FALSE))</f>
        <v>0</v>
      </c>
      <c r="V33" s="1130">
        <f t="shared" si="2"/>
        <v>0</v>
      </c>
      <c r="W33" s="1131">
        <f>IF(ISERROR(VLOOKUP($A33,기획현황!$F:$BS,기획현황!$BG$1,FALSE))=TRUE,0,VLOOKUP($A33,기획현황!$F:$BS,기획현황!$BG$1,FALSE))</f>
        <v>0</v>
      </c>
      <c r="X33" s="1130"/>
      <c r="Y33" s="238"/>
      <c r="Z33" s="1122">
        <f t="shared" si="6"/>
        <v>0</v>
      </c>
      <c r="AA33" s="1123">
        <f t="shared" si="3"/>
        <v>0</v>
      </c>
      <c r="AB33" s="1124">
        <f t="shared" si="3"/>
        <v>0</v>
      </c>
      <c r="AC33" s="1132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22">
        <f t="shared" si="9"/>
        <v>0</v>
      </c>
      <c r="AE33" s="1133">
        <f t="shared" si="9"/>
        <v>0</v>
      </c>
      <c r="AF33" s="1133">
        <f t="shared" si="9"/>
        <v>0</v>
      </c>
      <c r="AG33" s="1133">
        <f t="shared" si="9"/>
        <v>0</v>
      </c>
      <c r="AH33" s="1134">
        <f t="shared" si="9"/>
        <v>0</v>
      </c>
      <c r="AI33" s="1134">
        <f t="shared" si="9"/>
        <v>0</v>
      </c>
      <c r="AJ33" s="1135">
        <f>IF(ISERROR(VLOOKUP($A33,기획현황!$F:$BS,기획현황!$AM$1,FALSE))=TRUE,0,VLOOKUP($A33,기획현황!$F:$BS,기획현황!$AM$1,FALSE))</f>
        <v>0</v>
      </c>
      <c r="AK33" s="1130">
        <f t="shared" si="0"/>
        <v>0</v>
      </c>
      <c r="AL33" s="31">
        <f t="shared" si="7"/>
        <v>0</v>
      </c>
    </row>
    <row r="34" spans="2:38" ht="53.25" customHeight="1">
      <c r="B34" s="310" t="str">
        <f t="shared" si="5"/>
        <v/>
      </c>
      <c r="C34" s="1117">
        <f>IF(ISERROR(VLOOKUP($A34,기획현황!$F:$BS,기획현황!$AG$1,FALSE))=TRUE,0,VLOOKUP($A34,기획현황!$F:$BS,기획현황!$AG$1,FALSE))</f>
        <v>0</v>
      </c>
      <c r="D34" s="1117">
        <f>IF(ISERROR(VLOOKUP($A34,기획현황!$F:$BS,기획현황!$AK$1,FALSE))=TRUE,0,VLOOKUP($A34,기획현황!$F:$BS,기획현황!$AK$1,FALSE))</f>
        <v>0</v>
      </c>
      <c r="F34" s="1118"/>
      <c r="G34" s="1119" t="str">
        <f>IF(ISERROR(VLOOKUP($A34,기획현황!$F:$BS,기획현황!$U$1,FALSE))=TRUE,"",VLOOKUP($A34,기획현황!$F:$BS,기획현황!$U$1,FALSE))</f>
        <v/>
      </c>
      <c r="H34" s="1119" t="str">
        <f>IF(ISERROR(VLOOKUP($A34,기획현황!$F:$BS,기획현황!$X$1,FALSE))=TRUE,"",VLOOKUP($A34,기획현황!$F:$BS,기획현황!$X$1,FALSE))</f>
        <v/>
      </c>
      <c r="I34" s="1120" t="str">
        <f>IF(ISERROR(VLOOKUP($A34,기획현황!$F:$BS,기획현황!$AG$1,FALSE))=TRUE,"",VLOOKUP($A34,기획현황!$F:$BS,기획현황!$AG$1,FALSE))</f>
        <v/>
      </c>
      <c r="J34" s="1136">
        <f>SUMIF(기획현황!$F:$F,$A34,기획현황!$AF:$AF)</f>
        <v>0</v>
      </c>
      <c r="K34" s="1122">
        <f>IF(ISERROR(VLOOKUP($A34,기획현황!$F:$BS,기획현황!$AU$1,FALSE))=TRUE,0,VLOOKUP($A34,기획현황!$F:$BS,기획현황!$AU$1,FALSE))</f>
        <v>0</v>
      </c>
      <c r="L34" s="1123">
        <f>IF(ISERROR(VLOOKUP($A34,기획현황!$F:$BS,기획현황!$AV$1,FALSE))=TRUE,0,VLOOKUP($A34,기획현황!$F:$BS,기획현황!$AV$1,FALSE))</f>
        <v>0</v>
      </c>
      <c r="M34" s="1124">
        <f>IF(ISERROR(VLOOKUP($A34,기획현황!$F:$BS,기획현황!$AW$1,FALSE))=TRUE,0,VLOOKUP($A34,기획현황!$F:$BS,기획현황!$AW$1,FALSE))</f>
        <v>0</v>
      </c>
      <c r="N34" s="1125">
        <f>IF(ISERROR(VLOOKUP($A34,기획현황!$F:$BS,기획현황!$AP$1,FALSE))=TRUE,0,VLOOKUP($A34,기획현황!$F:$BS,기획현황!$AP$1,FALSE))</f>
        <v>0</v>
      </c>
      <c r="O34" s="1126">
        <f t="shared" si="8"/>
        <v>0</v>
      </c>
      <c r="P34" s="1127">
        <f t="shared" si="8"/>
        <v>0</v>
      </c>
      <c r="Q34" s="1127">
        <f t="shared" si="8"/>
        <v>0</v>
      </c>
      <c r="R34" s="1127">
        <f t="shared" si="8"/>
        <v>0</v>
      </c>
      <c r="S34" s="1128">
        <f t="shared" si="8"/>
        <v>0</v>
      </c>
      <c r="T34" s="1128">
        <f t="shared" si="8"/>
        <v>0</v>
      </c>
      <c r="U34" s="1129">
        <f>IF(ISERROR(VLOOKUP($A34,기획현황!$F:$BS,기획현황!$AM$1,FALSE))=TRUE,0,VLOOKUP($A34,기획현황!$F:$BS,기획현황!$AM$1,FALSE))</f>
        <v>0</v>
      </c>
      <c r="V34" s="1130">
        <f t="shared" si="2"/>
        <v>0</v>
      </c>
      <c r="W34" s="1131">
        <f>IF(ISERROR(VLOOKUP($A34,기획현황!$F:$BS,기획현황!$BG$1,FALSE))=TRUE,0,VLOOKUP($A34,기획현황!$F:$BS,기획현황!$BG$1,FALSE))</f>
        <v>0</v>
      </c>
      <c r="X34" s="1130"/>
      <c r="Y34" s="238"/>
      <c r="Z34" s="1122">
        <f t="shared" si="6"/>
        <v>0</v>
      </c>
      <c r="AA34" s="1123">
        <f t="shared" si="3"/>
        <v>0</v>
      </c>
      <c r="AB34" s="1124">
        <f t="shared" si="3"/>
        <v>0</v>
      </c>
      <c r="AC34" s="1132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22">
        <f t="shared" si="9"/>
        <v>0</v>
      </c>
      <c r="AE34" s="1133">
        <f t="shared" si="9"/>
        <v>0</v>
      </c>
      <c r="AF34" s="1133">
        <f t="shared" si="9"/>
        <v>0</v>
      </c>
      <c r="AG34" s="1133">
        <f t="shared" si="9"/>
        <v>0</v>
      </c>
      <c r="AH34" s="1134">
        <f t="shared" si="9"/>
        <v>0</v>
      </c>
      <c r="AI34" s="1134">
        <f t="shared" si="9"/>
        <v>0</v>
      </c>
      <c r="AJ34" s="1135">
        <f>IF(ISERROR(VLOOKUP($A34,기획현황!$F:$BS,기획현황!$AM$1,FALSE))=TRUE,0,VLOOKUP($A34,기획현황!$F:$BS,기획현황!$AM$1,FALSE))</f>
        <v>0</v>
      </c>
      <c r="AK34" s="1130">
        <f t="shared" si="0"/>
        <v>0</v>
      </c>
      <c r="AL34" s="31">
        <f t="shared" si="7"/>
        <v>0</v>
      </c>
    </row>
    <row r="35" spans="2:38" ht="53.25" customHeight="1">
      <c r="B35" s="310" t="str">
        <f t="shared" si="5"/>
        <v/>
      </c>
      <c r="C35" s="1117">
        <f>IF(ISERROR(VLOOKUP($A35,기획현황!$F:$BS,기획현황!$AG$1,FALSE))=TRUE,0,VLOOKUP($A35,기획현황!$F:$BS,기획현황!$AG$1,FALSE))</f>
        <v>0</v>
      </c>
      <c r="D35" s="1117">
        <f>IF(ISERROR(VLOOKUP($A35,기획현황!$F:$BS,기획현황!$AK$1,FALSE))=TRUE,0,VLOOKUP($A35,기획현황!$F:$BS,기획현황!$AK$1,FALSE))</f>
        <v>0</v>
      </c>
      <c r="F35" s="1118"/>
      <c r="G35" s="1119" t="str">
        <f>IF(ISERROR(VLOOKUP($A35,기획현황!$F:$BS,기획현황!$U$1,FALSE))=TRUE,"",VLOOKUP($A35,기획현황!$F:$BS,기획현황!$U$1,FALSE))</f>
        <v/>
      </c>
      <c r="H35" s="1119" t="str">
        <f>IF(ISERROR(VLOOKUP($A35,기획현황!$F:$BS,기획현황!$X$1,FALSE))=TRUE,"",VLOOKUP($A35,기획현황!$F:$BS,기획현황!$X$1,FALSE))</f>
        <v/>
      </c>
      <c r="I35" s="1120" t="str">
        <f>IF(ISERROR(VLOOKUP($A35,기획현황!$F:$BS,기획현황!$AG$1,FALSE))=TRUE,"",VLOOKUP($A35,기획현황!$F:$BS,기획현황!$AG$1,FALSE))</f>
        <v/>
      </c>
      <c r="J35" s="1136">
        <f>SUMIF(기획현황!$F:$F,$A35,기획현황!$AF:$AF)</f>
        <v>0</v>
      </c>
      <c r="K35" s="1122">
        <f>IF(ISERROR(VLOOKUP($A35,기획현황!$F:$BS,기획현황!$AU$1,FALSE))=TRUE,0,VLOOKUP($A35,기획현황!$F:$BS,기획현황!$AU$1,FALSE))</f>
        <v>0</v>
      </c>
      <c r="L35" s="1123">
        <f>IF(ISERROR(VLOOKUP($A35,기획현황!$F:$BS,기획현황!$AV$1,FALSE))=TRUE,0,VLOOKUP($A35,기획현황!$F:$BS,기획현황!$AV$1,FALSE))</f>
        <v>0</v>
      </c>
      <c r="M35" s="1124">
        <f>IF(ISERROR(VLOOKUP($A35,기획현황!$F:$BS,기획현황!$AW$1,FALSE))=TRUE,0,VLOOKUP($A35,기획현황!$F:$BS,기획현황!$AW$1,FALSE))</f>
        <v>0</v>
      </c>
      <c r="N35" s="1125">
        <f>IF(ISERROR(VLOOKUP($A35,기획현황!$F:$BS,기획현황!$AP$1,FALSE))=TRUE,0,VLOOKUP($A35,기획현황!$F:$BS,기획현황!$AP$1,FALSE))</f>
        <v>0</v>
      </c>
      <c r="O35" s="1126">
        <f t="shared" si="8"/>
        <v>0</v>
      </c>
      <c r="P35" s="1127">
        <f t="shared" si="8"/>
        <v>0</v>
      </c>
      <c r="Q35" s="1127">
        <f t="shared" si="8"/>
        <v>0</v>
      </c>
      <c r="R35" s="1127">
        <f t="shared" si="8"/>
        <v>0</v>
      </c>
      <c r="S35" s="1128">
        <f t="shared" si="8"/>
        <v>0</v>
      </c>
      <c r="T35" s="1128">
        <f t="shared" si="8"/>
        <v>0</v>
      </c>
      <c r="U35" s="1129">
        <f>IF(ISERROR(VLOOKUP($A35,기획현황!$F:$BS,기획현황!$AM$1,FALSE))=TRUE,0,VLOOKUP($A35,기획현황!$F:$BS,기획현황!$AM$1,FALSE))</f>
        <v>0</v>
      </c>
      <c r="V35" s="1130">
        <f t="shared" si="2"/>
        <v>0</v>
      </c>
      <c r="W35" s="1131">
        <f>IF(ISERROR(VLOOKUP($A35,기획현황!$F:$BS,기획현황!$BG$1,FALSE))=TRUE,0,VLOOKUP($A35,기획현황!$F:$BS,기획현황!$BG$1,FALSE))</f>
        <v>0</v>
      </c>
      <c r="X35" s="1130"/>
      <c r="Y35" s="238"/>
      <c r="Z35" s="1122">
        <f t="shared" si="6"/>
        <v>0</v>
      </c>
      <c r="AA35" s="1123">
        <f t="shared" si="3"/>
        <v>0</v>
      </c>
      <c r="AB35" s="1124">
        <f t="shared" si="3"/>
        <v>0</v>
      </c>
      <c r="AC35" s="1132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22">
        <f t="shared" si="9"/>
        <v>0</v>
      </c>
      <c r="AE35" s="1133">
        <f t="shared" si="9"/>
        <v>0</v>
      </c>
      <c r="AF35" s="1133">
        <f t="shared" si="9"/>
        <v>0</v>
      </c>
      <c r="AG35" s="1133">
        <f t="shared" si="9"/>
        <v>0</v>
      </c>
      <c r="AH35" s="1134">
        <f t="shared" si="9"/>
        <v>0</v>
      </c>
      <c r="AI35" s="1134">
        <f t="shared" si="9"/>
        <v>0</v>
      </c>
      <c r="AJ35" s="1135">
        <f>IF(ISERROR(VLOOKUP($A35,기획현황!$F:$BS,기획현황!$AM$1,FALSE))=TRUE,0,VLOOKUP($A35,기획현황!$F:$BS,기획현황!$AM$1,FALSE))</f>
        <v>0</v>
      </c>
      <c r="AK35" s="1130">
        <f t="shared" si="0"/>
        <v>0</v>
      </c>
      <c r="AL35" s="31">
        <f t="shared" si="7"/>
        <v>0</v>
      </c>
    </row>
    <row r="36" spans="2:38" ht="53.25" customHeight="1">
      <c r="B36" s="310" t="str">
        <f t="shared" si="5"/>
        <v/>
      </c>
      <c r="C36" s="1117">
        <f>IF(ISERROR(VLOOKUP($A36,기획현황!$F:$BS,기획현황!$AG$1,FALSE))=TRUE,0,VLOOKUP($A36,기획현황!$F:$BS,기획현황!$AG$1,FALSE))</f>
        <v>0</v>
      </c>
      <c r="D36" s="1117">
        <f>IF(ISERROR(VLOOKUP($A36,기획현황!$F:$BS,기획현황!$AK$1,FALSE))=TRUE,0,VLOOKUP($A36,기획현황!$F:$BS,기획현황!$AK$1,FALSE))</f>
        <v>0</v>
      </c>
      <c r="F36" s="1118"/>
      <c r="G36" s="1119" t="str">
        <f>IF(ISERROR(VLOOKUP($A36,기획현황!$F:$BS,기획현황!$U$1,FALSE))=TRUE,"",VLOOKUP($A36,기획현황!$F:$BS,기획현황!$U$1,FALSE))</f>
        <v/>
      </c>
      <c r="H36" s="1119" t="str">
        <f>IF(ISERROR(VLOOKUP($A36,기획현황!$F:$BS,기획현황!$X$1,FALSE))=TRUE,"",VLOOKUP($A36,기획현황!$F:$BS,기획현황!$X$1,FALSE))</f>
        <v/>
      </c>
      <c r="I36" s="1120" t="str">
        <f>IF(ISERROR(VLOOKUP($A36,기획현황!$F:$BS,기획현황!$AG$1,FALSE))=TRUE,"",VLOOKUP($A36,기획현황!$F:$BS,기획현황!$AG$1,FALSE))</f>
        <v/>
      </c>
      <c r="J36" s="1136">
        <f>SUMIF(기획현황!$F:$F,$A36,기획현황!$AF:$AF)</f>
        <v>0</v>
      </c>
      <c r="K36" s="1122">
        <f>IF(ISERROR(VLOOKUP($A36,기획현황!$F:$BS,기획현황!$AU$1,FALSE))=TRUE,0,VLOOKUP($A36,기획현황!$F:$BS,기획현황!$AU$1,FALSE))</f>
        <v>0</v>
      </c>
      <c r="L36" s="1123">
        <f>IF(ISERROR(VLOOKUP($A36,기획현황!$F:$BS,기획현황!$AV$1,FALSE))=TRUE,0,VLOOKUP($A36,기획현황!$F:$BS,기획현황!$AV$1,FALSE))</f>
        <v>0</v>
      </c>
      <c r="M36" s="1124">
        <f>IF(ISERROR(VLOOKUP($A36,기획현황!$F:$BS,기획현황!$AW$1,FALSE))=TRUE,0,VLOOKUP($A36,기획현황!$F:$BS,기획현황!$AW$1,FALSE))</f>
        <v>0</v>
      </c>
      <c r="N36" s="1125">
        <f>IF(ISERROR(VLOOKUP($A36,기획현황!$F:$BS,기획현황!$AP$1,FALSE))=TRUE,0,VLOOKUP($A36,기획현황!$F:$BS,기획현황!$AP$1,FALSE))</f>
        <v>0</v>
      </c>
      <c r="O36" s="1126">
        <f t="shared" si="8"/>
        <v>0</v>
      </c>
      <c r="P36" s="1127">
        <f t="shared" si="8"/>
        <v>0</v>
      </c>
      <c r="Q36" s="1127">
        <f t="shared" si="8"/>
        <v>0</v>
      </c>
      <c r="R36" s="1127">
        <f t="shared" si="8"/>
        <v>0</v>
      </c>
      <c r="S36" s="1128">
        <f t="shared" si="8"/>
        <v>0</v>
      </c>
      <c r="T36" s="1128">
        <f t="shared" si="8"/>
        <v>0</v>
      </c>
      <c r="U36" s="1129">
        <f>IF(ISERROR(VLOOKUP($A36,기획현황!$F:$BS,기획현황!$AM$1,FALSE))=TRUE,0,VLOOKUP($A36,기획현황!$F:$BS,기획현황!$AM$1,FALSE))</f>
        <v>0</v>
      </c>
      <c r="V36" s="1130">
        <f t="shared" si="2"/>
        <v>0</v>
      </c>
      <c r="W36" s="1131">
        <f>IF(ISERROR(VLOOKUP($A36,기획현황!$F:$BS,기획현황!$BG$1,FALSE))=TRUE,0,VLOOKUP($A36,기획현황!$F:$BS,기획현황!$BG$1,FALSE))</f>
        <v>0</v>
      </c>
      <c r="X36" s="1130"/>
      <c r="Y36" s="238"/>
      <c r="Z36" s="1122">
        <f t="shared" si="6"/>
        <v>0</v>
      </c>
      <c r="AA36" s="1123">
        <f t="shared" si="3"/>
        <v>0</v>
      </c>
      <c r="AB36" s="1124">
        <f t="shared" si="3"/>
        <v>0</v>
      </c>
      <c r="AC36" s="1132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22">
        <f t="shared" si="9"/>
        <v>0</v>
      </c>
      <c r="AE36" s="1133">
        <f t="shared" si="9"/>
        <v>0</v>
      </c>
      <c r="AF36" s="1133">
        <f t="shared" si="9"/>
        <v>0</v>
      </c>
      <c r="AG36" s="1133">
        <f t="shared" si="9"/>
        <v>0</v>
      </c>
      <c r="AH36" s="1134">
        <f t="shared" si="9"/>
        <v>0</v>
      </c>
      <c r="AI36" s="1134">
        <f t="shared" si="9"/>
        <v>0</v>
      </c>
      <c r="AJ36" s="1135">
        <f>IF(ISERROR(VLOOKUP($A36,기획현황!$F:$BS,기획현황!$AM$1,FALSE))=TRUE,0,VLOOKUP($A36,기획현황!$F:$BS,기획현황!$AM$1,FALSE))</f>
        <v>0</v>
      </c>
      <c r="AK36" s="1130">
        <f t="shared" si="0"/>
        <v>0</v>
      </c>
      <c r="AL36" s="31">
        <f t="shared" si="7"/>
        <v>0</v>
      </c>
    </row>
    <row r="37" spans="2:38" ht="53.25" customHeight="1">
      <c r="B37" s="310" t="str">
        <f t="shared" si="5"/>
        <v/>
      </c>
      <c r="C37" s="1117">
        <f>IF(ISERROR(VLOOKUP($A37,기획현황!$F:$BS,기획현황!$AG$1,FALSE))=TRUE,0,VLOOKUP($A37,기획현황!$F:$BS,기획현황!$AG$1,FALSE))</f>
        <v>0</v>
      </c>
      <c r="D37" s="1117">
        <f>IF(ISERROR(VLOOKUP($A37,기획현황!$F:$BS,기획현황!$AK$1,FALSE))=TRUE,0,VLOOKUP($A37,기획현황!$F:$BS,기획현황!$AK$1,FALSE))</f>
        <v>0</v>
      </c>
      <c r="F37" s="1118"/>
      <c r="G37" s="1119" t="str">
        <f>IF(ISERROR(VLOOKUP($A37,기획현황!$F:$BS,기획현황!$U$1,FALSE))=TRUE,"",VLOOKUP($A37,기획현황!$F:$BS,기획현황!$U$1,FALSE))</f>
        <v/>
      </c>
      <c r="H37" s="1119" t="str">
        <f>IF(ISERROR(VLOOKUP($A37,기획현황!$F:$BS,기획현황!$X$1,FALSE))=TRUE,"",VLOOKUP($A37,기획현황!$F:$BS,기획현황!$X$1,FALSE))</f>
        <v/>
      </c>
      <c r="I37" s="1120" t="str">
        <f>IF(ISERROR(VLOOKUP($A37,기획현황!$F:$BS,기획현황!$AG$1,FALSE))=TRUE,"",VLOOKUP($A37,기획현황!$F:$BS,기획현황!$AG$1,FALSE))</f>
        <v/>
      </c>
      <c r="J37" s="1136">
        <f>SUMIF(기획현황!$F:$F,$A37,기획현황!$AF:$AF)</f>
        <v>0</v>
      </c>
      <c r="K37" s="1122">
        <f>IF(ISERROR(VLOOKUP($A37,기획현황!$F:$BS,기획현황!$AU$1,FALSE))=TRUE,0,VLOOKUP($A37,기획현황!$F:$BS,기획현황!$AU$1,FALSE))</f>
        <v>0</v>
      </c>
      <c r="L37" s="1123">
        <f>IF(ISERROR(VLOOKUP($A37,기획현황!$F:$BS,기획현황!$AV$1,FALSE))=TRUE,0,VLOOKUP($A37,기획현황!$F:$BS,기획현황!$AV$1,FALSE))</f>
        <v>0</v>
      </c>
      <c r="M37" s="1124">
        <f>IF(ISERROR(VLOOKUP($A37,기획현황!$F:$BS,기획현황!$AW$1,FALSE))=TRUE,0,VLOOKUP($A37,기획현황!$F:$BS,기획현황!$AW$1,FALSE))</f>
        <v>0</v>
      </c>
      <c r="N37" s="1125">
        <f>IF(ISERROR(VLOOKUP($A37,기획현황!$F:$BS,기획현황!$AP$1,FALSE))=TRUE,0,VLOOKUP($A37,기획현황!$F:$BS,기획현황!$AP$1,FALSE))</f>
        <v>0</v>
      </c>
      <c r="O37" s="1126">
        <f t="shared" si="8"/>
        <v>0</v>
      </c>
      <c r="P37" s="1127">
        <f t="shared" si="8"/>
        <v>0</v>
      </c>
      <c r="Q37" s="1127">
        <f t="shared" si="8"/>
        <v>0</v>
      </c>
      <c r="R37" s="1127">
        <f t="shared" si="8"/>
        <v>0</v>
      </c>
      <c r="S37" s="1128">
        <f t="shared" si="8"/>
        <v>0</v>
      </c>
      <c r="T37" s="1128">
        <f t="shared" si="8"/>
        <v>0</v>
      </c>
      <c r="U37" s="1129">
        <f>IF(ISERROR(VLOOKUP($A37,기획현황!$F:$BS,기획현황!$AM$1,FALSE))=TRUE,0,VLOOKUP($A37,기획현황!$F:$BS,기획현황!$AM$1,FALSE))</f>
        <v>0</v>
      </c>
      <c r="V37" s="1130">
        <f t="shared" si="2"/>
        <v>0</v>
      </c>
      <c r="W37" s="1131">
        <f>IF(ISERROR(VLOOKUP($A37,기획현황!$F:$BS,기획현황!$BG$1,FALSE))=TRUE,0,VLOOKUP($A37,기획현황!$F:$BS,기획현황!$BG$1,FALSE))</f>
        <v>0</v>
      </c>
      <c r="X37" s="1130"/>
      <c r="Y37" s="238"/>
      <c r="Z37" s="1122">
        <f t="shared" si="6"/>
        <v>0</v>
      </c>
      <c r="AA37" s="1123">
        <f t="shared" si="3"/>
        <v>0</v>
      </c>
      <c r="AB37" s="1124">
        <f t="shared" si="3"/>
        <v>0</v>
      </c>
      <c r="AC37" s="1132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22">
        <f t="shared" si="9"/>
        <v>0</v>
      </c>
      <c r="AE37" s="1133">
        <f t="shared" si="9"/>
        <v>0</v>
      </c>
      <c r="AF37" s="1133">
        <f t="shared" si="9"/>
        <v>0</v>
      </c>
      <c r="AG37" s="1133">
        <f t="shared" si="9"/>
        <v>0</v>
      </c>
      <c r="AH37" s="1134">
        <f t="shared" si="9"/>
        <v>0</v>
      </c>
      <c r="AI37" s="1134">
        <f t="shared" si="9"/>
        <v>0</v>
      </c>
      <c r="AJ37" s="1135">
        <f>IF(ISERROR(VLOOKUP($A37,기획현황!$F:$BS,기획현황!$AM$1,FALSE))=TRUE,0,VLOOKUP($A37,기획현황!$F:$BS,기획현황!$AM$1,FALSE))</f>
        <v>0</v>
      </c>
      <c r="AK37" s="1130">
        <f t="shared" si="0"/>
        <v>0</v>
      </c>
      <c r="AL37" s="31">
        <f t="shared" si="7"/>
        <v>0</v>
      </c>
    </row>
    <row r="38" spans="2:38" ht="53.25" customHeight="1">
      <c r="B38" s="310" t="str">
        <f t="shared" si="5"/>
        <v/>
      </c>
      <c r="C38" s="1117">
        <f>IF(ISERROR(VLOOKUP($A38,기획현황!$F:$BS,기획현황!$AG$1,FALSE))=TRUE,0,VLOOKUP($A38,기획현황!$F:$BS,기획현황!$AG$1,FALSE))</f>
        <v>0</v>
      </c>
      <c r="D38" s="1117">
        <f>IF(ISERROR(VLOOKUP($A38,기획현황!$F:$BS,기획현황!$AK$1,FALSE))=TRUE,0,VLOOKUP($A38,기획현황!$F:$BS,기획현황!$AK$1,FALSE))</f>
        <v>0</v>
      </c>
      <c r="F38" s="1118"/>
      <c r="G38" s="1119" t="str">
        <f>IF(ISERROR(VLOOKUP($A38,기획현황!$F:$BS,기획현황!$U$1,FALSE))=TRUE,"",VLOOKUP($A38,기획현황!$F:$BS,기획현황!$U$1,FALSE))</f>
        <v/>
      </c>
      <c r="H38" s="1119" t="str">
        <f>IF(ISERROR(VLOOKUP($A38,기획현황!$F:$BS,기획현황!$X$1,FALSE))=TRUE,"",VLOOKUP($A38,기획현황!$F:$BS,기획현황!$X$1,FALSE))</f>
        <v/>
      </c>
      <c r="I38" s="1120" t="str">
        <f>IF(ISERROR(VLOOKUP($A38,기획현황!$F:$BS,기획현황!$AG$1,FALSE))=TRUE,"",VLOOKUP($A38,기획현황!$F:$BS,기획현황!$AG$1,FALSE))</f>
        <v/>
      </c>
      <c r="J38" s="1136">
        <f>SUMIF(기획현황!$F:$F,$A38,기획현황!$AF:$AF)</f>
        <v>0</v>
      </c>
      <c r="K38" s="1122">
        <f>IF(ISERROR(VLOOKUP($A38,기획현황!$F:$BS,기획현황!$AU$1,FALSE))=TRUE,0,VLOOKUP($A38,기획현황!$F:$BS,기획현황!$AU$1,FALSE))</f>
        <v>0</v>
      </c>
      <c r="L38" s="1123">
        <f>IF(ISERROR(VLOOKUP($A38,기획현황!$F:$BS,기획현황!$AV$1,FALSE))=TRUE,0,VLOOKUP($A38,기획현황!$F:$BS,기획현황!$AV$1,FALSE))</f>
        <v>0</v>
      </c>
      <c r="M38" s="1124">
        <f>IF(ISERROR(VLOOKUP($A38,기획현황!$F:$BS,기획현황!$AW$1,FALSE))=TRUE,0,VLOOKUP($A38,기획현황!$F:$BS,기획현황!$AW$1,FALSE))</f>
        <v>0</v>
      </c>
      <c r="N38" s="1125">
        <f>IF(ISERROR(VLOOKUP($A38,기획현황!$F:$BS,기획현황!$AP$1,FALSE))=TRUE,0,VLOOKUP($A38,기획현황!$F:$BS,기획현황!$AP$1,FALSE))</f>
        <v>0</v>
      </c>
      <c r="O38" s="1126">
        <f t="shared" si="8"/>
        <v>0</v>
      </c>
      <c r="P38" s="1127">
        <f t="shared" si="8"/>
        <v>0</v>
      </c>
      <c r="Q38" s="1127">
        <f t="shared" si="8"/>
        <v>0</v>
      </c>
      <c r="R38" s="1127">
        <f t="shared" si="8"/>
        <v>0</v>
      </c>
      <c r="S38" s="1128">
        <f t="shared" si="8"/>
        <v>0</v>
      </c>
      <c r="T38" s="1128">
        <f t="shared" si="8"/>
        <v>0</v>
      </c>
      <c r="U38" s="1129">
        <f>IF(ISERROR(VLOOKUP($A38,기획현황!$F:$BS,기획현황!$AM$1,FALSE))=TRUE,0,VLOOKUP($A38,기획현황!$F:$BS,기획현황!$AM$1,FALSE))</f>
        <v>0</v>
      </c>
      <c r="V38" s="1130">
        <f t="shared" si="2"/>
        <v>0</v>
      </c>
      <c r="W38" s="1131">
        <f>IF(ISERROR(VLOOKUP($A38,기획현황!$F:$BS,기획현황!$BG$1,FALSE))=TRUE,0,VLOOKUP($A38,기획현황!$F:$BS,기획현황!$BG$1,FALSE))</f>
        <v>0</v>
      </c>
      <c r="X38" s="1130"/>
      <c r="Y38" s="238"/>
      <c r="Z38" s="1122">
        <f t="shared" si="6"/>
        <v>0</v>
      </c>
      <c r="AA38" s="1123">
        <f t="shared" si="3"/>
        <v>0</v>
      </c>
      <c r="AB38" s="1124">
        <f t="shared" si="3"/>
        <v>0</v>
      </c>
      <c r="AC38" s="1132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22">
        <f t="shared" si="9"/>
        <v>0</v>
      </c>
      <c r="AE38" s="1133">
        <f t="shared" si="9"/>
        <v>0</v>
      </c>
      <c r="AF38" s="1133">
        <f t="shared" si="9"/>
        <v>0</v>
      </c>
      <c r="AG38" s="1133">
        <f t="shared" si="9"/>
        <v>0</v>
      </c>
      <c r="AH38" s="1134">
        <f t="shared" si="9"/>
        <v>0</v>
      </c>
      <c r="AI38" s="1134">
        <f t="shared" si="9"/>
        <v>0</v>
      </c>
      <c r="AJ38" s="1135">
        <f>IF(ISERROR(VLOOKUP($A38,기획현황!$F:$BS,기획현황!$AM$1,FALSE))=TRUE,0,VLOOKUP($A38,기획현황!$F:$BS,기획현황!$AM$1,FALSE))</f>
        <v>0</v>
      </c>
      <c r="AK38" s="1130">
        <f t="shared" si="0"/>
        <v>0</v>
      </c>
      <c r="AL38" s="31">
        <f t="shared" si="7"/>
        <v>0</v>
      </c>
    </row>
    <row r="39" spans="2:38" ht="53.25" customHeight="1">
      <c r="B39" s="310" t="str">
        <f t="shared" si="5"/>
        <v/>
      </c>
      <c r="C39" s="1117">
        <f>IF(ISERROR(VLOOKUP($A39,기획현황!$F:$BS,기획현황!$AG$1,FALSE))=TRUE,0,VLOOKUP($A39,기획현황!$F:$BS,기획현황!$AG$1,FALSE))</f>
        <v>0</v>
      </c>
      <c r="D39" s="1117">
        <f>IF(ISERROR(VLOOKUP($A39,기획현황!$F:$BS,기획현황!$AK$1,FALSE))=TRUE,0,VLOOKUP($A39,기획현황!$F:$BS,기획현황!$AK$1,FALSE))</f>
        <v>0</v>
      </c>
      <c r="F39" s="1118"/>
      <c r="G39" s="1119" t="str">
        <f>IF(ISERROR(VLOOKUP($A39,기획현황!$F:$BS,기획현황!$U$1,FALSE))=TRUE,"",VLOOKUP($A39,기획현황!$F:$BS,기획현황!$U$1,FALSE))</f>
        <v/>
      </c>
      <c r="H39" s="1119" t="str">
        <f>IF(ISERROR(VLOOKUP($A39,기획현황!$F:$BS,기획현황!$X$1,FALSE))=TRUE,"",VLOOKUP($A39,기획현황!$F:$BS,기획현황!$X$1,FALSE))</f>
        <v/>
      </c>
      <c r="I39" s="1120" t="str">
        <f>IF(ISERROR(VLOOKUP($A39,기획현황!$F:$BS,기획현황!$AG$1,FALSE))=TRUE,"",VLOOKUP($A39,기획현황!$F:$BS,기획현황!$AG$1,FALSE))</f>
        <v/>
      </c>
      <c r="J39" s="1136">
        <f>SUMIF(기획현황!$F:$F,$A39,기획현황!$AF:$AF)</f>
        <v>0</v>
      </c>
      <c r="K39" s="1122">
        <f>IF(ISERROR(VLOOKUP($A39,기획현황!$F:$BS,기획현황!$AU$1,FALSE))=TRUE,0,VLOOKUP($A39,기획현황!$F:$BS,기획현황!$AU$1,FALSE))</f>
        <v>0</v>
      </c>
      <c r="L39" s="1123">
        <f>IF(ISERROR(VLOOKUP($A39,기획현황!$F:$BS,기획현황!$AV$1,FALSE))=TRUE,0,VLOOKUP($A39,기획현황!$F:$BS,기획현황!$AV$1,FALSE))</f>
        <v>0</v>
      </c>
      <c r="M39" s="1124">
        <f>IF(ISERROR(VLOOKUP($A39,기획현황!$F:$BS,기획현황!$AW$1,FALSE))=TRUE,0,VLOOKUP($A39,기획현황!$F:$BS,기획현황!$AW$1,FALSE))</f>
        <v>0</v>
      </c>
      <c r="N39" s="1125">
        <f>IF(ISERROR(VLOOKUP($A39,기획현황!$F:$BS,기획현황!$AP$1,FALSE))=TRUE,0,VLOOKUP($A39,기획현황!$F:$BS,기획현황!$AP$1,FALSE))</f>
        <v>0</v>
      </c>
      <c r="O39" s="1126">
        <f t="shared" si="8"/>
        <v>0</v>
      </c>
      <c r="P39" s="1127">
        <f t="shared" si="8"/>
        <v>0</v>
      </c>
      <c r="Q39" s="1127">
        <f t="shared" si="8"/>
        <v>0</v>
      </c>
      <c r="R39" s="1127">
        <f t="shared" si="8"/>
        <v>0</v>
      </c>
      <c r="S39" s="1128">
        <f t="shared" si="8"/>
        <v>0</v>
      </c>
      <c r="T39" s="1128">
        <f t="shared" si="8"/>
        <v>0</v>
      </c>
      <c r="U39" s="1129">
        <f>IF(ISERROR(VLOOKUP($A39,기획현황!$F:$BS,기획현황!$AM$1,FALSE))=TRUE,0,VLOOKUP($A39,기획현황!$F:$BS,기획현황!$AM$1,FALSE))</f>
        <v>0</v>
      </c>
      <c r="V39" s="1130">
        <f t="shared" si="2"/>
        <v>0</v>
      </c>
      <c r="W39" s="1131">
        <f>IF(ISERROR(VLOOKUP($A39,기획현황!$F:$BS,기획현황!$BG$1,FALSE))=TRUE,0,VLOOKUP($A39,기획현황!$F:$BS,기획현황!$BG$1,FALSE))</f>
        <v>0</v>
      </c>
      <c r="X39" s="1130"/>
      <c r="Y39" s="238"/>
      <c r="Z39" s="1122">
        <f t="shared" si="6"/>
        <v>0</v>
      </c>
      <c r="AA39" s="1123">
        <f t="shared" si="3"/>
        <v>0</v>
      </c>
      <c r="AB39" s="1124">
        <f t="shared" si="3"/>
        <v>0</v>
      </c>
      <c r="AC39" s="1132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22">
        <f t="shared" si="9"/>
        <v>0</v>
      </c>
      <c r="AE39" s="1133">
        <f t="shared" si="9"/>
        <v>0</v>
      </c>
      <c r="AF39" s="1133">
        <f t="shared" si="9"/>
        <v>0</v>
      </c>
      <c r="AG39" s="1133">
        <f t="shared" si="9"/>
        <v>0</v>
      </c>
      <c r="AH39" s="1134">
        <f t="shared" si="9"/>
        <v>0</v>
      </c>
      <c r="AI39" s="1134">
        <f t="shared" si="9"/>
        <v>0</v>
      </c>
      <c r="AJ39" s="1135">
        <f>IF(ISERROR(VLOOKUP($A39,기획현황!$F:$BS,기획현황!$AM$1,FALSE))=TRUE,0,VLOOKUP($A39,기획현황!$F:$BS,기획현황!$AM$1,FALSE))</f>
        <v>0</v>
      </c>
      <c r="AK39" s="1130">
        <f t="shared" si="0"/>
        <v>0</v>
      </c>
      <c r="AL39" s="31">
        <f t="shared" si="7"/>
        <v>0</v>
      </c>
    </row>
    <row r="40" spans="2:38" ht="53.25" customHeight="1">
      <c r="B40" s="310" t="str">
        <f t="shared" si="5"/>
        <v/>
      </c>
      <c r="C40" s="1117">
        <f>IF(ISERROR(VLOOKUP($A40,기획현황!$F:$BS,기획현황!$AG$1,FALSE))=TRUE,0,VLOOKUP($A40,기획현황!$F:$BS,기획현황!$AG$1,FALSE))</f>
        <v>0</v>
      </c>
      <c r="D40" s="1117">
        <f>IF(ISERROR(VLOOKUP($A40,기획현황!$F:$BS,기획현황!$AK$1,FALSE))=TRUE,0,VLOOKUP($A40,기획현황!$F:$BS,기획현황!$AK$1,FALSE))</f>
        <v>0</v>
      </c>
      <c r="F40" s="1118"/>
      <c r="G40" s="1119" t="str">
        <f>IF(ISERROR(VLOOKUP($A40,기획현황!$F:$BS,기획현황!$U$1,FALSE))=TRUE,"",VLOOKUP($A40,기획현황!$F:$BS,기획현황!$U$1,FALSE))</f>
        <v/>
      </c>
      <c r="H40" s="1119" t="str">
        <f>IF(ISERROR(VLOOKUP($A40,기획현황!$F:$BS,기획현황!$X$1,FALSE))=TRUE,"",VLOOKUP($A40,기획현황!$F:$BS,기획현황!$X$1,FALSE))</f>
        <v/>
      </c>
      <c r="I40" s="1120" t="str">
        <f>IF(ISERROR(VLOOKUP($A40,기획현황!$F:$BS,기획현황!$AG$1,FALSE))=TRUE,"",VLOOKUP($A40,기획현황!$F:$BS,기획현황!$AG$1,FALSE))</f>
        <v/>
      </c>
      <c r="J40" s="1136">
        <f>SUMIF(기획현황!$F:$F,$A40,기획현황!$AF:$AF)</f>
        <v>0</v>
      </c>
      <c r="K40" s="1122">
        <f>IF(ISERROR(VLOOKUP($A40,기획현황!$F:$BS,기획현황!$AU$1,FALSE))=TRUE,0,VLOOKUP($A40,기획현황!$F:$BS,기획현황!$AU$1,FALSE))</f>
        <v>0</v>
      </c>
      <c r="L40" s="1123">
        <f>IF(ISERROR(VLOOKUP($A40,기획현황!$F:$BS,기획현황!$AV$1,FALSE))=TRUE,0,VLOOKUP($A40,기획현황!$F:$BS,기획현황!$AV$1,FALSE))</f>
        <v>0</v>
      </c>
      <c r="M40" s="1124">
        <f>IF(ISERROR(VLOOKUP($A40,기획현황!$F:$BS,기획현황!$AW$1,FALSE))=TRUE,0,VLOOKUP($A40,기획현황!$F:$BS,기획현황!$AW$1,FALSE))</f>
        <v>0</v>
      </c>
      <c r="N40" s="1125">
        <f>IF(ISERROR(VLOOKUP($A40,기획현황!$F:$BS,기획현황!$AP$1,FALSE))=TRUE,0,VLOOKUP($A40,기획현황!$F:$BS,기획현황!$AP$1,FALSE))</f>
        <v>0</v>
      </c>
      <c r="O40" s="1126">
        <f t="shared" si="8"/>
        <v>0</v>
      </c>
      <c r="P40" s="1127">
        <f t="shared" si="8"/>
        <v>0</v>
      </c>
      <c r="Q40" s="1127">
        <f t="shared" si="8"/>
        <v>0</v>
      </c>
      <c r="R40" s="1127">
        <f t="shared" si="8"/>
        <v>0</v>
      </c>
      <c r="S40" s="1128">
        <f t="shared" si="8"/>
        <v>0</v>
      </c>
      <c r="T40" s="1128">
        <f t="shared" si="8"/>
        <v>0</v>
      </c>
      <c r="U40" s="1129">
        <f>IF(ISERROR(VLOOKUP($A40,기획현황!$F:$BS,기획현황!$AM$1,FALSE))=TRUE,0,VLOOKUP($A40,기획현황!$F:$BS,기획현황!$AM$1,FALSE))</f>
        <v>0</v>
      </c>
      <c r="V40" s="1130">
        <f t="shared" si="2"/>
        <v>0</v>
      </c>
      <c r="W40" s="1131">
        <f>IF(ISERROR(VLOOKUP($A40,기획현황!$F:$BS,기획현황!$BG$1,FALSE))=TRUE,0,VLOOKUP($A40,기획현황!$F:$BS,기획현황!$BG$1,FALSE))</f>
        <v>0</v>
      </c>
      <c r="X40" s="1130"/>
      <c r="Y40" s="238"/>
      <c r="Z40" s="1122">
        <f t="shared" si="6"/>
        <v>0</v>
      </c>
      <c r="AA40" s="1123">
        <f t="shared" si="3"/>
        <v>0</v>
      </c>
      <c r="AB40" s="1124">
        <f t="shared" si="3"/>
        <v>0</v>
      </c>
      <c r="AC40" s="1132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22">
        <f t="shared" si="9"/>
        <v>0</v>
      </c>
      <c r="AE40" s="1133">
        <f t="shared" si="9"/>
        <v>0</v>
      </c>
      <c r="AF40" s="1133">
        <f t="shared" si="9"/>
        <v>0</v>
      </c>
      <c r="AG40" s="1133">
        <f t="shared" si="9"/>
        <v>0</v>
      </c>
      <c r="AH40" s="1134">
        <f t="shared" si="9"/>
        <v>0</v>
      </c>
      <c r="AI40" s="1134">
        <f t="shared" si="9"/>
        <v>0</v>
      </c>
      <c r="AJ40" s="1135">
        <f>IF(ISERROR(VLOOKUP($A40,기획현황!$F:$BS,기획현황!$AM$1,FALSE))=TRUE,0,VLOOKUP($A40,기획현황!$F:$BS,기획현황!$AM$1,FALSE))</f>
        <v>0</v>
      </c>
      <c r="AK40" s="1130">
        <f t="shared" si="0"/>
        <v>0</v>
      </c>
      <c r="AL40" s="31">
        <f t="shared" si="7"/>
        <v>0</v>
      </c>
    </row>
    <row r="41" spans="2:38" ht="53.25" customHeight="1">
      <c r="B41" s="310" t="str">
        <f t="shared" si="5"/>
        <v/>
      </c>
      <c r="C41" s="1117">
        <f>IF(ISERROR(VLOOKUP($A41,기획현황!$F:$BS,기획현황!$AG$1,FALSE))=TRUE,0,VLOOKUP($A41,기획현황!$F:$BS,기획현황!$AG$1,FALSE))</f>
        <v>0</v>
      </c>
      <c r="D41" s="1117">
        <f>IF(ISERROR(VLOOKUP($A41,기획현황!$F:$BS,기획현황!$AK$1,FALSE))=TRUE,0,VLOOKUP($A41,기획현황!$F:$BS,기획현황!$AK$1,FALSE))</f>
        <v>0</v>
      </c>
      <c r="F41" s="1118"/>
      <c r="G41" s="1119" t="str">
        <f>IF(ISERROR(VLOOKUP($A41,기획현황!$F:$BS,기획현황!$U$1,FALSE))=TRUE,"",VLOOKUP($A41,기획현황!$F:$BS,기획현황!$U$1,FALSE))</f>
        <v/>
      </c>
      <c r="H41" s="1119" t="str">
        <f>IF(ISERROR(VLOOKUP($A41,기획현황!$F:$BS,기획현황!$X$1,FALSE))=TRUE,"",VLOOKUP($A41,기획현황!$F:$BS,기획현황!$X$1,FALSE))</f>
        <v/>
      </c>
      <c r="I41" s="1120" t="str">
        <f>IF(ISERROR(VLOOKUP($A41,기획현황!$F:$BS,기획현황!$AG$1,FALSE))=TRUE,"",VLOOKUP($A41,기획현황!$F:$BS,기획현황!$AG$1,FALSE))</f>
        <v/>
      </c>
      <c r="J41" s="1136">
        <f>SUMIF(기획현황!$F:$F,$A41,기획현황!$AF:$AF)</f>
        <v>0</v>
      </c>
      <c r="K41" s="1122">
        <f>IF(ISERROR(VLOOKUP($A41,기획현황!$F:$BS,기획현황!$AU$1,FALSE))=TRUE,0,VLOOKUP($A41,기획현황!$F:$BS,기획현황!$AU$1,FALSE))</f>
        <v>0</v>
      </c>
      <c r="L41" s="1123">
        <f>IF(ISERROR(VLOOKUP($A41,기획현황!$F:$BS,기획현황!$AV$1,FALSE))=TRUE,0,VLOOKUP($A41,기획현황!$F:$BS,기획현황!$AV$1,FALSE))</f>
        <v>0</v>
      </c>
      <c r="M41" s="1124">
        <f>IF(ISERROR(VLOOKUP($A41,기획현황!$F:$BS,기획현황!$AW$1,FALSE))=TRUE,0,VLOOKUP($A41,기획현황!$F:$BS,기획현황!$AW$1,FALSE))</f>
        <v>0</v>
      </c>
      <c r="N41" s="1125">
        <f>IF(ISERROR(VLOOKUP($A41,기획현황!$F:$BS,기획현황!$AP$1,FALSE))=TRUE,0,VLOOKUP($A41,기획현황!$F:$BS,기획현황!$AP$1,FALSE))</f>
        <v>0</v>
      </c>
      <c r="O41" s="1126">
        <f t="shared" si="8"/>
        <v>0</v>
      </c>
      <c r="P41" s="1127">
        <f t="shared" si="8"/>
        <v>0</v>
      </c>
      <c r="Q41" s="1127">
        <f t="shared" si="8"/>
        <v>0</v>
      </c>
      <c r="R41" s="1127">
        <f t="shared" si="8"/>
        <v>0</v>
      </c>
      <c r="S41" s="1128">
        <f t="shared" si="8"/>
        <v>0</v>
      </c>
      <c r="T41" s="1128">
        <f t="shared" si="8"/>
        <v>0</v>
      </c>
      <c r="U41" s="1129">
        <f>IF(ISERROR(VLOOKUP($A41,기획현황!$F:$BS,기획현황!$AM$1,FALSE))=TRUE,0,VLOOKUP($A41,기획현황!$F:$BS,기획현황!$AM$1,FALSE))</f>
        <v>0</v>
      </c>
      <c r="V41" s="1130">
        <f t="shared" si="2"/>
        <v>0</v>
      </c>
      <c r="W41" s="1131">
        <f>IF(ISERROR(VLOOKUP($A41,기획현황!$F:$BS,기획현황!$BG$1,FALSE))=TRUE,0,VLOOKUP($A41,기획현황!$F:$BS,기획현황!$BG$1,FALSE))</f>
        <v>0</v>
      </c>
      <c r="X41" s="1130"/>
      <c r="Y41" s="238"/>
      <c r="Z41" s="1122">
        <f t="shared" si="6"/>
        <v>0</v>
      </c>
      <c r="AA41" s="1123">
        <f t="shared" si="3"/>
        <v>0</v>
      </c>
      <c r="AB41" s="1124">
        <f t="shared" si="3"/>
        <v>0</v>
      </c>
      <c r="AC41" s="1132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22">
        <f t="shared" si="9"/>
        <v>0</v>
      </c>
      <c r="AE41" s="1133">
        <f t="shared" si="9"/>
        <v>0</v>
      </c>
      <c r="AF41" s="1133">
        <f t="shared" si="9"/>
        <v>0</v>
      </c>
      <c r="AG41" s="1133">
        <f t="shared" si="9"/>
        <v>0</v>
      </c>
      <c r="AH41" s="1134">
        <f t="shared" si="9"/>
        <v>0</v>
      </c>
      <c r="AI41" s="1134">
        <f t="shared" si="9"/>
        <v>0</v>
      </c>
      <c r="AJ41" s="1135">
        <f>IF(ISERROR(VLOOKUP($A41,기획현황!$F:$BS,기획현황!$AM$1,FALSE))=TRUE,0,VLOOKUP($A41,기획현황!$F:$BS,기획현황!$AM$1,FALSE))</f>
        <v>0</v>
      </c>
      <c r="AK41" s="1130">
        <f t="shared" si="0"/>
        <v>0</v>
      </c>
      <c r="AL41" s="31">
        <f t="shared" si="7"/>
        <v>0</v>
      </c>
    </row>
    <row r="42" spans="2:38" ht="53.25" customHeight="1">
      <c r="B42" s="310" t="str">
        <f t="shared" si="5"/>
        <v/>
      </c>
      <c r="C42" s="1117">
        <f>IF(ISERROR(VLOOKUP($A42,기획현황!$F:$BS,기획현황!$AG$1,FALSE))=TRUE,0,VLOOKUP($A42,기획현황!$F:$BS,기획현황!$AG$1,FALSE))</f>
        <v>0</v>
      </c>
      <c r="D42" s="1117">
        <f>IF(ISERROR(VLOOKUP($A42,기획현황!$F:$BS,기획현황!$AK$1,FALSE))=TRUE,0,VLOOKUP($A42,기획현황!$F:$BS,기획현황!$AK$1,FALSE))</f>
        <v>0</v>
      </c>
      <c r="F42" s="1118"/>
      <c r="G42" s="1119" t="str">
        <f>IF(ISERROR(VLOOKUP($A42,기획현황!$F:$BS,기획현황!$U$1,FALSE))=TRUE,"",VLOOKUP($A42,기획현황!$F:$BS,기획현황!$U$1,FALSE))</f>
        <v/>
      </c>
      <c r="H42" s="1119" t="str">
        <f>IF(ISERROR(VLOOKUP($A42,기획현황!$F:$BS,기획현황!$X$1,FALSE))=TRUE,"",VLOOKUP($A42,기획현황!$F:$BS,기획현황!$X$1,FALSE))</f>
        <v/>
      </c>
      <c r="I42" s="1120" t="str">
        <f>IF(ISERROR(VLOOKUP($A42,기획현황!$F:$BS,기획현황!$AG$1,FALSE))=TRUE,"",VLOOKUP($A42,기획현황!$F:$BS,기획현황!$AG$1,FALSE))</f>
        <v/>
      </c>
      <c r="J42" s="1136">
        <f>SUMIF(기획현황!$F:$F,$A42,기획현황!$AF:$AF)</f>
        <v>0</v>
      </c>
      <c r="K42" s="1122">
        <f>IF(ISERROR(VLOOKUP($A42,기획현황!$F:$BS,기획현황!$AU$1,FALSE))=TRUE,0,VLOOKUP($A42,기획현황!$F:$BS,기획현황!$AU$1,FALSE))</f>
        <v>0</v>
      </c>
      <c r="L42" s="1123">
        <f>IF(ISERROR(VLOOKUP($A42,기획현황!$F:$BS,기획현황!$AV$1,FALSE))=TRUE,0,VLOOKUP($A42,기획현황!$F:$BS,기획현황!$AV$1,FALSE))</f>
        <v>0</v>
      </c>
      <c r="M42" s="1124">
        <f>IF(ISERROR(VLOOKUP($A42,기획현황!$F:$BS,기획현황!$AW$1,FALSE))=TRUE,0,VLOOKUP($A42,기획현황!$F:$BS,기획현황!$AW$1,FALSE))</f>
        <v>0</v>
      </c>
      <c r="N42" s="1125">
        <f>IF(ISERROR(VLOOKUP($A42,기획현황!$F:$BS,기획현황!$AP$1,FALSE))=TRUE,0,VLOOKUP($A42,기획현황!$F:$BS,기획현황!$AP$1,FALSE))</f>
        <v>0</v>
      </c>
      <c r="O42" s="1126">
        <f t="shared" si="8"/>
        <v>0</v>
      </c>
      <c r="P42" s="1127">
        <f t="shared" si="8"/>
        <v>0</v>
      </c>
      <c r="Q42" s="1127">
        <f t="shared" si="8"/>
        <v>0</v>
      </c>
      <c r="R42" s="1127">
        <f t="shared" si="8"/>
        <v>0</v>
      </c>
      <c r="S42" s="1128">
        <f t="shared" si="8"/>
        <v>0</v>
      </c>
      <c r="T42" s="1128">
        <f t="shared" si="8"/>
        <v>0</v>
      </c>
      <c r="U42" s="1129">
        <f>IF(ISERROR(VLOOKUP($A42,기획현황!$F:$BS,기획현황!$AM$1,FALSE))=TRUE,0,VLOOKUP($A42,기획현황!$F:$BS,기획현황!$AM$1,FALSE))</f>
        <v>0</v>
      </c>
      <c r="V42" s="1130">
        <f t="shared" si="2"/>
        <v>0</v>
      </c>
      <c r="W42" s="1131">
        <f>IF(ISERROR(VLOOKUP($A42,기획현황!$F:$BS,기획현황!$BG$1,FALSE))=TRUE,0,VLOOKUP($A42,기획현황!$F:$BS,기획현황!$BG$1,FALSE))</f>
        <v>0</v>
      </c>
      <c r="X42" s="1130"/>
      <c r="Y42" s="238"/>
      <c r="Z42" s="1122">
        <f t="shared" si="6"/>
        <v>0</v>
      </c>
      <c r="AA42" s="1123">
        <f t="shared" si="3"/>
        <v>0</v>
      </c>
      <c r="AB42" s="1124">
        <f t="shared" si="3"/>
        <v>0</v>
      </c>
      <c r="AC42" s="1132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22">
        <f t="shared" si="9"/>
        <v>0</v>
      </c>
      <c r="AE42" s="1133">
        <f t="shared" si="9"/>
        <v>0</v>
      </c>
      <c r="AF42" s="1133">
        <f t="shared" si="9"/>
        <v>0</v>
      </c>
      <c r="AG42" s="1133">
        <f t="shared" si="9"/>
        <v>0</v>
      </c>
      <c r="AH42" s="1134">
        <f t="shared" si="9"/>
        <v>0</v>
      </c>
      <c r="AI42" s="1134">
        <f t="shared" si="9"/>
        <v>0</v>
      </c>
      <c r="AJ42" s="1135">
        <f>IF(ISERROR(VLOOKUP($A42,기획현황!$F:$BS,기획현황!$AM$1,FALSE))=TRUE,0,VLOOKUP($A42,기획현황!$F:$BS,기획현황!$AM$1,FALSE))</f>
        <v>0</v>
      </c>
      <c r="AK42" s="1130">
        <f t="shared" si="0"/>
        <v>0</v>
      </c>
      <c r="AL42" s="31">
        <f t="shared" si="7"/>
        <v>0</v>
      </c>
    </row>
    <row r="43" spans="2:38" ht="53.25" customHeight="1">
      <c r="B43" s="310" t="str">
        <f t="shared" si="5"/>
        <v/>
      </c>
      <c r="C43" s="1117">
        <f>IF(ISERROR(VLOOKUP($A43,기획현황!$F:$BS,기획현황!$AG$1,FALSE))=TRUE,0,VLOOKUP($A43,기획현황!$F:$BS,기획현황!$AG$1,FALSE))</f>
        <v>0</v>
      </c>
      <c r="D43" s="1117">
        <f>IF(ISERROR(VLOOKUP($A43,기획현황!$F:$BS,기획현황!$AK$1,FALSE))=TRUE,0,VLOOKUP($A43,기획현황!$F:$BS,기획현황!$AK$1,FALSE))</f>
        <v>0</v>
      </c>
      <c r="F43" s="1118"/>
      <c r="G43" s="1119" t="str">
        <f>IF(ISERROR(VLOOKUP($A43,기획현황!$F:$BS,기획현황!$U$1,FALSE))=TRUE,"",VLOOKUP($A43,기획현황!$F:$BS,기획현황!$U$1,FALSE))</f>
        <v/>
      </c>
      <c r="H43" s="1119" t="str">
        <f>IF(ISERROR(VLOOKUP($A43,기획현황!$F:$BS,기획현황!$X$1,FALSE))=TRUE,"",VLOOKUP($A43,기획현황!$F:$BS,기획현황!$X$1,FALSE))</f>
        <v/>
      </c>
      <c r="I43" s="1120" t="str">
        <f>IF(ISERROR(VLOOKUP($A43,기획현황!$F:$BS,기획현황!$AG$1,FALSE))=TRUE,"",VLOOKUP($A43,기획현황!$F:$BS,기획현황!$AG$1,FALSE))</f>
        <v/>
      </c>
      <c r="J43" s="1136">
        <f>SUMIF(기획현황!$F:$F,$A43,기획현황!$AF:$AF)</f>
        <v>0</v>
      </c>
      <c r="K43" s="1122">
        <f>IF(ISERROR(VLOOKUP($A43,기획현황!$F:$BS,기획현황!$AU$1,FALSE))=TRUE,0,VLOOKUP($A43,기획현황!$F:$BS,기획현황!$AU$1,FALSE))</f>
        <v>0</v>
      </c>
      <c r="L43" s="1123">
        <f>IF(ISERROR(VLOOKUP($A43,기획현황!$F:$BS,기획현황!$AV$1,FALSE))=TRUE,0,VLOOKUP($A43,기획현황!$F:$BS,기획현황!$AV$1,FALSE))</f>
        <v>0</v>
      </c>
      <c r="M43" s="1124">
        <f>IF(ISERROR(VLOOKUP($A43,기획현황!$F:$BS,기획현황!$AW$1,FALSE))=TRUE,0,VLOOKUP($A43,기획현황!$F:$BS,기획현황!$AW$1,FALSE))</f>
        <v>0</v>
      </c>
      <c r="N43" s="1125">
        <f>IF(ISERROR(VLOOKUP($A43,기획현황!$F:$BS,기획현황!$AP$1,FALSE))=TRUE,0,VLOOKUP($A43,기획현황!$F:$BS,기획현황!$AP$1,FALSE))</f>
        <v>0</v>
      </c>
      <c r="O43" s="1126">
        <f t="shared" si="8"/>
        <v>0</v>
      </c>
      <c r="P43" s="1127">
        <f t="shared" si="8"/>
        <v>0</v>
      </c>
      <c r="Q43" s="1127">
        <f t="shared" si="8"/>
        <v>0</v>
      </c>
      <c r="R43" s="1127">
        <f t="shared" si="8"/>
        <v>0</v>
      </c>
      <c r="S43" s="1128">
        <f t="shared" si="8"/>
        <v>0</v>
      </c>
      <c r="T43" s="1128">
        <f t="shared" si="8"/>
        <v>0</v>
      </c>
      <c r="U43" s="1129">
        <f>IF(ISERROR(VLOOKUP($A43,기획현황!$F:$BS,기획현황!$AM$1,FALSE))=TRUE,0,VLOOKUP($A43,기획현황!$F:$BS,기획현황!$AM$1,FALSE))</f>
        <v>0</v>
      </c>
      <c r="V43" s="1130">
        <f t="shared" si="2"/>
        <v>0</v>
      </c>
      <c r="W43" s="1131">
        <f>IF(ISERROR(VLOOKUP($A43,기획현황!$F:$BS,기획현황!$BG$1,FALSE))=TRUE,0,VLOOKUP($A43,기획현황!$F:$BS,기획현황!$BG$1,FALSE))</f>
        <v>0</v>
      </c>
      <c r="X43" s="1130"/>
      <c r="Y43" s="238"/>
      <c r="Z43" s="1122">
        <f t="shared" si="6"/>
        <v>0</v>
      </c>
      <c r="AA43" s="1123">
        <f t="shared" si="3"/>
        <v>0</v>
      </c>
      <c r="AB43" s="1124">
        <f t="shared" si="3"/>
        <v>0</v>
      </c>
      <c r="AC43" s="1132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22">
        <f t="shared" si="9"/>
        <v>0</v>
      </c>
      <c r="AE43" s="1133">
        <f t="shared" si="9"/>
        <v>0</v>
      </c>
      <c r="AF43" s="1133">
        <f t="shared" si="9"/>
        <v>0</v>
      </c>
      <c r="AG43" s="1133">
        <f t="shared" si="9"/>
        <v>0</v>
      </c>
      <c r="AH43" s="1134">
        <f t="shared" si="9"/>
        <v>0</v>
      </c>
      <c r="AI43" s="1134">
        <f t="shared" si="9"/>
        <v>0</v>
      </c>
      <c r="AJ43" s="1135">
        <f>IF(ISERROR(VLOOKUP($A43,기획현황!$F:$BS,기획현황!$AM$1,FALSE))=TRUE,0,VLOOKUP($A43,기획현황!$F:$BS,기획현황!$AM$1,FALSE))</f>
        <v>0</v>
      </c>
      <c r="AK43" s="1130">
        <f t="shared" si="0"/>
        <v>0</v>
      </c>
      <c r="AL43" s="31">
        <f t="shared" si="7"/>
        <v>0</v>
      </c>
    </row>
    <row r="44" spans="2:38" ht="53.25" customHeight="1">
      <c r="B44" s="310" t="str">
        <f t="shared" si="5"/>
        <v/>
      </c>
      <c r="C44" s="1117">
        <f>IF(ISERROR(VLOOKUP($A44,기획현황!$F:$BS,기획현황!$AG$1,FALSE))=TRUE,0,VLOOKUP($A44,기획현황!$F:$BS,기획현황!$AG$1,FALSE))</f>
        <v>0</v>
      </c>
      <c r="D44" s="1117">
        <f>IF(ISERROR(VLOOKUP($A44,기획현황!$F:$BS,기획현황!$AK$1,FALSE))=TRUE,0,VLOOKUP($A44,기획현황!$F:$BS,기획현황!$AK$1,FALSE))</f>
        <v>0</v>
      </c>
      <c r="F44" s="1118"/>
      <c r="G44" s="1119" t="str">
        <f>IF(ISERROR(VLOOKUP($A44,기획현황!$F:$BS,기획현황!$U$1,FALSE))=TRUE,"",VLOOKUP($A44,기획현황!$F:$BS,기획현황!$U$1,FALSE))</f>
        <v/>
      </c>
      <c r="H44" s="1119" t="str">
        <f>IF(ISERROR(VLOOKUP($A44,기획현황!$F:$BS,기획현황!$X$1,FALSE))=TRUE,"",VLOOKUP($A44,기획현황!$F:$BS,기획현황!$X$1,FALSE))</f>
        <v/>
      </c>
      <c r="I44" s="1120" t="str">
        <f>IF(ISERROR(VLOOKUP($A44,기획현황!$F:$BS,기획현황!$AG$1,FALSE))=TRUE,"",VLOOKUP($A44,기획현황!$F:$BS,기획현황!$AG$1,FALSE))</f>
        <v/>
      </c>
      <c r="J44" s="1136">
        <f>SUMIF(기획현황!$F:$F,$A44,기획현황!$AF:$AF)</f>
        <v>0</v>
      </c>
      <c r="K44" s="1122">
        <f>IF(ISERROR(VLOOKUP($A44,기획현황!$F:$BS,기획현황!$AU$1,FALSE))=TRUE,0,VLOOKUP($A44,기획현황!$F:$BS,기획현황!$AU$1,FALSE))</f>
        <v>0</v>
      </c>
      <c r="L44" s="1123">
        <f>IF(ISERROR(VLOOKUP($A44,기획현황!$F:$BS,기획현황!$AV$1,FALSE))=TRUE,0,VLOOKUP($A44,기획현황!$F:$BS,기획현황!$AV$1,FALSE))</f>
        <v>0</v>
      </c>
      <c r="M44" s="1124">
        <f>IF(ISERROR(VLOOKUP($A44,기획현황!$F:$BS,기획현황!$AW$1,FALSE))=TRUE,0,VLOOKUP($A44,기획현황!$F:$BS,기획현황!$AW$1,FALSE))</f>
        <v>0</v>
      </c>
      <c r="N44" s="1125">
        <f>IF(ISERROR(VLOOKUP($A44,기획현황!$F:$BS,기획현황!$AP$1,FALSE))=TRUE,0,VLOOKUP($A44,기획현황!$F:$BS,기획현황!$AP$1,FALSE))</f>
        <v>0</v>
      </c>
      <c r="O44" s="1126">
        <f t="shared" si="8"/>
        <v>0</v>
      </c>
      <c r="P44" s="1127">
        <f t="shared" si="8"/>
        <v>0</v>
      </c>
      <c r="Q44" s="1127">
        <f t="shared" si="8"/>
        <v>0</v>
      </c>
      <c r="R44" s="1127">
        <f t="shared" si="8"/>
        <v>0</v>
      </c>
      <c r="S44" s="1128">
        <f t="shared" si="8"/>
        <v>0</v>
      </c>
      <c r="T44" s="1128">
        <f t="shared" si="8"/>
        <v>0</v>
      </c>
      <c r="U44" s="1129">
        <f>IF(ISERROR(VLOOKUP($A44,기획현황!$F:$BS,기획현황!$AM$1,FALSE))=TRUE,0,VLOOKUP($A44,기획현황!$F:$BS,기획현황!$AM$1,FALSE))</f>
        <v>0</v>
      </c>
      <c r="V44" s="1130">
        <f t="shared" si="2"/>
        <v>0</v>
      </c>
      <c r="W44" s="1131">
        <f>IF(ISERROR(VLOOKUP($A44,기획현황!$F:$BS,기획현황!$BG$1,FALSE))=TRUE,0,VLOOKUP($A44,기획현황!$F:$BS,기획현황!$BG$1,FALSE))</f>
        <v>0</v>
      </c>
      <c r="X44" s="1130"/>
      <c r="Y44" s="238"/>
      <c r="Z44" s="1122">
        <f t="shared" si="6"/>
        <v>0</v>
      </c>
      <c r="AA44" s="1123">
        <f t="shared" si="3"/>
        <v>0</v>
      </c>
      <c r="AB44" s="1124">
        <f t="shared" si="3"/>
        <v>0</v>
      </c>
      <c r="AC44" s="1132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22">
        <f t="shared" si="9"/>
        <v>0</v>
      </c>
      <c r="AE44" s="1133">
        <f t="shared" si="9"/>
        <v>0</v>
      </c>
      <c r="AF44" s="1133">
        <f t="shared" si="9"/>
        <v>0</v>
      </c>
      <c r="AG44" s="1133">
        <f t="shared" si="9"/>
        <v>0</v>
      </c>
      <c r="AH44" s="1134">
        <f t="shared" si="9"/>
        <v>0</v>
      </c>
      <c r="AI44" s="1134">
        <f t="shared" si="9"/>
        <v>0</v>
      </c>
      <c r="AJ44" s="1135">
        <f>IF(ISERROR(VLOOKUP($A44,기획현황!$F:$BS,기획현황!$AM$1,FALSE))=TRUE,0,VLOOKUP($A44,기획현황!$F:$BS,기획현황!$AM$1,FALSE))</f>
        <v>0</v>
      </c>
      <c r="AK44" s="1130">
        <f t="shared" si="0"/>
        <v>0</v>
      </c>
      <c r="AL44" s="31">
        <f t="shared" si="7"/>
        <v>0</v>
      </c>
    </row>
    <row r="45" spans="2:38" ht="53.25" customHeight="1">
      <c r="B45" s="310" t="str">
        <f t="shared" si="5"/>
        <v/>
      </c>
      <c r="C45" s="1117">
        <f>IF(ISERROR(VLOOKUP($A45,기획현황!$F:$BS,기획현황!$AG$1,FALSE))=TRUE,0,VLOOKUP($A45,기획현황!$F:$BS,기획현황!$AG$1,FALSE))</f>
        <v>0</v>
      </c>
      <c r="D45" s="1117">
        <f>IF(ISERROR(VLOOKUP($A45,기획현황!$F:$BS,기획현황!$AK$1,FALSE))=TRUE,0,VLOOKUP($A45,기획현황!$F:$BS,기획현황!$AK$1,FALSE))</f>
        <v>0</v>
      </c>
      <c r="F45" s="1118"/>
      <c r="G45" s="1119" t="str">
        <f>IF(ISERROR(VLOOKUP($A45,기획현황!$F:$BS,기획현황!$U$1,FALSE))=TRUE,"",VLOOKUP($A45,기획현황!$F:$BS,기획현황!$U$1,FALSE))</f>
        <v/>
      </c>
      <c r="H45" s="1119" t="str">
        <f>IF(ISERROR(VLOOKUP($A45,기획현황!$F:$BS,기획현황!$X$1,FALSE))=TRUE,"",VLOOKUP($A45,기획현황!$F:$BS,기획현황!$X$1,FALSE))</f>
        <v/>
      </c>
      <c r="I45" s="1120" t="str">
        <f>IF(ISERROR(VLOOKUP($A45,기획현황!$F:$BS,기획현황!$AG$1,FALSE))=TRUE,"",VLOOKUP($A45,기획현황!$F:$BS,기획현황!$AG$1,FALSE))</f>
        <v/>
      </c>
      <c r="J45" s="1136">
        <f>SUMIF(기획현황!$F:$F,$A45,기획현황!$AF:$AF)</f>
        <v>0</v>
      </c>
      <c r="K45" s="1122">
        <f>IF(ISERROR(VLOOKUP($A45,기획현황!$F:$BS,기획현황!$AU$1,FALSE))=TRUE,0,VLOOKUP($A45,기획현황!$F:$BS,기획현황!$AU$1,FALSE))</f>
        <v>0</v>
      </c>
      <c r="L45" s="1123">
        <f>IF(ISERROR(VLOOKUP($A45,기획현황!$F:$BS,기획현황!$AV$1,FALSE))=TRUE,0,VLOOKUP($A45,기획현황!$F:$BS,기획현황!$AV$1,FALSE))</f>
        <v>0</v>
      </c>
      <c r="M45" s="1124">
        <f>IF(ISERROR(VLOOKUP($A45,기획현황!$F:$BS,기획현황!$AW$1,FALSE))=TRUE,0,VLOOKUP($A45,기획현황!$F:$BS,기획현황!$AW$1,FALSE))</f>
        <v>0</v>
      </c>
      <c r="N45" s="1125">
        <f>IF(ISERROR(VLOOKUP($A45,기획현황!$F:$BS,기획현황!$AP$1,FALSE))=TRUE,0,VLOOKUP($A45,기획현황!$F:$BS,기획현황!$AP$1,FALSE))</f>
        <v>0</v>
      </c>
      <c r="O45" s="1126">
        <f t="shared" si="8"/>
        <v>0</v>
      </c>
      <c r="P45" s="1127">
        <f t="shared" si="8"/>
        <v>0</v>
      </c>
      <c r="Q45" s="1127">
        <f t="shared" si="8"/>
        <v>0</v>
      </c>
      <c r="R45" s="1127">
        <f t="shared" si="8"/>
        <v>0</v>
      </c>
      <c r="S45" s="1128">
        <f t="shared" si="8"/>
        <v>0</v>
      </c>
      <c r="T45" s="1128">
        <f t="shared" si="8"/>
        <v>0</v>
      </c>
      <c r="U45" s="1129">
        <f>IF(ISERROR(VLOOKUP($A45,기획현황!$F:$BS,기획현황!$AM$1,FALSE))=TRUE,0,VLOOKUP($A45,기획현황!$F:$BS,기획현황!$AM$1,FALSE))</f>
        <v>0</v>
      </c>
      <c r="V45" s="1130">
        <f t="shared" si="2"/>
        <v>0</v>
      </c>
      <c r="W45" s="1131">
        <f>IF(ISERROR(VLOOKUP($A45,기획현황!$F:$BS,기획현황!$BG$1,FALSE))=TRUE,0,VLOOKUP($A45,기획현황!$F:$BS,기획현황!$BG$1,FALSE))</f>
        <v>0</v>
      </c>
      <c r="X45" s="1130"/>
      <c r="Y45" s="238"/>
      <c r="Z45" s="1122">
        <f t="shared" si="6"/>
        <v>0</v>
      </c>
      <c r="AA45" s="1123">
        <f t="shared" si="3"/>
        <v>0</v>
      </c>
      <c r="AB45" s="1124">
        <f t="shared" si="3"/>
        <v>0</v>
      </c>
      <c r="AC45" s="1132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22">
        <f t="shared" si="9"/>
        <v>0</v>
      </c>
      <c r="AE45" s="1133">
        <f t="shared" si="9"/>
        <v>0</v>
      </c>
      <c r="AF45" s="1133">
        <f t="shared" si="9"/>
        <v>0</v>
      </c>
      <c r="AG45" s="1133">
        <f t="shared" si="9"/>
        <v>0</v>
      </c>
      <c r="AH45" s="1134">
        <f t="shared" si="9"/>
        <v>0</v>
      </c>
      <c r="AI45" s="1134">
        <f t="shared" si="9"/>
        <v>0</v>
      </c>
      <c r="AJ45" s="1135">
        <f>IF(ISERROR(VLOOKUP($A45,기획현황!$F:$BS,기획현황!$AM$1,FALSE))=TRUE,0,VLOOKUP($A45,기획현황!$F:$BS,기획현황!$AM$1,FALSE))</f>
        <v>0</v>
      </c>
      <c r="AK45" s="1130">
        <f t="shared" si="0"/>
        <v>0</v>
      </c>
      <c r="AL45" s="31">
        <f t="shared" si="7"/>
        <v>0</v>
      </c>
    </row>
    <row r="46" spans="2:38" ht="53.25" customHeight="1">
      <c r="B46" s="310" t="str">
        <f t="shared" si="5"/>
        <v/>
      </c>
      <c r="C46" s="1117">
        <f>IF(ISERROR(VLOOKUP($A46,기획현황!$F:$BS,기획현황!$AG$1,FALSE))=TRUE,0,VLOOKUP($A46,기획현황!$F:$BS,기획현황!$AG$1,FALSE))</f>
        <v>0</v>
      </c>
      <c r="D46" s="1117">
        <f>IF(ISERROR(VLOOKUP($A46,기획현황!$F:$BS,기획현황!$AK$1,FALSE))=TRUE,0,VLOOKUP($A46,기획현황!$F:$BS,기획현황!$AK$1,FALSE))</f>
        <v>0</v>
      </c>
      <c r="F46" s="1118"/>
      <c r="G46" s="1119" t="str">
        <f>IF(ISERROR(VLOOKUP($A46,기획현황!$F:$BS,기획현황!$U$1,FALSE))=TRUE,"",VLOOKUP($A46,기획현황!$F:$BS,기획현황!$U$1,FALSE))</f>
        <v/>
      </c>
      <c r="H46" s="1119" t="str">
        <f>IF(ISERROR(VLOOKUP($A46,기획현황!$F:$BS,기획현황!$X$1,FALSE))=TRUE,"",VLOOKUP($A46,기획현황!$F:$BS,기획현황!$X$1,FALSE))</f>
        <v/>
      </c>
      <c r="I46" s="1120" t="str">
        <f>IF(ISERROR(VLOOKUP($A46,기획현황!$F:$BS,기획현황!$AG$1,FALSE))=TRUE,"",VLOOKUP($A46,기획현황!$F:$BS,기획현황!$AG$1,FALSE))</f>
        <v/>
      </c>
      <c r="J46" s="1136">
        <f>SUMIF(기획현황!$F:$F,$A46,기획현황!$AF:$AF)</f>
        <v>0</v>
      </c>
      <c r="K46" s="1122">
        <f>IF(ISERROR(VLOOKUP($A46,기획현황!$F:$BS,기획현황!$AU$1,FALSE))=TRUE,0,VLOOKUP($A46,기획현황!$F:$BS,기획현황!$AU$1,FALSE))</f>
        <v>0</v>
      </c>
      <c r="L46" s="1123">
        <f>IF(ISERROR(VLOOKUP($A46,기획현황!$F:$BS,기획현황!$AV$1,FALSE))=TRUE,0,VLOOKUP($A46,기획현황!$F:$BS,기획현황!$AV$1,FALSE))</f>
        <v>0</v>
      </c>
      <c r="M46" s="1124">
        <f>IF(ISERROR(VLOOKUP($A46,기획현황!$F:$BS,기획현황!$AW$1,FALSE))=TRUE,0,VLOOKUP($A46,기획현황!$F:$BS,기획현황!$AW$1,FALSE))</f>
        <v>0</v>
      </c>
      <c r="N46" s="1125">
        <f>IF(ISERROR(VLOOKUP($A46,기획현황!$F:$BS,기획현황!$AP$1,FALSE))=TRUE,0,VLOOKUP($A46,기획현황!$F:$BS,기획현황!$AP$1,FALSE))</f>
        <v>0</v>
      </c>
      <c r="O46" s="1126">
        <f t="shared" si="8"/>
        <v>0</v>
      </c>
      <c r="P46" s="1127">
        <f t="shared" si="8"/>
        <v>0</v>
      </c>
      <c r="Q46" s="1127">
        <f t="shared" si="8"/>
        <v>0</v>
      </c>
      <c r="R46" s="1127">
        <f t="shared" si="8"/>
        <v>0</v>
      </c>
      <c r="S46" s="1128">
        <f t="shared" si="8"/>
        <v>0</v>
      </c>
      <c r="T46" s="1128">
        <f t="shared" si="8"/>
        <v>0</v>
      </c>
      <c r="U46" s="1129">
        <f>IF(ISERROR(VLOOKUP($A46,기획현황!$F:$BS,기획현황!$AM$1,FALSE))=TRUE,0,VLOOKUP($A46,기획현황!$F:$BS,기획현황!$AM$1,FALSE))</f>
        <v>0</v>
      </c>
      <c r="V46" s="1130">
        <f t="shared" si="2"/>
        <v>0</v>
      </c>
      <c r="W46" s="1131">
        <f>IF(ISERROR(VLOOKUP($A46,기획현황!$F:$BS,기획현황!$BG$1,FALSE))=TRUE,0,VLOOKUP($A46,기획현황!$F:$BS,기획현황!$BG$1,FALSE))</f>
        <v>0</v>
      </c>
      <c r="X46" s="1130"/>
      <c r="Y46" s="238"/>
      <c r="Z46" s="1122">
        <f t="shared" si="6"/>
        <v>0</v>
      </c>
      <c r="AA46" s="1123">
        <f t="shared" si="3"/>
        <v>0</v>
      </c>
      <c r="AB46" s="1124">
        <f t="shared" si="3"/>
        <v>0</v>
      </c>
      <c r="AC46" s="1132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22">
        <f t="shared" si="9"/>
        <v>0</v>
      </c>
      <c r="AE46" s="1133">
        <f t="shared" si="9"/>
        <v>0</v>
      </c>
      <c r="AF46" s="1133">
        <f t="shared" si="9"/>
        <v>0</v>
      </c>
      <c r="AG46" s="1133">
        <f t="shared" si="9"/>
        <v>0</v>
      </c>
      <c r="AH46" s="1134">
        <f t="shared" si="9"/>
        <v>0</v>
      </c>
      <c r="AI46" s="1134">
        <f t="shared" si="9"/>
        <v>0</v>
      </c>
      <c r="AJ46" s="1135">
        <f>IF(ISERROR(VLOOKUP($A46,기획현황!$F:$BS,기획현황!$AM$1,FALSE))=TRUE,0,VLOOKUP($A46,기획현황!$F:$BS,기획현황!$AM$1,FALSE))</f>
        <v>0</v>
      </c>
      <c r="AK46" s="1130">
        <f t="shared" si="0"/>
        <v>0</v>
      </c>
      <c r="AL46" s="31">
        <f t="shared" si="7"/>
        <v>0</v>
      </c>
    </row>
    <row r="47" spans="2:38" ht="53.25" customHeight="1">
      <c r="B47" s="310" t="str">
        <f t="shared" si="5"/>
        <v/>
      </c>
      <c r="C47" s="1117">
        <f>IF(ISERROR(VLOOKUP($A47,기획현황!$F:$BS,기획현황!$AG$1,FALSE))=TRUE,0,VLOOKUP($A47,기획현황!$F:$BS,기획현황!$AG$1,FALSE))</f>
        <v>0</v>
      </c>
      <c r="D47" s="1117">
        <f>IF(ISERROR(VLOOKUP($A47,기획현황!$F:$BS,기획현황!$AK$1,FALSE))=TRUE,0,VLOOKUP($A47,기획현황!$F:$BS,기획현황!$AK$1,FALSE))</f>
        <v>0</v>
      </c>
      <c r="F47" s="1118"/>
      <c r="G47" s="1119" t="str">
        <f>IF(ISERROR(VLOOKUP($A47,기획현황!$F:$BS,기획현황!$U$1,FALSE))=TRUE,"",VLOOKUP($A47,기획현황!$F:$BS,기획현황!$U$1,FALSE))</f>
        <v/>
      </c>
      <c r="H47" s="1119" t="str">
        <f>IF(ISERROR(VLOOKUP($A47,기획현황!$F:$BS,기획현황!$X$1,FALSE))=TRUE,"",VLOOKUP($A47,기획현황!$F:$BS,기획현황!$X$1,FALSE))</f>
        <v/>
      </c>
      <c r="I47" s="1120" t="str">
        <f>IF(ISERROR(VLOOKUP($A47,기획현황!$F:$BS,기획현황!$AG$1,FALSE))=TRUE,"",VLOOKUP($A47,기획현황!$F:$BS,기획현황!$AG$1,FALSE))</f>
        <v/>
      </c>
      <c r="J47" s="1136">
        <f>SUMIF(기획현황!$F:$F,$A47,기획현황!$AF:$AF)</f>
        <v>0</v>
      </c>
      <c r="K47" s="1122">
        <f>IF(ISERROR(VLOOKUP($A47,기획현황!$F:$BS,기획현황!$AU$1,FALSE))=TRUE,0,VLOOKUP($A47,기획현황!$F:$BS,기획현황!$AU$1,FALSE))</f>
        <v>0</v>
      </c>
      <c r="L47" s="1123">
        <f>IF(ISERROR(VLOOKUP($A47,기획현황!$F:$BS,기획현황!$AV$1,FALSE))=TRUE,0,VLOOKUP($A47,기획현황!$F:$BS,기획현황!$AV$1,FALSE))</f>
        <v>0</v>
      </c>
      <c r="M47" s="1124">
        <f>IF(ISERROR(VLOOKUP($A47,기획현황!$F:$BS,기획현황!$AW$1,FALSE))=TRUE,0,VLOOKUP($A47,기획현황!$F:$BS,기획현황!$AW$1,FALSE))</f>
        <v>0</v>
      </c>
      <c r="N47" s="1125">
        <f>IF(ISERROR(VLOOKUP($A47,기획현황!$F:$BS,기획현황!$AP$1,FALSE))=TRUE,0,VLOOKUP($A47,기획현황!$F:$BS,기획현황!$AP$1,FALSE))</f>
        <v>0</v>
      </c>
      <c r="O47" s="1126">
        <f t="shared" si="8"/>
        <v>0</v>
      </c>
      <c r="P47" s="1127">
        <f t="shared" si="8"/>
        <v>0</v>
      </c>
      <c r="Q47" s="1127">
        <f t="shared" si="8"/>
        <v>0</v>
      </c>
      <c r="R47" s="1127">
        <f t="shared" si="8"/>
        <v>0</v>
      </c>
      <c r="S47" s="1128">
        <f t="shared" si="8"/>
        <v>0</v>
      </c>
      <c r="T47" s="1128">
        <f t="shared" si="8"/>
        <v>0</v>
      </c>
      <c r="U47" s="1129">
        <f>IF(ISERROR(VLOOKUP($A47,기획현황!$F:$BS,기획현황!$AM$1,FALSE))=TRUE,0,VLOOKUP($A47,기획현황!$F:$BS,기획현황!$AM$1,FALSE))</f>
        <v>0</v>
      </c>
      <c r="V47" s="1130">
        <f t="shared" si="2"/>
        <v>0</v>
      </c>
      <c r="W47" s="1131">
        <f>IF(ISERROR(VLOOKUP($A47,기획현황!$F:$BS,기획현황!$BG$1,FALSE))=TRUE,0,VLOOKUP($A47,기획현황!$F:$BS,기획현황!$BG$1,FALSE))</f>
        <v>0</v>
      </c>
      <c r="X47" s="1130"/>
      <c r="Y47" s="238"/>
      <c r="Z47" s="1122">
        <f t="shared" si="6"/>
        <v>0</v>
      </c>
      <c r="AA47" s="1123">
        <f t="shared" si="3"/>
        <v>0</v>
      </c>
      <c r="AB47" s="1124">
        <f t="shared" si="3"/>
        <v>0</v>
      </c>
      <c r="AC47" s="1132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22">
        <f t="shared" si="9"/>
        <v>0</v>
      </c>
      <c r="AE47" s="1133">
        <f t="shared" si="9"/>
        <v>0</v>
      </c>
      <c r="AF47" s="1133">
        <f t="shared" si="9"/>
        <v>0</v>
      </c>
      <c r="AG47" s="1133">
        <f t="shared" si="9"/>
        <v>0</v>
      </c>
      <c r="AH47" s="1134">
        <f t="shared" si="9"/>
        <v>0</v>
      </c>
      <c r="AI47" s="1134">
        <f t="shared" si="9"/>
        <v>0</v>
      </c>
      <c r="AJ47" s="1135">
        <f>IF(ISERROR(VLOOKUP($A47,기획현황!$F:$BS,기획현황!$AM$1,FALSE))=TRUE,0,VLOOKUP($A47,기획현황!$F:$BS,기획현황!$AM$1,FALSE))</f>
        <v>0</v>
      </c>
      <c r="AK47" s="1137">
        <f>IF(ISERROR($AJ47/($AC47*1.1))=TRUE,0,$AJ47/($AC47*1.1))</f>
        <v>0</v>
      </c>
      <c r="AL47" s="31">
        <f t="shared" si="7"/>
        <v>0</v>
      </c>
    </row>
    <row r="48" spans="2:38" ht="53.25" customHeight="1">
      <c r="B48" s="310" t="str">
        <f t="shared" si="5"/>
        <v/>
      </c>
      <c r="C48" s="1117">
        <f>IF(ISERROR(VLOOKUP($A48,기획현황!$F:$BS,기획현황!$AG$1,FALSE))=TRUE,0,VLOOKUP($A48,기획현황!$F:$BS,기획현황!$AG$1,FALSE))</f>
        <v>0</v>
      </c>
      <c r="D48" s="1117">
        <f>IF(ISERROR(VLOOKUP($A48,기획현황!$F:$BS,기획현황!$AK$1,FALSE))=TRUE,0,VLOOKUP($A48,기획현황!$F:$BS,기획현황!$AK$1,FALSE))</f>
        <v>0</v>
      </c>
      <c r="F48" s="1118"/>
      <c r="G48" s="1119" t="str">
        <f>IF(ISERROR(VLOOKUP($A48,기획현황!$F:$BS,기획현황!$U$1,FALSE))=TRUE,"",VLOOKUP($A48,기획현황!$F:$BS,기획현황!$U$1,FALSE))</f>
        <v/>
      </c>
      <c r="H48" s="1119" t="str">
        <f>IF(ISERROR(VLOOKUP($A48,기획현황!$F:$BS,기획현황!$X$1,FALSE))=TRUE,"",VLOOKUP($A48,기획현황!$F:$BS,기획현황!$X$1,FALSE))</f>
        <v/>
      </c>
      <c r="I48" s="1120" t="str">
        <f>IF(ISERROR(VLOOKUP($A48,기획현황!$F:$BS,기획현황!$AG$1,FALSE))=TRUE,"",VLOOKUP($A48,기획현황!$F:$BS,기획현황!$AG$1,FALSE))</f>
        <v/>
      </c>
      <c r="J48" s="1136">
        <f>SUMIF(기획현황!$F:$F,$A48,기획현황!$AF:$AF)</f>
        <v>0</v>
      </c>
      <c r="K48" s="1122">
        <f>IF(ISERROR(VLOOKUP($A48,기획현황!$F:$BS,기획현황!$AU$1,FALSE))=TRUE,0,VLOOKUP($A48,기획현황!$F:$BS,기획현황!$AU$1,FALSE))</f>
        <v>0</v>
      </c>
      <c r="L48" s="1123">
        <f>IF(ISERROR(VLOOKUP($A48,기획현황!$F:$BS,기획현황!$AV$1,FALSE))=TRUE,0,VLOOKUP($A48,기획현황!$F:$BS,기획현황!$AV$1,FALSE))</f>
        <v>0</v>
      </c>
      <c r="M48" s="1124">
        <f>IF(ISERROR(VLOOKUP($A48,기획현황!$F:$BS,기획현황!$AW$1,FALSE))=TRUE,0,VLOOKUP($A48,기획현황!$F:$BS,기획현황!$AW$1,FALSE))</f>
        <v>0</v>
      </c>
      <c r="N48" s="1125">
        <f>IF(ISERROR(VLOOKUP($A48,기획현황!$F:$BS,기획현황!$AP$1,FALSE))=TRUE,0,VLOOKUP($A48,기획현황!$F:$BS,기획현황!$AP$1,FALSE))</f>
        <v>0</v>
      </c>
      <c r="O48" s="1126">
        <f t="shared" si="8"/>
        <v>0</v>
      </c>
      <c r="P48" s="1127">
        <f t="shared" si="8"/>
        <v>0</v>
      </c>
      <c r="Q48" s="1127">
        <f t="shared" si="8"/>
        <v>0</v>
      </c>
      <c r="R48" s="1127">
        <f t="shared" si="8"/>
        <v>0</v>
      </c>
      <c r="S48" s="1128">
        <f t="shared" si="8"/>
        <v>0</v>
      </c>
      <c r="T48" s="1128">
        <f t="shared" si="8"/>
        <v>0</v>
      </c>
      <c r="U48" s="1129">
        <f>IF(ISERROR(VLOOKUP($A48,기획현황!$F:$BS,기획현황!$AM$1,FALSE))=TRUE,0,VLOOKUP($A48,기획현황!$F:$BS,기획현황!$AM$1,FALSE))</f>
        <v>0</v>
      </c>
      <c r="V48" s="1130">
        <f t="shared" si="2"/>
        <v>0</v>
      </c>
      <c r="W48" s="1131">
        <f>IF(ISERROR(VLOOKUP($A48,기획현황!$F:$BS,기획현황!$BG$1,FALSE))=TRUE,0,VLOOKUP($A48,기획현황!$F:$BS,기획현황!$BG$1,FALSE))</f>
        <v>0</v>
      </c>
      <c r="X48" s="1130"/>
      <c r="Y48" s="238"/>
      <c r="Z48" s="1122">
        <f t="shared" si="6"/>
        <v>0</v>
      </c>
      <c r="AA48" s="1123">
        <f t="shared" si="3"/>
        <v>0</v>
      </c>
      <c r="AB48" s="1124">
        <f t="shared" si="3"/>
        <v>0</v>
      </c>
      <c r="AC48" s="1132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22">
        <f t="shared" si="9"/>
        <v>0</v>
      </c>
      <c r="AE48" s="1133">
        <f t="shared" si="9"/>
        <v>0</v>
      </c>
      <c r="AF48" s="1133">
        <f t="shared" si="9"/>
        <v>0</v>
      </c>
      <c r="AG48" s="1133">
        <f t="shared" si="9"/>
        <v>0</v>
      </c>
      <c r="AH48" s="1134">
        <f t="shared" si="9"/>
        <v>0</v>
      </c>
      <c r="AI48" s="1134">
        <f t="shared" si="9"/>
        <v>0</v>
      </c>
      <c r="AJ48" s="1135">
        <f>IF(ISERROR(VLOOKUP($A48,기획현황!$F:$BS,기획현황!$AM$1,FALSE))=TRUE,0,VLOOKUP($A48,기획현황!$F:$BS,기획현황!$AM$1,FALSE))</f>
        <v>0</v>
      </c>
      <c r="AK48" s="1137">
        <f>IF(ISERROR($AJ48/($AC48*1.1))=TRUE,0,$AJ48/($AC48*1.1))</f>
        <v>0</v>
      </c>
      <c r="AL48" s="31">
        <f t="shared" si="7"/>
        <v>0</v>
      </c>
    </row>
    <row r="49" spans="2:38" ht="53.25" customHeight="1">
      <c r="B49" s="310" t="str">
        <f t="shared" si="5"/>
        <v/>
      </c>
      <c r="C49" s="1117">
        <f>IF(ISERROR(VLOOKUP($A49,기획현황!$F:$BS,기획현황!$AG$1,FALSE))=TRUE,0,VLOOKUP($A49,기획현황!$F:$BS,기획현황!$AG$1,FALSE))</f>
        <v>0</v>
      </c>
      <c r="D49" s="1117">
        <f>IF(ISERROR(VLOOKUP($A49,기획현황!$F:$BS,기획현황!$AK$1,FALSE))=TRUE,0,VLOOKUP($A49,기획현황!$F:$BS,기획현황!$AK$1,FALSE))</f>
        <v>0</v>
      </c>
      <c r="F49" s="1118"/>
      <c r="G49" s="1119" t="str">
        <f>IF(ISERROR(VLOOKUP($A49,기획현황!$F:$BS,기획현황!$U$1,FALSE))=TRUE,"",VLOOKUP($A49,기획현황!$F:$BS,기획현황!$U$1,FALSE))</f>
        <v/>
      </c>
      <c r="H49" s="1119" t="str">
        <f>IF(ISERROR(VLOOKUP($A49,기획현황!$F:$BS,기획현황!$X$1,FALSE))=TRUE,"",VLOOKUP($A49,기획현황!$F:$BS,기획현황!$X$1,FALSE))</f>
        <v/>
      </c>
      <c r="I49" s="1120" t="str">
        <f>IF(ISERROR(VLOOKUP($A49,기획현황!$F:$BS,기획현황!$AG$1,FALSE))=TRUE,"",VLOOKUP($A49,기획현황!$F:$BS,기획현황!$AG$1,FALSE))</f>
        <v/>
      </c>
      <c r="J49" s="1136">
        <f>SUMIF(기획현황!$F:$F,$A49,기획현황!$AF:$AF)</f>
        <v>0</v>
      </c>
      <c r="K49" s="1122">
        <f>IF(ISERROR(VLOOKUP($A49,기획현황!$F:$BS,기획현황!$AU$1,FALSE))=TRUE,0,VLOOKUP($A49,기획현황!$F:$BS,기획현황!$AU$1,FALSE))</f>
        <v>0</v>
      </c>
      <c r="L49" s="1123">
        <f>IF(ISERROR(VLOOKUP($A49,기획현황!$F:$BS,기획현황!$AV$1,FALSE))=TRUE,0,VLOOKUP($A49,기획현황!$F:$BS,기획현황!$AV$1,FALSE))</f>
        <v>0</v>
      </c>
      <c r="M49" s="1124">
        <f>IF(ISERROR(VLOOKUP($A49,기획현황!$F:$BS,기획현황!$AW$1,FALSE))=TRUE,0,VLOOKUP($A49,기획현황!$F:$BS,기획현황!$AW$1,FALSE))</f>
        <v>0</v>
      </c>
      <c r="N49" s="1125">
        <f>IF(ISERROR(VLOOKUP($A49,기획현황!$F:$BS,기획현황!$AP$1,FALSE))=TRUE,0,VLOOKUP($A49,기획현황!$F:$BS,기획현황!$AP$1,FALSE))</f>
        <v>0</v>
      </c>
      <c r="O49" s="1126">
        <f t="shared" si="8"/>
        <v>0</v>
      </c>
      <c r="P49" s="1127">
        <f t="shared" si="8"/>
        <v>0</v>
      </c>
      <c r="Q49" s="1127">
        <f t="shared" si="8"/>
        <v>0</v>
      </c>
      <c r="R49" s="1127">
        <f t="shared" si="8"/>
        <v>0</v>
      </c>
      <c r="S49" s="1128">
        <f t="shared" si="8"/>
        <v>0</v>
      </c>
      <c r="T49" s="1128">
        <f t="shared" si="8"/>
        <v>0</v>
      </c>
      <c r="U49" s="1129">
        <f>IF(ISERROR(VLOOKUP($A49,기획현황!$F:$BS,기획현황!$AM$1,FALSE))=TRUE,0,VLOOKUP($A49,기획현황!$F:$BS,기획현황!$AM$1,FALSE))</f>
        <v>0</v>
      </c>
      <c r="V49" s="1130">
        <f t="shared" si="2"/>
        <v>0</v>
      </c>
      <c r="W49" s="1131">
        <f>IF(ISERROR(VLOOKUP($A49,기획현황!$F:$BS,기획현황!$BG$1,FALSE))=TRUE,0,VLOOKUP($A49,기획현황!$F:$BS,기획현황!$BG$1,FALSE))</f>
        <v>0</v>
      </c>
      <c r="X49" s="1130"/>
      <c r="Y49" s="238"/>
      <c r="Z49" s="1122">
        <f t="shared" si="6"/>
        <v>0</v>
      </c>
      <c r="AA49" s="1123">
        <f t="shared" si="3"/>
        <v>0</v>
      </c>
      <c r="AB49" s="1124">
        <f t="shared" si="3"/>
        <v>0</v>
      </c>
      <c r="AC49" s="1132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22">
        <f t="shared" si="9"/>
        <v>0</v>
      </c>
      <c r="AE49" s="1133">
        <f t="shared" si="9"/>
        <v>0</v>
      </c>
      <c r="AF49" s="1133">
        <f t="shared" si="9"/>
        <v>0</v>
      </c>
      <c r="AG49" s="1133">
        <f t="shared" si="9"/>
        <v>0</v>
      </c>
      <c r="AH49" s="1134">
        <f t="shared" si="9"/>
        <v>0</v>
      </c>
      <c r="AI49" s="1134">
        <f t="shared" si="9"/>
        <v>0</v>
      </c>
      <c r="AJ49" s="1135">
        <f>IF(ISERROR(VLOOKUP($A49,기획현황!$F:$BS,기획현황!$AM$1,FALSE))=TRUE,0,VLOOKUP($A49,기획현황!$F:$BS,기획현황!$AM$1,FALSE))</f>
        <v>0</v>
      </c>
      <c r="AK49" s="1137">
        <f>IF(ISERROR($AJ49/($AC49*1.1))=TRUE,0,$AJ49/($AC49*1.1))</f>
        <v>0</v>
      </c>
      <c r="AL49" s="31">
        <f t="shared" si="7"/>
        <v>0</v>
      </c>
    </row>
    <row r="50" spans="2:38" ht="53.25" customHeight="1">
      <c r="B50" s="310" t="str">
        <f t="shared" si="5"/>
        <v/>
      </c>
      <c r="C50" s="1117">
        <f>IF(ISERROR(VLOOKUP($A50,기획현황!$F:$BS,기획현황!$AG$1,FALSE))=TRUE,0,VLOOKUP($A50,기획현황!$F:$BS,기획현황!$AG$1,FALSE))</f>
        <v>0</v>
      </c>
      <c r="D50" s="1117">
        <f>IF(ISERROR(VLOOKUP($A50,기획현황!$F:$BS,기획현황!$AK$1,FALSE))=TRUE,0,VLOOKUP($A50,기획현황!$F:$BS,기획현황!$AK$1,FALSE))</f>
        <v>0</v>
      </c>
      <c r="F50" s="1118"/>
      <c r="G50" s="1119" t="str">
        <f>IF(ISERROR(VLOOKUP($A50,기획현황!$F:$BS,기획현황!$U$1,FALSE))=TRUE,"",VLOOKUP($A50,기획현황!$F:$BS,기획현황!$U$1,FALSE))</f>
        <v/>
      </c>
      <c r="H50" s="1119" t="str">
        <f>IF(ISERROR(VLOOKUP($A50,기획현황!$F:$BS,기획현황!$X$1,FALSE))=TRUE,"",VLOOKUP($A50,기획현황!$F:$BS,기획현황!$X$1,FALSE))</f>
        <v/>
      </c>
      <c r="I50" s="1120" t="str">
        <f>IF(ISERROR(VLOOKUP($A50,기획현황!$F:$BS,기획현황!$AG$1,FALSE))=TRUE,"",VLOOKUP($A50,기획현황!$F:$BS,기획현황!$AG$1,FALSE))</f>
        <v/>
      </c>
      <c r="J50" s="1136">
        <f>SUMIF(기획현황!$F:$F,$A50,기획현황!$AF:$AF)</f>
        <v>0</v>
      </c>
      <c r="K50" s="1122">
        <f>IF(ISERROR(VLOOKUP($A50,기획현황!$F:$BS,기획현황!$AU$1,FALSE))=TRUE,0,VLOOKUP($A50,기획현황!$F:$BS,기획현황!$AU$1,FALSE))</f>
        <v>0</v>
      </c>
      <c r="L50" s="1123">
        <f>IF(ISERROR(VLOOKUP($A50,기획현황!$F:$BS,기획현황!$AV$1,FALSE))=TRUE,0,VLOOKUP($A50,기획현황!$F:$BS,기획현황!$AV$1,FALSE))</f>
        <v>0</v>
      </c>
      <c r="M50" s="1124">
        <f>IF(ISERROR(VLOOKUP($A50,기획현황!$F:$BS,기획현황!$AW$1,FALSE))=TRUE,0,VLOOKUP($A50,기획현황!$F:$BS,기획현황!$AW$1,FALSE))</f>
        <v>0</v>
      </c>
      <c r="N50" s="1125">
        <f>IF(ISERROR(VLOOKUP($A50,기획현황!$F:$BS,기획현황!$AP$1,FALSE))=TRUE,0,VLOOKUP($A50,기획현황!$F:$BS,기획현황!$AP$1,FALSE))</f>
        <v>0</v>
      </c>
      <c r="O50" s="1126">
        <f t="shared" si="8"/>
        <v>0</v>
      </c>
      <c r="P50" s="1127">
        <f t="shared" si="8"/>
        <v>0</v>
      </c>
      <c r="Q50" s="1127">
        <f t="shared" si="8"/>
        <v>0</v>
      </c>
      <c r="R50" s="1127">
        <f t="shared" si="8"/>
        <v>0</v>
      </c>
      <c r="S50" s="1128">
        <f t="shared" si="8"/>
        <v>0</v>
      </c>
      <c r="T50" s="1128">
        <f t="shared" si="8"/>
        <v>0</v>
      </c>
      <c r="U50" s="1129">
        <f>IF(ISERROR(VLOOKUP($A50,기획현황!$F:$BS,기획현황!$AM$1,FALSE))=TRUE,0,VLOOKUP($A50,기획현황!$F:$BS,기획현황!$AM$1,FALSE))</f>
        <v>0</v>
      </c>
      <c r="V50" s="1130">
        <f t="shared" si="2"/>
        <v>0</v>
      </c>
      <c r="W50" s="1131">
        <f>IF(ISERROR(VLOOKUP($A50,기획현황!$F:$BS,기획현황!$BG$1,FALSE))=TRUE,0,VLOOKUP($A50,기획현황!$F:$BS,기획현황!$BG$1,FALSE))</f>
        <v>0</v>
      </c>
      <c r="X50" s="1130"/>
      <c r="Y50" s="238"/>
      <c r="Z50" s="1122">
        <f t="shared" si="6"/>
        <v>0</v>
      </c>
      <c r="AA50" s="1123">
        <f t="shared" si="3"/>
        <v>0</v>
      </c>
      <c r="AB50" s="1124">
        <f t="shared" si="3"/>
        <v>0</v>
      </c>
      <c r="AC50" s="1132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22">
        <f t="shared" si="9"/>
        <v>0</v>
      </c>
      <c r="AE50" s="1133">
        <f t="shared" si="9"/>
        <v>0</v>
      </c>
      <c r="AF50" s="1133">
        <f t="shared" si="9"/>
        <v>0</v>
      </c>
      <c r="AG50" s="1133">
        <f t="shared" si="9"/>
        <v>0</v>
      </c>
      <c r="AH50" s="1134">
        <f t="shared" si="9"/>
        <v>0</v>
      </c>
      <c r="AI50" s="1134">
        <f t="shared" si="9"/>
        <v>0</v>
      </c>
      <c r="AJ50" s="1135">
        <f>IF(ISERROR(VLOOKUP($A50,기획현황!$F:$BS,기획현황!$AM$1,FALSE))=TRUE,0,VLOOKUP($A50,기획현황!$F:$BS,기획현황!$AM$1,FALSE))</f>
        <v>0</v>
      </c>
      <c r="AK50" s="1137">
        <f>IF(ISERROR($AJ50/($AC50*1.1))=TRUE,0,$AJ50/($AC50*1.1))</f>
        <v>0</v>
      </c>
      <c r="AL50" s="31">
        <f t="shared" si="7"/>
        <v>0</v>
      </c>
    </row>
    <row r="51" spans="2:38" ht="53.25" customHeight="1">
      <c r="B51" s="310" t="str">
        <f t="shared" si="5"/>
        <v/>
      </c>
      <c r="C51" s="1117">
        <f>IF(ISERROR(VLOOKUP($A51,기획현황!$F:$BS,기획현황!$AG$1,FALSE))=TRUE,0,VLOOKUP($A51,기획현황!$F:$BS,기획현황!$AG$1,FALSE))</f>
        <v>0</v>
      </c>
      <c r="D51" s="1117">
        <f>IF(ISERROR(VLOOKUP($A51,기획현황!$F:$BS,기획현황!$AK$1,FALSE))=TRUE,0,VLOOKUP($A51,기획현황!$F:$BS,기획현황!$AK$1,FALSE))</f>
        <v>0</v>
      </c>
      <c r="F51" s="1118"/>
      <c r="G51" s="1119" t="str">
        <f>IF(ISERROR(VLOOKUP($A51,기획현황!$F:$BS,기획현황!$U$1,FALSE))=TRUE,"",VLOOKUP($A51,기획현황!$F:$BS,기획현황!$U$1,FALSE))</f>
        <v/>
      </c>
      <c r="H51" s="1119" t="str">
        <f>IF(ISERROR(VLOOKUP($A51,기획현황!$F:$BS,기획현황!$X$1,FALSE))=TRUE,"",VLOOKUP($A51,기획현황!$F:$BS,기획현황!$X$1,FALSE))</f>
        <v/>
      </c>
      <c r="I51" s="1120" t="str">
        <f>IF(ISERROR(VLOOKUP($A51,기획현황!$F:$BS,기획현황!$AG$1,FALSE))=TRUE,"",VLOOKUP($A51,기획현황!$F:$BS,기획현황!$AG$1,FALSE))</f>
        <v/>
      </c>
      <c r="J51" s="1136">
        <f>SUMIF(기획현황!$F:$F,$A51,기획현황!$AF:$AF)</f>
        <v>0</v>
      </c>
      <c r="K51" s="1122">
        <f>IF(ISERROR(VLOOKUP($A51,기획현황!$F:$BS,기획현황!$AU$1,FALSE))=TRUE,0,VLOOKUP($A51,기획현황!$F:$BS,기획현황!$AU$1,FALSE))</f>
        <v>0</v>
      </c>
      <c r="L51" s="1123">
        <f>IF(ISERROR(VLOOKUP($A51,기획현황!$F:$BS,기획현황!$AV$1,FALSE))=TRUE,0,VLOOKUP($A51,기획현황!$F:$BS,기획현황!$AV$1,FALSE))</f>
        <v>0</v>
      </c>
      <c r="M51" s="1124">
        <f>IF(ISERROR(VLOOKUP($A51,기획현황!$F:$BS,기획현황!$AW$1,FALSE))=TRUE,0,VLOOKUP($A51,기획현황!$F:$BS,기획현황!$AW$1,FALSE))</f>
        <v>0</v>
      </c>
      <c r="N51" s="1125">
        <f>IF(ISERROR(VLOOKUP($A51,기획현황!$F:$BS,기획현황!$AP$1,FALSE))=TRUE,0,VLOOKUP($A51,기획현황!$F:$BS,기획현황!$AP$1,FALSE))</f>
        <v>0</v>
      </c>
      <c r="O51" s="1126">
        <f t="shared" si="8"/>
        <v>0</v>
      </c>
      <c r="P51" s="1127">
        <f t="shared" si="8"/>
        <v>0</v>
      </c>
      <c r="Q51" s="1127">
        <f t="shared" si="8"/>
        <v>0</v>
      </c>
      <c r="R51" s="1127">
        <f t="shared" si="8"/>
        <v>0</v>
      </c>
      <c r="S51" s="1128">
        <f t="shared" si="8"/>
        <v>0</v>
      </c>
      <c r="T51" s="1128">
        <f t="shared" si="8"/>
        <v>0</v>
      </c>
      <c r="U51" s="1129">
        <f>IF(ISERROR(VLOOKUP($A51,기획현황!$F:$BS,기획현황!$AM$1,FALSE))=TRUE,0,VLOOKUP($A51,기획현황!$F:$BS,기획현황!$AM$1,FALSE))</f>
        <v>0</v>
      </c>
      <c r="V51" s="1130">
        <f t="shared" si="2"/>
        <v>0</v>
      </c>
      <c r="W51" s="1131">
        <f>IF(ISERROR(VLOOKUP($A51,기획현황!$F:$BS,기획현황!$BG$1,FALSE))=TRUE,0,VLOOKUP($A51,기획현황!$F:$BS,기획현황!$BG$1,FALSE))</f>
        <v>0</v>
      </c>
      <c r="X51" s="1130"/>
      <c r="Y51" s="238"/>
      <c r="Z51" s="1122">
        <f t="shared" si="6"/>
        <v>0</v>
      </c>
      <c r="AA51" s="1123">
        <f t="shared" si="3"/>
        <v>0</v>
      </c>
      <c r="AB51" s="1124">
        <f t="shared" si="3"/>
        <v>0</v>
      </c>
      <c r="AC51" s="1132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22">
        <f t="shared" si="9"/>
        <v>0</v>
      </c>
      <c r="AE51" s="1133">
        <f t="shared" si="9"/>
        <v>0</v>
      </c>
      <c r="AF51" s="1133">
        <f t="shared" si="9"/>
        <v>0</v>
      </c>
      <c r="AG51" s="1133">
        <f t="shared" si="9"/>
        <v>0</v>
      </c>
      <c r="AH51" s="1134">
        <f t="shared" si="9"/>
        <v>0</v>
      </c>
      <c r="AI51" s="1134">
        <f t="shared" si="9"/>
        <v>0</v>
      </c>
      <c r="AJ51" s="1135">
        <f>IF(ISERROR(VLOOKUP($A51,기획현황!$F:$BS,기획현황!$AM$1,FALSE))=TRUE,0,VLOOKUP($A51,기획현황!$F:$BS,기획현황!$AM$1,FALSE))</f>
        <v>0</v>
      </c>
      <c r="AK51" s="1130">
        <f t="shared" si="0"/>
        <v>0</v>
      </c>
      <c r="AL51" s="31">
        <f t="shared" si="7"/>
        <v>0</v>
      </c>
    </row>
    <row r="52" spans="2:38" ht="53.25" customHeight="1">
      <c r="B52" s="310" t="str">
        <f t="shared" si="5"/>
        <v/>
      </c>
      <c r="C52" s="1117">
        <f>IF(ISERROR(VLOOKUP($A52,기획현황!$F:$BS,기획현황!$AG$1,FALSE))=TRUE,0,VLOOKUP($A52,기획현황!$F:$BS,기획현황!$AG$1,FALSE))</f>
        <v>0</v>
      </c>
      <c r="D52" s="1117">
        <f>IF(ISERROR(VLOOKUP($A52,기획현황!$F:$BS,기획현황!$AK$1,FALSE))=TRUE,0,VLOOKUP($A52,기획현황!$F:$BS,기획현황!$AK$1,FALSE))</f>
        <v>0</v>
      </c>
      <c r="F52" s="1118"/>
      <c r="G52" s="1119" t="str">
        <f>IF(ISERROR(VLOOKUP($A52,기획현황!$F:$BS,기획현황!$U$1,FALSE))=TRUE,"",VLOOKUP($A52,기획현황!$F:$BS,기획현황!$U$1,FALSE))</f>
        <v/>
      </c>
      <c r="H52" s="1119" t="str">
        <f>IF(ISERROR(VLOOKUP($A52,기획현황!$F:$BS,기획현황!$X$1,FALSE))=TRUE,"",VLOOKUP($A52,기획현황!$F:$BS,기획현황!$X$1,FALSE))</f>
        <v/>
      </c>
      <c r="I52" s="1120" t="str">
        <f>IF(ISERROR(VLOOKUP($A52,기획현황!$F:$BS,기획현황!$AG$1,FALSE))=TRUE,"",VLOOKUP($A52,기획현황!$F:$BS,기획현황!$AG$1,FALSE))</f>
        <v/>
      </c>
      <c r="J52" s="1136">
        <f>SUMIF(기획현황!$F:$F,$A52,기획현황!$AF:$AF)</f>
        <v>0</v>
      </c>
      <c r="K52" s="1122">
        <f>IF(ISERROR(VLOOKUP($A52,기획현황!$F:$BS,기획현황!$AU$1,FALSE))=TRUE,0,VLOOKUP($A52,기획현황!$F:$BS,기획현황!$AU$1,FALSE))</f>
        <v>0</v>
      </c>
      <c r="L52" s="1123">
        <f>IF(ISERROR(VLOOKUP($A52,기획현황!$F:$BS,기획현황!$AV$1,FALSE))=TRUE,0,VLOOKUP($A52,기획현황!$F:$BS,기획현황!$AV$1,FALSE))</f>
        <v>0</v>
      </c>
      <c r="M52" s="1124">
        <f>IF(ISERROR(VLOOKUP($A52,기획현황!$F:$BS,기획현황!$AW$1,FALSE))=TRUE,0,VLOOKUP($A52,기획현황!$F:$BS,기획현황!$AW$1,FALSE))</f>
        <v>0</v>
      </c>
      <c r="N52" s="1125">
        <f>IF(ISERROR(VLOOKUP($A52,기획현황!$F:$BS,기획현황!$AP$1,FALSE))=TRUE,0,VLOOKUP($A52,기획현황!$F:$BS,기획현황!$AP$1,FALSE))</f>
        <v>0</v>
      </c>
      <c r="O52" s="1126">
        <f t="shared" si="8"/>
        <v>0</v>
      </c>
      <c r="P52" s="1127">
        <f t="shared" si="8"/>
        <v>0</v>
      </c>
      <c r="Q52" s="1127">
        <f t="shared" si="8"/>
        <v>0</v>
      </c>
      <c r="R52" s="1127">
        <f t="shared" si="8"/>
        <v>0</v>
      </c>
      <c r="S52" s="1128">
        <f t="shared" si="8"/>
        <v>0</v>
      </c>
      <c r="T52" s="1128">
        <f t="shared" si="8"/>
        <v>0</v>
      </c>
      <c r="U52" s="1129">
        <f>IF(ISERROR(VLOOKUP($A52,기획현황!$F:$BS,기획현황!$AM$1,FALSE))=TRUE,0,VLOOKUP($A52,기획현황!$F:$BS,기획현황!$AM$1,FALSE))</f>
        <v>0</v>
      </c>
      <c r="V52" s="1130">
        <f t="shared" si="2"/>
        <v>0</v>
      </c>
      <c r="W52" s="1131">
        <f>IF(ISERROR(VLOOKUP($A52,기획현황!$F:$BS,기획현황!$BG$1,FALSE))=TRUE,0,VLOOKUP($A52,기획현황!$F:$BS,기획현황!$BG$1,FALSE))</f>
        <v>0</v>
      </c>
      <c r="X52" s="1130"/>
      <c r="Y52" s="238"/>
      <c r="Z52" s="1122">
        <f t="shared" si="6"/>
        <v>0</v>
      </c>
      <c r="AA52" s="1123">
        <f t="shared" si="3"/>
        <v>0</v>
      </c>
      <c r="AB52" s="1124">
        <f t="shared" si="3"/>
        <v>0</v>
      </c>
      <c r="AC52" s="1132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22">
        <f t="shared" si="9"/>
        <v>0</v>
      </c>
      <c r="AE52" s="1133">
        <f t="shared" si="9"/>
        <v>0</v>
      </c>
      <c r="AF52" s="1133">
        <f t="shared" si="9"/>
        <v>0</v>
      </c>
      <c r="AG52" s="1133">
        <f t="shared" si="9"/>
        <v>0</v>
      </c>
      <c r="AH52" s="1134">
        <f t="shared" si="9"/>
        <v>0</v>
      </c>
      <c r="AI52" s="1134">
        <f t="shared" si="9"/>
        <v>0</v>
      </c>
      <c r="AJ52" s="1135">
        <f>IF(ISERROR(VLOOKUP($A52,기획현황!$F:$BS,기획현황!$AM$1,FALSE))=TRUE,0,VLOOKUP($A52,기획현황!$F:$BS,기획현황!$AM$1,FALSE))</f>
        <v>0</v>
      </c>
      <c r="AK52" s="1130">
        <f t="shared" si="0"/>
        <v>0</v>
      </c>
      <c r="AL52" s="31">
        <f t="shared" si="7"/>
        <v>0</v>
      </c>
    </row>
    <row r="53" spans="2:38" ht="53.25" customHeight="1">
      <c r="B53" s="310" t="str">
        <f t="shared" si="5"/>
        <v/>
      </c>
      <c r="C53" s="1117">
        <f>IF(ISERROR(VLOOKUP($A53,기획현황!$F:$BS,기획현황!$AG$1,FALSE))=TRUE,0,VLOOKUP($A53,기획현황!$F:$BS,기획현황!$AG$1,FALSE))</f>
        <v>0</v>
      </c>
      <c r="D53" s="1117">
        <f>IF(ISERROR(VLOOKUP($A53,기획현황!$F:$BS,기획현황!$AK$1,FALSE))=TRUE,0,VLOOKUP($A53,기획현황!$F:$BS,기획현황!$AK$1,FALSE))</f>
        <v>0</v>
      </c>
      <c r="F53" s="1118"/>
      <c r="G53" s="1119" t="str">
        <f>IF(ISERROR(VLOOKUP($A53,기획현황!$F:$BS,기획현황!$U$1,FALSE))=TRUE,"",VLOOKUP($A53,기획현황!$F:$BS,기획현황!$U$1,FALSE))</f>
        <v/>
      </c>
      <c r="H53" s="1119" t="str">
        <f>IF(ISERROR(VLOOKUP($A53,기획현황!$F:$BS,기획현황!$X$1,FALSE))=TRUE,"",VLOOKUP($A53,기획현황!$F:$BS,기획현황!$X$1,FALSE))</f>
        <v/>
      </c>
      <c r="I53" s="1120" t="str">
        <f>IF(ISERROR(VLOOKUP($A53,기획현황!$F:$BS,기획현황!$AG$1,FALSE))=TRUE,"",VLOOKUP($A53,기획현황!$F:$BS,기획현황!$AG$1,FALSE))</f>
        <v/>
      </c>
      <c r="J53" s="1136">
        <f>SUMIF(기획현황!$F:$F,$A53,기획현황!$AF:$AF)</f>
        <v>0</v>
      </c>
      <c r="K53" s="1122">
        <f>IF(ISERROR(VLOOKUP($A53,기획현황!$F:$BS,기획현황!$AU$1,FALSE))=TRUE,0,VLOOKUP($A53,기획현황!$F:$BS,기획현황!$AU$1,FALSE))</f>
        <v>0</v>
      </c>
      <c r="L53" s="1123">
        <f>IF(ISERROR(VLOOKUP($A53,기획현황!$F:$BS,기획현황!$AV$1,FALSE))=TRUE,0,VLOOKUP($A53,기획현황!$F:$BS,기획현황!$AV$1,FALSE))</f>
        <v>0</v>
      </c>
      <c r="M53" s="1124">
        <f>IF(ISERROR(VLOOKUP($A53,기획현황!$F:$BS,기획현황!$AW$1,FALSE))=TRUE,0,VLOOKUP($A53,기획현황!$F:$BS,기획현황!$AW$1,FALSE))</f>
        <v>0</v>
      </c>
      <c r="N53" s="1125">
        <f>IF(ISERROR(VLOOKUP($A53,기획현황!$F:$BS,기획현황!$AP$1,FALSE))=TRUE,0,VLOOKUP($A53,기획현황!$F:$BS,기획현황!$AP$1,FALSE))</f>
        <v>0</v>
      </c>
      <c r="O53" s="1126">
        <f t="shared" si="8"/>
        <v>0</v>
      </c>
      <c r="P53" s="1127">
        <f t="shared" si="8"/>
        <v>0</v>
      </c>
      <c r="Q53" s="1127">
        <f t="shared" si="8"/>
        <v>0</v>
      </c>
      <c r="R53" s="1127">
        <f t="shared" si="8"/>
        <v>0</v>
      </c>
      <c r="S53" s="1128">
        <f t="shared" si="8"/>
        <v>0</v>
      </c>
      <c r="T53" s="1128">
        <f t="shared" si="8"/>
        <v>0</v>
      </c>
      <c r="U53" s="1129">
        <f>IF(ISERROR(VLOOKUP($A53,기획현황!$F:$BS,기획현황!$AM$1,FALSE))=TRUE,0,VLOOKUP($A53,기획현황!$F:$BS,기획현황!$AM$1,FALSE))</f>
        <v>0</v>
      </c>
      <c r="V53" s="1130">
        <f t="shared" si="2"/>
        <v>0</v>
      </c>
      <c r="W53" s="1131">
        <f>IF(ISERROR(VLOOKUP($A53,기획현황!$F:$BS,기획현황!$BG$1,FALSE))=TRUE,0,VLOOKUP($A53,기획현황!$F:$BS,기획현황!$BG$1,FALSE))</f>
        <v>0</v>
      </c>
      <c r="X53" s="1130"/>
      <c r="Y53" s="238"/>
      <c r="Z53" s="1122">
        <f t="shared" si="6"/>
        <v>0</v>
      </c>
      <c r="AA53" s="1123">
        <f t="shared" si="3"/>
        <v>0</v>
      </c>
      <c r="AB53" s="1124">
        <f t="shared" si="3"/>
        <v>0</v>
      </c>
      <c r="AC53" s="1132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22">
        <f t="shared" si="9"/>
        <v>0</v>
      </c>
      <c r="AE53" s="1133">
        <f t="shared" si="9"/>
        <v>0</v>
      </c>
      <c r="AF53" s="1133">
        <f t="shared" si="9"/>
        <v>0</v>
      </c>
      <c r="AG53" s="1133">
        <f t="shared" si="9"/>
        <v>0</v>
      </c>
      <c r="AH53" s="1134">
        <f t="shared" si="9"/>
        <v>0</v>
      </c>
      <c r="AI53" s="1134">
        <f t="shared" si="9"/>
        <v>0</v>
      </c>
      <c r="AJ53" s="1135">
        <f>IF(ISERROR(VLOOKUP($A53,기획현황!$F:$BS,기획현황!$AM$1,FALSE))=TRUE,0,VLOOKUP($A53,기획현황!$F:$BS,기획현황!$AM$1,FALSE))</f>
        <v>0</v>
      </c>
      <c r="AK53" s="1130">
        <f t="shared" si="0"/>
        <v>0</v>
      </c>
      <c r="AL53" s="31">
        <f t="shared" si="7"/>
        <v>0</v>
      </c>
    </row>
    <row r="54" spans="2:38" ht="53.25" customHeight="1">
      <c r="B54" s="310" t="str">
        <f t="shared" si="5"/>
        <v/>
      </c>
      <c r="C54" s="1117">
        <f>IF(ISERROR(VLOOKUP($A54,기획현황!$F:$BS,기획현황!$AG$1,FALSE))=TRUE,0,VLOOKUP($A54,기획현황!$F:$BS,기획현황!$AG$1,FALSE))</f>
        <v>0</v>
      </c>
      <c r="D54" s="1117">
        <f>IF(ISERROR(VLOOKUP($A54,기획현황!$F:$BS,기획현황!$AK$1,FALSE))=TRUE,0,VLOOKUP($A54,기획현황!$F:$BS,기획현황!$AK$1,FALSE))</f>
        <v>0</v>
      </c>
      <c r="F54" s="1118"/>
      <c r="G54" s="1119" t="str">
        <f>IF(ISERROR(VLOOKUP($A54,기획현황!$F:$BS,기획현황!$U$1,FALSE))=TRUE,"",VLOOKUP($A54,기획현황!$F:$BS,기획현황!$U$1,FALSE))</f>
        <v/>
      </c>
      <c r="H54" s="1119" t="str">
        <f>IF(ISERROR(VLOOKUP($A54,기획현황!$F:$BS,기획현황!$X$1,FALSE))=TRUE,"",VLOOKUP($A54,기획현황!$F:$BS,기획현황!$X$1,FALSE))</f>
        <v/>
      </c>
      <c r="I54" s="1120" t="str">
        <f>IF(ISERROR(VLOOKUP($A54,기획현황!$F:$BS,기획현황!$AG$1,FALSE))=TRUE,"",VLOOKUP($A54,기획현황!$F:$BS,기획현황!$AG$1,FALSE))</f>
        <v/>
      </c>
      <c r="J54" s="1136">
        <f>SUMIF(기획현황!$F:$F,$A54,기획현황!$AF:$AF)</f>
        <v>0</v>
      </c>
      <c r="K54" s="1122">
        <f>IF(ISERROR(VLOOKUP($A54,기획현황!$F:$BS,기획현황!$AU$1,FALSE))=TRUE,0,VLOOKUP($A54,기획현황!$F:$BS,기획현황!$AU$1,FALSE))</f>
        <v>0</v>
      </c>
      <c r="L54" s="1123">
        <f>IF(ISERROR(VLOOKUP($A54,기획현황!$F:$BS,기획현황!$AV$1,FALSE))=TRUE,0,VLOOKUP($A54,기획현황!$F:$BS,기획현황!$AV$1,FALSE))</f>
        <v>0</v>
      </c>
      <c r="M54" s="1124">
        <f>IF(ISERROR(VLOOKUP($A54,기획현황!$F:$BS,기획현황!$AW$1,FALSE))=TRUE,0,VLOOKUP($A54,기획현황!$F:$BS,기획현황!$AW$1,FALSE))</f>
        <v>0</v>
      </c>
      <c r="N54" s="1125">
        <f>IF(ISERROR(VLOOKUP($A54,기획현황!$F:$BS,기획현황!$AP$1,FALSE))=TRUE,0,VLOOKUP($A54,기획현황!$F:$BS,기획현황!$AP$1,FALSE))</f>
        <v>0</v>
      </c>
      <c r="O54" s="1126">
        <f t="shared" si="8"/>
        <v>0</v>
      </c>
      <c r="P54" s="1127">
        <f t="shared" si="8"/>
        <v>0</v>
      </c>
      <c r="Q54" s="1127">
        <f t="shared" si="8"/>
        <v>0</v>
      </c>
      <c r="R54" s="1127">
        <f t="shared" si="8"/>
        <v>0</v>
      </c>
      <c r="S54" s="1128">
        <f t="shared" si="8"/>
        <v>0</v>
      </c>
      <c r="T54" s="1128">
        <f t="shared" si="8"/>
        <v>0</v>
      </c>
      <c r="U54" s="1129">
        <f>IF(ISERROR(VLOOKUP($A54,기획현황!$F:$BS,기획현황!$AM$1,FALSE))=TRUE,0,VLOOKUP($A54,기획현황!$F:$BS,기획현황!$AM$1,FALSE))</f>
        <v>0</v>
      </c>
      <c r="V54" s="1130">
        <f t="shared" si="2"/>
        <v>0</v>
      </c>
      <c r="W54" s="1131">
        <f>IF(ISERROR(VLOOKUP($A54,기획현황!$F:$BS,기획현황!$BG$1,FALSE))=TRUE,0,VLOOKUP($A54,기획현황!$F:$BS,기획현황!$BG$1,FALSE))</f>
        <v>0</v>
      </c>
      <c r="X54" s="1130"/>
      <c r="Y54" s="238"/>
      <c r="Z54" s="1122">
        <f t="shared" si="6"/>
        <v>0</v>
      </c>
      <c r="AA54" s="1123">
        <f t="shared" si="3"/>
        <v>0</v>
      </c>
      <c r="AB54" s="1124">
        <f t="shared" si="3"/>
        <v>0</v>
      </c>
      <c r="AC54" s="1132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22">
        <f t="shared" si="9"/>
        <v>0</v>
      </c>
      <c r="AE54" s="1133">
        <f t="shared" si="9"/>
        <v>0</v>
      </c>
      <c r="AF54" s="1133">
        <f t="shared" si="9"/>
        <v>0</v>
      </c>
      <c r="AG54" s="1133">
        <f t="shared" si="9"/>
        <v>0</v>
      </c>
      <c r="AH54" s="1134">
        <f t="shared" si="9"/>
        <v>0</v>
      </c>
      <c r="AI54" s="1134">
        <f t="shared" si="9"/>
        <v>0</v>
      </c>
      <c r="AJ54" s="1135">
        <f>IF(ISERROR(VLOOKUP($A54,기획현황!$F:$BS,기획현황!$AM$1,FALSE))=TRUE,0,VLOOKUP($A54,기획현황!$F:$BS,기획현황!$AM$1,FALSE))</f>
        <v>0</v>
      </c>
      <c r="AK54" s="1130">
        <f t="shared" si="0"/>
        <v>0</v>
      </c>
      <c r="AL54" s="31">
        <f t="shared" si="7"/>
        <v>0</v>
      </c>
    </row>
    <row r="55" spans="2:38" ht="53.25" customHeight="1">
      <c r="B55" s="310" t="str">
        <f t="shared" si="5"/>
        <v/>
      </c>
      <c r="C55" s="1117">
        <f>IF(ISERROR(VLOOKUP($A55,기획현황!$F:$BS,기획현황!$AG$1,FALSE))=TRUE,0,VLOOKUP($A55,기획현황!$F:$BS,기획현황!$AG$1,FALSE))</f>
        <v>0</v>
      </c>
      <c r="D55" s="1117">
        <f>IF(ISERROR(VLOOKUP($A55,기획현황!$F:$BS,기획현황!$AK$1,FALSE))=TRUE,0,VLOOKUP($A55,기획현황!$F:$BS,기획현황!$AK$1,FALSE))</f>
        <v>0</v>
      </c>
      <c r="F55" s="1118"/>
      <c r="G55" s="1119" t="str">
        <f>IF(ISERROR(VLOOKUP($A55,기획현황!$F:$BS,기획현황!$U$1,FALSE))=TRUE,"",VLOOKUP($A55,기획현황!$F:$BS,기획현황!$U$1,FALSE))</f>
        <v/>
      </c>
      <c r="H55" s="1119" t="str">
        <f>IF(ISERROR(VLOOKUP($A55,기획현황!$F:$BS,기획현황!$X$1,FALSE))=TRUE,"",VLOOKUP($A55,기획현황!$F:$BS,기획현황!$X$1,FALSE))</f>
        <v/>
      </c>
      <c r="I55" s="1120" t="str">
        <f>IF(ISERROR(VLOOKUP($A55,기획현황!$F:$BS,기획현황!$AG$1,FALSE))=TRUE,"",VLOOKUP($A55,기획현황!$F:$BS,기획현황!$AG$1,FALSE))</f>
        <v/>
      </c>
      <c r="J55" s="1136">
        <f>SUMIF(기획현황!$F:$F,$A55,기획현황!$AF:$AF)</f>
        <v>0</v>
      </c>
      <c r="K55" s="1122">
        <f>IF(ISERROR(VLOOKUP($A55,기획현황!$F:$BS,기획현황!$AU$1,FALSE))=TRUE,0,VLOOKUP($A55,기획현황!$F:$BS,기획현황!$AU$1,FALSE))</f>
        <v>0</v>
      </c>
      <c r="L55" s="1123">
        <f>IF(ISERROR(VLOOKUP($A55,기획현황!$F:$BS,기획현황!$AV$1,FALSE))=TRUE,0,VLOOKUP($A55,기획현황!$F:$BS,기획현황!$AV$1,FALSE))</f>
        <v>0</v>
      </c>
      <c r="M55" s="1124">
        <f>IF(ISERROR(VLOOKUP($A55,기획현황!$F:$BS,기획현황!$AW$1,FALSE))=TRUE,0,VLOOKUP($A55,기획현황!$F:$BS,기획현황!$AW$1,FALSE))</f>
        <v>0</v>
      </c>
      <c r="N55" s="1125">
        <f>IF(ISERROR(VLOOKUP($A55,기획현황!$F:$BS,기획현황!$AP$1,FALSE))=TRUE,0,VLOOKUP($A55,기획현황!$F:$BS,기획현황!$AP$1,FALSE))</f>
        <v>0</v>
      </c>
      <c r="O55" s="1126">
        <f t="shared" si="8"/>
        <v>0</v>
      </c>
      <c r="P55" s="1127">
        <f t="shared" si="8"/>
        <v>0</v>
      </c>
      <c r="Q55" s="1127">
        <f t="shared" si="8"/>
        <v>0</v>
      </c>
      <c r="R55" s="1127">
        <f t="shared" si="8"/>
        <v>0</v>
      </c>
      <c r="S55" s="1128">
        <f t="shared" si="8"/>
        <v>0</v>
      </c>
      <c r="T55" s="1128">
        <f t="shared" si="8"/>
        <v>0</v>
      </c>
      <c r="U55" s="1129">
        <f>IF(ISERROR(VLOOKUP($A55,기획현황!$F:$BS,기획현황!$AM$1,FALSE))=TRUE,0,VLOOKUP($A55,기획현황!$F:$BS,기획현황!$AM$1,FALSE))</f>
        <v>0</v>
      </c>
      <c r="V55" s="1130">
        <f t="shared" si="2"/>
        <v>0</v>
      </c>
      <c r="W55" s="1131">
        <f>IF(ISERROR(VLOOKUP($A55,기획현황!$F:$BS,기획현황!$BG$1,FALSE))=TRUE,0,VLOOKUP($A55,기획현황!$F:$BS,기획현황!$BG$1,FALSE))</f>
        <v>0</v>
      </c>
      <c r="X55" s="1130"/>
      <c r="Y55" s="238"/>
      <c r="Z55" s="1122">
        <f t="shared" si="6"/>
        <v>0</v>
      </c>
      <c r="AA55" s="1123">
        <f t="shared" si="3"/>
        <v>0</v>
      </c>
      <c r="AB55" s="1124">
        <f t="shared" si="3"/>
        <v>0</v>
      </c>
      <c r="AC55" s="1132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22">
        <f t="shared" si="9"/>
        <v>0</v>
      </c>
      <c r="AE55" s="1133">
        <f t="shared" si="9"/>
        <v>0</v>
      </c>
      <c r="AF55" s="1133">
        <f t="shared" si="9"/>
        <v>0</v>
      </c>
      <c r="AG55" s="1133">
        <f t="shared" si="9"/>
        <v>0</v>
      </c>
      <c r="AH55" s="1134">
        <f t="shared" si="9"/>
        <v>0</v>
      </c>
      <c r="AI55" s="1134">
        <f t="shared" si="9"/>
        <v>0</v>
      </c>
      <c r="AJ55" s="1135">
        <f>IF(ISERROR(VLOOKUP($A55,기획현황!$F:$BS,기획현황!$AM$1,FALSE))=TRUE,0,VLOOKUP($A55,기획현황!$F:$BS,기획현황!$AM$1,FALSE))</f>
        <v>0</v>
      </c>
      <c r="AK55" s="1130">
        <f t="shared" si="0"/>
        <v>0</v>
      </c>
      <c r="AL55" s="31">
        <f t="shared" si="7"/>
        <v>0</v>
      </c>
    </row>
    <row r="56" spans="2:38" ht="53.25" customHeight="1">
      <c r="B56" s="310" t="str">
        <f t="shared" si="5"/>
        <v/>
      </c>
      <c r="C56" s="1117">
        <f>IF(ISERROR(VLOOKUP($A56,기획현황!$F:$BS,기획현황!$AG$1,FALSE))=TRUE,0,VLOOKUP($A56,기획현황!$F:$BS,기획현황!$AG$1,FALSE))</f>
        <v>0</v>
      </c>
      <c r="D56" s="1117">
        <f>IF(ISERROR(VLOOKUP($A56,기획현황!$F:$BS,기획현황!$AK$1,FALSE))=TRUE,0,VLOOKUP($A56,기획현황!$F:$BS,기획현황!$AK$1,FALSE))</f>
        <v>0</v>
      </c>
      <c r="F56" s="1118"/>
      <c r="G56" s="1119" t="str">
        <f>IF(ISERROR(VLOOKUP($A56,기획현황!$F:$BS,기획현황!$U$1,FALSE))=TRUE,"",VLOOKUP($A56,기획현황!$F:$BS,기획현황!$U$1,FALSE))</f>
        <v/>
      </c>
      <c r="H56" s="1119" t="str">
        <f>IF(ISERROR(VLOOKUP($A56,기획현황!$F:$BS,기획현황!$X$1,FALSE))=TRUE,"",VLOOKUP($A56,기획현황!$F:$BS,기획현황!$X$1,FALSE))</f>
        <v/>
      </c>
      <c r="I56" s="1120" t="str">
        <f>IF(ISERROR(VLOOKUP($A56,기획현황!$F:$BS,기획현황!$AG$1,FALSE))=TRUE,"",VLOOKUP($A56,기획현황!$F:$BS,기획현황!$AG$1,FALSE))</f>
        <v/>
      </c>
      <c r="J56" s="1136">
        <f>SUMIF(기획현황!$F:$F,$A56,기획현황!$AF:$AF)</f>
        <v>0</v>
      </c>
      <c r="K56" s="1122">
        <f>IF(ISERROR(VLOOKUP($A56,기획현황!$F:$BS,기획현황!$AU$1,FALSE))=TRUE,0,VLOOKUP($A56,기획현황!$F:$BS,기획현황!$AU$1,FALSE))</f>
        <v>0</v>
      </c>
      <c r="L56" s="1123">
        <f>IF(ISERROR(VLOOKUP($A56,기획현황!$F:$BS,기획현황!$AV$1,FALSE))=TRUE,0,VLOOKUP($A56,기획현황!$F:$BS,기획현황!$AV$1,FALSE))</f>
        <v>0</v>
      </c>
      <c r="M56" s="1124">
        <f>IF(ISERROR(VLOOKUP($A56,기획현황!$F:$BS,기획현황!$AW$1,FALSE))=TRUE,0,VLOOKUP($A56,기획현황!$F:$BS,기획현황!$AW$1,FALSE))</f>
        <v>0</v>
      </c>
      <c r="N56" s="1125">
        <f>IF(ISERROR(VLOOKUP($A56,기획현황!$F:$BS,기획현황!$AP$1,FALSE))=TRUE,0,VLOOKUP($A56,기획현황!$F:$BS,기획현황!$AP$1,FALSE))</f>
        <v>0</v>
      </c>
      <c r="O56" s="1126">
        <f t="shared" si="8"/>
        <v>0</v>
      </c>
      <c r="P56" s="1127">
        <f t="shared" si="8"/>
        <v>0</v>
      </c>
      <c r="Q56" s="1127">
        <f t="shared" si="8"/>
        <v>0</v>
      </c>
      <c r="R56" s="1127">
        <f t="shared" si="8"/>
        <v>0</v>
      </c>
      <c r="S56" s="1128">
        <f t="shared" si="8"/>
        <v>0</v>
      </c>
      <c r="T56" s="1128">
        <f t="shared" si="8"/>
        <v>0</v>
      </c>
      <c r="U56" s="1129">
        <f>IF(ISERROR(VLOOKUP($A56,기획현황!$F:$BS,기획현황!$AM$1,FALSE))=TRUE,0,VLOOKUP($A56,기획현황!$F:$BS,기획현황!$AM$1,FALSE))</f>
        <v>0</v>
      </c>
      <c r="V56" s="1130">
        <f t="shared" si="2"/>
        <v>0</v>
      </c>
      <c r="W56" s="1131">
        <f>IF(ISERROR(VLOOKUP($A56,기획현황!$F:$BS,기획현황!$BG$1,FALSE))=TRUE,0,VLOOKUP($A56,기획현황!$F:$BS,기획현황!$BG$1,FALSE))</f>
        <v>0</v>
      </c>
      <c r="X56" s="1130"/>
      <c r="Y56" s="238"/>
      <c r="Z56" s="1122">
        <f t="shared" si="6"/>
        <v>0</v>
      </c>
      <c r="AA56" s="1123">
        <f t="shared" si="3"/>
        <v>0</v>
      </c>
      <c r="AB56" s="1124">
        <f t="shared" si="3"/>
        <v>0</v>
      </c>
      <c r="AC56" s="1132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22">
        <f t="shared" si="9"/>
        <v>0</v>
      </c>
      <c r="AE56" s="1133">
        <f t="shared" si="9"/>
        <v>0</v>
      </c>
      <c r="AF56" s="1133">
        <f t="shared" si="9"/>
        <v>0</v>
      </c>
      <c r="AG56" s="1133">
        <f t="shared" si="9"/>
        <v>0</v>
      </c>
      <c r="AH56" s="1134">
        <f t="shared" si="9"/>
        <v>0</v>
      </c>
      <c r="AI56" s="1134">
        <f t="shared" si="9"/>
        <v>0</v>
      </c>
      <c r="AJ56" s="1135">
        <f>IF(ISERROR(VLOOKUP($A56,기획현황!$F:$BS,기획현황!$AM$1,FALSE))=TRUE,0,VLOOKUP($A56,기획현황!$F:$BS,기획현황!$AM$1,FALSE))</f>
        <v>0</v>
      </c>
      <c r="AK56" s="1130">
        <f t="shared" si="0"/>
        <v>0</v>
      </c>
      <c r="AL56" s="31">
        <f t="shared" si="7"/>
        <v>0</v>
      </c>
    </row>
    <row r="57" spans="2:38" ht="53.25" customHeight="1">
      <c r="B57" s="310" t="str">
        <f t="shared" si="5"/>
        <v/>
      </c>
      <c r="C57" s="1117">
        <f>IF(ISERROR(VLOOKUP($A57,기획현황!$F:$BS,기획현황!$AG$1,FALSE))=TRUE,0,VLOOKUP($A57,기획현황!$F:$BS,기획현황!$AG$1,FALSE))</f>
        <v>0</v>
      </c>
      <c r="D57" s="1117">
        <f>IF(ISERROR(VLOOKUP($A57,기획현황!$F:$BS,기획현황!$AK$1,FALSE))=TRUE,0,VLOOKUP($A57,기획현황!$F:$BS,기획현황!$AK$1,FALSE))</f>
        <v>0</v>
      </c>
      <c r="F57" s="1118"/>
      <c r="G57" s="1119" t="str">
        <f>IF(ISERROR(VLOOKUP($A57,기획현황!$F:$BS,기획현황!$U$1,FALSE))=TRUE,"",VLOOKUP($A57,기획현황!$F:$BS,기획현황!$U$1,FALSE))</f>
        <v/>
      </c>
      <c r="H57" s="1119" t="str">
        <f>IF(ISERROR(VLOOKUP($A57,기획현황!$F:$BS,기획현황!$X$1,FALSE))=TRUE,"",VLOOKUP($A57,기획현황!$F:$BS,기획현황!$X$1,FALSE))</f>
        <v/>
      </c>
      <c r="I57" s="1120" t="str">
        <f>IF(ISERROR(VLOOKUP($A57,기획현황!$F:$BS,기획현황!$AG$1,FALSE))=TRUE,"",VLOOKUP($A57,기획현황!$F:$BS,기획현황!$AG$1,FALSE))</f>
        <v/>
      </c>
      <c r="J57" s="1136">
        <f>SUMIF(기획현황!$F:$F,$A57,기획현황!$AF:$AF)</f>
        <v>0</v>
      </c>
      <c r="K57" s="1122">
        <f>IF(ISERROR(VLOOKUP($A57,기획현황!$F:$BS,기획현황!$AU$1,FALSE))=TRUE,0,VLOOKUP($A57,기획현황!$F:$BS,기획현황!$AU$1,FALSE))</f>
        <v>0</v>
      </c>
      <c r="L57" s="1123">
        <f>IF(ISERROR(VLOOKUP($A57,기획현황!$F:$BS,기획현황!$AV$1,FALSE))=TRUE,0,VLOOKUP($A57,기획현황!$F:$BS,기획현황!$AV$1,FALSE))</f>
        <v>0</v>
      </c>
      <c r="M57" s="1124">
        <f>IF(ISERROR(VLOOKUP($A57,기획현황!$F:$BS,기획현황!$AW$1,FALSE))=TRUE,0,VLOOKUP($A57,기획현황!$F:$BS,기획현황!$AW$1,FALSE))</f>
        <v>0</v>
      </c>
      <c r="N57" s="1125">
        <f>IF(ISERROR(VLOOKUP($A57,기획현황!$F:$BS,기획현황!$AP$1,FALSE))=TRUE,0,VLOOKUP($A57,기획현황!$F:$BS,기획현황!$AP$1,FALSE))</f>
        <v>0</v>
      </c>
      <c r="O57" s="1126">
        <f t="shared" si="8"/>
        <v>0</v>
      </c>
      <c r="P57" s="1127">
        <f t="shared" si="8"/>
        <v>0</v>
      </c>
      <c r="Q57" s="1127">
        <f t="shared" si="8"/>
        <v>0</v>
      </c>
      <c r="R57" s="1127">
        <f t="shared" si="8"/>
        <v>0</v>
      </c>
      <c r="S57" s="1128">
        <f t="shared" si="8"/>
        <v>0</v>
      </c>
      <c r="T57" s="1128">
        <f t="shared" si="8"/>
        <v>0</v>
      </c>
      <c r="U57" s="1129">
        <f>IF(ISERROR(VLOOKUP($A57,기획현황!$F:$BS,기획현황!$AM$1,FALSE))=TRUE,0,VLOOKUP($A57,기획현황!$F:$BS,기획현황!$AM$1,FALSE))</f>
        <v>0</v>
      </c>
      <c r="V57" s="1130">
        <f t="shared" si="2"/>
        <v>0</v>
      </c>
      <c r="W57" s="1131">
        <f>IF(ISERROR(VLOOKUP($A57,기획현황!$F:$BS,기획현황!$BG$1,FALSE))=TRUE,0,VLOOKUP($A57,기획현황!$F:$BS,기획현황!$BG$1,FALSE))</f>
        <v>0</v>
      </c>
      <c r="X57" s="1130"/>
      <c r="Y57" s="238"/>
      <c r="Z57" s="1122">
        <f t="shared" si="6"/>
        <v>0</v>
      </c>
      <c r="AA57" s="1123">
        <f t="shared" si="3"/>
        <v>0</v>
      </c>
      <c r="AB57" s="1124">
        <f t="shared" si="3"/>
        <v>0</v>
      </c>
      <c r="AC57" s="1132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22">
        <f t="shared" si="9"/>
        <v>0</v>
      </c>
      <c r="AE57" s="1133">
        <f t="shared" si="9"/>
        <v>0</v>
      </c>
      <c r="AF57" s="1133">
        <f t="shared" si="9"/>
        <v>0</v>
      </c>
      <c r="AG57" s="1133">
        <f t="shared" si="9"/>
        <v>0</v>
      </c>
      <c r="AH57" s="1134">
        <f t="shared" si="9"/>
        <v>0</v>
      </c>
      <c r="AI57" s="1134">
        <f t="shared" si="9"/>
        <v>0</v>
      </c>
      <c r="AJ57" s="1135">
        <f>IF(ISERROR(VLOOKUP($A57,기획현황!$F:$BS,기획현황!$AM$1,FALSE))=TRUE,0,VLOOKUP($A57,기획현황!$F:$BS,기획현황!$AM$1,FALSE))</f>
        <v>0</v>
      </c>
      <c r="AK57" s="1130">
        <f t="shared" si="0"/>
        <v>0</v>
      </c>
      <c r="AL57" s="31">
        <f t="shared" si="7"/>
        <v>0</v>
      </c>
    </row>
    <row r="58" spans="2:38" ht="53.25" customHeight="1">
      <c r="B58" s="310" t="str">
        <f t="shared" si="5"/>
        <v/>
      </c>
      <c r="C58" s="1117">
        <f>IF(ISERROR(VLOOKUP($A58,기획현황!$F:$BS,기획현황!$AG$1,FALSE))=TRUE,0,VLOOKUP($A58,기획현황!$F:$BS,기획현황!$AG$1,FALSE))</f>
        <v>0</v>
      </c>
      <c r="D58" s="1117">
        <f>IF(ISERROR(VLOOKUP($A58,기획현황!$F:$BS,기획현황!$AK$1,FALSE))=TRUE,0,VLOOKUP($A58,기획현황!$F:$BS,기획현황!$AK$1,FALSE))</f>
        <v>0</v>
      </c>
      <c r="F58" s="1118"/>
      <c r="G58" s="1119" t="str">
        <f>IF(ISERROR(VLOOKUP($A58,기획현황!$F:$BS,기획현황!$U$1,FALSE))=TRUE,"",VLOOKUP($A58,기획현황!$F:$BS,기획현황!$U$1,FALSE))</f>
        <v/>
      </c>
      <c r="H58" s="1119" t="str">
        <f>IF(ISERROR(VLOOKUP($A58,기획현황!$F:$BS,기획현황!$X$1,FALSE))=TRUE,"",VLOOKUP($A58,기획현황!$F:$BS,기획현황!$X$1,FALSE))</f>
        <v/>
      </c>
      <c r="I58" s="1120" t="str">
        <f>IF(ISERROR(VLOOKUP($A58,기획현황!$F:$BS,기획현황!$AG$1,FALSE))=TRUE,"",VLOOKUP($A58,기획현황!$F:$BS,기획현황!$AG$1,FALSE))</f>
        <v/>
      </c>
      <c r="J58" s="1136">
        <f>SUMIF(기획현황!$F:$F,$A58,기획현황!$AF:$AF)</f>
        <v>0</v>
      </c>
      <c r="K58" s="1122">
        <f>IF(ISERROR(VLOOKUP($A58,기획현황!$F:$BS,기획현황!$AU$1,FALSE))=TRUE,0,VLOOKUP($A58,기획현황!$F:$BS,기획현황!$AU$1,FALSE))</f>
        <v>0</v>
      </c>
      <c r="L58" s="1123">
        <f>IF(ISERROR(VLOOKUP($A58,기획현황!$F:$BS,기획현황!$AV$1,FALSE))=TRUE,0,VLOOKUP($A58,기획현황!$F:$BS,기획현황!$AV$1,FALSE))</f>
        <v>0</v>
      </c>
      <c r="M58" s="1124">
        <f>IF(ISERROR(VLOOKUP($A58,기획현황!$F:$BS,기획현황!$AW$1,FALSE))=TRUE,0,VLOOKUP($A58,기획현황!$F:$BS,기획현황!$AW$1,FALSE))</f>
        <v>0</v>
      </c>
      <c r="N58" s="1125">
        <f>IF(ISERROR(VLOOKUP($A58,기획현황!$F:$BS,기획현황!$AP$1,FALSE))=TRUE,0,VLOOKUP($A58,기획현황!$F:$BS,기획현황!$AP$1,FALSE))</f>
        <v>0</v>
      </c>
      <c r="O58" s="1126">
        <f t="shared" si="8"/>
        <v>0</v>
      </c>
      <c r="P58" s="1127">
        <f t="shared" si="8"/>
        <v>0</v>
      </c>
      <c r="Q58" s="1127">
        <f t="shared" si="8"/>
        <v>0</v>
      </c>
      <c r="R58" s="1127">
        <f t="shared" si="8"/>
        <v>0</v>
      </c>
      <c r="S58" s="1128">
        <f t="shared" si="8"/>
        <v>0</v>
      </c>
      <c r="T58" s="1128">
        <f t="shared" si="8"/>
        <v>0</v>
      </c>
      <c r="U58" s="1129">
        <f>IF(ISERROR(VLOOKUP($A58,기획현황!$F:$BS,기획현황!$AM$1,FALSE))=TRUE,0,VLOOKUP($A58,기획현황!$F:$BS,기획현황!$AM$1,FALSE))</f>
        <v>0</v>
      </c>
      <c r="V58" s="1130">
        <f t="shared" si="2"/>
        <v>0</v>
      </c>
      <c r="W58" s="1131">
        <f>IF(ISERROR(VLOOKUP($A58,기획현황!$F:$BS,기획현황!$BG$1,FALSE))=TRUE,0,VLOOKUP($A58,기획현황!$F:$BS,기획현황!$BG$1,FALSE))</f>
        <v>0</v>
      </c>
      <c r="X58" s="1130"/>
      <c r="Y58" s="238"/>
      <c r="Z58" s="1122">
        <f t="shared" si="6"/>
        <v>0</v>
      </c>
      <c r="AA58" s="1123">
        <f t="shared" si="3"/>
        <v>0</v>
      </c>
      <c r="AB58" s="1124">
        <f t="shared" si="3"/>
        <v>0</v>
      </c>
      <c r="AC58" s="1132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22">
        <f t="shared" si="9"/>
        <v>0</v>
      </c>
      <c r="AE58" s="1133">
        <f t="shared" si="9"/>
        <v>0</v>
      </c>
      <c r="AF58" s="1133">
        <f t="shared" si="9"/>
        <v>0</v>
      </c>
      <c r="AG58" s="1133">
        <f t="shared" si="9"/>
        <v>0</v>
      </c>
      <c r="AH58" s="1134">
        <f t="shared" si="9"/>
        <v>0</v>
      </c>
      <c r="AI58" s="1134">
        <f t="shared" si="9"/>
        <v>0</v>
      </c>
      <c r="AJ58" s="1135">
        <f>IF(ISERROR(VLOOKUP($A58,기획현황!$F:$BS,기획현황!$AM$1,FALSE))=TRUE,0,VLOOKUP($A58,기획현황!$F:$BS,기획현황!$AM$1,FALSE))</f>
        <v>0</v>
      </c>
      <c r="AK58" s="1130">
        <f t="shared" si="0"/>
        <v>0</v>
      </c>
      <c r="AL58" s="31">
        <f t="shared" si="7"/>
        <v>0</v>
      </c>
    </row>
    <row r="59" spans="2:38" ht="53.25" customHeight="1">
      <c r="B59" s="310" t="str">
        <f t="shared" si="5"/>
        <v/>
      </c>
      <c r="C59" s="1117">
        <f>IF(ISERROR(VLOOKUP($A59,기획현황!$F:$BS,기획현황!$AG$1,FALSE))=TRUE,0,VLOOKUP($A59,기획현황!$F:$BS,기획현황!$AG$1,FALSE))</f>
        <v>0</v>
      </c>
      <c r="D59" s="1117">
        <f>IF(ISERROR(VLOOKUP($A59,기획현황!$F:$BS,기획현황!$AK$1,FALSE))=TRUE,0,VLOOKUP($A59,기획현황!$F:$BS,기획현황!$AK$1,FALSE))</f>
        <v>0</v>
      </c>
      <c r="F59" s="1118"/>
      <c r="G59" s="1119" t="str">
        <f>IF(ISERROR(VLOOKUP($A59,기획현황!$F:$BS,기획현황!$U$1,FALSE))=TRUE,"",VLOOKUP($A59,기획현황!$F:$BS,기획현황!$U$1,FALSE))</f>
        <v/>
      </c>
      <c r="H59" s="1119" t="str">
        <f>IF(ISERROR(VLOOKUP($A59,기획현황!$F:$BS,기획현황!$X$1,FALSE))=TRUE,"",VLOOKUP($A59,기획현황!$F:$BS,기획현황!$X$1,FALSE))</f>
        <v/>
      </c>
      <c r="I59" s="1120" t="str">
        <f>IF(ISERROR(VLOOKUP($A59,기획현황!$F:$BS,기획현황!$AG$1,FALSE))=TRUE,"",VLOOKUP($A59,기획현황!$F:$BS,기획현황!$AG$1,FALSE))</f>
        <v/>
      </c>
      <c r="J59" s="1136">
        <f>SUMIF(기획현황!$F:$F,$A59,기획현황!$AF:$AF)</f>
        <v>0</v>
      </c>
      <c r="K59" s="1122">
        <f>IF(ISERROR(VLOOKUP($A59,기획현황!$F:$BS,기획현황!$AU$1,FALSE))=TRUE,0,VLOOKUP($A59,기획현황!$F:$BS,기획현황!$AU$1,FALSE))</f>
        <v>0</v>
      </c>
      <c r="L59" s="1123">
        <f>IF(ISERROR(VLOOKUP($A59,기획현황!$F:$BS,기획현황!$AV$1,FALSE))=TRUE,0,VLOOKUP($A59,기획현황!$F:$BS,기획현황!$AV$1,FALSE))</f>
        <v>0</v>
      </c>
      <c r="M59" s="1124">
        <f>IF(ISERROR(VLOOKUP($A59,기획현황!$F:$BS,기획현황!$AW$1,FALSE))=TRUE,0,VLOOKUP($A59,기획현황!$F:$BS,기획현황!$AW$1,FALSE))</f>
        <v>0</v>
      </c>
      <c r="N59" s="1125">
        <f>IF(ISERROR(VLOOKUP($A59,기획현황!$F:$BS,기획현황!$AP$1,FALSE))=TRUE,0,VLOOKUP($A59,기획현황!$F:$BS,기획현황!$AP$1,FALSE))</f>
        <v>0</v>
      </c>
      <c r="O59" s="1126">
        <f t="shared" si="8"/>
        <v>0</v>
      </c>
      <c r="P59" s="1127">
        <f t="shared" si="8"/>
        <v>0</v>
      </c>
      <c r="Q59" s="1127">
        <f t="shared" si="8"/>
        <v>0</v>
      </c>
      <c r="R59" s="1127">
        <f t="shared" si="8"/>
        <v>0</v>
      </c>
      <c r="S59" s="1128">
        <f t="shared" si="8"/>
        <v>0</v>
      </c>
      <c r="T59" s="1128">
        <f t="shared" si="8"/>
        <v>0</v>
      </c>
      <c r="U59" s="1129">
        <f>IF(ISERROR(VLOOKUP($A59,기획현황!$F:$BS,기획현황!$AM$1,FALSE))=TRUE,0,VLOOKUP($A59,기획현황!$F:$BS,기획현황!$AM$1,FALSE))</f>
        <v>0</v>
      </c>
      <c r="V59" s="1130">
        <f t="shared" si="2"/>
        <v>0</v>
      </c>
      <c r="W59" s="1131">
        <f>IF(ISERROR(VLOOKUP($A59,기획현황!$F:$BS,기획현황!$BG$1,FALSE))=TRUE,0,VLOOKUP($A59,기획현황!$F:$BS,기획현황!$BG$1,FALSE))</f>
        <v>0</v>
      </c>
      <c r="X59" s="1130"/>
      <c r="Y59" s="238"/>
      <c r="Z59" s="1122">
        <f t="shared" si="6"/>
        <v>0</v>
      </c>
      <c r="AA59" s="1123">
        <f t="shared" si="3"/>
        <v>0</v>
      </c>
      <c r="AB59" s="1124">
        <f t="shared" si="3"/>
        <v>0</v>
      </c>
      <c r="AC59" s="1132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22">
        <f t="shared" si="9"/>
        <v>0</v>
      </c>
      <c r="AE59" s="1133">
        <f t="shared" si="9"/>
        <v>0</v>
      </c>
      <c r="AF59" s="1133">
        <f t="shared" si="9"/>
        <v>0</v>
      </c>
      <c r="AG59" s="1133">
        <f t="shared" si="9"/>
        <v>0</v>
      </c>
      <c r="AH59" s="1134">
        <f t="shared" si="9"/>
        <v>0</v>
      </c>
      <c r="AI59" s="1134">
        <f t="shared" si="9"/>
        <v>0</v>
      </c>
      <c r="AJ59" s="1135">
        <f>IF(ISERROR(VLOOKUP($A59,기획현황!$F:$BS,기획현황!$AM$1,FALSE))=TRUE,0,VLOOKUP($A59,기획현황!$F:$BS,기획현황!$AM$1,FALSE))</f>
        <v>0</v>
      </c>
      <c r="AK59" s="1130">
        <f t="shared" si="0"/>
        <v>0</v>
      </c>
      <c r="AL59" s="31">
        <f t="shared" si="7"/>
        <v>0</v>
      </c>
    </row>
    <row r="60" spans="2:38" ht="53.25" customHeight="1">
      <c r="B60" s="310" t="str">
        <f t="shared" si="5"/>
        <v/>
      </c>
      <c r="C60" s="1117">
        <f>IF(ISERROR(VLOOKUP($A60,기획현황!$F:$BS,기획현황!$AG$1,FALSE))=TRUE,0,VLOOKUP($A60,기획현황!$F:$BS,기획현황!$AG$1,FALSE))</f>
        <v>0</v>
      </c>
      <c r="D60" s="1117">
        <f>IF(ISERROR(VLOOKUP($A60,기획현황!$F:$BS,기획현황!$AK$1,FALSE))=TRUE,0,VLOOKUP($A60,기획현황!$F:$BS,기획현황!$AK$1,FALSE))</f>
        <v>0</v>
      </c>
      <c r="F60" s="1118"/>
      <c r="G60" s="1119" t="str">
        <f>IF(ISERROR(VLOOKUP($A60,기획현황!$F:$BS,기획현황!$U$1,FALSE))=TRUE,"",VLOOKUP($A60,기획현황!$F:$BS,기획현황!$U$1,FALSE))</f>
        <v/>
      </c>
      <c r="H60" s="1119" t="str">
        <f>IF(ISERROR(VLOOKUP($A60,기획현황!$F:$BS,기획현황!$X$1,FALSE))=TRUE,"",VLOOKUP($A60,기획현황!$F:$BS,기획현황!$X$1,FALSE))</f>
        <v/>
      </c>
      <c r="I60" s="1120" t="str">
        <f>IF(ISERROR(VLOOKUP($A60,기획현황!$F:$BS,기획현황!$AG$1,FALSE))=TRUE,"",VLOOKUP($A60,기획현황!$F:$BS,기획현황!$AG$1,FALSE))</f>
        <v/>
      </c>
      <c r="J60" s="1136">
        <f>SUMIF(기획현황!$F:$F,$A60,기획현황!$AF:$AF)</f>
        <v>0</v>
      </c>
      <c r="K60" s="1122">
        <f>IF(ISERROR(VLOOKUP($A60,기획현황!$F:$BS,기획현황!$AU$1,FALSE))=TRUE,0,VLOOKUP($A60,기획현황!$F:$BS,기획현황!$AU$1,FALSE))</f>
        <v>0</v>
      </c>
      <c r="L60" s="1123">
        <f>IF(ISERROR(VLOOKUP($A60,기획현황!$F:$BS,기획현황!$AV$1,FALSE))=TRUE,0,VLOOKUP($A60,기획현황!$F:$BS,기획현황!$AV$1,FALSE))</f>
        <v>0</v>
      </c>
      <c r="M60" s="1124">
        <f>IF(ISERROR(VLOOKUP($A60,기획현황!$F:$BS,기획현황!$AW$1,FALSE))=TRUE,0,VLOOKUP($A60,기획현황!$F:$BS,기획현황!$AW$1,FALSE))</f>
        <v>0</v>
      </c>
      <c r="N60" s="1125">
        <f>IF(ISERROR(VLOOKUP($A60,기획현황!$F:$BS,기획현황!$AP$1,FALSE))=TRUE,0,VLOOKUP($A60,기획현황!$F:$BS,기획현황!$AP$1,FALSE))</f>
        <v>0</v>
      </c>
      <c r="O60" s="1126">
        <f t="shared" si="8"/>
        <v>0</v>
      </c>
      <c r="P60" s="1127">
        <f t="shared" si="8"/>
        <v>0</v>
      </c>
      <c r="Q60" s="1127">
        <f t="shared" si="8"/>
        <v>0</v>
      </c>
      <c r="R60" s="1127">
        <f t="shared" si="8"/>
        <v>0</v>
      </c>
      <c r="S60" s="1128">
        <f t="shared" si="8"/>
        <v>0</v>
      </c>
      <c r="T60" s="1128">
        <f t="shared" si="8"/>
        <v>0</v>
      </c>
      <c r="U60" s="1129">
        <f>IF(ISERROR(VLOOKUP($A60,기획현황!$F:$BS,기획현황!$AM$1,FALSE))=TRUE,0,VLOOKUP($A60,기획현황!$F:$BS,기획현황!$AM$1,FALSE))</f>
        <v>0</v>
      </c>
      <c r="V60" s="1130">
        <f t="shared" si="2"/>
        <v>0</v>
      </c>
      <c r="W60" s="1131">
        <f>IF(ISERROR(VLOOKUP($A60,기획현황!$F:$BS,기획현황!$BG$1,FALSE))=TRUE,0,VLOOKUP($A60,기획현황!$F:$BS,기획현황!$BG$1,FALSE))</f>
        <v>0</v>
      </c>
      <c r="X60" s="1130"/>
      <c r="Y60" s="238"/>
      <c r="Z60" s="1122">
        <f t="shared" si="6"/>
        <v>0</v>
      </c>
      <c r="AA60" s="1123">
        <f t="shared" si="3"/>
        <v>0</v>
      </c>
      <c r="AB60" s="1124">
        <f t="shared" si="3"/>
        <v>0</v>
      </c>
      <c r="AC60" s="1132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22">
        <f t="shared" si="9"/>
        <v>0</v>
      </c>
      <c r="AE60" s="1133">
        <f t="shared" si="9"/>
        <v>0</v>
      </c>
      <c r="AF60" s="1133">
        <f t="shared" si="9"/>
        <v>0</v>
      </c>
      <c r="AG60" s="1133">
        <f t="shared" si="9"/>
        <v>0</v>
      </c>
      <c r="AH60" s="1134">
        <f t="shared" si="9"/>
        <v>0</v>
      </c>
      <c r="AI60" s="1134">
        <f t="shared" si="9"/>
        <v>0</v>
      </c>
      <c r="AJ60" s="1135">
        <f>IF(ISERROR(VLOOKUP($A60,기획현황!$F:$BS,기획현황!$AM$1,FALSE))=TRUE,0,VLOOKUP($A60,기획현황!$F:$BS,기획현황!$AM$1,FALSE))</f>
        <v>0</v>
      </c>
      <c r="AK60" s="1130">
        <f t="shared" si="0"/>
        <v>0</v>
      </c>
      <c r="AL60" s="31">
        <f t="shared" si="7"/>
        <v>0</v>
      </c>
    </row>
    <row r="61" spans="2:38" ht="53.25" customHeight="1">
      <c r="B61" s="310" t="str">
        <f t="shared" si="5"/>
        <v/>
      </c>
      <c r="C61" s="1117">
        <f>IF(ISERROR(VLOOKUP($A61,기획현황!$F:$BS,기획현황!$AG$1,FALSE))=TRUE,0,VLOOKUP($A61,기획현황!$F:$BS,기획현황!$AG$1,FALSE))</f>
        <v>0</v>
      </c>
      <c r="D61" s="1117">
        <f>IF(ISERROR(VLOOKUP($A61,기획현황!$F:$BS,기획현황!$AK$1,FALSE))=TRUE,0,VLOOKUP($A61,기획현황!$F:$BS,기획현황!$AK$1,FALSE))</f>
        <v>0</v>
      </c>
      <c r="F61" s="1118"/>
      <c r="G61" s="1119" t="str">
        <f>IF(ISERROR(VLOOKUP($A61,기획현황!$F:$BS,기획현황!$U$1,FALSE))=TRUE,"",VLOOKUP($A61,기획현황!$F:$BS,기획현황!$U$1,FALSE))</f>
        <v/>
      </c>
      <c r="H61" s="1119" t="str">
        <f>IF(ISERROR(VLOOKUP($A61,기획현황!$F:$BS,기획현황!$X$1,FALSE))=TRUE,"",VLOOKUP($A61,기획현황!$F:$BS,기획현황!$X$1,FALSE))</f>
        <v/>
      </c>
      <c r="I61" s="1120" t="str">
        <f>IF(ISERROR(VLOOKUP($A61,기획현황!$F:$BS,기획현황!$AG$1,FALSE))=TRUE,"",VLOOKUP($A61,기획현황!$F:$BS,기획현황!$AG$1,FALSE))</f>
        <v/>
      </c>
      <c r="J61" s="1136">
        <f>SUMIF(기획현황!$F:$F,$A61,기획현황!$AF:$AF)</f>
        <v>0</v>
      </c>
      <c r="K61" s="1122">
        <f>IF(ISERROR(VLOOKUP($A61,기획현황!$F:$BS,기획현황!$AU$1,FALSE))=TRUE,0,VLOOKUP($A61,기획현황!$F:$BS,기획현황!$AU$1,FALSE))</f>
        <v>0</v>
      </c>
      <c r="L61" s="1123">
        <f>IF(ISERROR(VLOOKUP($A61,기획현황!$F:$BS,기획현황!$AV$1,FALSE))=TRUE,0,VLOOKUP($A61,기획현황!$F:$BS,기획현황!$AV$1,FALSE))</f>
        <v>0</v>
      </c>
      <c r="M61" s="1124">
        <f>IF(ISERROR(VLOOKUP($A61,기획현황!$F:$BS,기획현황!$AW$1,FALSE))=TRUE,0,VLOOKUP($A61,기획현황!$F:$BS,기획현황!$AW$1,FALSE))</f>
        <v>0</v>
      </c>
      <c r="N61" s="1125">
        <f>IF(ISERROR(VLOOKUP($A61,기획현황!$F:$BS,기획현황!$AP$1,FALSE))=TRUE,0,VLOOKUP($A61,기획현황!$F:$BS,기획현황!$AP$1,FALSE))</f>
        <v>0</v>
      </c>
      <c r="O61" s="1126">
        <f t="shared" si="8"/>
        <v>0</v>
      </c>
      <c r="P61" s="1127">
        <f t="shared" si="8"/>
        <v>0</v>
      </c>
      <c r="Q61" s="1127">
        <f t="shared" si="8"/>
        <v>0</v>
      </c>
      <c r="R61" s="1127">
        <f t="shared" si="8"/>
        <v>0</v>
      </c>
      <c r="S61" s="1128">
        <f t="shared" si="8"/>
        <v>0</v>
      </c>
      <c r="T61" s="1128">
        <f t="shared" si="8"/>
        <v>0</v>
      </c>
      <c r="U61" s="1129">
        <f>IF(ISERROR(VLOOKUP($A61,기획현황!$F:$BS,기획현황!$AM$1,FALSE))=TRUE,0,VLOOKUP($A61,기획현황!$F:$BS,기획현황!$AM$1,FALSE))</f>
        <v>0</v>
      </c>
      <c r="V61" s="1130">
        <f t="shared" si="2"/>
        <v>0</v>
      </c>
      <c r="W61" s="1131">
        <f>IF(ISERROR(VLOOKUP($A61,기획현황!$F:$BS,기획현황!$BG$1,FALSE))=TRUE,0,VLOOKUP($A61,기획현황!$F:$BS,기획현황!$BG$1,FALSE))</f>
        <v>0</v>
      </c>
      <c r="X61" s="1130"/>
      <c r="Y61" s="238"/>
      <c r="Z61" s="1122">
        <f t="shared" si="6"/>
        <v>0</v>
      </c>
      <c r="AA61" s="1123">
        <f t="shared" si="3"/>
        <v>0</v>
      </c>
      <c r="AB61" s="1124">
        <f t="shared" si="3"/>
        <v>0</v>
      </c>
      <c r="AC61" s="1132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22">
        <f t="shared" si="9"/>
        <v>0</v>
      </c>
      <c r="AE61" s="1133">
        <f t="shared" si="9"/>
        <v>0</v>
      </c>
      <c r="AF61" s="1133">
        <f t="shared" si="9"/>
        <v>0</v>
      </c>
      <c r="AG61" s="1133">
        <f t="shared" si="9"/>
        <v>0</v>
      </c>
      <c r="AH61" s="1134">
        <f t="shared" si="9"/>
        <v>0</v>
      </c>
      <c r="AI61" s="1134">
        <f t="shared" si="9"/>
        <v>0</v>
      </c>
      <c r="AJ61" s="1135">
        <f>IF(ISERROR(VLOOKUP($A61,기획현황!$F:$BS,기획현황!$AM$1,FALSE))=TRUE,0,VLOOKUP($A61,기획현황!$F:$BS,기획현황!$AM$1,FALSE))</f>
        <v>0</v>
      </c>
      <c r="AK61" s="1130">
        <f t="shared" si="0"/>
        <v>0</v>
      </c>
      <c r="AL61" s="31">
        <f t="shared" si="7"/>
        <v>0</v>
      </c>
    </row>
    <row r="62" spans="2:38" ht="53.25" customHeight="1">
      <c r="B62" s="310" t="str">
        <f t="shared" si="5"/>
        <v/>
      </c>
      <c r="C62" s="1117">
        <f>IF(ISERROR(VLOOKUP($A62,기획현황!$F:$BS,기획현황!$AG$1,FALSE))=TRUE,0,VLOOKUP($A62,기획현황!$F:$BS,기획현황!$AG$1,FALSE))</f>
        <v>0</v>
      </c>
      <c r="D62" s="1117">
        <f>IF(ISERROR(VLOOKUP($A62,기획현황!$F:$BS,기획현황!$AK$1,FALSE))=TRUE,0,VLOOKUP($A62,기획현황!$F:$BS,기획현황!$AK$1,FALSE))</f>
        <v>0</v>
      </c>
      <c r="F62" s="1118"/>
      <c r="G62" s="1119" t="str">
        <f>IF(ISERROR(VLOOKUP($A62,기획현황!$F:$BS,기획현황!$U$1,FALSE))=TRUE,"",VLOOKUP($A62,기획현황!$F:$BS,기획현황!$U$1,FALSE))</f>
        <v/>
      </c>
      <c r="H62" s="1119" t="str">
        <f>IF(ISERROR(VLOOKUP($A62,기획현황!$F:$BS,기획현황!$X$1,FALSE))=TRUE,"",VLOOKUP($A62,기획현황!$F:$BS,기획현황!$X$1,FALSE))</f>
        <v/>
      </c>
      <c r="I62" s="1120" t="str">
        <f>IF(ISERROR(VLOOKUP($A62,기획현황!$F:$BS,기획현황!$AG$1,FALSE))=TRUE,"",VLOOKUP($A62,기획현황!$F:$BS,기획현황!$AG$1,FALSE))</f>
        <v/>
      </c>
      <c r="J62" s="1136">
        <f>SUMIF(기획현황!$F:$F,$A62,기획현황!$AF:$AF)</f>
        <v>0</v>
      </c>
      <c r="K62" s="1122">
        <f>IF(ISERROR(VLOOKUP($A62,기획현황!$F:$BS,기획현황!$AU$1,FALSE))=TRUE,0,VLOOKUP($A62,기획현황!$F:$BS,기획현황!$AU$1,FALSE))</f>
        <v>0</v>
      </c>
      <c r="L62" s="1123">
        <f>IF(ISERROR(VLOOKUP($A62,기획현황!$F:$BS,기획현황!$AV$1,FALSE))=TRUE,0,VLOOKUP($A62,기획현황!$F:$BS,기획현황!$AV$1,FALSE))</f>
        <v>0</v>
      </c>
      <c r="M62" s="1124">
        <f>IF(ISERROR(VLOOKUP($A62,기획현황!$F:$BS,기획현황!$AW$1,FALSE))=TRUE,0,VLOOKUP($A62,기획현황!$F:$BS,기획현황!$AW$1,FALSE))</f>
        <v>0</v>
      </c>
      <c r="N62" s="1125">
        <f>IF(ISERROR(VLOOKUP($A62,기획현황!$F:$BS,기획현황!$AP$1,FALSE))=TRUE,0,VLOOKUP($A62,기획현황!$F:$BS,기획현황!$AP$1,FALSE))</f>
        <v>0</v>
      </c>
      <c r="O62" s="1126">
        <f t="shared" si="8"/>
        <v>0</v>
      </c>
      <c r="P62" s="1127">
        <f t="shared" si="8"/>
        <v>0</v>
      </c>
      <c r="Q62" s="1127">
        <f t="shared" si="8"/>
        <v>0</v>
      </c>
      <c r="R62" s="1127">
        <f t="shared" si="8"/>
        <v>0</v>
      </c>
      <c r="S62" s="1128">
        <f t="shared" si="8"/>
        <v>0</v>
      </c>
      <c r="T62" s="1128">
        <f t="shared" si="8"/>
        <v>0</v>
      </c>
      <c r="U62" s="1129">
        <f>IF(ISERROR(VLOOKUP($A62,기획현황!$F:$BS,기획현황!$AM$1,FALSE))=TRUE,0,VLOOKUP($A62,기획현황!$F:$BS,기획현황!$AM$1,FALSE))</f>
        <v>0</v>
      </c>
      <c r="V62" s="1130">
        <f t="shared" si="2"/>
        <v>0</v>
      </c>
      <c r="W62" s="1131">
        <f>IF(ISERROR(VLOOKUP($A62,기획현황!$F:$BS,기획현황!$BG$1,FALSE))=TRUE,0,VLOOKUP($A62,기획현황!$F:$BS,기획현황!$BG$1,FALSE))</f>
        <v>0</v>
      </c>
      <c r="X62" s="1130"/>
      <c r="Y62" s="238"/>
      <c r="Z62" s="1122">
        <f t="shared" si="6"/>
        <v>0</v>
      </c>
      <c r="AA62" s="1123">
        <f t="shared" si="3"/>
        <v>0</v>
      </c>
      <c r="AB62" s="1124">
        <f t="shared" si="3"/>
        <v>0</v>
      </c>
      <c r="AC62" s="1132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22">
        <f t="shared" si="9"/>
        <v>0</v>
      </c>
      <c r="AE62" s="1133">
        <f t="shared" si="9"/>
        <v>0</v>
      </c>
      <c r="AF62" s="1133">
        <f t="shared" si="9"/>
        <v>0</v>
      </c>
      <c r="AG62" s="1133">
        <f t="shared" si="9"/>
        <v>0</v>
      </c>
      <c r="AH62" s="1134">
        <f t="shared" si="9"/>
        <v>0</v>
      </c>
      <c r="AI62" s="1134">
        <f t="shared" si="9"/>
        <v>0</v>
      </c>
      <c r="AJ62" s="1135">
        <f>IF(ISERROR(VLOOKUP($A62,기획현황!$F:$BS,기획현황!$AM$1,FALSE))=TRUE,0,VLOOKUP($A62,기획현황!$F:$BS,기획현황!$AM$1,FALSE))</f>
        <v>0</v>
      </c>
      <c r="AK62" s="1130">
        <f t="shared" si="0"/>
        <v>0</v>
      </c>
      <c r="AL62" s="31">
        <f t="shared" si="7"/>
        <v>0</v>
      </c>
    </row>
    <row r="63" spans="2:38" ht="53.25" customHeight="1">
      <c r="B63" s="310" t="str">
        <f t="shared" si="5"/>
        <v/>
      </c>
      <c r="C63" s="1117">
        <f>IF(ISERROR(VLOOKUP($A63,기획현황!$F:$BS,기획현황!$AG$1,FALSE))=TRUE,0,VLOOKUP($A63,기획현황!$F:$BS,기획현황!$AG$1,FALSE))</f>
        <v>0</v>
      </c>
      <c r="D63" s="1117">
        <f>IF(ISERROR(VLOOKUP($A63,기획현황!$F:$BS,기획현황!$AK$1,FALSE))=TRUE,0,VLOOKUP($A63,기획현황!$F:$BS,기획현황!$AK$1,FALSE))</f>
        <v>0</v>
      </c>
      <c r="F63" s="1118"/>
      <c r="G63" s="1119" t="str">
        <f>IF(ISERROR(VLOOKUP($A63,기획현황!$F:$BS,기획현황!$U$1,FALSE))=TRUE,"",VLOOKUP($A63,기획현황!$F:$BS,기획현황!$U$1,FALSE))</f>
        <v/>
      </c>
      <c r="H63" s="1119" t="str">
        <f>IF(ISERROR(VLOOKUP($A63,기획현황!$F:$BS,기획현황!$X$1,FALSE))=TRUE,"",VLOOKUP($A63,기획현황!$F:$BS,기획현황!$X$1,FALSE))</f>
        <v/>
      </c>
      <c r="I63" s="1120" t="str">
        <f>IF(ISERROR(VLOOKUP($A63,기획현황!$F:$BS,기획현황!$AG$1,FALSE))=TRUE,"",VLOOKUP($A63,기획현황!$F:$BS,기획현황!$AG$1,FALSE))</f>
        <v/>
      </c>
      <c r="J63" s="1136">
        <f>SUMIF(기획현황!$F:$F,$A63,기획현황!$AF:$AF)</f>
        <v>0</v>
      </c>
      <c r="K63" s="1122">
        <f>IF(ISERROR(VLOOKUP($A63,기획현황!$F:$BS,기획현황!$AU$1,FALSE))=TRUE,0,VLOOKUP($A63,기획현황!$F:$BS,기획현황!$AU$1,FALSE))</f>
        <v>0</v>
      </c>
      <c r="L63" s="1123">
        <f>IF(ISERROR(VLOOKUP($A63,기획현황!$F:$BS,기획현황!$AV$1,FALSE))=TRUE,0,VLOOKUP($A63,기획현황!$F:$BS,기획현황!$AV$1,FALSE))</f>
        <v>0</v>
      </c>
      <c r="M63" s="1124">
        <f>IF(ISERROR(VLOOKUP($A63,기획현황!$F:$BS,기획현황!$AW$1,FALSE))=TRUE,0,VLOOKUP($A63,기획현황!$F:$BS,기획현황!$AW$1,FALSE))</f>
        <v>0</v>
      </c>
      <c r="N63" s="1125">
        <f>IF(ISERROR(VLOOKUP($A63,기획현황!$F:$BS,기획현황!$AP$1,FALSE))=TRUE,0,VLOOKUP($A63,기획현황!$F:$BS,기획현황!$AP$1,FALSE))</f>
        <v>0</v>
      </c>
      <c r="O63" s="1126">
        <f t="shared" si="8"/>
        <v>0</v>
      </c>
      <c r="P63" s="1127">
        <f t="shared" si="8"/>
        <v>0</v>
      </c>
      <c r="Q63" s="1127">
        <f t="shared" si="8"/>
        <v>0</v>
      </c>
      <c r="R63" s="1127">
        <f t="shared" si="8"/>
        <v>0</v>
      </c>
      <c r="S63" s="1128">
        <f t="shared" si="8"/>
        <v>0</v>
      </c>
      <c r="T63" s="1128">
        <f t="shared" si="8"/>
        <v>0</v>
      </c>
      <c r="U63" s="1129">
        <f>IF(ISERROR(VLOOKUP($A63,기획현황!$F:$BS,기획현황!$AM$1,FALSE))=TRUE,0,VLOOKUP($A63,기획현황!$F:$BS,기획현황!$AM$1,FALSE))</f>
        <v>0</v>
      </c>
      <c r="V63" s="1130">
        <f t="shared" si="2"/>
        <v>0</v>
      </c>
      <c r="W63" s="1131">
        <f>IF(ISERROR(VLOOKUP($A63,기획현황!$F:$BS,기획현황!$BG$1,FALSE))=TRUE,0,VLOOKUP($A63,기획현황!$F:$BS,기획현황!$BG$1,FALSE))</f>
        <v>0</v>
      </c>
      <c r="X63" s="1130"/>
      <c r="Y63" s="238"/>
      <c r="Z63" s="1122">
        <f t="shared" si="6"/>
        <v>0</v>
      </c>
      <c r="AA63" s="1123">
        <f t="shared" si="3"/>
        <v>0</v>
      </c>
      <c r="AB63" s="1124">
        <f t="shared" si="3"/>
        <v>0</v>
      </c>
      <c r="AC63" s="1132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22">
        <f t="shared" si="9"/>
        <v>0</v>
      </c>
      <c r="AE63" s="1133">
        <f t="shared" si="9"/>
        <v>0</v>
      </c>
      <c r="AF63" s="1133">
        <f t="shared" si="9"/>
        <v>0</v>
      </c>
      <c r="AG63" s="1133">
        <f t="shared" si="9"/>
        <v>0</v>
      </c>
      <c r="AH63" s="1134">
        <f t="shared" si="9"/>
        <v>0</v>
      </c>
      <c r="AI63" s="1134">
        <f t="shared" si="9"/>
        <v>0</v>
      </c>
      <c r="AJ63" s="1135">
        <f>IF(ISERROR(VLOOKUP($A63,기획현황!$F:$BS,기획현황!$AM$1,FALSE))=TRUE,0,VLOOKUP($A63,기획현황!$F:$BS,기획현황!$AM$1,FALSE))</f>
        <v>0</v>
      </c>
      <c r="AK63" s="1130">
        <f t="shared" si="0"/>
        <v>0</v>
      </c>
      <c r="AL63" s="31">
        <f t="shared" si="7"/>
        <v>0</v>
      </c>
    </row>
    <row r="64" spans="2:38" ht="53.25" customHeight="1">
      <c r="B64" s="310" t="str">
        <f t="shared" si="5"/>
        <v/>
      </c>
      <c r="C64" s="1117">
        <f>IF(ISERROR(VLOOKUP($A64,기획현황!$F:$BS,기획현황!$AG$1,FALSE))=TRUE,0,VLOOKUP($A64,기획현황!$F:$BS,기획현황!$AG$1,FALSE))</f>
        <v>0</v>
      </c>
      <c r="D64" s="1117">
        <f>IF(ISERROR(VLOOKUP($A64,기획현황!$F:$BS,기획현황!$AK$1,FALSE))=TRUE,0,VLOOKUP($A64,기획현황!$F:$BS,기획현황!$AK$1,FALSE))</f>
        <v>0</v>
      </c>
      <c r="F64" s="1118"/>
      <c r="G64" s="1119" t="str">
        <f>IF(ISERROR(VLOOKUP($A64,기획현황!$F:$BS,기획현황!$U$1,FALSE))=TRUE,"",VLOOKUP($A64,기획현황!$F:$BS,기획현황!$U$1,FALSE))</f>
        <v/>
      </c>
      <c r="H64" s="1119" t="str">
        <f>IF(ISERROR(VLOOKUP($A64,기획현황!$F:$BS,기획현황!$X$1,FALSE))=TRUE,"",VLOOKUP($A64,기획현황!$F:$BS,기획현황!$X$1,FALSE))</f>
        <v/>
      </c>
      <c r="I64" s="1120" t="str">
        <f>IF(ISERROR(VLOOKUP($A64,기획현황!$F:$BS,기획현황!$AG$1,FALSE))=TRUE,"",VLOOKUP($A64,기획현황!$F:$BS,기획현황!$AG$1,FALSE))</f>
        <v/>
      </c>
      <c r="J64" s="1136">
        <f>SUMIF(기획현황!$F:$F,$A64,기획현황!$AF:$AF)</f>
        <v>0</v>
      </c>
      <c r="K64" s="1122">
        <f>IF(ISERROR(VLOOKUP($A64,기획현황!$F:$BS,기획현황!$AU$1,FALSE))=TRUE,0,VLOOKUP($A64,기획현황!$F:$BS,기획현황!$AU$1,FALSE))</f>
        <v>0</v>
      </c>
      <c r="L64" s="1123">
        <f>IF(ISERROR(VLOOKUP($A64,기획현황!$F:$BS,기획현황!$AV$1,FALSE))=TRUE,0,VLOOKUP($A64,기획현황!$F:$BS,기획현황!$AV$1,FALSE))</f>
        <v>0</v>
      </c>
      <c r="M64" s="1124">
        <f>IF(ISERROR(VLOOKUP($A64,기획현황!$F:$BS,기획현황!$AW$1,FALSE))=TRUE,0,VLOOKUP($A64,기획현황!$F:$BS,기획현황!$AW$1,FALSE))</f>
        <v>0</v>
      </c>
      <c r="N64" s="1125">
        <f>IF(ISERROR(VLOOKUP($A64,기획현황!$F:$BS,기획현황!$AP$1,FALSE))=TRUE,0,VLOOKUP($A64,기획현황!$F:$BS,기획현황!$AP$1,FALSE))</f>
        <v>0</v>
      </c>
      <c r="O64" s="1126">
        <f t="shared" si="8"/>
        <v>0</v>
      </c>
      <c r="P64" s="1127">
        <f t="shared" si="8"/>
        <v>0</v>
      </c>
      <c r="Q64" s="1127">
        <f t="shared" si="8"/>
        <v>0</v>
      </c>
      <c r="R64" s="1127">
        <f t="shared" ref="O64:T106" si="10">($N64*1.1)*R$4</f>
        <v>0</v>
      </c>
      <c r="S64" s="1128">
        <f t="shared" si="10"/>
        <v>0</v>
      </c>
      <c r="T64" s="1128">
        <f t="shared" si="10"/>
        <v>0</v>
      </c>
      <c r="U64" s="1129">
        <f>IF(ISERROR(VLOOKUP($A64,기획현황!$F:$BS,기획현황!$AM$1,FALSE))=TRUE,0,VLOOKUP($A64,기획현황!$F:$BS,기획현황!$AM$1,FALSE))</f>
        <v>0</v>
      </c>
      <c r="V64" s="1130">
        <f t="shared" si="2"/>
        <v>0</v>
      </c>
      <c r="W64" s="1131">
        <f>IF(ISERROR(VLOOKUP($A64,기획현황!$F:$BS,기획현황!$BG$1,FALSE))=TRUE,0,VLOOKUP($A64,기획현황!$F:$BS,기획현황!$BG$1,FALSE))</f>
        <v>0</v>
      </c>
      <c r="X64" s="1130"/>
      <c r="Y64" s="238"/>
      <c r="Z64" s="1122">
        <f t="shared" si="6"/>
        <v>0</v>
      </c>
      <c r="AA64" s="1123">
        <f t="shared" si="3"/>
        <v>0</v>
      </c>
      <c r="AB64" s="1124">
        <f t="shared" si="3"/>
        <v>0</v>
      </c>
      <c r="AC64" s="1132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22">
        <f t="shared" ref="AD64:AI106" si="11">($N64*1.1)*AD$4</f>
        <v>0</v>
      </c>
      <c r="AE64" s="1133">
        <f t="shared" si="11"/>
        <v>0</v>
      </c>
      <c r="AF64" s="1133">
        <f t="shared" si="11"/>
        <v>0</v>
      </c>
      <c r="AG64" s="1133">
        <f t="shared" si="11"/>
        <v>0</v>
      </c>
      <c r="AH64" s="1134">
        <f t="shared" si="11"/>
        <v>0</v>
      </c>
      <c r="AI64" s="1134">
        <f t="shared" si="11"/>
        <v>0</v>
      </c>
      <c r="AJ64" s="1135">
        <f>IF(ISERROR(VLOOKUP($A64,기획현황!$F:$BS,기획현황!$AM$1,FALSE))=TRUE,0,VLOOKUP($A64,기획현황!$F:$BS,기획현황!$AM$1,FALSE))</f>
        <v>0</v>
      </c>
      <c r="AK64" s="1137">
        <f t="shared" si="0"/>
        <v>0</v>
      </c>
      <c r="AL64" s="31">
        <f t="shared" si="7"/>
        <v>0</v>
      </c>
    </row>
    <row r="65" spans="2:38" ht="53.25" customHeight="1">
      <c r="B65" s="310" t="str">
        <f t="shared" si="5"/>
        <v/>
      </c>
      <c r="C65" s="1117">
        <f>IF(ISERROR(VLOOKUP($A65,기획현황!$F:$BS,기획현황!$AG$1,FALSE))=TRUE,0,VLOOKUP($A65,기획현황!$F:$BS,기획현황!$AG$1,FALSE))</f>
        <v>0</v>
      </c>
      <c r="D65" s="1117">
        <f>IF(ISERROR(VLOOKUP($A65,기획현황!$F:$BS,기획현황!$AK$1,FALSE))=TRUE,0,VLOOKUP($A65,기획현황!$F:$BS,기획현황!$AK$1,FALSE))</f>
        <v>0</v>
      </c>
      <c r="F65" s="1118"/>
      <c r="G65" s="1119" t="str">
        <f>IF(ISERROR(VLOOKUP($A65,기획현황!$F:$BS,기획현황!$U$1,FALSE))=TRUE,"",VLOOKUP($A65,기획현황!$F:$BS,기획현황!$U$1,FALSE))</f>
        <v/>
      </c>
      <c r="H65" s="1119" t="str">
        <f>IF(ISERROR(VLOOKUP($A65,기획현황!$F:$BS,기획현황!$X$1,FALSE))=TRUE,"",VLOOKUP($A65,기획현황!$F:$BS,기획현황!$X$1,FALSE))</f>
        <v/>
      </c>
      <c r="I65" s="1120" t="str">
        <f>IF(ISERROR(VLOOKUP($A65,기획현황!$F:$BS,기획현황!$AG$1,FALSE))=TRUE,"",VLOOKUP($A65,기획현황!$F:$BS,기획현황!$AG$1,FALSE))</f>
        <v/>
      </c>
      <c r="J65" s="1136">
        <f>SUMIF(기획현황!$F:$F,$A65,기획현황!$AF:$AF)</f>
        <v>0</v>
      </c>
      <c r="K65" s="1122">
        <f>IF(ISERROR(VLOOKUP($A65,기획현황!$F:$BS,기획현황!$AU$1,FALSE))=TRUE,0,VLOOKUP($A65,기획현황!$F:$BS,기획현황!$AU$1,FALSE))</f>
        <v>0</v>
      </c>
      <c r="L65" s="1123">
        <f>IF(ISERROR(VLOOKUP($A65,기획현황!$F:$BS,기획현황!$AV$1,FALSE))=TRUE,0,VLOOKUP($A65,기획현황!$F:$BS,기획현황!$AV$1,FALSE))</f>
        <v>0</v>
      </c>
      <c r="M65" s="1124">
        <f>IF(ISERROR(VLOOKUP($A65,기획현황!$F:$BS,기획현황!$AW$1,FALSE))=TRUE,0,VLOOKUP($A65,기획현황!$F:$BS,기획현황!$AW$1,FALSE))</f>
        <v>0</v>
      </c>
      <c r="N65" s="1125">
        <f>IF(ISERROR(VLOOKUP($A65,기획현황!$F:$BS,기획현황!$AP$1,FALSE))=TRUE,0,VLOOKUP($A65,기획현황!$F:$BS,기획현황!$AP$1,FALSE))</f>
        <v>0</v>
      </c>
      <c r="O65" s="1126">
        <f t="shared" si="10"/>
        <v>0</v>
      </c>
      <c r="P65" s="1127">
        <f t="shared" si="10"/>
        <v>0</v>
      </c>
      <c r="Q65" s="1127">
        <f t="shared" si="10"/>
        <v>0</v>
      </c>
      <c r="R65" s="1127">
        <f t="shared" si="10"/>
        <v>0</v>
      </c>
      <c r="S65" s="1128">
        <f t="shared" si="10"/>
        <v>0</v>
      </c>
      <c r="T65" s="1128">
        <f t="shared" si="10"/>
        <v>0</v>
      </c>
      <c r="U65" s="1129">
        <f>IF(ISERROR(VLOOKUP($A65,기획현황!$F:$BS,기획현황!$AM$1,FALSE))=TRUE,0,VLOOKUP($A65,기획현황!$F:$BS,기획현황!$AM$1,FALSE))</f>
        <v>0</v>
      </c>
      <c r="V65" s="1130">
        <f t="shared" si="2"/>
        <v>0</v>
      </c>
      <c r="W65" s="1131">
        <f>IF(ISERROR(VLOOKUP($A65,기획현황!$F:$BS,기획현황!$BG$1,FALSE))=TRUE,0,VLOOKUP($A65,기획현황!$F:$BS,기획현황!$BG$1,FALSE))</f>
        <v>0</v>
      </c>
      <c r="X65" s="1130"/>
      <c r="Y65" s="238"/>
      <c r="Z65" s="1122">
        <f t="shared" si="6"/>
        <v>0</v>
      </c>
      <c r="AA65" s="1123">
        <f t="shared" si="3"/>
        <v>0</v>
      </c>
      <c r="AB65" s="1124">
        <f t="shared" si="3"/>
        <v>0</v>
      </c>
      <c r="AC65" s="1132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22">
        <f t="shared" si="11"/>
        <v>0</v>
      </c>
      <c r="AE65" s="1133">
        <f t="shared" si="11"/>
        <v>0</v>
      </c>
      <c r="AF65" s="1133">
        <f t="shared" si="11"/>
        <v>0</v>
      </c>
      <c r="AG65" s="1133">
        <f t="shared" si="11"/>
        <v>0</v>
      </c>
      <c r="AH65" s="1134">
        <f t="shared" si="11"/>
        <v>0</v>
      </c>
      <c r="AI65" s="1134">
        <f t="shared" si="11"/>
        <v>0</v>
      </c>
      <c r="AJ65" s="1135">
        <f>IF(ISERROR(VLOOKUP($A65,기획현황!$F:$BS,기획현황!$AM$1,FALSE))=TRUE,0,VLOOKUP($A65,기획현황!$F:$BS,기획현황!$AM$1,FALSE))</f>
        <v>0</v>
      </c>
      <c r="AK65" s="1137">
        <f t="shared" si="0"/>
        <v>0</v>
      </c>
      <c r="AL65" s="31">
        <f t="shared" si="7"/>
        <v>0</v>
      </c>
    </row>
    <row r="66" spans="2:38" ht="53.25" customHeight="1">
      <c r="B66" s="310" t="str">
        <f t="shared" si="5"/>
        <v/>
      </c>
      <c r="C66" s="1117">
        <f>IF(ISERROR(VLOOKUP($A66,기획현황!$F:$BS,기획현황!$AG$1,FALSE))=TRUE,0,VLOOKUP($A66,기획현황!$F:$BS,기획현황!$AG$1,FALSE))</f>
        <v>0</v>
      </c>
      <c r="D66" s="1117">
        <f>IF(ISERROR(VLOOKUP($A66,기획현황!$F:$BS,기획현황!$AK$1,FALSE))=TRUE,0,VLOOKUP($A66,기획현황!$F:$BS,기획현황!$AK$1,FALSE))</f>
        <v>0</v>
      </c>
      <c r="F66" s="1118"/>
      <c r="G66" s="1119" t="str">
        <f>IF(ISERROR(VLOOKUP($A66,기획현황!$F:$BS,기획현황!$U$1,FALSE))=TRUE,"",VLOOKUP($A66,기획현황!$F:$BS,기획현황!$U$1,FALSE))</f>
        <v/>
      </c>
      <c r="H66" s="1119" t="str">
        <f>IF(ISERROR(VLOOKUP($A66,기획현황!$F:$BS,기획현황!$X$1,FALSE))=TRUE,"",VLOOKUP($A66,기획현황!$F:$BS,기획현황!$X$1,FALSE))</f>
        <v/>
      </c>
      <c r="I66" s="1120" t="str">
        <f>IF(ISERROR(VLOOKUP($A66,기획현황!$F:$BS,기획현황!$AG$1,FALSE))=TRUE,"",VLOOKUP($A66,기획현황!$F:$BS,기획현황!$AG$1,FALSE))</f>
        <v/>
      </c>
      <c r="J66" s="1136">
        <f>SUMIF(기획현황!$F:$F,$A66,기획현황!$AF:$AF)</f>
        <v>0</v>
      </c>
      <c r="K66" s="1122">
        <f>IF(ISERROR(VLOOKUP($A66,기획현황!$F:$BS,기획현황!$AU$1,FALSE))=TRUE,0,VLOOKUP($A66,기획현황!$F:$BS,기획현황!$AU$1,FALSE))</f>
        <v>0</v>
      </c>
      <c r="L66" s="1123">
        <f>IF(ISERROR(VLOOKUP($A66,기획현황!$F:$BS,기획현황!$AV$1,FALSE))=TRUE,0,VLOOKUP($A66,기획현황!$F:$BS,기획현황!$AV$1,FALSE))</f>
        <v>0</v>
      </c>
      <c r="M66" s="1124">
        <f>IF(ISERROR(VLOOKUP($A66,기획현황!$F:$BS,기획현황!$AW$1,FALSE))=TRUE,0,VLOOKUP($A66,기획현황!$F:$BS,기획현황!$AW$1,FALSE))</f>
        <v>0</v>
      </c>
      <c r="N66" s="1125">
        <f>IF(ISERROR(VLOOKUP($A66,기획현황!$F:$BS,기획현황!$AP$1,FALSE))=TRUE,0,VLOOKUP($A66,기획현황!$F:$BS,기획현황!$AP$1,FALSE))</f>
        <v>0</v>
      </c>
      <c r="O66" s="1126">
        <f t="shared" si="10"/>
        <v>0</v>
      </c>
      <c r="P66" s="1127">
        <f t="shared" si="10"/>
        <v>0</v>
      </c>
      <c r="Q66" s="1127">
        <f t="shared" si="10"/>
        <v>0</v>
      </c>
      <c r="R66" s="1127">
        <f t="shared" si="10"/>
        <v>0</v>
      </c>
      <c r="S66" s="1128">
        <f t="shared" si="10"/>
        <v>0</v>
      </c>
      <c r="T66" s="1128">
        <f t="shared" si="10"/>
        <v>0</v>
      </c>
      <c r="U66" s="1129">
        <f>IF(ISERROR(VLOOKUP($A66,기획현황!$F:$BS,기획현황!$AM$1,FALSE))=TRUE,0,VLOOKUP($A66,기획현황!$F:$BS,기획현황!$AM$1,FALSE))</f>
        <v>0</v>
      </c>
      <c r="V66" s="1130">
        <f t="shared" si="2"/>
        <v>0</v>
      </c>
      <c r="W66" s="1131">
        <f>IF(ISERROR(VLOOKUP($A66,기획현황!$F:$BS,기획현황!$BG$1,FALSE))=TRUE,0,VLOOKUP($A66,기획현황!$F:$BS,기획현황!$BG$1,FALSE))</f>
        <v>0</v>
      </c>
      <c r="X66" s="1130"/>
      <c r="Y66" s="238"/>
      <c r="Z66" s="1122">
        <f t="shared" si="6"/>
        <v>0</v>
      </c>
      <c r="AA66" s="1123">
        <f t="shared" si="3"/>
        <v>0</v>
      </c>
      <c r="AB66" s="1124">
        <f t="shared" si="3"/>
        <v>0</v>
      </c>
      <c r="AC66" s="1132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22">
        <f t="shared" si="11"/>
        <v>0</v>
      </c>
      <c r="AE66" s="1133">
        <f t="shared" si="11"/>
        <v>0</v>
      </c>
      <c r="AF66" s="1133">
        <f t="shared" si="11"/>
        <v>0</v>
      </c>
      <c r="AG66" s="1133">
        <f t="shared" si="11"/>
        <v>0</v>
      </c>
      <c r="AH66" s="1134">
        <f t="shared" si="11"/>
        <v>0</v>
      </c>
      <c r="AI66" s="1134">
        <f t="shared" si="11"/>
        <v>0</v>
      </c>
      <c r="AJ66" s="1135">
        <f>IF(ISERROR(VLOOKUP($A66,기획현황!$F:$BS,기획현황!$AM$1,FALSE))=TRUE,0,VLOOKUP($A66,기획현황!$F:$BS,기획현황!$AM$1,FALSE))</f>
        <v>0</v>
      </c>
      <c r="AK66" s="1137">
        <f t="shared" si="0"/>
        <v>0</v>
      </c>
      <c r="AL66" s="31">
        <f t="shared" si="7"/>
        <v>0</v>
      </c>
    </row>
    <row r="67" spans="2:38" ht="53.25" customHeight="1">
      <c r="B67" s="310" t="str">
        <f t="shared" si="5"/>
        <v/>
      </c>
      <c r="C67" s="1117">
        <f>IF(ISERROR(VLOOKUP($A67,기획현황!$F:$BS,기획현황!$AG$1,FALSE))=TRUE,0,VLOOKUP($A67,기획현황!$F:$BS,기획현황!$AG$1,FALSE))</f>
        <v>0</v>
      </c>
      <c r="D67" s="1117">
        <f>IF(ISERROR(VLOOKUP($A67,기획현황!$F:$BS,기획현황!$AK$1,FALSE))=TRUE,0,VLOOKUP($A67,기획현황!$F:$BS,기획현황!$AK$1,FALSE))</f>
        <v>0</v>
      </c>
      <c r="F67" s="1118"/>
      <c r="G67" s="1119" t="str">
        <f>IF(ISERROR(VLOOKUP($A67,기획현황!$F:$BS,기획현황!$U$1,FALSE))=TRUE,"",VLOOKUP($A67,기획현황!$F:$BS,기획현황!$U$1,FALSE))</f>
        <v/>
      </c>
      <c r="H67" s="1119" t="str">
        <f>IF(ISERROR(VLOOKUP($A67,기획현황!$F:$BS,기획현황!$X$1,FALSE))=TRUE,"",VLOOKUP($A67,기획현황!$F:$BS,기획현황!$X$1,FALSE))</f>
        <v/>
      </c>
      <c r="I67" s="1120" t="str">
        <f>IF(ISERROR(VLOOKUP($A67,기획현황!$F:$BS,기획현황!$AG$1,FALSE))=TRUE,"",VLOOKUP($A67,기획현황!$F:$BS,기획현황!$AG$1,FALSE))</f>
        <v/>
      </c>
      <c r="J67" s="1136">
        <f>SUMIF(기획현황!$F:$F,$A67,기획현황!$AF:$AF)</f>
        <v>0</v>
      </c>
      <c r="K67" s="1122">
        <f>IF(ISERROR(VLOOKUP($A67,기획현황!$F:$BS,기획현황!$AU$1,FALSE))=TRUE,0,VLOOKUP($A67,기획현황!$F:$BS,기획현황!$AU$1,FALSE))</f>
        <v>0</v>
      </c>
      <c r="L67" s="1123">
        <f>IF(ISERROR(VLOOKUP($A67,기획현황!$F:$BS,기획현황!$AV$1,FALSE))=TRUE,0,VLOOKUP($A67,기획현황!$F:$BS,기획현황!$AV$1,FALSE))</f>
        <v>0</v>
      </c>
      <c r="M67" s="1124">
        <f>IF(ISERROR(VLOOKUP($A67,기획현황!$F:$BS,기획현황!$AW$1,FALSE))=TRUE,0,VLOOKUP($A67,기획현황!$F:$BS,기획현황!$AW$1,FALSE))</f>
        <v>0</v>
      </c>
      <c r="N67" s="1125">
        <f>IF(ISERROR(VLOOKUP($A67,기획현황!$F:$BS,기획현황!$AP$1,FALSE))=TRUE,0,VLOOKUP($A67,기획현황!$F:$BS,기획현황!$AP$1,FALSE))</f>
        <v>0</v>
      </c>
      <c r="O67" s="1126">
        <f t="shared" si="10"/>
        <v>0</v>
      </c>
      <c r="P67" s="1127">
        <f t="shared" si="10"/>
        <v>0</v>
      </c>
      <c r="Q67" s="1127">
        <f t="shared" si="10"/>
        <v>0</v>
      </c>
      <c r="R67" s="1127">
        <f t="shared" si="10"/>
        <v>0</v>
      </c>
      <c r="S67" s="1128">
        <f t="shared" si="10"/>
        <v>0</v>
      </c>
      <c r="T67" s="1128">
        <f t="shared" si="10"/>
        <v>0</v>
      </c>
      <c r="U67" s="1129">
        <f>IF(ISERROR(VLOOKUP($A67,기획현황!$F:$BS,기획현황!$AM$1,FALSE))=TRUE,0,VLOOKUP($A67,기획현황!$F:$BS,기획현황!$AM$1,FALSE))</f>
        <v>0</v>
      </c>
      <c r="V67" s="1130">
        <f t="shared" si="2"/>
        <v>0</v>
      </c>
      <c r="W67" s="1131">
        <f>IF(ISERROR(VLOOKUP($A67,기획현황!$F:$BS,기획현황!$BG$1,FALSE))=TRUE,0,VLOOKUP($A67,기획현황!$F:$BS,기획현황!$BG$1,FALSE))</f>
        <v>0</v>
      </c>
      <c r="X67" s="1130"/>
      <c r="Y67" s="238"/>
      <c r="Z67" s="1122">
        <f t="shared" si="6"/>
        <v>0</v>
      </c>
      <c r="AA67" s="1123">
        <f t="shared" si="3"/>
        <v>0</v>
      </c>
      <c r="AB67" s="1124">
        <f t="shared" si="3"/>
        <v>0</v>
      </c>
      <c r="AC67" s="1132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22">
        <f t="shared" si="11"/>
        <v>0</v>
      </c>
      <c r="AE67" s="1133">
        <f t="shared" si="11"/>
        <v>0</v>
      </c>
      <c r="AF67" s="1133">
        <f t="shared" si="11"/>
        <v>0</v>
      </c>
      <c r="AG67" s="1133">
        <f t="shared" si="11"/>
        <v>0</v>
      </c>
      <c r="AH67" s="1134">
        <f t="shared" si="11"/>
        <v>0</v>
      </c>
      <c r="AI67" s="1134">
        <f t="shared" si="11"/>
        <v>0</v>
      </c>
      <c r="AJ67" s="1135">
        <f>IF(ISERROR(VLOOKUP($A67,기획현황!$F:$BS,기획현황!$AM$1,FALSE))=TRUE,0,VLOOKUP($A67,기획현황!$F:$BS,기획현황!$AM$1,FALSE))</f>
        <v>0</v>
      </c>
      <c r="AK67" s="1137">
        <f t="shared" si="0"/>
        <v>0</v>
      </c>
      <c r="AL67" s="31">
        <f t="shared" si="7"/>
        <v>0</v>
      </c>
    </row>
    <row r="68" spans="2:38" ht="53.25" customHeight="1">
      <c r="B68" s="310" t="str">
        <f t="shared" si="5"/>
        <v/>
      </c>
      <c r="C68" s="1117">
        <f>IF(ISERROR(VLOOKUP($A68,기획현황!$F:$BS,기획현황!$AG$1,FALSE))=TRUE,0,VLOOKUP($A68,기획현황!$F:$BS,기획현황!$AG$1,FALSE))</f>
        <v>0</v>
      </c>
      <c r="D68" s="1117">
        <f>IF(ISERROR(VLOOKUP($A68,기획현황!$F:$BS,기획현황!$AK$1,FALSE))=TRUE,0,VLOOKUP($A68,기획현황!$F:$BS,기획현황!$AK$1,FALSE))</f>
        <v>0</v>
      </c>
      <c r="F68" s="1118"/>
      <c r="G68" s="1119" t="str">
        <f>IF(ISERROR(VLOOKUP($A68,기획현황!$F:$BS,기획현황!$U$1,FALSE))=TRUE,"",VLOOKUP($A68,기획현황!$F:$BS,기획현황!$U$1,FALSE))</f>
        <v/>
      </c>
      <c r="H68" s="1119" t="str">
        <f>IF(ISERROR(VLOOKUP($A68,기획현황!$F:$BS,기획현황!$X$1,FALSE))=TRUE,"",VLOOKUP($A68,기획현황!$F:$BS,기획현황!$X$1,FALSE))</f>
        <v/>
      </c>
      <c r="I68" s="1120" t="str">
        <f>IF(ISERROR(VLOOKUP($A68,기획현황!$F:$BS,기획현황!$AG$1,FALSE))=TRUE,"",VLOOKUP($A68,기획현황!$F:$BS,기획현황!$AG$1,FALSE))</f>
        <v/>
      </c>
      <c r="J68" s="1136">
        <f>SUMIF(기획현황!$F:$F,$A68,기획현황!$AF:$AF)</f>
        <v>0</v>
      </c>
      <c r="K68" s="1122">
        <f>IF(ISERROR(VLOOKUP($A68,기획현황!$F:$BS,기획현황!$AU$1,FALSE))=TRUE,0,VLOOKUP($A68,기획현황!$F:$BS,기획현황!$AU$1,FALSE))</f>
        <v>0</v>
      </c>
      <c r="L68" s="1123">
        <f>IF(ISERROR(VLOOKUP($A68,기획현황!$F:$BS,기획현황!$AV$1,FALSE))=TRUE,0,VLOOKUP($A68,기획현황!$F:$BS,기획현황!$AV$1,FALSE))</f>
        <v>0</v>
      </c>
      <c r="M68" s="1124">
        <f>IF(ISERROR(VLOOKUP($A68,기획현황!$F:$BS,기획현황!$AW$1,FALSE))=TRUE,0,VLOOKUP($A68,기획현황!$F:$BS,기획현황!$AW$1,FALSE))</f>
        <v>0</v>
      </c>
      <c r="N68" s="1125">
        <f>IF(ISERROR(VLOOKUP($A68,기획현황!$F:$BS,기획현황!$AP$1,FALSE))=TRUE,0,VLOOKUP($A68,기획현황!$F:$BS,기획현황!$AP$1,FALSE))</f>
        <v>0</v>
      </c>
      <c r="O68" s="1126">
        <f t="shared" si="10"/>
        <v>0</v>
      </c>
      <c r="P68" s="1127">
        <f t="shared" si="10"/>
        <v>0</v>
      </c>
      <c r="Q68" s="1127">
        <f t="shared" si="10"/>
        <v>0</v>
      </c>
      <c r="R68" s="1127">
        <f t="shared" si="10"/>
        <v>0</v>
      </c>
      <c r="S68" s="1128">
        <f t="shared" si="10"/>
        <v>0</v>
      </c>
      <c r="T68" s="1128">
        <f t="shared" si="10"/>
        <v>0</v>
      </c>
      <c r="U68" s="1129">
        <f>IF(ISERROR(VLOOKUP($A68,기획현황!$F:$BS,기획현황!$AM$1,FALSE))=TRUE,0,VLOOKUP($A68,기획현황!$F:$BS,기획현황!$AM$1,FALSE))</f>
        <v>0</v>
      </c>
      <c r="V68" s="1130">
        <f t="shared" si="2"/>
        <v>0</v>
      </c>
      <c r="W68" s="1131">
        <f>IF(ISERROR(VLOOKUP($A68,기획현황!$F:$BS,기획현황!$BG$1,FALSE))=TRUE,0,VLOOKUP($A68,기획현황!$F:$BS,기획현황!$BG$1,FALSE))</f>
        <v>0</v>
      </c>
      <c r="X68" s="1130"/>
      <c r="Y68" s="238"/>
      <c r="Z68" s="1122">
        <f t="shared" si="6"/>
        <v>0</v>
      </c>
      <c r="AA68" s="1123">
        <f t="shared" si="3"/>
        <v>0</v>
      </c>
      <c r="AB68" s="1124">
        <f t="shared" si="3"/>
        <v>0</v>
      </c>
      <c r="AC68" s="1132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22">
        <f t="shared" si="11"/>
        <v>0</v>
      </c>
      <c r="AE68" s="1133">
        <f t="shared" si="11"/>
        <v>0</v>
      </c>
      <c r="AF68" s="1133">
        <f t="shared" si="11"/>
        <v>0</v>
      </c>
      <c r="AG68" s="1133">
        <f t="shared" si="11"/>
        <v>0</v>
      </c>
      <c r="AH68" s="1134">
        <f t="shared" si="11"/>
        <v>0</v>
      </c>
      <c r="AI68" s="1134">
        <f t="shared" si="11"/>
        <v>0</v>
      </c>
      <c r="AJ68" s="1135">
        <f>IF(ISERROR(VLOOKUP($A68,기획현황!$F:$BS,기획현황!$AM$1,FALSE))=TRUE,0,VLOOKUP($A68,기획현황!$F:$BS,기획현황!$AM$1,FALSE))</f>
        <v>0</v>
      </c>
      <c r="AK68" s="1130">
        <f t="shared" si="0"/>
        <v>0</v>
      </c>
      <c r="AL68" s="31">
        <f t="shared" si="7"/>
        <v>0</v>
      </c>
    </row>
    <row r="69" spans="2:38" ht="53.25" customHeight="1">
      <c r="B69" s="310" t="str">
        <f t="shared" si="5"/>
        <v/>
      </c>
      <c r="C69" s="1117">
        <f>IF(ISERROR(VLOOKUP($A69,기획현황!$F:$BS,기획현황!$AG$1,FALSE))=TRUE,0,VLOOKUP($A69,기획현황!$F:$BS,기획현황!$AG$1,FALSE))</f>
        <v>0</v>
      </c>
      <c r="D69" s="1117">
        <f>IF(ISERROR(VLOOKUP($A69,기획현황!$F:$BS,기획현황!$AK$1,FALSE))=TRUE,0,VLOOKUP($A69,기획현황!$F:$BS,기획현황!$AK$1,FALSE))</f>
        <v>0</v>
      </c>
      <c r="F69" s="1118"/>
      <c r="G69" s="1119" t="str">
        <f>IF(ISERROR(VLOOKUP($A69,기획현황!$F:$BS,기획현황!$U$1,FALSE))=TRUE,"",VLOOKUP($A69,기획현황!$F:$BS,기획현황!$U$1,FALSE))</f>
        <v/>
      </c>
      <c r="H69" s="1119" t="str">
        <f>IF(ISERROR(VLOOKUP($A69,기획현황!$F:$BS,기획현황!$X$1,FALSE))=TRUE,"",VLOOKUP($A69,기획현황!$F:$BS,기획현황!$X$1,FALSE))</f>
        <v/>
      </c>
      <c r="I69" s="1120" t="str">
        <f>IF(ISERROR(VLOOKUP($A69,기획현황!$F:$BS,기획현황!$AG$1,FALSE))=TRUE,"",VLOOKUP($A69,기획현황!$F:$BS,기획현황!$AG$1,FALSE))</f>
        <v/>
      </c>
      <c r="J69" s="1136">
        <f>SUMIF(기획현황!$F:$F,$A69,기획현황!$AF:$AF)</f>
        <v>0</v>
      </c>
      <c r="K69" s="1122">
        <f>IF(ISERROR(VLOOKUP($A69,기획현황!$F:$BS,기획현황!$AU$1,FALSE))=TRUE,0,VLOOKUP($A69,기획현황!$F:$BS,기획현황!$AU$1,FALSE))</f>
        <v>0</v>
      </c>
      <c r="L69" s="1123">
        <f>IF(ISERROR(VLOOKUP($A69,기획현황!$F:$BS,기획현황!$AV$1,FALSE))=TRUE,0,VLOOKUP($A69,기획현황!$F:$BS,기획현황!$AV$1,FALSE))</f>
        <v>0</v>
      </c>
      <c r="M69" s="1124">
        <f>IF(ISERROR(VLOOKUP($A69,기획현황!$F:$BS,기획현황!$AW$1,FALSE))=TRUE,0,VLOOKUP($A69,기획현황!$F:$BS,기획현황!$AW$1,FALSE))</f>
        <v>0</v>
      </c>
      <c r="N69" s="1125">
        <f>IF(ISERROR(VLOOKUP($A69,기획현황!$F:$BS,기획현황!$AP$1,FALSE))=TRUE,0,VLOOKUP($A69,기획현황!$F:$BS,기획현황!$AP$1,FALSE))</f>
        <v>0</v>
      </c>
      <c r="O69" s="1126">
        <f t="shared" si="10"/>
        <v>0</v>
      </c>
      <c r="P69" s="1127">
        <f t="shared" si="10"/>
        <v>0</v>
      </c>
      <c r="Q69" s="1127">
        <f t="shared" si="10"/>
        <v>0</v>
      </c>
      <c r="R69" s="1127">
        <f t="shared" si="10"/>
        <v>0</v>
      </c>
      <c r="S69" s="1128">
        <f t="shared" si="10"/>
        <v>0</v>
      </c>
      <c r="T69" s="1128">
        <f t="shared" si="10"/>
        <v>0</v>
      </c>
      <c r="U69" s="1129">
        <f>IF(ISERROR(VLOOKUP($A69,기획현황!$F:$BS,기획현황!$AM$1,FALSE))=TRUE,0,VLOOKUP($A69,기획현황!$F:$BS,기획현황!$AM$1,FALSE))</f>
        <v>0</v>
      </c>
      <c r="V69" s="1130">
        <f t="shared" si="2"/>
        <v>0</v>
      </c>
      <c r="W69" s="1131">
        <f>IF(ISERROR(VLOOKUP($A69,기획현황!$F:$BS,기획현황!$BG$1,FALSE))=TRUE,0,VLOOKUP($A69,기획현황!$F:$BS,기획현황!$BG$1,FALSE))</f>
        <v>0</v>
      </c>
      <c r="X69" s="1130"/>
      <c r="Y69" s="238"/>
      <c r="Z69" s="1122">
        <f t="shared" si="6"/>
        <v>0</v>
      </c>
      <c r="AA69" s="1123">
        <f t="shared" si="3"/>
        <v>0</v>
      </c>
      <c r="AB69" s="1124">
        <f t="shared" si="3"/>
        <v>0</v>
      </c>
      <c r="AC69" s="1132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22">
        <f t="shared" si="11"/>
        <v>0</v>
      </c>
      <c r="AE69" s="1133">
        <f t="shared" si="11"/>
        <v>0</v>
      </c>
      <c r="AF69" s="1133">
        <f t="shared" si="11"/>
        <v>0</v>
      </c>
      <c r="AG69" s="1133">
        <f t="shared" si="11"/>
        <v>0</v>
      </c>
      <c r="AH69" s="1134">
        <f t="shared" si="11"/>
        <v>0</v>
      </c>
      <c r="AI69" s="1134">
        <f t="shared" si="11"/>
        <v>0</v>
      </c>
      <c r="AJ69" s="1135">
        <f>IF(ISERROR(VLOOKUP($A69,기획현황!$F:$BS,기획현황!$AM$1,FALSE))=TRUE,0,VLOOKUP($A69,기획현황!$F:$BS,기획현황!$AM$1,FALSE))</f>
        <v>0</v>
      </c>
      <c r="AK69" s="1130">
        <f t="shared" ref="AK69:AK132" si="12">IF(ISERROR($AJ69/($AC69*1.1))=TRUE,0,$AJ69/($AC69*1.1))</f>
        <v>0</v>
      </c>
      <c r="AL69" s="31">
        <f t="shared" si="7"/>
        <v>0</v>
      </c>
    </row>
    <row r="70" spans="2:38" ht="53.25" customHeight="1">
      <c r="B70" s="310" t="str">
        <f t="shared" si="5"/>
        <v/>
      </c>
      <c r="C70" s="1117">
        <f>IF(ISERROR(VLOOKUP($A70,기획현황!$F:$BS,기획현황!$AG$1,FALSE))=TRUE,0,VLOOKUP($A70,기획현황!$F:$BS,기획현황!$AG$1,FALSE))</f>
        <v>0</v>
      </c>
      <c r="D70" s="1117">
        <f>IF(ISERROR(VLOOKUP($A70,기획현황!$F:$BS,기획현황!$AK$1,FALSE))=TRUE,0,VLOOKUP($A70,기획현황!$F:$BS,기획현황!$AK$1,FALSE))</f>
        <v>0</v>
      </c>
      <c r="F70" s="1138"/>
      <c r="G70" s="1119" t="str">
        <f>IF(ISERROR(VLOOKUP($A70,기획현황!$F:$BS,기획현황!$U$1,FALSE))=TRUE,"",VLOOKUP($A70,기획현황!$F:$BS,기획현황!$U$1,FALSE))</f>
        <v/>
      </c>
      <c r="H70" s="1119" t="str">
        <f>IF(ISERROR(VLOOKUP($A70,기획현황!$F:$BS,기획현황!$X$1,FALSE))=TRUE,"",VLOOKUP($A70,기획현황!$F:$BS,기획현황!$X$1,FALSE))</f>
        <v/>
      </c>
      <c r="I70" s="1120" t="str">
        <f>IF(ISERROR(VLOOKUP($A70,기획현황!$F:$BS,기획현황!$AG$1,FALSE))=TRUE,"",VLOOKUP($A70,기획현황!$F:$BS,기획현황!$AG$1,FALSE))</f>
        <v/>
      </c>
      <c r="J70" s="1136">
        <f>SUMIF(기획현황!$F:$F,$A70,기획현황!$AF:$AF)</f>
        <v>0</v>
      </c>
      <c r="K70" s="1122">
        <f>IF(ISERROR(VLOOKUP($A70,기획현황!$F:$BS,기획현황!$AU$1,FALSE))=TRUE,0,VLOOKUP($A70,기획현황!$F:$BS,기획현황!$AU$1,FALSE))</f>
        <v>0</v>
      </c>
      <c r="L70" s="1123">
        <f>IF(ISERROR(VLOOKUP($A70,기획현황!$F:$BS,기획현황!$AV$1,FALSE))=TRUE,0,VLOOKUP($A70,기획현황!$F:$BS,기획현황!$AV$1,FALSE))</f>
        <v>0</v>
      </c>
      <c r="M70" s="1124">
        <f>IF(ISERROR(VLOOKUP($A70,기획현황!$F:$BS,기획현황!$AW$1,FALSE))=TRUE,0,VLOOKUP($A70,기획현황!$F:$BS,기획현황!$AW$1,FALSE))</f>
        <v>0</v>
      </c>
      <c r="N70" s="1125">
        <f>IF(ISERROR(VLOOKUP($A70,기획현황!$F:$BS,기획현황!$AP$1,FALSE))=TRUE,0,VLOOKUP($A70,기획현황!$F:$BS,기획현황!$AP$1,FALSE))</f>
        <v>0</v>
      </c>
      <c r="O70" s="1126">
        <f t="shared" si="10"/>
        <v>0</v>
      </c>
      <c r="P70" s="1127">
        <f t="shared" si="10"/>
        <v>0</v>
      </c>
      <c r="Q70" s="1127">
        <f t="shared" si="10"/>
        <v>0</v>
      </c>
      <c r="R70" s="1127">
        <f t="shared" si="10"/>
        <v>0</v>
      </c>
      <c r="S70" s="1128">
        <f t="shared" si="10"/>
        <v>0</v>
      </c>
      <c r="T70" s="1128">
        <f t="shared" si="10"/>
        <v>0</v>
      </c>
      <c r="U70" s="1129">
        <f>IF(ISERROR(VLOOKUP($A70,기획현황!$F:$BS,기획현황!$AM$1,FALSE))=TRUE,0,VLOOKUP($A70,기획현황!$F:$BS,기획현황!$AM$1,FALSE))</f>
        <v>0</v>
      </c>
      <c r="V70" s="1130">
        <f t="shared" ref="V70:V133" si="13">IF(ISERROR($U70/($N70*1.1))=TRUE,0,$U70/($N70*1.1))</f>
        <v>0</v>
      </c>
      <c r="W70" s="1131">
        <f>IF(ISERROR(VLOOKUP($A70,기획현황!$F:$BS,기획현황!$BG$1,FALSE))=TRUE,0,VLOOKUP($A70,기획현황!$F:$BS,기획현황!$BG$1,FALSE))</f>
        <v>0</v>
      </c>
      <c r="X70" s="1130"/>
      <c r="Y70" s="238"/>
      <c r="Z70" s="1122">
        <f t="shared" si="6"/>
        <v>0</v>
      </c>
      <c r="AA70" s="1123">
        <f t="shared" si="6"/>
        <v>0</v>
      </c>
      <c r="AB70" s="1139">
        <f t="shared" si="6"/>
        <v>0</v>
      </c>
      <c r="AC70" s="1132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22">
        <f t="shared" si="11"/>
        <v>0</v>
      </c>
      <c r="AE70" s="1133">
        <f t="shared" si="11"/>
        <v>0</v>
      </c>
      <c r="AF70" s="1133">
        <f t="shared" si="11"/>
        <v>0</v>
      </c>
      <c r="AG70" s="1133">
        <f t="shared" si="11"/>
        <v>0</v>
      </c>
      <c r="AH70" s="1134">
        <f t="shared" si="11"/>
        <v>0</v>
      </c>
      <c r="AI70" s="1134">
        <f t="shared" si="11"/>
        <v>0</v>
      </c>
      <c r="AJ70" s="1135">
        <f>IF(ISERROR(VLOOKUP($A70,기획현황!$F:$BS,기획현황!$AM$1,FALSE))=TRUE,0,VLOOKUP($A70,기획현황!$F:$BS,기획현황!$AM$1,FALSE))</f>
        <v>0</v>
      </c>
      <c r="AK70" s="1130">
        <f t="shared" si="12"/>
        <v>0</v>
      </c>
      <c r="AL70" s="31">
        <f t="shared" si="7"/>
        <v>0</v>
      </c>
    </row>
    <row r="71" spans="2:38" ht="53.25" customHeight="1">
      <c r="B71" s="310" t="str">
        <f t="shared" ref="B71:B134" si="14">MID(G71,4,2)</f>
        <v/>
      </c>
      <c r="C71" s="1117">
        <f>IF(ISERROR(VLOOKUP($A71,기획현황!$F:$BS,기획현황!$AG$1,FALSE))=TRUE,0,VLOOKUP($A71,기획현황!$F:$BS,기획현황!$AG$1,FALSE))</f>
        <v>0</v>
      </c>
      <c r="D71" s="1117">
        <f>IF(ISERROR(VLOOKUP($A71,기획현황!$F:$BS,기획현황!$AK$1,FALSE))=TRUE,0,VLOOKUP($A71,기획현황!$F:$BS,기획현황!$AK$1,FALSE))</f>
        <v>0</v>
      </c>
      <c r="F71" s="1138"/>
      <c r="G71" s="1119" t="str">
        <f>IF(ISERROR(VLOOKUP($A71,기획현황!$F:$BS,기획현황!$U$1,FALSE))=TRUE,"",VLOOKUP($A71,기획현황!$F:$BS,기획현황!$U$1,FALSE))</f>
        <v/>
      </c>
      <c r="H71" s="1119" t="str">
        <f>IF(ISERROR(VLOOKUP($A71,기획현황!$F:$BS,기획현황!$X$1,FALSE))=TRUE,"",VLOOKUP($A71,기획현황!$F:$BS,기획현황!$X$1,FALSE))</f>
        <v/>
      </c>
      <c r="I71" s="1120" t="str">
        <f>IF(ISERROR(VLOOKUP($A71,기획현황!$F:$BS,기획현황!$AG$1,FALSE))=TRUE,"",VLOOKUP($A71,기획현황!$F:$BS,기획현황!$AG$1,FALSE))</f>
        <v/>
      </c>
      <c r="J71" s="1136">
        <f>SUMIF(기획현황!$F:$F,$A71,기획현황!$AF:$AF)</f>
        <v>0</v>
      </c>
      <c r="K71" s="1122">
        <f>IF(ISERROR(VLOOKUP($A71,기획현황!$F:$BS,기획현황!$AU$1,FALSE))=TRUE,0,VLOOKUP($A71,기획현황!$F:$BS,기획현황!$AU$1,FALSE))</f>
        <v>0</v>
      </c>
      <c r="L71" s="1123">
        <f>IF(ISERROR(VLOOKUP($A71,기획현황!$F:$BS,기획현황!$AV$1,FALSE))=TRUE,0,VLOOKUP($A71,기획현황!$F:$BS,기획현황!$AV$1,FALSE))</f>
        <v>0</v>
      </c>
      <c r="M71" s="1124">
        <f>IF(ISERROR(VLOOKUP($A71,기획현황!$F:$BS,기획현황!$AW$1,FALSE))=TRUE,0,VLOOKUP($A71,기획현황!$F:$BS,기획현황!$AW$1,FALSE))</f>
        <v>0</v>
      </c>
      <c r="N71" s="1125">
        <f>IF(ISERROR(VLOOKUP($A71,기획현황!$F:$BS,기획현황!$AP$1,FALSE))=TRUE,0,VLOOKUP($A71,기획현황!$F:$BS,기획현황!$AP$1,FALSE))</f>
        <v>0</v>
      </c>
      <c r="O71" s="1126">
        <f t="shared" si="10"/>
        <v>0</v>
      </c>
      <c r="P71" s="1127">
        <f t="shared" si="10"/>
        <v>0</v>
      </c>
      <c r="Q71" s="1127">
        <f t="shared" si="10"/>
        <v>0</v>
      </c>
      <c r="R71" s="1127">
        <f t="shared" si="10"/>
        <v>0</v>
      </c>
      <c r="S71" s="1128">
        <f t="shared" si="10"/>
        <v>0</v>
      </c>
      <c r="T71" s="1128">
        <f t="shared" si="10"/>
        <v>0</v>
      </c>
      <c r="U71" s="1129">
        <f>IF(ISERROR(VLOOKUP($A71,기획현황!$F:$BS,기획현황!$AM$1,FALSE))=TRUE,0,VLOOKUP($A71,기획현황!$F:$BS,기획현황!$AM$1,FALSE))</f>
        <v>0</v>
      </c>
      <c r="V71" s="1130">
        <f t="shared" si="13"/>
        <v>0</v>
      </c>
      <c r="W71" s="1131">
        <f>IF(ISERROR(VLOOKUP($A71,기획현황!$F:$BS,기획현황!$BG$1,FALSE))=TRUE,0,VLOOKUP($A71,기획현황!$F:$BS,기획현황!$BG$1,FALSE))</f>
        <v>0</v>
      </c>
      <c r="X71" s="1130"/>
      <c r="Y71" s="238"/>
      <c r="Z71" s="1122">
        <f t="shared" ref="Z71:AB134" si="15">K71</f>
        <v>0</v>
      </c>
      <c r="AA71" s="1123">
        <f t="shared" si="15"/>
        <v>0</v>
      </c>
      <c r="AB71" s="1139">
        <f t="shared" si="15"/>
        <v>0</v>
      </c>
      <c r="AC71" s="1132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22">
        <f t="shared" si="11"/>
        <v>0</v>
      </c>
      <c r="AE71" s="1133">
        <f t="shared" si="11"/>
        <v>0</v>
      </c>
      <c r="AF71" s="1133">
        <f t="shared" si="11"/>
        <v>0</v>
      </c>
      <c r="AG71" s="1133">
        <f t="shared" si="11"/>
        <v>0</v>
      </c>
      <c r="AH71" s="1134">
        <f t="shared" si="11"/>
        <v>0</v>
      </c>
      <c r="AI71" s="1134">
        <f t="shared" si="11"/>
        <v>0</v>
      </c>
      <c r="AJ71" s="1135">
        <f>IF(ISERROR(VLOOKUP($A71,기획현황!$F:$BS,기획현황!$AM$1,FALSE))=TRUE,0,VLOOKUP($A71,기획현황!$F:$BS,기획현황!$AM$1,FALSE))</f>
        <v>0</v>
      </c>
      <c r="AK71" s="1130">
        <f t="shared" si="12"/>
        <v>0</v>
      </c>
      <c r="AL71" s="31">
        <f>M71-AB71</f>
        <v>0</v>
      </c>
    </row>
    <row r="72" spans="2:38" ht="53.25" customHeight="1">
      <c r="B72" s="310" t="str">
        <f t="shared" si="14"/>
        <v/>
      </c>
      <c r="C72" s="1117">
        <f>IF(ISERROR(VLOOKUP($A72,기획현황!$F:$BS,기획현황!$AG$1,FALSE))=TRUE,0,VLOOKUP($A72,기획현황!$F:$BS,기획현황!$AG$1,FALSE))</f>
        <v>0</v>
      </c>
      <c r="D72" s="1117">
        <f>IF(ISERROR(VLOOKUP($A72,기획현황!$F:$BS,기획현황!$AK$1,FALSE))=TRUE,0,VLOOKUP($A72,기획현황!$F:$BS,기획현황!$AK$1,FALSE))</f>
        <v>0</v>
      </c>
      <c r="F72" s="1138"/>
      <c r="G72" s="1119" t="str">
        <f>IF(ISERROR(VLOOKUP($A72,기획현황!$F:$BS,기획현황!$U$1,FALSE))=TRUE,"",VLOOKUP($A72,기획현황!$F:$BS,기획현황!$U$1,FALSE))</f>
        <v/>
      </c>
      <c r="H72" s="1119" t="str">
        <f>IF(ISERROR(VLOOKUP($A72,기획현황!$F:$BS,기획현황!$X$1,FALSE))=TRUE,"",VLOOKUP($A72,기획현황!$F:$BS,기획현황!$X$1,FALSE))</f>
        <v/>
      </c>
      <c r="I72" s="1120" t="str">
        <f>IF(ISERROR(VLOOKUP($A72,기획현황!$F:$BS,기획현황!$AG$1,FALSE))=TRUE,"",VLOOKUP($A72,기획현황!$F:$BS,기획현황!$AG$1,FALSE))</f>
        <v/>
      </c>
      <c r="J72" s="1136">
        <f>SUMIF(기획현황!$F:$F,$A72,기획현황!$AF:$AF)</f>
        <v>0</v>
      </c>
      <c r="K72" s="1122">
        <f>IF(ISERROR(VLOOKUP($A72,기획현황!$F:$BS,기획현황!$AU$1,FALSE))=TRUE,0,VLOOKUP($A72,기획현황!$F:$BS,기획현황!$AU$1,FALSE))</f>
        <v>0</v>
      </c>
      <c r="L72" s="1123">
        <f>IF(ISERROR(VLOOKUP($A72,기획현황!$F:$BS,기획현황!$AV$1,FALSE))=TRUE,0,VLOOKUP($A72,기획현황!$F:$BS,기획현황!$AV$1,FALSE))</f>
        <v>0</v>
      </c>
      <c r="M72" s="1124">
        <f>IF(ISERROR(VLOOKUP($A72,기획현황!$F:$BS,기획현황!$AW$1,FALSE))=TRUE,0,VLOOKUP($A72,기획현황!$F:$BS,기획현황!$AW$1,FALSE))</f>
        <v>0</v>
      </c>
      <c r="N72" s="1125">
        <f>IF(ISERROR(VLOOKUP($A72,기획현황!$F:$BS,기획현황!$AP$1,FALSE))=TRUE,0,VLOOKUP($A72,기획현황!$F:$BS,기획현황!$AP$1,FALSE))</f>
        <v>0</v>
      </c>
      <c r="O72" s="1126">
        <f t="shared" si="10"/>
        <v>0</v>
      </c>
      <c r="P72" s="1127">
        <f t="shared" si="10"/>
        <v>0</v>
      </c>
      <c r="Q72" s="1127">
        <f t="shared" si="10"/>
        <v>0</v>
      </c>
      <c r="R72" s="1127">
        <f t="shared" si="10"/>
        <v>0</v>
      </c>
      <c r="S72" s="1128">
        <f t="shared" si="10"/>
        <v>0</v>
      </c>
      <c r="T72" s="1128">
        <f t="shared" si="10"/>
        <v>0</v>
      </c>
      <c r="U72" s="1129">
        <f>IF(ISERROR(VLOOKUP($A72,기획현황!$F:$BS,기획현황!$AM$1,FALSE))=TRUE,0,VLOOKUP($A72,기획현황!$F:$BS,기획현황!$AM$1,FALSE))</f>
        <v>0</v>
      </c>
      <c r="V72" s="1130">
        <f t="shared" si="13"/>
        <v>0</v>
      </c>
      <c r="W72" s="1131">
        <f>IF(ISERROR(VLOOKUP($A72,기획현황!$F:$BS,기획현황!$BG$1,FALSE))=TRUE,0,VLOOKUP($A72,기획현황!$F:$BS,기획현황!$BG$1,FALSE))</f>
        <v>0</v>
      </c>
      <c r="X72" s="1130"/>
      <c r="Y72" s="238"/>
      <c r="Z72" s="1122">
        <f t="shared" si="15"/>
        <v>0</v>
      </c>
      <c r="AA72" s="1123">
        <f t="shared" si="15"/>
        <v>0</v>
      </c>
      <c r="AB72" s="1139">
        <f t="shared" si="15"/>
        <v>0</v>
      </c>
      <c r="AC72" s="1132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22">
        <f t="shared" si="11"/>
        <v>0</v>
      </c>
      <c r="AE72" s="1133">
        <f t="shared" si="11"/>
        <v>0</v>
      </c>
      <c r="AF72" s="1133">
        <f t="shared" si="11"/>
        <v>0</v>
      </c>
      <c r="AG72" s="1133">
        <f t="shared" si="11"/>
        <v>0</v>
      </c>
      <c r="AH72" s="1134">
        <f t="shared" si="11"/>
        <v>0</v>
      </c>
      <c r="AI72" s="1134">
        <f t="shared" si="11"/>
        <v>0</v>
      </c>
      <c r="AJ72" s="1135">
        <f>IF(ISERROR(VLOOKUP($A72,기획현황!$F:$BS,기획현황!$AM$1,FALSE))=TRUE,0,VLOOKUP($A72,기획현황!$F:$BS,기획현황!$AM$1,FALSE))</f>
        <v>0</v>
      </c>
      <c r="AK72" s="1130">
        <f t="shared" si="12"/>
        <v>0</v>
      </c>
      <c r="AL72" s="31">
        <f>M72-AB72</f>
        <v>0</v>
      </c>
    </row>
    <row r="73" spans="2:38" ht="53.25" customHeight="1">
      <c r="B73" s="310" t="str">
        <f t="shared" si="14"/>
        <v/>
      </c>
      <c r="C73" s="1117">
        <f>IF(ISERROR(VLOOKUP($A73,기획현황!$F:$BS,기획현황!$AG$1,FALSE))=TRUE,0,VLOOKUP($A73,기획현황!$F:$BS,기획현황!$AG$1,FALSE))</f>
        <v>0</v>
      </c>
      <c r="D73" s="1117">
        <f>IF(ISERROR(VLOOKUP($A73,기획현황!$F:$BS,기획현황!$AK$1,FALSE))=TRUE,0,VLOOKUP($A73,기획현황!$F:$BS,기획현황!$AK$1,FALSE))</f>
        <v>0</v>
      </c>
      <c r="F73" s="1138"/>
      <c r="G73" s="1119" t="str">
        <f>IF(ISERROR(VLOOKUP($A73,기획현황!$F:$BS,기획현황!$U$1,FALSE))=TRUE,"",VLOOKUP($A73,기획현황!$F:$BS,기획현황!$U$1,FALSE))</f>
        <v/>
      </c>
      <c r="H73" s="1119" t="str">
        <f>IF(ISERROR(VLOOKUP($A73,기획현황!$F:$BS,기획현황!$X$1,FALSE))=TRUE,"",VLOOKUP($A73,기획현황!$F:$BS,기획현황!$X$1,FALSE))</f>
        <v/>
      </c>
      <c r="I73" s="1120" t="str">
        <f>IF(ISERROR(VLOOKUP($A73,기획현황!$F:$BS,기획현황!$AG$1,FALSE))=TRUE,"",VLOOKUP($A73,기획현황!$F:$BS,기획현황!$AG$1,FALSE))</f>
        <v/>
      </c>
      <c r="J73" s="1136">
        <f>SUMIF(기획현황!$F:$F,$A73,기획현황!$AF:$AF)</f>
        <v>0</v>
      </c>
      <c r="K73" s="1122">
        <f>IF(ISERROR(VLOOKUP($A73,기획현황!$F:$BS,기획현황!$AU$1,FALSE))=TRUE,0,VLOOKUP($A73,기획현황!$F:$BS,기획현황!$AU$1,FALSE))</f>
        <v>0</v>
      </c>
      <c r="L73" s="1123">
        <f>IF(ISERROR(VLOOKUP($A73,기획현황!$F:$BS,기획현황!$AV$1,FALSE))=TRUE,0,VLOOKUP($A73,기획현황!$F:$BS,기획현황!$AV$1,FALSE))</f>
        <v>0</v>
      </c>
      <c r="M73" s="1124">
        <f>IF(ISERROR(VLOOKUP($A73,기획현황!$F:$BS,기획현황!$AW$1,FALSE))=TRUE,0,VLOOKUP($A73,기획현황!$F:$BS,기획현황!$AW$1,FALSE))</f>
        <v>0</v>
      </c>
      <c r="N73" s="1125">
        <f>IF(ISERROR(VLOOKUP($A73,기획현황!$F:$BS,기획현황!$AP$1,FALSE))=TRUE,0,VLOOKUP($A73,기획현황!$F:$BS,기획현황!$AP$1,FALSE))</f>
        <v>0</v>
      </c>
      <c r="O73" s="1126">
        <f t="shared" si="10"/>
        <v>0</v>
      </c>
      <c r="P73" s="1127">
        <f t="shared" si="10"/>
        <v>0</v>
      </c>
      <c r="Q73" s="1127">
        <f t="shared" si="10"/>
        <v>0</v>
      </c>
      <c r="R73" s="1127">
        <f t="shared" si="10"/>
        <v>0</v>
      </c>
      <c r="S73" s="1128">
        <f t="shared" si="10"/>
        <v>0</v>
      </c>
      <c r="T73" s="1128">
        <f t="shared" si="10"/>
        <v>0</v>
      </c>
      <c r="U73" s="1129">
        <f>IF(ISERROR(VLOOKUP($A73,기획현황!$F:$BS,기획현황!$AM$1,FALSE))=TRUE,0,VLOOKUP($A73,기획현황!$F:$BS,기획현황!$AM$1,FALSE))</f>
        <v>0</v>
      </c>
      <c r="V73" s="1130">
        <f t="shared" si="13"/>
        <v>0</v>
      </c>
      <c r="W73" s="1131">
        <f>IF(ISERROR(VLOOKUP($A73,기획현황!$F:$BS,기획현황!$BG$1,FALSE))=TRUE,0,VLOOKUP($A73,기획현황!$F:$BS,기획현황!$BG$1,FALSE))</f>
        <v>0</v>
      </c>
      <c r="X73" s="1130"/>
      <c r="Y73" s="238"/>
      <c r="Z73" s="1122">
        <f t="shared" si="15"/>
        <v>0</v>
      </c>
      <c r="AA73" s="1123">
        <f t="shared" si="15"/>
        <v>0</v>
      </c>
      <c r="AB73" s="1139">
        <f t="shared" si="15"/>
        <v>0</v>
      </c>
      <c r="AC73" s="1132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22">
        <f t="shared" si="11"/>
        <v>0</v>
      </c>
      <c r="AE73" s="1133">
        <f t="shared" si="11"/>
        <v>0</v>
      </c>
      <c r="AF73" s="1133">
        <f t="shared" si="11"/>
        <v>0</v>
      </c>
      <c r="AG73" s="1133">
        <f t="shared" si="11"/>
        <v>0</v>
      </c>
      <c r="AH73" s="1134">
        <f t="shared" si="11"/>
        <v>0</v>
      </c>
      <c r="AI73" s="1134">
        <f t="shared" si="11"/>
        <v>0</v>
      </c>
      <c r="AJ73" s="1135">
        <f>IF(ISERROR(VLOOKUP($A73,기획현황!$F:$BS,기획현황!$AM$1,FALSE))=TRUE,0,VLOOKUP($A73,기획현황!$F:$BS,기획현황!$AM$1,FALSE))</f>
        <v>0</v>
      </c>
      <c r="AK73" s="1130">
        <f t="shared" si="12"/>
        <v>0</v>
      </c>
      <c r="AL73" s="31"/>
    </row>
    <row r="74" spans="2:38" ht="53.25" customHeight="1">
      <c r="B74" s="310" t="str">
        <f t="shared" si="14"/>
        <v/>
      </c>
      <c r="C74" s="1117">
        <f>IF(ISERROR(VLOOKUP($A74,기획현황!$F:$BS,기획현황!$AG$1,FALSE))=TRUE,0,VLOOKUP($A74,기획현황!$F:$BS,기획현황!$AG$1,FALSE))</f>
        <v>0</v>
      </c>
      <c r="D74" s="1117">
        <f>IF(ISERROR(VLOOKUP($A74,기획현황!$F:$BS,기획현황!$AK$1,FALSE))=TRUE,0,VLOOKUP($A74,기획현황!$F:$BS,기획현황!$AK$1,FALSE))</f>
        <v>0</v>
      </c>
      <c r="F74" s="1138"/>
      <c r="G74" s="1119" t="str">
        <f>IF(ISERROR(VLOOKUP($A74,기획현황!$F:$BS,기획현황!$U$1,FALSE))=TRUE,"",VLOOKUP($A74,기획현황!$F:$BS,기획현황!$U$1,FALSE))</f>
        <v/>
      </c>
      <c r="H74" s="1119" t="str">
        <f>IF(ISERROR(VLOOKUP($A74,기획현황!$F:$BS,기획현황!$X$1,FALSE))=TRUE,"",VLOOKUP($A74,기획현황!$F:$BS,기획현황!$X$1,FALSE))</f>
        <v/>
      </c>
      <c r="I74" s="1120" t="str">
        <f>IF(ISERROR(VLOOKUP($A74,기획현황!$F:$BS,기획현황!$AG$1,FALSE))=TRUE,"",VLOOKUP($A74,기획현황!$F:$BS,기획현황!$AG$1,FALSE))</f>
        <v/>
      </c>
      <c r="J74" s="1136">
        <f>SUMIF(기획현황!$F:$F,$A74,기획현황!$AF:$AF)</f>
        <v>0</v>
      </c>
      <c r="K74" s="1122">
        <f>IF(ISERROR(VLOOKUP($A74,기획현황!$F:$BS,기획현황!$AU$1,FALSE))=TRUE,0,VLOOKUP($A74,기획현황!$F:$BS,기획현황!$AU$1,FALSE))</f>
        <v>0</v>
      </c>
      <c r="L74" s="1123">
        <f>IF(ISERROR(VLOOKUP($A74,기획현황!$F:$BS,기획현황!$AV$1,FALSE))=TRUE,0,VLOOKUP($A74,기획현황!$F:$BS,기획현황!$AV$1,FALSE))</f>
        <v>0</v>
      </c>
      <c r="M74" s="1124">
        <f>IF(ISERROR(VLOOKUP($A74,기획현황!$F:$BS,기획현황!$AW$1,FALSE))=TRUE,0,VLOOKUP($A74,기획현황!$F:$BS,기획현황!$AW$1,FALSE))</f>
        <v>0</v>
      </c>
      <c r="N74" s="1125">
        <f>IF(ISERROR(VLOOKUP($A74,기획현황!$F:$BS,기획현황!$AP$1,FALSE))=TRUE,0,VLOOKUP($A74,기획현황!$F:$BS,기획현황!$AP$1,FALSE))</f>
        <v>0</v>
      </c>
      <c r="O74" s="1126">
        <f t="shared" si="10"/>
        <v>0</v>
      </c>
      <c r="P74" s="1127">
        <f t="shared" si="10"/>
        <v>0</v>
      </c>
      <c r="Q74" s="1127">
        <f t="shared" si="10"/>
        <v>0</v>
      </c>
      <c r="R74" s="1127">
        <f t="shared" si="10"/>
        <v>0</v>
      </c>
      <c r="S74" s="1128">
        <f t="shared" si="10"/>
        <v>0</v>
      </c>
      <c r="T74" s="1128">
        <f t="shared" si="10"/>
        <v>0</v>
      </c>
      <c r="U74" s="1129">
        <f>IF(ISERROR(VLOOKUP($A74,기획현황!$F:$BS,기획현황!$AM$1,FALSE))=TRUE,0,VLOOKUP($A74,기획현황!$F:$BS,기획현황!$AM$1,FALSE))</f>
        <v>0</v>
      </c>
      <c r="V74" s="1130">
        <f t="shared" si="13"/>
        <v>0</v>
      </c>
      <c r="W74" s="1131">
        <f>IF(ISERROR(VLOOKUP($A74,기획현황!$F:$BS,기획현황!$BG$1,FALSE))=TRUE,0,VLOOKUP($A74,기획현황!$F:$BS,기획현황!$BG$1,FALSE))</f>
        <v>0</v>
      </c>
      <c r="X74" s="1130"/>
      <c r="Y74" s="238"/>
      <c r="Z74" s="1122">
        <f t="shared" si="15"/>
        <v>0</v>
      </c>
      <c r="AA74" s="1123">
        <f t="shared" si="15"/>
        <v>0</v>
      </c>
      <c r="AB74" s="1139">
        <f t="shared" si="15"/>
        <v>0</v>
      </c>
      <c r="AC74" s="1132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22">
        <f t="shared" si="11"/>
        <v>0</v>
      </c>
      <c r="AE74" s="1133">
        <f t="shared" si="11"/>
        <v>0</v>
      </c>
      <c r="AF74" s="1133">
        <f t="shared" si="11"/>
        <v>0</v>
      </c>
      <c r="AG74" s="1133">
        <f t="shared" si="11"/>
        <v>0</v>
      </c>
      <c r="AH74" s="1134">
        <f t="shared" si="11"/>
        <v>0</v>
      </c>
      <c r="AI74" s="1134">
        <f t="shared" si="11"/>
        <v>0</v>
      </c>
      <c r="AJ74" s="1135">
        <f>IF(ISERROR(VLOOKUP($A74,기획현황!$F:$BS,기획현황!$AM$1,FALSE))=TRUE,0,VLOOKUP($A74,기획현황!$F:$BS,기획현황!$AM$1,FALSE))</f>
        <v>0</v>
      </c>
      <c r="AK74" s="1130">
        <f t="shared" si="12"/>
        <v>0</v>
      </c>
      <c r="AL74" s="31"/>
    </row>
    <row r="75" spans="2:38" ht="53.25" customHeight="1">
      <c r="B75" s="310" t="str">
        <f t="shared" si="14"/>
        <v/>
      </c>
      <c r="C75" s="1117">
        <f>IF(ISERROR(VLOOKUP($A75,기획현황!$F:$BS,기획현황!$AG$1,FALSE))=TRUE,0,VLOOKUP($A75,기획현황!$F:$BS,기획현황!$AG$1,FALSE))</f>
        <v>0</v>
      </c>
      <c r="D75" s="1117">
        <f>IF(ISERROR(VLOOKUP($A75,기획현황!$F:$BS,기획현황!$AK$1,FALSE))=TRUE,0,VLOOKUP($A75,기획현황!$F:$BS,기획현황!$AK$1,FALSE))</f>
        <v>0</v>
      </c>
      <c r="F75" s="1138"/>
      <c r="G75" s="1119" t="str">
        <f>IF(ISERROR(VLOOKUP($A75,기획현황!$F:$BS,기획현황!$U$1,FALSE))=TRUE,"",VLOOKUP($A75,기획현황!$F:$BS,기획현황!$U$1,FALSE))</f>
        <v/>
      </c>
      <c r="H75" s="1119" t="str">
        <f>IF(ISERROR(VLOOKUP($A75,기획현황!$F:$BS,기획현황!$X$1,FALSE))=TRUE,"",VLOOKUP($A75,기획현황!$F:$BS,기획현황!$X$1,FALSE))</f>
        <v/>
      </c>
      <c r="I75" s="1120" t="str">
        <f>IF(ISERROR(VLOOKUP($A75,기획현황!$F:$BS,기획현황!$AG$1,FALSE))=TRUE,"",VLOOKUP($A75,기획현황!$F:$BS,기획현황!$AG$1,FALSE))</f>
        <v/>
      </c>
      <c r="J75" s="1136">
        <f>SUMIF(기획현황!$F:$F,$A75,기획현황!$AF:$AF)</f>
        <v>0</v>
      </c>
      <c r="K75" s="1122">
        <f>IF(ISERROR(VLOOKUP($A75,기획현황!$F:$BS,기획현황!$AU$1,FALSE))=TRUE,0,VLOOKUP($A75,기획현황!$F:$BS,기획현황!$AU$1,FALSE))</f>
        <v>0</v>
      </c>
      <c r="L75" s="1123">
        <f>IF(ISERROR(VLOOKUP($A75,기획현황!$F:$BS,기획현황!$AV$1,FALSE))=TRUE,0,VLOOKUP($A75,기획현황!$F:$BS,기획현황!$AV$1,FALSE))</f>
        <v>0</v>
      </c>
      <c r="M75" s="1124">
        <f>IF(ISERROR(VLOOKUP($A75,기획현황!$F:$BS,기획현황!$AW$1,FALSE))=TRUE,0,VLOOKUP($A75,기획현황!$F:$BS,기획현황!$AW$1,FALSE))</f>
        <v>0</v>
      </c>
      <c r="N75" s="1125">
        <f>IF(ISERROR(VLOOKUP($A75,기획현황!$F:$BS,기획현황!$AP$1,FALSE))=TRUE,0,VLOOKUP($A75,기획현황!$F:$BS,기획현황!$AP$1,FALSE))</f>
        <v>0</v>
      </c>
      <c r="O75" s="1126">
        <f t="shared" si="10"/>
        <v>0</v>
      </c>
      <c r="P75" s="1127">
        <f t="shared" si="10"/>
        <v>0</v>
      </c>
      <c r="Q75" s="1127">
        <f t="shared" si="10"/>
        <v>0</v>
      </c>
      <c r="R75" s="1127">
        <f t="shared" si="10"/>
        <v>0</v>
      </c>
      <c r="S75" s="1128">
        <f t="shared" si="10"/>
        <v>0</v>
      </c>
      <c r="T75" s="1128">
        <f t="shared" si="10"/>
        <v>0</v>
      </c>
      <c r="U75" s="1129">
        <f>IF(ISERROR(VLOOKUP($A75,기획현황!$F:$BS,기획현황!$AM$1,FALSE))=TRUE,0,VLOOKUP($A75,기획현황!$F:$BS,기획현황!$AM$1,FALSE))</f>
        <v>0</v>
      </c>
      <c r="V75" s="1130">
        <f t="shared" si="13"/>
        <v>0</v>
      </c>
      <c r="W75" s="1131">
        <f>IF(ISERROR(VLOOKUP($A75,기획현황!$F:$BS,기획현황!$BG$1,FALSE))=TRUE,0,VLOOKUP($A75,기획현황!$F:$BS,기획현황!$BG$1,FALSE))</f>
        <v>0</v>
      </c>
      <c r="X75" s="1130"/>
      <c r="Y75" s="238"/>
      <c r="Z75" s="1122">
        <f t="shared" si="15"/>
        <v>0</v>
      </c>
      <c r="AA75" s="1123">
        <f t="shared" si="15"/>
        <v>0</v>
      </c>
      <c r="AB75" s="1139">
        <f t="shared" si="15"/>
        <v>0</v>
      </c>
      <c r="AC75" s="1132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22">
        <f t="shared" si="11"/>
        <v>0</v>
      </c>
      <c r="AE75" s="1133">
        <f t="shared" si="11"/>
        <v>0</v>
      </c>
      <c r="AF75" s="1133">
        <f t="shared" si="11"/>
        <v>0</v>
      </c>
      <c r="AG75" s="1133">
        <f t="shared" si="11"/>
        <v>0</v>
      </c>
      <c r="AH75" s="1134">
        <f t="shared" si="11"/>
        <v>0</v>
      </c>
      <c r="AI75" s="1134">
        <f t="shared" si="11"/>
        <v>0</v>
      </c>
      <c r="AJ75" s="1135">
        <f>IF(ISERROR(VLOOKUP($A75,기획현황!$F:$BS,기획현황!$AM$1,FALSE))=TRUE,0,VLOOKUP($A75,기획현황!$F:$BS,기획현황!$AM$1,FALSE))</f>
        <v>0</v>
      </c>
      <c r="AK75" s="1130">
        <f t="shared" si="12"/>
        <v>0</v>
      </c>
      <c r="AL75" s="31"/>
    </row>
    <row r="76" spans="2:38" ht="53.25" customHeight="1">
      <c r="B76" s="310" t="str">
        <f t="shared" si="14"/>
        <v/>
      </c>
      <c r="C76" s="1117">
        <f>IF(ISERROR(VLOOKUP($A76,기획현황!$F:$BS,기획현황!$AG$1,FALSE))=TRUE,0,VLOOKUP($A76,기획현황!$F:$BS,기획현황!$AG$1,FALSE))</f>
        <v>0</v>
      </c>
      <c r="D76" s="1117">
        <f>IF(ISERROR(VLOOKUP($A76,기획현황!$F:$BS,기획현황!$AK$1,FALSE))=TRUE,0,VLOOKUP($A76,기획현황!$F:$BS,기획현황!$AK$1,FALSE))</f>
        <v>0</v>
      </c>
      <c r="F76" s="1138"/>
      <c r="G76" s="1119" t="str">
        <f>IF(ISERROR(VLOOKUP($A76,기획현황!$F:$BS,기획현황!$U$1,FALSE))=TRUE,"",VLOOKUP($A76,기획현황!$F:$BS,기획현황!$U$1,FALSE))</f>
        <v/>
      </c>
      <c r="H76" s="1119" t="str">
        <f>IF(ISERROR(VLOOKUP($A76,기획현황!$F:$BS,기획현황!$X$1,FALSE))=TRUE,"",VLOOKUP($A76,기획현황!$F:$BS,기획현황!$X$1,FALSE))</f>
        <v/>
      </c>
      <c r="I76" s="1120" t="str">
        <f>IF(ISERROR(VLOOKUP($A76,기획현황!$F:$BS,기획현황!$AG$1,FALSE))=TRUE,"",VLOOKUP($A76,기획현황!$F:$BS,기획현황!$AG$1,FALSE))</f>
        <v/>
      </c>
      <c r="J76" s="1136">
        <f>SUMIF(기획현황!$F:$F,$A76,기획현황!$AF:$AF)</f>
        <v>0</v>
      </c>
      <c r="K76" s="1122">
        <f>IF(ISERROR(VLOOKUP($A76,기획현황!$F:$BS,기획현황!$AU$1,FALSE))=TRUE,0,VLOOKUP($A76,기획현황!$F:$BS,기획현황!$AU$1,FALSE))</f>
        <v>0</v>
      </c>
      <c r="L76" s="1123">
        <f>IF(ISERROR(VLOOKUP($A76,기획현황!$F:$BS,기획현황!$AV$1,FALSE))=TRUE,0,VLOOKUP($A76,기획현황!$F:$BS,기획현황!$AV$1,FALSE))</f>
        <v>0</v>
      </c>
      <c r="M76" s="1124">
        <f>IF(ISERROR(VLOOKUP($A76,기획현황!$F:$BS,기획현황!$AW$1,FALSE))=TRUE,0,VLOOKUP($A76,기획현황!$F:$BS,기획현황!$AW$1,FALSE))</f>
        <v>0</v>
      </c>
      <c r="N76" s="1125">
        <f>IF(ISERROR(VLOOKUP($A76,기획현황!$F:$BS,기획현황!$AP$1,FALSE))=TRUE,0,VLOOKUP($A76,기획현황!$F:$BS,기획현황!$AP$1,FALSE))</f>
        <v>0</v>
      </c>
      <c r="O76" s="1126">
        <f t="shared" si="10"/>
        <v>0</v>
      </c>
      <c r="P76" s="1127">
        <f t="shared" si="10"/>
        <v>0</v>
      </c>
      <c r="Q76" s="1127">
        <f t="shared" si="10"/>
        <v>0</v>
      </c>
      <c r="R76" s="1127">
        <f t="shared" si="10"/>
        <v>0</v>
      </c>
      <c r="S76" s="1128">
        <f t="shared" si="10"/>
        <v>0</v>
      </c>
      <c r="T76" s="1128">
        <f t="shared" si="10"/>
        <v>0</v>
      </c>
      <c r="U76" s="1129">
        <f>IF(ISERROR(VLOOKUP($A76,기획현황!$F:$BS,기획현황!$AM$1,FALSE))=TRUE,0,VLOOKUP($A76,기획현황!$F:$BS,기획현황!$AM$1,FALSE))</f>
        <v>0</v>
      </c>
      <c r="V76" s="1130">
        <f t="shared" si="13"/>
        <v>0</v>
      </c>
      <c r="W76" s="1131">
        <f>IF(ISERROR(VLOOKUP($A76,기획현황!$F:$BS,기획현황!$BG$1,FALSE))=TRUE,0,VLOOKUP($A76,기획현황!$F:$BS,기획현황!$BG$1,FALSE))</f>
        <v>0</v>
      </c>
      <c r="X76" s="1130"/>
      <c r="Y76" s="238"/>
      <c r="Z76" s="1122">
        <f t="shared" si="15"/>
        <v>0</v>
      </c>
      <c r="AA76" s="1123">
        <f t="shared" si="15"/>
        <v>0</v>
      </c>
      <c r="AB76" s="1139">
        <f t="shared" si="15"/>
        <v>0</v>
      </c>
      <c r="AC76" s="1132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22">
        <f t="shared" si="11"/>
        <v>0</v>
      </c>
      <c r="AE76" s="1133">
        <f t="shared" si="11"/>
        <v>0</v>
      </c>
      <c r="AF76" s="1133">
        <f t="shared" si="11"/>
        <v>0</v>
      </c>
      <c r="AG76" s="1133">
        <f t="shared" si="11"/>
        <v>0</v>
      </c>
      <c r="AH76" s="1134">
        <f t="shared" si="11"/>
        <v>0</v>
      </c>
      <c r="AI76" s="1134">
        <f t="shared" si="11"/>
        <v>0</v>
      </c>
      <c r="AJ76" s="1135">
        <f>IF(ISERROR(VLOOKUP($A76,기획현황!$F:$BS,기획현황!$AM$1,FALSE))=TRUE,0,VLOOKUP($A76,기획현황!$F:$BS,기획현황!$AM$1,FALSE))</f>
        <v>0</v>
      </c>
      <c r="AK76" s="1130">
        <f t="shared" si="12"/>
        <v>0</v>
      </c>
      <c r="AL76" s="31"/>
    </row>
    <row r="77" spans="2:38" ht="53.25" customHeight="1">
      <c r="B77" s="310" t="str">
        <f t="shared" si="14"/>
        <v/>
      </c>
      <c r="C77" s="1117">
        <f>IF(ISERROR(VLOOKUP($A77,기획현황!$F:$BS,기획현황!$AG$1,FALSE))=TRUE,0,VLOOKUP($A77,기획현황!$F:$BS,기획현황!$AG$1,FALSE))</f>
        <v>0</v>
      </c>
      <c r="D77" s="1117">
        <f>IF(ISERROR(VLOOKUP($A77,기획현황!$F:$BS,기획현황!$AK$1,FALSE))=TRUE,0,VLOOKUP($A77,기획현황!$F:$BS,기획현황!$AK$1,FALSE))</f>
        <v>0</v>
      </c>
      <c r="F77" s="1138"/>
      <c r="G77" s="1119" t="str">
        <f>IF(ISERROR(VLOOKUP($A77,기획현황!$F:$BS,기획현황!$U$1,FALSE))=TRUE,"",VLOOKUP($A77,기획현황!$F:$BS,기획현황!$U$1,FALSE))</f>
        <v/>
      </c>
      <c r="H77" s="1119" t="str">
        <f>IF(ISERROR(VLOOKUP($A77,기획현황!$F:$BS,기획현황!$X$1,FALSE))=TRUE,"",VLOOKUP($A77,기획현황!$F:$BS,기획현황!$X$1,FALSE))</f>
        <v/>
      </c>
      <c r="I77" s="1120" t="str">
        <f>IF(ISERROR(VLOOKUP($A77,기획현황!$F:$BS,기획현황!$AG$1,FALSE))=TRUE,"",VLOOKUP($A77,기획현황!$F:$BS,기획현황!$AG$1,FALSE))</f>
        <v/>
      </c>
      <c r="J77" s="1136">
        <f>SUMIF(기획현황!$F:$F,$A77,기획현황!$AF:$AF)</f>
        <v>0</v>
      </c>
      <c r="K77" s="1122">
        <f>IF(ISERROR(VLOOKUP($A77,기획현황!$F:$BS,기획현황!$AU$1,FALSE))=TRUE,0,VLOOKUP($A77,기획현황!$F:$BS,기획현황!$AU$1,FALSE))</f>
        <v>0</v>
      </c>
      <c r="L77" s="1123">
        <f>IF(ISERROR(VLOOKUP($A77,기획현황!$F:$BS,기획현황!$AV$1,FALSE))=TRUE,0,VLOOKUP($A77,기획현황!$F:$BS,기획현황!$AV$1,FALSE))</f>
        <v>0</v>
      </c>
      <c r="M77" s="1124">
        <f>IF(ISERROR(VLOOKUP($A77,기획현황!$F:$BS,기획현황!$AW$1,FALSE))=TRUE,0,VLOOKUP($A77,기획현황!$F:$BS,기획현황!$AW$1,FALSE))</f>
        <v>0</v>
      </c>
      <c r="N77" s="1125">
        <f>IF(ISERROR(VLOOKUP($A77,기획현황!$F:$BS,기획현황!$AP$1,FALSE))=TRUE,0,VLOOKUP($A77,기획현황!$F:$BS,기획현황!$AP$1,FALSE))</f>
        <v>0</v>
      </c>
      <c r="O77" s="1126">
        <f t="shared" si="10"/>
        <v>0</v>
      </c>
      <c r="P77" s="1127">
        <f t="shared" si="10"/>
        <v>0</v>
      </c>
      <c r="Q77" s="1127">
        <f t="shared" si="10"/>
        <v>0</v>
      </c>
      <c r="R77" s="1127">
        <f t="shared" si="10"/>
        <v>0</v>
      </c>
      <c r="S77" s="1128">
        <f t="shared" si="10"/>
        <v>0</v>
      </c>
      <c r="T77" s="1128">
        <f t="shared" si="10"/>
        <v>0</v>
      </c>
      <c r="U77" s="1129">
        <f>IF(ISERROR(VLOOKUP($A77,기획현황!$F:$BS,기획현황!$AM$1,FALSE))=TRUE,0,VLOOKUP($A77,기획현황!$F:$BS,기획현황!$AM$1,FALSE))</f>
        <v>0</v>
      </c>
      <c r="V77" s="1130">
        <f t="shared" si="13"/>
        <v>0</v>
      </c>
      <c r="W77" s="1131">
        <f>IF(ISERROR(VLOOKUP($A77,기획현황!$F:$BS,기획현황!$BG$1,FALSE))=TRUE,0,VLOOKUP($A77,기획현황!$F:$BS,기획현황!$BG$1,FALSE))</f>
        <v>0</v>
      </c>
      <c r="X77" s="1130"/>
      <c r="Y77" s="238"/>
      <c r="Z77" s="1122">
        <f t="shared" si="15"/>
        <v>0</v>
      </c>
      <c r="AA77" s="1123">
        <f t="shared" si="15"/>
        <v>0</v>
      </c>
      <c r="AB77" s="1139">
        <f t="shared" si="15"/>
        <v>0</v>
      </c>
      <c r="AC77" s="1132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22">
        <f t="shared" si="11"/>
        <v>0</v>
      </c>
      <c r="AE77" s="1133">
        <f t="shared" si="11"/>
        <v>0</v>
      </c>
      <c r="AF77" s="1133">
        <f t="shared" si="11"/>
        <v>0</v>
      </c>
      <c r="AG77" s="1133">
        <f t="shared" si="11"/>
        <v>0</v>
      </c>
      <c r="AH77" s="1134">
        <f t="shared" si="11"/>
        <v>0</v>
      </c>
      <c r="AI77" s="1134">
        <f t="shared" si="11"/>
        <v>0</v>
      </c>
      <c r="AJ77" s="1135">
        <f>IF(ISERROR(VLOOKUP($A77,기획현황!$F:$BS,기획현황!$AM$1,FALSE))=TRUE,0,VLOOKUP($A77,기획현황!$F:$BS,기획현황!$AM$1,FALSE))</f>
        <v>0</v>
      </c>
      <c r="AK77" s="1130">
        <f t="shared" si="12"/>
        <v>0</v>
      </c>
      <c r="AL77" s="31"/>
    </row>
    <row r="78" spans="2:38" ht="53.25" customHeight="1">
      <c r="B78" s="310" t="str">
        <f t="shared" si="14"/>
        <v/>
      </c>
      <c r="C78" s="1117">
        <f>IF(ISERROR(VLOOKUP($A78,기획현황!$F:$BS,기획현황!$AG$1,FALSE))=TRUE,0,VLOOKUP($A78,기획현황!$F:$BS,기획현황!$AG$1,FALSE))</f>
        <v>0</v>
      </c>
      <c r="D78" s="1117">
        <f>IF(ISERROR(VLOOKUP($A78,기획현황!$F:$BS,기획현황!$AK$1,FALSE))=TRUE,0,VLOOKUP($A78,기획현황!$F:$BS,기획현황!$AK$1,FALSE))</f>
        <v>0</v>
      </c>
      <c r="F78" s="1138"/>
      <c r="G78" s="1119" t="str">
        <f>IF(ISERROR(VLOOKUP($A78,기획현황!$F:$BS,기획현황!$U$1,FALSE))=TRUE,"",VLOOKUP($A78,기획현황!$F:$BS,기획현황!$U$1,FALSE))</f>
        <v/>
      </c>
      <c r="H78" s="1119" t="str">
        <f>IF(ISERROR(VLOOKUP($A78,기획현황!$F:$BS,기획현황!$X$1,FALSE))=TRUE,"",VLOOKUP($A78,기획현황!$F:$BS,기획현황!$X$1,FALSE))</f>
        <v/>
      </c>
      <c r="I78" s="1120" t="str">
        <f>IF(ISERROR(VLOOKUP($A78,기획현황!$F:$BS,기획현황!$AG$1,FALSE))=TRUE,"",VLOOKUP($A78,기획현황!$F:$BS,기획현황!$AG$1,FALSE))</f>
        <v/>
      </c>
      <c r="J78" s="1136">
        <f>SUMIF(기획현황!$F:$F,$A78,기획현황!$AF:$AF)</f>
        <v>0</v>
      </c>
      <c r="K78" s="1122">
        <f>IF(ISERROR(VLOOKUP($A78,기획현황!$F:$BS,기획현황!$AU$1,FALSE))=TRUE,0,VLOOKUP($A78,기획현황!$F:$BS,기획현황!$AU$1,FALSE))</f>
        <v>0</v>
      </c>
      <c r="L78" s="1123">
        <f>IF(ISERROR(VLOOKUP($A78,기획현황!$F:$BS,기획현황!$AV$1,FALSE))=TRUE,0,VLOOKUP($A78,기획현황!$F:$BS,기획현황!$AV$1,FALSE))</f>
        <v>0</v>
      </c>
      <c r="M78" s="1124">
        <f>IF(ISERROR(VLOOKUP($A78,기획현황!$F:$BS,기획현황!$AW$1,FALSE))=TRUE,0,VLOOKUP($A78,기획현황!$F:$BS,기획현황!$AW$1,FALSE))</f>
        <v>0</v>
      </c>
      <c r="N78" s="1125">
        <f>IF(ISERROR(VLOOKUP($A78,기획현황!$F:$BS,기획현황!$AP$1,FALSE))=TRUE,0,VLOOKUP($A78,기획현황!$F:$BS,기획현황!$AP$1,FALSE))</f>
        <v>0</v>
      </c>
      <c r="O78" s="1126">
        <f t="shared" si="10"/>
        <v>0</v>
      </c>
      <c r="P78" s="1127">
        <f t="shared" si="10"/>
        <v>0</v>
      </c>
      <c r="Q78" s="1127">
        <f t="shared" si="10"/>
        <v>0</v>
      </c>
      <c r="R78" s="1127">
        <f t="shared" si="10"/>
        <v>0</v>
      </c>
      <c r="S78" s="1128">
        <f t="shared" si="10"/>
        <v>0</v>
      </c>
      <c r="T78" s="1128">
        <f t="shared" si="10"/>
        <v>0</v>
      </c>
      <c r="U78" s="1129">
        <f>IF(ISERROR(VLOOKUP($A78,기획현황!$F:$BS,기획현황!$AM$1,FALSE))=TRUE,0,VLOOKUP($A78,기획현황!$F:$BS,기획현황!$AM$1,FALSE))</f>
        <v>0</v>
      </c>
      <c r="V78" s="1130">
        <f t="shared" si="13"/>
        <v>0</v>
      </c>
      <c r="W78" s="1131">
        <f>IF(ISERROR(VLOOKUP($A78,기획현황!$F:$BS,기획현황!$BG$1,FALSE))=TRUE,0,VLOOKUP($A78,기획현황!$F:$BS,기획현황!$BG$1,FALSE))</f>
        <v>0</v>
      </c>
      <c r="X78" s="1130"/>
      <c r="Y78" s="238"/>
      <c r="Z78" s="1122">
        <f t="shared" si="15"/>
        <v>0</v>
      </c>
      <c r="AA78" s="1123">
        <f t="shared" si="15"/>
        <v>0</v>
      </c>
      <c r="AB78" s="1139">
        <f t="shared" si="15"/>
        <v>0</v>
      </c>
      <c r="AC78" s="1132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22">
        <f t="shared" si="11"/>
        <v>0</v>
      </c>
      <c r="AE78" s="1133">
        <f t="shared" si="11"/>
        <v>0</v>
      </c>
      <c r="AF78" s="1133">
        <f t="shared" si="11"/>
        <v>0</v>
      </c>
      <c r="AG78" s="1133">
        <f t="shared" si="11"/>
        <v>0</v>
      </c>
      <c r="AH78" s="1134">
        <f t="shared" si="11"/>
        <v>0</v>
      </c>
      <c r="AI78" s="1134">
        <f t="shared" si="11"/>
        <v>0</v>
      </c>
      <c r="AJ78" s="1135">
        <f>IF(ISERROR(VLOOKUP($A78,기획현황!$F:$BS,기획현황!$AM$1,FALSE))=TRUE,0,VLOOKUP($A78,기획현황!$F:$BS,기획현황!$AM$1,FALSE))</f>
        <v>0</v>
      </c>
      <c r="AK78" s="1130">
        <f t="shared" si="12"/>
        <v>0</v>
      </c>
      <c r="AL78" s="31"/>
    </row>
    <row r="79" spans="2:38" ht="53.25" customHeight="1">
      <c r="B79" s="310" t="str">
        <f t="shared" si="14"/>
        <v/>
      </c>
      <c r="C79" s="1117">
        <f>IF(ISERROR(VLOOKUP($A79,기획현황!$F:$BS,기획현황!$AG$1,FALSE))=TRUE,0,VLOOKUP($A79,기획현황!$F:$BS,기획현황!$AG$1,FALSE))</f>
        <v>0</v>
      </c>
      <c r="D79" s="1117">
        <f>IF(ISERROR(VLOOKUP($A79,기획현황!$F:$BS,기획현황!$AK$1,FALSE))=TRUE,0,VLOOKUP($A79,기획현황!$F:$BS,기획현황!$AK$1,FALSE))</f>
        <v>0</v>
      </c>
      <c r="F79" s="1138"/>
      <c r="G79" s="1119" t="str">
        <f>IF(ISERROR(VLOOKUP($A79,기획현황!$F:$BS,기획현황!$U$1,FALSE))=TRUE,"",VLOOKUP($A79,기획현황!$F:$BS,기획현황!$U$1,FALSE))</f>
        <v/>
      </c>
      <c r="H79" s="1119" t="str">
        <f>IF(ISERROR(VLOOKUP($A79,기획현황!$F:$BS,기획현황!$X$1,FALSE))=TRUE,"",VLOOKUP($A79,기획현황!$F:$BS,기획현황!$X$1,FALSE))</f>
        <v/>
      </c>
      <c r="I79" s="1120" t="str">
        <f>IF(ISERROR(VLOOKUP($A79,기획현황!$F:$BS,기획현황!$AG$1,FALSE))=TRUE,"",VLOOKUP($A79,기획현황!$F:$BS,기획현황!$AG$1,FALSE))</f>
        <v/>
      </c>
      <c r="J79" s="1136">
        <f>SUMIF(기획현황!$F:$F,$A79,기획현황!$AF:$AF)</f>
        <v>0</v>
      </c>
      <c r="K79" s="1122">
        <f>IF(ISERROR(VLOOKUP($A79,기획현황!$F:$BS,기획현황!$AU$1,FALSE))=TRUE,0,VLOOKUP($A79,기획현황!$F:$BS,기획현황!$AU$1,FALSE))</f>
        <v>0</v>
      </c>
      <c r="L79" s="1123">
        <f>IF(ISERROR(VLOOKUP($A79,기획현황!$F:$BS,기획현황!$AV$1,FALSE))=TRUE,0,VLOOKUP($A79,기획현황!$F:$BS,기획현황!$AV$1,FALSE))</f>
        <v>0</v>
      </c>
      <c r="M79" s="1124">
        <f>IF(ISERROR(VLOOKUP($A79,기획현황!$F:$BS,기획현황!$AW$1,FALSE))=TRUE,0,VLOOKUP($A79,기획현황!$F:$BS,기획현황!$AW$1,FALSE))</f>
        <v>0</v>
      </c>
      <c r="N79" s="1125">
        <f>IF(ISERROR(VLOOKUP($A79,기획현황!$F:$BS,기획현황!$AP$1,FALSE))=TRUE,0,VLOOKUP($A79,기획현황!$F:$BS,기획현황!$AP$1,FALSE))</f>
        <v>0</v>
      </c>
      <c r="O79" s="1126">
        <f t="shared" si="10"/>
        <v>0</v>
      </c>
      <c r="P79" s="1127">
        <f t="shared" si="10"/>
        <v>0</v>
      </c>
      <c r="Q79" s="1127">
        <f t="shared" si="10"/>
        <v>0</v>
      </c>
      <c r="R79" s="1127">
        <f t="shared" si="10"/>
        <v>0</v>
      </c>
      <c r="S79" s="1128">
        <f t="shared" si="10"/>
        <v>0</v>
      </c>
      <c r="T79" s="1128">
        <f t="shared" si="10"/>
        <v>0</v>
      </c>
      <c r="U79" s="1129">
        <f>IF(ISERROR(VLOOKUP($A79,기획현황!$F:$BS,기획현황!$AM$1,FALSE))=TRUE,0,VLOOKUP($A79,기획현황!$F:$BS,기획현황!$AM$1,FALSE))</f>
        <v>0</v>
      </c>
      <c r="V79" s="1130">
        <f t="shared" si="13"/>
        <v>0</v>
      </c>
      <c r="W79" s="1131">
        <f>IF(ISERROR(VLOOKUP($A79,기획현황!$F:$BS,기획현황!$BG$1,FALSE))=TRUE,0,VLOOKUP($A79,기획현황!$F:$BS,기획현황!$BG$1,FALSE))</f>
        <v>0</v>
      </c>
      <c r="X79" s="1130"/>
      <c r="Y79" s="238"/>
      <c r="Z79" s="1122">
        <f t="shared" si="15"/>
        <v>0</v>
      </c>
      <c r="AA79" s="1123">
        <f t="shared" si="15"/>
        <v>0</v>
      </c>
      <c r="AB79" s="1139">
        <f t="shared" si="15"/>
        <v>0</v>
      </c>
      <c r="AC79" s="1132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22">
        <f t="shared" si="11"/>
        <v>0</v>
      </c>
      <c r="AE79" s="1133">
        <f t="shared" si="11"/>
        <v>0</v>
      </c>
      <c r="AF79" s="1133">
        <f t="shared" si="11"/>
        <v>0</v>
      </c>
      <c r="AG79" s="1133">
        <f t="shared" si="11"/>
        <v>0</v>
      </c>
      <c r="AH79" s="1134">
        <f t="shared" si="11"/>
        <v>0</v>
      </c>
      <c r="AI79" s="1134">
        <f t="shared" si="11"/>
        <v>0</v>
      </c>
      <c r="AJ79" s="1135">
        <f>IF(ISERROR(VLOOKUP($A79,기획현황!$F:$BS,기획현황!$AM$1,FALSE))=TRUE,0,VLOOKUP($A79,기획현황!$F:$BS,기획현황!$AM$1,FALSE))</f>
        <v>0</v>
      </c>
      <c r="AK79" s="1130">
        <f t="shared" si="12"/>
        <v>0</v>
      </c>
      <c r="AL79" s="31"/>
    </row>
    <row r="80" spans="2:38" ht="53.25" customHeight="1">
      <c r="B80" s="310" t="str">
        <f t="shared" si="14"/>
        <v/>
      </c>
      <c r="C80" s="1117">
        <f>IF(ISERROR(VLOOKUP($A80,기획현황!$F:$BS,기획현황!$AG$1,FALSE))=TRUE,0,VLOOKUP($A80,기획현황!$F:$BS,기획현황!$AG$1,FALSE))</f>
        <v>0</v>
      </c>
      <c r="D80" s="1117">
        <f>IF(ISERROR(VLOOKUP($A80,기획현황!$F:$BS,기획현황!$AK$1,FALSE))=TRUE,0,VLOOKUP($A80,기획현황!$F:$BS,기획현황!$AK$1,FALSE))</f>
        <v>0</v>
      </c>
      <c r="F80" s="1138"/>
      <c r="G80" s="1119" t="str">
        <f>IF(ISERROR(VLOOKUP($A80,기획현황!$F:$BS,기획현황!$U$1,FALSE))=TRUE,"",VLOOKUP($A80,기획현황!$F:$BS,기획현황!$U$1,FALSE))</f>
        <v/>
      </c>
      <c r="H80" s="1119" t="str">
        <f>IF(ISERROR(VLOOKUP($A80,기획현황!$F:$BS,기획현황!$X$1,FALSE))=TRUE,"",VLOOKUP($A80,기획현황!$F:$BS,기획현황!$X$1,FALSE))</f>
        <v/>
      </c>
      <c r="I80" s="1120" t="str">
        <f>IF(ISERROR(VLOOKUP($A80,기획현황!$F:$BS,기획현황!$AG$1,FALSE))=TRUE,"",VLOOKUP($A80,기획현황!$F:$BS,기획현황!$AG$1,FALSE))</f>
        <v/>
      </c>
      <c r="J80" s="1136">
        <f>SUMIF(기획현황!$F:$F,$A80,기획현황!$AF:$AF)</f>
        <v>0</v>
      </c>
      <c r="K80" s="1122">
        <f>IF(ISERROR(VLOOKUP($A80,기획현황!$F:$BS,기획현황!$AU$1,FALSE))=TRUE,0,VLOOKUP($A80,기획현황!$F:$BS,기획현황!$AU$1,FALSE))</f>
        <v>0</v>
      </c>
      <c r="L80" s="1123">
        <f>IF(ISERROR(VLOOKUP($A80,기획현황!$F:$BS,기획현황!$AV$1,FALSE))=TRUE,0,VLOOKUP($A80,기획현황!$F:$BS,기획현황!$AV$1,FALSE))</f>
        <v>0</v>
      </c>
      <c r="M80" s="1124">
        <f>IF(ISERROR(VLOOKUP($A80,기획현황!$F:$BS,기획현황!$AW$1,FALSE))=TRUE,0,VLOOKUP($A80,기획현황!$F:$BS,기획현황!$AW$1,FALSE))</f>
        <v>0</v>
      </c>
      <c r="N80" s="1125">
        <f>IF(ISERROR(VLOOKUP($A80,기획현황!$F:$BS,기획현황!$AP$1,FALSE))=TRUE,0,VLOOKUP($A80,기획현황!$F:$BS,기획현황!$AP$1,FALSE))</f>
        <v>0</v>
      </c>
      <c r="O80" s="1126">
        <f t="shared" si="10"/>
        <v>0</v>
      </c>
      <c r="P80" s="1127">
        <f t="shared" si="10"/>
        <v>0</v>
      </c>
      <c r="Q80" s="1127">
        <f t="shared" si="10"/>
        <v>0</v>
      </c>
      <c r="R80" s="1127">
        <f t="shared" si="10"/>
        <v>0</v>
      </c>
      <c r="S80" s="1128">
        <f t="shared" si="10"/>
        <v>0</v>
      </c>
      <c r="T80" s="1128">
        <f t="shared" si="10"/>
        <v>0</v>
      </c>
      <c r="U80" s="1129">
        <f>IF(ISERROR(VLOOKUP($A80,기획현황!$F:$BS,기획현황!$AM$1,FALSE))=TRUE,0,VLOOKUP($A80,기획현황!$F:$BS,기획현황!$AM$1,FALSE))</f>
        <v>0</v>
      </c>
      <c r="V80" s="1130">
        <f t="shared" si="13"/>
        <v>0</v>
      </c>
      <c r="W80" s="1131">
        <f>IF(ISERROR(VLOOKUP($A80,기획현황!$F:$BS,기획현황!$BG$1,FALSE))=TRUE,0,VLOOKUP($A80,기획현황!$F:$BS,기획현황!$BG$1,FALSE))</f>
        <v>0</v>
      </c>
      <c r="X80" s="1130"/>
      <c r="Y80" s="238"/>
      <c r="Z80" s="1122">
        <f t="shared" si="15"/>
        <v>0</v>
      </c>
      <c r="AA80" s="1123">
        <f t="shared" si="15"/>
        <v>0</v>
      </c>
      <c r="AB80" s="1139">
        <f t="shared" si="15"/>
        <v>0</v>
      </c>
      <c r="AC80" s="1132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22">
        <f t="shared" si="11"/>
        <v>0</v>
      </c>
      <c r="AE80" s="1133">
        <f t="shared" si="11"/>
        <v>0</v>
      </c>
      <c r="AF80" s="1133">
        <f t="shared" si="11"/>
        <v>0</v>
      </c>
      <c r="AG80" s="1133">
        <f t="shared" si="11"/>
        <v>0</v>
      </c>
      <c r="AH80" s="1134">
        <f t="shared" si="11"/>
        <v>0</v>
      </c>
      <c r="AI80" s="1134">
        <f t="shared" si="11"/>
        <v>0</v>
      </c>
      <c r="AJ80" s="1135">
        <f>IF(ISERROR(VLOOKUP($A80,기획현황!$F:$BS,기획현황!$AM$1,FALSE))=TRUE,0,VLOOKUP($A80,기획현황!$F:$BS,기획현황!$AM$1,FALSE))</f>
        <v>0</v>
      </c>
      <c r="AK80" s="1130">
        <f t="shared" si="12"/>
        <v>0</v>
      </c>
      <c r="AL80" s="31"/>
    </row>
    <row r="81" spans="2:38" ht="53.25" customHeight="1">
      <c r="B81" s="310" t="str">
        <f t="shared" si="14"/>
        <v/>
      </c>
      <c r="C81" s="1117">
        <f>IF(ISERROR(VLOOKUP($A81,기획현황!$F:$BS,기획현황!$AG$1,FALSE))=TRUE,0,VLOOKUP($A81,기획현황!$F:$BS,기획현황!$AG$1,FALSE))</f>
        <v>0</v>
      </c>
      <c r="D81" s="1117">
        <f>IF(ISERROR(VLOOKUP($A81,기획현황!$F:$BS,기획현황!$AK$1,FALSE))=TRUE,0,VLOOKUP($A81,기획현황!$F:$BS,기획현황!$AK$1,FALSE))</f>
        <v>0</v>
      </c>
      <c r="F81" s="1138"/>
      <c r="G81" s="1119" t="str">
        <f>IF(ISERROR(VLOOKUP($A81,기획현황!$F:$BS,기획현황!$U$1,FALSE))=TRUE,"",VLOOKUP($A81,기획현황!$F:$BS,기획현황!$U$1,FALSE))</f>
        <v/>
      </c>
      <c r="H81" s="1119" t="str">
        <f>IF(ISERROR(VLOOKUP($A81,기획현황!$F:$BS,기획현황!$X$1,FALSE))=TRUE,"",VLOOKUP($A81,기획현황!$F:$BS,기획현황!$X$1,FALSE))</f>
        <v/>
      </c>
      <c r="I81" s="1120" t="str">
        <f>IF(ISERROR(VLOOKUP($A81,기획현황!$F:$BS,기획현황!$AG$1,FALSE))=TRUE,"",VLOOKUP($A81,기획현황!$F:$BS,기획현황!$AG$1,FALSE))</f>
        <v/>
      </c>
      <c r="J81" s="1136">
        <f>SUMIF(기획현황!$F:$F,$A81,기획현황!$AF:$AF)</f>
        <v>0</v>
      </c>
      <c r="K81" s="1122">
        <f>IF(ISERROR(VLOOKUP($A81,기획현황!$F:$BS,기획현황!$AU$1,FALSE))=TRUE,0,VLOOKUP($A81,기획현황!$F:$BS,기획현황!$AU$1,FALSE))</f>
        <v>0</v>
      </c>
      <c r="L81" s="1123">
        <f>IF(ISERROR(VLOOKUP($A81,기획현황!$F:$BS,기획현황!$AV$1,FALSE))=TRUE,0,VLOOKUP($A81,기획현황!$F:$BS,기획현황!$AV$1,FALSE))</f>
        <v>0</v>
      </c>
      <c r="M81" s="1124">
        <f>IF(ISERROR(VLOOKUP($A81,기획현황!$F:$BS,기획현황!$AW$1,FALSE))=TRUE,0,VLOOKUP($A81,기획현황!$F:$BS,기획현황!$AW$1,FALSE))</f>
        <v>0</v>
      </c>
      <c r="N81" s="1125">
        <f>IF(ISERROR(VLOOKUP($A81,기획현황!$F:$BS,기획현황!$AP$1,FALSE))=TRUE,0,VLOOKUP($A81,기획현황!$F:$BS,기획현황!$AP$1,FALSE))</f>
        <v>0</v>
      </c>
      <c r="O81" s="1126">
        <f t="shared" si="10"/>
        <v>0</v>
      </c>
      <c r="P81" s="1127">
        <f t="shared" si="10"/>
        <v>0</v>
      </c>
      <c r="Q81" s="1127">
        <f t="shared" si="10"/>
        <v>0</v>
      </c>
      <c r="R81" s="1127">
        <f t="shared" si="10"/>
        <v>0</v>
      </c>
      <c r="S81" s="1128">
        <f t="shared" si="10"/>
        <v>0</v>
      </c>
      <c r="T81" s="1128">
        <f t="shared" si="10"/>
        <v>0</v>
      </c>
      <c r="U81" s="1129">
        <f>IF(ISERROR(VLOOKUP($A81,기획현황!$F:$BS,기획현황!$AM$1,FALSE))=TRUE,0,VLOOKUP($A81,기획현황!$F:$BS,기획현황!$AM$1,FALSE))</f>
        <v>0</v>
      </c>
      <c r="V81" s="1130">
        <f t="shared" si="13"/>
        <v>0</v>
      </c>
      <c r="W81" s="1131">
        <f>IF(ISERROR(VLOOKUP($A81,기획현황!$F:$BS,기획현황!$BG$1,FALSE))=TRUE,0,VLOOKUP($A81,기획현황!$F:$BS,기획현황!$BG$1,FALSE))</f>
        <v>0</v>
      </c>
      <c r="X81" s="1130"/>
      <c r="Y81" s="238"/>
      <c r="Z81" s="1122">
        <f t="shared" si="15"/>
        <v>0</v>
      </c>
      <c r="AA81" s="1123">
        <f t="shared" si="15"/>
        <v>0</v>
      </c>
      <c r="AB81" s="1139">
        <f t="shared" si="15"/>
        <v>0</v>
      </c>
      <c r="AC81" s="1132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22">
        <f t="shared" si="11"/>
        <v>0</v>
      </c>
      <c r="AE81" s="1133">
        <f t="shared" si="11"/>
        <v>0</v>
      </c>
      <c r="AF81" s="1133">
        <f t="shared" si="11"/>
        <v>0</v>
      </c>
      <c r="AG81" s="1133">
        <f t="shared" si="11"/>
        <v>0</v>
      </c>
      <c r="AH81" s="1134">
        <f t="shared" si="11"/>
        <v>0</v>
      </c>
      <c r="AI81" s="1134">
        <f t="shared" si="11"/>
        <v>0</v>
      </c>
      <c r="AJ81" s="1135">
        <f>IF(ISERROR(VLOOKUP($A81,기획현황!$F:$BS,기획현황!$AM$1,FALSE))=TRUE,0,VLOOKUP($A81,기획현황!$F:$BS,기획현황!$AM$1,FALSE))</f>
        <v>0</v>
      </c>
      <c r="AK81" s="1130">
        <f t="shared" si="12"/>
        <v>0</v>
      </c>
      <c r="AL81" s="31"/>
    </row>
    <row r="82" spans="2:38" ht="53.25" customHeight="1">
      <c r="B82" s="310" t="str">
        <f t="shared" si="14"/>
        <v/>
      </c>
      <c r="C82" s="1117">
        <f>IF(ISERROR(VLOOKUP($A82,기획현황!$F:$BS,기획현황!$AG$1,FALSE))=TRUE,0,VLOOKUP($A82,기획현황!$F:$BS,기획현황!$AG$1,FALSE))</f>
        <v>0</v>
      </c>
      <c r="D82" s="1117">
        <f>IF(ISERROR(VLOOKUP($A82,기획현황!$F:$BS,기획현황!$AK$1,FALSE))=TRUE,0,VLOOKUP($A82,기획현황!$F:$BS,기획현황!$AK$1,FALSE))</f>
        <v>0</v>
      </c>
      <c r="F82" s="1138"/>
      <c r="G82" s="1119" t="str">
        <f>IF(ISERROR(VLOOKUP($A82,기획현황!$F:$BS,기획현황!$U$1,FALSE))=TRUE,"",VLOOKUP($A82,기획현황!$F:$BS,기획현황!$U$1,FALSE))</f>
        <v/>
      </c>
      <c r="H82" s="1119" t="str">
        <f>IF(ISERROR(VLOOKUP($A82,기획현황!$F:$BS,기획현황!$X$1,FALSE))=TRUE,"",VLOOKUP($A82,기획현황!$F:$BS,기획현황!$X$1,FALSE))</f>
        <v/>
      </c>
      <c r="I82" s="1120" t="str">
        <f>IF(ISERROR(VLOOKUP($A82,기획현황!$F:$BS,기획현황!$AG$1,FALSE))=TRUE,"",VLOOKUP($A82,기획현황!$F:$BS,기획현황!$AG$1,FALSE))</f>
        <v/>
      </c>
      <c r="J82" s="1136">
        <f>SUMIF(기획현황!$F:$F,$A82,기획현황!$AF:$AF)</f>
        <v>0</v>
      </c>
      <c r="K82" s="1122">
        <f>IF(ISERROR(VLOOKUP($A82,기획현황!$F:$BS,기획현황!$AU$1,FALSE))=TRUE,0,VLOOKUP($A82,기획현황!$F:$BS,기획현황!$AU$1,FALSE))</f>
        <v>0</v>
      </c>
      <c r="L82" s="1123">
        <f>IF(ISERROR(VLOOKUP($A82,기획현황!$F:$BS,기획현황!$AV$1,FALSE))=TRUE,0,VLOOKUP($A82,기획현황!$F:$BS,기획현황!$AV$1,FALSE))</f>
        <v>0</v>
      </c>
      <c r="M82" s="1124">
        <f>IF(ISERROR(VLOOKUP($A82,기획현황!$F:$BS,기획현황!$AW$1,FALSE))=TRUE,0,VLOOKUP($A82,기획현황!$F:$BS,기획현황!$AW$1,FALSE))</f>
        <v>0</v>
      </c>
      <c r="N82" s="1125">
        <f>IF(ISERROR(VLOOKUP($A82,기획현황!$F:$BS,기획현황!$AP$1,FALSE))=TRUE,0,VLOOKUP($A82,기획현황!$F:$BS,기획현황!$AP$1,FALSE))</f>
        <v>0</v>
      </c>
      <c r="O82" s="1126">
        <f t="shared" si="10"/>
        <v>0</v>
      </c>
      <c r="P82" s="1127">
        <f t="shared" si="10"/>
        <v>0</v>
      </c>
      <c r="Q82" s="1127">
        <f t="shared" si="10"/>
        <v>0</v>
      </c>
      <c r="R82" s="1127">
        <f t="shared" si="10"/>
        <v>0</v>
      </c>
      <c r="S82" s="1128">
        <f t="shared" si="10"/>
        <v>0</v>
      </c>
      <c r="T82" s="1128">
        <f t="shared" si="10"/>
        <v>0</v>
      </c>
      <c r="U82" s="1129">
        <f>IF(ISERROR(VLOOKUP($A82,기획현황!$F:$BS,기획현황!$AM$1,FALSE))=TRUE,0,VLOOKUP($A82,기획현황!$F:$BS,기획현황!$AM$1,FALSE))</f>
        <v>0</v>
      </c>
      <c r="V82" s="1130">
        <f t="shared" si="13"/>
        <v>0</v>
      </c>
      <c r="W82" s="1131">
        <f>IF(ISERROR(VLOOKUP($A82,기획현황!$F:$BS,기획현황!$BG$1,FALSE))=TRUE,0,VLOOKUP($A82,기획현황!$F:$BS,기획현황!$BG$1,FALSE))</f>
        <v>0</v>
      </c>
      <c r="X82" s="1130"/>
      <c r="Y82" s="238"/>
      <c r="Z82" s="1122">
        <f t="shared" si="15"/>
        <v>0</v>
      </c>
      <c r="AA82" s="1123">
        <f t="shared" si="15"/>
        <v>0</v>
      </c>
      <c r="AB82" s="1139">
        <f t="shared" si="15"/>
        <v>0</v>
      </c>
      <c r="AC82" s="1132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22">
        <f t="shared" si="11"/>
        <v>0</v>
      </c>
      <c r="AE82" s="1133">
        <f t="shared" si="11"/>
        <v>0</v>
      </c>
      <c r="AF82" s="1133">
        <f t="shared" si="11"/>
        <v>0</v>
      </c>
      <c r="AG82" s="1133">
        <f t="shared" si="11"/>
        <v>0</v>
      </c>
      <c r="AH82" s="1134">
        <f t="shared" si="11"/>
        <v>0</v>
      </c>
      <c r="AI82" s="1134">
        <f t="shared" si="11"/>
        <v>0</v>
      </c>
      <c r="AJ82" s="1135">
        <f>IF(ISERROR(VLOOKUP($A82,기획현황!$F:$BS,기획현황!$AM$1,FALSE))=TRUE,0,VLOOKUP($A82,기획현황!$F:$BS,기획현황!$AM$1,FALSE))</f>
        <v>0</v>
      </c>
      <c r="AK82" s="1130">
        <f t="shared" si="12"/>
        <v>0</v>
      </c>
      <c r="AL82" s="31"/>
    </row>
    <row r="83" spans="2:38" ht="53.25" customHeight="1">
      <c r="B83" s="310" t="str">
        <f t="shared" si="14"/>
        <v/>
      </c>
      <c r="C83" s="1117">
        <f>IF(ISERROR(VLOOKUP($A83,기획현황!$F:$BS,기획현황!$AG$1,FALSE))=TRUE,0,VLOOKUP($A83,기획현황!$F:$BS,기획현황!$AG$1,FALSE))</f>
        <v>0</v>
      </c>
      <c r="D83" s="1117">
        <f>IF(ISERROR(VLOOKUP($A83,기획현황!$F:$BS,기획현황!$AK$1,FALSE))=TRUE,0,VLOOKUP($A83,기획현황!$F:$BS,기획현황!$AK$1,FALSE))</f>
        <v>0</v>
      </c>
      <c r="F83" s="1138"/>
      <c r="G83" s="1119" t="str">
        <f>IF(ISERROR(VLOOKUP($A83,기획현황!$F:$BS,기획현황!$U$1,FALSE))=TRUE,"",VLOOKUP($A83,기획현황!$F:$BS,기획현황!$U$1,FALSE))</f>
        <v/>
      </c>
      <c r="H83" s="1119" t="str">
        <f>IF(ISERROR(VLOOKUP($A83,기획현황!$F:$BS,기획현황!$X$1,FALSE))=TRUE,"",VLOOKUP($A83,기획현황!$F:$BS,기획현황!$X$1,FALSE))</f>
        <v/>
      </c>
      <c r="I83" s="1120" t="str">
        <f>IF(ISERROR(VLOOKUP($A83,기획현황!$F:$BS,기획현황!$AG$1,FALSE))=TRUE,"",VLOOKUP($A83,기획현황!$F:$BS,기획현황!$AG$1,FALSE))</f>
        <v/>
      </c>
      <c r="J83" s="1136">
        <f>SUMIF(기획현황!$F:$F,$A83,기획현황!$AF:$AF)</f>
        <v>0</v>
      </c>
      <c r="K83" s="1122">
        <f>IF(ISERROR(VLOOKUP($A83,기획현황!$F:$BS,기획현황!$AU$1,FALSE))=TRUE,0,VLOOKUP($A83,기획현황!$F:$BS,기획현황!$AU$1,FALSE))</f>
        <v>0</v>
      </c>
      <c r="L83" s="1123">
        <f>IF(ISERROR(VLOOKUP($A83,기획현황!$F:$BS,기획현황!$AV$1,FALSE))=TRUE,0,VLOOKUP($A83,기획현황!$F:$BS,기획현황!$AV$1,FALSE))</f>
        <v>0</v>
      </c>
      <c r="M83" s="1124">
        <f>IF(ISERROR(VLOOKUP($A83,기획현황!$F:$BS,기획현황!$AW$1,FALSE))=TRUE,0,VLOOKUP($A83,기획현황!$F:$BS,기획현황!$AW$1,FALSE))</f>
        <v>0</v>
      </c>
      <c r="N83" s="1125">
        <f>IF(ISERROR(VLOOKUP($A83,기획현황!$F:$BS,기획현황!$AP$1,FALSE))=TRUE,0,VLOOKUP($A83,기획현황!$F:$BS,기획현황!$AP$1,FALSE))</f>
        <v>0</v>
      </c>
      <c r="O83" s="1126">
        <f t="shared" si="10"/>
        <v>0</v>
      </c>
      <c r="P83" s="1127">
        <f t="shared" si="10"/>
        <v>0</v>
      </c>
      <c r="Q83" s="1127">
        <f t="shared" si="10"/>
        <v>0</v>
      </c>
      <c r="R83" s="1127">
        <f t="shared" si="10"/>
        <v>0</v>
      </c>
      <c r="S83" s="1128">
        <f t="shared" si="10"/>
        <v>0</v>
      </c>
      <c r="T83" s="1128">
        <f t="shared" si="10"/>
        <v>0</v>
      </c>
      <c r="U83" s="1129">
        <f>IF(ISERROR(VLOOKUP($A83,기획현황!$F:$BS,기획현황!$AM$1,FALSE))=TRUE,0,VLOOKUP($A83,기획현황!$F:$BS,기획현황!$AM$1,FALSE))</f>
        <v>0</v>
      </c>
      <c r="V83" s="1130">
        <f t="shared" si="13"/>
        <v>0</v>
      </c>
      <c r="W83" s="1131">
        <f>IF(ISERROR(VLOOKUP($A83,기획현황!$F:$BS,기획현황!$BG$1,FALSE))=TRUE,0,VLOOKUP($A83,기획현황!$F:$BS,기획현황!$BG$1,FALSE))</f>
        <v>0</v>
      </c>
      <c r="X83" s="1130"/>
      <c r="Y83" s="238"/>
      <c r="Z83" s="1122">
        <f t="shared" si="15"/>
        <v>0</v>
      </c>
      <c r="AA83" s="1123">
        <f t="shared" si="15"/>
        <v>0</v>
      </c>
      <c r="AB83" s="1139">
        <f t="shared" si="15"/>
        <v>0</v>
      </c>
      <c r="AC83" s="1132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22">
        <f t="shared" si="11"/>
        <v>0</v>
      </c>
      <c r="AE83" s="1133">
        <f t="shared" si="11"/>
        <v>0</v>
      </c>
      <c r="AF83" s="1133">
        <f t="shared" si="11"/>
        <v>0</v>
      </c>
      <c r="AG83" s="1133">
        <f t="shared" si="11"/>
        <v>0</v>
      </c>
      <c r="AH83" s="1134">
        <f t="shared" si="11"/>
        <v>0</v>
      </c>
      <c r="AI83" s="1134">
        <f t="shared" si="11"/>
        <v>0</v>
      </c>
      <c r="AJ83" s="1135">
        <f>IF(ISERROR(VLOOKUP($A83,기획현황!$F:$BS,기획현황!$AM$1,FALSE))=TRUE,0,VLOOKUP($A83,기획현황!$F:$BS,기획현황!$AM$1,FALSE))</f>
        <v>0</v>
      </c>
      <c r="AK83" s="1130">
        <f t="shared" si="12"/>
        <v>0</v>
      </c>
      <c r="AL83" s="31"/>
    </row>
    <row r="84" spans="2:38" ht="53.25" customHeight="1">
      <c r="B84" s="310" t="str">
        <f t="shared" si="14"/>
        <v/>
      </c>
      <c r="C84" s="1117">
        <f>IF(ISERROR(VLOOKUP($A84,기획현황!$F:$BS,기획현황!$AG$1,FALSE))=TRUE,0,VLOOKUP($A84,기획현황!$F:$BS,기획현황!$AG$1,FALSE))</f>
        <v>0</v>
      </c>
      <c r="D84" s="1117">
        <f>IF(ISERROR(VLOOKUP($A84,기획현황!$F:$BS,기획현황!$AK$1,FALSE))=TRUE,0,VLOOKUP($A84,기획현황!$F:$BS,기획현황!$AK$1,FALSE))</f>
        <v>0</v>
      </c>
      <c r="F84" s="1138"/>
      <c r="G84" s="1119" t="str">
        <f>IF(ISERROR(VLOOKUP($A84,기획현황!$F:$BS,기획현황!$U$1,FALSE))=TRUE,"",VLOOKUP($A84,기획현황!$F:$BS,기획현황!$U$1,FALSE))</f>
        <v/>
      </c>
      <c r="H84" s="1119" t="str">
        <f>IF(ISERROR(VLOOKUP($A84,기획현황!$F:$BS,기획현황!$X$1,FALSE))=TRUE,"",VLOOKUP($A84,기획현황!$F:$BS,기획현황!$X$1,FALSE))</f>
        <v/>
      </c>
      <c r="I84" s="1120" t="str">
        <f>IF(ISERROR(VLOOKUP($A84,기획현황!$F:$BS,기획현황!$AG$1,FALSE))=TRUE,"",VLOOKUP($A84,기획현황!$F:$BS,기획현황!$AG$1,FALSE))</f>
        <v/>
      </c>
      <c r="J84" s="1136">
        <f>SUMIF(기획현황!$F:$F,$A84,기획현황!$AF:$AF)</f>
        <v>0</v>
      </c>
      <c r="K84" s="1122">
        <f>IF(ISERROR(VLOOKUP($A84,기획현황!$F:$BS,기획현황!$AU$1,FALSE))=TRUE,0,VLOOKUP($A84,기획현황!$F:$BS,기획현황!$AU$1,FALSE))</f>
        <v>0</v>
      </c>
      <c r="L84" s="1123">
        <f>IF(ISERROR(VLOOKUP($A84,기획현황!$F:$BS,기획현황!$AV$1,FALSE))=TRUE,0,VLOOKUP($A84,기획현황!$F:$BS,기획현황!$AV$1,FALSE))</f>
        <v>0</v>
      </c>
      <c r="M84" s="1124">
        <f>IF(ISERROR(VLOOKUP($A84,기획현황!$F:$BS,기획현황!$AW$1,FALSE))=TRUE,0,VLOOKUP($A84,기획현황!$F:$BS,기획현황!$AW$1,FALSE))</f>
        <v>0</v>
      </c>
      <c r="N84" s="1125">
        <f>IF(ISERROR(VLOOKUP($A84,기획현황!$F:$BS,기획현황!$AP$1,FALSE))=TRUE,0,VLOOKUP($A84,기획현황!$F:$BS,기획현황!$AP$1,FALSE))</f>
        <v>0</v>
      </c>
      <c r="O84" s="1126">
        <f t="shared" si="10"/>
        <v>0</v>
      </c>
      <c r="P84" s="1127">
        <f t="shared" si="10"/>
        <v>0</v>
      </c>
      <c r="Q84" s="1127">
        <f t="shared" si="10"/>
        <v>0</v>
      </c>
      <c r="R84" s="1127">
        <f t="shared" si="10"/>
        <v>0</v>
      </c>
      <c r="S84" s="1128">
        <f t="shared" si="10"/>
        <v>0</v>
      </c>
      <c r="T84" s="1128">
        <f t="shared" si="10"/>
        <v>0</v>
      </c>
      <c r="U84" s="1129">
        <f>IF(ISERROR(VLOOKUP($A84,기획현황!$F:$BS,기획현황!$AM$1,FALSE))=TRUE,0,VLOOKUP($A84,기획현황!$F:$BS,기획현황!$AM$1,FALSE))</f>
        <v>0</v>
      </c>
      <c r="V84" s="1130">
        <f t="shared" si="13"/>
        <v>0</v>
      </c>
      <c r="W84" s="1131">
        <f>IF(ISERROR(VLOOKUP($A84,기획현황!$F:$BS,기획현황!$BG$1,FALSE))=TRUE,0,VLOOKUP($A84,기획현황!$F:$BS,기획현황!$BG$1,FALSE))</f>
        <v>0</v>
      </c>
      <c r="X84" s="1130"/>
      <c r="Y84" s="238"/>
      <c r="Z84" s="1122">
        <f t="shared" si="15"/>
        <v>0</v>
      </c>
      <c r="AA84" s="1123">
        <f t="shared" si="15"/>
        <v>0</v>
      </c>
      <c r="AB84" s="1139">
        <f t="shared" si="15"/>
        <v>0</v>
      </c>
      <c r="AC84" s="1132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22">
        <f t="shared" si="11"/>
        <v>0</v>
      </c>
      <c r="AE84" s="1133">
        <f t="shared" si="11"/>
        <v>0</v>
      </c>
      <c r="AF84" s="1133">
        <f t="shared" si="11"/>
        <v>0</v>
      </c>
      <c r="AG84" s="1133">
        <f t="shared" si="11"/>
        <v>0</v>
      </c>
      <c r="AH84" s="1134">
        <f t="shared" si="11"/>
        <v>0</v>
      </c>
      <c r="AI84" s="1134">
        <f t="shared" si="11"/>
        <v>0</v>
      </c>
      <c r="AJ84" s="1135">
        <f>IF(ISERROR(VLOOKUP($A84,기획현황!$F:$BS,기획현황!$AM$1,FALSE))=TRUE,0,VLOOKUP($A84,기획현황!$F:$BS,기획현황!$AM$1,FALSE))</f>
        <v>0</v>
      </c>
      <c r="AK84" s="1130">
        <f t="shared" si="12"/>
        <v>0</v>
      </c>
      <c r="AL84" s="31"/>
    </row>
    <row r="85" spans="2:38" ht="53.25" customHeight="1">
      <c r="B85" s="310" t="str">
        <f t="shared" si="14"/>
        <v/>
      </c>
      <c r="C85" s="1117">
        <f>IF(ISERROR(VLOOKUP($A85,기획현황!$F:$BS,기획현황!$AG$1,FALSE))=TRUE,0,VLOOKUP($A85,기획현황!$F:$BS,기획현황!$AG$1,FALSE))</f>
        <v>0</v>
      </c>
      <c r="D85" s="1117">
        <f>IF(ISERROR(VLOOKUP($A85,기획현황!$F:$BS,기획현황!$AK$1,FALSE))=TRUE,0,VLOOKUP($A85,기획현황!$F:$BS,기획현황!$AK$1,FALSE))</f>
        <v>0</v>
      </c>
      <c r="F85" s="1140"/>
      <c r="G85" s="1119" t="str">
        <f>IF(ISERROR(VLOOKUP($A85,기획현황!$F:$BS,기획현황!$U$1,FALSE))=TRUE,"",VLOOKUP($A85,기획현황!$F:$BS,기획현황!$U$1,FALSE))</f>
        <v/>
      </c>
      <c r="H85" s="1119" t="str">
        <f>IF(ISERROR(VLOOKUP($A85,기획현황!$F:$BS,기획현황!$X$1,FALSE))=TRUE,"",VLOOKUP($A85,기획현황!$F:$BS,기획현황!$X$1,FALSE))</f>
        <v/>
      </c>
      <c r="I85" s="1120" t="str">
        <f>IF(ISERROR(VLOOKUP($A85,기획현황!$F:$BS,기획현황!$AG$1,FALSE))=TRUE,"",VLOOKUP($A85,기획현황!$F:$BS,기획현황!$AG$1,FALSE))</f>
        <v/>
      </c>
      <c r="J85" s="1136">
        <f>SUMIF(기획현황!$F:$F,$A85,기획현황!$AF:$AF)</f>
        <v>0</v>
      </c>
      <c r="K85" s="1122">
        <f>IF(ISERROR(VLOOKUP($A85,기획현황!$F:$BS,기획현황!$AU$1,FALSE))=TRUE,0,VLOOKUP($A85,기획현황!$F:$BS,기획현황!$AU$1,FALSE))</f>
        <v>0</v>
      </c>
      <c r="L85" s="1123">
        <f>IF(ISERROR(VLOOKUP($A85,기획현황!$F:$BS,기획현황!$AV$1,FALSE))=TRUE,0,VLOOKUP($A85,기획현황!$F:$BS,기획현황!$AV$1,FALSE))</f>
        <v>0</v>
      </c>
      <c r="M85" s="1124">
        <f>IF(ISERROR(VLOOKUP($A85,기획현황!$F:$BS,기획현황!$AW$1,FALSE))=TRUE,0,VLOOKUP($A85,기획현황!$F:$BS,기획현황!$AW$1,FALSE))</f>
        <v>0</v>
      </c>
      <c r="N85" s="1125">
        <f>IF(ISERROR(VLOOKUP($A85,기획현황!$F:$BS,기획현황!$AP$1,FALSE))=TRUE,0,VLOOKUP($A85,기획현황!$F:$BS,기획현황!$AP$1,FALSE))</f>
        <v>0</v>
      </c>
      <c r="O85" s="1126">
        <f t="shared" si="10"/>
        <v>0</v>
      </c>
      <c r="P85" s="1127">
        <f t="shared" si="10"/>
        <v>0</v>
      </c>
      <c r="Q85" s="1127">
        <f t="shared" si="10"/>
        <v>0</v>
      </c>
      <c r="R85" s="1127">
        <f t="shared" si="10"/>
        <v>0</v>
      </c>
      <c r="S85" s="1128">
        <f t="shared" si="10"/>
        <v>0</v>
      </c>
      <c r="T85" s="1128">
        <f t="shared" si="10"/>
        <v>0</v>
      </c>
      <c r="U85" s="1129">
        <f>IF(ISERROR(VLOOKUP($A85,기획현황!$F:$BS,기획현황!$AM$1,FALSE))=TRUE,0,VLOOKUP($A85,기획현황!$F:$BS,기획현황!$AM$1,FALSE))</f>
        <v>0</v>
      </c>
      <c r="V85" s="1130">
        <f t="shared" si="13"/>
        <v>0</v>
      </c>
      <c r="W85" s="1131">
        <f>IF(ISERROR(VLOOKUP($A85,기획현황!$F:$BS,기획현황!$BG$1,FALSE))=TRUE,0,VLOOKUP($A85,기획현황!$F:$BS,기획현황!$BG$1,FALSE))</f>
        <v>0</v>
      </c>
      <c r="X85" s="1130"/>
      <c r="Y85" s="238"/>
      <c r="Z85" s="1122">
        <f t="shared" si="15"/>
        <v>0</v>
      </c>
      <c r="AA85" s="1123">
        <f t="shared" si="15"/>
        <v>0</v>
      </c>
      <c r="AB85" s="1139">
        <f t="shared" si="15"/>
        <v>0</v>
      </c>
      <c r="AC85" s="1132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22">
        <f t="shared" si="11"/>
        <v>0</v>
      </c>
      <c r="AE85" s="1133">
        <f t="shared" si="11"/>
        <v>0</v>
      </c>
      <c r="AF85" s="1133">
        <f t="shared" si="11"/>
        <v>0</v>
      </c>
      <c r="AG85" s="1133">
        <f t="shared" si="11"/>
        <v>0</v>
      </c>
      <c r="AH85" s="1134">
        <f t="shared" si="11"/>
        <v>0</v>
      </c>
      <c r="AI85" s="1134">
        <f t="shared" si="11"/>
        <v>0</v>
      </c>
      <c r="AJ85" s="1135">
        <f>IF(ISERROR(VLOOKUP($A85,기획현황!$F:$BS,기획현황!$AM$1,FALSE))=TRUE,0,VLOOKUP($A85,기획현황!$F:$BS,기획현황!$AM$1,FALSE))</f>
        <v>0</v>
      </c>
      <c r="AK85" s="1130">
        <f t="shared" si="12"/>
        <v>0</v>
      </c>
      <c r="AL85" s="31"/>
    </row>
    <row r="86" spans="2:38" ht="53.25" customHeight="1">
      <c r="B86" s="310" t="str">
        <f t="shared" si="14"/>
        <v/>
      </c>
      <c r="C86" s="1117">
        <f>IF(ISERROR(VLOOKUP($A86,기획현황!$F:$BS,기획현황!$AG$1,FALSE))=TRUE,0,VLOOKUP($A86,기획현황!$F:$BS,기획현황!$AG$1,FALSE))</f>
        <v>0</v>
      </c>
      <c r="D86" s="1117">
        <f>IF(ISERROR(VLOOKUP($A86,기획현황!$F:$BS,기획현황!$AK$1,FALSE))=TRUE,0,VLOOKUP($A86,기획현황!$F:$BS,기획현황!$AK$1,FALSE))</f>
        <v>0</v>
      </c>
      <c r="F86" s="1140"/>
      <c r="G86" s="1119" t="str">
        <f>IF(ISERROR(VLOOKUP($A86,기획현황!$F:$BS,기획현황!$U$1,FALSE))=TRUE,"",VLOOKUP($A86,기획현황!$F:$BS,기획현황!$U$1,FALSE))</f>
        <v/>
      </c>
      <c r="H86" s="1119" t="str">
        <f>IF(ISERROR(VLOOKUP($A86,기획현황!$F:$BS,기획현황!$X$1,FALSE))=TRUE,"",VLOOKUP($A86,기획현황!$F:$BS,기획현황!$X$1,FALSE))</f>
        <v/>
      </c>
      <c r="I86" s="1120" t="str">
        <f>IF(ISERROR(VLOOKUP($A86,기획현황!$F:$BS,기획현황!$AG$1,FALSE))=TRUE,"",VLOOKUP($A86,기획현황!$F:$BS,기획현황!$AG$1,FALSE))</f>
        <v/>
      </c>
      <c r="J86" s="1136">
        <f>SUMIF(기획현황!$F:$F,$A86,기획현황!$AF:$AF)</f>
        <v>0</v>
      </c>
      <c r="K86" s="1122">
        <f>IF(ISERROR(VLOOKUP($A86,기획현황!$F:$BS,기획현황!$AU$1,FALSE))=TRUE,0,VLOOKUP($A86,기획현황!$F:$BS,기획현황!$AU$1,FALSE))</f>
        <v>0</v>
      </c>
      <c r="L86" s="1123">
        <f>IF(ISERROR(VLOOKUP($A86,기획현황!$F:$BS,기획현황!$AV$1,FALSE))=TRUE,0,VLOOKUP($A86,기획현황!$F:$BS,기획현황!$AV$1,FALSE))</f>
        <v>0</v>
      </c>
      <c r="M86" s="1124">
        <f>IF(ISERROR(VLOOKUP($A86,기획현황!$F:$BS,기획현황!$AW$1,FALSE))=TRUE,0,VLOOKUP($A86,기획현황!$F:$BS,기획현황!$AW$1,FALSE))</f>
        <v>0</v>
      </c>
      <c r="N86" s="1125">
        <f>IF(ISERROR(VLOOKUP($A86,기획현황!$F:$BS,기획현황!$AP$1,FALSE))=TRUE,0,VLOOKUP($A86,기획현황!$F:$BS,기획현황!$AP$1,FALSE))</f>
        <v>0</v>
      </c>
      <c r="O86" s="1126">
        <f t="shared" si="10"/>
        <v>0</v>
      </c>
      <c r="P86" s="1127">
        <f t="shared" si="10"/>
        <v>0</v>
      </c>
      <c r="Q86" s="1127">
        <f t="shared" si="10"/>
        <v>0</v>
      </c>
      <c r="R86" s="1127">
        <f t="shared" si="10"/>
        <v>0</v>
      </c>
      <c r="S86" s="1128">
        <f t="shared" si="10"/>
        <v>0</v>
      </c>
      <c r="T86" s="1128">
        <f t="shared" si="10"/>
        <v>0</v>
      </c>
      <c r="U86" s="1129">
        <f>IF(ISERROR(VLOOKUP($A86,기획현황!$F:$BS,기획현황!$AM$1,FALSE))=TRUE,0,VLOOKUP($A86,기획현황!$F:$BS,기획현황!$AM$1,FALSE))</f>
        <v>0</v>
      </c>
      <c r="V86" s="1130">
        <f t="shared" si="13"/>
        <v>0</v>
      </c>
      <c r="W86" s="1131">
        <f>IF(ISERROR(VLOOKUP($A86,기획현황!$F:$BS,기획현황!$BG$1,FALSE))=TRUE,0,VLOOKUP($A86,기획현황!$F:$BS,기획현황!$BG$1,FALSE))</f>
        <v>0</v>
      </c>
      <c r="X86" s="1130"/>
      <c r="Y86" s="238"/>
      <c r="Z86" s="1122">
        <f t="shared" si="15"/>
        <v>0</v>
      </c>
      <c r="AA86" s="1123">
        <f t="shared" si="15"/>
        <v>0</v>
      </c>
      <c r="AB86" s="1139">
        <f t="shared" si="15"/>
        <v>0</v>
      </c>
      <c r="AC86" s="1132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22">
        <f t="shared" si="11"/>
        <v>0</v>
      </c>
      <c r="AE86" s="1133">
        <f t="shared" si="11"/>
        <v>0</v>
      </c>
      <c r="AF86" s="1133">
        <f t="shared" si="11"/>
        <v>0</v>
      </c>
      <c r="AG86" s="1133">
        <f t="shared" si="11"/>
        <v>0</v>
      </c>
      <c r="AH86" s="1134">
        <f t="shared" si="11"/>
        <v>0</v>
      </c>
      <c r="AI86" s="1134">
        <f t="shared" si="11"/>
        <v>0</v>
      </c>
      <c r="AJ86" s="1135">
        <f>IF(ISERROR(VLOOKUP($A86,기획현황!$F:$BS,기획현황!$AM$1,FALSE))=TRUE,0,VLOOKUP($A86,기획현황!$F:$BS,기획현황!$AM$1,FALSE))</f>
        <v>0</v>
      </c>
      <c r="AK86" s="1130">
        <f t="shared" si="12"/>
        <v>0</v>
      </c>
      <c r="AL86" s="31"/>
    </row>
    <row r="87" spans="2:38" ht="53.25" customHeight="1">
      <c r="B87" s="310" t="str">
        <f t="shared" si="14"/>
        <v/>
      </c>
      <c r="C87" s="1117">
        <f>IF(ISERROR(VLOOKUP($A87,기획현황!$F:$BS,기획현황!$AG$1,FALSE))=TRUE,0,VLOOKUP($A87,기획현황!$F:$BS,기획현황!$AG$1,FALSE))</f>
        <v>0</v>
      </c>
      <c r="D87" s="1117">
        <f>IF(ISERROR(VLOOKUP($A87,기획현황!$F:$BS,기획현황!$AK$1,FALSE))=TRUE,0,VLOOKUP($A87,기획현황!$F:$BS,기획현황!$AK$1,FALSE))</f>
        <v>0</v>
      </c>
      <c r="F87" s="1140"/>
      <c r="G87" s="1119" t="str">
        <f>IF(ISERROR(VLOOKUP($A87,기획현황!$F:$BS,기획현황!$U$1,FALSE))=TRUE,"",VLOOKUP($A87,기획현황!$F:$BS,기획현황!$U$1,FALSE))</f>
        <v/>
      </c>
      <c r="H87" s="1119" t="str">
        <f>IF(ISERROR(VLOOKUP($A87,기획현황!$F:$BS,기획현황!$X$1,FALSE))=TRUE,"",VLOOKUP($A87,기획현황!$F:$BS,기획현황!$X$1,FALSE))</f>
        <v/>
      </c>
      <c r="I87" s="1120" t="str">
        <f>IF(ISERROR(VLOOKUP($A87,기획현황!$F:$BS,기획현황!$AG$1,FALSE))=TRUE,"",VLOOKUP($A87,기획현황!$F:$BS,기획현황!$AG$1,FALSE))</f>
        <v/>
      </c>
      <c r="J87" s="1136">
        <f>SUMIF(기획현황!$F:$F,$A87,기획현황!$AF:$AF)</f>
        <v>0</v>
      </c>
      <c r="K87" s="1122">
        <f>IF(ISERROR(VLOOKUP($A87,기획현황!$F:$BS,기획현황!$AU$1,FALSE))=TRUE,0,VLOOKUP($A87,기획현황!$F:$BS,기획현황!$AU$1,FALSE))</f>
        <v>0</v>
      </c>
      <c r="L87" s="1123">
        <f>IF(ISERROR(VLOOKUP($A87,기획현황!$F:$BS,기획현황!$AV$1,FALSE))=TRUE,0,VLOOKUP($A87,기획현황!$F:$BS,기획현황!$AV$1,FALSE))</f>
        <v>0</v>
      </c>
      <c r="M87" s="1124">
        <f>IF(ISERROR(VLOOKUP($A87,기획현황!$F:$BS,기획현황!$AW$1,FALSE))=TRUE,0,VLOOKUP($A87,기획현황!$F:$BS,기획현황!$AW$1,FALSE))</f>
        <v>0</v>
      </c>
      <c r="N87" s="1125">
        <f>IF(ISERROR(VLOOKUP($A87,기획현황!$F:$BS,기획현황!$AP$1,FALSE))=TRUE,0,VLOOKUP($A87,기획현황!$F:$BS,기획현황!$AP$1,FALSE))</f>
        <v>0</v>
      </c>
      <c r="O87" s="1126">
        <f t="shared" si="10"/>
        <v>0</v>
      </c>
      <c r="P87" s="1127">
        <f t="shared" si="10"/>
        <v>0</v>
      </c>
      <c r="Q87" s="1127">
        <f t="shared" si="10"/>
        <v>0</v>
      </c>
      <c r="R87" s="1127">
        <f t="shared" si="10"/>
        <v>0</v>
      </c>
      <c r="S87" s="1128">
        <f t="shared" si="10"/>
        <v>0</v>
      </c>
      <c r="T87" s="1128">
        <f t="shared" si="10"/>
        <v>0</v>
      </c>
      <c r="U87" s="1129">
        <f>IF(ISERROR(VLOOKUP($A87,기획현황!$F:$BS,기획현황!$AM$1,FALSE))=TRUE,0,VLOOKUP($A87,기획현황!$F:$BS,기획현황!$AM$1,FALSE))</f>
        <v>0</v>
      </c>
      <c r="V87" s="1130">
        <f t="shared" si="13"/>
        <v>0</v>
      </c>
      <c r="W87" s="1131">
        <f>IF(ISERROR(VLOOKUP($A87,기획현황!$F:$BS,기획현황!$BG$1,FALSE))=TRUE,0,VLOOKUP($A87,기획현황!$F:$BS,기획현황!$BG$1,FALSE))</f>
        <v>0</v>
      </c>
      <c r="X87" s="1130"/>
      <c r="Y87" s="238"/>
      <c r="Z87" s="1122">
        <f t="shared" si="15"/>
        <v>0</v>
      </c>
      <c r="AA87" s="1123">
        <f t="shared" si="15"/>
        <v>0</v>
      </c>
      <c r="AB87" s="1139">
        <f t="shared" si="15"/>
        <v>0</v>
      </c>
      <c r="AC87" s="1132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22">
        <f t="shared" si="11"/>
        <v>0</v>
      </c>
      <c r="AE87" s="1133">
        <f t="shared" si="11"/>
        <v>0</v>
      </c>
      <c r="AF87" s="1133">
        <f t="shared" si="11"/>
        <v>0</v>
      </c>
      <c r="AG87" s="1133">
        <f t="shared" si="11"/>
        <v>0</v>
      </c>
      <c r="AH87" s="1134">
        <f t="shared" si="11"/>
        <v>0</v>
      </c>
      <c r="AI87" s="1134">
        <f t="shared" si="11"/>
        <v>0</v>
      </c>
      <c r="AJ87" s="1135">
        <f>IF(ISERROR(VLOOKUP($A87,기획현황!$F:$BS,기획현황!$AM$1,FALSE))=TRUE,0,VLOOKUP($A87,기획현황!$F:$BS,기획현황!$AM$1,FALSE))</f>
        <v>0</v>
      </c>
      <c r="AK87" s="1130">
        <f t="shared" si="12"/>
        <v>0</v>
      </c>
      <c r="AL87" s="31"/>
    </row>
    <row r="88" spans="2:38" ht="53.25" customHeight="1">
      <c r="B88" s="310" t="str">
        <f t="shared" si="14"/>
        <v/>
      </c>
      <c r="C88" s="1117">
        <f>IF(ISERROR(VLOOKUP($A88,기획현황!$F:$BS,기획현황!$AG$1,FALSE))=TRUE,0,VLOOKUP($A88,기획현황!$F:$BS,기획현황!$AG$1,FALSE))</f>
        <v>0</v>
      </c>
      <c r="D88" s="1117">
        <f>IF(ISERROR(VLOOKUP($A88,기획현황!$F:$BS,기획현황!$AK$1,FALSE))=TRUE,0,VLOOKUP($A88,기획현황!$F:$BS,기획현황!$AK$1,FALSE))</f>
        <v>0</v>
      </c>
      <c r="F88" s="1140"/>
      <c r="G88" s="1119" t="str">
        <f>IF(ISERROR(VLOOKUP($A88,기획현황!$F:$BS,기획현황!$U$1,FALSE))=TRUE,"",VLOOKUP($A88,기획현황!$F:$BS,기획현황!$U$1,FALSE))</f>
        <v/>
      </c>
      <c r="H88" s="1119" t="str">
        <f>IF(ISERROR(VLOOKUP($A88,기획현황!$F:$BS,기획현황!$X$1,FALSE))=TRUE,"",VLOOKUP($A88,기획현황!$F:$BS,기획현황!$X$1,FALSE))</f>
        <v/>
      </c>
      <c r="I88" s="1120" t="str">
        <f>IF(ISERROR(VLOOKUP($A88,기획현황!$F:$BS,기획현황!$AG$1,FALSE))=TRUE,"",VLOOKUP($A88,기획현황!$F:$BS,기획현황!$AG$1,FALSE))</f>
        <v/>
      </c>
      <c r="J88" s="1136">
        <f>SUMIF(기획현황!$F:$F,$A88,기획현황!$AF:$AF)</f>
        <v>0</v>
      </c>
      <c r="K88" s="1122">
        <f>IF(ISERROR(VLOOKUP($A88,기획현황!$F:$BS,기획현황!$AU$1,FALSE))=TRUE,0,VLOOKUP($A88,기획현황!$F:$BS,기획현황!$AU$1,FALSE))</f>
        <v>0</v>
      </c>
      <c r="L88" s="1123">
        <f>IF(ISERROR(VLOOKUP($A88,기획현황!$F:$BS,기획현황!$AV$1,FALSE))=TRUE,0,VLOOKUP($A88,기획현황!$F:$BS,기획현황!$AV$1,FALSE))</f>
        <v>0</v>
      </c>
      <c r="M88" s="1124">
        <f>IF(ISERROR(VLOOKUP($A88,기획현황!$F:$BS,기획현황!$AW$1,FALSE))=TRUE,0,VLOOKUP($A88,기획현황!$F:$BS,기획현황!$AW$1,FALSE))</f>
        <v>0</v>
      </c>
      <c r="N88" s="1125">
        <f>IF(ISERROR(VLOOKUP($A88,기획현황!$F:$BS,기획현황!$AP$1,FALSE))=TRUE,0,VLOOKUP($A88,기획현황!$F:$BS,기획현황!$AP$1,FALSE))</f>
        <v>0</v>
      </c>
      <c r="O88" s="1126">
        <f t="shared" si="10"/>
        <v>0</v>
      </c>
      <c r="P88" s="1127">
        <f t="shared" si="10"/>
        <v>0</v>
      </c>
      <c r="Q88" s="1127">
        <f t="shared" si="10"/>
        <v>0</v>
      </c>
      <c r="R88" s="1127">
        <f t="shared" si="10"/>
        <v>0</v>
      </c>
      <c r="S88" s="1128">
        <f t="shared" si="10"/>
        <v>0</v>
      </c>
      <c r="T88" s="1128">
        <f t="shared" si="10"/>
        <v>0</v>
      </c>
      <c r="U88" s="1129">
        <f>IF(ISERROR(VLOOKUP($A88,기획현황!$F:$BS,기획현황!$AM$1,FALSE))=TRUE,0,VLOOKUP($A88,기획현황!$F:$BS,기획현황!$AM$1,FALSE))</f>
        <v>0</v>
      </c>
      <c r="V88" s="1130">
        <f t="shared" si="13"/>
        <v>0</v>
      </c>
      <c r="W88" s="1131">
        <f>IF(ISERROR(VLOOKUP($A88,기획현황!$F:$BS,기획현황!$BG$1,FALSE))=TRUE,0,VLOOKUP($A88,기획현황!$F:$BS,기획현황!$BG$1,FALSE))</f>
        <v>0</v>
      </c>
      <c r="X88" s="1130"/>
      <c r="Y88" s="238"/>
      <c r="Z88" s="1122">
        <f t="shared" si="15"/>
        <v>0</v>
      </c>
      <c r="AA88" s="1123">
        <f t="shared" si="15"/>
        <v>0</v>
      </c>
      <c r="AB88" s="1139">
        <f t="shared" si="15"/>
        <v>0</v>
      </c>
      <c r="AC88" s="1132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22">
        <f t="shared" si="11"/>
        <v>0</v>
      </c>
      <c r="AE88" s="1133">
        <f t="shared" si="11"/>
        <v>0</v>
      </c>
      <c r="AF88" s="1133">
        <f t="shared" si="11"/>
        <v>0</v>
      </c>
      <c r="AG88" s="1133">
        <f t="shared" si="11"/>
        <v>0</v>
      </c>
      <c r="AH88" s="1134">
        <f t="shared" si="11"/>
        <v>0</v>
      </c>
      <c r="AI88" s="1134">
        <f t="shared" si="11"/>
        <v>0</v>
      </c>
      <c r="AJ88" s="1135">
        <f>IF(ISERROR(VLOOKUP($A88,기획현황!$F:$BS,기획현황!$AM$1,FALSE))=TRUE,0,VLOOKUP($A88,기획현황!$F:$BS,기획현황!$AM$1,FALSE))</f>
        <v>0</v>
      </c>
      <c r="AK88" s="1130">
        <f t="shared" si="12"/>
        <v>0</v>
      </c>
      <c r="AL88" s="31"/>
    </row>
    <row r="89" spans="2:38" ht="53.25" customHeight="1">
      <c r="B89" s="310" t="str">
        <f t="shared" si="14"/>
        <v/>
      </c>
      <c r="C89" s="1117">
        <f>IF(ISERROR(VLOOKUP($A89,기획현황!$F:$BS,기획현황!$AG$1,FALSE))=TRUE,0,VLOOKUP($A89,기획현황!$F:$BS,기획현황!$AG$1,FALSE))</f>
        <v>0</v>
      </c>
      <c r="D89" s="1117">
        <f>IF(ISERROR(VLOOKUP($A89,기획현황!$F:$BS,기획현황!$AK$1,FALSE))=TRUE,0,VLOOKUP($A89,기획현황!$F:$BS,기획현황!$AK$1,FALSE))</f>
        <v>0</v>
      </c>
      <c r="F89" s="1140"/>
      <c r="G89" s="1119" t="str">
        <f>IF(ISERROR(VLOOKUP($A89,기획현황!$F:$BS,기획현황!$U$1,FALSE))=TRUE,"",VLOOKUP($A89,기획현황!$F:$BS,기획현황!$U$1,FALSE))</f>
        <v/>
      </c>
      <c r="H89" s="1119" t="str">
        <f>IF(ISERROR(VLOOKUP($A89,기획현황!$F:$BS,기획현황!$X$1,FALSE))=TRUE,"",VLOOKUP($A89,기획현황!$F:$BS,기획현황!$X$1,FALSE))</f>
        <v/>
      </c>
      <c r="I89" s="1120" t="str">
        <f>IF(ISERROR(VLOOKUP($A89,기획현황!$F:$BS,기획현황!$AG$1,FALSE))=TRUE,"",VLOOKUP($A89,기획현황!$F:$BS,기획현황!$AG$1,FALSE))</f>
        <v/>
      </c>
      <c r="J89" s="1136">
        <f>SUMIF(기획현황!$F:$F,$A89,기획현황!$AF:$AF)</f>
        <v>0</v>
      </c>
      <c r="K89" s="1122">
        <f>IF(ISERROR(VLOOKUP($A89,기획현황!$F:$BS,기획현황!$AU$1,FALSE))=TRUE,0,VLOOKUP($A89,기획현황!$F:$BS,기획현황!$AU$1,FALSE))</f>
        <v>0</v>
      </c>
      <c r="L89" s="1123">
        <f>IF(ISERROR(VLOOKUP($A89,기획현황!$F:$BS,기획현황!$AV$1,FALSE))=TRUE,0,VLOOKUP($A89,기획현황!$F:$BS,기획현황!$AV$1,FALSE))</f>
        <v>0</v>
      </c>
      <c r="M89" s="1124">
        <f>IF(ISERROR(VLOOKUP($A89,기획현황!$F:$BS,기획현황!$AW$1,FALSE))=TRUE,0,VLOOKUP($A89,기획현황!$F:$BS,기획현황!$AW$1,FALSE))</f>
        <v>0</v>
      </c>
      <c r="N89" s="1125">
        <f>IF(ISERROR(VLOOKUP($A89,기획현황!$F:$BS,기획현황!$AP$1,FALSE))=TRUE,0,VLOOKUP($A89,기획현황!$F:$BS,기획현황!$AP$1,FALSE))</f>
        <v>0</v>
      </c>
      <c r="O89" s="1126">
        <f t="shared" si="10"/>
        <v>0</v>
      </c>
      <c r="P89" s="1127">
        <f t="shared" si="10"/>
        <v>0</v>
      </c>
      <c r="Q89" s="1127">
        <f t="shared" si="10"/>
        <v>0</v>
      </c>
      <c r="R89" s="1127">
        <f t="shared" si="10"/>
        <v>0</v>
      </c>
      <c r="S89" s="1128">
        <f t="shared" si="10"/>
        <v>0</v>
      </c>
      <c r="T89" s="1128">
        <f t="shared" si="10"/>
        <v>0</v>
      </c>
      <c r="U89" s="1129">
        <f>IF(ISERROR(VLOOKUP($A89,기획현황!$F:$BS,기획현황!$AM$1,FALSE))=TRUE,0,VLOOKUP($A89,기획현황!$F:$BS,기획현황!$AM$1,FALSE))</f>
        <v>0</v>
      </c>
      <c r="V89" s="1130">
        <f t="shared" si="13"/>
        <v>0</v>
      </c>
      <c r="W89" s="1131">
        <f>IF(ISERROR(VLOOKUP($A89,기획현황!$F:$BS,기획현황!$BG$1,FALSE))=TRUE,0,VLOOKUP($A89,기획현황!$F:$BS,기획현황!$BG$1,FALSE))</f>
        <v>0</v>
      </c>
      <c r="X89" s="1130"/>
      <c r="Y89" s="238"/>
      <c r="Z89" s="1122">
        <f t="shared" si="15"/>
        <v>0</v>
      </c>
      <c r="AA89" s="1123">
        <f t="shared" si="15"/>
        <v>0</v>
      </c>
      <c r="AB89" s="1139">
        <f t="shared" si="15"/>
        <v>0</v>
      </c>
      <c r="AC89" s="1132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22">
        <f t="shared" si="11"/>
        <v>0</v>
      </c>
      <c r="AE89" s="1133">
        <f t="shared" si="11"/>
        <v>0</v>
      </c>
      <c r="AF89" s="1133">
        <f t="shared" si="11"/>
        <v>0</v>
      </c>
      <c r="AG89" s="1133">
        <f t="shared" si="11"/>
        <v>0</v>
      </c>
      <c r="AH89" s="1134">
        <f t="shared" si="11"/>
        <v>0</v>
      </c>
      <c r="AI89" s="1134">
        <f t="shared" si="11"/>
        <v>0</v>
      </c>
      <c r="AJ89" s="1135">
        <f>IF(ISERROR(VLOOKUP($A89,기획현황!$F:$BS,기획현황!$AM$1,FALSE))=TRUE,0,VLOOKUP($A89,기획현황!$F:$BS,기획현황!$AM$1,FALSE))</f>
        <v>0</v>
      </c>
      <c r="AK89" s="1130">
        <f t="shared" si="12"/>
        <v>0</v>
      </c>
      <c r="AL89" s="31"/>
    </row>
    <row r="90" spans="2:38" ht="53.25" customHeight="1">
      <c r="B90" s="310" t="str">
        <f t="shared" si="14"/>
        <v/>
      </c>
      <c r="C90" s="1117">
        <f>IF(ISERROR(VLOOKUP($A90,기획현황!$F:$BS,기획현황!$AG$1,FALSE))=TRUE,0,VLOOKUP($A90,기획현황!$F:$BS,기획현황!$AG$1,FALSE))</f>
        <v>0</v>
      </c>
      <c r="D90" s="1117">
        <f>IF(ISERROR(VLOOKUP($A90,기획현황!$F:$BS,기획현황!$AK$1,FALSE))=TRUE,0,VLOOKUP($A90,기획현황!$F:$BS,기획현황!$AK$1,FALSE))</f>
        <v>0</v>
      </c>
      <c r="F90" s="1140"/>
      <c r="G90" s="1119" t="str">
        <f>IF(ISERROR(VLOOKUP($A90,기획현황!$F:$BS,기획현황!$U$1,FALSE))=TRUE,"",VLOOKUP($A90,기획현황!$F:$BS,기획현황!$U$1,FALSE))</f>
        <v/>
      </c>
      <c r="H90" s="1119" t="str">
        <f>IF(ISERROR(VLOOKUP($A90,기획현황!$F:$BS,기획현황!$X$1,FALSE))=TRUE,"",VLOOKUP($A90,기획현황!$F:$BS,기획현황!$X$1,FALSE))</f>
        <v/>
      </c>
      <c r="I90" s="1120" t="str">
        <f>IF(ISERROR(VLOOKUP($A90,기획현황!$F:$BS,기획현황!$AG$1,FALSE))=TRUE,"",VLOOKUP($A90,기획현황!$F:$BS,기획현황!$AG$1,FALSE))</f>
        <v/>
      </c>
      <c r="J90" s="1136">
        <f>SUMIF(기획현황!$F:$F,$A90,기획현황!$AF:$AF)</f>
        <v>0</v>
      </c>
      <c r="K90" s="1122">
        <f>IF(ISERROR(VLOOKUP($A90,기획현황!$F:$BS,기획현황!$AU$1,FALSE))=TRUE,0,VLOOKUP($A90,기획현황!$F:$BS,기획현황!$AU$1,FALSE))</f>
        <v>0</v>
      </c>
      <c r="L90" s="1123">
        <f>IF(ISERROR(VLOOKUP($A90,기획현황!$F:$BS,기획현황!$AV$1,FALSE))=TRUE,0,VLOOKUP($A90,기획현황!$F:$BS,기획현황!$AV$1,FALSE))</f>
        <v>0</v>
      </c>
      <c r="M90" s="1124">
        <f>IF(ISERROR(VLOOKUP($A90,기획현황!$F:$BS,기획현황!$AW$1,FALSE))=TRUE,0,VLOOKUP($A90,기획현황!$F:$BS,기획현황!$AW$1,FALSE))</f>
        <v>0</v>
      </c>
      <c r="N90" s="1125">
        <f>IF(ISERROR(VLOOKUP($A90,기획현황!$F:$BS,기획현황!$AP$1,FALSE))=TRUE,0,VLOOKUP($A90,기획현황!$F:$BS,기획현황!$AP$1,FALSE))</f>
        <v>0</v>
      </c>
      <c r="O90" s="1126">
        <f t="shared" si="10"/>
        <v>0</v>
      </c>
      <c r="P90" s="1127">
        <f t="shared" si="10"/>
        <v>0</v>
      </c>
      <c r="Q90" s="1127">
        <f t="shared" si="10"/>
        <v>0</v>
      </c>
      <c r="R90" s="1127">
        <f t="shared" si="10"/>
        <v>0</v>
      </c>
      <c r="S90" s="1128">
        <f t="shared" si="10"/>
        <v>0</v>
      </c>
      <c r="T90" s="1128">
        <f t="shared" si="10"/>
        <v>0</v>
      </c>
      <c r="U90" s="1129">
        <f>IF(ISERROR(VLOOKUP($A90,기획현황!$F:$BS,기획현황!$AM$1,FALSE))=TRUE,0,VLOOKUP($A90,기획현황!$F:$BS,기획현황!$AM$1,FALSE))</f>
        <v>0</v>
      </c>
      <c r="V90" s="1130">
        <f t="shared" si="13"/>
        <v>0</v>
      </c>
      <c r="W90" s="1131">
        <f>IF(ISERROR(VLOOKUP($A90,기획현황!$F:$BS,기획현황!$BG$1,FALSE))=TRUE,0,VLOOKUP($A90,기획현황!$F:$BS,기획현황!$BG$1,FALSE))</f>
        <v>0</v>
      </c>
      <c r="X90" s="1130"/>
      <c r="Y90" s="238"/>
      <c r="Z90" s="1122">
        <f t="shared" si="15"/>
        <v>0</v>
      </c>
      <c r="AA90" s="1123">
        <f t="shared" si="15"/>
        <v>0</v>
      </c>
      <c r="AB90" s="1139">
        <f t="shared" si="15"/>
        <v>0</v>
      </c>
      <c r="AC90" s="1132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22">
        <f t="shared" si="11"/>
        <v>0</v>
      </c>
      <c r="AE90" s="1133">
        <f t="shared" si="11"/>
        <v>0</v>
      </c>
      <c r="AF90" s="1133">
        <f t="shared" si="11"/>
        <v>0</v>
      </c>
      <c r="AG90" s="1133">
        <f t="shared" si="11"/>
        <v>0</v>
      </c>
      <c r="AH90" s="1134">
        <f t="shared" si="11"/>
        <v>0</v>
      </c>
      <c r="AI90" s="1134">
        <f t="shared" si="11"/>
        <v>0</v>
      </c>
      <c r="AJ90" s="1135">
        <f>IF(ISERROR(VLOOKUP($A90,기획현황!$F:$BS,기획현황!$AM$1,FALSE))=TRUE,0,VLOOKUP($A90,기획현황!$F:$BS,기획현황!$AM$1,FALSE))</f>
        <v>0</v>
      </c>
      <c r="AK90" s="1130">
        <f t="shared" si="12"/>
        <v>0</v>
      </c>
      <c r="AL90" s="31"/>
    </row>
    <row r="91" spans="2:38" ht="53.25" customHeight="1">
      <c r="B91" s="310" t="str">
        <f t="shared" si="14"/>
        <v/>
      </c>
      <c r="C91" s="1117">
        <f>IF(ISERROR(VLOOKUP($A91,기획현황!$F:$BS,기획현황!$AG$1,FALSE))=TRUE,0,VLOOKUP($A91,기획현황!$F:$BS,기획현황!$AG$1,FALSE))</f>
        <v>0</v>
      </c>
      <c r="D91" s="1117">
        <f>IF(ISERROR(VLOOKUP($A91,기획현황!$F:$BS,기획현황!$AK$1,FALSE))=TRUE,0,VLOOKUP($A91,기획현황!$F:$BS,기획현황!$AK$1,FALSE))</f>
        <v>0</v>
      </c>
      <c r="F91" s="1140"/>
      <c r="G91" s="1119" t="str">
        <f>IF(ISERROR(VLOOKUP($A91,기획현황!$F:$BS,기획현황!$U$1,FALSE))=TRUE,"",VLOOKUP($A91,기획현황!$F:$BS,기획현황!$U$1,FALSE))</f>
        <v/>
      </c>
      <c r="H91" s="1119" t="str">
        <f>IF(ISERROR(VLOOKUP($A91,기획현황!$F:$BS,기획현황!$X$1,FALSE))=TRUE,"",VLOOKUP($A91,기획현황!$F:$BS,기획현황!$X$1,FALSE))</f>
        <v/>
      </c>
      <c r="I91" s="1120" t="str">
        <f>IF(ISERROR(VLOOKUP($A91,기획현황!$F:$BS,기획현황!$AG$1,FALSE))=TRUE,"",VLOOKUP($A91,기획현황!$F:$BS,기획현황!$AG$1,FALSE))</f>
        <v/>
      </c>
      <c r="J91" s="1136">
        <f>SUMIF(기획현황!$F:$F,$A91,기획현황!$AF:$AF)</f>
        <v>0</v>
      </c>
      <c r="K91" s="1122">
        <f>IF(ISERROR(VLOOKUP($A91,기획현황!$F:$BS,기획현황!$AU$1,FALSE))=TRUE,0,VLOOKUP($A91,기획현황!$F:$BS,기획현황!$AU$1,FALSE))</f>
        <v>0</v>
      </c>
      <c r="L91" s="1123">
        <f>IF(ISERROR(VLOOKUP($A91,기획현황!$F:$BS,기획현황!$AV$1,FALSE))=TRUE,0,VLOOKUP($A91,기획현황!$F:$BS,기획현황!$AV$1,FALSE))</f>
        <v>0</v>
      </c>
      <c r="M91" s="1124">
        <f>IF(ISERROR(VLOOKUP($A91,기획현황!$F:$BS,기획현황!$AW$1,FALSE))=TRUE,0,VLOOKUP($A91,기획현황!$F:$BS,기획현황!$AW$1,FALSE))</f>
        <v>0</v>
      </c>
      <c r="N91" s="1125">
        <f>IF(ISERROR(VLOOKUP($A91,기획현황!$F:$BS,기획현황!$AP$1,FALSE))=TRUE,0,VLOOKUP($A91,기획현황!$F:$BS,기획현황!$AP$1,FALSE))</f>
        <v>0</v>
      </c>
      <c r="O91" s="1126">
        <f t="shared" si="10"/>
        <v>0</v>
      </c>
      <c r="P91" s="1127">
        <f t="shared" si="10"/>
        <v>0</v>
      </c>
      <c r="Q91" s="1127">
        <f t="shared" si="10"/>
        <v>0</v>
      </c>
      <c r="R91" s="1127">
        <f t="shared" si="10"/>
        <v>0</v>
      </c>
      <c r="S91" s="1128">
        <f t="shared" si="10"/>
        <v>0</v>
      </c>
      <c r="T91" s="1128">
        <f t="shared" si="10"/>
        <v>0</v>
      </c>
      <c r="U91" s="1129">
        <f>IF(ISERROR(VLOOKUP($A91,기획현황!$F:$BS,기획현황!$AM$1,FALSE))=TRUE,0,VLOOKUP($A91,기획현황!$F:$BS,기획현황!$AM$1,FALSE))</f>
        <v>0</v>
      </c>
      <c r="V91" s="1130">
        <f t="shared" si="13"/>
        <v>0</v>
      </c>
      <c r="W91" s="1131">
        <f>IF(ISERROR(VLOOKUP($A91,기획현황!$F:$BS,기획현황!$BG$1,FALSE))=TRUE,0,VLOOKUP($A91,기획현황!$F:$BS,기획현황!$BG$1,FALSE))</f>
        <v>0</v>
      </c>
      <c r="X91" s="1130"/>
      <c r="Y91" s="238"/>
      <c r="Z91" s="1122">
        <f t="shared" si="15"/>
        <v>0</v>
      </c>
      <c r="AA91" s="1123">
        <f t="shared" si="15"/>
        <v>0</v>
      </c>
      <c r="AB91" s="1139">
        <f t="shared" si="15"/>
        <v>0</v>
      </c>
      <c r="AC91" s="1132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22">
        <f t="shared" si="11"/>
        <v>0</v>
      </c>
      <c r="AE91" s="1133">
        <f t="shared" si="11"/>
        <v>0</v>
      </c>
      <c r="AF91" s="1133">
        <f t="shared" si="11"/>
        <v>0</v>
      </c>
      <c r="AG91" s="1133">
        <f t="shared" si="11"/>
        <v>0</v>
      </c>
      <c r="AH91" s="1134">
        <f t="shared" si="11"/>
        <v>0</v>
      </c>
      <c r="AI91" s="1134">
        <f t="shared" si="11"/>
        <v>0</v>
      </c>
      <c r="AJ91" s="1135">
        <f>IF(ISERROR(VLOOKUP($A91,기획현황!$F:$BS,기획현황!$AM$1,FALSE))=TRUE,0,VLOOKUP($A91,기획현황!$F:$BS,기획현황!$AM$1,FALSE))</f>
        <v>0</v>
      </c>
      <c r="AK91" s="1130">
        <f t="shared" si="12"/>
        <v>0</v>
      </c>
      <c r="AL91" s="31"/>
    </row>
    <row r="92" spans="2:38" ht="53.25" customHeight="1">
      <c r="B92" s="310" t="str">
        <f t="shared" si="14"/>
        <v/>
      </c>
      <c r="C92" s="1117">
        <f>IF(ISERROR(VLOOKUP($A92,기획현황!$F:$BS,기획현황!$AG$1,FALSE))=TRUE,0,VLOOKUP($A92,기획현황!$F:$BS,기획현황!$AG$1,FALSE))</f>
        <v>0</v>
      </c>
      <c r="D92" s="1117">
        <f>IF(ISERROR(VLOOKUP($A92,기획현황!$F:$BS,기획현황!$AK$1,FALSE))=TRUE,0,VLOOKUP($A92,기획현황!$F:$BS,기획현황!$AK$1,FALSE))</f>
        <v>0</v>
      </c>
      <c r="F92" s="1140"/>
      <c r="G92" s="1119" t="str">
        <f>IF(ISERROR(VLOOKUP($A92,기획현황!$F:$BS,기획현황!$U$1,FALSE))=TRUE,"",VLOOKUP($A92,기획현황!$F:$BS,기획현황!$U$1,FALSE))</f>
        <v/>
      </c>
      <c r="H92" s="1119" t="str">
        <f>IF(ISERROR(VLOOKUP($A92,기획현황!$F:$BS,기획현황!$X$1,FALSE))=TRUE,"",VLOOKUP($A92,기획현황!$F:$BS,기획현황!$X$1,FALSE))</f>
        <v/>
      </c>
      <c r="I92" s="1120" t="str">
        <f>IF(ISERROR(VLOOKUP($A92,기획현황!$F:$BS,기획현황!$AG$1,FALSE))=TRUE,"",VLOOKUP($A92,기획현황!$F:$BS,기획현황!$AG$1,FALSE))</f>
        <v/>
      </c>
      <c r="J92" s="1136">
        <f>SUMIF(기획현황!$F:$F,$A92,기획현황!$AF:$AF)</f>
        <v>0</v>
      </c>
      <c r="K92" s="1122">
        <f>IF(ISERROR(VLOOKUP($A92,기획현황!$F:$BS,기획현황!$AU$1,FALSE))=TRUE,0,VLOOKUP($A92,기획현황!$F:$BS,기획현황!$AU$1,FALSE))</f>
        <v>0</v>
      </c>
      <c r="L92" s="1123">
        <f>IF(ISERROR(VLOOKUP($A92,기획현황!$F:$BS,기획현황!$AV$1,FALSE))=TRUE,0,VLOOKUP($A92,기획현황!$F:$BS,기획현황!$AV$1,FALSE))</f>
        <v>0</v>
      </c>
      <c r="M92" s="1124">
        <f>IF(ISERROR(VLOOKUP($A92,기획현황!$F:$BS,기획현황!$AW$1,FALSE))=TRUE,0,VLOOKUP($A92,기획현황!$F:$BS,기획현황!$AW$1,FALSE))</f>
        <v>0</v>
      </c>
      <c r="N92" s="1125">
        <f>IF(ISERROR(VLOOKUP($A92,기획현황!$F:$BS,기획현황!$AP$1,FALSE))=TRUE,0,VLOOKUP($A92,기획현황!$F:$BS,기획현황!$AP$1,FALSE))</f>
        <v>0</v>
      </c>
      <c r="O92" s="1126">
        <f t="shared" si="10"/>
        <v>0</v>
      </c>
      <c r="P92" s="1127">
        <f t="shared" si="10"/>
        <v>0</v>
      </c>
      <c r="Q92" s="1127">
        <f t="shared" si="10"/>
        <v>0</v>
      </c>
      <c r="R92" s="1127">
        <f t="shared" si="10"/>
        <v>0</v>
      </c>
      <c r="S92" s="1128">
        <f t="shared" si="10"/>
        <v>0</v>
      </c>
      <c r="T92" s="1128">
        <f t="shared" si="10"/>
        <v>0</v>
      </c>
      <c r="U92" s="1129">
        <f>IF(ISERROR(VLOOKUP($A92,기획현황!$F:$BS,기획현황!$AM$1,FALSE))=TRUE,0,VLOOKUP($A92,기획현황!$F:$BS,기획현황!$AM$1,FALSE))</f>
        <v>0</v>
      </c>
      <c r="V92" s="1130">
        <f t="shared" si="13"/>
        <v>0</v>
      </c>
      <c r="W92" s="1131">
        <f>IF(ISERROR(VLOOKUP($A92,기획현황!$F:$BS,기획현황!$BG$1,FALSE))=TRUE,0,VLOOKUP($A92,기획현황!$F:$BS,기획현황!$BG$1,FALSE))</f>
        <v>0</v>
      </c>
      <c r="X92" s="1130"/>
      <c r="Y92" s="238"/>
      <c r="Z92" s="1122">
        <f t="shared" si="15"/>
        <v>0</v>
      </c>
      <c r="AA92" s="1123">
        <f t="shared" si="15"/>
        <v>0</v>
      </c>
      <c r="AB92" s="1139">
        <f t="shared" si="15"/>
        <v>0</v>
      </c>
      <c r="AC92" s="1132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22">
        <f t="shared" si="11"/>
        <v>0</v>
      </c>
      <c r="AE92" s="1133">
        <f t="shared" si="11"/>
        <v>0</v>
      </c>
      <c r="AF92" s="1133">
        <f t="shared" si="11"/>
        <v>0</v>
      </c>
      <c r="AG92" s="1133">
        <f t="shared" si="11"/>
        <v>0</v>
      </c>
      <c r="AH92" s="1134">
        <f t="shared" si="11"/>
        <v>0</v>
      </c>
      <c r="AI92" s="1134">
        <f t="shared" si="11"/>
        <v>0</v>
      </c>
      <c r="AJ92" s="1135">
        <f>IF(ISERROR(VLOOKUP($A92,기획현황!$F:$BS,기획현황!$AM$1,FALSE))=TRUE,0,VLOOKUP($A92,기획현황!$F:$BS,기획현황!$AM$1,FALSE))</f>
        <v>0</v>
      </c>
      <c r="AK92" s="1130">
        <f t="shared" si="12"/>
        <v>0</v>
      </c>
      <c r="AL92" s="31"/>
    </row>
    <row r="93" spans="2:38" ht="53.25" customHeight="1">
      <c r="B93" s="310" t="str">
        <f t="shared" si="14"/>
        <v/>
      </c>
      <c r="C93" s="1117">
        <f>IF(ISERROR(VLOOKUP($A93,기획현황!$F:$BS,기획현황!$AG$1,FALSE))=TRUE,0,VLOOKUP($A93,기획현황!$F:$BS,기획현황!$AG$1,FALSE))</f>
        <v>0</v>
      </c>
      <c r="D93" s="1117">
        <f>IF(ISERROR(VLOOKUP($A93,기획현황!$F:$BS,기획현황!$AK$1,FALSE))=TRUE,0,VLOOKUP($A93,기획현황!$F:$BS,기획현황!$AK$1,FALSE))</f>
        <v>0</v>
      </c>
      <c r="F93" s="1140"/>
      <c r="G93" s="1119" t="str">
        <f>IF(ISERROR(VLOOKUP($A93,기획현황!$F:$BS,기획현황!$U$1,FALSE))=TRUE,"",VLOOKUP($A93,기획현황!$F:$BS,기획현황!$U$1,FALSE))</f>
        <v/>
      </c>
      <c r="H93" s="1119" t="str">
        <f>IF(ISERROR(VLOOKUP($A93,기획현황!$F:$BS,기획현황!$X$1,FALSE))=TRUE,"",VLOOKUP($A93,기획현황!$F:$BS,기획현황!$X$1,FALSE))</f>
        <v/>
      </c>
      <c r="I93" s="1120" t="str">
        <f>IF(ISERROR(VLOOKUP($A93,기획현황!$F:$BS,기획현황!$AG$1,FALSE))=TRUE,"",VLOOKUP($A93,기획현황!$F:$BS,기획현황!$AG$1,FALSE))</f>
        <v/>
      </c>
      <c r="J93" s="1136">
        <f>SUMIF(기획현황!$F:$F,$A93,기획현황!$AF:$AF)</f>
        <v>0</v>
      </c>
      <c r="K93" s="1122">
        <f>IF(ISERROR(VLOOKUP($A93,기획현황!$F:$BS,기획현황!$AU$1,FALSE))=TRUE,0,VLOOKUP($A93,기획현황!$F:$BS,기획현황!$AU$1,FALSE))</f>
        <v>0</v>
      </c>
      <c r="L93" s="1123">
        <f>IF(ISERROR(VLOOKUP($A93,기획현황!$F:$BS,기획현황!$AV$1,FALSE))=TRUE,0,VLOOKUP($A93,기획현황!$F:$BS,기획현황!$AV$1,FALSE))</f>
        <v>0</v>
      </c>
      <c r="M93" s="1124">
        <f>IF(ISERROR(VLOOKUP($A93,기획현황!$F:$BS,기획현황!$AW$1,FALSE))=TRUE,0,VLOOKUP($A93,기획현황!$F:$BS,기획현황!$AW$1,FALSE))</f>
        <v>0</v>
      </c>
      <c r="N93" s="1125">
        <f>IF(ISERROR(VLOOKUP($A93,기획현황!$F:$BS,기획현황!$AP$1,FALSE))=TRUE,0,VLOOKUP($A93,기획현황!$F:$BS,기획현황!$AP$1,FALSE))</f>
        <v>0</v>
      </c>
      <c r="O93" s="1126">
        <f t="shared" si="10"/>
        <v>0</v>
      </c>
      <c r="P93" s="1127">
        <f t="shared" si="10"/>
        <v>0</v>
      </c>
      <c r="Q93" s="1127">
        <f t="shared" si="10"/>
        <v>0</v>
      </c>
      <c r="R93" s="1127">
        <f t="shared" si="10"/>
        <v>0</v>
      </c>
      <c r="S93" s="1128">
        <f t="shared" si="10"/>
        <v>0</v>
      </c>
      <c r="T93" s="1128">
        <f t="shared" si="10"/>
        <v>0</v>
      </c>
      <c r="U93" s="1129">
        <f>IF(ISERROR(VLOOKUP($A93,기획현황!$F:$BS,기획현황!$AM$1,FALSE))=TRUE,0,VLOOKUP($A93,기획현황!$F:$BS,기획현황!$AM$1,FALSE))</f>
        <v>0</v>
      </c>
      <c r="V93" s="1130">
        <f t="shared" si="13"/>
        <v>0</v>
      </c>
      <c r="W93" s="1131">
        <f>IF(ISERROR(VLOOKUP($A93,기획현황!$F:$BS,기획현황!$BG$1,FALSE))=TRUE,0,VLOOKUP($A93,기획현황!$F:$BS,기획현황!$BG$1,FALSE))</f>
        <v>0</v>
      </c>
      <c r="X93" s="1130"/>
      <c r="Y93" s="238"/>
      <c r="Z93" s="1122">
        <f t="shared" si="15"/>
        <v>0</v>
      </c>
      <c r="AA93" s="1123">
        <f t="shared" si="15"/>
        <v>0</v>
      </c>
      <c r="AB93" s="1139">
        <f t="shared" si="15"/>
        <v>0</v>
      </c>
      <c r="AC93" s="1132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22">
        <f t="shared" si="11"/>
        <v>0</v>
      </c>
      <c r="AE93" s="1133">
        <f t="shared" si="11"/>
        <v>0</v>
      </c>
      <c r="AF93" s="1133">
        <f t="shared" si="11"/>
        <v>0</v>
      </c>
      <c r="AG93" s="1133">
        <f t="shared" si="11"/>
        <v>0</v>
      </c>
      <c r="AH93" s="1134">
        <f t="shared" si="11"/>
        <v>0</v>
      </c>
      <c r="AI93" s="1134">
        <f t="shared" si="11"/>
        <v>0</v>
      </c>
      <c r="AJ93" s="1135">
        <f>IF(ISERROR(VLOOKUP($A93,기획현황!$F:$BS,기획현황!$AM$1,FALSE))=TRUE,0,VLOOKUP($A93,기획현황!$F:$BS,기획현황!$AM$1,FALSE))</f>
        <v>0</v>
      </c>
      <c r="AK93" s="1130">
        <f t="shared" si="12"/>
        <v>0</v>
      </c>
      <c r="AL93" s="31"/>
    </row>
    <row r="94" spans="2:38" ht="53.25" customHeight="1">
      <c r="B94" s="310" t="str">
        <f t="shared" si="14"/>
        <v/>
      </c>
      <c r="C94" s="1117">
        <f>IF(ISERROR(VLOOKUP($A94,기획현황!$F:$BS,기획현황!$AG$1,FALSE))=TRUE,0,VLOOKUP($A94,기획현황!$F:$BS,기획현황!$AG$1,FALSE))</f>
        <v>0</v>
      </c>
      <c r="D94" s="1117">
        <f>IF(ISERROR(VLOOKUP($A94,기획현황!$F:$BS,기획현황!$AK$1,FALSE))=TRUE,0,VLOOKUP($A94,기획현황!$F:$BS,기획현황!$AK$1,FALSE))</f>
        <v>0</v>
      </c>
      <c r="F94" s="1140"/>
      <c r="G94" s="1119" t="str">
        <f>IF(ISERROR(VLOOKUP($A94,기획현황!$F:$BS,기획현황!$U$1,FALSE))=TRUE,"",VLOOKUP($A94,기획현황!$F:$BS,기획현황!$U$1,FALSE))</f>
        <v/>
      </c>
      <c r="H94" s="1119" t="str">
        <f>IF(ISERROR(VLOOKUP($A94,기획현황!$F:$BS,기획현황!$X$1,FALSE))=TRUE,"",VLOOKUP($A94,기획현황!$F:$BS,기획현황!$X$1,FALSE))</f>
        <v/>
      </c>
      <c r="I94" s="1120" t="str">
        <f>IF(ISERROR(VLOOKUP($A94,기획현황!$F:$BS,기획현황!$AG$1,FALSE))=TRUE,"",VLOOKUP($A94,기획현황!$F:$BS,기획현황!$AG$1,FALSE))</f>
        <v/>
      </c>
      <c r="J94" s="1136">
        <f>SUMIF(기획현황!$F:$F,$A94,기획현황!$AF:$AF)</f>
        <v>0</v>
      </c>
      <c r="K94" s="1122">
        <f>IF(ISERROR(VLOOKUP($A94,기획현황!$F:$BS,기획현황!$AU$1,FALSE))=TRUE,0,VLOOKUP($A94,기획현황!$F:$BS,기획현황!$AU$1,FALSE))</f>
        <v>0</v>
      </c>
      <c r="L94" s="1123">
        <f>IF(ISERROR(VLOOKUP($A94,기획현황!$F:$BS,기획현황!$AV$1,FALSE))=TRUE,0,VLOOKUP($A94,기획현황!$F:$BS,기획현황!$AV$1,FALSE))</f>
        <v>0</v>
      </c>
      <c r="M94" s="1124">
        <f>IF(ISERROR(VLOOKUP($A94,기획현황!$F:$BS,기획현황!$AW$1,FALSE))=TRUE,0,VLOOKUP($A94,기획현황!$F:$BS,기획현황!$AW$1,FALSE))</f>
        <v>0</v>
      </c>
      <c r="N94" s="1125">
        <f>IF(ISERROR(VLOOKUP($A94,기획현황!$F:$BS,기획현황!$AP$1,FALSE))=TRUE,0,VLOOKUP($A94,기획현황!$F:$BS,기획현황!$AP$1,FALSE))</f>
        <v>0</v>
      </c>
      <c r="O94" s="1126">
        <f t="shared" si="10"/>
        <v>0</v>
      </c>
      <c r="P94" s="1127">
        <f t="shared" si="10"/>
        <v>0</v>
      </c>
      <c r="Q94" s="1127">
        <f t="shared" si="10"/>
        <v>0</v>
      </c>
      <c r="R94" s="1127">
        <f t="shared" si="10"/>
        <v>0</v>
      </c>
      <c r="S94" s="1128">
        <f t="shared" si="10"/>
        <v>0</v>
      </c>
      <c r="T94" s="1128">
        <f t="shared" si="10"/>
        <v>0</v>
      </c>
      <c r="U94" s="1129">
        <f>IF(ISERROR(VLOOKUP($A94,기획현황!$F:$BS,기획현황!$AM$1,FALSE))=TRUE,0,VLOOKUP($A94,기획현황!$F:$BS,기획현황!$AM$1,FALSE))</f>
        <v>0</v>
      </c>
      <c r="V94" s="1130">
        <f t="shared" si="13"/>
        <v>0</v>
      </c>
      <c r="W94" s="1131">
        <f>IF(ISERROR(VLOOKUP($A94,기획현황!$F:$BS,기획현황!$BG$1,FALSE))=TRUE,0,VLOOKUP($A94,기획현황!$F:$BS,기획현황!$BG$1,FALSE))</f>
        <v>0</v>
      </c>
      <c r="X94" s="1130"/>
      <c r="Y94" s="238"/>
      <c r="Z94" s="1122">
        <f t="shared" si="15"/>
        <v>0</v>
      </c>
      <c r="AA94" s="1123">
        <f t="shared" si="15"/>
        <v>0</v>
      </c>
      <c r="AB94" s="1139">
        <f t="shared" si="15"/>
        <v>0</v>
      </c>
      <c r="AC94" s="1132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22">
        <f t="shared" si="11"/>
        <v>0</v>
      </c>
      <c r="AE94" s="1133">
        <f t="shared" si="11"/>
        <v>0</v>
      </c>
      <c r="AF94" s="1133">
        <f t="shared" si="11"/>
        <v>0</v>
      </c>
      <c r="AG94" s="1133">
        <f t="shared" si="11"/>
        <v>0</v>
      </c>
      <c r="AH94" s="1134">
        <f t="shared" si="11"/>
        <v>0</v>
      </c>
      <c r="AI94" s="1134">
        <f t="shared" si="11"/>
        <v>0</v>
      </c>
      <c r="AJ94" s="1135">
        <f>IF(ISERROR(VLOOKUP($A94,기획현황!$F:$BS,기획현황!$AM$1,FALSE))=TRUE,0,VLOOKUP($A94,기획현황!$F:$BS,기획현황!$AM$1,FALSE))</f>
        <v>0</v>
      </c>
      <c r="AK94" s="1130">
        <f t="shared" si="12"/>
        <v>0</v>
      </c>
      <c r="AL94" s="31"/>
    </row>
    <row r="95" spans="2:38" ht="53.25" customHeight="1">
      <c r="B95" s="310" t="str">
        <f t="shared" si="14"/>
        <v/>
      </c>
      <c r="C95" s="1117">
        <f>IF(ISERROR(VLOOKUP($A95,기획현황!$F:$BS,기획현황!$AG$1,FALSE))=TRUE,0,VLOOKUP($A95,기획현황!$F:$BS,기획현황!$AG$1,FALSE))</f>
        <v>0</v>
      </c>
      <c r="D95" s="1117">
        <f>IF(ISERROR(VLOOKUP($A95,기획현황!$F:$BS,기획현황!$AK$1,FALSE))=TRUE,0,VLOOKUP($A95,기획현황!$F:$BS,기획현황!$AK$1,FALSE))</f>
        <v>0</v>
      </c>
      <c r="F95" s="1140"/>
      <c r="G95" s="1119" t="str">
        <f>IF(ISERROR(VLOOKUP($A95,기획현황!$F:$BS,기획현황!$U$1,FALSE))=TRUE,"",VLOOKUP($A95,기획현황!$F:$BS,기획현황!$U$1,FALSE))</f>
        <v/>
      </c>
      <c r="H95" s="1119" t="str">
        <f>IF(ISERROR(VLOOKUP($A95,기획현황!$F:$BS,기획현황!$X$1,FALSE))=TRUE,"",VLOOKUP($A95,기획현황!$F:$BS,기획현황!$X$1,FALSE))</f>
        <v/>
      </c>
      <c r="I95" s="1120" t="str">
        <f>IF(ISERROR(VLOOKUP($A95,기획현황!$F:$BS,기획현황!$AG$1,FALSE))=TRUE,"",VLOOKUP($A95,기획현황!$F:$BS,기획현황!$AG$1,FALSE))</f>
        <v/>
      </c>
      <c r="J95" s="1136">
        <f>SUMIF(기획현황!$F:$F,$A95,기획현황!$AF:$AF)</f>
        <v>0</v>
      </c>
      <c r="K95" s="1122">
        <f>IF(ISERROR(VLOOKUP($A95,기획현황!$F:$BS,기획현황!$AU$1,FALSE))=TRUE,0,VLOOKUP($A95,기획현황!$F:$BS,기획현황!$AU$1,FALSE))</f>
        <v>0</v>
      </c>
      <c r="L95" s="1123">
        <f>IF(ISERROR(VLOOKUP($A95,기획현황!$F:$BS,기획현황!$AV$1,FALSE))=TRUE,0,VLOOKUP($A95,기획현황!$F:$BS,기획현황!$AV$1,FALSE))</f>
        <v>0</v>
      </c>
      <c r="M95" s="1124">
        <f>IF(ISERROR(VLOOKUP($A95,기획현황!$F:$BS,기획현황!$AW$1,FALSE))=TRUE,0,VLOOKUP($A95,기획현황!$F:$BS,기획현황!$AW$1,FALSE))</f>
        <v>0</v>
      </c>
      <c r="N95" s="1125">
        <f>IF(ISERROR(VLOOKUP($A95,기획현황!$F:$BS,기획현황!$AP$1,FALSE))=TRUE,0,VLOOKUP($A95,기획현황!$F:$BS,기획현황!$AP$1,FALSE))</f>
        <v>0</v>
      </c>
      <c r="O95" s="1126">
        <f t="shared" si="10"/>
        <v>0</v>
      </c>
      <c r="P95" s="1127">
        <f t="shared" si="10"/>
        <v>0</v>
      </c>
      <c r="Q95" s="1127">
        <f t="shared" si="10"/>
        <v>0</v>
      </c>
      <c r="R95" s="1127">
        <f t="shared" si="10"/>
        <v>0</v>
      </c>
      <c r="S95" s="1128">
        <f t="shared" si="10"/>
        <v>0</v>
      </c>
      <c r="T95" s="1128">
        <f t="shared" si="10"/>
        <v>0</v>
      </c>
      <c r="U95" s="1129">
        <f>IF(ISERROR(VLOOKUP($A95,기획현황!$F:$BS,기획현황!$AM$1,FALSE))=TRUE,0,VLOOKUP($A95,기획현황!$F:$BS,기획현황!$AM$1,FALSE))</f>
        <v>0</v>
      </c>
      <c r="V95" s="1130">
        <f t="shared" si="13"/>
        <v>0</v>
      </c>
      <c r="W95" s="1131">
        <f>IF(ISERROR(VLOOKUP($A95,기획현황!$F:$BS,기획현황!$BG$1,FALSE))=TRUE,0,VLOOKUP($A95,기획현황!$F:$BS,기획현황!$BG$1,FALSE))</f>
        <v>0</v>
      </c>
      <c r="X95" s="1130"/>
      <c r="Y95" s="238"/>
      <c r="Z95" s="1122">
        <f t="shared" si="15"/>
        <v>0</v>
      </c>
      <c r="AA95" s="1123">
        <f t="shared" si="15"/>
        <v>0</v>
      </c>
      <c r="AB95" s="1139">
        <f t="shared" si="15"/>
        <v>0</v>
      </c>
      <c r="AC95" s="1132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22">
        <f t="shared" si="11"/>
        <v>0</v>
      </c>
      <c r="AE95" s="1133">
        <f t="shared" si="11"/>
        <v>0</v>
      </c>
      <c r="AF95" s="1133">
        <f t="shared" si="11"/>
        <v>0</v>
      </c>
      <c r="AG95" s="1133">
        <f t="shared" si="11"/>
        <v>0</v>
      </c>
      <c r="AH95" s="1134">
        <f t="shared" si="11"/>
        <v>0</v>
      </c>
      <c r="AI95" s="1134">
        <f t="shared" si="11"/>
        <v>0</v>
      </c>
      <c r="AJ95" s="1135">
        <f>IF(ISERROR(VLOOKUP($A95,기획현황!$F:$BS,기획현황!$AM$1,FALSE))=TRUE,0,VLOOKUP($A95,기획현황!$F:$BS,기획현황!$AM$1,FALSE))</f>
        <v>0</v>
      </c>
      <c r="AK95" s="1130">
        <f t="shared" si="12"/>
        <v>0</v>
      </c>
      <c r="AL95" s="31"/>
    </row>
    <row r="96" spans="2:38" ht="53.25" customHeight="1">
      <c r="B96" s="310" t="str">
        <f t="shared" si="14"/>
        <v/>
      </c>
      <c r="C96" s="1117">
        <f>IF(ISERROR(VLOOKUP($A96,기획현황!$F:$BS,기획현황!$AG$1,FALSE))=TRUE,0,VLOOKUP($A96,기획현황!$F:$BS,기획현황!$AG$1,FALSE))</f>
        <v>0</v>
      </c>
      <c r="D96" s="1117">
        <f>IF(ISERROR(VLOOKUP($A96,기획현황!$F:$BS,기획현황!$AK$1,FALSE))=TRUE,0,VLOOKUP($A96,기획현황!$F:$BS,기획현황!$AK$1,FALSE))</f>
        <v>0</v>
      </c>
      <c r="F96" s="1140"/>
      <c r="G96" s="1119" t="str">
        <f>IF(ISERROR(VLOOKUP($A96,기획현황!$F:$BS,기획현황!$U$1,FALSE))=TRUE,"",VLOOKUP($A96,기획현황!$F:$BS,기획현황!$U$1,FALSE))</f>
        <v/>
      </c>
      <c r="H96" s="1119" t="str">
        <f>IF(ISERROR(VLOOKUP($A96,기획현황!$F:$BS,기획현황!$X$1,FALSE))=TRUE,"",VLOOKUP($A96,기획현황!$F:$BS,기획현황!$X$1,FALSE))</f>
        <v/>
      </c>
      <c r="I96" s="1120" t="str">
        <f>IF(ISERROR(VLOOKUP($A96,기획현황!$F:$BS,기획현황!$AG$1,FALSE))=TRUE,"",VLOOKUP($A96,기획현황!$F:$BS,기획현황!$AG$1,FALSE))</f>
        <v/>
      </c>
      <c r="J96" s="1136">
        <f>SUMIF(기획현황!$F:$F,$A96,기획현황!$AF:$AF)</f>
        <v>0</v>
      </c>
      <c r="K96" s="1122">
        <f>IF(ISERROR(VLOOKUP($A96,기획현황!$F:$BS,기획현황!$AU$1,FALSE))=TRUE,0,VLOOKUP($A96,기획현황!$F:$BS,기획현황!$AU$1,FALSE))</f>
        <v>0</v>
      </c>
      <c r="L96" s="1123">
        <f>IF(ISERROR(VLOOKUP($A96,기획현황!$F:$BS,기획현황!$AV$1,FALSE))=TRUE,0,VLOOKUP($A96,기획현황!$F:$BS,기획현황!$AV$1,FALSE))</f>
        <v>0</v>
      </c>
      <c r="M96" s="1124">
        <f>IF(ISERROR(VLOOKUP($A96,기획현황!$F:$BS,기획현황!$AW$1,FALSE))=TRUE,0,VLOOKUP($A96,기획현황!$F:$BS,기획현황!$AW$1,FALSE))</f>
        <v>0</v>
      </c>
      <c r="N96" s="1125">
        <f>IF(ISERROR(VLOOKUP($A96,기획현황!$F:$BS,기획현황!$AP$1,FALSE))=TRUE,0,VLOOKUP($A96,기획현황!$F:$BS,기획현황!$AP$1,FALSE))</f>
        <v>0</v>
      </c>
      <c r="O96" s="1126">
        <f t="shared" si="10"/>
        <v>0</v>
      </c>
      <c r="P96" s="1127">
        <f t="shared" si="10"/>
        <v>0</v>
      </c>
      <c r="Q96" s="1127">
        <f t="shared" si="10"/>
        <v>0</v>
      </c>
      <c r="R96" s="1127">
        <f t="shared" si="10"/>
        <v>0</v>
      </c>
      <c r="S96" s="1128">
        <f t="shared" si="10"/>
        <v>0</v>
      </c>
      <c r="T96" s="1128">
        <f t="shared" si="10"/>
        <v>0</v>
      </c>
      <c r="U96" s="1129">
        <f>IF(ISERROR(VLOOKUP($A96,기획현황!$F:$BS,기획현황!$AM$1,FALSE))=TRUE,0,VLOOKUP($A96,기획현황!$F:$BS,기획현황!$AM$1,FALSE))</f>
        <v>0</v>
      </c>
      <c r="V96" s="1130">
        <f t="shared" si="13"/>
        <v>0</v>
      </c>
      <c r="W96" s="1131">
        <f>IF(ISERROR(VLOOKUP($A96,기획현황!$F:$BS,기획현황!$BG$1,FALSE))=TRUE,0,VLOOKUP($A96,기획현황!$F:$BS,기획현황!$BG$1,FALSE))</f>
        <v>0</v>
      </c>
      <c r="X96" s="1130"/>
      <c r="Y96" s="238"/>
      <c r="Z96" s="1122">
        <f t="shared" si="15"/>
        <v>0</v>
      </c>
      <c r="AA96" s="1123">
        <f t="shared" si="15"/>
        <v>0</v>
      </c>
      <c r="AB96" s="1139">
        <f t="shared" si="15"/>
        <v>0</v>
      </c>
      <c r="AC96" s="1132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22">
        <f t="shared" si="11"/>
        <v>0</v>
      </c>
      <c r="AE96" s="1133">
        <f t="shared" si="11"/>
        <v>0</v>
      </c>
      <c r="AF96" s="1133">
        <f t="shared" si="11"/>
        <v>0</v>
      </c>
      <c r="AG96" s="1133">
        <f t="shared" si="11"/>
        <v>0</v>
      </c>
      <c r="AH96" s="1134">
        <f t="shared" si="11"/>
        <v>0</v>
      </c>
      <c r="AI96" s="1134">
        <f t="shared" si="11"/>
        <v>0</v>
      </c>
      <c r="AJ96" s="1135">
        <f>IF(ISERROR(VLOOKUP($A96,기획현황!$F:$BS,기획현황!$AM$1,FALSE))=TRUE,0,VLOOKUP($A96,기획현황!$F:$BS,기획현황!$AM$1,FALSE))</f>
        <v>0</v>
      </c>
      <c r="AK96" s="1130">
        <f t="shared" si="12"/>
        <v>0</v>
      </c>
      <c r="AL96" s="31"/>
    </row>
    <row r="97" spans="2:38" ht="53.25" customHeight="1">
      <c r="B97" s="310" t="str">
        <f t="shared" si="14"/>
        <v/>
      </c>
      <c r="C97" s="1117">
        <f>IF(ISERROR(VLOOKUP($A97,기획현황!$F:$BS,기획현황!$AG$1,FALSE))=TRUE,0,VLOOKUP($A97,기획현황!$F:$BS,기획현황!$AG$1,FALSE))</f>
        <v>0</v>
      </c>
      <c r="D97" s="1117">
        <f>IF(ISERROR(VLOOKUP($A97,기획현황!$F:$BS,기획현황!$AK$1,FALSE))=TRUE,0,VLOOKUP($A97,기획현황!$F:$BS,기획현황!$AK$1,FALSE))</f>
        <v>0</v>
      </c>
      <c r="F97" s="1140"/>
      <c r="G97" s="1119" t="str">
        <f>IF(ISERROR(VLOOKUP($A97,기획현황!$F:$BS,기획현황!$U$1,FALSE))=TRUE,"",VLOOKUP($A97,기획현황!$F:$BS,기획현황!$U$1,FALSE))</f>
        <v/>
      </c>
      <c r="H97" s="1119" t="str">
        <f>IF(ISERROR(VLOOKUP($A97,기획현황!$F:$BS,기획현황!$X$1,FALSE))=TRUE,"",VLOOKUP($A97,기획현황!$F:$BS,기획현황!$X$1,FALSE))</f>
        <v/>
      </c>
      <c r="I97" s="1120" t="str">
        <f>IF(ISERROR(VLOOKUP($A97,기획현황!$F:$BS,기획현황!$AG$1,FALSE))=TRUE,"",VLOOKUP($A97,기획현황!$F:$BS,기획현황!$AG$1,FALSE))</f>
        <v/>
      </c>
      <c r="J97" s="1136">
        <f>SUMIF(기획현황!$F:$F,$A97,기획현황!$AF:$AF)</f>
        <v>0</v>
      </c>
      <c r="K97" s="1122">
        <f>IF(ISERROR(VLOOKUP($A97,기획현황!$F:$BS,기획현황!$AU$1,FALSE))=TRUE,0,VLOOKUP($A97,기획현황!$F:$BS,기획현황!$AU$1,FALSE))</f>
        <v>0</v>
      </c>
      <c r="L97" s="1123">
        <f>IF(ISERROR(VLOOKUP($A97,기획현황!$F:$BS,기획현황!$AV$1,FALSE))=TRUE,0,VLOOKUP($A97,기획현황!$F:$BS,기획현황!$AV$1,FALSE))</f>
        <v>0</v>
      </c>
      <c r="M97" s="1124">
        <f>IF(ISERROR(VLOOKUP($A97,기획현황!$F:$BS,기획현황!$AW$1,FALSE))=TRUE,0,VLOOKUP($A97,기획현황!$F:$BS,기획현황!$AW$1,FALSE))</f>
        <v>0</v>
      </c>
      <c r="N97" s="1125">
        <f>IF(ISERROR(VLOOKUP($A97,기획현황!$F:$BS,기획현황!$AP$1,FALSE))=TRUE,0,VLOOKUP($A97,기획현황!$F:$BS,기획현황!$AP$1,FALSE))</f>
        <v>0</v>
      </c>
      <c r="O97" s="1126">
        <f t="shared" si="10"/>
        <v>0</v>
      </c>
      <c r="P97" s="1127">
        <f t="shared" si="10"/>
        <v>0</v>
      </c>
      <c r="Q97" s="1127">
        <f t="shared" si="10"/>
        <v>0</v>
      </c>
      <c r="R97" s="1127">
        <f t="shared" si="10"/>
        <v>0</v>
      </c>
      <c r="S97" s="1128">
        <f t="shared" si="10"/>
        <v>0</v>
      </c>
      <c r="T97" s="1128">
        <f t="shared" si="10"/>
        <v>0</v>
      </c>
      <c r="U97" s="1129">
        <f>IF(ISERROR(VLOOKUP($A97,기획현황!$F:$BS,기획현황!$AM$1,FALSE))=TRUE,0,VLOOKUP($A97,기획현황!$F:$BS,기획현황!$AM$1,FALSE))</f>
        <v>0</v>
      </c>
      <c r="V97" s="1130">
        <f t="shared" si="13"/>
        <v>0</v>
      </c>
      <c r="W97" s="1131">
        <f>IF(ISERROR(VLOOKUP($A97,기획현황!$F:$BS,기획현황!$BG$1,FALSE))=TRUE,0,VLOOKUP($A97,기획현황!$F:$BS,기획현황!$BG$1,FALSE))</f>
        <v>0</v>
      </c>
      <c r="X97" s="1130"/>
      <c r="Y97" s="238"/>
      <c r="Z97" s="1122">
        <f t="shared" si="15"/>
        <v>0</v>
      </c>
      <c r="AA97" s="1123">
        <f t="shared" si="15"/>
        <v>0</v>
      </c>
      <c r="AB97" s="1139">
        <f t="shared" si="15"/>
        <v>0</v>
      </c>
      <c r="AC97" s="1132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22">
        <f t="shared" si="11"/>
        <v>0</v>
      </c>
      <c r="AE97" s="1133">
        <f t="shared" si="11"/>
        <v>0</v>
      </c>
      <c r="AF97" s="1133">
        <f t="shared" si="11"/>
        <v>0</v>
      </c>
      <c r="AG97" s="1133">
        <f t="shared" si="11"/>
        <v>0</v>
      </c>
      <c r="AH97" s="1134">
        <f t="shared" si="11"/>
        <v>0</v>
      </c>
      <c r="AI97" s="1134">
        <f t="shared" si="11"/>
        <v>0</v>
      </c>
      <c r="AJ97" s="1135">
        <f>IF(ISERROR(VLOOKUP($A97,기획현황!$F:$BS,기획현황!$AM$1,FALSE))=TRUE,0,VLOOKUP($A97,기획현황!$F:$BS,기획현황!$AM$1,FALSE))</f>
        <v>0</v>
      </c>
      <c r="AK97" s="1130">
        <f t="shared" si="12"/>
        <v>0</v>
      </c>
      <c r="AL97" s="31"/>
    </row>
    <row r="98" spans="2:38" ht="53.25" customHeight="1">
      <c r="B98" s="310" t="str">
        <f t="shared" si="14"/>
        <v/>
      </c>
      <c r="C98" s="1117">
        <f>IF(ISERROR(VLOOKUP($A98,기획현황!$F:$BS,기획현황!$AG$1,FALSE))=TRUE,0,VLOOKUP($A98,기획현황!$F:$BS,기획현황!$AG$1,FALSE))</f>
        <v>0</v>
      </c>
      <c r="D98" s="1117">
        <f>IF(ISERROR(VLOOKUP($A98,기획현황!$F:$BS,기획현황!$AK$1,FALSE))=TRUE,0,VLOOKUP($A98,기획현황!$F:$BS,기획현황!$AK$1,FALSE))</f>
        <v>0</v>
      </c>
      <c r="F98" s="1140"/>
      <c r="G98" s="1119" t="str">
        <f>IF(ISERROR(VLOOKUP($A98,기획현황!$F:$BS,기획현황!$U$1,FALSE))=TRUE,"",VLOOKUP($A98,기획현황!$F:$BS,기획현황!$U$1,FALSE))</f>
        <v/>
      </c>
      <c r="H98" s="1119" t="str">
        <f>IF(ISERROR(VLOOKUP($A98,기획현황!$F:$BS,기획현황!$X$1,FALSE))=TRUE,"",VLOOKUP($A98,기획현황!$F:$BS,기획현황!$X$1,FALSE))</f>
        <v/>
      </c>
      <c r="I98" s="1120" t="str">
        <f>IF(ISERROR(VLOOKUP($A98,기획현황!$F:$BS,기획현황!$AG$1,FALSE))=TRUE,"",VLOOKUP($A98,기획현황!$F:$BS,기획현황!$AG$1,FALSE))</f>
        <v/>
      </c>
      <c r="J98" s="1136">
        <f>SUMIF(기획현황!$F:$F,$A98,기획현황!$AF:$AF)</f>
        <v>0</v>
      </c>
      <c r="K98" s="1122">
        <f>IF(ISERROR(VLOOKUP($A98,기획현황!$F:$BS,기획현황!$AU$1,FALSE))=TRUE,0,VLOOKUP($A98,기획현황!$F:$BS,기획현황!$AU$1,FALSE))</f>
        <v>0</v>
      </c>
      <c r="L98" s="1123">
        <f>IF(ISERROR(VLOOKUP($A98,기획현황!$F:$BS,기획현황!$AV$1,FALSE))=TRUE,0,VLOOKUP($A98,기획현황!$F:$BS,기획현황!$AV$1,FALSE))</f>
        <v>0</v>
      </c>
      <c r="M98" s="1124">
        <f>IF(ISERROR(VLOOKUP($A98,기획현황!$F:$BS,기획현황!$AW$1,FALSE))=TRUE,0,VLOOKUP($A98,기획현황!$F:$BS,기획현황!$AW$1,FALSE))</f>
        <v>0</v>
      </c>
      <c r="N98" s="1125">
        <f>IF(ISERROR(VLOOKUP($A98,기획현황!$F:$BS,기획현황!$AP$1,FALSE))=TRUE,0,VLOOKUP($A98,기획현황!$F:$BS,기획현황!$AP$1,FALSE))</f>
        <v>0</v>
      </c>
      <c r="O98" s="1126">
        <f t="shared" si="10"/>
        <v>0</v>
      </c>
      <c r="P98" s="1127">
        <f t="shared" si="10"/>
        <v>0</v>
      </c>
      <c r="Q98" s="1127">
        <f t="shared" si="10"/>
        <v>0</v>
      </c>
      <c r="R98" s="1127">
        <f t="shared" si="10"/>
        <v>0</v>
      </c>
      <c r="S98" s="1128">
        <f t="shared" si="10"/>
        <v>0</v>
      </c>
      <c r="T98" s="1128">
        <f t="shared" si="10"/>
        <v>0</v>
      </c>
      <c r="U98" s="1129">
        <f>IF(ISERROR(VLOOKUP($A98,기획현황!$F:$BS,기획현황!$AM$1,FALSE))=TRUE,0,VLOOKUP($A98,기획현황!$F:$BS,기획현황!$AM$1,FALSE))</f>
        <v>0</v>
      </c>
      <c r="V98" s="1130">
        <f t="shared" si="13"/>
        <v>0</v>
      </c>
      <c r="W98" s="1131">
        <f>IF(ISERROR(VLOOKUP($A98,기획현황!$F:$BS,기획현황!$BG$1,FALSE))=TRUE,0,VLOOKUP($A98,기획현황!$F:$BS,기획현황!$BG$1,FALSE))</f>
        <v>0</v>
      </c>
      <c r="X98" s="1130"/>
      <c r="Y98" s="238"/>
      <c r="Z98" s="1122">
        <f t="shared" si="15"/>
        <v>0</v>
      </c>
      <c r="AA98" s="1123">
        <f t="shared" si="15"/>
        <v>0</v>
      </c>
      <c r="AB98" s="1139">
        <f t="shared" si="15"/>
        <v>0</v>
      </c>
      <c r="AC98" s="1132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22">
        <f t="shared" si="11"/>
        <v>0</v>
      </c>
      <c r="AE98" s="1133">
        <f t="shared" si="11"/>
        <v>0</v>
      </c>
      <c r="AF98" s="1133">
        <f t="shared" si="11"/>
        <v>0</v>
      </c>
      <c r="AG98" s="1133">
        <f t="shared" si="11"/>
        <v>0</v>
      </c>
      <c r="AH98" s="1134">
        <f t="shared" si="11"/>
        <v>0</v>
      </c>
      <c r="AI98" s="1134">
        <f t="shared" si="11"/>
        <v>0</v>
      </c>
      <c r="AJ98" s="1135">
        <f>IF(ISERROR(VLOOKUP($A98,기획현황!$F:$BS,기획현황!$AM$1,FALSE))=TRUE,0,VLOOKUP($A98,기획현황!$F:$BS,기획현황!$AM$1,FALSE))</f>
        <v>0</v>
      </c>
      <c r="AK98" s="1130">
        <f t="shared" si="12"/>
        <v>0</v>
      </c>
      <c r="AL98" s="31"/>
    </row>
    <row r="99" spans="2:38" ht="53.25" customHeight="1">
      <c r="B99" s="310" t="str">
        <f t="shared" si="14"/>
        <v/>
      </c>
      <c r="C99" s="1117">
        <f>IF(ISERROR(VLOOKUP($A99,기획현황!$F:$BS,기획현황!$AG$1,FALSE))=TRUE,0,VLOOKUP($A99,기획현황!$F:$BS,기획현황!$AG$1,FALSE))</f>
        <v>0</v>
      </c>
      <c r="D99" s="1117">
        <f>IF(ISERROR(VLOOKUP($A99,기획현황!$F:$BS,기획현황!$AK$1,FALSE))=TRUE,0,VLOOKUP($A99,기획현황!$F:$BS,기획현황!$AK$1,FALSE))</f>
        <v>0</v>
      </c>
      <c r="F99" s="1140"/>
      <c r="G99" s="1119" t="str">
        <f>IF(ISERROR(VLOOKUP($A99,기획현황!$F:$BS,기획현황!$U$1,FALSE))=TRUE,"",VLOOKUP($A99,기획현황!$F:$BS,기획현황!$U$1,FALSE))</f>
        <v/>
      </c>
      <c r="H99" s="1119" t="str">
        <f>IF(ISERROR(VLOOKUP($A99,기획현황!$F:$BS,기획현황!$X$1,FALSE))=TRUE,"",VLOOKUP($A99,기획현황!$F:$BS,기획현황!$X$1,FALSE))</f>
        <v/>
      </c>
      <c r="I99" s="1120" t="str">
        <f>IF(ISERROR(VLOOKUP($A99,기획현황!$F:$BS,기획현황!$AG$1,FALSE))=TRUE,"",VLOOKUP($A99,기획현황!$F:$BS,기획현황!$AG$1,FALSE))</f>
        <v/>
      </c>
      <c r="J99" s="1136">
        <f>SUMIF(기획현황!$F:$F,$A99,기획현황!$AF:$AF)</f>
        <v>0</v>
      </c>
      <c r="K99" s="1122">
        <f>IF(ISERROR(VLOOKUP($A99,기획현황!$F:$BS,기획현황!$AU$1,FALSE))=TRUE,0,VLOOKUP($A99,기획현황!$F:$BS,기획현황!$AU$1,FALSE))</f>
        <v>0</v>
      </c>
      <c r="L99" s="1123">
        <f>IF(ISERROR(VLOOKUP($A99,기획현황!$F:$BS,기획현황!$AV$1,FALSE))=TRUE,0,VLOOKUP($A99,기획현황!$F:$BS,기획현황!$AV$1,FALSE))</f>
        <v>0</v>
      </c>
      <c r="M99" s="1124">
        <f>IF(ISERROR(VLOOKUP($A99,기획현황!$F:$BS,기획현황!$AW$1,FALSE))=TRUE,0,VLOOKUP($A99,기획현황!$F:$BS,기획현황!$AW$1,FALSE))</f>
        <v>0</v>
      </c>
      <c r="N99" s="1125">
        <f>IF(ISERROR(VLOOKUP($A99,기획현황!$F:$BS,기획현황!$AP$1,FALSE))=TRUE,0,VLOOKUP($A99,기획현황!$F:$BS,기획현황!$AP$1,FALSE))</f>
        <v>0</v>
      </c>
      <c r="O99" s="1126">
        <f t="shared" si="10"/>
        <v>0</v>
      </c>
      <c r="P99" s="1127">
        <f t="shared" si="10"/>
        <v>0</v>
      </c>
      <c r="Q99" s="1127">
        <f t="shared" si="10"/>
        <v>0</v>
      </c>
      <c r="R99" s="1127">
        <f t="shared" si="10"/>
        <v>0</v>
      </c>
      <c r="S99" s="1128">
        <f t="shared" si="10"/>
        <v>0</v>
      </c>
      <c r="T99" s="1128">
        <f t="shared" si="10"/>
        <v>0</v>
      </c>
      <c r="U99" s="1129">
        <f>IF(ISERROR(VLOOKUP($A99,기획현황!$F:$BS,기획현황!$AM$1,FALSE))=TRUE,0,VLOOKUP($A99,기획현황!$F:$BS,기획현황!$AM$1,FALSE))</f>
        <v>0</v>
      </c>
      <c r="V99" s="1130">
        <f t="shared" si="13"/>
        <v>0</v>
      </c>
      <c r="W99" s="1131">
        <f>IF(ISERROR(VLOOKUP($A99,기획현황!$F:$BS,기획현황!$BG$1,FALSE))=TRUE,0,VLOOKUP($A99,기획현황!$F:$BS,기획현황!$BG$1,FALSE))</f>
        <v>0</v>
      </c>
      <c r="X99" s="1130"/>
      <c r="Y99" s="238"/>
      <c r="Z99" s="1122">
        <f t="shared" si="15"/>
        <v>0</v>
      </c>
      <c r="AA99" s="1123">
        <f t="shared" si="15"/>
        <v>0</v>
      </c>
      <c r="AB99" s="1139">
        <f t="shared" si="15"/>
        <v>0</v>
      </c>
      <c r="AC99" s="1132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22">
        <f t="shared" si="11"/>
        <v>0</v>
      </c>
      <c r="AE99" s="1133">
        <f t="shared" si="11"/>
        <v>0</v>
      </c>
      <c r="AF99" s="1133">
        <f t="shared" si="11"/>
        <v>0</v>
      </c>
      <c r="AG99" s="1133">
        <f t="shared" si="11"/>
        <v>0</v>
      </c>
      <c r="AH99" s="1134">
        <f t="shared" si="11"/>
        <v>0</v>
      </c>
      <c r="AI99" s="1134">
        <f t="shared" si="11"/>
        <v>0</v>
      </c>
      <c r="AJ99" s="1135">
        <f>IF(ISERROR(VLOOKUP($A99,기획현황!$F:$BS,기획현황!$AM$1,FALSE))=TRUE,0,VLOOKUP($A99,기획현황!$F:$BS,기획현황!$AM$1,FALSE))</f>
        <v>0</v>
      </c>
      <c r="AK99" s="1130">
        <f t="shared" si="12"/>
        <v>0</v>
      </c>
      <c r="AL99" s="31"/>
    </row>
    <row r="100" spans="2:38" ht="53.25" customHeight="1">
      <c r="B100" s="310" t="str">
        <f t="shared" si="14"/>
        <v/>
      </c>
      <c r="C100" s="1117">
        <f>IF(ISERROR(VLOOKUP($A100,기획현황!$F:$BS,기획현황!$AG$1,FALSE))=TRUE,0,VLOOKUP($A100,기획현황!$F:$BS,기획현황!$AG$1,FALSE))</f>
        <v>0</v>
      </c>
      <c r="D100" s="1117">
        <f>IF(ISERROR(VLOOKUP($A100,기획현황!$F:$BS,기획현황!$AK$1,FALSE))=TRUE,0,VLOOKUP($A100,기획현황!$F:$BS,기획현황!$AK$1,FALSE))</f>
        <v>0</v>
      </c>
      <c r="F100" s="1140"/>
      <c r="G100" s="1119" t="str">
        <f>IF(ISERROR(VLOOKUP($A100,기획현황!$F:$BS,기획현황!$U$1,FALSE))=TRUE,"",VLOOKUP($A100,기획현황!$F:$BS,기획현황!$U$1,FALSE))</f>
        <v/>
      </c>
      <c r="H100" s="1119" t="str">
        <f>IF(ISERROR(VLOOKUP($A100,기획현황!$F:$BS,기획현황!$X$1,FALSE))=TRUE,"",VLOOKUP($A100,기획현황!$F:$BS,기획현황!$X$1,FALSE))</f>
        <v/>
      </c>
      <c r="I100" s="1120" t="str">
        <f>IF(ISERROR(VLOOKUP($A100,기획현황!$F:$BS,기획현황!$AG$1,FALSE))=TRUE,"",VLOOKUP($A100,기획현황!$F:$BS,기획현황!$AG$1,FALSE))</f>
        <v/>
      </c>
      <c r="J100" s="1136">
        <f>SUMIF(기획현황!$F:$F,$A100,기획현황!$AF:$AF)</f>
        <v>0</v>
      </c>
      <c r="K100" s="1122">
        <f>IF(ISERROR(VLOOKUP($A100,기획현황!$F:$BS,기획현황!$AU$1,FALSE))=TRUE,0,VLOOKUP($A100,기획현황!$F:$BS,기획현황!$AU$1,FALSE))</f>
        <v>0</v>
      </c>
      <c r="L100" s="1123">
        <f>IF(ISERROR(VLOOKUP($A100,기획현황!$F:$BS,기획현황!$AV$1,FALSE))=TRUE,0,VLOOKUP($A100,기획현황!$F:$BS,기획현황!$AV$1,FALSE))</f>
        <v>0</v>
      </c>
      <c r="M100" s="1124">
        <f>IF(ISERROR(VLOOKUP($A100,기획현황!$F:$BS,기획현황!$AW$1,FALSE))=TRUE,0,VLOOKUP($A100,기획현황!$F:$BS,기획현황!$AW$1,FALSE))</f>
        <v>0</v>
      </c>
      <c r="N100" s="1125">
        <f>IF(ISERROR(VLOOKUP($A100,기획현황!$F:$BS,기획현황!$AP$1,FALSE))=TRUE,0,VLOOKUP($A100,기획현황!$F:$BS,기획현황!$AP$1,FALSE))</f>
        <v>0</v>
      </c>
      <c r="O100" s="1126">
        <f t="shared" si="10"/>
        <v>0</v>
      </c>
      <c r="P100" s="1127">
        <f t="shared" si="10"/>
        <v>0</v>
      </c>
      <c r="Q100" s="1127">
        <f t="shared" si="10"/>
        <v>0</v>
      </c>
      <c r="R100" s="1127">
        <f t="shared" si="10"/>
        <v>0</v>
      </c>
      <c r="S100" s="1128">
        <f t="shared" si="10"/>
        <v>0</v>
      </c>
      <c r="T100" s="1128">
        <f t="shared" si="10"/>
        <v>0</v>
      </c>
      <c r="U100" s="1129">
        <f>IF(ISERROR(VLOOKUP($A100,기획현황!$F:$BS,기획현황!$AM$1,FALSE))=TRUE,0,VLOOKUP($A100,기획현황!$F:$BS,기획현황!$AM$1,FALSE))</f>
        <v>0</v>
      </c>
      <c r="V100" s="1130">
        <f t="shared" si="13"/>
        <v>0</v>
      </c>
      <c r="W100" s="1131">
        <f>IF(ISERROR(VLOOKUP($A100,기획현황!$F:$BS,기획현황!$BG$1,FALSE))=TRUE,0,VLOOKUP($A100,기획현황!$F:$BS,기획현황!$BG$1,FALSE))</f>
        <v>0</v>
      </c>
      <c r="X100" s="1130"/>
      <c r="Y100" s="238"/>
      <c r="Z100" s="1122">
        <f t="shared" si="15"/>
        <v>0</v>
      </c>
      <c r="AA100" s="1123">
        <f t="shared" si="15"/>
        <v>0</v>
      </c>
      <c r="AB100" s="1139">
        <f t="shared" si="15"/>
        <v>0</v>
      </c>
      <c r="AC100" s="1132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22">
        <f t="shared" si="11"/>
        <v>0</v>
      </c>
      <c r="AE100" s="1133">
        <f t="shared" si="11"/>
        <v>0</v>
      </c>
      <c r="AF100" s="1133">
        <f t="shared" si="11"/>
        <v>0</v>
      </c>
      <c r="AG100" s="1133">
        <f t="shared" si="11"/>
        <v>0</v>
      </c>
      <c r="AH100" s="1134">
        <f t="shared" si="11"/>
        <v>0</v>
      </c>
      <c r="AI100" s="1134">
        <f t="shared" si="11"/>
        <v>0</v>
      </c>
      <c r="AJ100" s="1135">
        <f>IF(ISERROR(VLOOKUP($A100,기획현황!$F:$BS,기획현황!$AM$1,FALSE))=TRUE,0,VLOOKUP($A100,기획현황!$F:$BS,기획현황!$AM$1,FALSE))</f>
        <v>0</v>
      </c>
      <c r="AK100" s="1130">
        <f t="shared" si="12"/>
        <v>0</v>
      </c>
      <c r="AL100" s="31"/>
    </row>
    <row r="101" spans="2:38" ht="53.25" customHeight="1">
      <c r="B101" s="310" t="str">
        <f t="shared" si="14"/>
        <v/>
      </c>
      <c r="C101" s="1117">
        <f>IF(ISERROR(VLOOKUP($A101,기획현황!$F:$BS,기획현황!$AG$1,FALSE))=TRUE,0,VLOOKUP($A101,기획현황!$F:$BS,기획현황!$AG$1,FALSE))</f>
        <v>0</v>
      </c>
      <c r="D101" s="1117">
        <f>IF(ISERROR(VLOOKUP($A101,기획현황!$F:$BS,기획현황!$AK$1,FALSE))=TRUE,0,VLOOKUP($A101,기획현황!$F:$BS,기획현황!$AK$1,FALSE))</f>
        <v>0</v>
      </c>
      <c r="F101" s="1140"/>
      <c r="G101" s="1119" t="str">
        <f>IF(ISERROR(VLOOKUP($A101,기획현황!$F:$BS,기획현황!$U$1,FALSE))=TRUE,"",VLOOKUP($A101,기획현황!$F:$BS,기획현황!$U$1,FALSE))</f>
        <v/>
      </c>
      <c r="H101" s="1119" t="str">
        <f>IF(ISERROR(VLOOKUP($A101,기획현황!$F:$BS,기획현황!$X$1,FALSE))=TRUE,"",VLOOKUP($A101,기획현황!$F:$BS,기획현황!$X$1,FALSE))</f>
        <v/>
      </c>
      <c r="I101" s="1120" t="str">
        <f>IF(ISERROR(VLOOKUP($A101,기획현황!$F:$BS,기획현황!$AG$1,FALSE))=TRUE,"",VLOOKUP($A101,기획현황!$F:$BS,기획현황!$AG$1,FALSE))</f>
        <v/>
      </c>
      <c r="J101" s="1136">
        <f>SUMIF(기획현황!$F:$F,$A101,기획현황!$AF:$AF)</f>
        <v>0</v>
      </c>
      <c r="K101" s="1122">
        <f>IF(ISERROR(VLOOKUP($A101,기획현황!$F:$BS,기획현황!$AU$1,FALSE))=TRUE,0,VLOOKUP($A101,기획현황!$F:$BS,기획현황!$AU$1,FALSE))</f>
        <v>0</v>
      </c>
      <c r="L101" s="1123">
        <f>IF(ISERROR(VLOOKUP($A101,기획현황!$F:$BS,기획현황!$AV$1,FALSE))=TRUE,0,VLOOKUP($A101,기획현황!$F:$BS,기획현황!$AV$1,FALSE))</f>
        <v>0</v>
      </c>
      <c r="M101" s="1124">
        <f>IF(ISERROR(VLOOKUP($A101,기획현황!$F:$BS,기획현황!$AW$1,FALSE))=TRUE,0,VLOOKUP($A101,기획현황!$F:$BS,기획현황!$AW$1,FALSE))</f>
        <v>0</v>
      </c>
      <c r="N101" s="1125">
        <f>IF(ISERROR(VLOOKUP($A101,기획현황!$F:$BS,기획현황!$AP$1,FALSE))=TRUE,0,VLOOKUP($A101,기획현황!$F:$BS,기획현황!$AP$1,FALSE))</f>
        <v>0</v>
      </c>
      <c r="O101" s="1126">
        <f t="shared" si="10"/>
        <v>0</v>
      </c>
      <c r="P101" s="1127">
        <f t="shared" si="10"/>
        <v>0</v>
      </c>
      <c r="Q101" s="1127">
        <f t="shared" si="10"/>
        <v>0</v>
      </c>
      <c r="R101" s="1127">
        <f t="shared" si="10"/>
        <v>0</v>
      </c>
      <c r="S101" s="1128">
        <f t="shared" si="10"/>
        <v>0</v>
      </c>
      <c r="T101" s="1128">
        <f t="shared" si="10"/>
        <v>0</v>
      </c>
      <c r="U101" s="1129">
        <f>IF(ISERROR(VLOOKUP($A101,기획현황!$F:$BS,기획현황!$AM$1,FALSE))=TRUE,0,VLOOKUP($A101,기획현황!$F:$BS,기획현황!$AM$1,FALSE))</f>
        <v>0</v>
      </c>
      <c r="V101" s="1130">
        <f t="shared" si="13"/>
        <v>0</v>
      </c>
      <c r="W101" s="1131">
        <f>IF(ISERROR(VLOOKUP($A101,기획현황!$F:$BS,기획현황!$BG$1,FALSE))=TRUE,0,VLOOKUP($A101,기획현황!$F:$BS,기획현황!$BG$1,FALSE))</f>
        <v>0</v>
      </c>
      <c r="X101" s="1130"/>
      <c r="Y101" s="238"/>
      <c r="Z101" s="1122">
        <f t="shared" si="15"/>
        <v>0</v>
      </c>
      <c r="AA101" s="1123">
        <f t="shared" si="15"/>
        <v>0</v>
      </c>
      <c r="AB101" s="1139">
        <f t="shared" si="15"/>
        <v>0</v>
      </c>
      <c r="AC101" s="1132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22">
        <f t="shared" si="11"/>
        <v>0</v>
      </c>
      <c r="AE101" s="1133">
        <f t="shared" si="11"/>
        <v>0</v>
      </c>
      <c r="AF101" s="1133">
        <f t="shared" si="11"/>
        <v>0</v>
      </c>
      <c r="AG101" s="1133">
        <f t="shared" si="11"/>
        <v>0</v>
      </c>
      <c r="AH101" s="1134">
        <f t="shared" si="11"/>
        <v>0</v>
      </c>
      <c r="AI101" s="1134">
        <f t="shared" si="11"/>
        <v>0</v>
      </c>
      <c r="AJ101" s="1135">
        <f>IF(ISERROR(VLOOKUP($A101,기획현황!$F:$BS,기획현황!$AM$1,FALSE))=TRUE,0,VLOOKUP($A101,기획현황!$F:$BS,기획현황!$AM$1,FALSE))</f>
        <v>0</v>
      </c>
      <c r="AK101" s="1130">
        <f t="shared" si="12"/>
        <v>0</v>
      </c>
      <c r="AL101" s="31"/>
    </row>
    <row r="102" spans="2:38" ht="53.25" customHeight="1">
      <c r="B102" s="310" t="str">
        <f t="shared" si="14"/>
        <v/>
      </c>
      <c r="C102" s="1117">
        <f>IF(ISERROR(VLOOKUP($A102,기획현황!$F:$BS,기획현황!$AG$1,FALSE))=TRUE,0,VLOOKUP($A102,기획현황!$F:$BS,기획현황!$AG$1,FALSE))</f>
        <v>0</v>
      </c>
      <c r="D102" s="1117">
        <f>IF(ISERROR(VLOOKUP($A102,기획현황!$F:$BS,기획현황!$AK$1,FALSE))=TRUE,0,VLOOKUP($A102,기획현황!$F:$BS,기획현황!$AK$1,FALSE))</f>
        <v>0</v>
      </c>
      <c r="F102" s="1140"/>
      <c r="G102" s="1119" t="str">
        <f>IF(ISERROR(VLOOKUP($A102,기획현황!$F:$BS,기획현황!$U$1,FALSE))=TRUE,"",VLOOKUP($A102,기획현황!$F:$BS,기획현황!$U$1,FALSE))</f>
        <v/>
      </c>
      <c r="H102" s="1119" t="str">
        <f>IF(ISERROR(VLOOKUP($A102,기획현황!$F:$BS,기획현황!$X$1,FALSE))=TRUE,"",VLOOKUP($A102,기획현황!$F:$BS,기획현황!$X$1,FALSE))</f>
        <v/>
      </c>
      <c r="I102" s="1120" t="str">
        <f>IF(ISERROR(VLOOKUP($A102,기획현황!$F:$BS,기획현황!$AG$1,FALSE))=TRUE,"",VLOOKUP($A102,기획현황!$F:$BS,기획현황!$AG$1,FALSE))</f>
        <v/>
      </c>
      <c r="J102" s="1136">
        <f>SUMIF(기획현황!$F:$F,$A102,기획현황!$AF:$AF)</f>
        <v>0</v>
      </c>
      <c r="K102" s="1122">
        <f>IF(ISERROR(VLOOKUP($A102,기획현황!$F:$BS,기획현황!$AU$1,FALSE))=TRUE,0,VLOOKUP($A102,기획현황!$F:$BS,기획현황!$AU$1,FALSE))</f>
        <v>0</v>
      </c>
      <c r="L102" s="1123">
        <f>IF(ISERROR(VLOOKUP($A102,기획현황!$F:$BS,기획현황!$AV$1,FALSE))=TRUE,0,VLOOKUP($A102,기획현황!$F:$BS,기획현황!$AV$1,FALSE))</f>
        <v>0</v>
      </c>
      <c r="M102" s="1124">
        <f>IF(ISERROR(VLOOKUP($A102,기획현황!$F:$BS,기획현황!$AW$1,FALSE))=TRUE,0,VLOOKUP($A102,기획현황!$F:$BS,기획현황!$AW$1,FALSE))</f>
        <v>0</v>
      </c>
      <c r="N102" s="1125">
        <f>IF(ISERROR(VLOOKUP($A102,기획현황!$F:$BS,기획현황!$AP$1,FALSE))=TRUE,0,VLOOKUP($A102,기획현황!$F:$BS,기획현황!$AP$1,FALSE))</f>
        <v>0</v>
      </c>
      <c r="O102" s="1126">
        <f t="shared" si="10"/>
        <v>0</v>
      </c>
      <c r="P102" s="1127">
        <f t="shared" si="10"/>
        <v>0</v>
      </c>
      <c r="Q102" s="1127">
        <f t="shared" si="10"/>
        <v>0</v>
      </c>
      <c r="R102" s="1127">
        <f t="shared" si="10"/>
        <v>0</v>
      </c>
      <c r="S102" s="1128">
        <f t="shared" si="10"/>
        <v>0</v>
      </c>
      <c r="T102" s="1128">
        <f t="shared" si="10"/>
        <v>0</v>
      </c>
      <c r="U102" s="1129">
        <f>IF(ISERROR(VLOOKUP($A102,기획현황!$F:$BS,기획현황!$AM$1,FALSE))=TRUE,0,VLOOKUP($A102,기획현황!$F:$BS,기획현황!$AM$1,FALSE))</f>
        <v>0</v>
      </c>
      <c r="V102" s="1130">
        <f t="shared" si="13"/>
        <v>0</v>
      </c>
      <c r="W102" s="1131">
        <f>IF(ISERROR(VLOOKUP($A102,기획현황!$F:$BS,기획현황!$BG$1,FALSE))=TRUE,0,VLOOKUP($A102,기획현황!$F:$BS,기획현황!$BG$1,FALSE))</f>
        <v>0</v>
      </c>
      <c r="X102" s="1130"/>
      <c r="Y102" s="238"/>
      <c r="Z102" s="1122">
        <f t="shared" si="15"/>
        <v>0</v>
      </c>
      <c r="AA102" s="1123">
        <f t="shared" si="15"/>
        <v>0</v>
      </c>
      <c r="AB102" s="1139">
        <f t="shared" si="15"/>
        <v>0</v>
      </c>
      <c r="AC102" s="1132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22">
        <f t="shared" si="11"/>
        <v>0</v>
      </c>
      <c r="AE102" s="1133">
        <f t="shared" si="11"/>
        <v>0</v>
      </c>
      <c r="AF102" s="1133">
        <f t="shared" si="11"/>
        <v>0</v>
      </c>
      <c r="AG102" s="1133">
        <f t="shared" si="11"/>
        <v>0</v>
      </c>
      <c r="AH102" s="1134">
        <f t="shared" si="11"/>
        <v>0</v>
      </c>
      <c r="AI102" s="1134">
        <f t="shared" si="11"/>
        <v>0</v>
      </c>
      <c r="AJ102" s="1135">
        <f>IF(ISERROR(VLOOKUP($A102,기획현황!$F:$BS,기획현황!$AM$1,FALSE))=TRUE,0,VLOOKUP($A102,기획현황!$F:$BS,기획현황!$AM$1,FALSE))</f>
        <v>0</v>
      </c>
      <c r="AK102" s="1130">
        <f t="shared" si="12"/>
        <v>0</v>
      </c>
      <c r="AL102" s="31"/>
    </row>
    <row r="103" spans="2:38" ht="53.25" customHeight="1">
      <c r="B103" s="310" t="str">
        <f t="shared" si="14"/>
        <v/>
      </c>
      <c r="C103" s="1117">
        <f>IF(ISERROR(VLOOKUP($A103,기획현황!$F:$BS,기획현황!$AG$1,FALSE))=TRUE,0,VLOOKUP($A103,기획현황!$F:$BS,기획현황!$AG$1,FALSE))</f>
        <v>0</v>
      </c>
      <c r="D103" s="1117">
        <f>IF(ISERROR(VLOOKUP($A103,기획현황!$F:$BS,기획현황!$AK$1,FALSE))=TRUE,0,VLOOKUP($A103,기획현황!$F:$BS,기획현황!$AK$1,FALSE))</f>
        <v>0</v>
      </c>
      <c r="F103" s="1140"/>
      <c r="G103" s="1119" t="str">
        <f>IF(ISERROR(VLOOKUP($A103,기획현황!$F:$BS,기획현황!$U$1,FALSE))=TRUE,"",VLOOKUP($A103,기획현황!$F:$BS,기획현황!$U$1,FALSE))</f>
        <v/>
      </c>
      <c r="H103" s="1119" t="str">
        <f>IF(ISERROR(VLOOKUP($A103,기획현황!$F:$BS,기획현황!$X$1,FALSE))=TRUE,"",VLOOKUP($A103,기획현황!$F:$BS,기획현황!$X$1,FALSE))</f>
        <v/>
      </c>
      <c r="I103" s="1120" t="str">
        <f>IF(ISERROR(VLOOKUP($A103,기획현황!$F:$BS,기획현황!$AG$1,FALSE))=TRUE,"",VLOOKUP($A103,기획현황!$F:$BS,기획현황!$AG$1,FALSE))</f>
        <v/>
      </c>
      <c r="J103" s="1136">
        <f>SUMIF(기획현황!$F:$F,$A103,기획현황!$AF:$AF)</f>
        <v>0</v>
      </c>
      <c r="K103" s="1122">
        <f>IF(ISERROR(VLOOKUP($A103,기획현황!$F:$BS,기획현황!$AU$1,FALSE))=TRUE,0,VLOOKUP($A103,기획현황!$F:$BS,기획현황!$AU$1,FALSE))</f>
        <v>0</v>
      </c>
      <c r="L103" s="1123">
        <f>IF(ISERROR(VLOOKUP($A103,기획현황!$F:$BS,기획현황!$AV$1,FALSE))=TRUE,0,VLOOKUP($A103,기획현황!$F:$BS,기획현황!$AV$1,FALSE))</f>
        <v>0</v>
      </c>
      <c r="M103" s="1124">
        <f>IF(ISERROR(VLOOKUP($A103,기획현황!$F:$BS,기획현황!$AW$1,FALSE))=TRUE,0,VLOOKUP($A103,기획현황!$F:$BS,기획현황!$AW$1,FALSE))</f>
        <v>0</v>
      </c>
      <c r="N103" s="1125">
        <f>IF(ISERROR(VLOOKUP($A103,기획현황!$F:$BS,기획현황!$AP$1,FALSE))=TRUE,0,VLOOKUP($A103,기획현황!$F:$BS,기획현황!$AP$1,FALSE))</f>
        <v>0</v>
      </c>
      <c r="O103" s="1126">
        <f t="shared" si="10"/>
        <v>0</v>
      </c>
      <c r="P103" s="1127">
        <f t="shared" si="10"/>
        <v>0</v>
      </c>
      <c r="Q103" s="1127">
        <f t="shared" si="10"/>
        <v>0</v>
      </c>
      <c r="R103" s="1127">
        <f t="shared" si="10"/>
        <v>0</v>
      </c>
      <c r="S103" s="1128">
        <f t="shared" si="10"/>
        <v>0</v>
      </c>
      <c r="T103" s="1128">
        <f t="shared" si="10"/>
        <v>0</v>
      </c>
      <c r="U103" s="1129">
        <f>IF(ISERROR(VLOOKUP($A103,기획현황!$F:$BS,기획현황!$AM$1,FALSE))=TRUE,0,VLOOKUP($A103,기획현황!$F:$BS,기획현황!$AM$1,FALSE))</f>
        <v>0</v>
      </c>
      <c r="V103" s="1130">
        <f t="shared" si="13"/>
        <v>0</v>
      </c>
      <c r="W103" s="1131">
        <f>IF(ISERROR(VLOOKUP($A103,기획현황!$F:$BS,기획현황!$BG$1,FALSE))=TRUE,0,VLOOKUP($A103,기획현황!$F:$BS,기획현황!$BG$1,FALSE))</f>
        <v>0</v>
      </c>
      <c r="X103" s="1130"/>
      <c r="Y103" s="238"/>
      <c r="Z103" s="1122">
        <f t="shared" si="15"/>
        <v>0</v>
      </c>
      <c r="AA103" s="1123">
        <f t="shared" si="15"/>
        <v>0</v>
      </c>
      <c r="AB103" s="1139">
        <f t="shared" si="15"/>
        <v>0</v>
      </c>
      <c r="AC103" s="1132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22">
        <f t="shared" si="11"/>
        <v>0</v>
      </c>
      <c r="AE103" s="1133">
        <f t="shared" si="11"/>
        <v>0</v>
      </c>
      <c r="AF103" s="1133">
        <f t="shared" si="11"/>
        <v>0</v>
      </c>
      <c r="AG103" s="1133">
        <f t="shared" si="11"/>
        <v>0</v>
      </c>
      <c r="AH103" s="1134">
        <f t="shared" si="11"/>
        <v>0</v>
      </c>
      <c r="AI103" s="1134">
        <f t="shared" si="11"/>
        <v>0</v>
      </c>
      <c r="AJ103" s="1135">
        <f>IF(ISERROR(VLOOKUP($A103,기획현황!$F:$BS,기획현황!$AM$1,FALSE))=TRUE,0,VLOOKUP($A103,기획현황!$F:$BS,기획현황!$AM$1,FALSE))</f>
        <v>0</v>
      </c>
      <c r="AK103" s="1130">
        <f t="shared" si="12"/>
        <v>0</v>
      </c>
      <c r="AL103" s="31"/>
    </row>
    <row r="104" spans="2:38" ht="53.25" customHeight="1">
      <c r="B104" s="310" t="str">
        <f t="shared" si="14"/>
        <v/>
      </c>
      <c r="C104" s="1117">
        <f>IF(ISERROR(VLOOKUP($A104,기획현황!$F:$BS,기획현황!$AG$1,FALSE))=TRUE,0,VLOOKUP($A104,기획현황!$F:$BS,기획현황!$AG$1,FALSE))</f>
        <v>0</v>
      </c>
      <c r="D104" s="1117">
        <f>IF(ISERROR(VLOOKUP($A104,기획현황!$F:$BS,기획현황!$AK$1,FALSE))=TRUE,0,VLOOKUP($A104,기획현황!$F:$BS,기획현황!$AK$1,FALSE))</f>
        <v>0</v>
      </c>
      <c r="F104" s="1140"/>
      <c r="G104" s="1119" t="str">
        <f>IF(ISERROR(VLOOKUP($A104,기획현황!$F:$BS,기획현황!$U$1,FALSE))=TRUE,"",VLOOKUP($A104,기획현황!$F:$BS,기획현황!$U$1,FALSE))</f>
        <v/>
      </c>
      <c r="H104" s="1119" t="str">
        <f>IF(ISERROR(VLOOKUP($A104,기획현황!$F:$BS,기획현황!$X$1,FALSE))=TRUE,"",VLOOKUP($A104,기획현황!$F:$BS,기획현황!$X$1,FALSE))</f>
        <v/>
      </c>
      <c r="I104" s="1120" t="str">
        <f>IF(ISERROR(VLOOKUP($A104,기획현황!$F:$BS,기획현황!$AG$1,FALSE))=TRUE,"",VLOOKUP($A104,기획현황!$F:$BS,기획현황!$AG$1,FALSE))</f>
        <v/>
      </c>
      <c r="J104" s="1136">
        <f>SUMIF(기획현황!$F:$F,$A104,기획현황!$AF:$AF)</f>
        <v>0</v>
      </c>
      <c r="K104" s="1122">
        <f>IF(ISERROR(VLOOKUP($A104,기획현황!$F:$BS,기획현황!$AU$1,FALSE))=TRUE,0,VLOOKUP($A104,기획현황!$F:$BS,기획현황!$AU$1,FALSE))</f>
        <v>0</v>
      </c>
      <c r="L104" s="1123">
        <f>IF(ISERROR(VLOOKUP($A104,기획현황!$F:$BS,기획현황!$AV$1,FALSE))=TRUE,0,VLOOKUP($A104,기획현황!$F:$BS,기획현황!$AV$1,FALSE))</f>
        <v>0</v>
      </c>
      <c r="M104" s="1124">
        <f>IF(ISERROR(VLOOKUP($A104,기획현황!$F:$BS,기획현황!$AW$1,FALSE))=TRUE,0,VLOOKUP($A104,기획현황!$F:$BS,기획현황!$AW$1,FALSE))</f>
        <v>0</v>
      </c>
      <c r="N104" s="1125">
        <f>IF(ISERROR(VLOOKUP($A104,기획현황!$F:$BS,기획현황!$AP$1,FALSE))=TRUE,0,VLOOKUP($A104,기획현황!$F:$BS,기획현황!$AP$1,FALSE))</f>
        <v>0</v>
      </c>
      <c r="O104" s="1126">
        <f t="shared" si="10"/>
        <v>0</v>
      </c>
      <c r="P104" s="1127">
        <f t="shared" si="10"/>
        <v>0</v>
      </c>
      <c r="Q104" s="1127">
        <f t="shared" si="10"/>
        <v>0</v>
      </c>
      <c r="R104" s="1127">
        <f t="shared" si="10"/>
        <v>0</v>
      </c>
      <c r="S104" s="1128">
        <f t="shared" si="10"/>
        <v>0</v>
      </c>
      <c r="T104" s="1128">
        <f t="shared" si="10"/>
        <v>0</v>
      </c>
      <c r="U104" s="1129">
        <f>IF(ISERROR(VLOOKUP($A104,기획현황!$F:$BS,기획현황!$AM$1,FALSE))=TRUE,0,VLOOKUP($A104,기획현황!$F:$BS,기획현황!$AM$1,FALSE))</f>
        <v>0</v>
      </c>
      <c r="V104" s="1130">
        <f t="shared" si="13"/>
        <v>0</v>
      </c>
      <c r="W104" s="1131">
        <f>IF(ISERROR(VLOOKUP($A104,기획현황!$F:$BS,기획현황!$BG$1,FALSE))=TRUE,0,VLOOKUP($A104,기획현황!$F:$BS,기획현황!$BG$1,FALSE))</f>
        <v>0</v>
      </c>
      <c r="X104" s="1130"/>
      <c r="Y104" s="238"/>
      <c r="Z104" s="1122">
        <f t="shared" si="15"/>
        <v>0</v>
      </c>
      <c r="AA104" s="1123">
        <f t="shared" si="15"/>
        <v>0</v>
      </c>
      <c r="AB104" s="1139">
        <f t="shared" si="15"/>
        <v>0</v>
      </c>
      <c r="AC104" s="1132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22">
        <f t="shared" si="11"/>
        <v>0</v>
      </c>
      <c r="AE104" s="1133">
        <f t="shared" si="11"/>
        <v>0</v>
      </c>
      <c r="AF104" s="1133">
        <f t="shared" si="11"/>
        <v>0</v>
      </c>
      <c r="AG104" s="1133">
        <f t="shared" si="11"/>
        <v>0</v>
      </c>
      <c r="AH104" s="1134">
        <f t="shared" si="11"/>
        <v>0</v>
      </c>
      <c r="AI104" s="1134">
        <f t="shared" si="11"/>
        <v>0</v>
      </c>
      <c r="AJ104" s="1135">
        <f>IF(ISERROR(VLOOKUP($A104,기획현황!$F:$BS,기획현황!$AM$1,FALSE))=TRUE,0,VLOOKUP($A104,기획현황!$F:$BS,기획현황!$AM$1,FALSE))</f>
        <v>0</v>
      </c>
      <c r="AK104" s="1130">
        <f t="shared" si="12"/>
        <v>0</v>
      </c>
      <c r="AL104" s="31"/>
    </row>
    <row r="105" spans="2:38" ht="53.25" customHeight="1">
      <c r="B105" s="310" t="str">
        <f t="shared" si="14"/>
        <v/>
      </c>
      <c r="C105" s="1117">
        <f>IF(ISERROR(VLOOKUP($A105,기획현황!$F:$BS,기획현황!$AG$1,FALSE))=TRUE,0,VLOOKUP($A105,기획현황!$F:$BS,기획현황!$AG$1,FALSE))</f>
        <v>0</v>
      </c>
      <c r="D105" s="1117">
        <f>IF(ISERROR(VLOOKUP($A105,기획현황!$F:$BS,기획현황!$AK$1,FALSE))=TRUE,0,VLOOKUP($A105,기획현황!$F:$BS,기획현황!$AK$1,FALSE))</f>
        <v>0</v>
      </c>
      <c r="F105" s="1140"/>
      <c r="G105" s="1119" t="str">
        <f>IF(ISERROR(VLOOKUP($A105,기획현황!$F:$BS,기획현황!$U$1,FALSE))=TRUE,"",VLOOKUP($A105,기획현황!$F:$BS,기획현황!$U$1,FALSE))</f>
        <v/>
      </c>
      <c r="H105" s="1119" t="str">
        <f>IF(ISERROR(VLOOKUP($A105,기획현황!$F:$BS,기획현황!$X$1,FALSE))=TRUE,"",VLOOKUP($A105,기획현황!$F:$BS,기획현황!$X$1,FALSE))</f>
        <v/>
      </c>
      <c r="I105" s="1120" t="str">
        <f>IF(ISERROR(VLOOKUP($A105,기획현황!$F:$BS,기획현황!$AG$1,FALSE))=TRUE,"",VLOOKUP($A105,기획현황!$F:$BS,기획현황!$AG$1,FALSE))</f>
        <v/>
      </c>
      <c r="J105" s="1136">
        <f>SUMIF(기획현황!$F:$F,$A105,기획현황!$AF:$AF)</f>
        <v>0</v>
      </c>
      <c r="K105" s="1122">
        <f>IF(ISERROR(VLOOKUP($A105,기획현황!$F:$BS,기획현황!$AU$1,FALSE))=TRUE,0,VLOOKUP($A105,기획현황!$F:$BS,기획현황!$AU$1,FALSE))</f>
        <v>0</v>
      </c>
      <c r="L105" s="1123">
        <f>IF(ISERROR(VLOOKUP($A105,기획현황!$F:$BS,기획현황!$AV$1,FALSE))=TRUE,0,VLOOKUP($A105,기획현황!$F:$BS,기획현황!$AV$1,FALSE))</f>
        <v>0</v>
      </c>
      <c r="M105" s="1124">
        <f>IF(ISERROR(VLOOKUP($A105,기획현황!$F:$BS,기획현황!$AW$1,FALSE))=TRUE,0,VLOOKUP($A105,기획현황!$F:$BS,기획현황!$AW$1,FALSE))</f>
        <v>0</v>
      </c>
      <c r="N105" s="1125">
        <f>IF(ISERROR(VLOOKUP($A105,기획현황!$F:$BS,기획현황!$AP$1,FALSE))=TRUE,0,VLOOKUP($A105,기획현황!$F:$BS,기획현황!$AP$1,FALSE))</f>
        <v>0</v>
      </c>
      <c r="O105" s="1126">
        <f t="shared" si="10"/>
        <v>0</v>
      </c>
      <c r="P105" s="1127">
        <f t="shared" si="10"/>
        <v>0</v>
      </c>
      <c r="Q105" s="1127">
        <f t="shared" si="10"/>
        <v>0</v>
      </c>
      <c r="R105" s="1127">
        <f t="shared" si="10"/>
        <v>0</v>
      </c>
      <c r="S105" s="1128">
        <f t="shared" si="10"/>
        <v>0</v>
      </c>
      <c r="T105" s="1128">
        <f t="shared" si="10"/>
        <v>0</v>
      </c>
      <c r="U105" s="1129">
        <f>IF(ISERROR(VLOOKUP($A105,기획현황!$F:$BS,기획현황!$AM$1,FALSE))=TRUE,0,VLOOKUP($A105,기획현황!$F:$BS,기획현황!$AM$1,FALSE))</f>
        <v>0</v>
      </c>
      <c r="V105" s="1130">
        <f t="shared" si="13"/>
        <v>0</v>
      </c>
      <c r="W105" s="1131">
        <f>IF(ISERROR(VLOOKUP($A105,기획현황!$F:$BS,기획현황!$BG$1,FALSE))=TRUE,0,VLOOKUP($A105,기획현황!$F:$BS,기획현황!$BG$1,FALSE))</f>
        <v>0</v>
      </c>
      <c r="X105" s="1130"/>
      <c r="Y105" s="238"/>
      <c r="Z105" s="1122">
        <f t="shared" si="15"/>
        <v>0</v>
      </c>
      <c r="AA105" s="1123">
        <f t="shared" si="15"/>
        <v>0</v>
      </c>
      <c r="AB105" s="1139">
        <f t="shared" si="15"/>
        <v>0</v>
      </c>
      <c r="AC105" s="1132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22">
        <f t="shared" si="11"/>
        <v>0</v>
      </c>
      <c r="AE105" s="1133">
        <f t="shared" si="11"/>
        <v>0</v>
      </c>
      <c r="AF105" s="1133">
        <f t="shared" si="11"/>
        <v>0</v>
      </c>
      <c r="AG105" s="1133">
        <f t="shared" si="11"/>
        <v>0</v>
      </c>
      <c r="AH105" s="1134">
        <f t="shared" si="11"/>
        <v>0</v>
      </c>
      <c r="AI105" s="1134">
        <f t="shared" si="11"/>
        <v>0</v>
      </c>
      <c r="AJ105" s="1135">
        <f>IF(ISERROR(VLOOKUP($A105,기획현황!$F:$BS,기획현황!$AM$1,FALSE))=TRUE,0,VLOOKUP($A105,기획현황!$F:$BS,기획현황!$AM$1,FALSE))</f>
        <v>0</v>
      </c>
      <c r="AK105" s="1130">
        <f t="shared" si="12"/>
        <v>0</v>
      </c>
      <c r="AL105" s="31"/>
    </row>
    <row r="106" spans="2:38" ht="53.25" customHeight="1">
      <c r="B106" s="310" t="str">
        <f t="shared" si="14"/>
        <v/>
      </c>
      <c r="C106" s="1117">
        <f>IF(ISERROR(VLOOKUP($A106,기획현황!$F:$BS,기획현황!$AG$1,FALSE))=TRUE,0,VLOOKUP($A106,기획현황!$F:$BS,기획현황!$AG$1,FALSE))</f>
        <v>0</v>
      </c>
      <c r="D106" s="1117">
        <f>IF(ISERROR(VLOOKUP($A106,기획현황!$F:$BS,기획현황!$AK$1,FALSE))=TRUE,0,VLOOKUP($A106,기획현황!$F:$BS,기획현황!$AK$1,FALSE))</f>
        <v>0</v>
      </c>
      <c r="F106" s="1140"/>
      <c r="G106" s="1119" t="str">
        <f>IF(ISERROR(VLOOKUP($A106,기획현황!$F:$BS,기획현황!$U$1,FALSE))=TRUE,"",VLOOKUP($A106,기획현황!$F:$BS,기획현황!$U$1,FALSE))</f>
        <v/>
      </c>
      <c r="H106" s="1119" t="str">
        <f>IF(ISERROR(VLOOKUP($A106,기획현황!$F:$BS,기획현황!$X$1,FALSE))=TRUE,"",VLOOKUP($A106,기획현황!$F:$BS,기획현황!$X$1,FALSE))</f>
        <v/>
      </c>
      <c r="I106" s="1120" t="str">
        <f>IF(ISERROR(VLOOKUP($A106,기획현황!$F:$BS,기획현황!$AG$1,FALSE))=TRUE,"",VLOOKUP($A106,기획현황!$F:$BS,기획현황!$AG$1,FALSE))</f>
        <v/>
      </c>
      <c r="J106" s="1136">
        <f>SUMIF(기획현황!$F:$F,$A106,기획현황!$AF:$AF)</f>
        <v>0</v>
      </c>
      <c r="K106" s="1122">
        <f>IF(ISERROR(VLOOKUP($A106,기획현황!$F:$BS,기획현황!$AU$1,FALSE))=TRUE,0,VLOOKUP($A106,기획현황!$F:$BS,기획현황!$AU$1,FALSE))</f>
        <v>0</v>
      </c>
      <c r="L106" s="1123">
        <f>IF(ISERROR(VLOOKUP($A106,기획현황!$F:$BS,기획현황!$AV$1,FALSE))=TRUE,0,VLOOKUP($A106,기획현황!$F:$BS,기획현황!$AV$1,FALSE))</f>
        <v>0</v>
      </c>
      <c r="M106" s="1124">
        <f>IF(ISERROR(VLOOKUP($A106,기획현황!$F:$BS,기획현황!$AW$1,FALSE))=TRUE,0,VLOOKUP($A106,기획현황!$F:$BS,기획현황!$AW$1,FALSE))</f>
        <v>0</v>
      </c>
      <c r="N106" s="1125">
        <f>IF(ISERROR(VLOOKUP($A106,기획현황!$F:$BS,기획현황!$AP$1,FALSE))=TRUE,0,VLOOKUP($A106,기획현황!$F:$BS,기획현황!$AP$1,FALSE))</f>
        <v>0</v>
      </c>
      <c r="O106" s="1126">
        <f t="shared" si="10"/>
        <v>0</v>
      </c>
      <c r="P106" s="1127">
        <f t="shared" si="10"/>
        <v>0</v>
      </c>
      <c r="Q106" s="1127">
        <f t="shared" si="10"/>
        <v>0</v>
      </c>
      <c r="R106" s="1127">
        <f t="shared" si="10"/>
        <v>0</v>
      </c>
      <c r="S106" s="1128">
        <f t="shared" si="10"/>
        <v>0</v>
      </c>
      <c r="T106" s="1128">
        <f t="shared" si="10"/>
        <v>0</v>
      </c>
      <c r="U106" s="1129">
        <f>IF(ISERROR(VLOOKUP($A106,기획현황!$F:$BS,기획현황!$AM$1,FALSE))=TRUE,0,VLOOKUP($A106,기획현황!$F:$BS,기획현황!$AM$1,FALSE))</f>
        <v>0</v>
      </c>
      <c r="V106" s="1130">
        <f t="shared" si="13"/>
        <v>0</v>
      </c>
      <c r="W106" s="1131">
        <f>IF(ISERROR(VLOOKUP($A106,기획현황!$F:$BS,기획현황!$BG$1,FALSE))=TRUE,0,VLOOKUP($A106,기획현황!$F:$BS,기획현황!$BG$1,FALSE))</f>
        <v>0</v>
      </c>
      <c r="X106" s="1130"/>
      <c r="Y106" s="238"/>
      <c r="Z106" s="1122">
        <f t="shared" si="15"/>
        <v>0</v>
      </c>
      <c r="AA106" s="1123">
        <f t="shared" si="15"/>
        <v>0</v>
      </c>
      <c r="AB106" s="1139">
        <f t="shared" si="15"/>
        <v>0</v>
      </c>
      <c r="AC106" s="1132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22">
        <f t="shared" si="11"/>
        <v>0</v>
      </c>
      <c r="AE106" s="1133">
        <f t="shared" si="11"/>
        <v>0</v>
      </c>
      <c r="AF106" s="1133">
        <f t="shared" si="11"/>
        <v>0</v>
      </c>
      <c r="AG106" s="1133">
        <f t="shared" ref="AD106:AI148" si="16">($N106*1.1)*AG$4</f>
        <v>0</v>
      </c>
      <c r="AH106" s="1134">
        <f t="shared" si="16"/>
        <v>0</v>
      </c>
      <c r="AI106" s="1134">
        <f t="shared" si="16"/>
        <v>0</v>
      </c>
      <c r="AJ106" s="1135">
        <f>IF(ISERROR(VLOOKUP($A106,기획현황!$F:$BS,기획현황!$AM$1,FALSE))=TRUE,0,VLOOKUP($A106,기획현황!$F:$BS,기획현황!$AM$1,FALSE))</f>
        <v>0</v>
      </c>
      <c r="AK106" s="1130">
        <f t="shared" si="12"/>
        <v>0</v>
      </c>
      <c r="AL106" s="31"/>
    </row>
    <row r="107" spans="2:38" ht="53.25" customHeight="1">
      <c r="B107" s="310" t="str">
        <f t="shared" si="14"/>
        <v/>
      </c>
      <c r="C107" s="1117">
        <f>IF(ISERROR(VLOOKUP($A107,기획현황!$F:$BS,기획현황!$AG$1,FALSE))=TRUE,0,VLOOKUP($A107,기획현황!$F:$BS,기획현황!$AG$1,FALSE))</f>
        <v>0</v>
      </c>
      <c r="D107" s="1117">
        <f>IF(ISERROR(VLOOKUP($A107,기획현황!$F:$BS,기획현황!$AK$1,FALSE))=TRUE,0,VLOOKUP($A107,기획현황!$F:$BS,기획현황!$AK$1,FALSE))</f>
        <v>0</v>
      </c>
      <c r="F107" s="1140"/>
      <c r="G107" s="1119" t="str">
        <f>IF(ISERROR(VLOOKUP($A107,기획현황!$F:$BS,기획현황!$U$1,FALSE))=TRUE,"",VLOOKUP($A107,기획현황!$F:$BS,기획현황!$U$1,FALSE))</f>
        <v/>
      </c>
      <c r="H107" s="1119" t="str">
        <f>IF(ISERROR(VLOOKUP($A107,기획현황!$F:$BS,기획현황!$X$1,FALSE))=TRUE,"",VLOOKUP($A107,기획현황!$F:$BS,기획현황!$X$1,FALSE))</f>
        <v/>
      </c>
      <c r="I107" s="1120" t="str">
        <f>IF(ISERROR(VLOOKUP($A107,기획현황!$F:$BS,기획현황!$AG$1,FALSE))=TRUE,"",VLOOKUP($A107,기획현황!$F:$BS,기획현황!$AG$1,FALSE))</f>
        <v/>
      </c>
      <c r="J107" s="1136">
        <f>SUMIF(기획현황!$F:$F,$A107,기획현황!$AF:$AF)</f>
        <v>0</v>
      </c>
      <c r="K107" s="1122">
        <f>IF(ISERROR(VLOOKUP($A107,기획현황!$F:$BS,기획현황!$AU$1,FALSE))=TRUE,0,VLOOKUP($A107,기획현황!$F:$BS,기획현황!$AU$1,FALSE))</f>
        <v>0</v>
      </c>
      <c r="L107" s="1123">
        <f>IF(ISERROR(VLOOKUP($A107,기획현황!$F:$BS,기획현황!$AV$1,FALSE))=TRUE,0,VLOOKUP($A107,기획현황!$F:$BS,기획현황!$AV$1,FALSE))</f>
        <v>0</v>
      </c>
      <c r="M107" s="1124">
        <f>IF(ISERROR(VLOOKUP($A107,기획현황!$F:$BS,기획현황!$AW$1,FALSE))=TRUE,0,VLOOKUP($A107,기획현황!$F:$BS,기획현황!$AW$1,FALSE))</f>
        <v>0</v>
      </c>
      <c r="N107" s="1125">
        <f>IF(ISERROR(VLOOKUP($A107,기획현황!$F:$BS,기획현황!$AP$1,FALSE))=TRUE,0,VLOOKUP($A107,기획현황!$F:$BS,기획현황!$AP$1,FALSE))</f>
        <v>0</v>
      </c>
      <c r="O107" s="1126">
        <f t="shared" ref="O107:T149" si="17">($N107*1.1)*O$4</f>
        <v>0</v>
      </c>
      <c r="P107" s="1127">
        <f t="shared" si="17"/>
        <v>0</v>
      </c>
      <c r="Q107" s="1127">
        <f t="shared" si="17"/>
        <v>0</v>
      </c>
      <c r="R107" s="1127">
        <f t="shared" si="17"/>
        <v>0</v>
      </c>
      <c r="S107" s="1128">
        <f t="shared" si="17"/>
        <v>0</v>
      </c>
      <c r="T107" s="1128">
        <f t="shared" si="17"/>
        <v>0</v>
      </c>
      <c r="U107" s="1129">
        <f>IF(ISERROR(VLOOKUP($A107,기획현황!$F:$BS,기획현황!$AM$1,FALSE))=TRUE,0,VLOOKUP($A107,기획현황!$F:$BS,기획현황!$AM$1,FALSE))</f>
        <v>0</v>
      </c>
      <c r="V107" s="1130">
        <f t="shared" si="13"/>
        <v>0</v>
      </c>
      <c r="W107" s="1131">
        <f>IF(ISERROR(VLOOKUP($A107,기획현황!$F:$BS,기획현황!$BG$1,FALSE))=TRUE,0,VLOOKUP($A107,기획현황!$F:$BS,기획현황!$BG$1,FALSE))</f>
        <v>0</v>
      </c>
      <c r="X107" s="1130"/>
      <c r="Y107" s="238"/>
      <c r="Z107" s="1122">
        <f t="shared" si="15"/>
        <v>0</v>
      </c>
      <c r="AA107" s="1123">
        <f t="shared" si="15"/>
        <v>0</v>
      </c>
      <c r="AB107" s="1139">
        <f t="shared" si="15"/>
        <v>0</v>
      </c>
      <c r="AC107" s="1132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22">
        <f t="shared" si="16"/>
        <v>0</v>
      </c>
      <c r="AE107" s="1133">
        <f t="shared" si="16"/>
        <v>0</v>
      </c>
      <c r="AF107" s="1133">
        <f t="shared" si="16"/>
        <v>0</v>
      </c>
      <c r="AG107" s="1133">
        <f t="shared" si="16"/>
        <v>0</v>
      </c>
      <c r="AH107" s="1134">
        <f t="shared" si="16"/>
        <v>0</v>
      </c>
      <c r="AI107" s="1134">
        <f t="shared" si="16"/>
        <v>0</v>
      </c>
      <c r="AJ107" s="1135">
        <f>IF(ISERROR(VLOOKUP($A107,기획현황!$F:$BS,기획현황!$AM$1,FALSE))=TRUE,0,VLOOKUP($A107,기획현황!$F:$BS,기획현황!$AM$1,FALSE))</f>
        <v>0</v>
      </c>
      <c r="AK107" s="1130">
        <f t="shared" si="12"/>
        <v>0</v>
      </c>
      <c r="AL107" s="31"/>
    </row>
    <row r="108" spans="2:38" ht="53.25" customHeight="1">
      <c r="B108" s="310" t="str">
        <f t="shared" si="14"/>
        <v/>
      </c>
      <c r="C108" s="1117">
        <f>IF(ISERROR(VLOOKUP($A108,기획현황!$F:$BS,기획현황!$AG$1,FALSE))=TRUE,0,VLOOKUP($A108,기획현황!$F:$BS,기획현황!$AG$1,FALSE))</f>
        <v>0</v>
      </c>
      <c r="D108" s="1117">
        <f>IF(ISERROR(VLOOKUP($A108,기획현황!$F:$BS,기획현황!$AK$1,FALSE))=TRUE,0,VLOOKUP($A108,기획현황!$F:$BS,기획현황!$AK$1,FALSE))</f>
        <v>0</v>
      </c>
      <c r="F108" s="1140"/>
      <c r="G108" s="1119" t="str">
        <f>IF(ISERROR(VLOOKUP($A108,기획현황!$F:$BS,기획현황!$U$1,FALSE))=TRUE,"",VLOOKUP($A108,기획현황!$F:$BS,기획현황!$U$1,FALSE))</f>
        <v/>
      </c>
      <c r="H108" s="1119" t="str">
        <f>IF(ISERROR(VLOOKUP($A108,기획현황!$F:$BS,기획현황!$X$1,FALSE))=TRUE,"",VLOOKUP($A108,기획현황!$F:$BS,기획현황!$X$1,FALSE))</f>
        <v/>
      </c>
      <c r="I108" s="1120" t="str">
        <f>IF(ISERROR(VLOOKUP($A108,기획현황!$F:$BS,기획현황!$AG$1,FALSE))=TRUE,"",VLOOKUP($A108,기획현황!$F:$BS,기획현황!$AG$1,FALSE))</f>
        <v/>
      </c>
      <c r="J108" s="1136">
        <f>SUMIF(기획현황!$F:$F,$A108,기획현황!$AF:$AF)</f>
        <v>0</v>
      </c>
      <c r="K108" s="1122">
        <f>IF(ISERROR(VLOOKUP($A108,기획현황!$F:$BS,기획현황!$AU$1,FALSE))=TRUE,0,VLOOKUP($A108,기획현황!$F:$BS,기획현황!$AU$1,FALSE))</f>
        <v>0</v>
      </c>
      <c r="L108" s="1123">
        <f>IF(ISERROR(VLOOKUP($A108,기획현황!$F:$BS,기획현황!$AV$1,FALSE))=TRUE,0,VLOOKUP($A108,기획현황!$F:$BS,기획현황!$AV$1,FALSE))</f>
        <v>0</v>
      </c>
      <c r="M108" s="1124">
        <f>IF(ISERROR(VLOOKUP($A108,기획현황!$F:$BS,기획현황!$AW$1,FALSE))=TRUE,0,VLOOKUP($A108,기획현황!$F:$BS,기획현황!$AW$1,FALSE))</f>
        <v>0</v>
      </c>
      <c r="N108" s="1125">
        <f>IF(ISERROR(VLOOKUP($A108,기획현황!$F:$BS,기획현황!$AP$1,FALSE))=TRUE,0,VLOOKUP($A108,기획현황!$F:$BS,기획현황!$AP$1,FALSE))</f>
        <v>0</v>
      </c>
      <c r="O108" s="1126">
        <f t="shared" si="17"/>
        <v>0</v>
      </c>
      <c r="P108" s="1127">
        <f t="shared" si="17"/>
        <v>0</v>
      </c>
      <c r="Q108" s="1127">
        <f t="shared" si="17"/>
        <v>0</v>
      </c>
      <c r="R108" s="1127">
        <f t="shared" si="17"/>
        <v>0</v>
      </c>
      <c r="S108" s="1128">
        <f t="shared" si="17"/>
        <v>0</v>
      </c>
      <c r="T108" s="1128">
        <f t="shared" si="17"/>
        <v>0</v>
      </c>
      <c r="U108" s="1129">
        <f>IF(ISERROR(VLOOKUP($A108,기획현황!$F:$BS,기획현황!$AM$1,FALSE))=TRUE,0,VLOOKUP($A108,기획현황!$F:$BS,기획현황!$AM$1,FALSE))</f>
        <v>0</v>
      </c>
      <c r="V108" s="1130">
        <f t="shared" si="13"/>
        <v>0</v>
      </c>
      <c r="W108" s="1131">
        <f>IF(ISERROR(VLOOKUP($A108,기획현황!$F:$BS,기획현황!$BG$1,FALSE))=TRUE,0,VLOOKUP($A108,기획현황!$F:$BS,기획현황!$BG$1,FALSE))</f>
        <v>0</v>
      </c>
      <c r="X108" s="1130"/>
      <c r="Y108" s="238"/>
      <c r="Z108" s="1122">
        <f t="shared" si="15"/>
        <v>0</v>
      </c>
      <c r="AA108" s="1123">
        <f t="shared" si="15"/>
        <v>0</v>
      </c>
      <c r="AB108" s="1139">
        <f t="shared" si="15"/>
        <v>0</v>
      </c>
      <c r="AC108" s="1132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22">
        <f t="shared" si="16"/>
        <v>0</v>
      </c>
      <c r="AE108" s="1133">
        <f t="shared" si="16"/>
        <v>0</v>
      </c>
      <c r="AF108" s="1133">
        <f t="shared" si="16"/>
        <v>0</v>
      </c>
      <c r="AG108" s="1133">
        <f t="shared" si="16"/>
        <v>0</v>
      </c>
      <c r="AH108" s="1134">
        <f t="shared" si="16"/>
        <v>0</v>
      </c>
      <c r="AI108" s="1134">
        <f t="shared" si="16"/>
        <v>0</v>
      </c>
      <c r="AJ108" s="1135">
        <f>IF(ISERROR(VLOOKUP($A108,기획현황!$F:$BS,기획현황!$AM$1,FALSE))=TRUE,0,VLOOKUP($A108,기획현황!$F:$BS,기획현황!$AM$1,FALSE))</f>
        <v>0</v>
      </c>
      <c r="AK108" s="1130">
        <f t="shared" si="12"/>
        <v>0</v>
      </c>
      <c r="AL108" s="31"/>
    </row>
    <row r="109" spans="2:38" ht="53.25" customHeight="1">
      <c r="B109" s="310" t="str">
        <f t="shared" si="14"/>
        <v/>
      </c>
      <c r="C109" s="1117">
        <f>IF(ISERROR(VLOOKUP($A109,기획현황!$F:$BS,기획현황!$AG$1,FALSE))=TRUE,0,VLOOKUP($A109,기획현황!$F:$BS,기획현황!$AG$1,FALSE))</f>
        <v>0</v>
      </c>
      <c r="D109" s="1117">
        <f>IF(ISERROR(VLOOKUP($A109,기획현황!$F:$BS,기획현황!$AK$1,FALSE))=TRUE,0,VLOOKUP($A109,기획현황!$F:$BS,기획현황!$AK$1,FALSE))</f>
        <v>0</v>
      </c>
      <c r="F109" s="1140"/>
      <c r="G109" s="1119" t="str">
        <f>IF(ISERROR(VLOOKUP($A109,기획현황!$F:$BS,기획현황!$U$1,FALSE))=TRUE,"",VLOOKUP($A109,기획현황!$F:$BS,기획현황!$U$1,FALSE))</f>
        <v/>
      </c>
      <c r="H109" s="1119" t="str">
        <f>IF(ISERROR(VLOOKUP($A109,기획현황!$F:$BS,기획현황!$X$1,FALSE))=TRUE,"",VLOOKUP($A109,기획현황!$F:$BS,기획현황!$X$1,FALSE))</f>
        <v/>
      </c>
      <c r="I109" s="1120" t="str">
        <f>IF(ISERROR(VLOOKUP($A109,기획현황!$F:$BS,기획현황!$AG$1,FALSE))=TRUE,"",VLOOKUP($A109,기획현황!$F:$BS,기획현황!$AG$1,FALSE))</f>
        <v/>
      </c>
      <c r="J109" s="1136">
        <f>SUMIF(기획현황!$F:$F,$A109,기획현황!$AF:$AF)</f>
        <v>0</v>
      </c>
      <c r="K109" s="1122">
        <f>IF(ISERROR(VLOOKUP($A109,기획현황!$F:$BS,기획현황!$AU$1,FALSE))=TRUE,0,VLOOKUP($A109,기획현황!$F:$BS,기획현황!$AU$1,FALSE))</f>
        <v>0</v>
      </c>
      <c r="L109" s="1123">
        <f>IF(ISERROR(VLOOKUP($A109,기획현황!$F:$BS,기획현황!$AV$1,FALSE))=TRUE,0,VLOOKUP($A109,기획현황!$F:$BS,기획현황!$AV$1,FALSE))</f>
        <v>0</v>
      </c>
      <c r="M109" s="1124">
        <f>IF(ISERROR(VLOOKUP($A109,기획현황!$F:$BS,기획현황!$AW$1,FALSE))=TRUE,0,VLOOKUP($A109,기획현황!$F:$BS,기획현황!$AW$1,FALSE))</f>
        <v>0</v>
      </c>
      <c r="N109" s="1125">
        <f>IF(ISERROR(VLOOKUP($A109,기획현황!$F:$BS,기획현황!$AP$1,FALSE))=TRUE,0,VLOOKUP($A109,기획현황!$F:$BS,기획현황!$AP$1,FALSE))</f>
        <v>0</v>
      </c>
      <c r="O109" s="1126">
        <f t="shared" si="17"/>
        <v>0</v>
      </c>
      <c r="P109" s="1127">
        <f t="shared" si="17"/>
        <v>0</v>
      </c>
      <c r="Q109" s="1127">
        <f t="shared" si="17"/>
        <v>0</v>
      </c>
      <c r="R109" s="1127">
        <f t="shared" si="17"/>
        <v>0</v>
      </c>
      <c r="S109" s="1128">
        <f t="shared" si="17"/>
        <v>0</v>
      </c>
      <c r="T109" s="1128">
        <f t="shared" si="17"/>
        <v>0</v>
      </c>
      <c r="U109" s="1129">
        <f>IF(ISERROR(VLOOKUP($A109,기획현황!$F:$BS,기획현황!$AM$1,FALSE))=TRUE,0,VLOOKUP($A109,기획현황!$F:$BS,기획현황!$AM$1,FALSE))</f>
        <v>0</v>
      </c>
      <c r="V109" s="1130">
        <f t="shared" si="13"/>
        <v>0</v>
      </c>
      <c r="W109" s="1131">
        <f>IF(ISERROR(VLOOKUP($A109,기획현황!$F:$BS,기획현황!$BG$1,FALSE))=TRUE,0,VLOOKUP($A109,기획현황!$F:$BS,기획현황!$BG$1,FALSE))</f>
        <v>0</v>
      </c>
      <c r="X109" s="1130"/>
      <c r="Y109" s="238"/>
      <c r="Z109" s="1122">
        <f t="shared" si="15"/>
        <v>0</v>
      </c>
      <c r="AA109" s="1123">
        <f t="shared" si="15"/>
        <v>0</v>
      </c>
      <c r="AB109" s="1139">
        <f t="shared" si="15"/>
        <v>0</v>
      </c>
      <c r="AC109" s="1132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22">
        <f t="shared" si="16"/>
        <v>0</v>
      </c>
      <c r="AE109" s="1133">
        <f t="shared" si="16"/>
        <v>0</v>
      </c>
      <c r="AF109" s="1133">
        <f t="shared" si="16"/>
        <v>0</v>
      </c>
      <c r="AG109" s="1133">
        <f t="shared" si="16"/>
        <v>0</v>
      </c>
      <c r="AH109" s="1134">
        <f t="shared" si="16"/>
        <v>0</v>
      </c>
      <c r="AI109" s="1134">
        <f t="shared" si="16"/>
        <v>0</v>
      </c>
      <c r="AJ109" s="1135">
        <f>IF(ISERROR(VLOOKUP($A109,기획현황!$F:$BS,기획현황!$AM$1,FALSE))=TRUE,0,VLOOKUP($A109,기획현황!$F:$BS,기획현황!$AM$1,FALSE))</f>
        <v>0</v>
      </c>
      <c r="AK109" s="1130">
        <f t="shared" si="12"/>
        <v>0</v>
      </c>
      <c r="AL109" s="31"/>
    </row>
    <row r="110" spans="2:38" ht="53.25" customHeight="1">
      <c r="B110" s="310" t="str">
        <f t="shared" si="14"/>
        <v/>
      </c>
      <c r="C110" s="1117">
        <f>IF(ISERROR(VLOOKUP($A110,기획현황!$F:$BS,기획현황!$AG$1,FALSE))=TRUE,0,VLOOKUP($A110,기획현황!$F:$BS,기획현황!$AG$1,FALSE))</f>
        <v>0</v>
      </c>
      <c r="D110" s="1117">
        <f>IF(ISERROR(VLOOKUP($A110,기획현황!$F:$BS,기획현황!$AK$1,FALSE))=TRUE,0,VLOOKUP($A110,기획현황!$F:$BS,기획현황!$AK$1,FALSE))</f>
        <v>0</v>
      </c>
      <c r="F110" s="1140"/>
      <c r="G110" s="1119" t="str">
        <f>IF(ISERROR(VLOOKUP($A110,기획현황!$F:$BS,기획현황!$U$1,FALSE))=TRUE,"",VLOOKUP($A110,기획현황!$F:$BS,기획현황!$U$1,FALSE))</f>
        <v/>
      </c>
      <c r="H110" s="1119" t="str">
        <f>IF(ISERROR(VLOOKUP($A110,기획현황!$F:$BS,기획현황!$X$1,FALSE))=TRUE,"",VLOOKUP($A110,기획현황!$F:$BS,기획현황!$X$1,FALSE))</f>
        <v/>
      </c>
      <c r="I110" s="1120" t="str">
        <f>IF(ISERROR(VLOOKUP($A110,기획현황!$F:$BS,기획현황!$AG$1,FALSE))=TRUE,"",VLOOKUP($A110,기획현황!$F:$BS,기획현황!$AG$1,FALSE))</f>
        <v/>
      </c>
      <c r="J110" s="1136">
        <f>SUMIF(기획현황!$F:$F,$A110,기획현황!$AF:$AF)</f>
        <v>0</v>
      </c>
      <c r="K110" s="1122">
        <f>IF(ISERROR(VLOOKUP($A110,기획현황!$F:$BS,기획현황!$AU$1,FALSE))=TRUE,0,VLOOKUP($A110,기획현황!$F:$BS,기획현황!$AU$1,FALSE))</f>
        <v>0</v>
      </c>
      <c r="L110" s="1123">
        <f>IF(ISERROR(VLOOKUP($A110,기획현황!$F:$BS,기획현황!$AV$1,FALSE))=TRUE,0,VLOOKUP($A110,기획현황!$F:$BS,기획현황!$AV$1,FALSE))</f>
        <v>0</v>
      </c>
      <c r="M110" s="1124">
        <f>IF(ISERROR(VLOOKUP($A110,기획현황!$F:$BS,기획현황!$AW$1,FALSE))=TRUE,0,VLOOKUP($A110,기획현황!$F:$BS,기획현황!$AW$1,FALSE))</f>
        <v>0</v>
      </c>
      <c r="N110" s="1125">
        <f>IF(ISERROR(VLOOKUP($A110,기획현황!$F:$BS,기획현황!$AP$1,FALSE))=TRUE,0,VLOOKUP($A110,기획현황!$F:$BS,기획현황!$AP$1,FALSE))</f>
        <v>0</v>
      </c>
      <c r="O110" s="1126">
        <f t="shared" si="17"/>
        <v>0</v>
      </c>
      <c r="P110" s="1127">
        <f t="shared" si="17"/>
        <v>0</v>
      </c>
      <c r="Q110" s="1127">
        <f t="shared" si="17"/>
        <v>0</v>
      </c>
      <c r="R110" s="1127">
        <f t="shared" si="17"/>
        <v>0</v>
      </c>
      <c r="S110" s="1128">
        <f t="shared" si="17"/>
        <v>0</v>
      </c>
      <c r="T110" s="1128">
        <f t="shared" si="17"/>
        <v>0</v>
      </c>
      <c r="U110" s="1129">
        <f>IF(ISERROR(VLOOKUP($A110,기획현황!$F:$BS,기획현황!$AM$1,FALSE))=TRUE,0,VLOOKUP($A110,기획현황!$F:$BS,기획현황!$AM$1,FALSE))</f>
        <v>0</v>
      </c>
      <c r="V110" s="1130">
        <f t="shared" si="13"/>
        <v>0</v>
      </c>
      <c r="W110" s="1131">
        <f>IF(ISERROR(VLOOKUP($A110,기획현황!$F:$BS,기획현황!$BG$1,FALSE))=TRUE,0,VLOOKUP($A110,기획현황!$F:$BS,기획현황!$BG$1,FALSE))</f>
        <v>0</v>
      </c>
      <c r="X110" s="1130"/>
      <c r="Y110" s="238"/>
      <c r="Z110" s="1122">
        <f t="shared" si="15"/>
        <v>0</v>
      </c>
      <c r="AA110" s="1123">
        <f t="shared" si="15"/>
        <v>0</v>
      </c>
      <c r="AB110" s="1139">
        <f t="shared" si="15"/>
        <v>0</v>
      </c>
      <c r="AC110" s="1132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22">
        <f t="shared" si="16"/>
        <v>0</v>
      </c>
      <c r="AE110" s="1133">
        <f t="shared" si="16"/>
        <v>0</v>
      </c>
      <c r="AF110" s="1133">
        <f t="shared" si="16"/>
        <v>0</v>
      </c>
      <c r="AG110" s="1133">
        <f t="shared" si="16"/>
        <v>0</v>
      </c>
      <c r="AH110" s="1134">
        <f t="shared" si="16"/>
        <v>0</v>
      </c>
      <c r="AI110" s="1134">
        <f t="shared" si="16"/>
        <v>0</v>
      </c>
      <c r="AJ110" s="1135">
        <f>IF(ISERROR(VLOOKUP($A110,기획현황!$F:$BS,기획현황!$AM$1,FALSE))=TRUE,0,VLOOKUP($A110,기획현황!$F:$BS,기획현황!$AM$1,FALSE))</f>
        <v>0</v>
      </c>
      <c r="AK110" s="1130">
        <f t="shared" si="12"/>
        <v>0</v>
      </c>
      <c r="AL110" s="31"/>
    </row>
    <row r="111" spans="2:38" ht="53.25" customHeight="1">
      <c r="B111" s="310" t="str">
        <f t="shared" si="14"/>
        <v/>
      </c>
      <c r="C111" s="1117">
        <f>IF(ISERROR(VLOOKUP($A111,기획현황!$F:$BS,기획현황!$AG$1,FALSE))=TRUE,0,VLOOKUP($A111,기획현황!$F:$BS,기획현황!$AG$1,FALSE))</f>
        <v>0</v>
      </c>
      <c r="D111" s="1117">
        <f>IF(ISERROR(VLOOKUP($A111,기획현황!$F:$BS,기획현황!$AK$1,FALSE))=TRUE,0,VLOOKUP($A111,기획현황!$F:$BS,기획현황!$AK$1,FALSE))</f>
        <v>0</v>
      </c>
      <c r="F111" s="1140"/>
      <c r="G111" s="1119" t="str">
        <f>IF(ISERROR(VLOOKUP($A111,기획현황!$F:$BS,기획현황!$U$1,FALSE))=TRUE,"",VLOOKUP($A111,기획현황!$F:$BS,기획현황!$U$1,FALSE))</f>
        <v/>
      </c>
      <c r="H111" s="1119" t="str">
        <f>IF(ISERROR(VLOOKUP($A111,기획현황!$F:$BS,기획현황!$X$1,FALSE))=TRUE,"",VLOOKUP($A111,기획현황!$F:$BS,기획현황!$X$1,FALSE))</f>
        <v/>
      </c>
      <c r="I111" s="1120" t="str">
        <f>IF(ISERROR(VLOOKUP($A111,기획현황!$F:$BS,기획현황!$AG$1,FALSE))=TRUE,"",VLOOKUP($A111,기획현황!$F:$BS,기획현황!$AG$1,FALSE))</f>
        <v/>
      </c>
      <c r="J111" s="1136">
        <f>SUMIF(기획현황!$F:$F,$A111,기획현황!$AF:$AF)</f>
        <v>0</v>
      </c>
      <c r="K111" s="1122">
        <f>IF(ISERROR(VLOOKUP($A111,기획현황!$F:$BS,기획현황!$AU$1,FALSE))=TRUE,0,VLOOKUP($A111,기획현황!$F:$BS,기획현황!$AU$1,FALSE))</f>
        <v>0</v>
      </c>
      <c r="L111" s="1123">
        <f>IF(ISERROR(VLOOKUP($A111,기획현황!$F:$BS,기획현황!$AV$1,FALSE))=TRUE,0,VLOOKUP($A111,기획현황!$F:$BS,기획현황!$AV$1,FALSE))</f>
        <v>0</v>
      </c>
      <c r="M111" s="1124">
        <f>IF(ISERROR(VLOOKUP($A111,기획현황!$F:$BS,기획현황!$AW$1,FALSE))=TRUE,0,VLOOKUP($A111,기획현황!$F:$BS,기획현황!$AW$1,FALSE))</f>
        <v>0</v>
      </c>
      <c r="N111" s="1125">
        <f>IF(ISERROR(VLOOKUP($A111,기획현황!$F:$BS,기획현황!$AP$1,FALSE))=TRUE,0,VLOOKUP($A111,기획현황!$F:$BS,기획현황!$AP$1,FALSE))</f>
        <v>0</v>
      </c>
      <c r="O111" s="1126">
        <f t="shared" si="17"/>
        <v>0</v>
      </c>
      <c r="P111" s="1127">
        <f t="shared" si="17"/>
        <v>0</v>
      </c>
      <c r="Q111" s="1127">
        <f t="shared" si="17"/>
        <v>0</v>
      </c>
      <c r="R111" s="1127">
        <f t="shared" si="17"/>
        <v>0</v>
      </c>
      <c r="S111" s="1128">
        <f t="shared" si="17"/>
        <v>0</v>
      </c>
      <c r="T111" s="1128">
        <f t="shared" si="17"/>
        <v>0</v>
      </c>
      <c r="U111" s="1129">
        <f>IF(ISERROR(VLOOKUP($A111,기획현황!$F:$BS,기획현황!$AM$1,FALSE))=TRUE,0,VLOOKUP($A111,기획현황!$F:$BS,기획현황!$AM$1,FALSE))</f>
        <v>0</v>
      </c>
      <c r="V111" s="1130">
        <f t="shared" si="13"/>
        <v>0</v>
      </c>
      <c r="W111" s="1131">
        <f>IF(ISERROR(VLOOKUP($A111,기획현황!$F:$BS,기획현황!$BG$1,FALSE))=TRUE,0,VLOOKUP($A111,기획현황!$F:$BS,기획현황!$BG$1,FALSE))</f>
        <v>0</v>
      </c>
      <c r="X111" s="1130"/>
      <c r="Y111" s="238"/>
      <c r="Z111" s="1122">
        <f t="shared" si="15"/>
        <v>0</v>
      </c>
      <c r="AA111" s="1123">
        <f t="shared" si="15"/>
        <v>0</v>
      </c>
      <c r="AB111" s="1139">
        <f t="shared" si="15"/>
        <v>0</v>
      </c>
      <c r="AC111" s="1132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22">
        <f t="shared" si="16"/>
        <v>0</v>
      </c>
      <c r="AE111" s="1133">
        <f t="shared" si="16"/>
        <v>0</v>
      </c>
      <c r="AF111" s="1133">
        <f t="shared" si="16"/>
        <v>0</v>
      </c>
      <c r="AG111" s="1133">
        <f t="shared" si="16"/>
        <v>0</v>
      </c>
      <c r="AH111" s="1134">
        <f t="shared" si="16"/>
        <v>0</v>
      </c>
      <c r="AI111" s="1134">
        <f t="shared" si="16"/>
        <v>0</v>
      </c>
      <c r="AJ111" s="1135">
        <f>IF(ISERROR(VLOOKUP($A111,기획현황!$F:$BS,기획현황!$AM$1,FALSE))=TRUE,0,VLOOKUP($A111,기획현황!$F:$BS,기획현황!$AM$1,FALSE))</f>
        <v>0</v>
      </c>
      <c r="AK111" s="1130">
        <f t="shared" si="12"/>
        <v>0</v>
      </c>
      <c r="AL111" s="31"/>
    </row>
    <row r="112" spans="2:38" ht="53.25" customHeight="1">
      <c r="B112" s="310" t="str">
        <f t="shared" si="14"/>
        <v/>
      </c>
      <c r="C112" s="1117">
        <f>IF(ISERROR(VLOOKUP($A112,기획현황!$F:$BS,기획현황!$AG$1,FALSE))=TRUE,0,VLOOKUP($A112,기획현황!$F:$BS,기획현황!$AG$1,FALSE))</f>
        <v>0</v>
      </c>
      <c r="D112" s="1117">
        <f>IF(ISERROR(VLOOKUP($A112,기획현황!$F:$BS,기획현황!$AK$1,FALSE))=TRUE,0,VLOOKUP($A112,기획현황!$F:$BS,기획현황!$AK$1,FALSE))</f>
        <v>0</v>
      </c>
      <c r="F112" s="1140"/>
      <c r="G112" s="1119" t="str">
        <f>IF(ISERROR(VLOOKUP($A112,기획현황!$F:$BS,기획현황!$U$1,FALSE))=TRUE,"",VLOOKUP($A112,기획현황!$F:$BS,기획현황!$U$1,FALSE))</f>
        <v/>
      </c>
      <c r="H112" s="1119" t="str">
        <f>IF(ISERROR(VLOOKUP($A112,기획현황!$F:$BS,기획현황!$X$1,FALSE))=TRUE,"",VLOOKUP($A112,기획현황!$F:$BS,기획현황!$X$1,FALSE))</f>
        <v/>
      </c>
      <c r="I112" s="1120" t="str">
        <f>IF(ISERROR(VLOOKUP($A112,기획현황!$F:$BS,기획현황!$AG$1,FALSE))=TRUE,"",VLOOKUP($A112,기획현황!$F:$BS,기획현황!$AG$1,FALSE))</f>
        <v/>
      </c>
      <c r="J112" s="1136">
        <f>SUMIF(기획현황!$F:$F,$A112,기획현황!$AF:$AF)</f>
        <v>0</v>
      </c>
      <c r="K112" s="1122">
        <f>IF(ISERROR(VLOOKUP($A112,기획현황!$F:$BS,기획현황!$AU$1,FALSE))=TRUE,0,VLOOKUP($A112,기획현황!$F:$BS,기획현황!$AU$1,FALSE))</f>
        <v>0</v>
      </c>
      <c r="L112" s="1123">
        <f>IF(ISERROR(VLOOKUP($A112,기획현황!$F:$BS,기획현황!$AV$1,FALSE))=TRUE,0,VLOOKUP($A112,기획현황!$F:$BS,기획현황!$AV$1,FALSE))</f>
        <v>0</v>
      </c>
      <c r="M112" s="1124">
        <f>IF(ISERROR(VLOOKUP($A112,기획현황!$F:$BS,기획현황!$AW$1,FALSE))=TRUE,0,VLOOKUP($A112,기획현황!$F:$BS,기획현황!$AW$1,FALSE))</f>
        <v>0</v>
      </c>
      <c r="N112" s="1125">
        <f>IF(ISERROR(VLOOKUP($A112,기획현황!$F:$BS,기획현황!$AP$1,FALSE))=TRUE,0,VLOOKUP($A112,기획현황!$F:$BS,기획현황!$AP$1,FALSE))</f>
        <v>0</v>
      </c>
      <c r="O112" s="1126">
        <f t="shared" si="17"/>
        <v>0</v>
      </c>
      <c r="P112" s="1127">
        <f t="shared" si="17"/>
        <v>0</v>
      </c>
      <c r="Q112" s="1127">
        <f t="shared" si="17"/>
        <v>0</v>
      </c>
      <c r="R112" s="1127">
        <f t="shared" si="17"/>
        <v>0</v>
      </c>
      <c r="S112" s="1128">
        <f t="shared" si="17"/>
        <v>0</v>
      </c>
      <c r="T112" s="1128">
        <f t="shared" si="17"/>
        <v>0</v>
      </c>
      <c r="U112" s="1129">
        <f>IF(ISERROR(VLOOKUP($A112,기획현황!$F:$BS,기획현황!$AM$1,FALSE))=TRUE,0,VLOOKUP($A112,기획현황!$F:$BS,기획현황!$AM$1,FALSE))</f>
        <v>0</v>
      </c>
      <c r="V112" s="1130">
        <f t="shared" si="13"/>
        <v>0</v>
      </c>
      <c r="W112" s="1131">
        <f>IF(ISERROR(VLOOKUP($A112,기획현황!$F:$BS,기획현황!$BG$1,FALSE))=TRUE,0,VLOOKUP($A112,기획현황!$F:$BS,기획현황!$BG$1,FALSE))</f>
        <v>0</v>
      </c>
      <c r="X112" s="1130"/>
      <c r="Y112" s="238"/>
      <c r="Z112" s="1122">
        <f t="shared" si="15"/>
        <v>0</v>
      </c>
      <c r="AA112" s="1123">
        <f t="shared" si="15"/>
        <v>0</v>
      </c>
      <c r="AB112" s="1139">
        <f t="shared" si="15"/>
        <v>0</v>
      </c>
      <c r="AC112" s="1132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22">
        <f t="shared" si="16"/>
        <v>0</v>
      </c>
      <c r="AE112" s="1133">
        <f t="shared" si="16"/>
        <v>0</v>
      </c>
      <c r="AF112" s="1133">
        <f t="shared" si="16"/>
        <v>0</v>
      </c>
      <c r="AG112" s="1133">
        <f t="shared" si="16"/>
        <v>0</v>
      </c>
      <c r="AH112" s="1134">
        <f t="shared" si="16"/>
        <v>0</v>
      </c>
      <c r="AI112" s="1134">
        <f t="shared" si="16"/>
        <v>0</v>
      </c>
      <c r="AJ112" s="1135">
        <f>IF(ISERROR(VLOOKUP($A112,기획현황!$F:$BS,기획현황!$AM$1,FALSE))=TRUE,0,VLOOKUP($A112,기획현황!$F:$BS,기획현황!$AM$1,FALSE))</f>
        <v>0</v>
      </c>
      <c r="AK112" s="1130">
        <f t="shared" si="12"/>
        <v>0</v>
      </c>
      <c r="AL112" s="31"/>
    </row>
    <row r="113" spans="2:38" ht="53.25" customHeight="1">
      <c r="B113" s="310" t="str">
        <f t="shared" si="14"/>
        <v/>
      </c>
      <c r="C113" s="1117">
        <f>IF(ISERROR(VLOOKUP($A113,기획현황!$F:$BS,기획현황!$AG$1,FALSE))=TRUE,0,VLOOKUP($A113,기획현황!$F:$BS,기획현황!$AG$1,FALSE))</f>
        <v>0</v>
      </c>
      <c r="D113" s="1117">
        <f>IF(ISERROR(VLOOKUP($A113,기획현황!$F:$BS,기획현황!$AK$1,FALSE))=TRUE,0,VLOOKUP($A113,기획현황!$F:$BS,기획현황!$AK$1,FALSE))</f>
        <v>0</v>
      </c>
      <c r="F113" s="1140"/>
      <c r="G113" s="1119" t="str">
        <f>IF(ISERROR(VLOOKUP($A113,기획현황!$F:$BS,기획현황!$U$1,FALSE))=TRUE,"",VLOOKUP($A113,기획현황!$F:$BS,기획현황!$U$1,FALSE))</f>
        <v/>
      </c>
      <c r="H113" s="1119" t="str">
        <f>IF(ISERROR(VLOOKUP($A113,기획현황!$F:$BS,기획현황!$X$1,FALSE))=TRUE,"",VLOOKUP($A113,기획현황!$F:$BS,기획현황!$X$1,FALSE))</f>
        <v/>
      </c>
      <c r="I113" s="1120" t="str">
        <f>IF(ISERROR(VLOOKUP($A113,기획현황!$F:$BS,기획현황!$AG$1,FALSE))=TRUE,"",VLOOKUP($A113,기획현황!$F:$BS,기획현황!$AG$1,FALSE))</f>
        <v/>
      </c>
      <c r="J113" s="1136">
        <f>SUMIF(기획현황!$F:$F,$A113,기획현황!$AF:$AF)</f>
        <v>0</v>
      </c>
      <c r="K113" s="1122">
        <f>IF(ISERROR(VLOOKUP($A113,기획현황!$F:$BS,기획현황!$AU$1,FALSE))=TRUE,0,VLOOKUP($A113,기획현황!$F:$BS,기획현황!$AU$1,FALSE))</f>
        <v>0</v>
      </c>
      <c r="L113" s="1123">
        <f>IF(ISERROR(VLOOKUP($A113,기획현황!$F:$BS,기획현황!$AV$1,FALSE))=TRUE,0,VLOOKUP($A113,기획현황!$F:$BS,기획현황!$AV$1,FALSE))</f>
        <v>0</v>
      </c>
      <c r="M113" s="1124">
        <f>IF(ISERROR(VLOOKUP($A113,기획현황!$F:$BS,기획현황!$AW$1,FALSE))=TRUE,0,VLOOKUP($A113,기획현황!$F:$BS,기획현황!$AW$1,FALSE))</f>
        <v>0</v>
      </c>
      <c r="N113" s="1125">
        <f>IF(ISERROR(VLOOKUP($A113,기획현황!$F:$BS,기획현황!$AP$1,FALSE))=TRUE,0,VLOOKUP($A113,기획현황!$F:$BS,기획현황!$AP$1,FALSE))</f>
        <v>0</v>
      </c>
      <c r="O113" s="1126">
        <f t="shared" si="17"/>
        <v>0</v>
      </c>
      <c r="P113" s="1127">
        <f t="shared" si="17"/>
        <v>0</v>
      </c>
      <c r="Q113" s="1127">
        <f t="shared" si="17"/>
        <v>0</v>
      </c>
      <c r="R113" s="1127">
        <f t="shared" si="17"/>
        <v>0</v>
      </c>
      <c r="S113" s="1128">
        <f t="shared" si="17"/>
        <v>0</v>
      </c>
      <c r="T113" s="1128">
        <f t="shared" si="17"/>
        <v>0</v>
      </c>
      <c r="U113" s="1129">
        <f>IF(ISERROR(VLOOKUP($A113,기획현황!$F:$BS,기획현황!$AM$1,FALSE))=TRUE,0,VLOOKUP($A113,기획현황!$F:$BS,기획현황!$AM$1,FALSE))</f>
        <v>0</v>
      </c>
      <c r="V113" s="1130">
        <f t="shared" si="13"/>
        <v>0</v>
      </c>
      <c r="W113" s="1131">
        <f>IF(ISERROR(VLOOKUP($A113,기획현황!$F:$BS,기획현황!$BG$1,FALSE))=TRUE,0,VLOOKUP($A113,기획현황!$F:$BS,기획현황!$BG$1,FALSE))</f>
        <v>0</v>
      </c>
      <c r="X113" s="1130"/>
      <c r="Y113" s="238"/>
      <c r="Z113" s="1122">
        <f t="shared" si="15"/>
        <v>0</v>
      </c>
      <c r="AA113" s="1123">
        <f t="shared" si="15"/>
        <v>0</v>
      </c>
      <c r="AB113" s="1139">
        <f t="shared" si="15"/>
        <v>0</v>
      </c>
      <c r="AC113" s="1132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22">
        <f t="shared" si="16"/>
        <v>0</v>
      </c>
      <c r="AE113" s="1133">
        <f t="shared" si="16"/>
        <v>0</v>
      </c>
      <c r="AF113" s="1133">
        <f t="shared" si="16"/>
        <v>0</v>
      </c>
      <c r="AG113" s="1133">
        <f t="shared" si="16"/>
        <v>0</v>
      </c>
      <c r="AH113" s="1134">
        <f t="shared" si="16"/>
        <v>0</v>
      </c>
      <c r="AI113" s="1134">
        <f t="shared" si="16"/>
        <v>0</v>
      </c>
      <c r="AJ113" s="1135">
        <f>IF(ISERROR(VLOOKUP($A113,기획현황!$F:$BS,기획현황!$AM$1,FALSE))=TRUE,0,VLOOKUP($A113,기획현황!$F:$BS,기획현황!$AM$1,FALSE))</f>
        <v>0</v>
      </c>
      <c r="AK113" s="1130">
        <f t="shared" si="12"/>
        <v>0</v>
      </c>
      <c r="AL113" s="31"/>
    </row>
    <row r="114" spans="2:38" ht="53.25" customHeight="1">
      <c r="B114" s="310" t="str">
        <f t="shared" si="14"/>
        <v/>
      </c>
      <c r="C114" s="1117">
        <f>IF(ISERROR(VLOOKUP($A114,기획현황!$F:$BS,기획현황!$AG$1,FALSE))=TRUE,0,VLOOKUP($A114,기획현황!$F:$BS,기획현황!$AG$1,FALSE))</f>
        <v>0</v>
      </c>
      <c r="D114" s="1117">
        <f>IF(ISERROR(VLOOKUP($A114,기획현황!$F:$BS,기획현황!$AK$1,FALSE))=TRUE,0,VLOOKUP($A114,기획현황!$F:$BS,기획현황!$AK$1,FALSE))</f>
        <v>0</v>
      </c>
      <c r="F114" s="1140"/>
      <c r="G114" s="1119" t="str">
        <f>IF(ISERROR(VLOOKUP($A114,기획현황!$F:$BS,기획현황!$U$1,FALSE))=TRUE,"",VLOOKUP($A114,기획현황!$F:$BS,기획현황!$U$1,FALSE))</f>
        <v/>
      </c>
      <c r="H114" s="1119" t="str">
        <f>IF(ISERROR(VLOOKUP($A114,기획현황!$F:$BS,기획현황!$X$1,FALSE))=TRUE,"",VLOOKUP($A114,기획현황!$F:$BS,기획현황!$X$1,FALSE))</f>
        <v/>
      </c>
      <c r="I114" s="1120" t="str">
        <f>IF(ISERROR(VLOOKUP($A114,기획현황!$F:$BS,기획현황!$AG$1,FALSE))=TRUE,"",VLOOKUP($A114,기획현황!$F:$BS,기획현황!$AG$1,FALSE))</f>
        <v/>
      </c>
      <c r="J114" s="1136">
        <f>SUMIF(기획현황!$F:$F,$A114,기획현황!$AF:$AF)</f>
        <v>0</v>
      </c>
      <c r="K114" s="1122">
        <f>IF(ISERROR(VLOOKUP($A114,기획현황!$F:$BS,기획현황!$AU$1,FALSE))=TRUE,0,VLOOKUP($A114,기획현황!$F:$BS,기획현황!$AU$1,FALSE))</f>
        <v>0</v>
      </c>
      <c r="L114" s="1123">
        <f>IF(ISERROR(VLOOKUP($A114,기획현황!$F:$BS,기획현황!$AV$1,FALSE))=TRUE,0,VLOOKUP($A114,기획현황!$F:$BS,기획현황!$AV$1,FALSE))</f>
        <v>0</v>
      </c>
      <c r="M114" s="1124">
        <f>IF(ISERROR(VLOOKUP($A114,기획현황!$F:$BS,기획현황!$AW$1,FALSE))=TRUE,0,VLOOKUP($A114,기획현황!$F:$BS,기획현황!$AW$1,FALSE))</f>
        <v>0</v>
      </c>
      <c r="N114" s="1125">
        <f>IF(ISERROR(VLOOKUP($A114,기획현황!$F:$BS,기획현황!$AP$1,FALSE))=TRUE,0,VLOOKUP($A114,기획현황!$F:$BS,기획현황!$AP$1,FALSE))</f>
        <v>0</v>
      </c>
      <c r="O114" s="1126">
        <f t="shared" si="17"/>
        <v>0</v>
      </c>
      <c r="P114" s="1127">
        <f t="shared" si="17"/>
        <v>0</v>
      </c>
      <c r="Q114" s="1127">
        <f t="shared" si="17"/>
        <v>0</v>
      </c>
      <c r="R114" s="1127">
        <f t="shared" si="17"/>
        <v>0</v>
      </c>
      <c r="S114" s="1128">
        <f t="shared" si="17"/>
        <v>0</v>
      </c>
      <c r="T114" s="1128">
        <f t="shared" si="17"/>
        <v>0</v>
      </c>
      <c r="U114" s="1129">
        <f>IF(ISERROR(VLOOKUP($A114,기획현황!$F:$BS,기획현황!$AM$1,FALSE))=TRUE,0,VLOOKUP($A114,기획현황!$F:$BS,기획현황!$AM$1,FALSE))</f>
        <v>0</v>
      </c>
      <c r="V114" s="1130">
        <f t="shared" si="13"/>
        <v>0</v>
      </c>
      <c r="W114" s="1131">
        <f>IF(ISERROR(VLOOKUP($A114,기획현황!$F:$BS,기획현황!$BG$1,FALSE))=TRUE,0,VLOOKUP($A114,기획현황!$F:$BS,기획현황!$BG$1,FALSE))</f>
        <v>0</v>
      </c>
      <c r="X114" s="1130"/>
      <c r="Y114" s="238"/>
      <c r="Z114" s="1122">
        <f t="shared" si="15"/>
        <v>0</v>
      </c>
      <c r="AA114" s="1123">
        <f t="shared" si="15"/>
        <v>0</v>
      </c>
      <c r="AB114" s="1139">
        <f t="shared" si="15"/>
        <v>0</v>
      </c>
      <c r="AC114" s="1132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22">
        <f t="shared" si="16"/>
        <v>0</v>
      </c>
      <c r="AE114" s="1133">
        <f t="shared" si="16"/>
        <v>0</v>
      </c>
      <c r="AF114" s="1133">
        <f t="shared" si="16"/>
        <v>0</v>
      </c>
      <c r="AG114" s="1133">
        <f t="shared" si="16"/>
        <v>0</v>
      </c>
      <c r="AH114" s="1134">
        <f t="shared" si="16"/>
        <v>0</v>
      </c>
      <c r="AI114" s="1134">
        <f t="shared" si="16"/>
        <v>0</v>
      </c>
      <c r="AJ114" s="1135">
        <f>IF(ISERROR(VLOOKUP($A114,기획현황!$F:$BS,기획현황!$AM$1,FALSE))=TRUE,0,VLOOKUP($A114,기획현황!$F:$BS,기획현황!$AM$1,FALSE))</f>
        <v>0</v>
      </c>
      <c r="AK114" s="1130">
        <f t="shared" si="12"/>
        <v>0</v>
      </c>
      <c r="AL114" s="31"/>
    </row>
    <row r="115" spans="2:38" ht="53.25" customHeight="1">
      <c r="B115" s="310" t="str">
        <f t="shared" si="14"/>
        <v/>
      </c>
      <c r="C115" s="1117">
        <f>IF(ISERROR(VLOOKUP($A115,기획현황!$F:$BS,기획현황!$AG$1,FALSE))=TRUE,0,VLOOKUP($A115,기획현황!$F:$BS,기획현황!$AG$1,FALSE))</f>
        <v>0</v>
      </c>
      <c r="D115" s="1117">
        <f>IF(ISERROR(VLOOKUP($A115,기획현황!$F:$BS,기획현황!$AK$1,FALSE))=TRUE,0,VLOOKUP($A115,기획현황!$F:$BS,기획현황!$AK$1,FALSE))</f>
        <v>0</v>
      </c>
      <c r="F115" s="1140"/>
      <c r="G115" s="1119" t="str">
        <f>IF(ISERROR(VLOOKUP($A115,기획현황!$F:$BS,기획현황!$U$1,FALSE))=TRUE,"",VLOOKUP($A115,기획현황!$F:$BS,기획현황!$U$1,FALSE))</f>
        <v/>
      </c>
      <c r="H115" s="1119" t="str">
        <f>IF(ISERROR(VLOOKUP($A115,기획현황!$F:$BS,기획현황!$X$1,FALSE))=TRUE,"",VLOOKUP($A115,기획현황!$F:$BS,기획현황!$X$1,FALSE))</f>
        <v/>
      </c>
      <c r="I115" s="1120" t="str">
        <f>IF(ISERROR(VLOOKUP($A115,기획현황!$F:$BS,기획현황!$AG$1,FALSE))=TRUE,"",VLOOKUP($A115,기획현황!$F:$BS,기획현황!$AG$1,FALSE))</f>
        <v/>
      </c>
      <c r="J115" s="1136">
        <f>SUMIF(기획현황!$F:$F,$A115,기획현황!$AF:$AF)</f>
        <v>0</v>
      </c>
      <c r="K115" s="1122">
        <f>IF(ISERROR(VLOOKUP($A115,기획현황!$F:$BS,기획현황!$AU$1,FALSE))=TRUE,0,VLOOKUP($A115,기획현황!$F:$BS,기획현황!$AU$1,FALSE))</f>
        <v>0</v>
      </c>
      <c r="L115" s="1123">
        <f>IF(ISERROR(VLOOKUP($A115,기획현황!$F:$BS,기획현황!$AV$1,FALSE))=TRUE,0,VLOOKUP($A115,기획현황!$F:$BS,기획현황!$AV$1,FALSE))</f>
        <v>0</v>
      </c>
      <c r="M115" s="1124">
        <f>IF(ISERROR(VLOOKUP($A115,기획현황!$F:$BS,기획현황!$AW$1,FALSE))=TRUE,0,VLOOKUP($A115,기획현황!$F:$BS,기획현황!$AW$1,FALSE))</f>
        <v>0</v>
      </c>
      <c r="N115" s="1125">
        <f>IF(ISERROR(VLOOKUP($A115,기획현황!$F:$BS,기획현황!$AP$1,FALSE))=TRUE,0,VLOOKUP($A115,기획현황!$F:$BS,기획현황!$AP$1,FALSE))</f>
        <v>0</v>
      </c>
      <c r="O115" s="1126">
        <f t="shared" si="17"/>
        <v>0</v>
      </c>
      <c r="P115" s="1127">
        <f t="shared" si="17"/>
        <v>0</v>
      </c>
      <c r="Q115" s="1127">
        <f t="shared" si="17"/>
        <v>0</v>
      </c>
      <c r="R115" s="1127">
        <f t="shared" si="17"/>
        <v>0</v>
      </c>
      <c r="S115" s="1128">
        <f t="shared" si="17"/>
        <v>0</v>
      </c>
      <c r="T115" s="1128">
        <f t="shared" si="17"/>
        <v>0</v>
      </c>
      <c r="U115" s="1129">
        <f>IF(ISERROR(VLOOKUP($A115,기획현황!$F:$BS,기획현황!$AM$1,FALSE))=TRUE,0,VLOOKUP($A115,기획현황!$F:$BS,기획현황!$AM$1,FALSE))</f>
        <v>0</v>
      </c>
      <c r="V115" s="1130">
        <f t="shared" si="13"/>
        <v>0</v>
      </c>
      <c r="W115" s="1131">
        <f>IF(ISERROR(VLOOKUP($A115,기획현황!$F:$BS,기획현황!$BG$1,FALSE))=TRUE,0,VLOOKUP($A115,기획현황!$F:$BS,기획현황!$BG$1,FALSE))</f>
        <v>0</v>
      </c>
      <c r="X115" s="1130"/>
      <c r="Y115" s="238"/>
      <c r="Z115" s="1122">
        <f t="shared" si="15"/>
        <v>0</v>
      </c>
      <c r="AA115" s="1123">
        <f t="shared" si="15"/>
        <v>0</v>
      </c>
      <c r="AB115" s="1139">
        <f t="shared" si="15"/>
        <v>0</v>
      </c>
      <c r="AC115" s="1132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22">
        <f t="shared" si="16"/>
        <v>0</v>
      </c>
      <c r="AE115" s="1133">
        <f t="shared" si="16"/>
        <v>0</v>
      </c>
      <c r="AF115" s="1133">
        <f t="shared" si="16"/>
        <v>0</v>
      </c>
      <c r="AG115" s="1133">
        <f t="shared" si="16"/>
        <v>0</v>
      </c>
      <c r="AH115" s="1134">
        <f t="shared" si="16"/>
        <v>0</v>
      </c>
      <c r="AI115" s="1134">
        <f t="shared" si="16"/>
        <v>0</v>
      </c>
      <c r="AJ115" s="1135">
        <f>IF(ISERROR(VLOOKUP($A115,기획현황!$F:$BS,기획현황!$AM$1,FALSE))=TRUE,0,VLOOKUP($A115,기획현황!$F:$BS,기획현황!$AM$1,FALSE))</f>
        <v>0</v>
      </c>
      <c r="AK115" s="1130">
        <f t="shared" si="12"/>
        <v>0</v>
      </c>
      <c r="AL115" s="31"/>
    </row>
    <row r="116" spans="2:38" ht="53.25" customHeight="1">
      <c r="B116" s="310" t="str">
        <f t="shared" si="14"/>
        <v/>
      </c>
      <c r="C116" s="1117">
        <f>IF(ISERROR(VLOOKUP($A116,기획현황!$F:$BS,기획현황!$AG$1,FALSE))=TRUE,0,VLOOKUP($A116,기획현황!$F:$BS,기획현황!$AG$1,FALSE))</f>
        <v>0</v>
      </c>
      <c r="D116" s="1117">
        <f>IF(ISERROR(VLOOKUP($A116,기획현황!$F:$BS,기획현황!$AK$1,FALSE))=TRUE,0,VLOOKUP($A116,기획현황!$F:$BS,기획현황!$AK$1,FALSE))</f>
        <v>0</v>
      </c>
      <c r="F116" s="1140"/>
      <c r="G116" s="1119" t="str">
        <f>IF(ISERROR(VLOOKUP($A116,기획현황!$F:$BS,기획현황!$U$1,FALSE))=TRUE,"",VLOOKUP($A116,기획현황!$F:$BS,기획현황!$U$1,FALSE))</f>
        <v/>
      </c>
      <c r="H116" s="1119" t="str">
        <f>IF(ISERROR(VLOOKUP($A116,기획현황!$F:$BS,기획현황!$X$1,FALSE))=TRUE,"",VLOOKUP($A116,기획현황!$F:$BS,기획현황!$X$1,FALSE))</f>
        <v/>
      </c>
      <c r="I116" s="1120" t="str">
        <f>IF(ISERROR(VLOOKUP($A116,기획현황!$F:$BS,기획현황!$AG$1,FALSE))=TRUE,"",VLOOKUP($A116,기획현황!$F:$BS,기획현황!$AG$1,FALSE))</f>
        <v/>
      </c>
      <c r="J116" s="1136">
        <f>SUMIF(기획현황!$F:$F,$A116,기획현황!$AF:$AF)</f>
        <v>0</v>
      </c>
      <c r="K116" s="1122">
        <f>IF(ISERROR(VLOOKUP($A116,기획현황!$F:$BS,기획현황!$AU$1,FALSE))=TRUE,0,VLOOKUP($A116,기획현황!$F:$BS,기획현황!$AU$1,FALSE))</f>
        <v>0</v>
      </c>
      <c r="L116" s="1123">
        <f>IF(ISERROR(VLOOKUP($A116,기획현황!$F:$BS,기획현황!$AV$1,FALSE))=TRUE,0,VLOOKUP($A116,기획현황!$F:$BS,기획현황!$AV$1,FALSE))</f>
        <v>0</v>
      </c>
      <c r="M116" s="1124">
        <f>IF(ISERROR(VLOOKUP($A116,기획현황!$F:$BS,기획현황!$AW$1,FALSE))=TRUE,0,VLOOKUP($A116,기획현황!$F:$BS,기획현황!$AW$1,FALSE))</f>
        <v>0</v>
      </c>
      <c r="N116" s="1125">
        <f>IF(ISERROR(VLOOKUP($A116,기획현황!$F:$BS,기획현황!$AP$1,FALSE))=TRUE,0,VLOOKUP($A116,기획현황!$F:$BS,기획현황!$AP$1,FALSE))</f>
        <v>0</v>
      </c>
      <c r="O116" s="1126">
        <f t="shared" si="17"/>
        <v>0</v>
      </c>
      <c r="P116" s="1127">
        <f t="shared" si="17"/>
        <v>0</v>
      </c>
      <c r="Q116" s="1127">
        <f t="shared" si="17"/>
        <v>0</v>
      </c>
      <c r="R116" s="1127">
        <f t="shared" si="17"/>
        <v>0</v>
      </c>
      <c r="S116" s="1128">
        <f t="shared" si="17"/>
        <v>0</v>
      </c>
      <c r="T116" s="1128">
        <f t="shared" si="17"/>
        <v>0</v>
      </c>
      <c r="U116" s="1129">
        <f>IF(ISERROR(VLOOKUP($A116,기획현황!$F:$BS,기획현황!$AM$1,FALSE))=TRUE,0,VLOOKUP($A116,기획현황!$F:$BS,기획현황!$AM$1,FALSE))</f>
        <v>0</v>
      </c>
      <c r="V116" s="1130">
        <f t="shared" si="13"/>
        <v>0</v>
      </c>
      <c r="W116" s="1131">
        <f>IF(ISERROR(VLOOKUP($A116,기획현황!$F:$BS,기획현황!$BG$1,FALSE))=TRUE,0,VLOOKUP($A116,기획현황!$F:$BS,기획현황!$BG$1,FALSE))</f>
        <v>0</v>
      </c>
      <c r="X116" s="1130"/>
      <c r="Y116" s="238"/>
      <c r="Z116" s="1122">
        <f t="shared" si="15"/>
        <v>0</v>
      </c>
      <c r="AA116" s="1123">
        <f t="shared" si="15"/>
        <v>0</v>
      </c>
      <c r="AB116" s="1139">
        <f t="shared" si="15"/>
        <v>0</v>
      </c>
      <c r="AC116" s="1132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22">
        <f t="shared" si="16"/>
        <v>0</v>
      </c>
      <c r="AE116" s="1133">
        <f t="shared" si="16"/>
        <v>0</v>
      </c>
      <c r="AF116" s="1133">
        <f t="shared" si="16"/>
        <v>0</v>
      </c>
      <c r="AG116" s="1133">
        <f t="shared" si="16"/>
        <v>0</v>
      </c>
      <c r="AH116" s="1134">
        <f t="shared" si="16"/>
        <v>0</v>
      </c>
      <c r="AI116" s="1134">
        <f t="shared" si="16"/>
        <v>0</v>
      </c>
      <c r="AJ116" s="1135">
        <f>IF(ISERROR(VLOOKUP($A116,기획현황!$F:$BS,기획현황!$AM$1,FALSE))=TRUE,0,VLOOKUP($A116,기획현황!$F:$BS,기획현황!$AM$1,FALSE))</f>
        <v>0</v>
      </c>
      <c r="AK116" s="1130">
        <f t="shared" si="12"/>
        <v>0</v>
      </c>
      <c r="AL116" s="31"/>
    </row>
    <row r="117" spans="2:38" ht="53.25" customHeight="1">
      <c r="B117" s="310" t="str">
        <f t="shared" si="14"/>
        <v/>
      </c>
      <c r="C117" s="1117">
        <f>IF(ISERROR(VLOOKUP($A117,기획현황!$F:$BS,기획현황!$AG$1,FALSE))=TRUE,0,VLOOKUP($A117,기획현황!$F:$BS,기획현황!$AG$1,FALSE))</f>
        <v>0</v>
      </c>
      <c r="D117" s="1117">
        <f>IF(ISERROR(VLOOKUP($A117,기획현황!$F:$BS,기획현황!$AK$1,FALSE))=TRUE,0,VLOOKUP($A117,기획현황!$F:$BS,기획현황!$AK$1,FALSE))</f>
        <v>0</v>
      </c>
      <c r="F117" s="1140"/>
      <c r="G117" s="1119" t="str">
        <f>IF(ISERROR(VLOOKUP($A117,기획현황!$F:$BS,기획현황!$U$1,FALSE))=TRUE,"",VLOOKUP($A117,기획현황!$F:$BS,기획현황!$U$1,FALSE))</f>
        <v/>
      </c>
      <c r="H117" s="1119" t="str">
        <f>IF(ISERROR(VLOOKUP($A117,기획현황!$F:$BS,기획현황!$X$1,FALSE))=TRUE,"",VLOOKUP($A117,기획현황!$F:$BS,기획현황!$X$1,FALSE))</f>
        <v/>
      </c>
      <c r="I117" s="1120" t="str">
        <f>IF(ISERROR(VLOOKUP($A117,기획현황!$F:$BS,기획현황!$AG$1,FALSE))=TRUE,"",VLOOKUP($A117,기획현황!$F:$BS,기획현황!$AG$1,FALSE))</f>
        <v/>
      </c>
      <c r="J117" s="1136">
        <f>SUMIF(기획현황!$F:$F,$A117,기획현황!$AF:$AF)</f>
        <v>0</v>
      </c>
      <c r="K117" s="1122">
        <f>IF(ISERROR(VLOOKUP($A117,기획현황!$F:$BS,기획현황!$AU$1,FALSE))=TRUE,0,VLOOKUP($A117,기획현황!$F:$BS,기획현황!$AU$1,FALSE))</f>
        <v>0</v>
      </c>
      <c r="L117" s="1123">
        <f>IF(ISERROR(VLOOKUP($A117,기획현황!$F:$BS,기획현황!$AV$1,FALSE))=TRUE,0,VLOOKUP($A117,기획현황!$F:$BS,기획현황!$AV$1,FALSE))</f>
        <v>0</v>
      </c>
      <c r="M117" s="1124">
        <f>IF(ISERROR(VLOOKUP($A117,기획현황!$F:$BS,기획현황!$AW$1,FALSE))=TRUE,0,VLOOKUP($A117,기획현황!$F:$BS,기획현황!$AW$1,FALSE))</f>
        <v>0</v>
      </c>
      <c r="N117" s="1125">
        <f>IF(ISERROR(VLOOKUP($A117,기획현황!$F:$BS,기획현황!$AP$1,FALSE))=TRUE,0,VLOOKUP($A117,기획현황!$F:$BS,기획현황!$AP$1,FALSE))</f>
        <v>0</v>
      </c>
      <c r="O117" s="1126">
        <f t="shared" si="17"/>
        <v>0</v>
      </c>
      <c r="P117" s="1127">
        <f t="shared" si="17"/>
        <v>0</v>
      </c>
      <c r="Q117" s="1127">
        <f t="shared" si="17"/>
        <v>0</v>
      </c>
      <c r="R117" s="1127">
        <f t="shared" si="17"/>
        <v>0</v>
      </c>
      <c r="S117" s="1128">
        <f t="shared" si="17"/>
        <v>0</v>
      </c>
      <c r="T117" s="1128">
        <f t="shared" si="17"/>
        <v>0</v>
      </c>
      <c r="U117" s="1129">
        <f>IF(ISERROR(VLOOKUP($A117,기획현황!$F:$BS,기획현황!$AM$1,FALSE))=TRUE,0,VLOOKUP($A117,기획현황!$F:$BS,기획현황!$AM$1,FALSE))</f>
        <v>0</v>
      </c>
      <c r="V117" s="1130">
        <f t="shared" si="13"/>
        <v>0</v>
      </c>
      <c r="W117" s="1131">
        <f>IF(ISERROR(VLOOKUP($A117,기획현황!$F:$BS,기획현황!$BG$1,FALSE))=TRUE,0,VLOOKUP($A117,기획현황!$F:$BS,기획현황!$BG$1,FALSE))</f>
        <v>0</v>
      </c>
      <c r="X117" s="1130"/>
      <c r="Y117" s="238"/>
      <c r="Z117" s="1122">
        <f t="shared" si="15"/>
        <v>0</v>
      </c>
      <c r="AA117" s="1123">
        <f t="shared" si="15"/>
        <v>0</v>
      </c>
      <c r="AB117" s="1139">
        <f t="shared" si="15"/>
        <v>0</v>
      </c>
      <c r="AC117" s="1132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22">
        <f t="shared" si="16"/>
        <v>0</v>
      </c>
      <c r="AE117" s="1133">
        <f t="shared" si="16"/>
        <v>0</v>
      </c>
      <c r="AF117" s="1133">
        <f t="shared" si="16"/>
        <v>0</v>
      </c>
      <c r="AG117" s="1133">
        <f t="shared" si="16"/>
        <v>0</v>
      </c>
      <c r="AH117" s="1134">
        <f t="shared" si="16"/>
        <v>0</v>
      </c>
      <c r="AI117" s="1134">
        <f t="shared" si="16"/>
        <v>0</v>
      </c>
      <c r="AJ117" s="1135">
        <f>IF(ISERROR(VLOOKUP($A117,기획현황!$F:$BS,기획현황!$AM$1,FALSE))=TRUE,0,VLOOKUP($A117,기획현황!$F:$BS,기획현황!$AM$1,FALSE))</f>
        <v>0</v>
      </c>
      <c r="AK117" s="1130">
        <f t="shared" si="12"/>
        <v>0</v>
      </c>
      <c r="AL117" s="31"/>
    </row>
    <row r="118" spans="2:38" ht="53.25" customHeight="1">
      <c r="B118" s="310" t="str">
        <f t="shared" si="14"/>
        <v/>
      </c>
      <c r="C118" s="1117">
        <f>IF(ISERROR(VLOOKUP($A118,기획현황!$F:$BS,기획현황!$AG$1,FALSE))=TRUE,0,VLOOKUP($A118,기획현황!$F:$BS,기획현황!$AG$1,FALSE))</f>
        <v>0</v>
      </c>
      <c r="D118" s="1117">
        <f>IF(ISERROR(VLOOKUP($A118,기획현황!$F:$BS,기획현황!$AK$1,FALSE))=TRUE,0,VLOOKUP($A118,기획현황!$F:$BS,기획현황!$AK$1,FALSE))</f>
        <v>0</v>
      </c>
      <c r="F118" s="1140"/>
      <c r="G118" s="1119" t="str">
        <f>IF(ISERROR(VLOOKUP($A118,기획현황!$F:$BS,기획현황!$U$1,FALSE))=TRUE,"",VLOOKUP($A118,기획현황!$F:$BS,기획현황!$U$1,FALSE))</f>
        <v/>
      </c>
      <c r="H118" s="1119" t="str">
        <f>IF(ISERROR(VLOOKUP($A118,기획현황!$F:$BS,기획현황!$X$1,FALSE))=TRUE,"",VLOOKUP($A118,기획현황!$F:$BS,기획현황!$X$1,FALSE))</f>
        <v/>
      </c>
      <c r="I118" s="1120" t="str">
        <f>IF(ISERROR(VLOOKUP($A118,기획현황!$F:$BS,기획현황!$AG$1,FALSE))=TRUE,"",VLOOKUP($A118,기획현황!$F:$BS,기획현황!$AG$1,FALSE))</f>
        <v/>
      </c>
      <c r="J118" s="1136">
        <f>SUMIF(기획현황!$F:$F,$A118,기획현황!$AF:$AF)</f>
        <v>0</v>
      </c>
      <c r="K118" s="1122">
        <f>IF(ISERROR(VLOOKUP($A118,기획현황!$F:$BS,기획현황!$AU$1,FALSE))=TRUE,0,VLOOKUP($A118,기획현황!$F:$BS,기획현황!$AU$1,FALSE))</f>
        <v>0</v>
      </c>
      <c r="L118" s="1123">
        <f>IF(ISERROR(VLOOKUP($A118,기획현황!$F:$BS,기획현황!$AV$1,FALSE))=TRUE,0,VLOOKUP($A118,기획현황!$F:$BS,기획현황!$AV$1,FALSE))</f>
        <v>0</v>
      </c>
      <c r="M118" s="1124">
        <f>IF(ISERROR(VLOOKUP($A118,기획현황!$F:$BS,기획현황!$AW$1,FALSE))=TRUE,0,VLOOKUP($A118,기획현황!$F:$BS,기획현황!$AW$1,FALSE))</f>
        <v>0</v>
      </c>
      <c r="N118" s="1125">
        <f>IF(ISERROR(VLOOKUP($A118,기획현황!$F:$BS,기획현황!$AP$1,FALSE))=TRUE,0,VLOOKUP($A118,기획현황!$F:$BS,기획현황!$AP$1,FALSE))</f>
        <v>0</v>
      </c>
      <c r="O118" s="1126">
        <f t="shared" si="17"/>
        <v>0</v>
      </c>
      <c r="P118" s="1127">
        <f t="shared" si="17"/>
        <v>0</v>
      </c>
      <c r="Q118" s="1127">
        <f t="shared" si="17"/>
        <v>0</v>
      </c>
      <c r="R118" s="1127">
        <f t="shared" si="17"/>
        <v>0</v>
      </c>
      <c r="S118" s="1128">
        <f t="shared" si="17"/>
        <v>0</v>
      </c>
      <c r="T118" s="1128">
        <f t="shared" si="17"/>
        <v>0</v>
      </c>
      <c r="U118" s="1129">
        <f>IF(ISERROR(VLOOKUP($A118,기획현황!$F:$BS,기획현황!$AM$1,FALSE))=TRUE,0,VLOOKUP($A118,기획현황!$F:$BS,기획현황!$AM$1,FALSE))</f>
        <v>0</v>
      </c>
      <c r="V118" s="1130">
        <f t="shared" si="13"/>
        <v>0</v>
      </c>
      <c r="W118" s="1131">
        <f>IF(ISERROR(VLOOKUP($A118,기획현황!$F:$BS,기획현황!$BG$1,FALSE))=TRUE,0,VLOOKUP($A118,기획현황!$F:$BS,기획현황!$BG$1,FALSE))</f>
        <v>0</v>
      </c>
      <c r="X118" s="1130"/>
      <c r="Y118" s="238"/>
      <c r="Z118" s="1122">
        <f t="shared" si="15"/>
        <v>0</v>
      </c>
      <c r="AA118" s="1123">
        <f t="shared" si="15"/>
        <v>0</v>
      </c>
      <c r="AB118" s="1139">
        <f t="shared" si="15"/>
        <v>0</v>
      </c>
      <c r="AC118" s="1132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22">
        <f t="shared" si="16"/>
        <v>0</v>
      </c>
      <c r="AE118" s="1133">
        <f t="shared" si="16"/>
        <v>0</v>
      </c>
      <c r="AF118" s="1133">
        <f t="shared" si="16"/>
        <v>0</v>
      </c>
      <c r="AG118" s="1133">
        <f t="shared" si="16"/>
        <v>0</v>
      </c>
      <c r="AH118" s="1134">
        <f t="shared" si="16"/>
        <v>0</v>
      </c>
      <c r="AI118" s="1134">
        <f t="shared" si="16"/>
        <v>0</v>
      </c>
      <c r="AJ118" s="1135">
        <f>IF(ISERROR(VLOOKUP($A118,기획현황!$F:$BS,기획현황!$AM$1,FALSE))=TRUE,0,VLOOKUP($A118,기획현황!$F:$BS,기획현황!$AM$1,FALSE))</f>
        <v>0</v>
      </c>
      <c r="AK118" s="1130">
        <f t="shared" si="12"/>
        <v>0</v>
      </c>
      <c r="AL118" s="31"/>
    </row>
    <row r="119" spans="2:38" ht="53.25" customHeight="1">
      <c r="B119" s="310" t="str">
        <f t="shared" si="14"/>
        <v/>
      </c>
      <c r="C119" s="1117">
        <f>IF(ISERROR(VLOOKUP($A119,기획현황!$F:$BS,기획현황!$AG$1,FALSE))=TRUE,0,VLOOKUP($A119,기획현황!$F:$BS,기획현황!$AG$1,FALSE))</f>
        <v>0</v>
      </c>
      <c r="D119" s="1117">
        <f>IF(ISERROR(VLOOKUP($A119,기획현황!$F:$BS,기획현황!$AK$1,FALSE))=TRUE,0,VLOOKUP($A119,기획현황!$F:$BS,기획현황!$AK$1,FALSE))</f>
        <v>0</v>
      </c>
      <c r="F119" s="1140"/>
      <c r="G119" s="1119" t="str">
        <f>IF(ISERROR(VLOOKUP($A119,기획현황!$F:$BS,기획현황!$U$1,FALSE))=TRUE,"",VLOOKUP($A119,기획현황!$F:$BS,기획현황!$U$1,FALSE))</f>
        <v/>
      </c>
      <c r="H119" s="1119" t="str">
        <f>IF(ISERROR(VLOOKUP($A119,기획현황!$F:$BS,기획현황!$X$1,FALSE))=TRUE,"",VLOOKUP($A119,기획현황!$F:$BS,기획현황!$X$1,FALSE))</f>
        <v/>
      </c>
      <c r="I119" s="1120" t="str">
        <f>IF(ISERROR(VLOOKUP($A119,기획현황!$F:$BS,기획현황!$AG$1,FALSE))=TRUE,"",VLOOKUP($A119,기획현황!$F:$BS,기획현황!$AG$1,FALSE))</f>
        <v/>
      </c>
      <c r="J119" s="1136">
        <f>SUMIF(기획현황!$F:$F,$A119,기획현황!$AF:$AF)</f>
        <v>0</v>
      </c>
      <c r="K119" s="1122">
        <f>IF(ISERROR(VLOOKUP($A119,기획현황!$F:$BS,기획현황!$AU$1,FALSE))=TRUE,0,VLOOKUP($A119,기획현황!$F:$BS,기획현황!$AU$1,FALSE))</f>
        <v>0</v>
      </c>
      <c r="L119" s="1123">
        <f>IF(ISERROR(VLOOKUP($A119,기획현황!$F:$BS,기획현황!$AV$1,FALSE))=TRUE,0,VLOOKUP($A119,기획현황!$F:$BS,기획현황!$AV$1,FALSE))</f>
        <v>0</v>
      </c>
      <c r="M119" s="1124">
        <f>IF(ISERROR(VLOOKUP($A119,기획현황!$F:$BS,기획현황!$AW$1,FALSE))=TRUE,0,VLOOKUP($A119,기획현황!$F:$BS,기획현황!$AW$1,FALSE))</f>
        <v>0</v>
      </c>
      <c r="N119" s="1125">
        <f>IF(ISERROR(VLOOKUP($A119,기획현황!$F:$BS,기획현황!$AP$1,FALSE))=TRUE,0,VLOOKUP($A119,기획현황!$F:$BS,기획현황!$AP$1,FALSE))</f>
        <v>0</v>
      </c>
      <c r="O119" s="1126">
        <f t="shared" si="17"/>
        <v>0</v>
      </c>
      <c r="P119" s="1127">
        <f t="shared" si="17"/>
        <v>0</v>
      </c>
      <c r="Q119" s="1127">
        <f t="shared" si="17"/>
        <v>0</v>
      </c>
      <c r="R119" s="1127">
        <f t="shared" si="17"/>
        <v>0</v>
      </c>
      <c r="S119" s="1128">
        <f t="shared" si="17"/>
        <v>0</v>
      </c>
      <c r="T119" s="1128">
        <f t="shared" si="17"/>
        <v>0</v>
      </c>
      <c r="U119" s="1129">
        <f>IF(ISERROR(VLOOKUP($A119,기획현황!$F:$BS,기획현황!$AM$1,FALSE))=TRUE,0,VLOOKUP($A119,기획현황!$F:$BS,기획현황!$AM$1,FALSE))</f>
        <v>0</v>
      </c>
      <c r="V119" s="1130">
        <f t="shared" si="13"/>
        <v>0</v>
      </c>
      <c r="W119" s="1131">
        <f>IF(ISERROR(VLOOKUP($A119,기획현황!$F:$BS,기획현황!$BG$1,FALSE))=TRUE,0,VLOOKUP($A119,기획현황!$F:$BS,기획현황!$BG$1,FALSE))</f>
        <v>0</v>
      </c>
      <c r="X119" s="1130"/>
      <c r="Y119" s="238"/>
      <c r="Z119" s="1122">
        <f t="shared" si="15"/>
        <v>0</v>
      </c>
      <c r="AA119" s="1123">
        <f t="shared" si="15"/>
        <v>0</v>
      </c>
      <c r="AB119" s="1139">
        <f t="shared" si="15"/>
        <v>0</v>
      </c>
      <c r="AC119" s="1132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22">
        <f t="shared" si="16"/>
        <v>0</v>
      </c>
      <c r="AE119" s="1133">
        <f t="shared" si="16"/>
        <v>0</v>
      </c>
      <c r="AF119" s="1133">
        <f t="shared" si="16"/>
        <v>0</v>
      </c>
      <c r="AG119" s="1133">
        <f t="shared" si="16"/>
        <v>0</v>
      </c>
      <c r="AH119" s="1134">
        <f t="shared" si="16"/>
        <v>0</v>
      </c>
      <c r="AI119" s="1134">
        <f t="shared" si="16"/>
        <v>0</v>
      </c>
      <c r="AJ119" s="1135">
        <f>IF(ISERROR(VLOOKUP($A119,기획현황!$F:$BS,기획현황!$AM$1,FALSE))=TRUE,0,VLOOKUP($A119,기획현황!$F:$BS,기획현황!$AM$1,FALSE))</f>
        <v>0</v>
      </c>
      <c r="AK119" s="1130">
        <f t="shared" si="12"/>
        <v>0</v>
      </c>
      <c r="AL119" s="31"/>
    </row>
    <row r="120" spans="2:38" ht="53.25" customHeight="1">
      <c r="B120" s="310" t="str">
        <f t="shared" si="14"/>
        <v/>
      </c>
      <c r="C120" s="1117">
        <f>IF(ISERROR(VLOOKUP($A120,기획현황!$F:$BS,기획현황!$AG$1,FALSE))=TRUE,0,VLOOKUP($A120,기획현황!$F:$BS,기획현황!$AG$1,FALSE))</f>
        <v>0</v>
      </c>
      <c r="D120" s="1117">
        <f>IF(ISERROR(VLOOKUP($A120,기획현황!$F:$BS,기획현황!$AK$1,FALSE))=TRUE,0,VLOOKUP($A120,기획현황!$F:$BS,기획현황!$AK$1,FALSE))</f>
        <v>0</v>
      </c>
      <c r="F120" s="1140"/>
      <c r="G120" s="1119" t="str">
        <f>IF(ISERROR(VLOOKUP($A120,기획현황!$F:$BS,기획현황!$U$1,FALSE))=TRUE,"",VLOOKUP($A120,기획현황!$F:$BS,기획현황!$U$1,FALSE))</f>
        <v/>
      </c>
      <c r="H120" s="1119" t="str">
        <f>IF(ISERROR(VLOOKUP($A120,기획현황!$F:$BS,기획현황!$X$1,FALSE))=TRUE,"",VLOOKUP($A120,기획현황!$F:$BS,기획현황!$X$1,FALSE))</f>
        <v/>
      </c>
      <c r="I120" s="1120" t="str">
        <f>IF(ISERROR(VLOOKUP($A120,기획현황!$F:$BS,기획현황!$AG$1,FALSE))=TRUE,"",VLOOKUP($A120,기획현황!$F:$BS,기획현황!$AG$1,FALSE))</f>
        <v/>
      </c>
      <c r="J120" s="1136">
        <f>SUMIF(기획현황!$F:$F,$A120,기획현황!$AF:$AF)</f>
        <v>0</v>
      </c>
      <c r="K120" s="1122">
        <f>IF(ISERROR(VLOOKUP($A120,기획현황!$F:$BS,기획현황!$AU$1,FALSE))=TRUE,0,VLOOKUP($A120,기획현황!$F:$BS,기획현황!$AU$1,FALSE))</f>
        <v>0</v>
      </c>
      <c r="L120" s="1123">
        <f>IF(ISERROR(VLOOKUP($A120,기획현황!$F:$BS,기획현황!$AV$1,FALSE))=TRUE,0,VLOOKUP($A120,기획현황!$F:$BS,기획현황!$AV$1,FALSE))</f>
        <v>0</v>
      </c>
      <c r="M120" s="1124">
        <f>IF(ISERROR(VLOOKUP($A120,기획현황!$F:$BS,기획현황!$AW$1,FALSE))=TRUE,0,VLOOKUP($A120,기획현황!$F:$BS,기획현황!$AW$1,FALSE))</f>
        <v>0</v>
      </c>
      <c r="N120" s="1125">
        <f>IF(ISERROR(VLOOKUP($A120,기획현황!$F:$BS,기획현황!$AP$1,FALSE))=TRUE,0,VLOOKUP($A120,기획현황!$F:$BS,기획현황!$AP$1,FALSE))</f>
        <v>0</v>
      </c>
      <c r="O120" s="1126">
        <f t="shared" si="17"/>
        <v>0</v>
      </c>
      <c r="P120" s="1127">
        <f t="shared" si="17"/>
        <v>0</v>
      </c>
      <c r="Q120" s="1127">
        <f t="shared" si="17"/>
        <v>0</v>
      </c>
      <c r="R120" s="1127">
        <f t="shared" si="17"/>
        <v>0</v>
      </c>
      <c r="S120" s="1128">
        <f t="shared" si="17"/>
        <v>0</v>
      </c>
      <c r="T120" s="1128">
        <f t="shared" si="17"/>
        <v>0</v>
      </c>
      <c r="U120" s="1129">
        <f>IF(ISERROR(VLOOKUP($A120,기획현황!$F:$BS,기획현황!$AM$1,FALSE))=TRUE,0,VLOOKUP($A120,기획현황!$F:$BS,기획현황!$AM$1,FALSE))</f>
        <v>0</v>
      </c>
      <c r="V120" s="1130">
        <f t="shared" si="13"/>
        <v>0</v>
      </c>
      <c r="W120" s="1131">
        <f>IF(ISERROR(VLOOKUP($A120,기획현황!$F:$BS,기획현황!$BG$1,FALSE))=TRUE,0,VLOOKUP($A120,기획현황!$F:$BS,기획현황!$BG$1,FALSE))</f>
        <v>0</v>
      </c>
      <c r="X120" s="1130"/>
      <c r="Y120" s="238"/>
      <c r="Z120" s="1122">
        <f t="shared" si="15"/>
        <v>0</v>
      </c>
      <c r="AA120" s="1123">
        <f t="shared" si="15"/>
        <v>0</v>
      </c>
      <c r="AB120" s="1139">
        <f t="shared" si="15"/>
        <v>0</v>
      </c>
      <c r="AC120" s="1132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22">
        <f t="shared" si="16"/>
        <v>0</v>
      </c>
      <c r="AE120" s="1133">
        <f t="shared" si="16"/>
        <v>0</v>
      </c>
      <c r="AF120" s="1133">
        <f t="shared" si="16"/>
        <v>0</v>
      </c>
      <c r="AG120" s="1133">
        <f t="shared" si="16"/>
        <v>0</v>
      </c>
      <c r="AH120" s="1134">
        <f t="shared" si="16"/>
        <v>0</v>
      </c>
      <c r="AI120" s="1134">
        <f t="shared" si="16"/>
        <v>0</v>
      </c>
      <c r="AJ120" s="1135">
        <f>IF(ISERROR(VLOOKUP($A120,기획현황!$F:$BS,기획현황!$AM$1,FALSE))=TRUE,0,VLOOKUP($A120,기획현황!$F:$BS,기획현황!$AM$1,FALSE))</f>
        <v>0</v>
      </c>
      <c r="AK120" s="1130">
        <f t="shared" si="12"/>
        <v>0</v>
      </c>
      <c r="AL120" s="31"/>
    </row>
    <row r="121" spans="2:38" ht="53.25" customHeight="1">
      <c r="B121" s="310" t="str">
        <f t="shared" si="14"/>
        <v/>
      </c>
      <c r="C121" s="1117">
        <f>IF(ISERROR(VLOOKUP($A121,기획현황!$F:$BS,기획현황!$AG$1,FALSE))=TRUE,0,VLOOKUP($A121,기획현황!$F:$BS,기획현황!$AG$1,FALSE))</f>
        <v>0</v>
      </c>
      <c r="D121" s="1117">
        <f>IF(ISERROR(VLOOKUP($A121,기획현황!$F:$BS,기획현황!$AK$1,FALSE))=TRUE,0,VLOOKUP($A121,기획현황!$F:$BS,기획현황!$AK$1,FALSE))</f>
        <v>0</v>
      </c>
      <c r="F121" s="1140"/>
      <c r="G121" s="1119" t="str">
        <f>IF(ISERROR(VLOOKUP($A121,기획현황!$F:$BS,기획현황!$U$1,FALSE))=TRUE,"",VLOOKUP($A121,기획현황!$F:$BS,기획현황!$U$1,FALSE))</f>
        <v/>
      </c>
      <c r="H121" s="1119" t="str">
        <f>IF(ISERROR(VLOOKUP($A121,기획현황!$F:$BS,기획현황!$X$1,FALSE))=TRUE,"",VLOOKUP($A121,기획현황!$F:$BS,기획현황!$X$1,FALSE))</f>
        <v/>
      </c>
      <c r="I121" s="1120" t="str">
        <f>IF(ISERROR(VLOOKUP($A121,기획현황!$F:$BS,기획현황!$AG$1,FALSE))=TRUE,"",VLOOKUP($A121,기획현황!$F:$BS,기획현황!$AG$1,FALSE))</f>
        <v/>
      </c>
      <c r="J121" s="1136">
        <f>SUMIF(기획현황!$F:$F,$A121,기획현황!$AF:$AF)</f>
        <v>0</v>
      </c>
      <c r="K121" s="1122">
        <f>IF(ISERROR(VLOOKUP($A121,기획현황!$F:$BS,기획현황!$AU$1,FALSE))=TRUE,0,VLOOKUP($A121,기획현황!$F:$BS,기획현황!$AU$1,FALSE))</f>
        <v>0</v>
      </c>
      <c r="L121" s="1123">
        <f>IF(ISERROR(VLOOKUP($A121,기획현황!$F:$BS,기획현황!$AV$1,FALSE))=TRUE,0,VLOOKUP($A121,기획현황!$F:$BS,기획현황!$AV$1,FALSE))</f>
        <v>0</v>
      </c>
      <c r="M121" s="1124">
        <f>IF(ISERROR(VLOOKUP($A121,기획현황!$F:$BS,기획현황!$AW$1,FALSE))=TRUE,0,VLOOKUP($A121,기획현황!$F:$BS,기획현황!$AW$1,FALSE))</f>
        <v>0</v>
      </c>
      <c r="N121" s="1125">
        <f>IF(ISERROR(VLOOKUP($A121,기획현황!$F:$BS,기획현황!$AP$1,FALSE))=TRUE,0,VLOOKUP($A121,기획현황!$F:$BS,기획현황!$AP$1,FALSE))</f>
        <v>0</v>
      </c>
      <c r="O121" s="1126">
        <f t="shared" si="17"/>
        <v>0</v>
      </c>
      <c r="P121" s="1127">
        <f t="shared" si="17"/>
        <v>0</v>
      </c>
      <c r="Q121" s="1127">
        <f t="shared" si="17"/>
        <v>0</v>
      </c>
      <c r="R121" s="1127">
        <f t="shared" si="17"/>
        <v>0</v>
      </c>
      <c r="S121" s="1128">
        <f t="shared" si="17"/>
        <v>0</v>
      </c>
      <c r="T121" s="1128">
        <f t="shared" si="17"/>
        <v>0</v>
      </c>
      <c r="U121" s="1129">
        <f>IF(ISERROR(VLOOKUP($A121,기획현황!$F:$BS,기획현황!$AM$1,FALSE))=TRUE,0,VLOOKUP($A121,기획현황!$F:$BS,기획현황!$AM$1,FALSE))</f>
        <v>0</v>
      </c>
      <c r="V121" s="1130">
        <f t="shared" si="13"/>
        <v>0</v>
      </c>
      <c r="W121" s="1131">
        <f>IF(ISERROR(VLOOKUP($A121,기획현황!$F:$BS,기획현황!$BG$1,FALSE))=TRUE,0,VLOOKUP($A121,기획현황!$F:$BS,기획현황!$BG$1,FALSE))</f>
        <v>0</v>
      </c>
      <c r="X121" s="1130"/>
      <c r="Y121" s="238"/>
      <c r="Z121" s="1122">
        <f t="shared" si="15"/>
        <v>0</v>
      </c>
      <c r="AA121" s="1123">
        <f t="shared" si="15"/>
        <v>0</v>
      </c>
      <c r="AB121" s="1139">
        <f t="shared" si="15"/>
        <v>0</v>
      </c>
      <c r="AC121" s="1132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22">
        <f t="shared" si="16"/>
        <v>0</v>
      </c>
      <c r="AE121" s="1133">
        <f t="shared" si="16"/>
        <v>0</v>
      </c>
      <c r="AF121" s="1133">
        <f t="shared" si="16"/>
        <v>0</v>
      </c>
      <c r="AG121" s="1133">
        <f t="shared" si="16"/>
        <v>0</v>
      </c>
      <c r="AH121" s="1134">
        <f t="shared" si="16"/>
        <v>0</v>
      </c>
      <c r="AI121" s="1134">
        <f t="shared" si="16"/>
        <v>0</v>
      </c>
      <c r="AJ121" s="1135">
        <f>IF(ISERROR(VLOOKUP($A121,기획현황!$F:$BS,기획현황!$AM$1,FALSE))=TRUE,0,VLOOKUP($A121,기획현황!$F:$BS,기획현황!$AM$1,FALSE))</f>
        <v>0</v>
      </c>
      <c r="AK121" s="1130">
        <f t="shared" si="12"/>
        <v>0</v>
      </c>
      <c r="AL121" s="31"/>
    </row>
    <row r="122" spans="2:38" ht="53.25" customHeight="1">
      <c r="B122" s="310" t="str">
        <f t="shared" si="14"/>
        <v/>
      </c>
      <c r="C122" s="1117">
        <f>IF(ISERROR(VLOOKUP($A122,기획현황!$F:$BS,기획현황!$AG$1,FALSE))=TRUE,0,VLOOKUP($A122,기획현황!$F:$BS,기획현황!$AG$1,FALSE))</f>
        <v>0</v>
      </c>
      <c r="D122" s="1117">
        <f>IF(ISERROR(VLOOKUP($A122,기획현황!$F:$BS,기획현황!$AK$1,FALSE))=TRUE,0,VLOOKUP($A122,기획현황!$F:$BS,기획현황!$AK$1,FALSE))</f>
        <v>0</v>
      </c>
      <c r="F122" s="1140"/>
      <c r="G122" s="1119" t="str">
        <f>IF(ISERROR(VLOOKUP($A122,기획현황!$F:$BS,기획현황!$U$1,FALSE))=TRUE,"",VLOOKUP($A122,기획현황!$F:$BS,기획현황!$U$1,FALSE))</f>
        <v/>
      </c>
      <c r="H122" s="1119" t="str">
        <f>IF(ISERROR(VLOOKUP($A122,기획현황!$F:$BS,기획현황!$X$1,FALSE))=TRUE,"",VLOOKUP($A122,기획현황!$F:$BS,기획현황!$X$1,FALSE))</f>
        <v/>
      </c>
      <c r="I122" s="1120" t="str">
        <f>IF(ISERROR(VLOOKUP($A122,기획현황!$F:$BS,기획현황!$AG$1,FALSE))=TRUE,"",VLOOKUP($A122,기획현황!$F:$BS,기획현황!$AG$1,FALSE))</f>
        <v/>
      </c>
      <c r="J122" s="1136">
        <f>SUMIF(기획현황!$F:$F,$A122,기획현황!$AF:$AF)</f>
        <v>0</v>
      </c>
      <c r="K122" s="1122">
        <f>IF(ISERROR(VLOOKUP($A122,기획현황!$F:$BS,기획현황!$AU$1,FALSE))=TRUE,0,VLOOKUP($A122,기획현황!$F:$BS,기획현황!$AU$1,FALSE))</f>
        <v>0</v>
      </c>
      <c r="L122" s="1123">
        <f>IF(ISERROR(VLOOKUP($A122,기획현황!$F:$BS,기획현황!$AV$1,FALSE))=TRUE,0,VLOOKUP($A122,기획현황!$F:$BS,기획현황!$AV$1,FALSE))</f>
        <v>0</v>
      </c>
      <c r="M122" s="1124">
        <f>IF(ISERROR(VLOOKUP($A122,기획현황!$F:$BS,기획현황!$AW$1,FALSE))=TRUE,0,VLOOKUP($A122,기획현황!$F:$BS,기획현황!$AW$1,FALSE))</f>
        <v>0</v>
      </c>
      <c r="N122" s="1125">
        <f>IF(ISERROR(VLOOKUP($A122,기획현황!$F:$BS,기획현황!$AP$1,FALSE))=TRUE,0,VLOOKUP($A122,기획현황!$F:$BS,기획현황!$AP$1,FALSE))</f>
        <v>0</v>
      </c>
      <c r="O122" s="1126">
        <f t="shared" si="17"/>
        <v>0</v>
      </c>
      <c r="P122" s="1127">
        <f t="shared" si="17"/>
        <v>0</v>
      </c>
      <c r="Q122" s="1127">
        <f t="shared" si="17"/>
        <v>0</v>
      </c>
      <c r="R122" s="1127">
        <f t="shared" si="17"/>
        <v>0</v>
      </c>
      <c r="S122" s="1128">
        <f t="shared" si="17"/>
        <v>0</v>
      </c>
      <c r="T122" s="1128">
        <f t="shared" si="17"/>
        <v>0</v>
      </c>
      <c r="U122" s="1129">
        <f>IF(ISERROR(VLOOKUP($A122,기획현황!$F:$BS,기획현황!$AM$1,FALSE))=TRUE,0,VLOOKUP($A122,기획현황!$F:$BS,기획현황!$AM$1,FALSE))</f>
        <v>0</v>
      </c>
      <c r="V122" s="1130">
        <f t="shared" si="13"/>
        <v>0</v>
      </c>
      <c r="W122" s="1131">
        <f>IF(ISERROR(VLOOKUP($A122,기획현황!$F:$BS,기획현황!$BG$1,FALSE))=TRUE,0,VLOOKUP($A122,기획현황!$F:$BS,기획현황!$BG$1,FALSE))</f>
        <v>0</v>
      </c>
      <c r="X122" s="1130"/>
      <c r="Y122" s="238"/>
      <c r="Z122" s="1122">
        <f t="shared" si="15"/>
        <v>0</v>
      </c>
      <c r="AA122" s="1123">
        <f t="shared" si="15"/>
        <v>0</v>
      </c>
      <c r="AB122" s="1139">
        <f t="shared" si="15"/>
        <v>0</v>
      </c>
      <c r="AC122" s="1132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22">
        <f t="shared" si="16"/>
        <v>0</v>
      </c>
      <c r="AE122" s="1133">
        <f t="shared" si="16"/>
        <v>0</v>
      </c>
      <c r="AF122" s="1133">
        <f t="shared" si="16"/>
        <v>0</v>
      </c>
      <c r="AG122" s="1133">
        <f t="shared" si="16"/>
        <v>0</v>
      </c>
      <c r="AH122" s="1134">
        <f t="shared" si="16"/>
        <v>0</v>
      </c>
      <c r="AI122" s="1134">
        <f t="shared" si="16"/>
        <v>0</v>
      </c>
      <c r="AJ122" s="1135">
        <f>IF(ISERROR(VLOOKUP($A122,기획현황!$F:$BS,기획현황!$AM$1,FALSE))=TRUE,0,VLOOKUP($A122,기획현황!$F:$BS,기획현황!$AM$1,FALSE))</f>
        <v>0</v>
      </c>
      <c r="AK122" s="1130">
        <f t="shared" si="12"/>
        <v>0</v>
      </c>
      <c r="AL122" s="31"/>
    </row>
    <row r="123" spans="2:38" ht="53.25" customHeight="1">
      <c r="B123" s="310" t="str">
        <f t="shared" si="14"/>
        <v/>
      </c>
      <c r="C123" s="1117">
        <f>IF(ISERROR(VLOOKUP($A123,기획현황!$F:$BS,기획현황!$AG$1,FALSE))=TRUE,0,VLOOKUP($A123,기획현황!$F:$BS,기획현황!$AG$1,FALSE))</f>
        <v>0</v>
      </c>
      <c r="D123" s="1117">
        <f>IF(ISERROR(VLOOKUP($A123,기획현황!$F:$BS,기획현황!$AK$1,FALSE))=TRUE,0,VLOOKUP($A123,기획현황!$F:$BS,기획현황!$AK$1,FALSE))</f>
        <v>0</v>
      </c>
      <c r="F123" s="1140"/>
      <c r="G123" s="1119" t="str">
        <f>IF(ISERROR(VLOOKUP($A123,기획현황!$F:$BS,기획현황!$U$1,FALSE))=TRUE,"",VLOOKUP($A123,기획현황!$F:$BS,기획현황!$U$1,FALSE))</f>
        <v/>
      </c>
      <c r="H123" s="1119" t="str">
        <f>IF(ISERROR(VLOOKUP($A123,기획현황!$F:$BS,기획현황!$X$1,FALSE))=TRUE,"",VLOOKUP($A123,기획현황!$F:$BS,기획현황!$X$1,FALSE))</f>
        <v/>
      </c>
      <c r="I123" s="1120" t="str">
        <f>IF(ISERROR(VLOOKUP($A123,기획현황!$F:$BS,기획현황!$AG$1,FALSE))=TRUE,"",VLOOKUP($A123,기획현황!$F:$BS,기획현황!$AG$1,FALSE))</f>
        <v/>
      </c>
      <c r="J123" s="1136">
        <f>SUMIF(기획현황!$F:$F,$A123,기획현황!$AF:$AF)</f>
        <v>0</v>
      </c>
      <c r="K123" s="1122">
        <f>IF(ISERROR(VLOOKUP($A123,기획현황!$F:$BS,기획현황!$AU$1,FALSE))=TRUE,0,VLOOKUP($A123,기획현황!$F:$BS,기획현황!$AU$1,FALSE))</f>
        <v>0</v>
      </c>
      <c r="L123" s="1123">
        <f>IF(ISERROR(VLOOKUP($A123,기획현황!$F:$BS,기획현황!$AV$1,FALSE))=TRUE,0,VLOOKUP($A123,기획현황!$F:$BS,기획현황!$AV$1,FALSE))</f>
        <v>0</v>
      </c>
      <c r="M123" s="1124">
        <f>IF(ISERROR(VLOOKUP($A123,기획현황!$F:$BS,기획현황!$AW$1,FALSE))=TRUE,0,VLOOKUP($A123,기획현황!$F:$BS,기획현황!$AW$1,FALSE))</f>
        <v>0</v>
      </c>
      <c r="N123" s="1125">
        <f>IF(ISERROR(VLOOKUP($A123,기획현황!$F:$BS,기획현황!$AP$1,FALSE))=TRUE,0,VLOOKUP($A123,기획현황!$F:$BS,기획현황!$AP$1,FALSE))</f>
        <v>0</v>
      </c>
      <c r="O123" s="1126">
        <f t="shared" si="17"/>
        <v>0</v>
      </c>
      <c r="P123" s="1127">
        <f t="shared" si="17"/>
        <v>0</v>
      </c>
      <c r="Q123" s="1127">
        <f t="shared" si="17"/>
        <v>0</v>
      </c>
      <c r="R123" s="1127">
        <f t="shared" si="17"/>
        <v>0</v>
      </c>
      <c r="S123" s="1128">
        <f t="shared" si="17"/>
        <v>0</v>
      </c>
      <c r="T123" s="1128">
        <f t="shared" si="17"/>
        <v>0</v>
      </c>
      <c r="U123" s="1129">
        <f>IF(ISERROR(VLOOKUP($A123,기획현황!$F:$BS,기획현황!$AM$1,FALSE))=TRUE,0,VLOOKUP($A123,기획현황!$F:$BS,기획현황!$AM$1,FALSE))</f>
        <v>0</v>
      </c>
      <c r="V123" s="1130">
        <f t="shared" si="13"/>
        <v>0</v>
      </c>
      <c r="W123" s="1131">
        <f>IF(ISERROR(VLOOKUP($A123,기획현황!$F:$BS,기획현황!$BG$1,FALSE))=TRUE,0,VLOOKUP($A123,기획현황!$F:$BS,기획현황!$BG$1,FALSE))</f>
        <v>0</v>
      </c>
      <c r="X123" s="1130"/>
      <c r="Y123" s="238"/>
      <c r="Z123" s="1122">
        <f t="shared" si="15"/>
        <v>0</v>
      </c>
      <c r="AA123" s="1123">
        <f t="shared" si="15"/>
        <v>0</v>
      </c>
      <c r="AB123" s="1139">
        <f t="shared" si="15"/>
        <v>0</v>
      </c>
      <c r="AC123" s="1132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22">
        <f t="shared" si="16"/>
        <v>0</v>
      </c>
      <c r="AE123" s="1133">
        <f t="shared" si="16"/>
        <v>0</v>
      </c>
      <c r="AF123" s="1133">
        <f t="shared" si="16"/>
        <v>0</v>
      </c>
      <c r="AG123" s="1133">
        <f t="shared" si="16"/>
        <v>0</v>
      </c>
      <c r="AH123" s="1134">
        <f t="shared" si="16"/>
        <v>0</v>
      </c>
      <c r="AI123" s="1134">
        <f t="shared" si="16"/>
        <v>0</v>
      </c>
      <c r="AJ123" s="1135">
        <f>IF(ISERROR(VLOOKUP($A123,기획현황!$F:$BS,기획현황!$AM$1,FALSE))=TRUE,0,VLOOKUP($A123,기획현황!$F:$BS,기획현황!$AM$1,FALSE))</f>
        <v>0</v>
      </c>
      <c r="AK123" s="1130">
        <f t="shared" si="12"/>
        <v>0</v>
      </c>
      <c r="AL123" s="31"/>
    </row>
    <row r="124" spans="2:38" ht="53.25" customHeight="1">
      <c r="B124" s="310" t="str">
        <f t="shared" si="14"/>
        <v/>
      </c>
      <c r="C124" s="1117">
        <f>IF(ISERROR(VLOOKUP($A124,기획현황!$F:$BS,기획현황!$AG$1,FALSE))=TRUE,0,VLOOKUP($A124,기획현황!$F:$BS,기획현황!$AG$1,FALSE))</f>
        <v>0</v>
      </c>
      <c r="D124" s="1117">
        <f>IF(ISERROR(VLOOKUP($A124,기획현황!$F:$BS,기획현황!$AK$1,FALSE))=TRUE,0,VLOOKUP($A124,기획현황!$F:$BS,기획현황!$AK$1,FALSE))</f>
        <v>0</v>
      </c>
      <c r="F124" s="1140"/>
      <c r="G124" s="1119" t="str">
        <f>IF(ISERROR(VLOOKUP($A124,기획현황!$F:$BS,기획현황!$U$1,FALSE))=TRUE,"",VLOOKUP($A124,기획현황!$F:$BS,기획현황!$U$1,FALSE))</f>
        <v/>
      </c>
      <c r="H124" s="1119" t="str">
        <f>IF(ISERROR(VLOOKUP($A124,기획현황!$F:$BS,기획현황!$X$1,FALSE))=TRUE,"",VLOOKUP($A124,기획현황!$F:$BS,기획현황!$X$1,FALSE))</f>
        <v/>
      </c>
      <c r="I124" s="1120" t="str">
        <f>IF(ISERROR(VLOOKUP($A124,기획현황!$F:$BS,기획현황!$AG$1,FALSE))=TRUE,"",VLOOKUP($A124,기획현황!$F:$BS,기획현황!$AG$1,FALSE))</f>
        <v/>
      </c>
      <c r="J124" s="1136">
        <f>SUMIF(기획현황!$F:$F,$A124,기획현황!$AF:$AF)</f>
        <v>0</v>
      </c>
      <c r="K124" s="1122">
        <f>IF(ISERROR(VLOOKUP($A124,기획현황!$F:$BS,기획현황!$AU$1,FALSE))=TRUE,0,VLOOKUP($A124,기획현황!$F:$BS,기획현황!$AU$1,FALSE))</f>
        <v>0</v>
      </c>
      <c r="L124" s="1123">
        <f>IF(ISERROR(VLOOKUP($A124,기획현황!$F:$BS,기획현황!$AV$1,FALSE))=TRUE,0,VLOOKUP($A124,기획현황!$F:$BS,기획현황!$AV$1,FALSE))</f>
        <v>0</v>
      </c>
      <c r="M124" s="1124">
        <f>IF(ISERROR(VLOOKUP($A124,기획현황!$F:$BS,기획현황!$AW$1,FALSE))=TRUE,0,VLOOKUP($A124,기획현황!$F:$BS,기획현황!$AW$1,FALSE))</f>
        <v>0</v>
      </c>
      <c r="N124" s="1125">
        <f>IF(ISERROR(VLOOKUP($A124,기획현황!$F:$BS,기획현황!$AP$1,FALSE))=TRUE,0,VLOOKUP($A124,기획현황!$F:$BS,기획현황!$AP$1,FALSE))</f>
        <v>0</v>
      </c>
      <c r="O124" s="1126">
        <f t="shared" si="17"/>
        <v>0</v>
      </c>
      <c r="P124" s="1127">
        <f t="shared" si="17"/>
        <v>0</v>
      </c>
      <c r="Q124" s="1127">
        <f t="shared" si="17"/>
        <v>0</v>
      </c>
      <c r="R124" s="1127">
        <f t="shared" si="17"/>
        <v>0</v>
      </c>
      <c r="S124" s="1128">
        <f t="shared" si="17"/>
        <v>0</v>
      </c>
      <c r="T124" s="1128">
        <f t="shared" si="17"/>
        <v>0</v>
      </c>
      <c r="U124" s="1129">
        <f>IF(ISERROR(VLOOKUP($A124,기획현황!$F:$BS,기획현황!$AM$1,FALSE))=TRUE,0,VLOOKUP($A124,기획현황!$F:$BS,기획현황!$AM$1,FALSE))</f>
        <v>0</v>
      </c>
      <c r="V124" s="1130">
        <f t="shared" si="13"/>
        <v>0</v>
      </c>
      <c r="W124" s="1131">
        <f>IF(ISERROR(VLOOKUP($A124,기획현황!$F:$BS,기획현황!$BG$1,FALSE))=TRUE,0,VLOOKUP($A124,기획현황!$F:$BS,기획현황!$BG$1,FALSE))</f>
        <v>0</v>
      </c>
      <c r="X124" s="1130"/>
      <c r="Y124" s="238"/>
      <c r="Z124" s="1122">
        <f t="shared" si="15"/>
        <v>0</v>
      </c>
      <c r="AA124" s="1123">
        <f t="shared" si="15"/>
        <v>0</v>
      </c>
      <c r="AB124" s="1139">
        <f t="shared" si="15"/>
        <v>0</v>
      </c>
      <c r="AC124" s="1132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22">
        <f t="shared" si="16"/>
        <v>0</v>
      </c>
      <c r="AE124" s="1133">
        <f t="shared" si="16"/>
        <v>0</v>
      </c>
      <c r="AF124" s="1133">
        <f t="shared" si="16"/>
        <v>0</v>
      </c>
      <c r="AG124" s="1133">
        <f t="shared" si="16"/>
        <v>0</v>
      </c>
      <c r="AH124" s="1134">
        <f t="shared" si="16"/>
        <v>0</v>
      </c>
      <c r="AI124" s="1134">
        <f t="shared" si="16"/>
        <v>0</v>
      </c>
      <c r="AJ124" s="1135">
        <f>IF(ISERROR(VLOOKUP($A124,기획현황!$F:$BS,기획현황!$AM$1,FALSE))=TRUE,0,VLOOKUP($A124,기획현황!$F:$BS,기획현황!$AM$1,FALSE))</f>
        <v>0</v>
      </c>
      <c r="AK124" s="1130">
        <f t="shared" si="12"/>
        <v>0</v>
      </c>
      <c r="AL124" s="31"/>
    </row>
    <row r="125" spans="2:38" ht="53.25" customHeight="1">
      <c r="B125" s="310" t="str">
        <f t="shared" si="14"/>
        <v/>
      </c>
      <c r="C125" s="1117">
        <f>IF(ISERROR(VLOOKUP($A125,기획현황!$F:$BS,기획현황!$AG$1,FALSE))=TRUE,0,VLOOKUP($A125,기획현황!$F:$BS,기획현황!$AG$1,FALSE))</f>
        <v>0</v>
      </c>
      <c r="D125" s="1117">
        <f>IF(ISERROR(VLOOKUP($A125,기획현황!$F:$BS,기획현황!$AK$1,FALSE))=TRUE,0,VLOOKUP($A125,기획현황!$F:$BS,기획현황!$AK$1,FALSE))</f>
        <v>0</v>
      </c>
      <c r="F125" s="1140"/>
      <c r="G125" s="1119" t="str">
        <f>IF(ISERROR(VLOOKUP($A125,기획현황!$F:$BS,기획현황!$U$1,FALSE))=TRUE,"",VLOOKUP($A125,기획현황!$F:$BS,기획현황!$U$1,FALSE))</f>
        <v/>
      </c>
      <c r="H125" s="1119" t="str">
        <f>IF(ISERROR(VLOOKUP($A125,기획현황!$F:$BS,기획현황!$X$1,FALSE))=TRUE,"",VLOOKUP($A125,기획현황!$F:$BS,기획현황!$X$1,FALSE))</f>
        <v/>
      </c>
      <c r="I125" s="1120" t="str">
        <f>IF(ISERROR(VLOOKUP($A125,기획현황!$F:$BS,기획현황!$AG$1,FALSE))=TRUE,"",VLOOKUP($A125,기획현황!$F:$BS,기획현황!$AG$1,FALSE))</f>
        <v/>
      </c>
      <c r="J125" s="1136">
        <f>SUMIF(기획현황!$F:$F,$A125,기획현황!$AF:$AF)</f>
        <v>0</v>
      </c>
      <c r="K125" s="1122">
        <f>IF(ISERROR(VLOOKUP($A125,기획현황!$F:$BS,기획현황!$AU$1,FALSE))=TRUE,0,VLOOKUP($A125,기획현황!$F:$BS,기획현황!$AU$1,FALSE))</f>
        <v>0</v>
      </c>
      <c r="L125" s="1123">
        <f>IF(ISERROR(VLOOKUP($A125,기획현황!$F:$BS,기획현황!$AV$1,FALSE))=TRUE,0,VLOOKUP($A125,기획현황!$F:$BS,기획현황!$AV$1,FALSE))</f>
        <v>0</v>
      </c>
      <c r="M125" s="1124">
        <f>IF(ISERROR(VLOOKUP($A125,기획현황!$F:$BS,기획현황!$AW$1,FALSE))=TRUE,0,VLOOKUP($A125,기획현황!$F:$BS,기획현황!$AW$1,FALSE))</f>
        <v>0</v>
      </c>
      <c r="N125" s="1125">
        <f>IF(ISERROR(VLOOKUP($A125,기획현황!$F:$BS,기획현황!$AP$1,FALSE))=TRUE,0,VLOOKUP($A125,기획현황!$F:$BS,기획현황!$AP$1,FALSE))</f>
        <v>0</v>
      </c>
      <c r="O125" s="1126">
        <f t="shared" si="17"/>
        <v>0</v>
      </c>
      <c r="P125" s="1127">
        <f t="shared" si="17"/>
        <v>0</v>
      </c>
      <c r="Q125" s="1127">
        <f t="shared" si="17"/>
        <v>0</v>
      </c>
      <c r="R125" s="1127">
        <f t="shared" si="17"/>
        <v>0</v>
      </c>
      <c r="S125" s="1128">
        <f t="shared" si="17"/>
        <v>0</v>
      </c>
      <c r="T125" s="1128">
        <f t="shared" si="17"/>
        <v>0</v>
      </c>
      <c r="U125" s="1129">
        <f>IF(ISERROR(VLOOKUP($A125,기획현황!$F:$BS,기획현황!$AM$1,FALSE))=TRUE,0,VLOOKUP($A125,기획현황!$F:$BS,기획현황!$AM$1,FALSE))</f>
        <v>0</v>
      </c>
      <c r="V125" s="1130">
        <f t="shared" si="13"/>
        <v>0</v>
      </c>
      <c r="W125" s="1131">
        <f>IF(ISERROR(VLOOKUP($A125,기획현황!$F:$BS,기획현황!$BG$1,FALSE))=TRUE,0,VLOOKUP($A125,기획현황!$F:$BS,기획현황!$BG$1,FALSE))</f>
        <v>0</v>
      </c>
      <c r="X125" s="1130"/>
      <c r="Y125" s="238"/>
      <c r="Z125" s="1122">
        <f t="shared" si="15"/>
        <v>0</v>
      </c>
      <c r="AA125" s="1123">
        <f t="shared" si="15"/>
        <v>0</v>
      </c>
      <c r="AB125" s="1139">
        <f t="shared" si="15"/>
        <v>0</v>
      </c>
      <c r="AC125" s="1132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22">
        <f t="shared" si="16"/>
        <v>0</v>
      </c>
      <c r="AE125" s="1133">
        <f t="shared" si="16"/>
        <v>0</v>
      </c>
      <c r="AF125" s="1133">
        <f t="shared" si="16"/>
        <v>0</v>
      </c>
      <c r="AG125" s="1133">
        <f t="shared" si="16"/>
        <v>0</v>
      </c>
      <c r="AH125" s="1134">
        <f t="shared" si="16"/>
        <v>0</v>
      </c>
      <c r="AI125" s="1134">
        <f t="shared" si="16"/>
        <v>0</v>
      </c>
      <c r="AJ125" s="1135">
        <f>IF(ISERROR(VLOOKUP($A125,기획현황!$F:$BS,기획현황!$AM$1,FALSE))=TRUE,0,VLOOKUP($A125,기획현황!$F:$BS,기획현황!$AM$1,FALSE))</f>
        <v>0</v>
      </c>
      <c r="AK125" s="1130">
        <f t="shared" si="12"/>
        <v>0</v>
      </c>
      <c r="AL125" s="31"/>
    </row>
    <row r="126" spans="2:38" ht="53.25" customHeight="1">
      <c r="B126" s="310" t="str">
        <f t="shared" si="14"/>
        <v/>
      </c>
      <c r="C126" s="1117">
        <f>IF(ISERROR(VLOOKUP($A126,기획현황!$F:$BS,기획현황!$AG$1,FALSE))=TRUE,0,VLOOKUP($A126,기획현황!$F:$BS,기획현황!$AG$1,FALSE))</f>
        <v>0</v>
      </c>
      <c r="D126" s="1117">
        <f>IF(ISERROR(VLOOKUP($A126,기획현황!$F:$BS,기획현황!$AK$1,FALSE))=TRUE,0,VLOOKUP($A126,기획현황!$F:$BS,기획현황!$AK$1,FALSE))</f>
        <v>0</v>
      </c>
      <c r="F126" s="1140"/>
      <c r="G126" s="1119" t="str">
        <f>IF(ISERROR(VLOOKUP($A126,기획현황!$F:$BS,기획현황!$U$1,FALSE))=TRUE,"",VLOOKUP($A126,기획현황!$F:$BS,기획현황!$U$1,FALSE))</f>
        <v/>
      </c>
      <c r="H126" s="1119" t="str">
        <f>IF(ISERROR(VLOOKUP($A126,기획현황!$F:$BS,기획현황!$X$1,FALSE))=TRUE,"",VLOOKUP($A126,기획현황!$F:$BS,기획현황!$X$1,FALSE))</f>
        <v/>
      </c>
      <c r="I126" s="1120" t="str">
        <f>IF(ISERROR(VLOOKUP($A126,기획현황!$F:$BS,기획현황!$AG$1,FALSE))=TRUE,"",VLOOKUP($A126,기획현황!$F:$BS,기획현황!$AG$1,FALSE))</f>
        <v/>
      </c>
      <c r="J126" s="1136">
        <f>SUMIF(기획현황!$F:$F,$A126,기획현황!$AF:$AF)</f>
        <v>0</v>
      </c>
      <c r="K126" s="1122">
        <f>IF(ISERROR(VLOOKUP($A126,기획현황!$F:$BS,기획현황!$AU$1,FALSE))=TRUE,0,VLOOKUP($A126,기획현황!$F:$BS,기획현황!$AU$1,FALSE))</f>
        <v>0</v>
      </c>
      <c r="L126" s="1123">
        <f>IF(ISERROR(VLOOKUP($A126,기획현황!$F:$BS,기획현황!$AV$1,FALSE))=TRUE,0,VLOOKUP($A126,기획현황!$F:$BS,기획현황!$AV$1,FALSE))</f>
        <v>0</v>
      </c>
      <c r="M126" s="1124">
        <f>IF(ISERROR(VLOOKUP($A126,기획현황!$F:$BS,기획현황!$AW$1,FALSE))=TRUE,0,VLOOKUP($A126,기획현황!$F:$BS,기획현황!$AW$1,FALSE))</f>
        <v>0</v>
      </c>
      <c r="N126" s="1125">
        <f>IF(ISERROR(VLOOKUP($A126,기획현황!$F:$BS,기획현황!$AP$1,FALSE))=TRUE,0,VLOOKUP($A126,기획현황!$F:$BS,기획현황!$AP$1,FALSE))</f>
        <v>0</v>
      </c>
      <c r="O126" s="1126">
        <f t="shared" si="17"/>
        <v>0</v>
      </c>
      <c r="P126" s="1127">
        <f t="shared" si="17"/>
        <v>0</v>
      </c>
      <c r="Q126" s="1127">
        <f t="shared" si="17"/>
        <v>0</v>
      </c>
      <c r="R126" s="1127">
        <f t="shared" si="17"/>
        <v>0</v>
      </c>
      <c r="S126" s="1128">
        <f t="shared" si="17"/>
        <v>0</v>
      </c>
      <c r="T126" s="1128">
        <f t="shared" si="17"/>
        <v>0</v>
      </c>
      <c r="U126" s="1129">
        <f>IF(ISERROR(VLOOKUP($A126,기획현황!$F:$BS,기획현황!$AM$1,FALSE))=TRUE,0,VLOOKUP($A126,기획현황!$F:$BS,기획현황!$AM$1,FALSE))</f>
        <v>0</v>
      </c>
      <c r="V126" s="1130">
        <f t="shared" si="13"/>
        <v>0</v>
      </c>
      <c r="W126" s="1131">
        <f>IF(ISERROR(VLOOKUP($A126,기획현황!$F:$BS,기획현황!$BG$1,FALSE))=TRUE,0,VLOOKUP($A126,기획현황!$F:$BS,기획현황!$BG$1,FALSE))</f>
        <v>0</v>
      </c>
      <c r="X126" s="1130"/>
      <c r="Y126" s="238"/>
      <c r="Z126" s="1122">
        <f t="shared" si="15"/>
        <v>0</v>
      </c>
      <c r="AA126" s="1123">
        <f t="shared" si="15"/>
        <v>0</v>
      </c>
      <c r="AB126" s="1139">
        <f t="shared" si="15"/>
        <v>0</v>
      </c>
      <c r="AC126" s="1132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22">
        <f t="shared" si="16"/>
        <v>0</v>
      </c>
      <c r="AE126" s="1133">
        <f t="shared" si="16"/>
        <v>0</v>
      </c>
      <c r="AF126" s="1133">
        <f t="shared" si="16"/>
        <v>0</v>
      </c>
      <c r="AG126" s="1133">
        <f t="shared" si="16"/>
        <v>0</v>
      </c>
      <c r="AH126" s="1134">
        <f t="shared" si="16"/>
        <v>0</v>
      </c>
      <c r="AI126" s="1134">
        <f t="shared" si="16"/>
        <v>0</v>
      </c>
      <c r="AJ126" s="1135">
        <f>IF(ISERROR(VLOOKUP($A126,기획현황!$F:$BS,기획현황!$AM$1,FALSE))=TRUE,0,VLOOKUP($A126,기획현황!$F:$BS,기획현황!$AM$1,FALSE))</f>
        <v>0</v>
      </c>
      <c r="AK126" s="1130">
        <f t="shared" si="12"/>
        <v>0</v>
      </c>
      <c r="AL126" s="31"/>
    </row>
    <row r="127" spans="2:38" ht="53.25" customHeight="1">
      <c r="B127" s="310" t="str">
        <f t="shared" si="14"/>
        <v/>
      </c>
      <c r="C127" s="1117">
        <f>IF(ISERROR(VLOOKUP($A127,기획현황!$F:$BS,기획현황!$AG$1,FALSE))=TRUE,0,VLOOKUP($A127,기획현황!$F:$BS,기획현황!$AG$1,FALSE))</f>
        <v>0</v>
      </c>
      <c r="D127" s="1117">
        <f>IF(ISERROR(VLOOKUP($A127,기획현황!$F:$BS,기획현황!$AK$1,FALSE))=TRUE,0,VLOOKUP($A127,기획현황!$F:$BS,기획현황!$AK$1,FALSE))</f>
        <v>0</v>
      </c>
      <c r="F127" s="1140"/>
      <c r="G127" s="1119" t="str">
        <f>IF(ISERROR(VLOOKUP($A127,기획현황!$F:$BS,기획현황!$U$1,FALSE))=TRUE,"",VLOOKUP($A127,기획현황!$F:$BS,기획현황!$U$1,FALSE))</f>
        <v/>
      </c>
      <c r="H127" s="1119" t="str">
        <f>IF(ISERROR(VLOOKUP($A127,기획현황!$F:$BS,기획현황!$X$1,FALSE))=TRUE,"",VLOOKUP($A127,기획현황!$F:$BS,기획현황!$X$1,FALSE))</f>
        <v/>
      </c>
      <c r="I127" s="1120" t="str">
        <f>IF(ISERROR(VLOOKUP($A127,기획현황!$F:$BS,기획현황!$AG$1,FALSE))=TRUE,"",VLOOKUP($A127,기획현황!$F:$BS,기획현황!$AG$1,FALSE))</f>
        <v/>
      </c>
      <c r="J127" s="1136">
        <f>SUMIF(기획현황!$F:$F,$A127,기획현황!$AF:$AF)</f>
        <v>0</v>
      </c>
      <c r="K127" s="1122">
        <f>IF(ISERROR(VLOOKUP($A127,기획현황!$F:$BS,기획현황!$AU$1,FALSE))=TRUE,0,VLOOKUP($A127,기획현황!$F:$BS,기획현황!$AU$1,FALSE))</f>
        <v>0</v>
      </c>
      <c r="L127" s="1123">
        <f>IF(ISERROR(VLOOKUP($A127,기획현황!$F:$BS,기획현황!$AV$1,FALSE))=TRUE,0,VLOOKUP($A127,기획현황!$F:$BS,기획현황!$AV$1,FALSE))</f>
        <v>0</v>
      </c>
      <c r="M127" s="1124">
        <f>IF(ISERROR(VLOOKUP($A127,기획현황!$F:$BS,기획현황!$AW$1,FALSE))=TRUE,0,VLOOKUP($A127,기획현황!$F:$BS,기획현황!$AW$1,FALSE))</f>
        <v>0</v>
      </c>
      <c r="N127" s="1125">
        <f>IF(ISERROR(VLOOKUP($A127,기획현황!$F:$BS,기획현황!$AP$1,FALSE))=TRUE,0,VLOOKUP($A127,기획현황!$F:$BS,기획현황!$AP$1,FALSE))</f>
        <v>0</v>
      </c>
      <c r="O127" s="1126">
        <f t="shared" si="17"/>
        <v>0</v>
      </c>
      <c r="P127" s="1127">
        <f t="shared" si="17"/>
        <v>0</v>
      </c>
      <c r="Q127" s="1127">
        <f t="shared" si="17"/>
        <v>0</v>
      </c>
      <c r="R127" s="1127">
        <f t="shared" si="17"/>
        <v>0</v>
      </c>
      <c r="S127" s="1128">
        <f t="shared" si="17"/>
        <v>0</v>
      </c>
      <c r="T127" s="1128">
        <f t="shared" si="17"/>
        <v>0</v>
      </c>
      <c r="U127" s="1129">
        <f>IF(ISERROR(VLOOKUP($A127,기획현황!$F:$BS,기획현황!$AM$1,FALSE))=TRUE,0,VLOOKUP($A127,기획현황!$F:$BS,기획현황!$AM$1,FALSE))</f>
        <v>0</v>
      </c>
      <c r="V127" s="1130">
        <f t="shared" si="13"/>
        <v>0</v>
      </c>
      <c r="W127" s="1131">
        <f>IF(ISERROR(VLOOKUP($A127,기획현황!$F:$BS,기획현황!$BG$1,FALSE))=TRUE,0,VLOOKUP($A127,기획현황!$F:$BS,기획현황!$BG$1,FALSE))</f>
        <v>0</v>
      </c>
      <c r="X127" s="1130"/>
      <c r="Y127" s="238"/>
      <c r="Z127" s="1122">
        <f t="shared" si="15"/>
        <v>0</v>
      </c>
      <c r="AA127" s="1123">
        <f t="shared" si="15"/>
        <v>0</v>
      </c>
      <c r="AB127" s="1139">
        <f t="shared" si="15"/>
        <v>0</v>
      </c>
      <c r="AC127" s="1132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22">
        <f t="shared" si="16"/>
        <v>0</v>
      </c>
      <c r="AE127" s="1133">
        <f t="shared" si="16"/>
        <v>0</v>
      </c>
      <c r="AF127" s="1133">
        <f t="shared" si="16"/>
        <v>0</v>
      </c>
      <c r="AG127" s="1133">
        <f t="shared" si="16"/>
        <v>0</v>
      </c>
      <c r="AH127" s="1134">
        <f t="shared" si="16"/>
        <v>0</v>
      </c>
      <c r="AI127" s="1134">
        <f t="shared" si="16"/>
        <v>0</v>
      </c>
      <c r="AJ127" s="1135">
        <f>IF(ISERROR(VLOOKUP($A127,기획현황!$F:$BS,기획현황!$AM$1,FALSE))=TRUE,0,VLOOKUP($A127,기획현황!$F:$BS,기획현황!$AM$1,FALSE))</f>
        <v>0</v>
      </c>
      <c r="AK127" s="1130">
        <f t="shared" si="12"/>
        <v>0</v>
      </c>
      <c r="AL127" s="31"/>
    </row>
    <row r="128" spans="2:38" ht="53.25" customHeight="1">
      <c r="B128" s="310" t="str">
        <f t="shared" si="14"/>
        <v/>
      </c>
      <c r="C128" s="1117">
        <f>IF(ISERROR(VLOOKUP($A128,기획현황!$F:$BS,기획현황!$AG$1,FALSE))=TRUE,0,VLOOKUP($A128,기획현황!$F:$BS,기획현황!$AG$1,FALSE))</f>
        <v>0</v>
      </c>
      <c r="D128" s="1117">
        <f>IF(ISERROR(VLOOKUP($A128,기획현황!$F:$BS,기획현황!$AK$1,FALSE))=TRUE,0,VLOOKUP($A128,기획현황!$F:$BS,기획현황!$AK$1,FALSE))</f>
        <v>0</v>
      </c>
      <c r="F128" s="1140"/>
      <c r="G128" s="1119" t="str">
        <f>IF(ISERROR(VLOOKUP($A128,기획현황!$F:$BS,기획현황!$U$1,FALSE))=TRUE,"",VLOOKUP($A128,기획현황!$F:$BS,기획현황!$U$1,FALSE))</f>
        <v/>
      </c>
      <c r="H128" s="1119" t="str">
        <f>IF(ISERROR(VLOOKUP($A128,기획현황!$F:$BS,기획현황!$X$1,FALSE))=TRUE,"",VLOOKUP($A128,기획현황!$F:$BS,기획현황!$X$1,FALSE))</f>
        <v/>
      </c>
      <c r="I128" s="1120" t="str">
        <f>IF(ISERROR(VLOOKUP($A128,기획현황!$F:$BS,기획현황!$AG$1,FALSE))=TRUE,"",VLOOKUP($A128,기획현황!$F:$BS,기획현황!$AG$1,FALSE))</f>
        <v/>
      </c>
      <c r="J128" s="1136">
        <f>SUMIF(기획현황!$F:$F,$A128,기획현황!$AF:$AF)</f>
        <v>0</v>
      </c>
      <c r="K128" s="1122">
        <f>IF(ISERROR(VLOOKUP($A128,기획현황!$F:$BS,기획현황!$AU$1,FALSE))=TRUE,0,VLOOKUP($A128,기획현황!$F:$BS,기획현황!$AU$1,FALSE))</f>
        <v>0</v>
      </c>
      <c r="L128" s="1123">
        <f>IF(ISERROR(VLOOKUP($A128,기획현황!$F:$BS,기획현황!$AV$1,FALSE))=TRUE,0,VLOOKUP($A128,기획현황!$F:$BS,기획현황!$AV$1,FALSE))</f>
        <v>0</v>
      </c>
      <c r="M128" s="1124">
        <f>IF(ISERROR(VLOOKUP($A128,기획현황!$F:$BS,기획현황!$AW$1,FALSE))=TRUE,0,VLOOKUP($A128,기획현황!$F:$BS,기획현황!$AW$1,FALSE))</f>
        <v>0</v>
      </c>
      <c r="N128" s="1125">
        <f>IF(ISERROR(VLOOKUP($A128,기획현황!$F:$BS,기획현황!$AP$1,FALSE))=TRUE,0,VLOOKUP($A128,기획현황!$F:$BS,기획현황!$AP$1,FALSE))</f>
        <v>0</v>
      </c>
      <c r="O128" s="1126">
        <f t="shared" si="17"/>
        <v>0</v>
      </c>
      <c r="P128" s="1127">
        <f t="shared" si="17"/>
        <v>0</v>
      </c>
      <c r="Q128" s="1127">
        <f t="shared" si="17"/>
        <v>0</v>
      </c>
      <c r="R128" s="1127">
        <f t="shared" si="17"/>
        <v>0</v>
      </c>
      <c r="S128" s="1128">
        <f t="shared" si="17"/>
        <v>0</v>
      </c>
      <c r="T128" s="1128">
        <f t="shared" si="17"/>
        <v>0</v>
      </c>
      <c r="U128" s="1129">
        <f>IF(ISERROR(VLOOKUP($A128,기획현황!$F:$BS,기획현황!$AM$1,FALSE))=TRUE,0,VLOOKUP($A128,기획현황!$F:$BS,기획현황!$AM$1,FALSE))</f>
        <v>0</v>
      </c>
      <c r="V128" s="1130">
        <f t="shared" si="13"/>
        <v>0</v>
      </c>
      <c r="W128" s="1131">
        <f>IF(ISERROR(VLOOKUP($A128,기획현황!$F:$BS,기획현황!$BG$1,FALSE))=TRUE,0,VLOOKUP($A128,기획현황!$F:$BS,기획현황!$BG$1,FALSE))</f>
        <v>0</v>
      </c>
      <c r="X128" s="1130"/>
      <c r="Y128" s="238"/>
      <c r="Z128" s="1122">
        <f t="shared" si="15"/>
        <v>0</v>
      </c>
      <c r="AA128" s="1123">
        <f t="shared" si="15"/>
        <v>0</v>
      </c>
      <c r="AB128" s="1139">
        <f t="shared" si="15"/>
        <v>0</v>
      </c>
      <c r="AC128" s="1132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22">
        <f t="shared" si="16"/>
        <v>0</v>
      </c>
      <c r="AE128" s="1133">
        <f t="shared" si="16"/>
        <v>0</v>
      </c>
      <c r="AF128" s="1133">
        <f t="shared" si="16"/>
        <v>0</v>
      </c>
      <c r="AG128" s="1133">
        <f t="shared" si="16"/>
        <v>0</v>
      </c>
      <c r="AH128" s="1134">
        <f t="shared" si="16"/>
        <v>0</v>
      </c>
      <c r="AI128" s="1134">
        <f t="shared" si="16"/>
        <v>0</v>
      </c>
      <c r="AJ128" s="1135">
        <f>IF(ISERROR(VLOOKUP($A128,기획현황!$F:$BS,기획현황!$AM$1,FALSE))=TRUE,0,VLOOKUP($A128,기획현황!$F:$BS,기획현황!$AM$1,FALSE))</f>
        <v>0</v>
      </c>
      <c r="AK128" s="1130">
        <f t="shared" si="12"/>
        <v>0</v>
      </c>
      <c r="AL128" s="31"/>
    </row>
    <row r="129" spans="2:38" ht="53.25" customHeight="1">
      <c r="B129" s="310" t="str">
        <f t="shared" si="14"/>
        <v/>
      </c>
      <c r="C129" s="1117">
        <f>IF(ISERROR(VLOOKUP($A129,기획현황!$F:$BS,기획현황!$AG$1,FALSE))=TRUE,0,VLOOKUP($A129,기획현황!$F:$BS,기획현황!$AG$1,FALSE))</f>
        <v>0</v>
      </c>
      <c r="D129" s="1117">
        <f>IF(ISERROR(VLOOKUP($A129,기획현황!$F:$BS,기획현황!$AK$1,FALSE))=TRUE,0,VLOOKUP($A129,기획현황!$F:$BS,기획현황!$AK$1,FALSE))</f>
        <v>0</v>
      </c>
      <c r="F129" s="1140"/>
      <c r="G129" s="1119" t="str">
        <f>IF(ISERROR(VLOOKUP($A129,기획현황!$F:$BS,기획현황!$U$1,FALSE))=TRUE,"",VLOOKUP($A129,기획현황!$F:$BS,기획현황!$U$1,FALSE))</f>
        <v/>
      </c>
      <c r="H129" s="1119" t="str">
        <f>IF(ISERROR(VLOOKUP($A129,기획현황!$F:$BS,기획현황!$X$1,FALSE))=TRUE,"",VLOOKUP($A129,기획현황!$F:$BS,기획현황!$X$1,FALSE))</f>
        <v/>
      </c>
      <c r="I129" s="1120" t="str">
        <f>IF(ISERROR(VLOOKUP($A129,기획현황!$F:$BS,기획현황!$AG$1,FALSE))=TRUE,"",VLOOKUP($A129,기획현황!$F:$BS,기획현황!$AG$1,FALSE))</f>
        <v/>
      </c>
      <c r="J129" s="1136">
        <f>SUMIF(기획현황!$F:$F,$A129,기획현황!$AF:$AF)</f>
        <v>0</v>
      </c>
      <c r="K129" s="1122">
        <f>IF(ISERROR(VLOOKUP($A129,기획현황!$F:$BS,기획현황!$AU$1,FALSE))=TRUE,0,VLOOKUP($A129,기획현황!$F:$BS,기획현황!$AU$1,FALSE))</f>
        <v>0</v>
      </c>
      <c r="L129" s="1123">
        <f>IF(ISERROR(VLOOKUP($A129,기획현황!$F:$BS,기획현황!$AV$1,FALSE))=TRUE,0,VLOOKUP($A129,기획현황!$F:$BS,기획현황!$AV$1,FALSE))</f>
        <v>0</v>
      </c>
      <c r="M129" s="1124">
        <f>IF(ISERROR(VLOOKUP($A129,기획현황!$F:$BS,기획현황!$AW$1,FALSE))=TRUE,0,VLOOKUP($A129,기획현황!$F:$BS,기획현황!$AW$1,FALSE))</f>
        <v>0</v>
      </c>
      <c r="N129" s="1125">
        <f>IF(ISERROR(VLOOKUP($A129,기획현황!$F:$BS,기획현황!$AP$1,FALSE))=TRUE,0,VLOOKUP($A129,기획현황!$F:$BS,기획현황!$AP$1,FALSE))</f>
        <v>0</v>
      </c>
      <c r="O129" s="1126">
        <f t="shared" si="17"/>
        <v>0</v>
      </c>
      <c r="P129" s="1127">
        <f t="shared" si="17"/>
        <v>0</v>
      </c>
      <c r="Q129" s="1127">
        <f t="shared" si="17"/>
        <v>0</v>
      </c>
      <c r="R129" s="1127">
        <f t="shared" si="17"/>
        <v>0</v>
      </c>
      <c r="S129" s="1128">
        <f t="shared" si="17"/>
        <v>0</v>
      </c>
      <c r="T129" s="1128">
        <f t="shared" si="17"/>
        <v>0</v>
      </c>
      <c r="U129" s="1129">
        <f>IF(ISERROR(VLOOKUP($A129,기획현황!$F:$BS,기획현황!$AM$1,FALSE))=TRUE,0,VLOOKUP($A129,기획현황!$F:$BS,기획현황!$AM$1,FALSE))</f>
        <v>0</v>
      </c>
      <c r="V129" s="1130">
        <f t="shared" si="13"/>
        <v>0</v>
      </c>
      <c r="W129" s="1131">
        <f>IF(ISERROR(VLOOKUP($A129,기획현황!$F:$BS,기획현황!$BG$1,FALSE))=TRUE,0,VLOOKUP($A129,기획현황!$F:$BS,기획현황!$BG$1,FALSE))</f>
        <v>0</v>
      </c>
      <c r="X129" s="1130"/>
      <c r="Y129" s="238"/>
      <c r="Z129" s="1122">
        <f t="shared" si="15"/>
        <v>0</v>
      </c>
      <c r="AA129" s="1123">
        <f t="shared" si="15"/>
        <v>0</v>
      </c>
      <c r="AB129" s="1139">
        <f t="shared" si="15"/>
        <v>0</v>
      </c>
      <c r="AC129" s="1132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22">
        <f t="shared" si="16"/>
        <v>0</v>
      </c>
      <c r="AE129" s="1133">
        <f t="shared" si="16"/>
        <v>0</v>
      </c>
      <c r="AF129" s="1133">
        <f t="shared" si="16"/>
        <v>0</v>
      </c>
      <c r="AG129" s="1133">
        <f t="shared" si="16"/>
        <v>0</v>
      </c>
      <c r="AH129" s="1134">
        <f t="shared" si="16"/>
        <v>0</v>
      </c>
      <c r="AI129" s="1134">
        <f t="shared" si="16"/>
        <v>0</v>
      </c>
      <c r="AJ129" s="1135">
        <f>IF(ISERROR(VLOOKUP($A129,기획현황!$F:$BS,기획현황!$AM$1,FALSE))=TRUE,0,VLOOKUP($A129,기획현황!$F:$BS,기획현황!$AM$1,FALSE))</f>
        <v>0</v>
      </c>
      <c r="AK129" s="1130">
        <f t="shared" si="12"/>
        <v>0</v>
      </c>
      <c r="AL129" s="31"/>
    </row>
    <row r="130" spans="2:38" ht="53.25" customHeight="1">
      <c r="B130" s="310" t="str">
        <f t="shared" si="14"/>
        <v/>
      </c>
      <c r="C130" s="1117">
        <f>IF(ISERROR(VLOOKUP($A130,기획현황!$F:$BS,기획현황!$AG$1,FALSE))=TRUE,0,VLOOKUP($A130,기획현황!$F:$BS,기획현황!$AG$1,FALSE))</f>
        <v>0</v>
      </c>
      <c r="D130" s="1117">
        <f>IF(ISERROR(VLOOKUP($A130,기획현황!$F:$BS,기획현황!$AK$1,FALSE))=TRUE,0,VLOOKUP($A130,기획현황!$F:$BS,기획현황!$AK$1,FALSE))</f>
        <v>0</v>
      </c>
      <c r="F130" s="1140"/>
      <c r="G130" s="1119" t="str">
        <f>IF(ISERROR(VLOOKUP($A130,기획현황!$F:$BS,기획현황!$U$1,FALSE))=TRUE,"",VLOOKUP($A130,기획현황!$F:$BS,기획현황!$U$1,FALSE))</f>
        <v/>
      </c>
      <c r="H130" s="1119" t="str">
        <f>IF(ISERROR(VLOOKUP($A130,기획현황!$F:$BS,기획현황!$X$1,FALSE))=TRUE,"",VLOOKUP($A130,기획현황!$F:$BS,기획현황!$X$1,FALSE))</f>
        <v/>
      </c>
      <c r="I130" s="1120" t="str">
        <f>IF(ISERROR(VLOOKUP($A130,기획현황!$F:$BS,기획현황!$AG$1,FALSE))=TRUE,"",VLOOKUP($A130,기획현황!$F:$BS,기획현황!$AG$1,FALSE))</f>
        <v/>
      </c>
      <c r="J130" s="1136">
        <f>SUMIF(기획현황!$F:$F,$A130,기획현황!$AF:$AF)</f>
        <v>0</v>
      </c>
      <c r="K130" s="1122">
        <f>IF(ISERROR(VLOOKUP($A130,기획현황!$F:$BS,기획현황!$AU$1,FALSE))=TRUE,0,VLOOKUP($A130,기획현황!$F:$BS,기획현황!$AU$1,FALSE))</f>
        <v>0</v>
      </c>
      <c r="L130" s="1123">
        <f>IF(ISERROR(VLOOKUP($A130,기획현황!$F:$BS,기획현황!$AV$1,FALSE))=TRUE,0,VLOOKUP($A130,기획현황!$F:$BS,기획현황!$AV$1,FALSE))</f>
        <v>0</v>
      </c>
      <c r="M130" s="1124">
        <f>IF(ISERROR(VLOOKUP($A130,기획현황!$F:$BS,기획현황!$AW$1,FALSE))=TRUE,0,VLOOKUP($A130,기획현황!$F:$BS,기획현황!$AW$1,FALSE))</f>
        <v>0</v>
      </c>
      <c r="N130" s="1125">
        <f>IF(ISERROR(VLOOKUP($A130,기획현황!$F:$BS,기획현황!$AP$1,FALSE))=TRUE,0,VLOOKUP($A130,기획현황!$F:$BS,기획현황!$AP$1,FALSE))</f>
        <v>0</v>
      </c>
      <c r="O130" s="1126">
        <f t="shared" si="17"/>
        <v>0</v>
      </c>
      <c r="P130" s="1127">
        <f t="shared" si="17"/>
        <v>0</v>
      </c>
      <c r="Q130" s="1127">
        <f t="shared" si="17"/>
        <v>0</v>
      </c>
      <c r="R130" s="1127">
        <f t="shared" si="17"/>
        <v>0</v>
      </c>
      <c r="S130" s="1128">
        <f t="shared" si="17"/>
        <v>0</v>
      </c>
      <c r="T130" s="1128">
        <f t="shared" si="17"/>
        <v>0</v>
      </c>
      <c r="U130" s="1129">
        <f>IF(ISERROR(VLOOKUP($A130,기획현황!$F:$BS,기획현황!$AM$1,FALSE))=TRUE,0,VLOOKUP($A130,기획현황!$F:$BS,기획현황!$AM$1,FALSE))</f>
        <v>0</v>
      </c>
      <c r="V130" s="1130">
        <f t="shared" si="13"/>
        <v>0</v>
      </c>
      <c r="W130" s="1131">
        <f>IF(ISERROR(VLOOKUP($A130,기획현황!$F:$BS,기획현황!$BG$1,FALSE))=TRUE,0,VLOOKUP($A130,기획현황!$F:$BS,기획현황!$BG$1,FALSE))</f>
        <v>0</v>
      </c>
      <c r="X130" s="1130"/>
      <c r="Y130" s="238"/>
      <c r="Z130" s="1122">
        <f t="shared" si="15"/>
        <v>0</v>
      </c>
      <c r="AA130" s="1123">
        <f t="shared" si="15"/>
        <v>0</v>
      </c>
      <c r="AB130" s="1139">
        <f t="shared" si="15"/>
        <v>0</v>
      </c>
      <c r="AC130" s="1132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22">
        <f t="shared" si="16"/>
        <v>0</v>
      </c>
      <c r="AE130" s="1133">
        <f t="shared" si="16"/>
        <v>0</v>
      </c>
      <c r="AF130" s="1133">
        <f t="shared" si="16"/>
        <v>0</v>
      </c>
      <c r="AG130" s="1133">
        <f t="shared" si="16"/>
        <v>0</v>
      </c>
      <c r="AH130" s="1134">
        <f t="shared" si="16"/>
        <v>0</v>
      </c>
      <c r="AI130" s="1134">
        <f t="shared" si="16"/>
        <v>0</v>
      </c>
      <c r="AJ130" s="1135">
        <f>IF(ISERROR(VLOOKUP($A130,기획현황!$F:$BS,기획현황!$AM$1,FALSE))=TRUE,0,VLOOKUP($A130,기획현황!$F:$BS,기획현황!$AM$1,FALSE))</f>
        <v>0</v>
      </c>
      <c r="AK130" s="1130">
        <f t="shared" si="12"/>
        <v>0</v>
      </c>
      <c r="AL130" s="31"/>
    </row>
    <row r="131" spans="2:38" ht="53.25" customHeight="1">
      <c r="B131" s="310" t="str">
        <f t="shared" si="14"/>
        <v/>
      </c>
      <c r="C131" s="1117">
        <f>IF(ISERROR(VLOOKUP($A131,기획현황!$F:$BS,기획현황!$AG$1,FALSE))=TRUE,0,VLOOKUP($A131,기획현황!$F:$BS,기획현황!$AG$1,FALSE))</f>
        <v>0</v>
      </c>
      <c r="D131" s="1117">
        <f>IF(ISERROR(VLOOKUP($A131,기획현황!$F:$BS,기획현황!$AK$1,FALSE))=TRUE,0,VLOOKUP($A131,기획현황!$F:$BS,기획현황!$AK$1,FALSE))</f>
        <v>0</v>
      </c>
      <c r="F131" s="1140"/>
      <c r="G131" s="1119" t="str">
        <f>IF(ISERROR(VLOOKUP($A131,기획현황!$F:$BS,기획현황!$U$1,FALSE))=TRUE,"",VLOOKUP($A131,기획현황!$F:$BS,기획현황!$U$1,FALSE))</f>
        <v/>
      </c>
      <c r="H131" s="1119" t="str">
        <f>IF(ISERROR(VLOOKUP($A131,기획현황!$F:$BS,기획현황!$X$1,FALSE))=TRUE,"",VLOOKUP($A131,기획현황!$F:$BS,기획현황!$X$1,FALSE))</f>
        <v/>
      </c>
      <c r="I131" s="1120" t="str">
        <f>IF(ISERROR(VLOOKUP($A131,기획현황!$F:$BS,기획현황!$AG$1,FALSE))=TRUE,"",VLOOKUP($A131,기획현황!$F:$BS,기획현황!$AG$1,FALSE))</f>
        <v/>
      </c>
      <c r="J131" s="1136">
        <f>SUMIF(기획현황!$F:$F,$A131,기획현황!$AF:$AF)</f>
        <v>0</v>
      </c>
      <c r="K131" s="1122">
        <f>IF(ISERROR(VLOOKUP($A131,기획현황!$F:$BS,기획현황!$AU$1,FALSE))=TRUE,0,VLOOKUP($A131,기획현황!$F:$BS,기획현황!$AU$1,FALSE))</f>
        <v>0</v>
      </c>
      <c r="L131" s="1123">
        <f>IF(ISERROR(VLOOKUP($A131,기획현황!$F:$BS,기획현황!$AV$1,FALSE))=TRUE,0,VLOOKUP($A131,기획현황!$F:$BS,기획현황!$AV$1,FALSE))</f>
        <v>0</v>
      </c>
      <c r="M131" s="1124">
        <f>IF(ISERROR(VLOOKUP($A131,기획현황!$F:$BS,기획현황!$AW$1,FALSE))=TRUE,0,VLOOKUP($A131,기획현황!$F:$BS,기획현황!$AW$1,FALSE))</f>
        <v>0</v>
      </c>
      <c r="N131" s="1125">
        <f>IF(ISERROR(VLOOKUP($A131,기획현황!$F:$BS,기획현황!$AP$1,FALSE))=TRUE,0,VLOOKUP($A131,기획현황!$F:$BS,기획현황!$AP$1,FALSE))</f>
        <v>0</v>
      </c>
      <c r="O131" s="1126">
        <f t="shared" si="17"/>
        <v>0</v>
      </c>
      <c r="P131" s="1127">
        <f t="shared" si="17"/>
        <v>0</v>
      </c>
      <c r="Q131" s="1127">
        <f t="shared" si="17"/>
        <v>0</v>
      </c>
      <c r="R131" s="1127">
        <f t="shared" si="17"/>
        <v>0</v>
      </c>
      <c r="S131" s="1128">
        <f t="shared" si="17"/>
        <v>0</v>
      </c>
      <c r="T131" s="1128">
        <f t="shared" si="17"/>
        <v>0</v>
      </c>
      <c r="U131" s="1129">
        <f>IF(ISERROR(VLOOKUP($A131,기획현황!$F:$BS,기획현황!$AM$1,FALSE))=TRUE,0,VLOOKUP($A131,기획현황!$F:$BS,기획현황!$AM$1,FALSE))</f>
        <v>0</v>
      </c>
      <c r="V131" s="1130">
        <f t="shared" si="13"/>
        <v>0</v>
      </c>
      <c r="W131" s="1131">
        <f>IF(ISERROR(VLOOKUP($A131,기획현황!$F:$BS,기획현황!$BG$1,FALSE))=TRUE,0,VLOOKUP($A131,기획현황!$F:$BS,기획현황!$BG$1,FALSE))</f>
        <v>0</v>
      </c>
      <c r="X131" s="1130"/>
      <c r="Y131" s="238"/>
      <c r="Z131" s="1122">
        <f t="shared" si="15"/>
        <v>0</v>
      </c>
      <c r="AA131" s="1123">
        <f t="shared" si="15"/>
        <v>0</v>
      </c>
      <c r="AB131" s="1139">
        <f t="shared" si="15"/>
        <v>0</v>
      </c>
      <c r="AC131" s="1132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22">
        <f t="shared" si="16"/>
        <v>0</v>
      </c>
      <c r="AE131" s="1133">
        <f t="shared" si="16"/>
        <v>0</v>
      </c>
      <c r="AF131" s="1133">
        <f t="shared" si="16"/>
        <v>0</v>
      </c>
      <c r="AG131" s="1133">
        <f t="shared" si="16"/>
        <v>0</v>
      </c>
      <c r="AH131" s="1134">
        <f t="shared" si="16"/>
        <v>0</v>
      </c>
      <c r="AI131" s="1134">
        <f t="shared" si="16"/>
        <v>0</v>
      </c>
      <c r="AJ131" s="1135">
        <f>IF(ISERROR(VLOOKUP($A131,기획현황!$F:$BS,기획현황!$AM$1,FALSE))=TRUE,0,VLOOKUP($A131,기획현황!$F:$BS,기획현황!$AM$1,FALSE))</f>
        <v>0</v>
      </c>
      <c r="AK131" s="1130">
        <f t="shared" si="12"/>
        <v>0</v>
      </c>
      <c r="AL131" s="31"/>
    </row>
    <row r="132" spans="2:38" ht="53.25" customHeight="1">
      <c r="B132" s="310" t="str">
        <f t="shared" si="14"/>
        <v/>
      </c>
      <c r="C132" s="1117">
        <f>IF(ISERROR(VLOOKUP($A132,기획현황!$F:$BS,기획현황!$AG$1,FALSE))=TRUE,0,VLOOKUP($A132,기획현황!$F:$BS,기획현황!$AG$1,FALSE))</f>
        <v>0</v>
      </c>
      <c r="D132" s="1117">
        <f>IF(ISERROR(VLOOKUP($A132,기획현황!$F:$BS,기획현황!$AK$1,FALSE))=TRUE,0,VLOOKUP($A132,기획현황!$F:$BS,기획현황!$AK$1,FALSE))</f>
        <v>0</v>
      </c>
      <c r="F132" s="1140"/>
      <c r="G132" s="1119" t="str">
        <f>IF(ISERROR(VLOOKUP($A132,기획현황!$F:$BS,기획현황!$U$1,FALSE))=TRUE,"",VLOOKUP($A132,기획현황!$F:$BS,기획현황!$U$1,FALSE))</f>
        <v/>
      </c>
      <c r="H132" s="1119" t="str">
        <f>IF(ISERROR(VLOOKUP($A132,기획현황!$F:$BS,기획현황!$X$1,FALSE))=TRUE,"",VLOOKUP($A132,기획현황!$F:$BS,기획현황!$X$1,FALSE))</f>
        <v/>
      </c>
      <c r="I132" s="1120" t="str">
        <f>IF(ISERROR(VLOOKUP($A132,기획현황!$F:$BS,기획현황!$AG$1,FALSE))=TRUE,"",VLOOKUP($A132,기획현황!$F:$BS,기획현황!$AG$1,FALSE))</f>
        <v/>
      </c>
      <c r="J132" s="1136">
        <f>SUMIF(기획현황!$F:$F,$A132,기획현황!$AF:$AF)</f>
        <v>0</v>
      </c>
      <c r="K132" s="1122">
        <f>IF(ISERROR(VLOOKUP($A132,기획현황!$F:$BS,기획현황!$AU$1,FALSE))=TRUE,0,VLOOKUP($A132,기획현황!$F:$BS,기획현황!$AU$1,FALSE))</f>
        <v>0</v>
      </c>
      <c r="L132" s="1123">
        <f>IF(ISERROR(VLOOKUP($A132,기획현황!$F:$BS,기획현황!$AV$1,FALSE))=TRUE,0,VLOOKUP($A132,기획현황!$F:$BS,기획현황!$AV$1,FALSE))</f>
        <v>0</v>
      </c>
      <c r="M132" s="1124">
        <f>IF(ISERROR(VLOOKUP($A132,기획현황!$F:$BS,기획현황!$AW$1,FALSE))=TRUE,0,VLOOKUP($A132,기획현황!$F:$BS,기획현황!$AW$1,FALSE))</f>
        <v>0</v>
      </c>
      <c r="N132" s="1125">
        <f>IF(ISERROR(VLOOKUP($A132,기획현황!$F:$BS,기획현황!$AP$1,FALSE))=TRUE,0,VLOOKUP($A132,기획현황!$F:$BS,기획현황!$AP$1,FALSE))</f>
        <v>0</v>
      </c>
      <c r="O132" s="1126">
        <f t="shared" si="17"/>
        <v>0</v>
      </c>
      <c r="P132" s="1127">
        <f t="shared" si="17"/>
        <v>0</v>
      </c>
      <c r="Q132" s="1127">
        <f t="shared" si="17"/>
        <v>0</v>
      </c>
      <c r="R132" s="1127">
        <f t="shared" si="17"/>
        <v>0</v>
      </c>
      <c r="S132" s="1128">
        <f t="shared" si="17"/>
        <v>0</v>
      </c>
      <c r="T132" s="1128">
        <f t="shared" si="17"/>
        <v>0</v>
      </c>
      <c r="U132" s="1129">
        <f>IF(ISERROR(VLOOKUP($A132,기획현황!$F:$BS,기획현황!$AM$1,FALSE))=TRUE,0,VLOOKUP($A132,기획현황!$F:$BS,기획현황!$AM$1,FALSE))</f>
        <v>0</v>
      </c>
      <c r="V132" s="1130">
        <f t="shared" si="13"/>
        <v>0</v>
      </c>
      <c r="W132" s="1131">
        <f>IF(ISERROR(VLOOKUP($A132,기획현황!$F:$BS,기획현황!$BG$1,FALSE))=TRUE,0,VLOOKUP($A132,기획현황!$F:$BS,기획현황!$BG$1,FALSE))</f>
        <v>0</v>
      </c>
      <c r="X132" s="1130"/>
      <c r="Y132" s="238"/>
      <c r="Z132" s="1122">
        <f t="shared" si="15"/>
        <v>0</v>
      </c>
      <c r="AA132" s="1123">
        <f t="shared" si="15"/>
        <v>0</v>
      </c>
      <c r="AB132" s="1139">
        <f t="shared" si="15"/>
        <v>0</v>
      </c>
      <c r="AC132" s="1132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22">
        <f t="shared" si="16"/>
        <v>0</v>
      </c>
      <c r="AE132" s="1133">
        <f t="shared" si="16"/>
        <v>0</v>
      </c>
      <c r="AF132" s="1133">
        <f t="shared" si="16"/>
        <v>0</v>
      </c>
      <c r="AG132" s="1133">
        <f t="shared" si="16"/>
        <v>0</v>
      </c>
      <c r="AH132" s="1134">
        <f t="shared" si="16"/>
        <v>0</v>
      </c>
      <c r="AI132" s="1134">
        <f t="shared" si="16"/>
        <v>0</v>
      </c>
      <c r="AJ132" s="1135">
        <f>IF(ISERROR(VLOOKUP($A132,기획현황!$F:$BS,기획현황!$AM$1,FALSE))=TRUE,0,VLOOKUP($A132,기획현황!$F:$BS,기획현황!$AM$1,FALSE))</f>
        <v>0</v>
      </c>
      <c r="AK132" s="1130">
        <f t="shared" si="12"/>
        <v>0</v>
      </c>
      <c r="AL132" s="31"/>
    </row>
    <row r="133" spans="2:38" ht="53.25" customHeight="1">
      <c r="B133" s="310" t="str">
        <f t="shared" si="14"/>
        <v/>
      </c>
      <c r="C133" s="1117">
        <f>IF(ISERROR(VLOOKUP($A133,기획현황!$F:$BS,기획현황!$AG$1,FALSE))=TRUE,0,VLOOKUP($A133,기획현황!$F:$BS,기획현황!$AG$1,FALSE))</f>
        <v>0</v>
      </c>
      <c r="D133" s="1117">
        <f>IF(ISERROR(VLOOKUP($A133,기획현황!$F:$BS,기획현황!$AK$1,FALSE))=TRUE,0,VLOOKUP($A133,기획현황!$F:$BS,기획현황!$AK$1,FALSE))</f>
        <v>0</v>
      </c>
      <c r="F133" s="1140"/>
      <c r="G133" s="1119" t="str">
        <f>IF(ISERROR(VLOOKUP($A133,기획현황!$F:$BS,기획현황!$U$1,FALSE))=TRUE,"",VLOOKUP($A133,기획현황!$F:$BS,기획현황!$U$1,FALSE))</f>
        <v/>
      </c>
      <c r="H133" s="1119" t="str">
        <f>IF(ISERROR(VLOOKUP($A133,기획현황!$F:$BS,기획현황!$X$1,FALSE))=TRUE,"",VLOOKUP($A133,기획현황!$F:$BS,기획현황!$X$1,FALSE))</f>
        <v/>
      </c>
      <c r="I133" s="1120" t="str">
        <f>IF(ISERROR(VLOOKUP($A133,기획현황!$F:$BS,기획현황!$AG$1,FALSE))=TRUE,"",VLOOKUP($A133,기획현황!$F:$BS,기획현황!$AG$1,FALSE))</f>
        <v/>
      </c>
      <c r="J133" s="1136">
        <f>SUMIF(기획현황!$F:$F,$A133,기획현황!$AF:$AF)</f>
        <v>0</v>
      </c>
      <c r="K133" s="1122">
        <f>IF(ISERROR(VLOOKUP($A133,기획현황!$F:$BS,기획현황!$AU$1,FALSE))=TRUE,0,VLOOKUP($A133,기획현황!$F:$BS,기획현황!$AU$1,FALSE))</f>
        <v>0</v>
      </c>
      <c r="L133" s="1123">
        <f>IF(ISERROR(VLOOKUP($A133,기획현황!$F:$BS,기획현황!$AV$1,FALSE))=TRUE,0,VLOOKUP($A133,기획현황!$F:$BS,기획현황!$AV$1,FALSE))</f>
        <v>0</v>
      </c>
      <c r="M133" s="1124">
        <f>IF(ISERROR(VLOOKUP($A133,기획현황!$F:$BS,기획현황!$AW$1,FALSE))=TRUE,0,VLOOKUP($A133,기획현황!$F:$BS,기획현황!$AW$1,FALSE))</f>
        <v>0</v>
      </c>
      <c r="N133" s="1125">
        <f>IF(ISERROR(VLOOKUP($A133,기획현황!$F:$BS,기획현황!$AP$1,FALSE))=TRUE,0,VLOOKUP($A133,기획현황!$F:$BS,기획현황!$AP$1,FALSE))</f>
        <v>0</v>
      </c>
      <c r="O133" s="1126">
        <f t="shared" si="17"/>
        <v>0</v>
      </c>
      <c r="P133" s="1127">
        <f t="shared" si="17"/>
        <v>0</v>
      </c>
      <c r="Q133" s="1127">
        <f t="shared" si="17"/>
        <v>0</v>
      </c>
      <c r="R133" s="1127">
        <f t="shared" si="17"/>
        <v>0</v>
      </c>
      <c r="S133" s="1128">
        <f t="shared" si="17"/>
        <v>0</v>
      </c>
      <c r="T133" s="1128">
        <f t="shared" si="17"/>
        <v>0</v>
      </c>
      <c r="U133" s="1129">
        <f>IF(ISERROR(VLOOKUP($A133,기획현황!$F:$BS,기획현황!$AM$1,FALSE))=TRUE,0,VLOOKUP($A133,기획현황!$F:$BS,기획현황!$AM$1,FALSE))</f>
        <v>0</v>
      </c>
      <c r="V133" s="1130">
        <f t="shared" si="13"/>
        <v>0</v>
      </c>
      <c r="W133" s="1131">
        <f>IF(ISERROR(VLOOKUP($A133,기획현황!$F:$BS,기획현황!$BG$1,FALSE))=TRUE,0,VLOOKUP($A133,기획현황!$F:$BS,기획현황!$BG$1,FALSE))</f>
        <v>0</v>
      </c>
      <c r="X133" s="1130"/>
      <c r="Y133" s="238"/>
      <c r="Z133" s="1122">
        <f t="shared" si="15"/>
        <v>0</v>
      </c>
      <c r="AA133" s="1123">
        <f t="shared" si="15"/>
        <v>0</v>
      </c>
      <c r="AB133" s="1139">
        <f t="shared" si="15"/>
        <v>0</v>
      </c>
      <c r="AC133" s="1132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22">
        <f t="shared" si="16"/>
        <v>0</v>
      </c>
      <c r="AE133" s="1133">
        <f t="shared" si="16"/>
        <v>0</v>
      </c>
      <c r="AF133" s="1133">
        <f t="shared" si="16"/>
        <v>0</v>
      </c>
      <c r="AG133" s="1133">
        <f t="shared" si="16"/>
        <v>0</v>
      </c>
      <c r="AH133" s="1134">
        <f t="shared" si="16"/>
        <v>0</v>
      </c>
      <c r="AI133" s="1134">
        <f t="shared" si="16"/>
        <v>0</v>
      </c>
      <c r="AJ133" s="1135">
        <f>IF(ISERROR(VLOOKUP($A133,기획현황!$F:$BS,기획현황!$AM$1,FALSE))=TRUE,0,VLOOKUP($A133,기획현황!$F:$BS,기획현황!$AM$1,FALSE))</f>
        <v>0</v>
      </c>
      <c r="AK133" s="1130">
        <f t="shared" ref="AK133:AK196" si="18">IF(ISERROR($AJ133/($AC133*1.1))=TRUE,0,$AJ133/($AC133*1.1))</f>
        <v>0</v>
      </c>
      <c r="AL133" s="31"/>
    </row>
    <row r="134" spans="2:38" ht="53.25" customHeight="1">
      <c r="B134" s="310" t="str">
        <f t="shared" si="14"/>
        <v/>
      </c>
      <c r="C134" s="1117">
        <f>IF(ISERROR(VLOOKUP($A134,기획현황!$F:$BS,기획현황!$AG$1,FALSE))=TRUE,0,VLOOKUP($A134,기획현황!$F:$BS,기획현황!$AG$1,FALSE))</f>
        <v>0</v>
      </c>
      <c r="D134" s="1117">
        <f>IF(ISERROR(VLOOKUP($A134,기획현황!$F:$BS,기획현황!$AK$1,FALSE))=TRUE,0,VLOOKUP($A134,기획현황!$F:$BS,기획현황!$AK$1,FALSE))</f>
        <v>0</v>
      </c>
      <c r="F134" s="1140"/>
      <c r="G134" s="1119" t="str">
        <f>IF(ISERROR(VLOOKUP($A134,기획현황!$F:$BS,기획현황!$U$1,FALSE))=TRUE,"",VLOOKUP($A134,기획현황!$F:$BS,기획현황!$U$1,FALSE))</f>
        <v/>
      </c>
      <c r="H134" s="1119" t="str">
        <f>IF(ISERROR(VLOOKUP($A134,기획현황!$F:$BS,기획현황!$X$1,FALSE))=TRUE,"",VLOOKUP($A134,기획현황!$F:$BS,기획현황!$X$1,FALSE))</f>
        <v/>
      </c>
      <c r="I134" s="1120" t="str">
        <f>IF(ISERROR(VLOOKUP($A134,기획현황!$F:$BS,기획현황!$AG$1,FALSE))=TRUE,"",VLOOKUP($A134,기획현황!$F:$BS,기획현황!$AG$1,FALSE))</f>
        <v/>
      </c>
      <c r="J134" s="1136">
        <f>SUMIF(기획현황!$F:$F,$A134,기획현황!$AF:$AF)</f>
        <v>0</v>
      </c>
      <c r="K134" s="1122">
        <f>IF(ISERROR(VLOOKUP($A134,기획현황!$F:$BS,기획현황!$AU$1,FALSE))=TRUE,0,VLOOKUP($A134,기획현황!$F:$BS,기획현황!$AU$1,FALSE))</f>
        <v>0</v>
      </c>
      <c r="L134" s="1123">
        <f>IF(ISERROR(VLOOKUP($A134,기획현황!$F:$BS,기획현황!$AV$1,FALSE))=TRUE,0,VLOOKUP($A134,기획현황!$F:$BS,기획현황!$AV$1,FALSE))</f>
        <v>0</v>
      </c>
      <c r="M134" s="1124">
        <f>IF(ISERROR(VLOOKUP($A134,기획현황!$F:$BS,기획현황!$AW$1,FALSE))=TRUE,0,VLOOKUP($A134,기획현황!$F:$BS,기획현황!$AW$1,FALSE))</f>
        <v>0</v>
      </c>
      <c r="N134" s="1125">
        <f>IF(ISERROR(VLOOKUP($A134,기획현황!$F:$BS,기획현황!$AP$1,FALSE))=TRUE,0,VLOOKUP($A134,기획현황!$F:$BS,기획현황!$AP$1,FALSE))</f>
        <v>0</v>
      </c>
      <c r="O134" s="1126">
        <f t="shared" si="17"/>
        <v>0</v>
      </c>
      <c r="P134" s="1127">
        <f t="shared" si="17"/>
        <v>0</v>
      </c>
      <c r="Q134" s="1127">
        <f t="shared" si="17"/>
        <v>0</v>
      </c>
      <c r="R134" s="1127">
        <f t="shared" si="17"/>
        <v>0</v>
      </c>
      <c r="S134" s="1128">
        <f t="shared" si="17"/>
        <v>0</v>
      </c>
      <c r="T134" s="1128">
        <f t="shared" si="17"/>
        <v>0</v>
      </c>
      <c r="U134" s="1129">
        <f>IF(ISERROR(VLOOKUP($A134,기획현황!$F:$BS,기획현황!$AM$1,FALSE))=TRUE,0,VLOOKUP($A134,기획현황!$F:$BS,기획현황!$AM$1,FALSE))</f>
        <v>0</v>
      </c>
      <c r="V134" s="1130">
        <f t="shared" ref="V134:V197" si="19">IF(ISERROR($U134/($N134*1.1))=TRUE,0,$U134/($N134*1.1))</f>
        <v>0</v>
      </c>
      <c r="W134" s="1131">
        <f>IF(ISERROR(VLOOKUP($A134,기획현황!$F:$BS,기획현황!$BG$1,FALSE))=TRUE,0,VLOOKUP($A134,기획현황!$F:$BS,기획현황!$BG$1,FALSE))</f>
        <v>0</v>
      </c>
      <c r="X134" s="1130"/>
      <c r="Y134" s="238"/>
      <c r="Z134" s="1122">
        <f t="shared" si="15"/>
        <v>0</v>
      </c>
      <c r="AA134" s="1123">
        <f t="shared" si="15"/>
        <v>0</v>
      </c>
      <c r="AB134" s="1139">
        <f t="shared" si="15"/>
        <v>0</v>
      </c>
      <c r="AC134" s="1132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22">
        <f t="shared" si="16"/>
        <v>0</v>
      </c>
      <c r="AE134" s="1133">
        <f t="shared" si="16"/>
        <v>0</v>
      </c>
      <c r="AF134" s="1133">
        <f t="shared" si="16"/>
        <v>0</v>
      </c>
      <c r="AG134" s="1133">
        <f t="shared" si="16"/>
        <v>0</v>
      </c>
      <c r="AH134" s="1134">
        <f t="shared" si="16"/>
        <v>0</v>
      </c>
      <c r="AI134" s="1134">
        <f t="shared" si="16"/>
        <v>0</v>
      </c>
      <c r="AJ134" s="1135">
        <f>IF(ISERROR(VLOOKUP($A134,기획현황!$F:$BS,기획현황!$AM$1,FALSE))=TRUE,0,VLOOKUP($A134,기획현황!$F:$BS,기획현황!$AM$1,FALSE))</f>
        <v>0</v>
      </c>
      <c r="AK134" s="1130">
        <f t="shared" si="18"/>
        <v>0</v>
      </c>
      <c r="AL134" s="31"/>
    </row>
    <row r="135" spans="2:38" ht="53.25" customHeight="1">
      <c r="B135" s="310" t="str">
        <f t="shared" ref="B135:B198" si="20">MID(G135,4,2)</f>
        <v/>
      </c>
      <c r="C135" s="1117">
        <f>IF(ISERROR(VLOOKUP($A135,기획현황!$F:$BS,기획현황!$AG$1,FALSE))=TRUE,0,VLOOKUP($A135,기획현황!$F:$BS,기획현황!$AG$1,FALSE))</f>
        <v>0</v>
      </c>
      <c r="D135" s="1117">
        <f>IF(ISERROR(VLOOKUP($A135,기획현황!$F:$BS,기획현황!$AK$1,FALSE))=TRUE,0,VLOOKUP($A135,기획현황!$F:$BS,기획현황!$AK$1,FALSE))</f>
        <v>0</v>
      </c>
      <c r="F135" s="1140"/>
      <c r="G135" s="1119" t="str">
        <f>IF(ISERROR(VLOOKUP($A135,기획현황!$F:$BS,기획현황!$U$1,FALSE))=TRUE,"",VLOOKUP($A135,기획현황!$F:$BS,기획현황!$U$1,FALSE))</f>
        <v/>
      </c>
      <c r="H135" s="1119" t="str">
        <f>IF(ISERROR(VLOOKUP($A135,기획현황!$F:$BS,기획현황!$X$1,FALSE))=TRUE,"",VLOOKUP($A135,기획현황!$F:$BS,기획현황!$X$1,FALSE))</f>
        <v/>
      </c>
      <c r="I135" s="1120" t="str">
        <f>IF(ISERROR(VLOOKUP($A135,기획현황!$F:$BS,기획현황!$AG$1,FALSE))=TRUE,"",VLOOKUP($A135,기획현황!$F:$BS,기획현황!$AG$1,FALSE))</f>
        <v/>
      </c>
      <c r="J135" s="1136">
        <f>SUMIF(기획현황!$F:$F,$A135,기획현황!$AF:$AF)</f>
        <v>0</v>
      </c>
      <c r="K135" s="1122">
        <f>IF(ISERROR(VLOOKUP($A135,기획현황!$F:$BS,기획현황!$AU$1,FALSE))=TRUE,0,VLOOKUP($A135,기획현황!$F:$BS,기획현황!$AU$1,FALSE))</f>
        <v>0</v>
      </c>
      <c r="L135" s="1123">
        <f>IF(ISERROR(VLOOKUP($A135,기획현황!$F:$BS,기획현황!$AV$1,FALSE))=TRUE,0,VLOOKUP($A135,기획현황!$F:$BS,기획현황!$AV$1,FALSE))</f>
        <v>0</v>
      </c>
      <c r="M135" s="1124">
        <f>IF(ISERROR(VLOOKUP($A135,기획현황!$F:$BS,기획현황!$AW$1,FALSE))=TRUE,0,VLOOKUP($A135,기획현황!$F:$BS,기획현황!$AW$1,FALSE))</f>
        <v>0</v>
      </c>
      <c r="N135" s="1125">
        <f>IF(ISERROR(VLOOKUP($A135,기획현황!$F:$BS,기획현황!$AP$1,FALSE))=TRUE,0,VLOOKUP($A135,기획현황!$F:$BS,기획현황!$AP$1,FALSE))</f>
        <v>0</v>
      </c>
      <c r="O135" s="1126">
        <f t="shared" si="17"/>
        <v>0</v>
      </c>
      <c r="P135" s="1127">
        <f t="shared" si="17"/>
        <v>0</v>
      </c>
      <c r="Q135" s="1127">
        <f t="shared" si="17"/>
        <v>0</v>
      </c>
      <c r="R135" s="1127">
        <f t="shared" si="17"/>
        <v>0</v>
      </c>
      <c r="S135" s="1128">
        <f t="shared" si="17"/>
        <v>0</v>
      </c>
      <c r="T135" s="1128">
        <f t="shared" si="17"/>
        <v>0</v>
      </c>
      <c r="U135" s="1129">
        <f>IF(ISERROR(VLOOKUP($A135,기획현황!$F:$BS,기획현황!$AM$1,FALSE))=TRUE,0,VLOOKUP($A135,기획현황!$F:$BS,기획현황!$AM$1,FALSE))</f>
        <v>0</v>
      </c>
      <c r="V135" s="1130">
        <f t="shared" si="19"/>
        <v>0</v>
      </c>
      <c r="W135" s="1131">
        <f>IF(ISERROR(VLOOKUP($A135,기획현황!$F:$BS,기획현황!$BG$1,FALSE))=TRUE,0,VLOOKUP($A135,기획현황!$F:$BS,기획현황!$BG$1,FALSE))</f>
        <v>0</v>
      </c>
      <c r="X135" s="1130"/>
      <c r="Y135" s="238"/>
      <c r="Z135" s="1122">
        <f t="shared" ref="Z135:AB198" si="21">K135</f>
        <v>0</v>
      </c>
      <c r="AA135" s="1123">
        <f t="shared" si="21"/>
        <v>0</v>
      </c>
      <c r="AB135" s="1139">
        <f t="shared" si="21"/>
        <v>0</v>
      </c>
      <c r="AC135" s="1132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22">
        <f t="shared" si="16"/>
        <v>0</v>
      </c>
      <c r="AE135" s="1133">
        <f t="shared" si="16"/>
        <v>0</v>
      </c>
      <c r="AF135" s="1133">
        <f t="shared" si="16"/>
        <v>0</v>
      </c>
      <c r="AG135" s="1133">
        <f t="shared" si="16"/>
        <v>0</v>
      </c>
      <c r="AH135" s="1134">
        <f t="shared" si="16"/>
        <v>0</v>
      </c>
      <c r="AI135" s="1134">
        <f t="shared" si="16"/>
        <v>0</v>
      </c>
      <c r="AJ135" s="1135">
        <f>IF(ISERROR(VLOOKUP($A135,기획현황!$F:$BS,기획현황!$AM$1,FALSE))=TRUE,0,VLOOKUP($A135,기획현황!$F:$BS,기획현황!$AM$1,FALSE))</f>
        <v>0</v>
      </c>
      <c r="AK135" s="1130">
        <f t="shared" si="18"/>
        <v>0</v>
      </c>
      <c r="AL135" s="31"/>
    </row>
    <row r="136" spans="2:38" ht="53.25" customHeight="1">
      <c r="B136" s="310" t="str">
        <f t="shared" si="20"/>
        <v/>
      </c>
      <c r="C136" s="1117">
        <f>IF(ISERROR(VLOOKUP($A136,기획현황!$F:$BS,기획현황!$AG$1,FALSE))=TRUE,0,VLOOKUP($A136,기획현황!$F:$BS,기획현황!$AG$1,FALSE))</f>
        <v>0</v>
      </c>
      <c r="D136" s="1117">
        <f>IF(ISERROR(VLOOKUP($A136,기획현황!$F:$BS,기획현황!$AK$1,FALSE))=TRUE,0,VLOOKUP($A136,기획현황!$F:$BS,기획현황!$AK$1,FALSE))</f>
        <v>0</v>
      </c>
      <c r="F136" s="1140"/>
      <c r="G136" s="1119" t="str">
        <f>IF(ISERROR(VLOOKUP($A136,기획현황!$F:$BS,기획현황!$U$1,FALSE))=TRUE,"",VLOOKUP($A136,기획현황!$F:$BS,기획현황!$U$1,FALSE))</f>
        <v/>
      </c>
      <c r="H136" s="1119" t="str">
        <f>IF(ISERROR(VLOOKUP($A136,기획현황!$F:$BS,기획현황!$X$1,FALSE))=TRUE,"",VLOOKUP($A136,기획현황!$F:$BS,기획현황!$X$1,FALSE))</f>
        <v/>
      </c>
      <c r="I136" s="1120" t="str">
        <f>IF(ISERROR(VLOOKUP($A136,기획현황!$F:$BS,기획현황!$AG$1,FALSE))=TRUE,"",VLOOKUP($A136,기획현황!$F:$BS,기획현황!$AG$1,FALSE))</f>
        <v/>
      </c>
      <c r="J136" s="1136">
        <f>SUMIF(기획현황!$F:$F,$A136,기획현황!$AF:$AF)</f>
        <v>0</v>
      </c>
      <c r="K136" s="1122">
        <f>IF(ISERROR(VLOOKUP($A136,기획현황!$F:$BS,기획현황!$AU$1,FALSE))=TRUE,0,VLOOKUP($A136,기획현황!$F:$BS,기획현황!$AU$1,FALSE))</f>
        <v>0</v>
      </c>
      <c r="L136" s="1123">
        <f>IF(ISERROR(VLOOKUP($A136,기획현황!$F:$BS,기획현황!$AV$1,FALSE))=TRUE,0,VLOOKUP($A136,기획현황!$F:$BS,기획현황!$AV$1,FALSE))</f>
        <v>0</v>
      </c>
      <c r="M136" s="1124">
        <f>IF(ISERROR(VLOOKUP($A136,기획현황!$F:$BS,기획현황!$AW$1,FALSE))=TRUE,0,VLOOKUP($A136,기획현황!$F:$BS,기획현황!$AW$1,FALSE))</f>
        <v>0</v>
      </c>
      <c r="N136" s="1125">
        <f>IF(ISERROR(VLOOKUP($A136,기획현황!$F:$BS,기획현황!$AP$1,FALSE))=TRUE,0,VLOOKUP($A136,기획현황!$F:$BS,기획현황!$AP$1,FALSE))</f>
        <v>0</v>
      </c>
      <c r="O136" s="1126">
        <f t="shared" si="17"/>
        <v>0</v>
      </c>
      <c r="P136" s="1127">
        <f t="shared" si="17"/>
        <v>0</v>
      </c>
      <c r="Q136" s="1127">
        <f t="shared" si="17"/>
        <v>0</v>
      </c>
      <c r="R136" s="1127">
        <f t="shared" si="17"/>
        <v>0</v>
      </c>
      <c r="S136" s="1128">
        <f t="shared" si="17"/>
        <v>0</v>
      </c>
      <c r="T136" s="1128">
        <f t="shared" si="17"/>
        <v>0</v>
      </c>
      <c r="U136" s="1129">
        <f>IF(ISERROR(VLOOKUP($A136,기획현황!$F:$BS,기획현황!$AM$1,FALSE))=TRUE,0,VLOOKUP($A136,기획현황!$F:$BS,기획현황!$AM$1,FALSE))</f>
        <v>0</v>
      </c>
      <c r="V136" s="1130">
        <f t="shared" si="19"/>
        <v>0</v>
      </c>
      <c r="W136" s="1131">
        <f>IF(ISERROR(VLOOKUP($A136,기획현황!$F:$BS,기획현황!$BG$1,FALSE))=TRUE,0,VLOOKUP($A136,기획현황!$F:$BS,기획현황!$BG$1,FALSE))</f>
        <v>0</v>
      </c>
      <c r="X136" s="1130"/>
      <c r="Y136" s="238"/>
      <c r="Z136" s="1122">
        <f t="shared" si="21"/>
        <v>0</v>
      </c>
      <c r="AA136" s="1123">
        <f t="shared" si="21"/>
        <v>0</v>
      </c>
      <c r="AB136" s="1139">
        <f t="shared" si="21"/>
        <v>0</v>
      </c>
      <c r="AC136" s="1132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22">
        <f t="shared" si="16"/>
        <v>0</v>
      </c>
      <c r="AE136" s="1133">
        <f t="shared" si="16"/>
        <v>0</v>
      </c>
      <c r="AF136" s="1133">
        <f t="shared" si="16"/>
        <v>0</v>
      </c>
      <c r="AG136" s="1133">
        <f t="shared" si="16"/>
        <v>0</v>
      </c>
      <c r="AH136" s="1134">
        <f t="shared" si="16"/>
        <v>0</v>
      </c>
      <c r="AI136" s="1134">
        <f t="shared" si="16"/>
        <v>0</v>
      </c>
      <c r="AJ136" s="1135">
        <f>IF(ISERROR(VLOOKUP($A136,기획현황!$F:$BS,기획현황!$AM$1,FALSE))=TRUE,0,VLOOKUP($A136,기획현황!$F:$BS,기획현황!$AM$1,FALSE))</f>
        <v>0</v>
      </c>
      <c r="AK136" s="1130">
        <f t="shared" si="18"/>
        <v>0</v>
      </c>
      <c r="AL136" s="31"/>
    </row>
    <row r="137" spans="2:38" ht="53.25" customHeight="1">
      <c r="B137" s="310" t="str">
        <f t="shared" si="20"/>
        <v/>
      </c>
      <c r="C137" s="1117">
        <f>IF(ISERROR(VLOOKUP($A137,기획현황!$F:$BS,기획현황!$AG$1,FALSE))=TRUE,0,VLOOKUP($A137,기획현황!$F:$BS,기획현황!$AG$1,FALSE))</f>
        <v>0</v>
      </c>
      <c r="D137" s="1117">
        <f>IF(ISERROR(VLOOKUP($A137,기획현황!$F:$BS,기획현황!$AK$1,FALSE))=TRUE,0,VLOOKUP($A137,기획현황!$F:$BS,기획현황!$AK$1,FALSE))</f>
        <v>0</v>
      </c>
      <c r="F137" s="1140"/>
      <c r="G137" s="1119" t="str">
        <f>IF(ISERROR(VLOOKUP($A137,기획현황!$F:$BS,기획현황!$U$1,FALSE))=TRUE,"",VLOOKUP($A137,기획현황!$F:$BS,기획현황!$U$1,FALSE))</f>
        <v/>
      </c>
      <c r="H137" s="1119" t="str">
        <f>IF(ISERROR(VLOOKUP($A137,기획현황!$F:$BS,기획현황!$X$1,FALSE))=TRUE,"",VLOOKUP($A137,기획현황!$F:$BS,기획현황!$X$1,FALSE))</f>
        <v/>
      </c>
      <c r="I137" s="1120" t="str">
        <f>IF(ISERROR(VLOOKUP($A137,기획현황!$F:$BS,기획현황!$AG$1,FALSE))=TRUE,"",VLOOKUP($A137,기획현황!$F:$BS,기획현황!$AG$1,FALSE))</f>
        <v/>
      </c>
      <c r="J137" s="1136">
        <f>SUMIF(기획현황!$F:$F,$A137,기획현황!$AF:$AF)</f>
        <v>0</v>
      </c>
      <c r="K137" s="1122">
        <f>IF(ISERROR(VLOOKUP($A137,기획현황!$F:$BS,기획현황!$AU$1,FALSE))=TRUE,0,VLOOKUP($A137,기획현황!$F:$BS,기획현황!$AU$1,FALSE))</f>
        <v>0</v>
      </c>
      <c r="L137" s="1123">
        <f>IF(ISERROR(VLOOKUP($A137,기획현황!$F:$BS,기획현황!$AV$1,FALSE))=TRUE,0,VLOOKUP($A137,기획현황!$F:$BS,기획현황!$AV$1,FALSE))</f>
        <v>0</v>
      </c>
      <c r="M137" s="1124">
        <f>IF(ISERROR(VLOOKUP($A137,기획현황!$F:$BS,기획현황!$AW$1,FALSE))=TRUE,0,VLOOKUP($A137,기획현황!$F:$BS,기획현황!$AW$1,FALSE))</f>
        <v>0</v>
      </c>
      <c r="N137" s="1125">
        <f>IF(ISERROR(VLOOKUP($A137,기획현황!$F:$BS,기획현황!$AP$1,FALSE))=TRUE,0,VLOOKUP($A137,기획현황!$F:$BS,기획현황!$AP$1,FALSE))</f>
        <v>0</v>
      </c>
      <c r="O137" s="1126">
        <f t="shared" si="17"/>
        <v>0</v>
      </c>
      <c r="P137" s="1127">
        <f t="shared" si="17"/>
        <v>0</v>
      </c>
      <c r="Q137" s="1127">
        <f t="shared" si="17"/>
        <v>0</v>
      </c>
      <c r="R137" s="1127">
        <f t="shared" si="17"/>
        <v>0</v>
      </c>
      <c r="S137" s="1128">
        <f t="shared" si="17"/>
        <v>0</v>
      </c>
      <c r="T137" s="1128">
        <f t="shared" si="17"/>
        <v>0</v>
      </c>
      <c r="U137" s="1129">
        <f>IF(ISERROR(VLOOKUP($A137,기획현황!$F:$BS,기획현황!$AM$1,FALSE))=TRUE,0,VLOOKUP($A137,기획현황!$F:$BS,기획현황!$AM$1,FALSE))</f>
        <v>0</v>
      </c>
      <c r="V137" s="1130">
        <f t="shared" si="19"/>
        <v>0</v>
      </c>
      <c r="W137" s="1131">
        <f>IF(ISERROR(VLOOKUP($A137,기획현황!$F:$BS,기획현황!$BG$1,FALSE))=TRUE,0,VLOOKUP($A137,기획현황!$F:$BS,기획현황!$BG$1,FALSE))</f>
        <v>0</v>
      </c>
      <c r="X137" s="1130"/>
      <c r="Y137" s="238"/>
      <c r="Z137" s="1122">
        <f t="shared" si="21"/>
        <v>0</v>
      </c>
      <c r="AA137" s="1123">
        <f t="shared" si="21"/>
        <v>0</v>
      </c>
      <c r="AB137" s="1139">
        <f t="shared" si="21"/>
        <v>0</v>
      </c>
      <c r="AC137" s="1132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22">
        <f t="shared" si="16"/>
        <v>0</v>
      </c>
      <c r="AE137" s="1133">
        <f t="shared" si="16"/>
        <v>0</v>
      </c>
      <c r="AF137" s="1133">
        <f t="shared" si="16"/>
        <v>0</v>
      </c>
      <c r="AG137" s="1133">
        <f t="shared" si="16"/>
        <v>0</v>
      </c>
      <c r="AH137" s="1134">
        <f t="shared" si="16"/>
        <v>0</v>
      </c>
      <c r="AI137" s="1134">
        <f t="shared" si="16"/>
        <v>0</v>
      </c>
      <c r="AJ137" s="1135">
        <f>IF(ISERROR(VLOOKUP($A137,기획현황!$F:$BS,기획현황!$AM$1,FALSE))=TRUE,0,VLOOKUP($A137,기획현황!$F:$BS,기획현황!$AM$1,FALSE))</f>
        <v>0</v>
      </c>
      <c r="AK137" s="1130">
        <f t="shared" si="18"/>
        <v>0</v>
      </c>
      <c r="AL137" s="31"/>
    </row>
    <row r="138" spans="2:38" ht="53.25" customHeight="1">
      <c r="B138" s="310" t="str">
        <f t="shared" si="20"/>
        <v/>
      </c>
      <c r="C138" s="1117">
        <f>IF(ISERROR(VLOOKUP($A138,기획현황!$F:$BS,기획현황!$AG$1,FALSE))=TRUE,0,VLOOKUP($A138,기획현황!$F:$BS,기획현황!$AG$1,FALSE))</f>
        <v>0</v>
      </c>
      <c r="D138" s="1117">
        <f>IF(ISERROR(VLOOKUP($A138,기획현황!$F:$BS,기획현황!$AK$1,FALSE))=TRUE,0,VLOOKUP($A138,기획현황!$F:$BS,기획현황!$AK$1,FALSE))</f>
        <v>0</v>
      </c>
      <c r="F138" s="1140"/>
      <c r="G138" s="1119" t="str">
        <f>IF(ISERROR(VLOOKUP($A138,기획현황!$F:$BS,기획현황!$U$1,FALSE))=TRUE,"",VLOOKUP($A138,기획현황!$F:$BS,기획현황!$U$1,FALSE))</f>
        <v/>
      </c>
      <c r="H138" s="1119" t="str">
        <f>IF(ISERROR(VLOOKUP($A138,기획현황!$F:$BS,기획현황!$X$1,FALSE))=TRUE,"",VLOOKUP($A138,기획현황!$F:$BS,기획현황!$X$1,FALSE))</f>
        <v/>
      </c>
      <c r="I138" s="1120" t="str">
        <f>IF(ISERROR(VLOOKUP($A138,기획현황!$F:$BS,기획현황!$AG$1,FALSE))=TRUE,"",VLOOKUP($A138,기획현황!$F:$BS,기획현황!$AG$1,FALSE))</f>
        <v/>
      </c>
      <c r="J138" s="1136">
        <f>SUMIF(기획현황!$F:$F,$A138,기획현황!$AF:$AF)</f>
        <v>0</v>
      </c>
      <c r="K138" s="1122">
        <f>IF(ISERROR(VLOOKUP($A138,기획현황!$F:$BS,기획현황!$AU$1,FALSE))=TRUE,0,VLOOKUP($A138,기획현황!$F:$BS,기획현황!$AU$1,FALSE))</f>
        <v>0</v>
      </c>
      <c r="L138" s="1123">
        <f>IF(ISERROR(VLOOKUP($A138,기획현황!$F:$BS,기획현황!$AV$1,FALSE))=TRUE,0,VLOOKUP($A138,기획현황!$F:$BS,기획현황!$AV$1,FALSE))</f>
        <v>0</v>
      </c>
      <c r="M138" s="1124">
        <f>IF(ISERROR(VLOOKUP($A138,기획현황!$F:$BS,기획현황!$AW$1,FALSE))=TRUE,0,VLOOKUP($A138,기획현황!$F:$BS,기획현황!$AW$1,FALSE))</f>
        <v>0</v>
      </c>
      <c r="N138" s="1125">
        <f>IF(ISERROR(VLOOKUP($A138,기획현황!$F:$BS,기획현황!$AP$1,FALSE))=TRUE,0,VLOOKUP($A138,기획현황!$F:$BS,기획현황!$AP$1,FALSE))</f>
        <v>0</v>
      </c>
      <c r="O138" s="1126">
        <f t="shared" si="17"/>
        <v>0</v>
      </c>
      <c r="P138" s="1127">
        <f t="shared" si="17"/>
        <v>0</v>
      </c>
      <c r="Q138" s="1127">
        <f t="shared" si="17"/>
        <v>0</v>
      </c>
      <c r="R138" s="1127">
        <f t="shared" si="17"/>
        <v>0</v>
      </c>
      <c r="S138" s="1128">
        <f t="shared" si="17"/>
        <v>0</v>
      </c>
      <c r="T138" s="1128">
        <f t="shared" si="17"/>
        <v>0</v>
      </c>
      <c r="U138" s="1129">
        <f>IF(ISERROR(VLOOKUP($A138,기획현황!$F:$BS,기획현황!$AM$1,FALSE))=TRUE,0,VLOOKUP($A138,기획현황!$F:$BS,기획현황!$AM$1,FALSE))</f>
        <v>0</v>
      </c>
      <c r="V138" s="1130">
        <f t="shared" si="19"/>
        <v>0</v>
      </c>
      <c r="W138" s="1131">
        <f>IF(ISERROR(VLOOKUP($A138,기획현황!$F:$BS,기획현황!$BG$1,FALSE))=TRUE,0,VLOOKUP($A138,기획현황!$F:$BS,기획현황!$BG$1,FALSE))</f>
        <v>0</v>
      </c>
      <c r="X138" s="1130"/>
      <c r="Y138" s="238"/>
      <c r="Z138" s="1122">
        <f t="shared" si="21"/>
        <v>0</v>
      </c>
      <c r="AA138" s="1123">
        <f t="shared" si="21"/>
        <v>0</v>
      </c>
      <c r="AB138" s="1139">
        <f t="shared" si="21"/>
        <v>0</v>
      </c>
      <c r="AC138" s="1132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22">
        <f t="shared" si="16"/>
        <v>0</v>
      </c>
      <c r="AE138" s="1133">
        <f t="shared" si="16"/>
        <v>0</v>
      </c>
      <c r="AF138" s="1133">
        <f t="shared" si="16"/>
        <v>0</v>
      </c>
      <c r="AG138" s="1133">
        <f t="shared" si="16"/>
        <v>0</v>
      </c>
      <c r="AH138" s="1134">
        <f t="shared" si="16"/>
        <v>0</v>
      </c>
      <c r="AI138" s="1134">
        <f t="shared" si="16"/>
        <v>0</v>
      </c>
      <c r="AJ138" s="1135">
        <f>IF(ISERROR(VLOOKUP($A138,기획현황!$F:$BS,기획현황!$AM$1,FALSE))=TRUE,0,VLOOKUP($A138,기획현황!$F:$BS,기획현황!$AM$1,FALSE))</f>
        <v>0</v>
      </c>
      <c r="AK138" s="1130">
        <f t="shared" si="18"/>
        <v>0</v>
      </c>
      <c r="AL138" s="31"/>
    </row>
    <row r="139" spans="2:38" ht="53.25" customHeight="1">
      <c r="B139" s="310" t="str">
        <f t="shared" si="20"/>
        <v/>
      </c>
      <c r="C139" s="1117">
        <f>IF(ISERROR(VLOOKUP($A139,기획현황!$F:$BS,기획현황!$AG$1,FALSE))=TRUE,0,VLOOKUP($A139,기획현황!$F:$BS,기획현황!$AG$1,FALSE))</f>
        <v>0</v>
      </c>
      <c r="D139" s="1117">
        <f>IF(ISERROR(VLOOKUP($A139,기획현황!$F:$BS,기획현황!$AK$1,FALSE))=TRUE,0,VLOOKUP($A139,기획현황!$F:$BS,기획현황!$AK$1,FALSE))</f>
        <v>0</v>
      </c>
      <c r="F139" s="1140"/>
      <c r="G139" s="1119" t="str">
        <f>IF(ISERROR(VLOOKUP($A139,기획현황!$F:$BS,기획현황!$U$1,FALSE))=TRUE,"",VLOOKUP($A139,기획현황!$F:$BS,기획현황!$U$1,FALSE))</f>
        <v/>
      </c>
      <c r="H139" s="1119" t="str">
        <f>IF(ISERROR(VLOOKUP($A139,기획현황!$F:$BS,기획현황!$X$1,FALSE))=TRUE,"",VLOOKUP($A139,기획현황!$F:$BS,기획현황!$X$1,FALSE))</f>
        <v/>
      </c>
      <c r="I139" s="1120" t="str">
        <f>IF(ISERROR(VLOOKUP($A139,기획현황!$F:$BS,기획현황!$AG$1,FALSE))=TRUE,"",VLOOKUP($A139,기획현황!$F:$BS,기획현황!$AG$1,FALSE))</f>
        <v/>
      </c>
      <c r="J139" s="1136">
        <f>SUMIF(기획현황!$F:$F,$A139,기획현황!$AF:$AF)</f>
        <v>0</v>
      </c>
      <c r="K139" s="1122">
        <f>IF(ISERROR(VLOOKUP($A139,기획현황!$F:$BS,기획현황!$AU$1,FALSE))=TRUE,0,VLOOKUP($A139,기획현황!$F:$BS,기획현황!$AU$1,FALSE))</f>
        <v>0</v>
      </c>
      <c r="L139" s="1123">
        <f>IF(ISERROR(VLOOKUP($A139,기획현황!$F:$BS,기획현황!$AV$1,FALSE))=TRUE,0,VLOOKUP($A139,기획현황!$F:$BS,기획현황!$AV$1,FALSE))</f>
        <v>0</v>
      </c>
      <c r="M139" s="1124">
        <f>IF(ISERROR(VLOOKUP($A139,기획현황!$F:$BS,기획현황!$AW$1,FALSE))=TRUE,0,VLOOKUP($A139,기획현황!$F:$BS,기획현황!$AW$1,FALSE))</f>
        <v>0</v>
      </c>
      <c r="N139" s="1125">
        <f>IF(ISERROR(VLOOKUP($A139,기획현황!$F:$BS,기획현황!$AP$1,FALSE))=TRUE,0,VLOOKUP($A139,기획현황!$F:$BS,기획현황!$AP$1,FALSE))</f>
        <v>0</v>
      </c>
      <c r="O139" s="1126">
        <f t="shared" si="17"/>
        <v>0</v>
      </c>
      <c r="P139" s="1127">
        <f t="shared" si="17"/>
        <v>0</v>
      </c>
      <c r="Q139" s="1127">
        <f t="shared" si="17"/>
        <v>0</v>
      </c>
      <c r="R139" s="1127">
        <f t="shared" si="17"/>
        <v>0</v>
      </c>
      <c r="S139" s="1128">
        <f t="shared" si="17"/>
        <v>0</v>
      </c>
      <c r="T139" s="1128">
        <f t="shared" si="17"/>
        <v>0</v>
      </c>
      <c r="U139" s="1129">
        <f>IF(ISERROR(VLOOKUP($A139,기획현황!$F:$BS,기획현황!$AM$1,FALSE))=TRUE,0,VLOOKUP($A139,기획현황!$F:$BS,기획현황!$AM$1,FALSE))</f>
        <v>0</v>
      </c>
      <c r="V139" s="1130">
        <f t="shared" si="19"/>
        <v>0</v>
      </c>
      <c r="W139" s="1131">
        <f>IF(ISERROR(VLOOKUP($A139,기획현황!$F:$BS,기획현황!$BG$1,FALSE))=TRUE,0,VLOOKUP($A139,기획현황!$F:$BS,기획현황!$BG$1,FALSE))</f>
        <v>0</v>
      </c>
      <c r="X139" s="1130"/>
      <c r="Y139" s="238"/>
      <c r="Z139" s="1122">
        <f t="shared" si="21"/>
        <v>0</v>
      </c>
      <c r="AA139" s="1123">
        <f t="shared" si="21"/>
        <v>0</v>
      </c>
      <c r="AB139" s="1139">
        <f t="shared" si="21"/>
        <v>0</v>
      </c>
      <c r="AC139" s="1132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22">
        <f t="shared" si="16"/>
        <v>0</v>
      </c>
      <c r="AE139" s="1133">
        <f t="shared" si="16"/>
        <v>0</v>
      </c>
      <c r="AF139" s="1133">
        <f t="shared" si="16"/>
        <v>0</v>
      </c>
      <c r="AG139" s="1133">
        <f t="shared" si="16"/>
        <v>0</v>
      </c>
      <c r="AH139" s="1134">
        <f t="shared" si="16"/>
        <v>0</v>
      </c>
      <c r="AI139" s="1134">
        <f t="shared" si="16"/>
        <v>0</v>
      </c>
      <c r="AJ139" s="1135">
        <f>IF(ISERROR(VLOOKUP($A139,기획현황!$F:$BS,기획현황!$AM$1,FALSE))=TRUE,0,VLOOKUP($A139,기획현황!$F:$BS,기획현황!$AM$1,FALSE))</f>
        <v>0</v>
      </c>
      <c r="AK139" s="1130">
        <f t="shared" si="18"/>
        <v>0</v>
      </c>
      <c r="AL139" s="31"/>
    </row>
    <row r="140" spans="2:38" ht="53.25" customHeight="1">
      <c r="B140" s="310" t="str">
        <f t="shared" si="20"/>
        <v/>
      </c>
      <c r="C140" s="1117">
        <f>IF(ISERROR(VLOOKUP($A140,기획현황!$F:$BS,기획현황!$AG$1,FALSE))=TRUE,0,VLOOKUP($A140,기획현황!$F:$BS,기획현황!$AG$1,FALSE))</f>
        <v>0</v>
      </c>
      <c r="D140" s="1117">
        <f>IF(ISERROR(VLOOKUP($A140,기획현황!$F:$BS,기획현황!$AK$1,FALSE))=TRUE,0,VLOOKUP($A140,기획현황!$F:$BS,기획현황!$AK$1,FALSE))</f>
        <v>0</v>
      </c>
      <c r="F140" s="1140"/>
      <c r="G140" s="1119" t="str">
        <f>IF(ISERROR(VLOOKUP($A140,기획현황!$F:$BS,기획현황!$U$1,FALSE))=TRUE,"",VLOOKUP($A140,기획현황!$F:$BS,기획현황!$U$1,FALSE))</f>
        <v/>
      </c>
      <c r="H140" s="1119" t="str">
        <f>IF(ISERROR(VLOOKUP($A140,기획현황!$F:$BS,기획현황!$X$1,FALSE))=TRUE,"",VLOOKUP($A140,기획현황!$F:$BS,기획현황!$X$1,FALSE))</f>
        <v/>
      </c>
      <c r="I140" s="1120" t="str">
        <f>IF(ISERROR(VLOOKUP($A140,기획현황!$F:$BS,기획현황!$AG$1,FALSE))=TRUE,"",VLOOKUP($A140,기획현황!$F:$BS,기획현황!$AG$1,FALSE))</f>
        <v/>
      </c>
      <c r="J140" s="1136">
        <f>SUMIF(기획현황!$F:$F,$A140,기획현황!$AF:$AF)</f>
        <v>0</v>
      </c>
      <c r="K140" s="1122">
        <f>IF(ISERROR(VLOOKUP($A140,기획현황!$F:$BS,기획현황!$AU$1,FALSE))=TRUE,0,VLOOKUP($A140,기획현황!$F:$BS,기획현황!$AU$1,FALSE))</f>
        <v>0</v>
      </c>
      <c r="L140" s="1123">
        <f>IF(ISERROR(VLOOKUP($A140,기획현황!$F:$BS,기획현황!$AV$1,FALSE))=TRUE,0,VLOOKUP($A140,기획현황!$F:$BS,기획현황!$AV$1,FALSE))</f>
        <v>0</v>
      </c>
      <c r="M140" s="1124">
        <f>IF(ISERROR(VLOOKUP($A140,기획현황!$F:$BS,기획현황!$AW$1,FALSE))=TRUE,0,VLOOKUP($A140,기획현황!$F:$BS,기획현황!$AW$1,FALSE))</f>
        <v>0</v>
      </c>
      <c r="N140" s="1125">
        <f>IF(ISERROR(VLOOKUP($A140,기획현황!$F:$BS,기획현황!$AP$1,FALSE))=TRUE,0,VLOOKUP($A140,기획현황!$F:$BS,기획현황!$AP$1,FALSE))</f>
        <v>0</v>
      </c>
      <c r="O140" s="1126">
        <f t="shared" si="17"/>
        <v>0</v>
      </c>
      <c r="P140" s="1127">
        <f t="shared" si="17"/>
        <v>0</v>
      </c>
      <c r="Q140" s="1127">
        <f t="shared" si="17"/>
        <v>0</v>
      </c>
      <c r="R140" s="1127">
        <f t="shared" si="17"/>
        <v>0</v>
      </c>
      <c r="S140" s="1128">
        <f t="shared" si="17"/>
        <v>0</v>
      </c>
      <c r="T140" s="1128">
        <f t="shared" si="17"/>
        <v>0</v>
      </c>
      <c r="U140" s="1129">
        <f>IF(ISERROR(VLOOKUP($A140,기획현황!$F:$BS,기획현황!$AM$1,FALSE))=TRUE,0,VLOOKUP($A140,기획현황!$F:$BS,기획현황!$AM$1,FALSE))</f>
        <v>0</v>
      </c>
      <c r="V140" s="1130">
        <f t="shared" si="19"/>
        <v>0</v>
      </c>
      <c r="W140" s="1131">
        <f>IF(ISERROR(VLOOKUP($A140,기획현황!$F:$BS,기획현황!$BG$1,FALSE))=TRUE,0,VLOOKUP($A140,기획현황!$F:$BS,기획현황!$BG$1,FALSE))</f>
        <v>0</v>
      </c>
      <c r="X140" s="1130"/>
      <c r="Y140" s="238"/>
      <c r="Z140" s="1122">
        <f t="shared" si="21"/>
        <v>0</v>
      </c>
      <c r="AA140" s="1123">
        <f t="shared" si="21"/>
        <v>0</v>
      </c>
      <c r="AB140" s="1139">
        <f t="shared" si="21"/>
        <v>0</v>
      </c>
      <c r="AC140" s="1132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22">
        <f t="shared" si="16"/>
        <v>0</v>
      </c>
      <c r="AE140" s="1133">
        <f t="shared" si="16"/>
        <v>0</v>
      </c>
      <c r="AF140" s="1133">
        <f t="shared" si="16"/>
        <v>0</v>
      </c>
      <c r="AG140" s="1133">
        <f t="shared" si="16"/>
        <v>0</v>
      </c>
      <c r="AH140" s="1134">
        <f t="shared" si="16"/>
        <v>0</v>
      </c>
      <c r="AI140" s="1134">
        <f t="shared" si="16"/>
        <v>0</v>
      </c>
      <c r="AJ140" s="1135">
        <f>IF(ISERROR(VLOOKUP($A140,기획현황!$F:$BS,기획현황!$AM$1,FALSE))=TRUE,0,VLOOKUP($A140,기획현황!$F:$BS,기획현황!$AM$1,FALSE))</f>
        <v>0</v>
      </c>
      <c r="AK140" s="1130">
        <f t="shared" si="18"/>
        <v>0</v>
      </c>
      <c r="AL140" s="31"/>
    </row>
    <row r="141" spans="2:38" ht="53.25" customHeight="1">
      <c r="B141" s="310" t="str">
        <f t="shared" si="20"/>
        <v/>
      </c>
      <c r="C141" s="1117">
        <f>IF(ISERROR(VLOOKUP($A141,기획현황!$F:$BS,기획현황!$AG$1,FALSE))=TRUE,0,VLOOKUP($A141,기획현황!$F:$BS,기획현황!$AG$1,FALSE))</f>
        <v>0</v>
      </c>
      <c r="D141" s="1117">
        <f>IF(ISERROR(VLOOKUP($A141,기획현황!$F:$BS,기획현황!$AK$1,FALSE))=TRUE,0,VLOOKUP($A141,기획현황!$F:$BS,기획현황!$AK$1,FALSE))</f>
        <v>0</v>
      </c>
      <c r="F141" s="1140"/>
      <c r="G141" s="1119" t="str">
        <f>IF(ISERROR(VLOOKUP($A141,기획현황!$F:$BS,기획현황!$U$1,FALSE))=TRUE,"",VLOOKUP($A141,기획현황!$F:$BS,기획현황!$U$1,FALSE))</f>
        <v/>
      </c>
      <c r="H141" s="1119" t="str">
        <f>IF(ISERROR(VLOOKUP($A141,기획현황!$F:$BS,기획현황!$X$1,FALSE))=TRUE,"",VLOOKUP($A141,기획현황!$F:$BS,기획현황!$X$1,FALSE))</f>
        <v/>
      </c>
      <c r="I141" s="1120" t="str">
        <f>IF(ISERROR(VLOOKUP($A141,기획현황!$F:$BS,기획현황!$AG$1,FALSE))=TRUE,"",VLOOKUP($A141,기획현황!$F:$BS,기획현황!$AG$1,FALSE))</f>
        <v/>
      </c>
      <c r="J141" s="1136">
        <f>SUMIF(기획현황!$F:$F,$A141,기획현황!$AF:$AF)</f>
        <v>0</v>
      </c>
      <c r="K141" s="1122">
        <f>IF(ISERROR(VLOOKUP($A141,기획현황!$F:$BS,기획현황!$AU$1,FALSE))=TRUE,0,VLOOKUP($A141,기획현황!$F:$BS,기획현황!$AU$1,FALSE))</f>
        <v>0</v>
      </c>
      <c r="L141" s="1123">
        <f>IF(ISERROR(VLOOKUP($A141,기획현황!$F:$BS,기획현황!$AV$1,FALSE))=TRUE,0,VLOOKUP($A141,기획현황!$F:$BS,기획현황!$AV$1,FALSE))</f>
        <v>0</v>
      </c>
      <c r="M141" s="1124">
        <f>IF(ISERROR(VLOOKUP($A141,기획현황!$F:$BS,기획현황!$AW$1,FALSE))=TRUE,0,VLOOKUP($A141,기획현황!$F:$BS,기획현황!$AW$1,FALSE))</f>
        <v>0</v>
      </c>
      <c r="N141" s="1125">
        <f>IF(ISERROR(VLOOKUP($A141,기획현황!$F:$BS,기획현황!$AP$1,FALSE))=TRUE,0,VLOOKUP($A141,기획현황!$F:$BS,기획현황!$AP$1,FALSE))</f>
        <v>0</v>
      </c>
      <c r="O141" s="1126">
        <f t="shared" si="17"/>
        <v>0</v>
      </c>
      <c r="P141" s="1127">
        <f t="shared" si="17"/>
        <v>0</v>
      </c>
      <c r="Q141" s="1127">
        <f t="shared" si="17"/>
        <v>0</v>
      </c>
      <c r="R141" s="1127">
        <f t="shared" si="17"/>
        <v>0</v>
      </c>
      <c r="S141" s="1128">
        <f t="shared" si="17"/>
        <v>0</v>
      </c>
      <c r="T141" s="1128">
        <f t="shared" si="17"/>
        <v>0</v>
      </c>
      <c r="U141" s="1129">
        <f>IF(ISERROR(VLOOKUP($A141,기획현황!$F:$BS,기획현황!$AM$1,FALSE))=TRUE,0,VLOOKUP($A141,기획현황!$F:$BS,기획현황!$AM$1,FALSE))</f>
        <v>0</v>
      </c>
      <c r="V141" s="1130">
        <f t="shared" si="19"/>
        <v>0</v>
      </c>
      <c r="W141" s="1131">
        <f>IF(ISERROR(VLOOKUP($A141,기획현황!$F:$BS,기획현황!$BG$1,FALSE))=TRUE,0,VLOOKUP($A141,기획현황!$F:$BS,기획현황!$BG$1,FALSE))</f>
        <v>0</v>
      </c>
      <c r="X141" s="1130"/>
      <c r="Y141" s="238"/>
      <c r="Z141" s="1122">
        <f t="shared" si="21"/>
        <v>0</v>
      </c>
      <c r="AA141" s="1123">
        <f t="shared" si="21"/>
        <v>0</v>
      </c>
      <c r="AB141" s="1139">
        <f t="shared" si="21"/>
        <v>0</v>
      </c>
      <c r="AC141" s="1132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22">
        <f t="shared" si="16"/>
        <v>0</v>
      </c>
      <c r="AE141" s="1133">
        <f t="shared" si="16"/>
        <v>0</v>
      </c>
      <c r="AF141" s="1133">
        <f t="shared" si="16"/>
        <v>0</v>
      </c>
      <c r="AG141" s="1133">
        <f t="shared" si="16"/>
        <v>0</v>
      </c>
      <c r="AH141" s="1134">
        <f t="shared" si="16"/>
        <v>0</v>
      </c>
      <c r="AI141" s="1134">
        <f t="shared" si="16"/>
        <v>0</v>
      </c>
      <c r="AJ141" s="1135">
        <f>IF(ISERROR(VLOOKUP($A141,기획현황!$F:$BS,기획현황!$AM$1,FALSE))=TRUE,0,VLOOKUP($A141,기획현황!$F:$BS,기획현황!$AM$1,FALSE))</f>
        <v>0</v>
      </c>
      <c r="AK141" s="1130">
        <f t="shared" si="18"/>
        <v>0</v>
      </c>
      <c r="AL141" s="31"/>
    </row>
    <row r="142" spans="2:38" ht="53.25" customHeight="1">
      <c r="B142" s="310" t="str">
        <f t="shared" si="20"/>
        <v/>
      </c>
      <c r="C142" s="1117">
        <f>IF(ISERROR(VLOOKUP($A142,기획현황!$F:$BS,기획현황!$AG$1,FALSE))=TRUE,0,VLOOKUP($A142,기획현황!$F:$BS,기획현황!$AG$1,FALSE))</f>
        <v>0</v>
      </c>
      <c r="D142" s="1117">
        <f>IF(ISERROR(VLOOKUP($A142,기획현황!$F:$BS,기획현황!$AK$1,FALSE))=TRUE,0,VLOOKUP($A142,기획현황!$F:$BS,기획현황!$AK$1,FALSE))</f>
        <v>0</v>
      </c>
      <c r="F142" s="1140"/>
      <c r="G142" s="1119" t="str">
        <f>IF(ISERROR(VLOOKUP($A142,기획현황!$F:$BS,기획현황!$U$1,FALSE))=TRUE,"",VLOOKUP($A142,기획현황!$F:$BS,기획현황!$U$1,FALSE))</f>
        <v/>
      </c>
      <c r="H142" s="1119" t="str">
        <f>IF(ISERROR(VLOOKUP($A142,기획현황!$F:$BS,기획현황!$X$1,FALSE))=TRUE,"",VLOOKUP($A142,기획현황!$F:$BS,기획현황!$X$1,FALSE))</f>
        <v/>
      </c>
      <c r="I142" s="1120" t="str">
        <f>IF(ISERROR(VLOOKUP($A142,기획현황!$F:$BS,기획현황!$AG$1,FALSE))=TRUE,"",VLOOKUP($A142,기획현황!$F:$BS,기획현황!$AG$1,FALSE))</f>
        <v/>
      </c>
      <c r="J142" s="1136">
        <f>SUMIF(기획현황!$F:$F,$A142,기획현황!$AF:$AF)</f>
        <v>0</v>
      </c>
      <c r="K142" s="1122">
        <f>IF(ISERROR(VLOOKUP($A142,기획현황!$F:$BS,기획현황!$AU$1,FALSE))=TRUE,0,VLOOKUP($A142,기획현황!$F:$BS,기획현황!$AU$1,FALSE))</f>
        <v>0</v>
      </c>
      <c r="L142" s="1123">
        <f>IF(ISERROR(VLOOKUP($A142,기획현황!$F:$BS,기획현황!$AV$1,FALSE))=TRUE,0,VLOOKUP($A142,기획현황!$F:$BS,기획현황!$AV$1,FALSE))</f>
        <v>0</v>
      </c>
      <c r="M142" s="1124">
        <f>IF(ISERROR(VLOOKUP($A142,기획현황!$F:$BS,기획현황!$AW$1,FALSE))=TRUE,0,VLOOKUP($A142,기획현황!$F:$BS,기획현황!$AW$1,FALSE))</f>
        <v>0</v>
      </c>
      <c r="N142" s="1125">
        <f>IF(ISERROR(VLOOKUP($A142,기획현황!$F:$BS,기획현황!$AP$1,FALSE))=TRUE,0,VLOOKUP($A142,기획현황!$F:$BS,기획현황!$AP$1,FALSE))</f>
        <v>0</v>
      </c>
      <c r="O142" s="1126">
        <f t="shared" si="17"/>
        <v>0</v>
      </c>
      <c r="P142" s="1127">
        <f t="shared" si="17"/>
        <v>0</v>
      </c>
      <c r="Q142" s="1127">
        <f t="shared" si="17"/>
        <v>0</v>
      </c>
      <c r="R142" s="1127">
        <f t="shared" si="17"/>
        <v>0</v>
      </c>
      <c r="S142" s="1128">
        <f t="shared" si="17"/>
        <v>0</v>
      </c>
      <c r="T142" s="1128">
        <f t="shared" si="17"/>
        <v>0</v>
      </c>
      <c r="U142" s="1129">
        <f>IF(ISERROR(VLOOKUP($A142,기획현황!$F:$BS,기획현황!$AM$1,FALSE))=TRUE,0,VLOOKUP($A142,기획현황!$F:$BS,기획현황!$AM$1,FALSE))</f>
        <v>0</v>
      </c>
      <c r="V142" s="1130">
        <f t="shared" si="19"/>
        <v>0</v>
      </c>
      <c r="W142" s="1131">
        <f>IF(ISERROR(VLOOKUP($A142,기획현황!$F:$BS,기획현황!$BG$1,FALSE))=TRUE,0,VLOOKUP($A142,기획현황!$F:$BS,기획현황!$BG$1,FALSE))</f>
        <v>0</v>
      </c>
      <c r="X142" s="1130"/>
      <c r="Y142" s="238"/>
      <c r="Z142" s="1122">
        <f t="shared" si="21"/>
        <v>0</v>
      </c>
      <c r="AA142" s="1123">
        <f t="shared" si="21"/>
        <v>0</v>
      </c>
      <c r="AB142" s="1139">
        <f t="shared" si="21"/>
        <v>0</v>
      </c>
      <c r="AC142" s="1132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22">
        <f t="shared" si="16"/>
        <v>0</v>
      </c>
      <c r="AE142" s="1133">
        <f t="shared" si="16"/>
        <v>0</v>
      </c>
      <c r="AF142" s="1133">
        <f t="shared" si="16"/>
        <v>0</v>
      </c>
      <c r="AG142" s="1133">
        <f t="shared" si="16"/>
        <v>0</v>
      </c>
      <c r="AH142" s="1134">
        <f t="shared" si="16"/>
        <v>0</v>
      </c>
      <c r="AI142" s="1134">
        <f t="shared" si="16"/>
        <v>0</v>
      </c>
      <c r="AJ142" s="1135">
        <f>IF(ISERROR(VLOOKUP($A142,기획현황!$F:$BS,기획현황!$AM$1,FALSE))=TRUE,0,VLOOKUP($A142,기획현황!$F:$BS,기획현황!$AM$1,FALSE))</f>
        <v>0</v>
      </c>
      <c r="AK142" s="1130">
        <f t="shared" si="18"/>
        <v>0</v>
      </c>
      <c r="AL142" s="31"/>
    </row>
    <row r="143" spans="2:38" ht="53.25" customHeight="1">
      <c r="B143" s="310" t="str">
        <f t="shared" si="20"/>
        <v/>
      </c>
      <c r="C143" s="1117">
        <f>IF(ISERROR(VLOOKUP($A143,기획현황!$F:$BS,기획현황!$AG$1,FALSE))=TRUE,0,VLOOKUP($A143,기획현황!$F:$BS,기획현황!$AG$1,FALSE))</f>
        <v>0</v>
      </c>
      <c r="D143" s="1117">
        <f>IF(ISERROR(VLOOKUP($A143,기획현황!$F:$BS,기획현황!$AK$1,FALSE))=TRUE,0,VLOOKUP($A143,기획현황!$F:$BS,기획현황!$AK$1,FALSE))</f>
        <v>0</v>
      </c>
      <c r="F143" s="1140"/>
      <c r="G143" s="1119" t="str">
        <f>IF(ISERROR(VLOOKUP($A143,기획현황!$F:$BS,기획현황!$U$1,FALSE))=TRUE,"",VLOOKUP($A143,기획현황!$F:$BS,기획현황!$U$1,FALSE))</f>
        <v/>
      </c>
      <c r="H143" s="1119" t="str">
        <f>IF(ISERROR(VLOOKUP($A143,기획현황!$F:$BS,기획현황!$X$1,FALSE))=TRUE,"",VLOOKUP($A143,기획현황!$F:$BS,기획현황!$X$1,FALSE))</f>
        <v/>
      </c>
      <c r="I143" s="1120" t="str">
        <f>IF(ISERROR(VLOOKUP($A143,기획현황!$F:$BS,기획현황!$AG$1,FALSE))=TRUE,"",VLOOKUP($A143,기획현황!$F:$BS,기획현황!$AG$1,FALSE))</f>
        <v/>
      </c>
      <c r="J143" s="1136">
        <f>SUMIF(기획현황!$F:$F,$A143,기획현황!$AF:$AF)</f>
        <v>0</v>
      </c>
      <c r="K143" s="1122">
        <f>IF(ISERROR(VLOOKUP($A143,기획현황!$F:$BS,기획현황!$AU$1,FALSE))=TRUE,0,VLOOKUP($A143,기획현황!$F:$BS,기획현황!$AU$1,FALSE))</f>
        <v>0</v>
      </c>
      <c r="L143" s="1123">
        <f>IF(ISERROR(VLOOKUP($A143,기획현황!$F:$BS,기획현황!$AV$1,FALSE))=TRUE,0,VLOOKUP($A143,기획현황!$F:$BS,기획현황!$AV$1,FALSE))</f>
        <v>0</v>
      </c>
      <c r="M143" s="1124">
        <f>IF(ISERROR(VLOOKUP($A143,기획현황!$F:$BS,기획현황!$AW$1,FALSE))=TRUE,0,VLOOKUP($A143,기획현황!$F:$BS,기획현황!$AW$1,FALSE))</f>
        <v>0</v>
      </c>
      <c r="N143" s="1125">
        <f>IF(ISERROR(VLOOKUP($A143,기획현황!$F:$BS,기획현황!$AP$1,FALSE))=TRUE,0,VLOOKUP($A143,기획현황!$F:$BS,기획현황!$AP$1,FALSE))</f>
        <v>0</v>
      </c>
      <c r="O143" s="1126">
        <f t="shared" si="17"/>
        <v>0</v>
      </c>
      <c r="P143" s="1127">
        <f t="shared" si="17"/>
        <v>0</v>
      </c>
      <c r="Q143" s="1127">
        <f t="shared" si="17"/>
        <v>0</v>
      </c>
      <c r="R143" s="1127">
        <f t="shared" si="17"/>
        <v>0</v>
      </c>
      <c r="S143" s="1128">
        <f t="shared" si="17"/>
        <v>0</v>
      </c>
      <c r="T143" s="1128">
        <f t="shared" si="17"/>
        <v>0</v>
      </c>
      <c r="U143" s="1129">
        <f>IF(ISERROR(VLOOKUP($A143,기획현황!$F:$BS,기획현황!$AM$1,FALSE))=TRUE,0,VLOOKUP($A143,기획현황!$F:$BS,기획현황!$AM$1,FALSE))</f>
        <v>0</v>
      </c>
      <c r="V143" s="1130">
        <f t="shared" si="19"/>
        <v>0</v>
      </c>
      <c r="W143" s="1131">
        <f>IF(ISERROR(VLOOKUP($A143,기획현황!$F:$BS,기획현황!$BG$1,FALSE))=TRUE,0,VLOOKUP($A143,기획현황!$F:$BS,기획현황!$BG$1,FALSE))</f>
        <v>0</v>
      </c>
      <c r="X143" s="1130"/>
      <c r="Y143" s="238"/>
      <c r="Z143" s="1122">
        <f t="shared" si="21"/>
        <v>0</v>
      </c>
      <c r="AA143" s="1123">
        <f t="shared" si="21"/>
        <v>0</v>
      </c>
      <c r="AB143" s="1139">
        <f t="shared" si="21"/>
        <v>0</v>
      </c>
      <c r="AC143" s="1132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22">
        <f t="shared" si="16"/>
        <v>0</v>
      </c>
      <c r="AE143" s="1133">
        <f t="shared" si="16"/>
        <v>0</v>
      </c>
      <c r="AF143" s="1133">
        <f t="shared" si="16"/>
        <v>0</v>
      </c>
      <c r="AG143" s="1133">
        <f t="shared" si="16"/>
        <v>0</v>
      </c>
      <c r="AH143" s="1134">
        <f t="shared" si="16"/>
        <v>0</v>
      </c>
      <c r="AI143" s="1134">
        <f t="shared" si="16"/>
        <v>0</v>
      </c>
      <c r="AJ143" s="1135">
        <f>IF(ISERROR(VLOOKUP($A143,기획현황!$F:$BS,기획현황!$AM$1,FALSE))=TRUE,0,VLOOKUP($A143,기획현황!$F:$BS,기획현황!$AM$1,FALSE))</f>
        <v>0</v>
      </c>
      <c r="AK143" s="1130">
        <f t="shared" si="18"/>
        <v>0</v>
      </c>
      <c r="AL143" s="31"/>
    </row>
    <row r="144" spans="2:38" ht="53.25" customHeight="1">
      <c r="B144" s="310" t="str">
        <f t="shared" si="20"/>
        <v/>
      </c>
      <c r="C144" s="1117">
        <f>IF(ISERROR(VLOOKUP($A144,기획현황!$F:$BS,기획현황!$AG$1,FALSE))=TRUE,0,VLOOKUP($A144,기획현황!$F:$BS,기획현황!$AG$1,FALSE))</f>
        <v>0</v>
      </c>
      <c r="D144" s="1117">
        <f>IF(ISERROR(VLOOKUP($A144,기획현황!$F:$BS,기획현황!$AK$1,FALSE))=TRUE,0,VLOOKUP($A144,기획현황!$F:$BS,기획현황!$AK$1,FALSE))</f>
        <v>0</v>
      </c>
      <c r="F144" s="1140"/>
      <c r="G144" s="1119" t="str">
        <f>IF(ISERROR(VLOOKUP($A144,기획현황!$F:$BS,기획현황!$U$1,FALSE))=TRUE,"",VLOOKUP($A144,기획현황!$F:$BS,기획현황!$U$1,FALSE))</f>
        <v/>
      </c>
      <c r="H144" s="1119" t="str">
        <f>IF(ISERROR(VLOOKUP($A144,기획현황!$F:$BS,기획현황!$X$1,FALSE))=TRUE,"",VLOOKUP($A144,기획현황!$F:$BS,기획현황!$X$1,FALSE))</f>
        <v/>
      </c>
      <c r="I144" s="1120" t="str">
        <f>IF(ISERROR(VLOOKUP($A144,기획현황!$F:$BS,기획현황!$AG$1,FALSE))=TRUE,"",VLOOKUP($A144,기획현황!$F:$BS,기획현황!$AG$1,FALSE))</f>
        <v/>
      </c>
      <c r="J144" s="1136">
        <f>SUMIF(기획현황!$F:$F,$A144,기획현황!$AF:$AF)</f>
        <v>0</v>
      </c>
      <c r="K144" s="1122">
        <f>IF(ISERROR(VLOOKUP($A144,기획현황!$F:$BS,기획현황!$AU$1,FALSE))=TRUE,0,VLOOKUP($A144,기획현황!$F:$BS,기획현황!$AU$1,FALSE))</f>
        <v>0</v>
      </c>
      <c r="L144" s="1123">
        <f>IF(ISERROR(VLOOKUP($A144,기획현황!$F:$BS,기획현황!$AV$1,FALSE))=TRUE,0,VLOOKUP($A144,기획현황!$F:$BS,기획현황!$AV$1,FALSE))</f>
        <v>0</v>
      </c>
      <c r="M144" s="1124">
        <f>IF(ISERROR(VLOOKUP($A144,기획현황!$F:$BS,기획현황!$AW$1,FALSE))=TRUE,0,VLOOKUP($A144,기획현황!$F:$BS,기획현황!$AW$1,FALSE))</f>
        <v>0</v>
      </c>
      <c r="N144" s="1125">
        <f>IF(ISERROR(VLOOKUP($A144,기획현황!$F:$BS,기획현황!$AP$1,FALSE))=TRUE,0,VLOOKUP($A144,기획현황!$F:$BS,기획현황!$AP$1,FALSE))</f>
        <v>0</v>
      </c>
      <c r="O144" s="1126">
        <f t="shared" si="17"/>
        <v>0</v>
      </c>
      <c r="P144" s="1127">
        <f t="shared" si="17"/>
        <v>0</v>
      </c>
      <c r="Q144" s="1127">
        <f t="shared" si="17"/>
        <v>0</v>
      </c>
      <c r="R144" s="1127">
        <f t="shared" si="17"/>
        <v>0</v>
      </c>
      <c r="S144" s="1128">
        <f t="shared" si="17"/>
        <v>0</v>
      </c>
      <c r="T144" s="1128">
        <f t="shared" si="17"/>
        <v>0</v>
      </c>
      <c r="U144" s="1129">
        <f>IF(ISERROR(VLOOKUP($A144,기획현황!$F:$BS,기획현황!$AM$1,FALSE))=TRUE,0,VLOOKUP($A144,기획현황!$F:$BS,기획현황!$AM$1,FALSE))</f>
        <v>0</v>
      </c>
      <c r="V144" s="1130">
        <f t="shared" si="19"/>
        <v>0</v>
      </c>
      <c r="W144" s="1131">
        <f>IF(ISERROR(VLOOKUP($A144,기획현황!$F:$BS,기획현황!$BG$1,FALSE))=TRUE,0,VLOOKUP($A144,기획현황!$F:$BS,기획현황!$BG$1,FALSE))</f>
        <v>0</v>
      </c>
      <c r="X144" s="1130"/>
      <c r="Y144" s="238"/>
      <c r="Z144" s="1122">
        <f t="shared" si="21"/>
        <v>0</v>
      </c>
      <c r="AA144" s="1123">
        <f t="shared" si="21"/>
        <v>0</v>
      </c>
      <c r="AB144" s="1139">
        <f t="shared" si="21"/>
        <v>0</v>
      </c>
      <c r="AC144" s="1132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22">
        <f t="shared" si="16"/>
        <v>0</v>
      </c>
      <c r="AE144" s="1133">
        <f t="shared" si="16"/>
        <v>0</v>
      </c>
      <c r="AF144" s="1133">
        <f t="shared" si="16"/>
        <v>0</v>
      </c>
      <c r="AG144" s="1133">
        <f t="shared" si="16"/>
        <v>0</v>
      </c>
      <c r="AH144" s="1134">
        <f t="shared" si="16"/>
        <v>0</v>
      </c>
      <c r="AI144" s="1134">
        <f t="shared" si="16"/>
        <v>0</v>
      </c>
      <c r="AJ144" s="1135">
        <f>IF(ISERROR(VLOOKUP($A144,기획현황!$F:$BS,기획현황!$AM$1,FALSE))=TRUE,0,VLOOKUP($A144,기획현황!$F:$BS,기획현황!$AM$1,FALSE))</f>
        <v>0</v>
      </c>
      <c r="AK144" s="1130">
        <f t="shared" si="18"/>
        <v>0</v>
      </c>
      <c r="AL144" s="31"/>
    </row>
    <row r="145" spans="2:38" ht="53.25" customHeight="1">
      <c r="B145" s="310" t="str">
        <f t="shared" si="20"/>
        <v/>
      </c>
      <c r="C145" s="1117">
        <f>IF(ISERROR(VLOOKUP($A145,기획현황!$F:$BS,기획현황!$AG$1,FALSE))=TRUE,0,VLOOKUP($A145,기획현황!$F:$BS,기획현황!$AG$1,FALSE))</f>
        <v>0</v>
      </c>
      <c r="D145" s="1117">
        <f>IF(ISERROR(VLOOKUP($A145,기획현황!$F:$BS,기획현황!$AK$1,FALSE))=TRUE,0,VLOOKUP($A145,기획현황!$F:$BS,기획현황!$AK$1,FALSE))</f>
        <v>0</v>
      </c>
      <c r="F145" s="1140"/>
      <c r="G145" s="1119" t="str">
        <f>IF(ISERROR(VLOOKUP($A145,기획현황!$F:$BS,기획현황!$U$1,FALSE))=TRUE,"",VLOOKUP($A145,기획현황!$F:$BS,기획현황!$U$1,FALSE))</f>
        <v/>
      </c>
      <c r="H145" s="1119" t="str">
        <f>IF(ISERROR(VLOOKUP($A145,기획현황!$F:$BS,기획현황!$X$1,FALSE))=TRUE,"",VLOOKUP($A145,기획현황!$F:$BS,기획현황!$X$1,FALSE))</f>
        <v/>
      </c>
      <c r="I145" s="1120" t="str">
        <f>IF(ISERROR(VLOOKUP($A145,기획현황!$F:$BS,기획현황!$AG$1,FALSE))=TRUE,"",VLOOKUP($A145,기획현황!$F:$BS,기획현황!$AG$1,FALSE))</f>
        <v/>
      </c>
      <c r="J145" s="1136">
        <f>SUMIF(기획현황!$F:$F,$A145,기획현황!$AF:$AF)</f>
        <v>0</v>
      </c>
      <c r="K145" s="1122">
        <f>IF(ISERROR(VLOOKUP($A145,기획현황!$F:$BS,기획현황!$AU$1,FALSE))=TRUE,0,VLOOKUP($A145,기획현황!$F:$BS,기획현황!$AU$1,FALSE))</f>
        <v>0</v>
      </c>
      <c r="L145" s="1123">
        <f>IF(ISERROR(VLOOKUP($A145,기획현황!$F:$BS,기획현황!$AV$1,FALSE))=TRUE,0,VLOOKUP($A145,기획현황!$F:$BS,기획현황!$AV$1,FALSE))</f>
        <v>0</v>
      </c>
      <c r="M145" s="1124">
        <f>IF(ISERROR(VLOOKUP($A145,기획현황!$F:$BS,기획현황!$AW$1,FALSE))=TRUE,0,VLOOKUP($A145,기획현황!$F:$BS,기획현황!$AW$1,FALSE))</f>
        <v>0</v>
      </c>
      <c r="N145" s="1125">
        <f>IF(ISERROR(VLOOKUP($A145,기획현황!$F:$BS,기획현황!$AP$1,FALSE))=TRUE,0,VLOOKUP($A145,기획현황!$F:$BS,기획현황!$AP$1,FALSE))</f>
        <v>0</v>
      </c>
      <c r="O145" s="1126">
        <f t="shared" si="17"/>
        <v>0</v>
      </c>
      <c r="P145" s="1127">
        <f t="shared" si="17"/>
        <v>0</v>
      </c>
      <c r="Q145" s="1127">
        <f t="shared" si="17"/>
        <v>0</v>
      </c>
      <c r="R145" s="1127">
        <f t="shared" si="17"/>
        <v>0</v>
      </c>
      <c r="S145" s="1128">
        <f t="shared" si="17"/>
        <v>0</v>
      </c>
      <c r="T145" s="1128">
        <f t="shared" si="17"/>
        <v>0</v>
      </c>
      <c r="U145" s="1129">
        <f>IF(ISERROR(VLOOKUP($A145,기획현황!$F:$BS,기획현황!$AM$1,FALSE))=TRUE,0,VLOOKUP($A145,기획현황!$F:$BS,기획현황!$AM$1,FALSE))</f>
        <v>0</v>
      </c>
      <c r="V145" s="1130">
        <f t="shared" si="19"/>
        <v>0</v>
      </c>
      <c r="W145" s="1131">
        <f>IF(ISERROR(VLOOKUP($A145,기획현황!$F:$BS,기획현황!$BG$1,FALSE))=TRUE,0,VLOOKUP($A145,기획현황!$F:$BS,기획현황!$BG$1,FALSE))</f>
        <v>0</v>
      </c>
      <c r="X145" s="1130"/>
      <c r="Y145" s="238"/>
      <c r="Z145" s="1122">
        <f t="shared" si="21"/>
        <v>0</v>
      </c>
      <c r="AA145" s="1123">
        <f t="shared" si="21"/>
        <v>0</v>
      </c>
      <c r="AB145" s="1139">
        <f t="shared" si="21"/>
        <v>0</v>
      </c>
      <c r="AC145" s="1132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22">
        <f t="shared" si="16"/>
        <v>0</v>
      </c>
      <c r="AE145" s="1133">
        <f t="shared" si="16"/>
        <v>0</v>
      </c>
      <c r="AF145" s="1133">
        <f t="shared" si="16"/>
        <v>0</v>
      </c>
      <c r="AG145" s="1133">
        <f t="shared" si="16"/>
        <v>0</v>
      </c>
      <c r="AH145" s="1134">
        <f t="shared" si="16"/>
        <v>0</v>
      </c>
      <c r="AI145" s="1134">
        <f t="shared" si="16"/>
        <v>0</v>
      </c>
      <c r="AJ145" s="1135">
        <f>IF(ISERROR(VLOOKUP($A145,기획현황!$F:$BS,기획현황!$AM$1,FALSE))=TRUE,0,VLOOKUP($A145,기획현황!$F:$BS,기획현황!$AM$1,FALSE))</f>
        <v>0</v>
      </c>
      <c r="AK145" s="1130">
        <f t="shared" si="18"/>
        <v>0</v>
      </c>
      <c r="AL145" s="31"/>
    </row>
    <row r="146" spans="2:38" ht="53.25" customHeight="1">
      <c r="B146" s="310" t="str">
        <f t="shared" si="20"/>
        <v/>
      </c>
      <c r="C146" s="1117">
        <f>IF(ISERROR(VLOOKUP($A146,기획현황!$F:$BS,기획현황!$AG$1,FALSE))=TRUE,0,VLOOKUP($A146,기획현황!$F:$BS,기획현황!$AG$1,FALSE))</f>
        <v>0</v>
      </c>
      <c r="D146" s="1117">
        <f>IF(ISERROR(VLOOKUP($A146,기획현황!$F:$BS,기획현황!$AK$1,FALSE))=TRUE,0,VLOOKUP($A146,기획현황!$F:$BS,기획현황!$AK$1,FALSE))</f>
        <v>0</v>
      </c>
      <c r="F146" s="1140"/>
      <c r="G146" s="1119" t="str">
        <f>IF(ISERROR(VLOOKUP($A146,기획현황!$F:$BS,기획현황!$U$1,FALSE))=TRUE,"",VLOOKUP($A146,기획현황!$F:$BS,기획현황!$U$1,FALSE))</f>
        <v/>
      </c>
      <c r="H146" s="1119" t="str">
        <f>IF(ISERROR(VLOOKUP($A146,기획현황!$F:$BS,기획현황!$X$1,FALSE))=TRUE,"",VLOOKUP($A146,기획현황!$F:$BS,기획현황!$X$1,FALSE))</f>
        <v/>
      </c>
      <c r="I146" s="1120" t="str">
        <f>IF(ISERROR(VLOOKUP($A146,기획현황!$F:$BS,기획현황!$AG$1,FALSE))=TRUE,"",VLOOKUP($A146,기획현황!$F:$BS,기획현황!$AG$1,FALSE))</f>
        <v/>
      </c>
      <c r="J146" s="1136">
        <f>SUMIF(기획현황!$F:$F,$A146,기획현황!$AF:$AF)</f>
        <v>0</v>
      </c>
      <c r="K146" s="1122">
        <f>IF(ISERROR(VLOOKUP($A146,기획현황!$F:$BS,기획현황!$AU$1,FALSE))=TRUE,0,VLOOKUP($A146,기획현황!$F:$BS,기획현황!$AU$1,FALSE))</f>
        <v>0</v>
      </c>
      <c r="L146" s="1123">
        <f>IF(ISERROR(VLOOKUP($A146,기획현황!$F:$BS,기획현황!$AV$1,FALSE))=TRUE,0,VLOOKUP($A146,기획현황!$F:$BS,기획현황!$AV$1,FALSE))</f>
        <v>0</v>
      </c>
      <c r="M146" s="1124">
        <f>IF(ISERROR(VLOOKUP($A146,기획현황!$F:$BS,기획현황!$AW$1,FALSE))=TRUE,0,VLOOKUP($A146,기획현황!$F:$BS,기획현황!$AW$1,FALSE))</f>
        <v>0</v>
      </c>
      <c r="N146" s="1125">
        <f>IF(ISERROR(VLOOKUP($A146,기획현황!$F:$BS,기획현황!$AP$1,FALSE))=TRUE,0,VLOOKUP($A146,기획현황!$F:$BS,기획현황!$AP$1,FALSE))</f>
        <v>0</v>
      </c>
      <c r="O146" s="1126">
        <f t="shared" si="17"/>
        <v>0</v>
      </c>
      <c r="P146" s="1127">
        <f t="shared" si="17"/>
        <v>0</v>
      </c>
      <c r="Q146" s="1127">
        <f t="shared" si="17"/>
        <v>0</v>
      </c>
      <c r="R146" s="1127">
        <f t="shared" si="17"/>
        <v>0</v>
      </c>
      <c r="S146" s="1128">
        <f t="shared" si="17"/>
        <v>0</v>
      </c>
      <c r="T146" s="1128">
        <f t="shared" si="17"/>
        <v>0</v>
      </c>
      <c r="U146" s="1129">
        <f>IF(ISERROR(VLOOKUP($A146,기획현황!$F:$BS,기획현황!$AM$1,FALSE))=TRUE,0,VLOOKUP($A146,기획현황!$F:$BS,기획현황!$AM$1,FALSE))</f>
        <v>0</v>
      </c>
      <c r="V146" s="1130">
        <f t="shared" si="19"/>
        <v>0</v>
      </c>
      <c r="W146" s="1131">
        <f>IF(ISERROR(VLOOKUP($A146,기획현황!$F:$BS,기획현황!$BG$1,FALSE))=TRUE,0,VLOOKUP($A146,기획현황!$F:$BS,기획현황!$BG$1,FALSE))</f>
        <v>0</v>
      </c>
      <c r="X146" s="1130"/>
      <c r="Y146" s="238"/>
      <c r="Z146" s="1122">
        <f t="shared" si="21"/>
        <v>0</v>
      </c>
      <c r="AA146" s="1123">
        <f t="shared" si="21"/>
        <v>0</v>
      </c>
      <c r="AB146" s="1139">
        <f t="shared" si="21"/>
        <v>0</v>
      </c>
      <c r="AC146" s="1132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22">
        <f t="shared" si="16"/>
        <v>0</v>
      </c>
      <c r="AE146" s="1133">
        <f t="shared" si="16"/>
        <v>0</v>
      </c>
      <c r="AF146" s="1133">
        <f t="shared" si="16"/>
        <v>0</v>
      </c>
      <c r="AG146" s="1133">
        <f t="shared" si="16"/>
        <v>0</v>
      </c>
      <c r="AH146" s="1134">
        <f t="shared" si="16"/>
        <v>0</v>
      </c>
      <c r="AI146" s="1134">
        <f t="shared" si="16"/>
        <v>0</v>
      </c>
      <c r="AJ146" s="1135">
        <f>IF(ISERROR(VLOOKUP($A146,기획현황!$F:$BS,기획현황!$AM$1,FALSE))=TRUE,0,VLOOKUP($A146,기획현황!$F:$BS,기획현황!$AM$1,FALSE))</f>
        <v>0</v>
      </c>
      <c r="AK146" s="1130">
        <f t="shared" si="18"/>
        <v>0</v>
      </c>
      <c r="AL146" s="31"/>
    </row>
    <row r="147" spans="2:38" ht="53.25" customHeight="1">
      <c r="B147" s="310" t="str">
        <f t="shared" si="20"/>
        <v/>
      </c>
      <c r="C147" s="1117">
        <f>IF(ISERROR(VLOOKUP($A147,기획현황!$F:$BS,기획현황!$AG$1,FALSE))=TRUE,0,VLOOKUP($A147,기획현황!$F:$BS,기획현황!$AG$1,FALSE))</f>
        <v>0</v>
      </c>
      <c r="D147" s="1117">
        <f>IF(ISERROR(VLOOKUP($A147,기획현황!$F:$BS,기획현황!$AK$1,FALSE))=TRUE,0,VLOOKUP($A147,기획현황!$F:$BS,기획현황!$AK$1,FALSE))</f>
        <v>0</v>
      </c>
      <c r="F147" s="1140"/>
      <c r="G147" s="1119" t="str">
        <f>IF(ISERROR(VLOOKUP($A147,기획현황!$F:$BS,기획현황!$U$1,FALSE))=TRUE,"",VLOOKUP($A147,기획현황!$F:$BS,기획현황!$U$1,FALSE))</f>
        <v/>
      </c>
      <c r="H147" s="1119" t="str">
        <f>IF(ISERROR(VLOOKUP($A147,기획현황!$F:$BS,기획현황!$X$1,FALSE))=TRUE,"",VLOOKUP($A147,기획현황!$F:$BS,기획현황!$X$1,FALSE))</f>
        <v/>
      </c>
      <c r="I147" s="1120" t="str">
        <f>IF(ISERROR(VLOOKUP($A147,기획현황!$F:$BS,기획현황!$AG$1,FALSE))=TRUE,"",VLOOKUP($A147,기획현황!$F:$BS,기획현황!$AG$1,FALSE))</f>
        <v/>
      </c>
      <c r="J147" s="1136">
        <f>SUMIF(기획현황!$F:$F,$A147,기획현황!$AF:$AF)</f>
        <v>0</v>
      </c>
      <c r="K147" s="1122">
        <f>IF(ISERROR(VLOOKUP($A147,기획현황!$F:$BS,기획현황!$AU$1,FALSE))=TRUE,0,VLOOKUP($A147,기획현황!$F:$BS,기획현황!$AU$1,FALSE))</f>
        <v>0</v>
      </c>
      <c r="L147" s="1123">
        <f>IF(ISERROR(VLOOKUP($A147,기획현황!$F:$BS,기획현황!$AV$1,FALSE))=TRUE,0,VLOOKUP($A147,기획현황!$F:$BS,기획현황!$AV$1,FALSE))</f>
        <v>0</v>
      </c>
      <c r="M147" s="1124">
        <f>IF(ISERROR(VLOOKUP($A147,기획현황!$F:$BS,기획현황!$AW$1,FALSE))=TRUE,0,VLOOKUP($A147,기획현황!$F:$BS,기획현황!$AW$1,FALSE))</f>
        <v>0</v>
      </c>
      <c r="N147" s="1125">
        <f>IF(ISERROR(VLOOKUP($A147,기획현황!$F:$BS,기획현황!$AP$1,FALSE))=TRUE,0,VLOOKUP($A147,기획현황!$F:$BS,기획현황!$AP$1,FALSE))</f>
        <v>0</v>
      </c>
      <c r="O147" s="1126">
        <f t="shared" si="17"/>
        <v>0</v>
      </c>
      <c r="P147" s="1127">
        <f t="shared" si="17"/>
        <v>0</v>
      </c>
      <c r="Q147" s="1127">
        <f t="shared" si="17"/>
        <v>0</v>
      </c>
      <c r="R147" s="1127">
        <f t="shared" si="17"/>
        <v>0</v>
      </c>
      <c r="S147" s="1128">
        <f t="shared" si="17"/>
        <v>0</v>
      </c>
      <c r="T147" s="1128">
        <f t="shared" si="17"/>
        <v>0</v>
      </c>
      <c r="U147" s="1129">
        <f>IF(ISERROR(VLOOKUP($A147,기획현황!$F:$BS,기획현황!$AM$1,FALSE))=TRUE,0,VLOOKUP($A147,기획현황!$F:$BS,기획현황!$AM$1,FALSE))</f>
        <v>0</v>
      </c>
      <c r="V147" s="1130">
        <f t="shared" si="19"/>
        <v>0</v>
      </c>
      <c r="W147" s="1131">
        <f>IF(ISERROR(VLOOKUP($A147,기획현황!$F:$BS,기획현황!$BG$1,FALSE))=TRUE,0,VLOOKUP($A147,기획현황!$F:$BS,기획현황!$BG$1,FALSE))</f>
        <v>0</v>
      </c>
      <c r="X147" s="1130"/>
      <c r="Y147" s="238"/>
      <c r="Z147" s="1122">
        <f t="shared" si="21"/>
        <v>0</v>
      </c>
      <c r="AA147" s="1123">
        <f t="shared" si="21"/>
        <v>0</v>
      </c>
      <c r="AB147" s="1139">
        <f t="shared" si="21"/>
        <v>0</v>
      </c>
      <c r="AC147" s="1132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22">
        <f t="shared" si="16"/>
        <v>0</v>
      </c>
      <c r="AE147" s="1133">
        <f t="shared" si="16"/>
        <v>0</v>
      </c>
      <c r="AF147" s="1133">
        <f t="shared" si="16"/>
        <v>0</v>
      </c>
      <c r="AG147" s="1133">
        <f t="shared" si="16"/>
        <v>0</v>
      </c>
      <c r="AH147" s="1134">
        <f t="shared" si="16"/>
        <v>0</v>
      </c>
      <c r="AI147" s="1134">
        <f t="shared" si="16"/>
        <v>0</v>
      </c>
      <c r="AJ147" s="1135">
        <f>IF(ISERROR(VLOOKUP($A147,기획현황!$F:$BS,기획현황!$AM$1,FALSE))=TRUE,0,VLOOKUP($A147,기획현황!$F:$BS,기획현황!$AM$1,FALSE))</f>
        <v>0</v>
      </c>
      <c r="AK147" s="1130">
        <f t="shared" si="18"/>
        <v>0</v>
      </c>
      <c r="AL147" s="31"/>
    </row>
    <row r="148" spans="2:38" ht="53.25" customHeight="1">
      <c r="B148" s="310" t="str">
        <f t="shared" si="20"/>
        <v/>
      </c>
      <c r="C148" s="1117">
        <f>IF(ISERROR(VLOOKUP($A148,기획현황!$F:$BS,기획현황!$AG$1,FALSE))=TRUE,0,VLOOKUP($A148,기획현황!$F:$BS,기획현황!$AG$1,FALSE))</f>
        <v>0</v>
      </c>
      <c r="D148" s="1117">
        <f>IF(ISERROR(VLOOKUP($A148,기획현황!$F:$BS,기획현황!$AK$1,FALSE))=TRUE,0,VLOOKUP($A148,기획현황!$F:$BS,기획현황!$AK$1,FALSE))</f>
        <v>0</v>
      </c>
      <c r="F148" s="1140"/>
      <c r="G148" s="1119" t="str">
        <f>IF(ISERROR(VLOOKUP($A148,기획현황!$F:$BS,기획현황!$U$1,FALSE))=TRUE,"",VLOOKUP($A148,기획현황!$F:$BS,기획현황!$U$1,FALSE))</f>
        <v/>
      </c>
      <c r="H148" s="1119" t="str">
        <f>IF(ISERROR(VLOOKUP($A148,기획현황!$F:$BS,기획현황!$X$1,FALSE))=TRUE,"",VLOOKUP($A148,기획현황!$F:$BS,기획현황!$X$1,FALSE))</f>
        <v/>
      </c>
      <c r="I148" s="1120" t="str">
        <f>IF(ISERROR(VLOOKUP($A148,기획현황!$F:$BS,기획현황!$AG$1,FALSE))=TRUE,"",VLOOKUP($A148,기획현황!$F:$BS,기획현황!$AG$1,FALSE))</f>
        <v/>
      </c>
      <c r="J148" s="1136">
        <f>SUMIF(기획현황!$F:$F,$A148,기획현황!$AF:$AF)</f>
        <v>0</v>
      </c>
      <c r="K148" s="1122">
        <f>IF(ISERROR(VLOOKUP($A148,기획현황!$F:$BS,기획현황!$AU$1,FALSE))=TRUE,0,VLOOKUP($A148,기획현황!$F:$BS,기획현황!$AU$1,FALSE))</f>
        <v>0</v>
      </c>
      <c r="L148" s="1123">
        <f>IF(ISERROR(VLOOKUP($A148,기획현황!$F:$BS,기획현황!$AV$1,FALSE))=TRUE,0,VLOOKUP($A148,기획현황!$F:$BS,기획현황!$AV$1,FALSE))</f>
        <v>0</v>
      </c>
      <c r="M148" s="1124">
        <f>IF(ISERROR(VLOOKUP($A148,기획현황!$F:$BS,기획현황!$AW$1,FALSE))=TRUE,0,VLOOKUP($A148,기획현황!$F:$BS,기획현황!$AW$1,FALSE))</f>
        <v>0</v>
      </c>
      <c r="N148" s="1125">
        <f>IF(ISERROR(VLOOKUP($A148,기획현황!$F:$BS,기획현황!$AP$1,FALSE))=TRUE,0,VLOOKUP($A148,기획현황!$F:$BS,기획현황!$AP$1,FALSE))</f>
        <v>0</v>
      </c>
      <c r="O148" s="1126">
        <f t="shared" si="17"/>
        <v>0</v>
      </c>
      <c r="P148" s="1127">
        <f t="shared" si="17"/>
        <v>0</v>
      </c>
      <c r="Q148" s="1127">
        <f t="shared" si="17"/>
        <v>0</v>
      </c>
      <c r="R148" s="1127">
        <f t="shared" si="17"/>
        <v>0</v>
      </c>
      <c r="S148" s="1128">
        <f t="shared" si="17"/>
        <v>0</v>
      </c>
      <c r="T148" s="1128">
        <f t="shared" si="17"/>
        <v>0</v>
      </c>
      <c r="U148" s="1129">
        <f>IF(ISERROR(VLOOKUP($A148,기획현황!$F:$BS,기획현황!$AM$1,FALSE))=TRUE,0,VLOOKUP($A148,기획현황!$F:$BS,기획현황!$AM$1,FALSE))</f>
        <v>0</v>
      </c>
      <c r="V148" s="1130">
        <f t="shared" si="19"/>
        <v>0</v>
      </c>
      <c r="W148" s="1131">
        <f>IF(ISERROR(VLOOKUP($A148,기획현황!$F:$BS,기획현황!$BG$1,FALSE))=TRUE,0,VLOOKUP($A148,기획현황!$F:$BS,기획현황!$BG$1,FALSE))</f>
        <v>0</v>
      </c>
      <c r="X148" s="1130"/>
      <c r="Y148" s="238"/>
      <c r="Z148" s="1122">
        <f t="shared" si="21"/>
        <v>0</v>
      </c>
      <c r="AA148" s="1123">
        <f t="shared" si="21"/>
        <v>0</v>
      </c>
      <c r="AB148" s="1139">
        <f t="shared" si="21"/>
        <v>0</v>
      </c>
      <c r="AC148" s="1132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22">
        <f t="shared" si="16"/>
        <v>0</v>
      </c>
      <c r="AE148" s="1133">
        <f t="shared" si="16"/>
        <v>0</v>
      </c>
      <c r="AF148" s="1133">
        <f t="shared" si="16"/>
        <v>0</v>
      </c>
      <c r="AG148" s="1133">
        <f t="shared" si="16"/>
        <v>0</v>
      </c>
      <c r="AH148" s="1134">
        <f t="shared" si="16"/>
        <v>0</v>
      </c>
      <c r="AI148" s="1134">
        <f t="shared" si="16"/>
        <v>0</v>
      </c>
      <c r="AJ148" s="1135">
        <f>IF(ISERROR(VLOOKUP($A148,기획현황!$F:$BS,기획현황!$AM$1,FALSE))=TRUE,0,VLOOKUP($A148,기획현황!$F:$BS,기획현황!$AM$1,FALSE))</f>
        <v>0</v>
      </c>
      <c r="AK148" s="1130">
        <f t="shared" si="18"/>
        <v>0</v>
      </c>
      <c r="AL148" s="31"/>
    </row>
    <row r="149" spans="2:38" ht="53.25" customHeight="1">
      <c r="B149" s="310" t="str">
        <f t="shared" si="20"/>
        <v/>
      </c>
      <c r="C149" s="1117">
        <f>IF(ISERROR(VLOOKUP($A149,기획현황!$F:$BS,기획현황!$AG$1,FALSE))=TRUE,0,VLOOKUP($A149,기획현황!$F:$BS,기획현황!$AG$1,FALSE))</f>
        <v>0</v>
      </c>
      <c r="D149" s="1117">
        <f>IF(ISERROR(VLOOKUP($A149,기획현황!$F:$BS,기획현황!$AK$1,FALSE))=TRUE,0,VLOOKUP($A149,기획현황!$F:$BS,기획현황!$AK$1,FALSE))</f>
        <v>0</v>
      </c>
      <c r="F149" s="1140"/>
      <c r="G149" s="1119" t="str">
        <f>IF(ISERROR(VLOOKUP($A149,기획현황!$F:$BS,기획현황!$U$1,FALSE))=TRUE,"",VLOOKUP($A149,기획현황!$F:$BS,기획현황!$U$1,FALSE))</f>
        <v/>
      </c>
      <c r="H149" s="1119" t="str">
        <f>IF(ISERROR(VLOOKUP($A149,기획현황!$F:$BS,기획현황!$X$1,FALSE))=TRUE,"",VLOOKUP($A149,기획현황!$F:$BS,기획현황!$X$1,FALSE))</f>
        <v/>
      </c>
      <c r="I149" s="1120" t="str">
        <f>IF(ISERROR(VLOOKUP($A149,기획현황!$F:$BS,기획현황!$AG$1,FALSE))=TRUE,"",VLOOKUP($A149,기획현황!$F:$BS,기획현황!$AG$1,FALSE))</f>
        <v/>
      </c>
      <c r="J149" s="1136">
        <f>SUMIF(기획현황!$F:$F,$A149,기획현황!$AF:$AF)</f>
        <v>0</v>
      </c>
      <c r="K149" s="1122">
        <f>IF(ISERROR(VLOOKUP($A149,기획현황!$F:$BS,기획현황!$AU$1,FALSE))=TRUE,0,VLOOKUP($A149,기획현황!$F:$BS,기획현황!$AU$1,FALSE))</f>
        <v>0</v>
      </c>
      <c r="L149" s="1123">
        <f>IF(ISERROR(VLOOKUP($A149,기획현황!$F:$BS,기획현황!$AV$1,FALSE))=TRUE,0,VLOOKUP($A149,기획현황!$F:$BS,기획현황!$AV$1,FALSE))</f>
        <v>0</v>
      </c>
      <c r="M149" s="1124">
        <f>IF(ISERROR(VLOOKUP($A149,기획현황!$F:$BS,기획현황!$AW$1,FALSE))=TRUE,0,VLOOKUP($A149,기획현황!$F:$BS,기획현황!$AW$1,FALSE))</f>
        <v>0</v>
      </c>
      <c r="N149" s="1125">
        <f>IF(ISERROR(VLOOKUP($A149,기획현황!$F:$BS,기획현황!$AP$1,FALSE))=TRUE,0,VLOOKUP($A149,기획현황!$F:$BS,기획현황!$AP$1,FALSE))</f>
        <v>0</v>
      </c>
      <c r="O149" s="1126">
        <f t="shared" si="17"/>
        <v>0</v>
      </c>
      <c r="P149" s="1127">
        <f t="shared" si="17"/>
        <v>0</v>
      </c>
      <c r="Q149" s="1127">
        <f t="shared" si="17"/>
        <v>0</v>
      </c>
      <c r="R149" s="1127">
        <f t="shared" ref="O149:T191" si="22">($N149*1.1)*R$4</f>
        <v>0</v>
      </c>
      <c r="S149" s="1128">
        <f t="shared" si="22"/>
        <v>0</v>
      </c>
      <c r="T149" s="1128">
        <f t="shared" si="22"/>
        <v>0</v>
      </c>
      <c r="U149" s="1129">
        <f>IF(ISERROR(VLOOKUP($A149,기획현황!$F:$BS,기획현황!$AM$1,FALSE))=TRUE,0,VLOOKUP($A149,기획현황!$F:$BS,기획현황!$AM$1,FALSE))</f>
        <v>0</v>
      </c>
      <c r="V149" s="1130">
        <f t="shared" si="19"/>
        <v>0</v>
      </c>
      <c r="W149" s="1131">
        <f>IF(ISERROR(VLOOKUP($A149,기획현황!$F:$BS,기획현황!$BG$1,FALSE))=TRUE,0,VLOOKUP($A149,기획현황!$F:$BS,기획현황!$BG$1,FALSE))</f>
        <v>0</v>
      </c>
      <c r="X149" s="1130"/>
      <c r="Y149" s="238"/>
      <c r="Z149" s="1122">
        <f t="shared" si="21"/>
        <v>0</v>
      </c>
      <c r="AA149" s="1123">
        <f t="shared" si="21"/>
        <v>0</v>
      </c>
      <c r="AB149" s="1139">
        <f t="shared" si="21"/>
        <v>0</v>
      </c>
      <c r="AC149" s="1132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22">
        <f t="shared" ref="AD149:AI191" si="23">($N149*1.1)*AD$4</f>
        <v>0</v>
      </c>
      <c r="AE149" s="1133">
        <f t="shared" si="23"/>
        <v>0</v>
      </c>
      <c r="AF149" s="1133">
        <f t="shared" si="23"/>
        <v>0</v>
      </c>
      <c r="AG149" s="1133">
        <f t="shared" si="23"/>
        <v>0</v>
      </c>
      <c r="AH149" s="1134">
        <f t="shared" si="23"/>
        <v>0</v>
      </c>
      <c r="AI149" s="1134">
        <f t="shared" si="23"/>
        <v>0</v>
      </c>
      <c r="AJ149" s="1135">
        <f>IF(ISERROR(VLOOKUP($A149,기획현황!$F:$BS,기획현황!$AM$1,FALSE))=TRUE,0,VLOOKUP($A149,기획현황!$F:$BS,기획현황!$AM$1,FALSE))</f>
        <v>0</v>
      </c>
      <c r="AK149" s="1130">
        <f t="shared" si="18"/>
        <v>0</v>
      </c>
      <c r="AL149" s="31"/>
    </row>
    <row r="150" spans="2:38" ht="53.25" customHeight="1">
      <c r="B150" s="310" t="str">
        <f t="shared" si="20"/>
        <v/>
      </c>
      <c r="C150" s="1117">
        <f>IF(ISERROR(VLOOKUP($A150,기획현황!$F:$BS,기획현황!$AG$1,FALSE))=TRUE,0,VLOOKUP($A150,기획현황!$F:$BS,기획현황!$AG$1,FALSE))</f>
        <v>0</v>
      </c>
      <c r="D150" s="1117">
        <f>IF(ISERROR(VLOOKUP($A150,기획현황!$F:$BS,기획현황!$AK$1,FALSE))=TRUE,0,VLOOKUP($A150,기획현황!$F:$BS,기획현황!$AK$1,FALSE))</f>
        <v>0</v>
      </c>
      <c r="F150" s="1140"/>
      <c r="G150" s="1119" t="str">
        <f>IF(ISERROR(VLOOKUP($A150,기획현황!$F:$BS,기획현황!$U$1,FALSE))=TRUE,"",VLOOKUP($A150,기획현황!$F:$BS,기획현황!$U$1,FALSE))</f>
        <v/>
      </c>
      <c r="H150" s="1119" t="str">
        <f>IF(ISERROR(VLOOKUP($A150,기획현황!$F:$BS,기획현황!$X$1,FALSE))=TRUE,"",VLOOKUP($A150,기획현황!$F:$BS,기획현황!$X$1,FALSE))</f>
        <v/>
      </c>
      <c r="I150" s="1120" t="str">
        <f>IF(ISERROR(VLOOKUP($A150,기획현황!$F:$BS,기획현황!$AG$1,FALSE))=TRUE,"",VLOOKUP($A150,기획현황!$F:$BS,기획현황!$AG$1,FALSE))</f>
        <v/>
      </c>
      <c r="J150" s="1136">
        <f>SUMIF(기획현황!$F:$F,$A150,기획현황!$AF:$AF)</f>
        <v>0</v>
      </c>
      <c r="K150" s="1122">
        <f>IF(ISERROR(VLOOKUP($A150,기획현황!$F:$BS,기획현황!$AU$1,FALSE))=TRUE,0,VLOOKUP($A150,기획현황!$F:$BS,기획현황!$AU$1,FALSE))</f>
        <v>0</v>
      </c>
      <c r="L150" s="1123">
        <f>IF(ISERROR(VLOOKUP($A150,기획현황!$F:$BS,기획현황!$AV$1,FALSE))=TRUE,0,VLOOKUP($A150,기획현황!$F:$BS,기획현황!$AV$1,FALSE))</f>
        <v>0</v>
      </c>
      <c r="M150" s="1124">
        <f>IF(ISERROR(VLOOKUP($A150,기획현황!$F:$BS,기획현황!$AW$1,FALSE))=TRUE,0,VLOOKUP($A150,기획현황!$F:$BS,기획현황!$AW$1,FALSE))</f>
        <v>0</v>
      </c>
      <c r="N150" s="1125">
        <f>IF(ISERROR(VLOOKUP($A150,기획현황!$F:$BS,기획현황!$AP$1,FALSE))=TRUE,0,VLOOKUP($A150,기획현황!$F:$BS,기획현황!$AP$1,FALSE))</f>
        <v>0</v>
      </c>
      <c r="O150" s="1126">
        <f t="shared" si="22"/>
        <v>0</v>
      </c>
      <c r="P150" s="1127">
        <f t="shared" si="22"/>
        <v>0</v>
      </c>
      <c r="Q150" s="1127">
        <f t="shared" si="22"/>
        <v>0</v>
      </c>
      <c r="R150" s="1127">
        <f t="shared" si="22"/>
        <v>0</v>
      </c>
      <c r="S150" s="1128">
        <f t="shared" si="22"/>
        <v>0</v>
      </c>
      <c r="T150" s="1128">
        <f t="shared" si="22"/>
        <v>0</v>
      </c>
      <c r="U150" s="1129">
        <f>IF(ISERROR(VLOOKUP($A150,기획현황!$F:$BS,기획현황!$AM$1,FALSE))=TRUE,0,VLOOKUP($A150,기획현황!$F:$BS,기획현황!$AM$1,FALSE))</f>
        <v>0</v>
      </c>
      <c r="V150" s="1130">
        <f t="shared" si="19"/>
        <v>0</v>
      </c>
      <c r="W150" s="1131">
        <f>IF(ISERROR(VLOOKUP($A150,기획현황!$F:$BS,기획현황!$BG$1,FALSE))=TRUE,0,VLOOKUP($A150,기획현황!$F:$BS,기획현황!$BG$1,FALSE))</f>
        <v>0</v>
      </c>
      <c r="X150" s="1130"/>
      <c r="Y150" s="238"/>
      <c r="Z150" s="1122">
        <f t="shared" si="21"/>
        <v>0</v>
      </c>
      <c r="AA150" s="1123">
        <f t="shared" si="21"/>
        <v>0</v>
      </c>
      <c r="AB150" s="1139">
        <f t="shared" si="21"/>
        <v>0</v>
      </c>
      <c r="AC150" s="1132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22">
        <f t="shared" si="23"/>
        <v>0</v>
      </c>
      <c r="AE150" s="1133">
        <f t="shared" si="23"/>
        <v>0</v>
      </c>
      <c r="AF150" s="1133">
        <f t="shared" si="23"/>
        <v>0</v>
      </c>
      <c r="AG150" s="1133">
        <f t="shared" si="23"/>
        <v>0</v>
      </c>
      <c r="AH150" s="1134">
        <f t="shared" si="23"/>
        <v>0</v>
      </c>
      <c r="AI150" s="1134">
        <f t="shared" si="23"/>
        <v>0</v>
      </c>
      <c r="AJ150" s="1135">
        <f>IF(ISERROR(VLOOKUP($A150,기획현황!$F:$BS,기획현황!$AM$1,FALSE))=TRUE,0,VLOOKUP($A150,기획현황!$F:$BS,기획현황!$AM$1,FALSE))</f>
        <v>0</v>
      </c>
      <c r="AK150" s="1130">
        <f t="shared" si="18"/>
        <v>0</v>
      </c>
      <c r="AL150" s="31"/>
    </row>
    <row r="151" spans="2:38" ht="53.25" customHeight="1">
      <c r="B151" s="310" t="str">
        <f t="shared" si="20"/>
        <v/>
      </c>
      <c r="C151" s="1117">
        <f>IF(ISERROR(VLOOKUP($A151,기획현황!$F:$BS,기획현황!$AG$1,FALSE))=TRUE,0,VLOOKUP($A151,기획현황!$F:$BS,기획현황!$AG$1,FALSE))</f>
        <v>0</v>
      </c>
      <c r="D151" s="1117">
        <f>IF(ISERROR(VLOOKUP($A151,기획현황!$F:$BS,기획현황!$AK$1,FALSE))=TRUE,0,VLOOKUP($A151,기획현황!$F:$BS,기획현황!$AK$1,FALSE))</f>
        <v>0</v>
      </c>
      <c r="F151" s="1140"/>
      <c r="G151" s="1119" t="str">
        <f>IF(ISERROR(VLOOKUP($A151,기획현황!$F:$BS,기획현황!$U$1,FALSE))=TRUE,"",VLOOKUP($A151,기획현황!$F:$BS,기획현황!$U$1,FALSE))</f>
        <v/>
      </c>
      <c r="H151" s="1119" t="str">
        <f>IF(ISERROR(VLOOKUP($A151,기획현황!$F:$BS,기획현황!$X$1,FALSE))=TRUE,"",VLOOKUP($A151,기획현황!$F:$BS,기획현황!$X$1,FALSE))</f>
        <v/>
      </c>
      <c r="I151" s="1120" t="str">
        <f>IF(ISERROR(VLOOKUP($A151,기획현황!$F:$BS,기획현황!$AG$1,FALSE))=TRUE,"",VLOOKUP($A151,기획현황!$F:$BS,기획현황!$AG$1,FALSE))</f>
        <v/>
      </c>
      <c r="J151" s="1136">
        <f>SUMIF(기획현황!$F:$F,$A151,기획현황!$AF:$AF)</f>
        <v>0</v>
      </c>
      <c r="K151" s="1122">
        <f>IF(ISERROR(VLOOKUP($A151,기획현황!$F:$BS,기획현황!$AU$1,FALSE))=TRUE,0,VLOOKUP($A151,기획현황!$F:$BS,기획현황!$AU$1,FALSE))</f>
        <v>0</v>
      </c>
      <c r="L151" s="1123">
        <f>IF(ISERROR(VLOOKUP($A151,기획현황!$F:$BS,기획현황!$AV$1,FALSE))=TRUE,0,VLOOKUP($A151,기획현황!$F:$BS,기획현황!$AV$1,FALSE))</f>
        <v>0</v>
      </c>
      <c r="M151" s="1124">
        <f>IF(ISERROR(VLOOKUP($A151,기획현황!$F:$BS,기획현황!$AW$1,FALSE))=TRUE,0,VLOOKUP($A151,기획현황!$F:$BS,기획현황!$AW$1,FALSE))</f>
        <v>0</v>
      </c>
      <c r="N151" s="1125">
        <f>IF(ISERROR(VLOOKUP($A151,기획현황!$F:$BS,기획현황!$AP$1,FALSE))=TRUE,0,VLOOKUP($A151,기획현황!$F:$BS,기획현황!$AP$1,FALSE))</f>
        <v>0</v>
      </c>
      <c r="O151" s="1126">
        <f t="shared" si="22"/>
        <v>0</v>
      </c>
      <c r="P151" s="1127">
        <f t="shared" si="22"/>
        <v>0</v>
      </c>
      <c r="Q151" s="1127">
        <f t="shared" si="22"/>
        <v>0</v>
      </c>
      <c r="R151" s="1127">
        <f t="shared" si="22"/>
        <v>0</v>
      </c>
      <c r="S151" s="1128">
        <f t="shared" si="22"/>
        <v>0</v>
      </c>
      <c r="T151" s="1128">
        <f t="shared" si="22"/>
        <v>0</v>
      </c>
      <c r="U151" s="1129">
        <f>IF(ISERROR(VLOOKUP($A151,기획현황!$F:$BS,기획현황!$AM$1,FALSE))=TRUE,0,VLOOKUP($A151,기획현황!$F:$BS,기획현황!$AM$1,FALSE))</f>
        <v>0</v>
      </c>
      <c r="V151" s="1130">
        <f t="shared" si="19"/>
        <v>0</v>
      </c>
      <c r="W151" s="1131">
        <f>IF(ISERROR(VLOOKUP($A151,기획현황!$F:$BS,기획현황!$BG$1,FALSE))=TRUE,0,VLOOKUP($A151,기획현황!$F:$BS,기획현황!$BG$1,FALSE))</f>
        <v>0</v>
      </c>
      <c r="X151" s="1130"/>
      <c r="Y151" s="238"/>
      <c r="Z151" s="1122">
        <f t="shared" si="21"/>
        <v>0</v>
      </c>
      <c r="AA151" s="1123">
        <f t="shared" si="21"/>
        <v>0</v>
      </c>
      <c r="AB151" s="1139">
        <f t="shared" si="21"/>
        <v>0</v>
      </c>
      <c r="AC151" s="1132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22">
        <f t="shared" si="23"/>
        <v>0</v>
      </c>
      <c r="AE151" s="1133">
        <f t="shared" si="23"/>
        <v>0</v>
      </c>
      <c r="AF151" s="1133">
        <f t="shared" si="23"/>
        <v>0</v>
      </c>
      <c r="AG151" s="1133">
        <f t="shared" si="23"/>
        <v>0</v>
      </c>
      <c r="AH151" s="1134">
        <f t="shared" si="23"/>
        <v>0</v>
      </c>
      <c r="AI151" s="1134">
        <f t="shared" si="23"/>
        <v>0</v>
      </c>
      <c r="AJ151" s="1135">
        <f>IF(ISERROR(VLOOKUP($A151,기획현황!$F:$BS,기획현황!$AM$1,FALSE))=TRUE,0,VLOOKUP($A151,기획현황!$F:$BS,기획현황!$AM$1,FALSE))</f>
        <v>0</v>
      </c>
      <c r="AK151" s="1130">
        <f t="shared" si="18"/>
        <v>0</v>
      </c>
      <c r="AL151" s="31"/>
    </row>
    <row r="152" spans="2:38" ht="53.25" customHeight="1">
      <c r="B152" s="310" t="str">
        <f t="shared" si="20"/>
        <v/>
      </c>
      <c r="C152" s="1117">
        <f>IF(ISERROR(VLOOKUP($A152,기획현황!$F:$BS,기획현황!$AG$1,FALSE))=TRUE,0,VLOOKUP($A152,기획현황!$F:$BS,기획현황!$AG$1,FALSE))</f>
        <v>0</v>
      </c>
      <c r="D152" s="1117">
        <f>IF(ISERROR(VLOOKUP($A152,기획현황!$F:$BS,기획현황!$AK$1,FALSE))=TRUE,0,VLOOKUP($A152,기획현황!$F:$BS,기획현황!$AK$1,FALSE))</f>
        <v>0</v>
      </c>
      <c r="F152" s="1140"/>
      <c r="G152" s="1119" t="str">
        <f>IF(ISERROR(VLOOKUP($A152,기획현황!$F:$BS,기획현황!$U$1,FALSE))=TRUE,"",VLOOKUP($A152,기획현황!$F:$BS,기획현황!$U$1,FALSE))</f>
        <v/>
      </c>
      <c r="H152" s="1119" t="str">
        <f>IF(ISERROR(VLOOKUP($A152,기획현황!$F:$BS,기획현황!$X$1,FALSE))=TRUE,"",VLOOKUP($A152,기획현황!$F:$BS,기획현황!$X$1,FALSE))</f>
        <v/>
      </c>
      <c r="I152" s="1120" t="str">
        <f>IF(ISERROR(VLOOKUP($A152,기획현황!$F:$BS,기획현황!$AG$1,FALSE))=TRUE,"",VLOOKUP($A152,기획현황!$F:$BS,기획현황!$AG$1,FALSE))</f>
        <v/>
      </c>
      <c r="J152" s="1136">
        <f>SUMIF(기획현황!$F:$F,$A152,기획현황!$AF:$AF)</f>
        <v>0</v>
      </c>
      <c r="K152" s="1122">
        <f>IF(ISERROR(VLOOKUP($A152,기획현황!$F:$BS,기획현황!$AU$1,FALSE))=TRUE,0,VLOOKUP($A152,기획현황!$F:$BS,기획현황!$AU$1,FALSE))</f>
        <v>0</v>
      </c>
      <c r="L152" s="1123">
        <f>IF(ISERROR(VLOOKUP($A152,기획현황!$F:$BS,기획현황!$AV$1,FALSE))=TRUE,0,VLOOKUP($A152,기획현황!$F:$BS,기획현황!$AV$1,FALSE))</f>
        <v>0</v>
      </c>
      <c r="M152" s="1124">
        <f>IF(ISERROR(VLOOKUP($A152,기획현황!$F:$BS,기획현황!$AW$1,FALSE))=TRUE,0,VLOOKUP($A152,기획현황!$F:$BS,기획현황!$AW$1,FALSE))</f>
        <v>0</v>
      </c>
      <c r="N152" s="1125">
        <f>IF(ISERROR(VLOOKUP($A152,기획현황!$F:$BS,기획현황!$AP$1,FALSE))=TRUE,0,VLOOKUP($A152,기획현황!$F:$BS,기획현황!$AP$1,FALSE))</f>
        <v>0</v>
      </c>
      <c r="O152" s="1126">
        <f t="shared" si="22"/>
        <v>0</v>
      </c>
      <c r="P152" s="1127">
        <f t="shared" si="22"/>
        <v>0</v>
      </c>
      <c r="Q152" s="1127">
        <f t="shared" si="22"/>
        <v>0</v>
      </c>
      <c r="R152" s="1127">
        <f t="shared" si="22"/>
        <v>0</v>
      </c>
      <c r="S152" s="1128">
        <f t="shared" si="22"/>
        <v>0</v>
      </c>
      <c r="T152" s="1128">
        <f t="shared" si="22"/>
        <v>0</v>
      </c>
      <c r="U152" s="1129">
        <f>IF(ISERROR(VLOOKUP($A152,기획현황!$F:$BS,기획현황!$AM$1,FALSE))=TRUE,0,VLOOKUP($A152,기획현황!$F:$BS,기획현황!$AM$1,FALSE))</f>
        <v>0</v>
      </c>
      <c r="V152" s="1130">
        <f t="shared" si="19"/>
        <v>0</v>
      </c>
      <c r="W152" s="1131">
        <f>IF(ISERROR(VLOOKUP($A152,기획현황!$F:$BS,기획현황!$BG$1,FALSE))=TRUE,0,VLOOKUP($A152,기획현황!$F:$BS,기획현황!$BG$1,FALSE))</f>
        <v>0</v>
      </c>
      <c r="X152" s="1130"/>
      <c r="Y152" s="238"/>
      <c r="Z152" s="1122">
        <f t="shared" si="21"/>
        <v>0</v>
      </c>
      <c r="AA152" s="1123">
        <f t="shared" si="21"/>
        <v>0</v>
      </c>
      <c r="AB152" s="1139">
        <f t="shared" si="21"/>
        <v>0</v>
      </c>
      <c r="AC152" s="1132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22">
        <f t="shared" si="23"/>
        <v>0</v>
      </c>
      <c r="AE152" s="1133">
        <f t="shared" si="23"/>
        <v>0</v>
      </c>
      <c r="AF152" s="1133">
        <f t="shared" si="23"/>
        <v>0</v>
      </c>
      <c r="AG152" s="1133">
        <f t="shared" si="23"/>
        <v>0</v>
      </c>
      <c r="AH152" s="1134">
        <f t="shared" si="23"/>
        <v>0</v>
      </c>
      <c r="AI152" s="1134">
        <f t="shared" si="23"/>
        <v>0</v>
      </c>
      <c r="AJ152" s="1135">
        <f>IF(ISERROR(VLOOKUP($A152,기획현황!$F:$BS,기획현황!$AM$1,FALSE))=TRUE,0,VLOOKUP($A152,기획현황!$F:$BS,기획현황!$AM$1,FALSE))</f>
        <v>0</v>
      </c>
      <c r="AK152" s="1130">
        <f t="shared" si="18"/>
        <v>0</v>
      </c>
      <c r="AL152" s="31"/>
    </row>
    <row r="153" spans="2:38" ht="53.25" customHeight="1">
      <c r="B153" s="310" t="str">
        <f t="shared" si="20"/>
        <v/>
      </c>
      <c r="C153" s="1117">
        <f>IF(ISERROR(VLOOKUP($A153,기획현황!$F:$BS,기획현황!$AG$1,FALSE))=TRUE,0,VLOOKUP($A153,기획현황!$F:$BS,기획현황!$AG$1,FALSE))</f>
        <v>0</v>
      </c>
      <c r="D153" s="1117">
        <f>IF(ISERROR(VLOOKUP($A153,기획현황!$F:$BS,기획현황!$AK$1,FALSE))=TRUE,0,VLOOKUP($A153,기획현황!$F:$BS,기획현황!$AK$1,FALSE))</f>
        <v>0</v>
      </c>
      <c r="F153" s="1140"/>
      <c r="G153" s="1119" t="str">
        <f>IF(ISERROR(VLOOKUP($A153,기획현황!$F:$BS,기획현황!$U$1,FALSE))=TRUE,"",VLOOKUP($A153,기획현황!$F:$BS,기획현황!$U$1,FALSE))</f>
        <v/>
      </c>
      <c r="H153" s="1119" t="str">
        <f>IF(ISERROR(VLOOKUP($A153,기획현황!$F:$BS,기획현황!$X$1,FALSE))=TRUE,"",VLOOKUP($A153,기획현황!$F:$BS,기획현황!$X$1,FALSE))</f>
        <v/>
      </c>
      <c r="I153" s="1120" t="str">
        <f>IF(ISERROR(VLOOKUP($A153,기획현황!$F:$BS,기획현황!$AG$1,FALSE))=TRUE,"",VLOOKUP($A153,기획현황!$F:$BS,기획현황!$AG$1,FALSE))</f>
        <v/>
      </c>
      <c r="J153" s="1136">
        <f>SUMIF(기획현황!$F:$F,$A153,기획현황!$AF:$AF)</f>
        <v>0</v>
      </c>
      <c r="K153" s="1122">
        <f>IF(ISERROR(VLOOKUP($A153,기획현황!$F:$BS,기획현황!$AU$1,FALSE))=TRUE,0,VLOOKUP($A153,기획현황!$F:$BS,기획현황!$AU$1,FALSE))</f>
        <v>0</v>
      </c>
      <c r="L153" s="1123">
        <f>IF(ISERROR(VLOOKUP($A153,기획현황!$F:$BS,기획현황!$AV$1,FALSE))=TRUE,0,VLOOKUP($A153,기획현황!$F:$BS,기획현황!$AV$1,FALSE))</f>
        <v>0</v>
      </c>
      <c r="M153" s="1124">
        <f>IF(ISERROR(VLOOKUP($A153,기획현황!$F:$BS,기획현황!$AW$1,FALSE))=TRUE,0,VLOOKUP($A153,기획현황!$F:$BS,기획현황!$AW$1,FALSE))</f>
        <v>0</v>
      </c>
      <c r="N153" s="1125">
        <f>IF(ISERROR(VLOOKUP($A153,기획현황!$F:$BS,기획현황!$AP$1,FALSE))=TRUE,0,VLOOKUP($A153,기획현황!$F:$BS,기획현황!$AP$1,FALSE))</f>
        <v>0</v>
      </c>
      <c r="O153" s="1126">
        <f t="shared" si="22"/>
        <v>0</v>
      </c>
      <c r="P153" s="1127">
        <f t="shared" si="22"/>
        <v>0</v>
      </c>
      <c r="Q153" s="1127">
        <f t="shared" si="22"/>
        <v>0</v>
      </c>
      <c r="R153" s="1127">
        <f t="shared" si="22"/>
        <v>0</v>
      </c>
      <c r="S153" s="1128">
        <f t="shared" si="22"/>
        <v>0</v>
      </c>
      <c r="T153" s="1128">
        <f t="shared" si="22"/>
        <v>0</v>
      </c>
      <c r="U153" s="1129">
        <f>IF(ISERROR(VLOOKUP($A153,기획현황!$F:$BS,기획현황!$AM$1,FALSE))=TRUE,0,VLOOKUP($A153,기획현황!$F:$BS,기획현황!$AM$1,FALSE))</f>
        <v>0</v>
      </c>
      <c r="V153" s="1130">
        <f t="shared" si="19"/>
        <v>0</v>
      </c>
      <c r="W153" s="1131">
        <f>IF(ISERROR(VLOOKUP($A153,기획현황!$F:$BS,기획현황!$BG$1,FALSE))=TRUE,0,VLOOKUP($A153,기획현황!$F:$BS,기획현황!$BG$1,FALSE))</f>
        <v>0</v>
      </c>
      <c r="X153" s="1130"/>
      <c r="Y153" s="238"/>
      <c r="Z153" s="1122">
        <f t="shared" si="21"/>
        <v>0</v>
      </c>
      <c r="AA153" s="1123">
        <f t="shared" si="21"/>
        <v>0</v>
      </c>
      <c r="AB153" s="1139">
        <f t="shared" si="21"/>
        <v>0</v>
      </c>
      <c r="AC153" s="1132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22">
        <f t="shared" si="23"/>
        <v>0</v>
      </c>
      <c r="AE153" s="1133">
        <f t="shared" si="23"/>
        <v>0</v>
      </c>
      <c r="AF153" s="1133">
        <f t="shared" si="23"/>
        <v>0</v>
      </c>
      <c r="AG153" s="1133">
        <f t="shared" si="23"/>
        <v>0</v>
      </c>
      <c r="AH153" s="1134">
        <f t="shared" si="23"/>
        <v>0</v>
      </c>
      <c r="AI153" s="1134">
        <f t="shared" si="23"/>
        <v>0</v>
      </c>
      <c r="AJ153" s="1135">
        <f>IF(ISERROR(VLOOKUP($A153,기획현황!$F:$BS,기획현황!$AM$1,FALSE))=TRUE,0,VLOOKUP($A153,기획현황!$F:$BS,기획현황!$AM$1,FALSE))</f>
        <v>0</v>
      </c>
      <c r="AK153" s="1130">
        <f t="shared" si="18"/>
        <v>0</v>
      </c>
      <c r="AL153" s="31"/>
    </row>
    <row r="154" spans="2:38" ht="53.25" customHeight="1">
      <c r="B154" s="310" t="str">
        <f t="shared" si="20"/>
        <v/>
      </c>
      <c r="C154" s="1117">
        <f>IF(ISERROR(VLOOKUP($A154,기획현황!$F:$BS,기획현황!$AG$1,FALSE))=TRUE,0,VLOOKUP($A154,기획현황!$F:$BS,기획현황!$AG$1,FALSE))</f>
        <v>0</v>
      </c>
      <c r="D154" s="1117">
        <f>IF(ISERROR(VLOOKUP($A154,기획현황!$F:$BS,기획현황!$AK$1,FALSE))=TRUE,0,VLOOKUP($A154,기획현황!$F:$BS,기획현황!$AK$1,FALSE))</f>
        <v>0</v>
      </c>
      <c r="F154" s="1140"/>
      <c r="G154" s="1119" t="str">
        <f>IF(ISERROR(VLOOKUP($A154,기획현황!$F:$BS,기획현황!$U$1,FALSE))=TRUE,"",VLOOKUP($A154,기획현황!$F:$BS,기획현황!$U$1,FALSE))</f>
        <v/>
      </c>
      <c r="H154" s="1119" t="str">
        <f>IF(ISERROR(VLOOKUP($A154,기획현황!$F:$BS,기획현황!$X$1,FALSE))=TRUE,"",VLOOKUP($A154,기획현황!$F:$BS,기획현황!$X$1,FALSE))</f>
        <v/>
      </c>
      <c r="I154" s="1120" t="str">
        <f>IF(ISERROR(VLOOKUP($A154,기획현황!$F:$BS,기획현황!$AG$1,FALSE))=TRUE,"",VLOOKUP($A154,기획현황!$F:$BS,기획현황!$AG$1,FALSE))</f>
        <v/>
      </c>
      <c r="J154" s="1136">
        <f>SUMIF(기획현황!$F:$F,$A154,기획현황!$AF:$AF)</f>
        <v>0</v>
      </c>
      <c r="K154" s="1122">
        <f>IF(ISERROR(VLOOKUP($A154,기획현황!$F:$BS,기획현황!$AU$1,FALSE))=TRUE,0,VLOOKUP($A154,기획현황!$F:$BS,기획현황!$AU$1,FALSE))</f>
        <v>0</v>
      </c>
      <c r="L154" s="1123">
        <f>IF(ISERROR(VLOOKUP($A154,기획현황!$F:$BS,기획현황!$AV$1,FALSE))=TRUE,0,VLOOKUP($A154,기획현황!$F:$BS,기획현황!$AV$1,FALSE))</f>
        <v>0</v>
      </c>
      <c r="M154" s="1124">
        <f>IF(ISERROR(VLOOKUP($A154,기획현황!$F:$BS,기획현황!$AW$1,FALSE))=TRUE,0,VLOOKUP($A154,기획현황!$F:$BS,기획현황!$AW$1,FALSE))</f>
        <v>0</v>
      </c>
      <c r="N154" s="1125">
        <f>IF(ISERROR(VLOOKUP($A154,기획현황!$F:$BS,기획현황!$AP$1,FALSE))=TRUE,0,VLOOKUP($A154,기획현황!$F:$BS,기획현황!$AP$1,FALSE))</f>
        <v>0</v>
      </c>
      <c r="O154" s="1126">
        <f t="shared" si="22"/>
        <v>0</v>
      </c>
      <c r="P154" s="1127">
        <f t="shared" si="22"/>
        <v>0</v>
      </c>
      <c r="Q154" s="1127">
        <f t="shared" si="22"/>
        <v>0</v>
      </c>
      <c r="R154" s="1127">
        <f t="shared" si="22"/>
        <v>0</v>
      </c>
      <c r="S154" s="1128">
        <f t="shared" si="22"/>
        <v>0</v>
      </c>
      <c r="T154" s="1128">
        <f t="shared" si="22"/>
        <v>0</v>
      </c>
      <c r="U154" s="1129">
        <f>IF(ISERROR(VLOOKUP($A154,기획현황!$F:$BS,기획현황!$AM$1,FALSE))=TRUE,0,VLOOKUP($A154,기획현황!$F:$BS,기획현황!$AM$1,FALSE))</f>
        <v>0</v>
      </c>
      <c r="V154" s="1130">
        <f t="shared" si="19"/>
        <v>0</v>
      </c>
      <c r="W154" s="1131">
        <f>IF(ISERROR(VLOOKUP($A154,기획현황!$F:$BS,기획현황!$BG$1,FALSE))=TRUE,0,VLOOKUP($A154,기획현황!$F:$BS,기획현황!$BG$1,FALSE))</f>
        <v>0</v>
      </c>
      <c r="X154" s="1130"/>
      <c r="Y154" s="238"/>
      <c r="Z154" s="1122">
        <f t="shared" si="21"/>
        <v>0</v>
      </c>
      <c r="AA154" s="1123">
        <f t="shared" si="21"/>
        <v>0</v>
      </c>
      <c r="AB154" s="1139">
        <f t="shared" si="21"/>
        <v>0</v>
      </c>
      <c r="AC154" s="1132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22">
        <f t="shared" si="23"/>
        <v>0</v>
      </c>
      <c r="AE154" s="1133">
        <f t="shared" si="23"/>
        <v>0</v>
      </c>
      <c r="AF154" s="1133">
        <f t="shared" si="23"/>
        <v>0</v>
      </c>
      <c r="AG154" s="1133">
        <f t="shared" si="23"/>
        <v>0</v>
      </c>
      <c r="AH154" s="1134">
        <f t="shared" si="23"/>
        <v>0</v>
      </c>
      <c r="AI154" s="1134">
        <f t="shared" si="23"/>
        <v>0</v>
      </c>
      <c r="AJ154" s="1135">
        <f>IF(ISERROR(VLOOKUP($A154,기획현황!$F:$BS,기획현황!$AM$1,FALSE))=TRUE,0,VLOOKUP($A154,기획현황!$F:$BS,기획현황!$AM$1,FALSE))</f>
        <v>0</v>
      </c>
      <c r="AK154" s="1130">
        <f t="shared" si="18"/>
        <v>0</v>
      </c>
      <c r="AL154" s="31"/>
    </row>
    <row r="155" spans="2:38" ht="53.25" customHeight="1">
      <c r="B155" s="310" t="str">
        <f t="shared" si="20"/>
        <v/>
      </c>
      <c r="C155" s="1117">
        <f>IF(ISERROR(VLOOKUP($A155,기획현황!$F:$BS,기획현황!$AG$1,FALSE))=TRUE,0,VLOOKUP($A155,기획현황!$F:$BS,기획현황!$AG$1,FALSE))</f>
        <v>0</v>
      </c>
      <c r="D155" s="1117">
        <f>IF(ISERROR(VLOOKUP($A155,기획현황!$F:$BS,기획현황!$AK$1,FALSE))=TRUE,0,VLOOKUP($A155,기획현황!$F:$BS,기획현황!$AK$1,FALSE))</f>
        <v>0</v>
      </c>
      <c r="F155" s="1140"/>
      <c r="G155" s="1119" t="str">
        <f>IF(ISERROR(VLOOKUP($A155,기획현황!$F:$BS,기획현황!$U$1,FALSE))=TRUE,"",VLOOKUP($A155,기획현황!$F:$BS,기획현황!$U$1,FALSE))</f>
        <v/>
      </c>
      <c r="H155" s="1119" t="str">
        <f>IF(ISERROR(VLOOKUP($A155,기획현황!$F:$BS,기획현황!$X$1,FALSE))=TRUE,"",VLOOKUP($A155,기획현황!$F:$BS,기획현황!$X$1,FALSE))</f>
        <v/>
      </c>
      <c r="I155" s="1120" t="str">
        <f>IF(ISERROR(VLOOKUP($A155,기획현황!$F:$BS,기획현황!$AG$1,FALSE))=TRUE,"",VLOOKUP($A155,기획현황!$F:$BS,기획현황!$AG$1,FALSE))</f>
        <v/>
      </c>
      <c r="J155" s="1136">
        <f>SUMIF(기획현황!$F:$F,$A155,기획현황!$AF:$AF)</f>
        <v>0</v>
      </c>
      <c r="K155" s="1122">
        <f>IF(ISERROR(VLOOKUP($A155,기획현황!$F:$BS,기획현황!$AU$1,FALSE))=TRUE,0,VLOOKUP($A155,기획현황!$F:$BS,기획현황!$AU$1,FALSE))</f>
        <v>0</v>
      </c>
      <c r="L155" s="1123">
        <f>IF(ISERROR(VLOOKUP($A155,기획현황!$F:$BS,기획현황!$AV$1,FALSE))=TRUE,0,VLOOKUP($A155,기획현황!$F:$BS,기획현황!$AV$1,FALSE))</f>
        <v>0</v>
      </c>
      <c r="M155" s="1124">
        <f>IF(ISERROR(VLOOKUP($A155,기획현황!$F:$BS,기획현황!$AW$1,FALSE))=TRUE,0,VLOOKUP($A155,기획현황!$F:$BS,기획현황!$AW$1,FALSE))</f>
        <v>0</v>
      </c>
      <c r="N155" s="1125">
        <f>IF(ISERROR(VLOOKUP($A155,기획현황!$F:$BS,기획현황!$AP$1,FALSE))=TRUE,0,VLOOKUP($A155,기획현황!$F:$BS,기획현황!$AP$1,FALSE))</f>
        <v>0</v>
      </c>
      <c r="O155" s="1126">
        <f t="shared" si="22"/>
        <v>0</v>
      </c>
      <c r="P155" s="1127">
        <f t="shared" si="22"/>
        <v>0</v>
      </c>
      <c r="Q155" s="1127">
        <f t="shared" si="22"/>
        <v>0</v>
      </c>
      <c r="R155" s="1127">
        <f t="shared" si="22"/>
        <v>0</v>
      </c>
      <c r="S155" s="1128">
        <f t="shared" si="22"/>
        <v>0</v>
      </c>
      <c r="T155" s="1128">
        <f t="shared" si="22"/>
        <v>0</v>
      </c>
      <c r="U155" s="1129">
        <f>IF(ISERROR(VLOOKUP($A155,기획현황!$F:$BS,기획현황!$AM$1,FALSE))=TRUE,0,VLOOKUP($A155,기획현황!$F:$BS,기획현황!$AM$1,FALSE))</f>
        <v>0</v>
      </c>
      <c r="V155" s="1130">
        <f t="shared" si="19"/>
        <v>0</v>
      </c>
      <c r="W155" s="1131">
        <f>IF(ISERROR(VLOOKUP($A155,기획현황!$F:$BS,기획현황!$BG$1,FALSE))=TRUE,0,VLOOKUP($A155,기획현황!$F:$BS,기획현황!$BG$1,FALSE))</f>
        <v>0</v>
      </c>
      <c r="X155" s="1130"/>
      <c r="Y155" s="238"/>
      <c r="Z155" s="1122">
        <f t="shared" si="21"/>
        <v>0</v>
      </c>
      <c r="AA155" s="1123">
        <f t="shared" si="21"/>
        <v>0</v>
      </c>
      <c r="AB155" s="1139">
        <f t="shared" si="21"/>
        <v>0</v>
      </c>
      <c r="AC155" s="1132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22">
        <f t="shared" si="23"/>
        <v>0</v>
      </c>
      <c r="AE155" s="1133">
        <f t="shared" si="23"/>
        <v>0</v>
      </c>
      <c r="AF155" s="1133">
        <f t="shared" si="23"/>
        <v>0</v>
      </c>
      <c r="AG155" s="1133">
        <f t="shared" si="23"/>
        <v>0</v>
      </c>
      <c r="AH155" s="1134">
        <f t="shared" si="23"/>
        <v>0</v>
      </c>
      <c r="AI155" s="1134">
        <f t="shared" si="23"/>
        <v>0</v>
      </c>
      <c r="AJ155" s="1135">
        <f>IF(ISERROR(VLOOKUP($A155,기획현황!$F:$BS,기획현황!$AM$1,FALSE))=TRUE,0,VLOOKUP($A155,기획현황!$F:$BS,기획현황!$AM$1,FALSE))</f>
        <v>0</v>
      </c>
      <c r="AK155" s="1130">
        <f t="shared" si="18"/>
        <v>0</v>
      </c>
      <c r="AL155" s="31"/>
    </row>
    <row r="156" spans="2:38" ht="53.25" customHeight="1">
      <c r="B156" s="310" t="str">
        <f t="shared" si="20"/>
        <v/>
      </c>
      <c r="C156" s="1117">
        <f>IF(ISERROR(VLOOKUP($A156,기획현황!$F:$BS,기획현황!$AG$1,FALSE))=TRUE,0,VLOOKUP($A156,기획현황!$F:$BS,기획현황!$AG$1,FALSE))</f>
        <v>0</v>
      </c>
      <c r="D156" s="1117">
        <f>IF(ISERROR(VLOOKUP($A156,기획현황!$F:$BS,기획현황!$AK$1,FALSE))=TRUE,0,VLOOKUP($A156,기획현황!$F:$BS,기획현황!$AK$1,FALSE))</f>
        <v>0</v>
      </c>
      <c r="F156" s="1140"/>
      <c r="G156" s="1119" t="str">
        <f>IF(ISERROR(VLOOKUP($A156,기획현황!$F:$BS,기획현황!$U$1,FALSE))=TRUE,"",VLOOKUP($A156,기획현황!$F:$BS,기획현황!$U$1,FALSE))</f>
        <v/>
      </c>
      <c r="H156" s="1119" t="str">
        <f>IF(ISERROR(VLOOKUP($A156,기획현황!$F:$BS,기획현황!$X$1,FALSE))=TRUE,"",VLOOKUP($A156,기획현황!$F:$BS,기획현황!$X$1,FALSE))</f>
        <v/>
      </c>
      <c r="I156" s="1120" t="str">
        <f>IF(ISERROR(VLOOKUP($A156,기획현황!$F:$BS,기획현황!$AG$1,FALSE))=TRUE,"",VLOOKUP($A156,기획현황!$F:$BS,기획현황!$AG$1,FALSE))</f>
        <v/>
      </c>
      <c r="J156" s="1136">
        <f>SUMIF(기획현황!$F:$F,$A156,기획현황!$AF:$AF)</f>
        <v>0</v>
      </c>
      <c r="K156" s="1122">
        <f>IF(ISERROR(VLOOKUP($A156,기획현황!$F:$BS,기획현황!$AU$1,FALSE))=TRUE,0,VLOOKUP($A156,기획현황!$F:$BS,기획현황!$AU$1,FALSE))</f>
        <v>0</v>
      </c>
      <c r="L156" s="1123">
        <f>IF(ISERROR(VLOOKUP($A156,기획현황!$F:$BS,기획현황!$AV$1,FALSE))=TRUE,0,VLOOKUP($A156,기획현황!$F:$BS,기획현황!$AV$1,FALSE))</f>
        <v>0</v>
      </c>
      <c r="M156" s="1124">
        <f>IF(ISERROR(VLOOKUP($A156,기획현황!$F:$BS,기획현황!$AW$1,FALSE))=TRUE,0,VLOOKUP($A156,기획현황!$F:$BS,기획현황!$AW$1,FALSE))</f>
        <v>0</v>
      </c>
      <c r="N156" s="1125">
        <f>IF(ISERROR(VLOOKUP($A156,기획현황!$F:$BS,기획현황!$AP$1,FALSE))=TRUE,0,VLOOKUP($A156,기획현황!$F:$BS,기획현황!$AP$1,FALSE))</f>
        <v>0</v>
      </c>
      <c r="O156" s="1126">
        <f t="shared" si="22"/>
        <v>0</v>
      </c>
      <c r="P156" s="1127">
        <f t="shared" si="22"/>
        <v>0</v>
      </c>
      <c r="Q156" s="1127">
        <f t="shared" si="22"/>
        <v>0</v>
      </c>
      <c r="R156" s="1127">
        <f t="shared" si="22"/>
        <v>0</v>
      </c>
      <c r="S156" s="1128">
        <f t="shared" si="22"/>
        <v>0</v>
      </c>
      <c r="T156" s="1128">
        <f t="shared" si="22"/>
        <v>0</v>
      </c>
      <c r="U156" s="1129">
        <f>IF(ISERROR(VLOOKUP($A156,기획현황!$F:$BS,기획현황!$AM$1,FALSE))=TRUE,0,VLOOKUP($A156,기획현황!$F:$BS,기획현황!$AM$1,FALSE))</f>
        <v>0</v>
      </c>
      <c r="V156" s="1130">
        <f t="shared" si="19"/>
        <v>0</v>
      </c>
      <c r="W156" s="1131">
        <f>IF(ISERROR(VLOOKUP($A156,기획현황!$F:$BS,기획현황!$BG$1,FALSE))=TRUE,0,VLOOKUP($A156,기획현황!$F:$BS,기획현황!$BG$1,FALSE))</f>
        <v>0</v>
      </c>
      <c r="X156" s="1130"/>
      <c r="Y156" s="238"/>
      <c r="Z156" s="1122">
        <f t="shared" si="21"/>
        <v>0</v>
      </c>
      <c r="AA156" s="1123">
        <f t="shared" si="21"/>
        <v>0</v>
      </c>
      <c r="AB156" s="1139">
        <f t="shared" si="21"/>
        <v>0</v>
      </c>
      <c r="AC156" s="1132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22">
        <f t="shared" si="23"/>
        <v>0</v>
      </c>
      <c r="AE156" s="1133">
        <f t="shared" si="23"/>
        <v>0</v>
      </c>
      <c r="AF156" s="1133">
        <f t="shared" si="23"/>
        <v>0</v>
      </c>
      <c r="AG156" s="1133">
        <f t="shared" si="23"/>
        <v>0</v>
      </c>
      <c r="AH156" s="1134">
        <f t="shared" si="23"/>
        <v>0</v>
      </c>
      <c r="AI156" s="1134">
        <f t="shared" si="23"/>
        <v>0</v>
      </c>
      <c r="AJ156" s="1135">
        <f>IF(ISERROR(VLOOKUP($A156,기획현황!$F:$BS,기획현황!$AM$1,FALSE))=TRUE,0,VLOOKUP($A156,기획현황!$F:$BS,기획현황!$AM$1,FALSE))</f>
        <v>0</v>
      </c>
      <c r="AK156" s="1130">
        <f t="shared" si="18"/>
        <v>0</v>
      </c>
      <c r="AL156" s="31"/>
    </row>
    <row r="157" spans="2:38" ht="53.25" customHeight="1">
      <c r="B157" s="310" t="str">
        <f t="shared" si="20"/>
        <v/>
      </c>
      <c r="C157" s="1117">
        <f>IF(ISERROR(VLOOKUP($A157,기획현황!$F:$BS,기획현황!$AG$1,FALSE))=TRUE,0,VLOOKUP($A157,기획현황!$F:$BS,기획현황!$AG$1,FALSE))</f>
        <v>0</v>
      </c>
      <c r="D157" s="1117">
        <f>IF(ISERROR(VLOOKUP($A157,기획현황!$F:$BS,기획현황!$AK$1,FALSE))=TRUE,0,VLOOKUP($A157,기획현황!$F:$BS,기획현황!$AK$1,FALSE))</f>
        <v>0</v>
      </c>
      <c r="F157" s="1140"/>
      <c r="G157" s="1119" t="str">
        <f>IF(ISERROR(VLOOKUP($A157,기획현황!$F:$BS,기획현황!$U$1,FALSE))=TRUE,"",VLOOKUP($A157,기획현황!$F:$BS,기획현황!$U$1,FALSE))</f>
        <v/>
      </c>
      <c r="H157" s="1119" t="str">
        <f>IF(ISERROR(VLOOKUP($A157,기획현황!$F:$BS,기획현황!$X$1,FALSE))=TRUE,"",VLOOKUP($A157,기획현황!$F:$BS,기획현황!$X$1,FALSE))</f>
        <v/>
      </c>
      <c r="I157" s="1120" t="str">
        <f>IF(ISERROR(VLOOKUP($A157,기획현황!$F:$BS,기획현황!$AG$1,FALSE))=TRUE,"",VLOOKUP($A157,기획현황!$F:$BS,기획현황!$AG$1,FALSE))</f>
        <v/>
      </c>
      <c r="J157" s="1136">
        <f>SUMIF(기획현황!$F:$F,$A157,기획현황!$AF:$AF)</f>
        <v>0</v>
      </c>
      <c r="K157" s="1122">
        <f>IF(ISERROR(VLOOKUP($A157,기획현황!$F:$BS,기획현황!$AU$1,FALSE))=TRUE,0,VLOOKUP($A157,기획현황!$F:$BS,기획현황!$AU$1,FALSE))</f>
        <v>0</v>
      </c>
      <c r="L157" s="1123">
        <f>IF(ISERROR(VLOOKUP($A157,기획현황!$F:$BS,기획현황!$AV$1,FALSE))=TRUE,0,VLOOKUP($A157,기획현황!$F:$BS,기획현황!$AV$1,FALSE))</f>
        <v>0</v>
      </c>
      <c r="M157" s="1124">
        <f>IF(ISERROR(VLOOKUP($A157,기획현황!$F:$BS,기획현황!$AW$1,FALSE))=TRUE,0,VLOOKUP($A157,기획현황!$F:$BS,기획현황!$AW$1,FALSE))</f>
        <v>0</v>
      </c>
      <c r="N157" s="1125">
        <f>IF(ISERROR(VLOOKUP($A157,기획현황!$F:$BS,기획현황!$AP$1,FALSE))=TRUE,0,VLOOKUP($A157,기획현황!$F:$BS,기획현황!$AP$1,FALSE))</f>
        <v>0</v>
      </c>
      <c r="O157" s="1126">
        <f t="shared" si="22"/>
        <v>0</v>
      </c>
      <c r="P157" s="1127">
        <f t="shared" si="22"/>
        <v>0</v>
      </c>
      <c r="Q157" s="1127">
        <f t="shared" si="22"/>
        <v>0</v>
      </c>
      <c r="R157" s="1127">
        <f t="shared" si="22"/>
        <v>0</v>
      </c>
      <c r="S157" s="1128">
        <f t="shared" si="22"/>
        <v>0</v>
      </c>
      <c r="T157" s="1128">
        <f t="shared" si="22"/>
        <v>0</v>
      </c>
      <c r="U157" s="1129">
        <f>IF(ISERROR(VLOOKUP($A157,기획현황!$F:$BS,기획현황!$AM$1,FALSE))=TRUE,0,VLOOKUP($A157,기획현황!$F:$BS,기획현황!$AM$1,FALSE))</f>
        <v>0</v>
      </c>
      <c r="V157" s="1130">
        <f t="shared" si="19"/>
        <v>0</v>
      </c>
      <c r="W157" s="1131">
        <f>IF(ISERROR(VLOOKUP($A157,기획현황!$F:$BS,기획현황!$BG$1,FALSE))=TRUE,0,VLOOKUP($A157,기획현황!$F:$BS,기획현황!$BG$1,FALSE))</f>
        <v>0</v>
      </c>
      <c r="X157" s="1130"/>
      <c r="Y157" s="238"/>
      <c r="Z157" s="1122">
        <f t="shared" si="21"/>
        <v>0</v>
      </c>
      <c r="AA157" s="1123">
        <f t="shared" si="21"/>
        <v>0</v>
      </c>
      <c r="AB157" s="1139">
        <f t="shared" si="21"/>
        <v>0</v>
      </c>
      <c r="AC157" s="1132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22">
        <f t="shared" si="23"/>
        <v>0</v>
      </c>
      <c r="AE157" s="1133">
        <f t="shared" si="23"/>
        <v>0</v>
      </c>
      <c r="AF157" s="1133">
        <f t="shared" si="23"/>
        <v>0</v>
      </c>
      <c r="AG157" s="1133">
        <f t="shared" si="23"/>
        <v>0</v>
      </c>
      <c r="AH157" s="1134">
        <f t="shared" si="23"/>
        <v>0</v>
      </c>
      <c r="AI157" s="1134">
        <f t="shared" si="23"/>
        <v>0</v>
      </c>
      <c r="AJ157" s="1135">
        <f>IF(ISERROR(VLOOKUP($A157,기획현황!$F:$BS,기획현황!$AM$1,FALSE))=TRUE,0,VLOOKUP($A157,기획현황!$F:$BS,기획현황!$AM$1,FALSE))</f>
        <v>0</v>
      </c>
      <c r="AK157" s="1130">
        <f t="shared" si="18"/>
        <v>0</v>
      </c>
      <c r="AL157" s="31"/>
    </row>
    <row r="158" spans="2:38" ht="53.25" customHeight="1">
      <c r="B158" s="310" t="str">
        <f t="shared" si="20"/>
        <v/>
      </c>
      <c r="C158" s="1117">
        <f>IF(ISERROR(VLOOKUP($A158,기획현황!$F:$BS,기획현황!$AG$1,FALSE))=TRUE,0,VLOOKUP($A158,기획현황!$F:$BS,기획현황!$AG$1,FALSE))</f>
        <v>0</v>
      </c>
      <c r="D158" s="1117">
        <f>IF(ISERROR(VLOOKUP($A158,기획현황!$F:$BS,기획현황!$AK$1,FALSE))=TRUE,0,VLOOKUP($A158,기획현황!$F:$BS,기획현황!$AK$1,FALSE))</f>
        <v>0</v>
      </c>
      <c r="F158" s="1140"/>
      <c r="G158" s="1119" t="str">
        <f>IF(ISERROR(VLOOKUP($A158,기획현황!$F:$BS,기획현황!$U$1,FALSE))=TRUE,"",VLOOKUP($A158,기획현황!$F:$BS,기획현황!$U$1,FALSE))</f>
        <v/>
      </c>
      <c r="H158" s="1119" t="str">
        <f>IF(ISERROR(VLOOKUP($A158,기획현황!$F:$BS,기획현황!$X$1,FALSE))=TRUE,"",VLOOKUP($A158,기획현황!$F:$BS,기획현황!$X$1,FALSE))</f>
        <v/>
      </c>
      <c r="I158" s="1120" t="str">
        <f>IF(ISERROR(VLOOKUP($A158,기획현황!$F:$BS,기획현황!$AG$1,FALSE))=TRUE,"",VLOOKUP($A158,기획현황!$F:$BS,기획현황!$AG$1,FALSE))</f>
        <v/>
      </c>
      <c r="J158" s="1136">
        <f>SUMIF(기획현황!$F:$F,$A158,기획현황!$AF:$AF)</f>
        <v>0</v>
      </c>
      <c r="K158" s="1122">
        <f>IF(ISERROR(VLOOKUP($A158,기획현황!$F:$BS,기획현황!$AU$1,FALSE))=TRUE,0,VLOOKUP($A158,기획현황!$F:$BS,기획현황!$AU$1,FALSE))</f>
        <v>0</v>
      </c>
      <c r="L158" s="1123">
        <f>IF(ISERROR(VLOOKUP($A158,기획현황!$F:$BS,기획현황!$AV$1,FALSE))=TRUE,0,VLOOKUP($A158,기획현황!$F:$BS,기획현황!$AV$1,FALSE))</f>
        <v>0</v>
      </c>
      <c r="M158" s="1124">
        <f>IF(ISERROR(VLOOKUP($A158,기획현황!$F:$BS,기획현황!$AW$1,FALSE))=TRUE,0,VLOOKUP($A158,기획현황!$F:$BS,기획현황!$AW$1,FALSE))</f>
        <v>0</v>
      </c>
      <c r="N158" s="1125">
        <f>IF(ISERROR(VLOOKUP($A158,기획현황!$F:$BS,기획현황!$AP$1,FALSE))=TRUE,0,VLOOKUP($A158,기획현황!$F:$BS,기획현황!$AP$1,FALSE))</f>
        <v>0</v>
      </c>
      <c r="O158" s="1126">
        <f t="shared" si="22"/>
        <v>0</v>
      </c>
      <c r="P158" s="1127">
        <f t="shared" si="22"/>
        <v>0</v>
      </c>
      <c r="Q158" s="1127">
        <f t="shared" si="22"/>
        <v>0</v>
      </c>
      <c r="R158" s="1127">
        <f t="shared" si="22"/>
        <v>0</v>
      </c>
      <c r="S158" s="1128">
        <f t="shared" si="22"/>
        <v>0</v>
      </c>
      <c r="T158" s="1128">
        <f t="shared" si="22"/>
        <v>0</v>
      </c>
      <c r="U158" s="1129">
        <f>IF(ISERROR(VLOOKUP($A158,기획현황!$F:$BS,기획현황!$AM$1,FALSE))=TRUE,0,VLOOKUP($A158,기획현황!$F:$BS,기획현황!$AM$1,FALSE))</f>
        <v>0</v>
      </c>
      <c r="V158" s="1130">
        <f t="shared" si="19"/>
        <v>0</v>
      </c>
      <c r="W158" s="1131">
        <f>IF(ISERROR(VLOOKUP($A158,기획현황!$F:$BS,기획현황!$BG$1,FALSE))=TRUE,0,VLOOKUP($A158,기획현황!$F:$BS,기획현황!$BG$1,FALSE))</f>
        <v>0</v>
      </c>
      <c r="X158" s="1130"/>
      <c r="Y158" s="238"/>
      <c r="Z158" s="1122">
        <f t="shared" si="21"/>
        <v>0</v>
      </c>
      <c r="AA158" s="1123">
        <f t="shared" si="21"/>
        <v>0</v>
      </c>
      <c r="AB158" s="1139">
        <f t="shared" si="21"/>
        <v>0</v>
      </c>
      <c r="AC158" s="1132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22">
        <f t="shared" si="23"/>
        <v>0</v>
      </c>
      <c r="AE158" s="1133">
        <f t="shared" si="23"/>
        <v>0</v>
      </c>
      <c r="AF158" s="1133">
        <f t="shared" si="23"/>
        <v>0</v>
      </c>
      <c r="AG158" s="1133">
        <f t="shared" si="23"/>
        <v>0</v>
      </c>
      <c r="AH158" s="1134">
        <f t="shared" si="23"/>
        <v>0</v>
      </c>
      <c r="AI158" s="1134">
        <f t="shared" si="23"/>
        <v>0</v>
      </c>
      <c r="AJ158" s="1135">
        <f>IF(ISERROR(VLOOKUP($A158,기획현황!$F:$BS,기획현황!$AM$1,FALSE))=TRUE,0,VLOOKUP($A158,기획현황!$F:$BS,기획현황!$AM$1,FALSE))</f>
        <v>0</v>
      </c>
      <c r="AK158" s="1130">
        <f t="shared" si="18"/>
        <v>0</v>
      </c>
      <c r="AL158" s="31"/>
    </row>
    <row r="159" spans="2:38" ht="53.25" customHeight="1">
      <c r="B159" s="310" t="str">
        <f t="shared" si="20"/>
        <v/>
      </c>
      <c r="C159" s="1117">
        <f>IF(ISERROR(VLOOKUP($A159,기획현황!$F:$BS,기획현황!$AG$1,FALSE))=TRUE,0,VLOOKUP($A159,기획현황!$F:$BS,기획현황!$AG$1,FALSE))</f>
        <v>0</v>
      </c>
      <c r="D159" s="1117">
        <f>IF(ISERROR(VLOOKUP($A159,기획현황!$F:$BS,기획현황!$AK$1,FALSE))=TRUE,0,VLOOKUP($A159,기획현황!$F:$BS,기획현황!$AK$1,FALSE))</f>
        <v>0</v>
      </c>
      <c r="F159" s="1140"/>
      <c r="G159" s="1119" t="str">
        <f>IF(ISERROR(VLOOKUP($A159,기획현황!$F:$BS,기획현황!$U$1,FALSE))=TRUE,"",VLOOKUP($A159,기획현황!$F:$BS,기획현황!$U$1,FALSE))</f>
        <v/>
      </c>
      <c r="H159" s="1119" t="str">
        <f>IF(ISERROR(VLOOKUP($A159,기획현황!$F:$BS,기획현황!$X$1,FALSE))=TRUE,"",VLOOKUP($A159,기획현황!$F:$BS,기획현황!$X$1,FALSE))</f>
        <v/>
      </c>
      <c r="I159" s="1120" t="str">
        <f>IF(ISERROR(VLOOKUP($A159,기획현황!$F:$BS,기획현황!$AG$1,FALSE))=TRUE,"",VLOOKUP($A159,기획현황!$F:$BS,기획현황!$AG$1,FALSE))</f>
        <v/>
      </c>
      <c r="J159" s="1136">
        <f>SUMIF(기획현황!$F:$F,$A159,기획현황!$AF:$AF)</f>
        <v>0</v>
      </c>
      <c r="K159" s="1122">
        <f>IF(ISERROR(VLOOKUP($A159,기획현황!$F:$BS,기획현황!$AU$1,FALSE))=TRUE,0,VLOOKUP($A159,기획현황!$F:$BS,기획현황!$AU$1,FALSE))</f>
        <v>0</v>
      </c>
      <c r="L159" s="1123">
        <f>IF(ISERROR(VLOOKUP($A159,기획현황!$F:$BS,기획현황!$AV$1,FALSE))=TRUE,0,VLOOKUP($A159,기획현황!$F:$BS,기획현황!$AV$1,FALSE))</f>
        <v>0</v>
      </c>
      <c r="M159" s="1124">
        <f>IF(ISERROR(VLOOKUP($A159,기획현황!$F:$BS,기획현황!$AW$1,FALSE))=TRUE,0,VLOOKUP($A159,기획현황!$F:$BS,기획현황!$AW$1,FALSE))</f>
        <v>0</v>
      </c>
      <c r="N159" s="1125">
        <f>IF(ISERROR(VLOOKUP($A159,기획현황!$F:$BS,기획현황!$AP$1,FALSE))=TRUE,0,VLOOKUP($A159,기획현황!$F:$BS,기획현황!$AP$1,FALSE))</f>
        <v>0</v>
      </c>
      <c r="O159" s="1126">
        <f t="shared" si="22"/>
        <v>0</v>
      </c>
      <c r="P159" s="1127">
        <f t="shared" si="22"/>
        <v>0</v>
      </c>
      <c r="Q159" s="1127">
        <f t="shared" si="22"/>
        <v>0</v>
      </c>
      <c r="R159" s="1127">
        <f t="shared" si="22"/>
        <v>0</v>
      </c>
      <c r="S159" s="1128">
        <f t="shared" si="22"/>
        <v>0</v>
      </c>
      <c r="T159" s="1128">
        <f t="shared" si="22"/>
        <v>0</v>
      </c>
      <c r="U159" s="1129">
        <f>IF(ISERROR(VLOOKUP($A159,기획현황!$F:$BS,기획현황!$AM$1,FALSE))=TRUE,0,VLOOKUP($A159,기획현황!$F:$BS,기획현황!$AM$1,FALSE))</f>
        <v>0</v>
      </c>
      <c r="V159" s="1130">
        <f t="shared" si="19"/>
        <v>0</v>
      </c>
      <c r="W159" s="1131">
        <f>IF(ISERROR(VLOOKUP($A159,기획현황!$F:$BS,기획현황!$BG$1,FALSE))=TRUE,0,VLOOKUP($A159,기획현황!$F:$BS,기획현황!$BG$1,FALSE))</f>
        <v>0</v>
      </c>
      <c r="X159" s="1130"/>
      <c r="Y159" s="238"/>
      <c r="Z159" s="1122">
        <f t="shared" si="21"/>
        <v>0</v>
      </c>
      <c r="AA159" s="1123">
        <f t="shared" si="21"/>
        <v>0</v>
      </c>
      <c r="AB159" s="1139">
        <f t="shared" si="21"/>
        <v>0</v>
      </c>
      <c r="AC159" s="1132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22">
        <f t="shared" si="23"/>
        <v>0</v>
      </c>
      <c r="AE159" s="1133">
        <f t="shared" si="23"/>
        <v>0</v>
      </c>
      <c r="AF159" s="1133">
        <f t="shared" si="23"/>
        <v>0</v>
      </c>
      <c r="AG159" s="1133">
        <f t="shared" si="23"/>
        <v>0</v>
      </c>
      <c r="AH159" s="1134">
        <f t="shared" si="23"/>
        <v>0</v>
      </c>
      <c r="AI159" s="1134">
        <f t="shared" si="23"/>
        <v>0</v>
      </c>
      <c r="AJ159" s="1135">
        <f>IF(ISERROR(VLOOKUP($A159,기획현황!$F:$BS,기획현황!$AM$1,FALSE))=TRUE,0,VLOOKUP($A159,기획현황!$F:$BS,기획현황!$AM$1,FALSE))</f>
        <v>0</v>
      </c>
      <c r="AK159" s="1130">
        <f t="shared" si="18"/>
        <v>0</v>
      </c>
      <c r="AL159" s="31"/>
    </row>
    <row r="160" spans="2:38" ht="53.25" customHeight="1">
      <c r="B160" s="310" t="str">
        <f t="shared" si="20"/>
        <v/>
      </c>
      <c r="C160" s="1117">
        <f>IF(ISERROR(VLOOKUP($A160,기획현황!$F:$BS,기획현황!$AG$1,FALSE))=TRUE,0,VLOOKUP($A160,기획현황!$F:$BS,기획현황!$AG$1,FALSE))</f>
        <v>0</v>
      </c>
      <c r="D160" s="1117">
        <f>IF(ISERROR(VLOOKUP($A160,기획현황!$F:$BS,기획현황!$AK$1,FALSE))=TRUE,0,VLOOKUP($A160,기획현황!$F:$BS,기획현황!$AK$1,FALSE))</f>
        <v>0</v>
      </c>
      <c r="F160" s="1140"/>
      <c r="G160" s="1119" t="str">
        <f>IF(ISERROR(VLOOKUP($A160,기획현황!$F:$BS,기획현황!$U$1,FALSE))=TRUE,"",VLOOKUP($A160,기획현황!$F:$BS,기획현황!$U$1,FALSE))</f>
        <v/>
      </c>
      <c r="H160" s="1119" t="str">
        <f>IF(ISERROR(VLOOKUP($A160,기획현황!$F:$BS,기획현황!$X$1,FALSE))=TRUE,"",VLOOKUP($A160,기획현황!$F:$BS,기획현황!$X$1,FALSE))</f>
        <v/>
      </c>
      <c r="I160" s="1120" t="str">
        <f>IF(ISERROR(VLOOKUP($A160,기획현황!$F:$BS,기획현황!$AG$1,FALSE))=TRUE,"",VLOOKUP($A160,기획현황!$F:$BS,기획현황!$AG$1,FALSE))</f>
        <v/>
      </c>
      <c r="J160" s="1136">
        <f>SUMIF(기획현황!$F:$F,$A160,기획현황!$AF:$AF)</f>
        <v>0</v>
      </c>
      <c r="K160" s="1122">
        <f>IF(ISERROR(VLOOKUP($A160,기획현황!$F:$BS,기획현황!$AU$1,FALSE))=TRUE,0,VLOOKUP($A160,기획현황!$F:$BS,기획현황!$AU$1,FALSE))</f>
        <v>0</v>
      </c>
      <c r="L160" s="1123">
        <f>IF(ISERROR(VLOOKUP($A160,기획현황!$F:$BS,기획현황!$AV$1,FALSE))=TRUE,0,VLOOKUP($A160,기획현황!$F:$BS,기획현황!$AV$1,FALSE))</f>
        <v>0</v>
      </c>
      <c r="M160" s="1124">
        <f>IF(ISERROR(VLOOKUP($A160,기획현황!$F:$BS,기획현황!$AW$1,FALSE))=TRUE,0,VLOOKUP($A160,기획현황!$F:$BS,기획현황!$AW$1,FALSE))</f>
        <v>0</v>
      </c>
      <c r="N160" s="1125">
        <f>IF(ISERROR(VLOOKUP($A160,기획현황!$F:$BS,기획현황!$AP$1,FALSE))=TRUE,0,VLOOKUP($A160,기획현황!$F:$BS,기획현황!$AP$1,FALSE))</f>
        <v>0</v>
      </c>
      <c r="O160" s="1126">
        <f t="shared" si="22"/>
        <v>0</v>
      </c>
      <c r="P160" s="1127">
        <f t="shared" si="22"/>
        <v>0</v>
      </c>
      <c r="Q160" s="1127">
        <f t="shared" si="22"/>
        <v>0</v>
      </c>
      <c r="R160" s="1127">
        <f t="shared" si="22"/>
        <v>0</v>
      </c>
      <c r="S160" s="1128">
        <f t="shared" si="22"/>
        <v>0</v>
      </c>
      <c r="T160" s="1128">
        <f t="shared" si="22"/>
        <v>0</v>
      </c>
      <c r="U160" s="1129">
        <f>IF(ISERROR(VLOOKUP($A160,기획현황!$F:$BS,기획현황!$AM$1,FALSE))=TRUE,0,VLOOKUP($A160,기획현황!$F:$BS,기획현황!$AM$1,FALSE))</f>
        <v>0</v>
      </c>
      <c r="V160" s="1130">
        <f t="shared" si="19"/>
        <v>0</v>
      </c>
      <c r="W160" s="1131">
        <f>IF(ISERROR(VLOOKUP($A160,기획현황!$F:$BS,기획현황!$BG$1,FALSE))=TRUE,0,VLOOKUP($A160,기획현황!$F:$BS,기획현황!$BG$1,FALSE))</f>
        <v>0</v>
      </c>
      <c r="X160" s="1130"/>
      <c r="Y160" s="238"/>
      <c r="Z160" s="1122">
        <f t="shared" si="21"/>
        <v>0</v>
      </c>
      <c r="AA160" s="1123">
        <f t="shared" si="21"/>
        <v>0</v>
      </c>
      <c r="AB160" s="1139">
        <f t="shared" si="21"/>
        <v>0</v>
      </c>
      <c r="AC160" s="1132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22">
        <f t="shared" si="23"/>
        <v>0</v>
      </c>
      <c r="AE160" s="1133">
        <f t="shared" si="23"/>
        <v>0</v>
      </c>
      <c r="AF160" s="1133">
        <f t="shared" si="23"/>
        <v>0</v>
      </c>
      <c r="AG160" s="1133">
        <f t="shared" si="23"/>
        <v>0</v>
      </c>
      <c r="AH160" s="1134">
        <f t="shared" si="23"/>
        <v>0</v>
      </c>
      <c r="AI160" s="1134">
        <f t="shared" si="23"/>
        <v>0</v>
      </c>
      <c r="AJ160" s="1135">
        <f>IF(ISERROR(VLOOKUP($A160,기획현황!$F:$BS,기획현황!$AM$1,FALSE))=TRUE,0,VLOOKUP($A160,기획현황!$F:$BS,기획현황!$AM$1,FALSE))</f>
        <v>0</v>
      </c>
      <c r="AK160" s="1130">
        <f t="shared" si="18"/>
        <v>0</v>
      </c>
      <c r="AL160" s="31"/>
    </row>
    <row r="161" spans="2:38" ht="53.25" customHeight="1">
      <c r="B161" s="310" t="str">
        <f t="shared" si="20"/>
        <v/>
      </c>
      <c r="C161" s="1117">
        <f>IF(ISERROR(VLOOKUP($A161,기획현황!$F:$BS,기획현황!$AG$1,FALSE))=TRUE,0,VLOOKUP($A161,기획현황!$F:$BS,기획현황!$AG$1,FALSE))</f>
        <v>0</v>
      </c>
      <c r="D161" s="1117">
        <f>IF(ISERROR(VLOOKUP($A161,기획현황!$F:$BS,기획현황!$AK$1,FALSE))=TRUE,0,VLOOKUP($A161,기획현황!$F:$BS,기획현황!$AK$1,FALSE))</f>
        <v>0</v>
      </c>
      <c r="F161" s="1140"/>
      <c r="G161" s="1119" t="str">
        <f>IF(ISERROR(VLOOKUP($A161,기획현황!$F:$BS,기획현황!$U$1,FALSE))=TRUE,"",VLOOKUP($A161,기획현황!$F:$BS,기획현황!$U$1,FALSE))</f>
        <v/>
      </c>
      <c r="H161" s="1119" t="str">
        <f>IF(ISERROR(VLOOKUP($A161,기획현황!$F:$BS,기획현황!$X$1,FALSE))=TRUE,"",VLOOKUP($A161,기획현황!$F:$BS,기획현황!$X$1,FALSE))</f>
        <v/>
      </c>
      <c r="I161" s="1120" t="str">
        <f>IF(ISERROR(VLOOKUP($A161,기획현황!$F:$BS,기획현황!$AG$1,FALSE))=TRUE,"",VLOOKUP($A161,기획현황!$F:$BS,기획현황!$AG$1,FALSE))</f>
        <v/>
      </c>
      <c r="J161" s="1136">
        <f>SUMIF(기획현황!$F:$F,$A161,기획현황!$AF:$AF)</f>
        <v>0</v>
      </c>
      <c r="K161" s="1122">
        <f>IF(ISERROR(VLOOKUP($A161,기획현황!$F:$BS,기획현황!$AU$1,FALSE))=TRUE,0,VLOOKUP($A161,기획현황!$F:$BS,기획현황!$AU$1,FALSE))</f>
        <v>0</v>
      </c>
      <c r="L161" s="1123">
        <f>IF(ISERROR(VLOOKUP($A161,기획현황!$F:$BS,기획현황!$AV$1,FALSE))=TRUE,0,VLOOKUP($A161,기획현황!$F:$BS,기획현황!$AV$1,FALSE))</f>
        <v>0</v>
      </c>
      <c r="M161" s="1124">
        <f>IF(ISERROR(VLOOKUP($A161,기획현황!$F:$BS,기획현황!$AW$1,FALSE))=TRUE,0,VLOOKUP($A161,기획현황!$F:$BS,기획현황!$AW$1,FALSE))</f>
        <v>0</v>
      </c>
      <c r="N161" s="1125">
        <f>IF(ISERROR(VLOOKUP($A161,기획현황!$F:$BS,기획현황!$AP$1,FALSE))=TRUE,0,VLOOKUP($A161,기획현황!$F:$BS,기획현황!$AP$1,FALSE))</f>
        <v>0</v>
      </c>
      <c r="O161" s="1126">
        <f t="shared" si="22"/>
        <v>0</v>
      </c>
      <c r="P161" s="1127">
        <f t="shared" si="22"/>
        <v>0</v>
      </c>
      <c r="Q161" s="1127">
        <f t="shared" si="22"/>
        <v>0</v>
      </c>
      <c r="R161" s="1127">
        <f t="shared" si="22"/>
        <v>0</v>
      </c>
      <c r="S161" s="1128">
        <f t="shared" si="22"/>
        <v>0</v>
      </c>
      <c r="T161" s="1128">
        <f t="shared" si="22"/>
        <v>0</v>
      </c>
      <c r="U161" s="1129">
        <f>IF(ISERROR(VLOOKUP($A161,기획현황!$F:$BS,기획현황!$AM$1,FALSE))=TRUE,0,VLOOKUP($A161,기획현황!$F:$BS,기획현황!$AM$1,FALSE))</f>
        <v>0</v>
      </c>
      <c r="V161" s="1130">
        <f t="shared" si="19"/>
        <v>0</v>
      </c>
      <c r="W161" s="1131">
        <f>IF(ISERROR(VLOOKUP($A161,기획현황!$F:$BS,기획현황!$BG$1,FALSE))=TRUE,0,VLOOKUP($A161,기획현황!$F:$BS,기획현황!$BG$1,FALSE))</f>
        <v>0</v>
      </c>
      <c r="X161" s="1130"/>
      <c r="Y161" s="238"/>
      <c r="Z161" s="1122">
        <f t="shared" si="21"/>
        <v>0</v>
      </c>
      <c r="AA161" s="1123">
        <f t="shared" si="21"/>
        <v>0</v>
      </c>
      <c r="AB161" s="1139">
        <f t="shared" si="21"/>
        <v>0</v>
      </c>
      <c r="AC161" s="1132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22">
        <f t="shared" si="23"/>
        <v>0</v>
      </c>
      <c r="AE161" s="1133">
        <f t="shared" si="23"/>
        <v>0</v>
      </c>
      <c r="AF161" s="1133">
        <f t="shared" si="23"/>
        <v>0</v>
      </c>
      <c r="AG161" s="1133">
        <f t="shared" si="23"/>
        <v>0</v>
      </c>
      <c r="AH161" s="1134">
        <f t="shared" si="23"/>
        <v>0</v>
      </c>
      <c r="AI161" s="1134">
        <f t="shared" si="23"/>
        <v>0</v>
      </c>
      <c r="AJ161" s="1135">
        <f>IF(ISERROR(VLOOKUP($A161,기획현황!$F:$BS,기획현황!$AM$1,FALSE))=TRUE,0,VLOOKUP($A161,기획현황!$F:$BS,기획현황!$AM$1,FALSE))</f>
        <v>0</v>
      </c>
      <c r="AK161" s="1130">
        <f t="shared" si="18"/>
        <v>0</v>
      </c>
      <c r="AL161" s="31"/>
    </row>
    <row r="162" spans="2:38" ht="53.25" customHeight="1">
      <c r="B162" s="310" t="str">
        <f t="shared" si="20"/>
        <v/>
      </c>
      <c r="C162" s="1117">
        <f>IF(ISERROR(VLOOKUP($A162,기획현황!$F:$BS,기획현황!$AG$1,FALSE))=TRUE,0,VLOOKUP($A162,기획현황!$F:$BS,기획현황!$AG$1,FALSE))</f>
        <v>0</v>
      </c>
      <c r="D162" s="1117">
        <f>IF(ISERROR(VLOOKUP($A162,기획현황!$F:$BS,기획현황!$AK$1,FALSE))=TRUE,0,VLOOKUP($A162,기획현황!$F:$BS,기획현황!$AK$1,FALSE))</f>
        <v>0</v>
      </c>
      <c r="F162" s="1140"/>
      <c r="G162" s="1119" t="str">
        <f>IF(ISERROR(VLOOKUP($A162,기획현황!$F:$BS,기획현황!$U$1,FALSE))=TRUE,"",VLOOKUP($A162,기획현황!$F:$BS,기획현황!$U$1,FALSE))</f>
        <v/>
      </c>
      <c r="H162" s="1119" t="str">
        <f>IF(ISERROR(VLOOKUP($A162,기획현황!$F:$BS,기획현황!$X$1,FALSE))=TRUE,"",VLOOKUP($A162,기획현황!$F:$BS,기획현황!$X$1,FALSE))</f>
        <v/>
      </c>
      <c r="I162" s="1120" t="str">
        <f>IF(ISERROR(VLOOKUP($A162,기획현황!$F:$BS,기획현황!$AG$1,FALSE))=TRUE,"",VLOOKUP($A162,기획현황!$F:$BS,기획현황!$AG$1,FALSE))</f>
        <v/>
      </c>
      <c r="J162" s="1136">
        <f>SUMIF(기획현황!$F:$F,$A162,기획현황!$AF:$AF)</f>
        <v>0</v>
      </c>
      <c r="K162" s="1122">
        <f>IF(ISERROR(VLOOKUP($A162,기획현황!$F:$BS,기획현황!$AU$1,FALSE))=TRUE,0,VLOOKUP($A162,기획현황!$F:$BS,기획현황!$AU$1,FALSE))</f>
        <v>0</v>
      </c>
      <c r="L162" s="1123">
        <f>IF(ISERROR(VLOOKUP($A162,기획현황!$F:$BS,기획현황!$AV$1,FALSE))=TRUE,0,VLOOKUP($A162,기획현황!$F:$BS,기획현황!$AV$1,FALSE))</f>
        <v>0</v>
      </c>
      <c r="M162" s="1124">
        <f>IF(ISERROR(VLOOKUP($A162,기획현황!$F:$BS,기획현황!$AW$1,FALSE))=TRUE,0,VLOOKUP($A162,기획현황!$F:$BS,기획현황!$AW$1,FALSE))</f>
        <v>0</v>
      </c>
      <c r="N162" s="1125">
        <f>IF(ISERROR(VLOOKUP($A162,기획현황!$F:$BS,기획현황!$AP$1,FALSE))=TRUE,0,VLOOKUP($A162,기획현황!$F:$BS,기획현황!$AP$1,FALSE))</f>
        <v>0</v>
      </c>
      <c r="O162" s="1126">
        <f t="shared" si="22"/>
        <v>0</v>
      </c>
      <c r="P162" s="1127">
        <f t="shared" si="22"/>
        <v>0</v>
      </c>
      <c r="Q162" s="1127">
        <f t="shared" si="22"/>
        <v>0</v>
      </c>
      <c r="R162" s="1127">
        <f t="shared" si="22"/>
        <v>0</v>
      </c>
      <c r="S162" s="1128">
        <f t="shared" si="22"/>
        <v>0</v>
      </c>
      <c r="T162" s="1128">
        <f t="shared" si="22"/>
        <v>0</v>
      </c>
      <c r="U162" s="1129">
        <f>IF(ISERROR(VLOOKUP($A162,기획현황!$F:$BS,기획현황!$AM$1,FALSE))=TRUE,0,VLOOKUP($A162,기획현황!$F:$BS,기획현황!$AM$1,FALSE))</f>
        <v>0</v>
      </c>
      <c r="V162" s="1130">
        <f t="shared" si="19"/>
        <v>0</v>
      </c>
      <c r="W162" s="1131">
        <f>IF(ISERROR(VLOOKUP($A162,기획현황!$F:$BS,기획현황!$BG$1,FALSE))=TRUE,0,VLOOKUP($A162,기획현황!$F:$BS,기획현황!$BG$1,FALSE))</f>
        <v>0</v>
      </c>
      <c r="X162" s="1130"/>
      <c r="Y162" s="238"/>
      <c r="Z162" s="1122">
        <f t="shared" si="21"/>
        <v>0</v>
      </c>
      <c r="AA162" s="1123">
        <f t="shared" si="21"/>
        <v>0</v>
      </c>
      <c r="AB162" s="1139">
        <f t="shared" si="21"/>
        <v>0</v>
      </c>
      <c r="AC162" s="1132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22">
        <f t="shared" si="23"/>
        <v>0</v>
      </c>
      <c r="AE162" s="1133">
        <f t="shared" si="23"/>
        <v>0</v>
      </c>
      <c r="AF162" s="1133">
        <f t="shared" si="23"/>
        <v>0</v>
      </c>
      <c r="AG162" s="1133">
        <f t="shared" si="23"/>
        <v>0</v>
      </c>
      <c r="AH162" s="1134">
        <f t="shared" si="23"/>
        <v>0</v>
      </c>
      <c r="AI162" s="1134">
        <f t="shared" si="23"/>
        <v>0</v>
      </c>
      <c r="AJ162" s="1135">
        <f>IF(ISERROR(VLOOKUP($A162,기획현황!$F:$BS,기획현황!$AM$1,FALSE))=TRUE,0,VLOOKUP($A162,기획현황!$F:$BS,기획현황!$AM$1,FALSE))</f>
        <v>0</v>
      </c>
      <c r="AK162" s="1130">
        <f t="shared" si="18"/>
        <v>0</v>
      </c>
      <c r="AL162" s="31"/>
    </row>
    <row r="163" spans="2:38" ht="53.25" customHeight="1">
      <c r="B163" s="310" t="str">
        <f t="shared" si="20"/>
        <v/>
      </c>
      <c r="C163" s="1117">
        <f>IF(ISERROR(VLOOKUP($A163,기획현황!$F:$BS,기획현황!$AG$1,FALSE))=TRUE,0,VLOOKUP($A163,기획현황!$F:$BS,기획현황!$AG$1,FALSE))</f>
        <v>0</v>
      </c>
      <c r="D163" s="1117">
        <f>IF(ISERROR(VLOOKUP($A163,기획현황!$F:$BS,기획현황!$AK$1,FALSE))=TRUE,0,VLOOKUP($A163,기획현황!$F:$BS,기획현황!$AK$1,FALSE))</f>
        <v>0</v>
      </c>
      <c r="F163" s="1140"/>
      <c r="G163" s="1119" t="str">
        <f>IF(ISERROR(VLOOKUP($A163,기획현황!$F:$BS,기획현황!$U$1,FALSE))=TRUE,"",VLOOKUP($A163,기획현황!$F:$BS,기획현황!$U$1,FALSE))</f>
        <v/>
      </c>
      <c r="H163" s="1119" t="str">
        <f>IF(ISERROR(VLOOKUP($A163,기획현황!$F:$BS,기획현황!$X$1,FALSE))=TRUE,"",VLOOKUP($A163,기획현황!$F:$BS,기획현황!$X$1,FALSE))</f>
        <v/>
      </c>
      <c r="I163" s="1120" t="str">
        <f>IF(ISERROR(VLOOKUP($A163,기획현황!$F:$BS,기획현황!$AG$1,FALSE))=TRUE,"",VLOOKUP($A163,기획현황!$F:$BS,기획현황!$AG$1,FALSE))</f>
        <v/>
      </c>
      <c r="J163" s="1136">
        <f>SUMIF(기획현황!$F:$F,$A163,기획현황!$AF:$AF)</f>
        <v>0</v>
      </c>
      <c r="K163" s="1122">
        <f>IF(ISERROR(VLOOKUP($A163,기획현황!$F:$BS,기획현황!$AU$1,FALSE))=TRUE,0,VLOOKUP($A163,기획현황!$F:$BS,기획현황!$AU$1,FALSE))</f>
        <v>0</v>
      </c>
      <c r="L163" s="1123">
        <f>IF(ISERROR(VLOOKUP($A163,기획현황!$F:$BS,기획현황!$AV$1,FALSE))=TRUE,0,VLOOKUP($A163,기획현황!$F:$BS,기획현황!$AV$1,FALSE))</f>
        <v>0</v>
      </c>
      <c r="M163" s="1124">
        <f>IF(ISERROR(VLOOKUP($A163,기획현황!$F:$BS,기획현황!$AW$1,FALSE))=TRUE,0,VLOOKUP($A163,기획현황!$F:$BS,기획현황!$AW$1,FALSE))</f>
        <v>0</v>
      </c>
      <c r="N163" s="1125">
        <f>IF(ISERROR(VLOOKUP($A163,기획현황!$F:$BS,기획현황!$AP$1,FALSE))=TRUE,0,VLOOKUP($A163,기획현황!$F:$BS,기획현황!$AP$1,FALSE))</f>
        <v>0</v>
      </c>
      <c r="O163" s="1126">
        <f t="shared" si="22"/>
        <v>0</v>
      </c>
      <c r="P163" s="1127">
        <f t="shared" si="22"/>
        <v>0</v>
      </c>
      <c r="Q163" s="1127">
        <f t="shared" si="22"/>
        <v>0</v>
      </c>
      <c r="R163" s="1127">
        <f t="shared" si="22"/>
        <v>0</v>
      </c>
      <c r="S163" s="1128">
        <f t="shared" si="22"/>
        <v>0</v>
      </c>
      <c r="T163" s="1128">
        <f t="shared" si="22"/>
        <v>0</v>
      </c>
      <c r="U163" s="1129">
        <f>IF(ISERROR(VLOOKUP($A163,기획현황!$F:$BS,기획현황!$AM$1,FALSE))=TRUE,0,VLOOKUP($A163,기획현황!$F:$BS,기획현황!$AM$1,FALSE))</f>
        <v>0</v>
      </c>
      <c r="V163" s="1130">
        <f t="shared" si="19"/>
        <v>0</v>
      </c>
      <c r="W163" s="1131">
        <f>IF(ISERROR(VLOOKUP($A163,기획현황!$F:$BS,기획현황!$BG$1,FALSE))=TRUE,0,VLOOKUP($A163,기획현황!$F:$BS,기획현황!$BG$1,FALSE))</f>
        <v>0</v>
      </c>
      <c r="X163" s="1130"/>
      <c r="Y163" s="238"/>
      <c r="Z163" s="1122">
        <f t="shared" si="21"/>
        <v>0</v>
      </c>
      <c r="AA163" s="1123">
        <f t="shared" si="21"/>
        <v>0</v>
      </c>
      <c r="AB163" s="1139">
        <f t="shared" si="21"/>
        <v>0</v>
      </c>
      <c r="AC163" s="1132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22">
        <f t="shared" si="23"/>
        <v>0</v>
      </c>
      <c r="AE163" s="1133">
        <f t="shared" si="23"/>
        <v>0</v>
      </c>
      <c r="AF163" s="1133">
        <f t="shared" si="23"/>
        <v>0</v>
      </c>
      <c r="AG163" s="1133">
        <f t="shared" si="23"/>
        <v>0</v>
      </c>
      <c r="AH163" s="1134">
        <f t="shared" si="23"/>
        <v>0</v>
      </c>
      <c r="AI163" s="1134">
        <f t="shared" si="23"/>
        <v>0</v>
      </c>
      <c r="AJ163" s="1135">
        <f>IF(ISERROR(VLOOKUP($A163,기획현황!$F:$BS,기획현황!$AM$1,FALSE))=TRUE,0,VLOOKUP($A163,기획현황!$F:$BS,기획현황!$AM$1,FALSE))</f>
        <v>0</v>
      </c>
      <c r="AK163" s="1130">
        <f t="shared" si="18"/>
        <v>0</v>
      </c>
      <c r="AL163" s="31"/>
    </row>
    <row r="164" spans="2:38" ht="53.25" customHeight="1">
      <c r="B164" s="310" t="str">
        <f t="shared" si="20"/>
        <v/>
      </c>
      <c r="C164" s="1117">
        <f>IF(ISERROR(VLOOKUP($A164,기획현황!$F:$BS,기획현황!$AG$1,FALSE))=TRUE,0,VLOOKUP($A164,기획현황!$F:$BS,기획현황!$AG$1,FALSE))</f>
        <v>0</v>
      </c>
      <c r="D164" s="1117">
        <f>IF(ISERROR(VLOOKUP($A164,기획현황!$F:$BS,기획현황!$AK$1,FALSE))=TRUE,0,VLOOKUP($A164,기획현황!$F:$BS,기획현황!$AK$1,FALSE))</f>
        <v>0</v>
      </c>
      <c r="F164" s="1140"/>
      <c r="G164" s="1119" t="str">
        <f>IF(ISERROR(VLOOKUP($A164,기획현황!$F:$BS,기획현황!$U$1,FALSE))=TRUE,"",VLOOKUP($A164,기획현황!$F:$BS,기획현황!$U$1,FALSE))</f>
        <v/>
      </c>
      <c r="H164" s="1119" t="str">
        <f>IF(ISERROR(VLOOKUP($A164,기획현황!$F:$BS,기획현황!$X$1,FALSE))=TRUE,"",VLOOKUP($A164,기획현황!$F:$BS,기획현황!$X$1,FALSE))</f>
        <v/>
      </c>
      <c r="I164" s="1120" t="str">
        <f>IF(ISERROR(VLOOKUP($A164,기획현황!$F:$BS,기획현황!$AG$1,FALSE))=TRUE,"",VLOOKUP($A164,기획현황!$F:$BS,기획현황!$AG$1,FALSE))</f>
        <v/>
      </c>
      <c r="J164" s="1136">
        <f>SUMIF(기획현황!$F:$F,$A164,기획현황!$AF:$AF)</f>
        <v>0</v>
      </c>
      <c r="K164" s="1122">
        <f>IF(ISERROR(VLOOKUP($A164,기획현황!$F:$BS,기획현황!$AU$1,FALSE))=TRUE,0,VLOOKUP($A164,기획현황!$F:$BS,기획현황!$AU$1,FALSE))</f>
        <v>0</v>
      </c>
      <c r="L164" s="1123">
        <f>IF(ISERROR(VLOOKUP($A164,기획현황!$F:$BS,기획현황!$AV$1,FALSE))=TRUE,0,VLOOKUP($A164,기획현황!$F:$BS,기획현황!$AV$1,FALSE))</f>
        <v>0</v>
      </c>
      <c r="M164" s="1124">
        <f>IF(ISERROR(VLOOKUP($A164,기획현황!$F:$BS,기획현황!$AW$1,FALSE))=TRUE,0,VLOOKUP($A164,기획현황!$F:$BS,기획현황!$AW$1,FALSE))</f>
        <v>0</v>
      </c>
      <c r="N164" s="1125">
        <f>IF(ISERROR(VLOOKUP($A164,기획현황!$F:$BS,기획현황!$AP$1,FALSE))=TRUE,0,VLOOKUP($A164,기획현황!$F:$BS,기획현황!$AP$1,FALSE))</f>
        <v>0</v>
      </c>
      <c r="O164" s="1126">
        <f t="shared" si="22"/>
        <v>0</v>
      </c>
      <c r="P164" s="1127">
        <f t="shared" si="22"/>
        <v>0</v>
      </c>
      <c r="Q164" s="1127">
        <f t="shared" si="22"/>
        <v>0</v>
      </c>
      <c r="R164" s="1127">
        <f t="shared" si="22"/>
        <v>0</v>
      </c>
      <c r="S164" s="1128">
        <f t="shared" si="22"/>
        <v>0</v>
      </c>
      <c r="T164" s="1128">
        <f t="shared" si="22"/>
        <v>0</v>
      </c>
      <c r="U164" s="1129">
        <f>IF(ISERROR(VLOOKUP($A164,기획현황!$F:$BS,기획현황!$AM$1,FALSE))=TRUE,0,VLOOKUP($A164,기획현황!$F:$BS,기획현황!$AM$1,FALSE))</f>
        <v>0</v>
      </c>
      <c r="V164" s="1130">
        <f t="shared" si="19"/>
        <v>0</v>
      </c>
      <c r="W164" s="1131">
        <f>IF(ISERROR(VLOOKUP($A164,기획현황!$F:$BS,기획현황!$BG$1,FALSE))=TRUE,0,VLOOKUP($A164,기획현황!$F:$BS,기획현황!$BG$1,FALSE))</f>
        <v>0</v>
      </c>
      <c r="X164" s="1130"/>
      <c r="Y164" s="238"/>
      <c r="Z164" s="1122">
        <f t="shared" si="21"/>
        <v>0</v>
      </c>
      <c r="AA164" s="1123">
        <f t="shared" si="21"/>
        <v>0</v>
      </c>
      <c r="AB164" s="1139">
        <f t="shared" si="21"/>
        <v>0</v>
      </c>
      <c r="AC164" s="1132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22">
        <f t="shared" si="23"/>
        <v>0</v>
      </c>
      <c r="AE164" s="1133">
        <f t="shared" si="23"/>
        <v>0</v>
      </c>
      <c r="AF164" s="1133">
        <f t="shared" si="23"/>
        <v>0</v>
      </c>
      <c r="AG164" s="1133">
        <f t="shared" si="23"/>
        <v>0</v>
      </c>
      <c r="AH164" s="1134">
        <f t="shared" si="23"/>
        <v>0</v>
      </c>
      <c r="AI164" s="1134">
        <f t="shared" si="23"/>
        <v>0</v>
      </c>
      <c r="AJ164" s="1135">
        <f>IF(ISERROR(VLOOKUP($A164,기획현황!$F:$BS,기획현황!$AM$1,FALSE))=TRUE,0,VLOOKUP($A164,기획현황!$F:$BS,기획현황!$AM$1,FALSE))</f>
        <v>0</v>
      </c>
      <c r="AK164" s="1130">
        <f t="shared" si="18"/>
        <v>0</v>
      </c>
      <c r="AL164" s="31"/>
    </row>
    <row r="165" spans="2:38" ht="53.25" customHeight="1">
      <c r="B165" s="310" t="str">
        <f t="shared" si="20"/>
        <v/>
      </c>
      <c r="C165" s="1117">
        <f>IF(ISERROR(VLOOKUP($A165,기획현황!$F:$BS,기획현황!$AG$1,FALSE))=TRUE,0,VLOOKUP($A165,기획현황!$F:$BS,기획현황!$AG$1,FALSE))</f>
        <v>0</v>
      </c>
      <c r="D165" s="1117">
        <f>IF(ISERROR(VLOOKUP($A165,기획현황!$F:$BS,기획현황!$AK$1,FALSE))=TRUE,0,VLOOKUP($A165,기획현황!$F:$BS,기획현황!$AK$1,FALSE))</f>
        <v>0</v>
      </c>
      <c r="F165" s="1140"/>
      <c r="G165" s="1119" t="str">
        <f>IF(ISERROR(VLOOKUP($A165,기획현황!$F:$BS,기획현황!$U$1,FALSE))=TRUE,"",VLOOKUP($A165,기획현황!$F:$BS,기획현황!$U$1,FALSE))</f>
        <v/>
      </c>
      <c r="H165" s="1119" t="str">
        <f>IF(ISERROR(VLOOKUP($A165,기획현황!$F:$BS,기획현황!$X$1,FALSE))=TRUE,"",VLOOKUP($A165,기획현황!$F:$BS,기획현황!$X$1,FALSE))</f>
        <v/>
      </c>
      <c r="I165" s="1120" t="str">
        <f>IF(ISERROR(VLOOKUP($A165,기획현황!$F:$BS,기획현황!$AG$1,FALSE))=TRUE,"",VLOOKUP($A165,기획현황!$F:$BS,기획현황!$AG$1,FALSE))</f>
        <v/>
      </c>
      <c r="J165" s="1136">
        <f>SUMIF(기획현황!$F:$F,$A165,기획현황!$AF:$AF)</f>
        <v>0</v>
      </c>
      <c r="K165" s="1122">
        <f>IF(ISERROR(VLOOKUP($A165,기획현황!$F:$BS,기획현황!$AU$1,FALSE))=TRUE,0,VLOOKUP($A165,기획현황!$F:$BS,기획현황!$AU$1,FALSE))</f>
        <v>0</v>
      </c>
      <c r="L165" s="1123">
        <f>IF(ISERROR(VLOOKUP($A165,기획현황!$F:$BS,기획현황!$AV$1,FALSE))=TRUE,0,VLOOKUP($A165,기획현황!$F:$BS,기획현황!$AV$1,FALSE))</f>
        <v>0</v>
      </c>
      <c r="M165" s="1124">
        <f>IF(ISERROR(VLOOKUP($A165,기획현황!$F:$BS,기획현황!$AW$1,FALSE))=TRUE,0,VLOOKUP($A165,기획현황!$F:$BS,기획현황!$AW$1,FALSE))</f>
        <v>0</v>
      </c>
      <c r="N165" s="1125">
        <f>IF(ISERROR(VLOOKUP($A165,기획현황!$F:$BS,기획현황!$AP$1,FALSE))=TRUE,0,VLOOKUP($A165,기획현황!$F:$BS,기획현황!$AP$1,FALSE))</f>
        <v>0</v>
      </c>
      <c r="O165" s="1126">
        <f t="shared" si="22"/>
        <v>0</v>
      </c>
      <c r="P165" s="1127">
        <f t="shared" si="22"/>
        <v>0</v>
      </c>
      <c r="Q165" s="1127">
        <f t="shared" si="22"/>
        <v>0</v>
      </c>
      <c r="R165" s="1127">
        <f t="shared" si="22"/>
        <v>0</v>
      </c>
      <c r="S165" s="1128">
        <f t="shared" si="22"/>
        <v>0</v>
      </c>
      <c r="T165" s="1128">
        <f t="shared" si="22"/>
        <v>0</v>
      </c>
      <c r="U165" s="1129">
        <f>IF(ISERROR(VLOOKUP($A165,기획현황!$F:$BS,기획현황!$AM$1,FALSE))=TRUE,0,VLOOKUP($A165,기획현황!$F:$BS,기획현황!$AM$1,FALSE))</f>
        <v>0</v>
      </c>
      <c r="V165" s="1130">
        <f t="shared" si="19"/>
        <v>0</v>
      </c>
      <c r="W165" s="1131">
        <f>IF(ISERROR(VLOOKUP($A165,기획현황!$F:$BS,기획현황!$BG$1,FALSE))=TRUE,0,VLOOKUP($A165,기획현황!$F:$BS,기획현황!$BG$1,FALSE))</f>
        <v>0</v>
      </c>
      <c r="X165" s="1130"/>
      <c r="Y165" s="238"/>
      <c r="Z165" s="1122">
        <f t="shared" si="21"/>
        <v>0</v>
      </c>
      <c r="AA165" s="1123">
        <f t="shared" si="21"/>
        <v>0</v>
      </c>
      <c r="AB165" s="1139">
        <f t="shared" si="21"/>
        <v>0</v>
      </c>
      <c r="AC165" s="1132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22">
        <f t="shared" si="23"/>
        <v>0</v>
      </c>
      <c r="AE165" s="1133">
        <f t="shared" si="23"/>
        <v>0</v>
      </c>
      <c r="AF165" s="1133">
        <f t="shared" si="23"/>
        <v>0</v>
      </c>
      <c r="AG165" s="1133">
        <f t="shared" si="23"/>
        <v>0</v>
      </c>
      <c r="AH165" s="1134">
        <f t="shared" si="23"/>
        <v>0</v>
      </c>
      <c r="AI165" s="1134">
        <f t="shared" si="23"/>
        <v>0</v>
      </c>
      <c r="AJ165" s="1135">
        <f>IF(ISERROR(VLOOKUP($A165,기획현황!$F:$BS,기획현황!$AM$1,FALSE))=TRUE,0,VLOOKUP($A165,기획현황!$F:$BS,기획현황!$AM$1,FALSE))</f>
        <v>0</v>
      </c>
      <c r="AK165" s="1130">
        <f t="shared" si="18"/>
        <v>0</v>
      </c>
      <c r="AL165" s="31"/>
    </row>
    <row r="166" spans="2:38" ht="53.25" customHeight="1">
      <c r="B166" s="310" t="str">
        <f t="shared" si="20"/>
        <v/>
      </c>
      <c r="C166" s="1117">
        <f>IF(ISERROR(VLOOKUP($A166,기획현황!$F:$BS,기획현황!$AG$1,FALSE))=TRUE,0,VLOOKUP($A166,기획현황!$F:$BS,기획현황!$AG$1,FALSE))</f>
        <v>0</v>
      </c>
      <c r="D166" s="1117">
        <f>IF(ISERROR(VLOOKUP($A166,기획현황!$F:$BS,기획현황!$AK$1,FALSE))=TRUE,0,VLOOKUP($A166,기획현황!$F:$BS,기획현황!$AK$1,FALSE))</f>
        <v>0</v>
      </c>
      <c r="F166" s="1140"/>
      <c r="G166" s="1119" t="str">
        <f>IF(ISERROR(VLOOKUP($A166,기획현황!$F:$BS,기획현황!$U$1,FALSE))=TRUE,"",VLOOKUP($A166,기획현황!$F:$BS,기획현황!$U$1,FALSE))</f>
        <v/>
      </c>
      <c r="H166" s="1119" t="str">
        <f>IF(ISERROR(VLOOKUP($A166,기획현황!$F:$BS,기획현황!$X$1,FALSE))=TRUE,"",VLOOKUP($A166,기획현황!$F:$BS,기획현황!$X$1,FALSE))</f>
        <v/>
      </c>
      <c r="I166" s="1120" t="str">
        <f>IF(ISERROR(VLOOKUP($A166,기획현황!$F:$BS,기획현황!$AG$1,FALSE))=TRUE,"",VLOOKUP($A166,기획현황!$F:$BS,기획현황!$AG$1,FALSE))</f>
        <v/>
      </c>
      <c r="J166" s="1136">
        <f>SUMIF(기획현황!$F:$F,$A166,기획현황!$AF:$AF)</f>
        <v>0</v>
      </c>
      <c r="K166" s="1122">
        <f>IF(ISERROR(VLOOKUP($A166,기획현황!$F:$BS,기획현황!$AU$1,FALSE))=TRUE,0,VLOOKUP($A166,기획현황!$F:$BS,기획현황!$AU$1,FALSE))</f>
        <v>0</v>
      </c>
      <c r="L166" s="1123">
        <f>IF(ISERROR(VLOOKUP($A166,기획현황!$F:$BS,기획현황!$AV$1,FALSE))=TRUE,0,VLOOKUP($A166,기획현황!$F:$BS,기획현황!$AV$1,FALSE))</f>
        <v>0</v>
      </c>
      <c r="M166" s="1124">
        <f>IF(ISERROR(VLOOKUP($A166,기획현황!$F:$BS,기획현황!$AW$1,FALSE))=TRUE,0,VLOOKUP($A166,기획현황!$F:$BS,기획현황!$AW$1,FALSE))</f>
        <v>0</v>
      </c>
      <c r="N166" s="1125">
        <f>IF(ISERROR(VLOOKUP($A166,기획현황!$F:$BS,기획현황!$AP$1,FALSE))=TRUE,0,VLOOKUP($A166,기획현황!$F:$BS,기획현황!$AP$1,FALSE))</f>
        <v>0</v>
      </c>
      <c r="O166" s="1126">
        <f t="shared" si="22"/>
        <v>0</v>
      </c>
      <c r="P166" s="1127">
        <f t="shared" si="22"/>
        <v>0</v>
      </c>
      <c r="Q166" s="1127">
        <f t="shared" si="22"/>
        <v>0</v>
      </c>
      <c r="R166" s="1127">
        <f t="shared" si="22"/>
        <v>0</v>
      </c>
      <c r="S166" s="1128">
        <f t="shared" si="22"/>
        <v>0</v>
      </c>
      <c r="T166" s="1128">
        <f t="shared" si="22"/>
        <v>0</v>
      </c>
      <c r="U166" s="1129">
        <f>IF(ISERROR(VLOOKUP($A166,기획현황!$F:$BS,기획현황!$AM$1,FALSE))=TRUE,0,VLOOKUP($A166,기획현황!$F:$BS,기획현황!$AM$1,FALSE))</f>
        <v>0</v>
      </c>
      <c r="V166" s="1130">
        <f t="shared" si="19"/>
        <v>0</v>
      </c>
      <c r="W166" s="1131">
        <f>IF(ISERROR(VLOOKUP($A166,기획현황!$F:$BS,기획현황!$BG$1,FALSE))=TRUE,0,VLOOKUP($A166,기획현황!$F:$BS,기획현황!$BG$1,FALSE))</f>
        <v>0</v>
      </c>
      <c r="X166" s="1130"/>
      <c r="Y166" s="238"/>
      <c r="Z166" s="1122">
        <f t="shared" si="21"/>
        <v>0</v>
      </c>
      <c r="AA166" s="1123">
        <f t="shared" si="21"/>
        <v>0</v>
      </c>
      <c r="AB166" s="1139">
        <f t="shared" si="21"/>
        <v>0</v>
      </c>
      <c r="AC166" s="1132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22">
        <f t="shared" si="23"/>
        <v>0</v>
      </c>
      <c r="AE166" s="1133">
        <f t="shared" si="23"/>
        <v>0</v>
      </c>
      <c r="AF166" s="1133">
        <f t="shared" si="23"/>
        <v>0</v>
      </c>
      <c r="AG166" s="1133">
        <f t="shared" si="23"/>
        <v>0</v>
      </c>
      <c r="AH166" s="1134">
        <f t="shared" si="23"/>
        <v>0</v>
      </c>
      <c r="AI166" s="1134">
        <f t="shared" si="23"/>
        <v>0</v>
      </c>
      <c r="AJ166" s="1135">
        <f>IF(ISERROR(VLOOKUP($A166,기획현황!$F:$BS,기획현황!$AM$1,FALSE))=TRUE,0,VLOOKUP($A166,기획현황!$F:$BS,기획현황!$AM$1,FALSE))</f>
        <v>0</v>
      </c>
      <c r="AK166" s="1130">
        <f t="shared" si="18"/>
        <v>0</v>
      </c>
      <c r="AL166" s="31"/>
    </row>
    <row r="167" spans="2:38" ht="53.25" customHeight="1">
      <c r="B167" s="310" t="str">
        <f t="shared" si="20"/>
        <v/>
      </c>
      <c r="C167" s="1117">
        <f>IF(ISERROR(VLOOKUP($A167,기획현황!$F:$BS,기획현황!$AG$1,FALSE))=TRUE,0,VLOOKUP($A167,기획현황!$F:$BS,기획현황!$AG$1,FALSE))</f>
        <v>0</v>
      </c>
      <c r="D167" s="1117">
        <f>IF(ISERROR(VLOOKUP($A167,기획현황!$F:$BS,기획현황!$AK$1,FALSE))=TRUE,0,VLOOKUP($A167,기획현황!$F:$BS,기획현황!$AK$1,FALSE))</f>
        <v>0</v>
      </c>
      <c r="F167" s="1140"/>
      <c r="G167" s="1119" t="str">
        <f>IF(ISERROR(VLOOKUP($A167,기획현황!$F:$BS,기획현황!$U$1,FALSE))=TRUE,"",VLOOKUP($A167,기획현황!$F:$BS,기획현황!$U$1,FALSE))</f>
        <v/>
      </c>
      <c r="H167" s="1119" t="str">
        <f>IF(ISERROR(VLOOKUP($A167,기획현황!$F:$BS,기획현황!$X$1,FALSE))=TRUE,"",VLOOKUP($A167,기획현황!$F:$BS,기획현황!$X$1,FALSE))</f>
        <v/>
      </c>
      <c r="I167" s="1120" t="str">
        <f>IF(ISERROR(VLOOKUP($A167,기획현황!$F:$BS,기획현황!$AG$1,FALSE))=TRUE,"",VLOOKUP($A167,기획현황!$F:$BS,기획현황!$AG$1,FALSE))</f>
        <v/>
      </c>
      <c r="J167" s="1136">
        <f>SUMIF(기획현황!$F:$F,$A167,기획현황!$AF:$AF)</f>
        <v>0</v>
      </c>
      <c r="K167" s="1122">
        <f>IF(ISERROR(VLOOKUP($A167,기획현황!$F:$BS,기획현황!$AU$1,FALSE))=TRUE,0,VLOOKUP($A167,기획현황!$F:$BS,기획현황!$AU$1,FALSE))</f>
        <v>0</v>
      </c>
      <c r="L167" s="1123">
        <f>IF(ISERROR(VLOOKUP($A167,기획현황!$F:$BS,기획현황!$AV$1,FALSE))=TRUE,0,VLOOKUP($A167,기획현황!$F:$BS,기획현황!$AV$1,FALSE))</f>
        <v>0</v>
      </c>
      <c r="M167" s="1124">
        <f>IF(ISERROR(VLOOKUP($A167,기획현황!$F:$BS,기획현황!$AW$1,FALSE))=TRUE,0,VLOOKUP($A167,기획현황!$F:$BS,기획현황!$AW$1,FALSE))</f>
        <v>0</v>
      </c>
      <c r="N167" s="1125">
        <f>IF(ISERROR(VLOOKUP($A167,기획현황!$F:$BS,기획현황!$AP$1,FALSE))=TRUE,0,VLOOKUP($A167,기획현황!$F:$BS,기획현황!$AP$1,FALSE))</f>
        <v>0</v>
      </c>
      <c r="O167" s="1126">
        <f t="shared" si="22"/>
        <v>0</v>
      </c>
      <c r="P167" s="1127">
        <f t="shared" si="22"/>
        <v>0</v>
      </c>
      <c r="Q167" s="1127">
        <f t="shared" si="22"/>
        <v>0</v>
      </c>
      <c r="R167" s="1127">
        <f t="shared" si="22"/>
        <v>0</v>
      </c>
      <c r="S167" s="1128">
        <f t="shared" si="22"/>
        <v>0</v>
      </c>
      <c r="T167" s="1128">
        <f t="shared" si="22"/>
        <v>0</v>
      </c>
      <c r="U167" s="1129">
        <f>IF(ISERROR(VLOOKUP($A167,기획현황!$F:$BS,기획현황!$AM$1,FALSE))=TRUE,0,VLOOKUP($A167,기획현황!$F:$BS,기획현황!$AM$1,FALSE))</f>
        <v>0</v>
      </c>
      <c r="V167" s="1130">
        <f t="shared" si="19"/>
        <v>0</v>
      </c>
      <c r="W167" s="1131">
        <f>IF(ISERROR(VLOOKUP($A167,기획현황!$F:$BS,기획현황!$BG$1,FALSE))=TRUE,0,VLOOKUP($A167,기획현황!$F:$BS,기획현황!$BG$1,FALSE))</f>
        <v>0</v>
      </c>
      <c r="X167" s="1130"/>
      <c r="Y167" s="238"/>
      <c r="Z167" s="1122">
        <f t="shared" si="21"/>
        <v>0</v>
      </c>
      <c r="AA167" s="1123">
        <f t="shared" si="21"/>
        <v>0</v>
      </c>
      <c r="AB167" s="1139">
        <f t="shared" si="21"/>
        <v>0</v>
      </c>
      <c r="AC167" s="1132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22">
        <f t="shared" si="23"/>
        <v>0</v>
      </c>
      <c r="AE167" s="1133">
        <f t="shared" si="23"/>
        <v>0</v>
      </c>
      <c r="AF167" s="1133">
        <f t="shared" si="23"/>
        <v>0</v>
      </c>
      <c r="AG167" s="1133">
        <f t="shared" si="23"/>
        <v>0</v>
      </c>
      <c r="AH167" s="1134">
        <f t="shared" si="23"/>
        <v>0</v>
      </c>
      <c r="AI167" s="1134">
        <f t="shared" si="23"/>
        <v>0</v>
      </c>
      <c r="AJ167" s="1135">
        <f>IF(ISERROR(VLOOKUP($A167,기획현황!$F:$BS,기획현황!$AM$1,FALSE))=TRUE,0,VLOOKUP($A167,기획현황!$F:$BS,기획현황!$AM$1,FALSE))</f>
        <v>0</v>
      </c>
      <c r="AK167" s="1130">
        <f t="shared" si="18"/>
        <v>0</v>
      </c>
      <c r="AL167" s="31"/>
    </row>
    <row r="168" spans="2:38" ht="53.25" customHeight="1">
      <c r="B168" s="310" t="str">
        <f t="shared" si="20"/>
        <v/>
      </c>
      <c r="C168" s="1117">
        <f>IF(ISERROR(VLOOKUP($A168,기획현황!$F:$BS,기획현황!$AG$1,FALSE))=TRUE,0,VLOOKUP($A168,기획현황!$F:$BS,기획현황!$AG$1,FALSE))</f>
        <v>0</v>
      </c>
      <c r="D168" s="1117">
        <f>IF(ISERROR(VLOOKUP($A168,기획현황!$F:$BS,기획현황!$AK$1,FALSE))=TRUE,0,VLOOKUP($A168,기획현황!$F:$BS,기획현황!$AK$1,FALSE))</f>
        <v>0</v>
      </c>
      <c r="F168" s="1140"/>
      <c r="G168" s="1119" t="str">
        <f>IF(ISERROR(VLOOKUP($A168,기획현황!$F:$BS,기획현황!$U$1,FALSE))=TRUE,"",VLOOKUP($A168,기획현황!$F:$BS,기획현황!$U$1,FALSE))</f>
        <v/>
      </c>
      <c r="H168" s="1119" t="str">
        <f>IF(ISERROR(VLOOKUP($A168,기획현황!$F:$BS,기획현황!$X$1,FALSE))=TRUE,"",VLOOKUP($A168,기획현황!$F:$BS,기획현황!$X$1,FALSE))</f>
        <v/>
      </c>
      <c r="I168" s="1120" t="str">
        <f>IF(ISERROR(VLOOKUP($A168,기획현황!$F:$BS,기획현황!$AG$1,FALSE))=TRUE,"",VLOOKUP($A168,기획현황!$F:$BS,기획현황!$AG$1,FALSE))</f>
        <v/>
      </c>
      <c r="J168" s="1136">
        <f>SUMIF(기획현황!$F:$F,$A168,기획현황!$AF:$AF)</f>
        <v>0</v>
      </c>
      <c r="K168" s="1122">
        <f>IF(ISERROR(VLOOKUP($A168,기획현황!$F:$BS,기획현황!$AU$1,FALSE))=TRUE,0,VLOOKUP($A168,기획현황!$F:$BS,기획현황!$AU$1,FALSE))</f>
        <v>0</v>
      </c>
      <c r="L168" s="1123">
        <f>IF(ISERROR(VLOOKUP($A168,기획현황!$F:$BS,기획현황!$AV$1,FALSE))=TRUE,0,VLOOKUP($A168,기획현황!$F:$BS,기획현황!$AV$1,FALSE))</f>
        <v>0</v>
      </c>
      <c r="M168" s="1124">
        <f>IF(ISERROR(VLOOKUP($A168,기획현황!$F:$BS,기획현황!$AW$1,FALSE))=TRUE,0,VLOOKUP($A168,기획현황!$F:$BS,기획현황!$AW$1,FALSE))</f>
        <v>0</v>
      </c>
      <c r="N168" s="1125">
        <f>IF(ISERROR(VLOOKUP($A168,기획현황!$F:$BS,기획현황!$AP$1,FALSE))=TRUE,0,VLOOKUP($A168,기획현황!$F:$BS,기획현황!$AP$1,FALSE))</f>
        <v>0</v>
      </c>
      <c r="O168" s="1126">
        <f t="shared" si="22"/>
        <v>0</v>
      </c>
      <c r="P168" s="1127">
        <f t="shared" si="22"/>
        <v>0</v>
      </c>
      <c r="Q168" s="1127">
        <f t="shared" si="22"/>
        <v>0</v>
      </c>
      <c r="R168" s="1127">
        <f t="shared" si="22"/>
        <v>0</v>
      </c>
      <c r="S168" s="1128">
        <f t="shared" si="22"/>
        <v>0</v>
      </c>
      <c r="T168" s="1128">
        <f t="shared" si="22"/>
        <v>0</v>
      </c>
      <c r="U168" s="1129">
        <f>IF(ISERROR(VLOOKUP($A168,기획현황!$F:$BS,기획현황!$AM$1,FALSE))=TRUE,0,VLOOKUP($A168,기획현황!$F:$BS,기획현황!$AM$1,FALSE))</f>
        <v>0</v>
      </c>
      <c r="V168" s="1130">
        <f t="shared" si="19"/>
        <v>0</v>
      </c>
      <c r="W168" s="1131">
        <f>IF(ISERROR(VLOOKUP($A168,기획현황!$F:$BS,기획현황!$BG$1,FALSE))=TRUE,0,VLOOKUP($A168,기획현황!$F:$BS,기획현황!$BG$1,FALSE))</f>
        <v>0</v>
      </c>
      <c r="X168" s="1130"/>
      <c r="Y168" s="238"/>
      <c r="Z168" s="1122">
        <f t="shared" si="21"/>
        <v>0</v>
      </c>
      <c r="AA168" s="1123">
        <f t="shared" si="21"/>
        <v>0</v>
      </c>
      <c r="AB168" s="1139">
        <f t="shared" si="21"/>
        <v>0</v>
      </c>
      <c r="AC168" s="1132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22">
        <f t="shared" si="23"/>
        <v>0</v>
      </c>
      <c r="AE168" s="1133">
        <f t="shared" si="23"/>
        <v>0</v>
      </c>
      <c r="AF168" s="1133">
        <f t="shared" si="23"/>
        <v>0</v>
      </c>
      <c r="AG168" s="1133">
        <f t="shared" si="23"/>
        <v>0</v>
      </c>
      <c r="AH168" s="1134">
        <f t="shared" si="23"/>
        <v>0</v>
      </c>
      <c r="AI168" s="1134">
        <f t="shared" si="23"/>
        <v>0</v>
      </c>
      <c r="AJ168" s="1135">
        <f>IF(ISERROR(VLOOKUP($A168,기획현황!$F:$BS,기획현황!$AM$1,FALSE))=TRUE,0,VLOOKUP($A168,기획현황!$F:$BS,기획현황!$AM$1,FALSE))</f>
        <v>0</v>
      </c>
      <c r="AK168" s="1130">
        <f t="shared" si="18"/>
        <v>0</v>
      </c>
      <c r="AL168" s="31"/>
    </row>
    <row r="169" spans="2:38" ht="53.25" customHeight="1">
      <c r="B169" s="310" t="str">
        <f t="shared" si="20"/>
        <v/>
      </c>
      <c r="C169" s="1117">
        <f>IF(ISERROR(VLOOKUP($A169,기획현황!$F:$BS,기획현황!$AG$1,FALSE))=TRUE,0,VLOOKUP($A169,기획현황!$F:$BS,기획현황!$AG$1,FALSE))</f>
        <v>0</v>
      </c>
      <c r="D169" s="1117">
        <f>IF(ISERROR(VLOOKUP($A169,기획현황!$F:$BS,기획현황!$AK$1,FALSE))=TRUE,0,VLOOKUP($A169,기획현황!$F:$BS,기획현황!$AK$1,FALSE))</f>
        <v>0</v>
      </c>
      <c r="F169" s="1140"/>
      <c r="G169" s="1119" t="str">
        <f>IF(ISERROR(VLOOKUP($A169,기획현황!$F:$BS,기획현황!$U$1,FALSE))=TRUE,"",VLOOKUP($A169,기획현황!$F:$BS,기획현황!$U$1,FALSE))</f>
        <v/>
      </c>
      <c r="H169" s="1119" t="str">
        <f>IF(ISERROR(VLOOKUP($A169,기획현황!$F:$BS,기획현황!$X$1,FALSE))=TRUE,"",VLOOKUP($A169,기획현황!$F:$BS,기획현황!$X$1,FALSE))</f>
        <v/>
      </c>
      <c r="I169" s="1120" t="str">
        <f>IF(ISERROR(VLOOKUP($A169,기획현황!$F:$BS,기획현황!$AG$1,FALSE))=TRUE,"",VLOOKUP($A169,기획현황!$F:$BS,기획현황!$AG$1,FALSE))</f>
        <v/>
      </c>
      <c r="J169" s="1136">
        <f>SUMIF(기획현황!$F:$F,$A169,기획현황!$AF:$AF)</f>
        <v>0</v>
      </c>
      <c r="K169" s="1122">
        <f>IF(ISERROR(VLOOKUP($A169,기획현황!$F:$BS,기획현황!$AU$1,FALSE))=TRUE,0,VLOOKUP($A169,기획현황!$F:$BS,기획현황!$AU$1,FALSE))</f>
        <v>0</v>
      </c>
      <c r="L169" s="1123">
        <f>IF(ISERROR(VLOOKUP($A169,기획현황!$F:$BS,기획현황!$AV$1,FALSE))=TRUE,0,VLOOKUP($A169,기획현황!$F:$BS,기획현황!$AV$1,FALSE))</f>
        <v>0</v>
      </c>
      <c r="M169" s="1124">
        <f>IF(ISERROR(VLOOKUP($A169,기획현황!$F:$BS,기획현황!$AW$1,FALSE))=TRUE,0,VLOOKUP($A169,기획현황!$F:$BS,기획현황!$AW$1,FALSE))</f>
        <v>0</v>
      </c>
      <c r="N169" s="1125">
        <f>IF(ISERROR(VLOOKUP($A169,기획현황!$F:$BS,기획현황!$AP$1,FALSE))=TRUE,0,VLOOKUP($A169,기획현황!$F:$BS,기획현황!$AP$1,FALSE))</f>
        <v>0</v>
      </c>
      <c r="O169" s="1126">
        <f t="shared" si="22"/>
        <v>0</v>
      </c>
      <c r="P169" s="1127">
        <f t="shared" si="22"/>
        <v>0</v>
      </c>
      <c r="Q169" s="1127">
        <f t="shared" si="22"/>
        <v>0</v>
      </c>
      <c r="R169" s="1127">
        <f t="shared" si="22"/>
        <v>0</v>
      </c>
      <c r="S169" s="1128">
        <f t="shared" si="22"/>
        <v>0</v>
      </c>
      <c r="T169" s="1128">
        <f t="shared" si="22"/>
        <v>0</v>
      </c>
      <c r="U169" s="1129">
        <f>IF(ISERROR(VLOOKUP($A169,기획현황!$F:$BS,기획현황!$AM$1,FALSE))=TRUE,0,VLOOKUP($A169,기획현황!$F:$BS,기획현황!$AM$1,FALSE))</f>
        <v>0</v>
      </c>
      <c r="V169" s="1130">
        <f t="shared" si="19"/>
        <v>0</v>
      </c>
      <c r="W169" s="1131">
        <f>IF(ISERROR(VLOOKUP($A169,기획현황!$F:$BS,기획현황!$BG$1,FALSE))=TRUE,0,VLOOKUP($A169,기획현황!$F:$BS,기획현황!$BG$1,FALSE))</f>
        <v>0</v>
      </c>
      <c r="X169" s="1130"/>
      <c r="Y169" s="238"/>
      <c r="Z169" s="1122">
        <f t="shared" si="21"/>
        <v>0</v>
      </c>
      <c r="AA169" s="1123">
        <f t="shared" si="21"/>
        <v>0</v>
      </c>
      <c r="AB169" s="1139">
        <f t="shared" si="21"/>
        <v>0</v>
      </c>
      <c r="AC169" s="1132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22">
        <f t="shared" si="23"/>
        <v>0</v>
      </c>
      <c r="AE169" s="1133">
        <f t="shared" si="23"/>
        <v>0</v>
      </c>
      <c r="AF169" s="1133">
        <f t="shared" si="23"/>
        <v>0</v>
      </c>
      <c r="AG169" s="1133">
        <f t="shared" si="23"/>
        <v>0</v>
      </c>
      <c r="AH169" s="1134">
        <f t="shared" si="23"/>
        <v>0</v>
      </c>
      <c r="AI169" s="1134">
        <f t="shared" si="23"/>
        <v>0</v>
      </c>
      <c r="AJ169" s="1135">
        <f>IF(ISERROR(VLOOKUP($A169,기획현황!$F:$BS,기획현황!$AM$1,FALSE))=TRUE,0,VLOOKUP($A169,기획현황!$F:$BS,기획현황!$AM$1,FALSE))</f>
        <v>0</v>
      </c>
      <c r="AK169" s="1130">
        <f t="shared" si="18"/>
        <v>0</v>
      </c>
      <c r="AL169" s="31"/>
    </row>
    <row r="170" spans="2:38" ht="53.25" customHeight="1">
      <c r="B170" s="310" t="str">
        <f t="shared" si="20"/>
        <v/>
      </c>
      <c r="C170" s="1117">
        <f>IF(ISERROR(VLOOKUP($A170,기획현황!$F:$BS,기획현황!$AG$1,FALSE))=TRUE,0,VLOOKUP($A170,기획현황!$F:$BS,기획현황!$AG$1,FALSE))</f>
        <v>0</v>
      </c>
      <c r="D170" s="1117">
        <f>IF(ISERROR(VLOOKUP($A170,기획현황!$F:$BS,기획현황!$AK$1,FALSE))=TRUE,0,VLOOKUP($A170,기획현황!$F:$BS,기획현황!$AK$1,FALSE))</f>
        <v>0</v>
      </c>
      <c r="F170" s="1140"/>
      <c r="G170" s="1119" t="str">
        <f>IF(ISERROR(VLOOKUP($A170,기획현황!$F:$BS,기획현황!$U$1,FALSE))=TRUE,"",VLOOKUP($A170,기획현황!$F:$BS,기획현황!$U$1,FALSE))</f>
        <v/>
      </c>
      <c r="H170" s="1119" t="str">
        <f>IF(ISERROR(VLOOKUP($A170,기획현황!$F:$BS,기획현황!$X$1,FALSE))=TRUE,"",VLOOKUP($A170,기획현황!$F:$BS,기획현황!$X$1,FALSE))</f>
        <v/>
      </c>
      <c r="I170" s="1120" t="str">
        <f>IF(ISERROR(VLOOKUP($A170,기획현황!$F:$BS,기획현황!$AG$1,FALSE))=TRUE,"",VLOOKUP($A170,기획현황!$F:$BS,기획현황!$AG$1,FALSE))</f>
        <v/>
      </c>
      <c r="J170" s="1136">
        <f>SUMIF(기획현황!$F:$F,$A170,기획현황!$AF:$AF)</f>
        <v>0</v>
      </c>
      <c r="K170" s="1122">
        <f>IF(ISERROR(VLOOKUP($A170,기획현황!$F:$BS,기획현황!$AU$1,FALSE))=TRUE,0,VLOOKUP($A170,기획현황!$F:$BS,기획현황!$AU$1,FALSE))</f>
        <v>0</v>
      </c>
      <c r="L170" s="1123">
        <f>IF(ISERROR(VLOOKUP($A170,기획현황!$F:$BS,기획현황!$AV$1,FALSE))=TRUE,0,VLOOKUP($A170,기획현황!$F:$BS,기획현황!$AV$1,FALSE))</f>
        <v>0</v>
      </c>
      <c r="M170" s="1124">
        <f>IF(ISERROR(VLOOKUP($A170,기획현황!$F:$BS,기획현황!$AW$1,FALSE))=TRUE,0,VLOOKUP($A170,기획현황!$F:$BS,기획현황!$AW$1,FALSE))</f>
        <v>0</v>
      </c>
      <c r="N170" s="1125">
        <f>IF(ISERROR(VLOOKUP($A170,기획현황!$F:$BS,기획현황!$AP$1,FALSE))=TRUE,0,VLOOKUP($A170,기획현황!$F:$BS,기획현황!$AP$1,FALSE))</f>
        <v>0</v>
      </c>
      <c r="O170" s="1126">
        <f t="shared" si="22"/>
        <v>0</v>
      </c>
      <c r="P170" s="1127">
        <f t="shared" si="22"/>
        <v>0</v>
      </c>
      <c r="Q170" s="1127">
        <f t="shared" si="22"/>
        <v>0</v>
      </c>
      <c r="R170" s="1127">
        <f t="shared" si="22"/>
        <v>0</v>
      </c>
      <c r="S170" s="1128">
        <f t="shared" si="22"/>
        <v>0</v>
      </c>
      <c r="T170" s="1128">
        <f t="shared" si="22"/>
        <v>0</v>
      </c>
      <c r="U170" s="1129">
        <f>IF(ISERROR(VLOOKUP($A170,기획현황!$F:$BS,기획현황!$AM$1,FALSE))=TRUE,0,VLOOKUP($A170,기획현황!$F:$BS,기획현황!$AM$1,FALSE))</f>
        <v>0</v>
      </c>
      <c r="V170" s="1130">
        <f t="shared" si="19"/>
        <v>0</v>
      </c>
      <c r="W170" s="1131">
        <f>IF(ISERROR(VLOOKUP($A170,기획현황!$F:$BS,기획현황!$BG$1,FALSE))=TRUE,0,VLOOKUP($A170,기획현황!$F:$BS,기획현황!$BG$1,FALSE))</f>
        <v>0</v>
      </c>
      <c r="X170" s="1130"/>
      <c r="Y170" s="238"/>
      <c r="Z170" s="1122">
        <f t="shared" si="21"/>
        <v>0</v>
      </c>
      <c r="AA170" s="1123">
        <f t="shared" si="21"/>
        <v>0</v>
      </c>
      <c r="AB170" s="1139">
        <f t="shared" si="21"/>
        <v>0</v>
      </c>
      <c r="AC170" s="1132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22">
        <f t="shared" si="23"/>
        <v>0</v>
      </c>
      <c r="AE170" s="1133">
        <f t="shared" si="23"/>
        <v>0</v>
      </c>
      <c r="AF170" s="1133">
        <f t="shared" si="23"/>
        <v>0</v>
      </c>
      <c r="AG170" s="1133">
        <f t="shared" si="23"/>
        <v>0</v>
      </c>
      <c r="AH170" s="1134">
        <f t="shared" si="23"/>
        <v>0</v>
      </c>
      <c r="AI170" s="1134">
        <f t="shared" si="23"/>
        <v>0</v>
      </c>
      <c r="AJ170" s="1135">
        <f>IF(ISERROR(VLOOKUP($A170,기획현황!$F:$BS,기획현황!$AM$1,FALSE))=TRUE,0,VLOOKUP($A170,기획현황!$F:$BS,기획현황!$AM$1,FALSE))</f>
        <v>0</v>
      </c>
      <c r="AK170" s="1130">
        <f t="shared" si="18"/>
        <v>0</v>
      </c>
      <c r="AL170" s="31"/>
    </row>
    <row r="171" spans="2:38" ht="53.25" customHeight="1">
      <c r="B171" s="310" t="str">
        <f t="shared" si="20"/>
        <v/>
      </c>
      <c r="C171" s="1117">
        <f>IF(ISERROR(VLOOKUP($A171,기획현황!$F:$BS,기획현황!$AG$1,FALSE))=TRUE,0,VLOOKUP($A171,기획현황!$F:$BS,기획현황!$AG$1,FALSE))</f>
        <v>0</v>
      </c>
      <c r="D171" s="1117">
        <f>IF(ISERROR(VLOOKUP($A171,기획현황!$F:$BS,기획현황!$AK$1,FALSE))=TRUE,0,VLOOKUP($A171,기획현황!$F:$BS,기획현황!$AK$1,FALSE))</f>
        <v>0</v>
      </c>
      <c r="F171" s="1140"/>
      <c r="G171" s="1119" t="str">
        <f>IF(ISERROR(VLOOKUP($A171,기획현황!$F:$BS,기획현황!$U$1,FALSE))=TRUE,"",VLOOKUP($A171,기획현황!$F:$BS,기획현황!$U$1,FALSE))</f>
        <v/>
      </c>
      <c r="H171" s="1119" t="str">
        <f>IF(ISERROR(VLOOKUP($A171,기획현황!$F:$BS,기획현황!$X$1,FALSE))=TRUE,"",VLOOKUP($A171,기획현황!$F:$BS,기획현황!$X$1,FALSE))</f>
        <v/>
      </c>
      <c r="I171" s="1120" t="str">
        <f>IF(ISERROR(VLOOKUP($A171,기획현황!$F:$BS,기획현황!$AG$1,FALSE))=TRUE,"",VLOOKUP($A171,기획현황!$F:$BS,기획현황!$AG$1,FALSE))</f>
        <v/>
      </c>
      <c r="J171" s="1136">
        <f>SUMIF(기획현황!$F:$F,$A171,기획현황!$AF:$AF)</f>
        <v>0</v>
      </c>
      <c r="K171" s="1122">
        <f>IF(ISERROR(VLOOKUP($A171,기획현황!$F:$BS,기획현황!$AU$1,FALSE))=TRUE,0,VLOOKUP($A171,기획현황!$F:$BS,기획현황!$AU$1,FALSE))</f>
        <v>0</v>
      </c>
      <c r="L171" s="1123">
        <f>IF(ISERROR(VLOOKUP($A171,기획현황!$F:$BS,기획현황!$AV$1,FALSE))=TRUE,0,VLOOKUP($A171,기획현황!$F:$BS,기획현황!$AV$1,FALSE))</f>
        <v>0</v>
      </c>
      <c r="M171" s="1124">
        <f>IF(ISERROR(VLOOKUP($A171,기획현황!$F:$BS,기획현황!$AW$1,FALSE))=TRUE,0,VLOOKUP($A171,기획현황!$F:$BS,기획현황!$AW$1,FALSE))</f>
        <v>0</v>
      </c>
      <c r="N171" s="1125">
        <f>IF(ISERROR(VLOOKUP($A171,기획현황!$F:$BS,기획현황!$AP$1,FALSE))=TRUE,0,VLOOKUP($A171,기획현황!$F:$BS,기획현황!$AP$1,FALSE))</f>
        <v>0</v>
      </c>
      <c r="O171" s="1126">
        <f t="shared" si="22"/>
        <v>0</v>
      </c>
      <c r="P171" s="1127">
        <f t="shared" si="22"/>
        <v>0</v>
      </c>
      <c r="Q171" s="1127">
        <f t="shared" si="22"/>
        <v>0</v>
      </c>
      <c r="R171" s="1127">
        <f t="shared" si="22"/>
        <v>0</v>
      </c>
      <c r="S171" s="1128">
        <f t="shared" si="22"/>
        <v>0</v>
      </c>
      <c r="T171" s="1128">
        <f t="shared" si="22"/>
        <v>0</v>
      </c>
      <c r="U171" s="1129">
        <f>IF(ISERROR(VLOOKUP($A171,기획현황!$F:$BS,기획현황!$AM$1,FALSE))=TRUE,0,VLOOKUP($A171,기획현황!$F:$BS,기획현황!$AM$1,FALSE))</f>
        <v>0</v>
      </c>
      <c r="V171" s="1130">
        <f t="shared" si="19"/>
        <v>0</v>
      </c>
      <c r="W171" s="1131">
        <f>IF(ISERROR(VLOOKUP($A171,기획현황!$F:$BS,기획현황!$BG$1,FALSE))=TRUE,0,VLOOKUP($A171,기획현황!$F:$BS,기획현황!$BG$1,FALSE))</f>
        <v>0</v>
      </c>
      <c r="X171" s="1130"/>
      <c r="Y171" s="238"/>
      <c r="Z171" s="1122">
        <f t="shared" si="21"/>
        <v>0</v>
      </c>
      <c r="AA171" s="1123">
        <f t="shared" si="21"/>
        <v>0</v>
      </c>
      <c r="AB171" s="1139">
        <f t="shared" si="21"/>
        <v>0</v>
      </c>
      <c r="AC171" s="1132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22">
        <f t="shared" si="23"/>
        <v>0</v>
      </c>
      <c r="AE171" s="1133">
        <f t="shared" si="23"/>
        <v>0</v>
      </c>
      <c r="AF171" s="1133">
        <f t="shared" si="23"/>
        <v>0</v>
      </c>
      <c r="AG171" s="1133">
        <f t="shared" si="23"/>
        <v>0</v>
      </c>
      <c r="AH171" s="1134">
        <f t="shared" si="23"/>
        <v>0</v>
      </c>
      <c r="AI171" s="1134">
        <f t="shared" si="23"/>
        <v>0</v>
      </c>
      <c r="AJ171" s="1135">
        <f>IF(ISERROR(VLOOKUP($A171,기획현황!$F:$BS,기획현황!$AM$1,FALSE))=TRUE,0,VLOOKUP($A171,기획현황!$F:$BS,기획현황!$AM$1,FALSE))</f>
        <v>0</v>
      </c>
      <c r="AK171" s="1130">
        <f t="shared" si="18"/>
        <v>0</v>
      </c>
      <c r="AL171" s="31"/>
    </row>
    <row r="172" spans="2:38" ht="53.25" customHeight="1">
      <c r="B172" s="310" t="str">
        <f t="shared" si="20"/>
        <v/>
      </c>
      <c r="C172" s="1117">
        <f>IF(ISERROR(VLOOKUP($A172,기획현황!$F:$BS,기획현황!$AG$1,FALSE))=TRUE,0,VLOOKUP($A172,기획현황!$F:$BS,기획현황!$AG$1,FALSE))</f>
        <v>0</v>
      </c>
      <c r="D172" s="1117">
        <f>IF(ISERROR(VLOOKUP($A172,기획현황!$F:$BS,기획현황!$AK$1,FALSE))=TRUE,0,VLOOKUP($A172,기획현황!$F:$BS,기획현황!$AK$1,FALSE))</f>
        <v>0</v>
      </c>
      <c r="F172" s="1140"/>
      <c r="G172" s="1119" t="str">
        <f>IF(ISERROR(VLOOKUP($A172,기획현황!$F:$BS,기획현황!$U$1,FALSE))=TRUE,"",VLOOKUP($A172,기획현황!$F:$BS,기획현황!$U$1,FALSE))</f>
        <v/>
      </c>
      <c r="H172" s="1119" t="str">
        <f>IF(ISERROR(VLOOKUP($A172,기획현황!$F:$BS,기획현황!$X$1,FALSE))=TRUE,"",VLOOKUP($A172,기획현황!$F:$BS,기획현황!$X$1,FALSE))</f>
        <v/>
      </c>
      <c r="I172" s="1120" t="str">
        <f>IF(ISERROR(VLOOKUP($A172,기획현황!$F:$BS,기획현황!$AG$1,FALSE))=TRUE,"",VLOOKUP($A172,기획현황!$F:$BS,기획현황!$AG$1,FALSE))</f>
        <v/>
      </c>
      <c r="J172" s="1136">
        <f>SUMIF(기획현황!$F:$F,$A172,기획현황!$AF:$AF)</f>
        <v>0</v>
      </c>
      <c r="K172" s="1122">
        <f>IF(ISERROR(VLOOKUP($A172,기획현황!$F:$BS,기획현황!$AU$1,FALSE))=TRUE,0,VLOOKUP($A172,기획현황!$F:$BS,기획현황!$AU$1,FALSE))</f>
        <v>0</v>
      </c>
      <c r="L172" s="1123">
        <f>IF(ISERROR(VLOOKUP($A172,기획현황!$F:$BS,기획현황!$AV$1,FALSE))=TRUE,0,VLOOKUP($A172,기획현황!$F:$BS,기획현황!$AV$1,FALSE))</f>
        <v>0</v>
      </c>
      <c r="M172" s="1124">
        <f>IF(ISERROR(VLOOKUP($A172,기획현황!$F:$BS,기획현황!$AW$1,FALSE))=TRUE,0,VLOOKUP($A172,기획현황!$F:$BS,기획현황!$AW$1,FALSE))</f>
        <v>0</v>
      </c>
      <c r="N172" s="1125">
        <f>IF(ISERROR(VLOOKUP($A172,기획현황!$F:$BS,기획현황!$AP$1,FALSE))=TRUE,0,VLOOKUP($A172,기획현황!$F:$BS,기획현황!$AP$1,FALSE))</f>
        <v>0</v>
      </c>
      <c r="O172" s="1126">
        <f t="shared" si="22"/>
        <v>0</v>
      </c>
      <c r="P172" s="1127">
        <f t="shared" si="22"/>
        <v>0</v>
      </c>
      <c r="Q172" s="1127">
        <f t="shared" si="22"/>
        <v>0</v>
      </c>
      <c r="R172" s="1127">
        <f t="shared" si="22"/>
        <v>0</v>
      </c>
      <c r="S172" s="1128">
        <f t="shared" si="22"/>
        <v>0</v>
      </c>
      <c r="T172" s="1128">
        <f t="shared" si="22"/>
        <v>0</v>
      </c>
      <c r="U172" s="1129">
        <f>IF(ISERROR(VLOOKUP($A172,기획현황!$F:$BS,기획현황!$AM$1,FALSE))=TRUE,0,VLOOKUP($A172,기획현황!$F:$BS,기획현황!$AM$1,FALSE))</f>
        <v>0</v>
      </c>
      <c r="V172" s="1130">
        <f t="shared" si="19"/>
        <v>0</v>
      </c>
      <c r="W172" s="1131">
        <f>IF(ISERROR(VLOOKUP($A172,기획현황!$F:$BS,기획현황!$BG$1,FALSE))=TRUE,0,VLOOKUP($A172,기획현황!$F:$BS,기획현황!$BG$1,FALSE))</f>
        <v>0</v>
      </c>
      <c r="X172" s="1130"/>
      <c r="Y172" s="238"/>
      <c r="Z172" s="1122">
        <f t="shared" si="21"/>
        <v>0</v>
      </c>
      <c r="AA172" s="1123">
        <f t="shared" si="21"/>
        <v>0</v>
      </c>
      <c r="AB172" s="1139">
        <f t="shared" si="21"/>
        <v>0</v>
      </c>
      <c r="AC172" s="1132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22">
        <f t="shared" si="23"/>
        <v>0</v>
      </c>
      <c r="AE172" s="1133">
        <f t="shared" si="23"/>
        <v>0</v>
      </c>
      <c r="AF172" s="1133">
        <f t="shared" si="23"/>
        <v>0</v>
      </c>
      <c r="AG172" s="1133">
        <f t="shared" si="23"/>
        <v>0</v>
      </c>
      <c r="AH172" s="1134">
        <f t="shared" si="23"/>
        <v>0</v>
      </c>
      <c r="AI172" s="1134">
        <f t="shared" si="23"/>
        <v>0</v>
      </c>
      <c r="AJ172" s="1135">
        <f>IF(ISERROR(VLOOKUP($A172,기획현황!$F:$BS,기획현황!$AM$1,FALSE))=TRUE,0,VLOOKUP($A172,기획현황!$F:$BS,기획현황!$AM$1,FALSE))</f>
        <v>0</v>
      </c>
      <c r="AK172" s="1130">
        <f t="shared" si="18"/>
        <v>0</v>
      </c>
      <c r="AL172" s="31"/>
    </row>
    <row r="173" spans="2:38" ht="53.25" customHeight="1">
      <c r="B173" s="310" t="str">
        <f t="shared" si="20"/>
        <v/>
      </c>
      <c r="C173" s="1117">
        <f>IF(ISERROR(VLOOKUP($A173,기획현황!$F:$BS,기획현황!$AG$1,FALSE))=TRUE,0,VLOOKUP($A173,기획현황!$F:$BS,기획현황!$AG$1,FALSE))</f>
        <v>0</v>
      </c>
      <c r="D173" s="1117">
        <f>IF(ISERROR(VLOOKUP($A173,기획현황!$F:$BS,기획현황!$AK$1,FALSE))=TRUE,0,VLOOKUP($A173,기획현황!$F:$BS,기획현황!$AK$1,FALSE))</f>
        <v>0</v>
      </c>
      <c r="F173" s="1140"/>
      <c r="G173" s="1119" t="str">
        <f>IF(ISERROR(VLOOKUP($A173,기획현황!$F:$BS,기획현황!$U$1,FALSE))=TRUE,"",VLOOKUP($A173,기획현황!$F:$BS,기획현황!$U$1,FALSE))</f>
        <v/>
      </c>
      <c r="H173" s="1119" t="str">
        <f>IF(ISERROR(VLOOKUP($A173,기획현황!$F:$BS,기획현황!$X$1,FALSE))=TRUE,"",VLOOKUP($A173,기획현황!$F:$BS,기획현황!$X$1,FALSE))</f>
        <v/>
      </c>
      <c r="I173" s="1120" t="str">
        <f>IF(ISERROR(VLOOKUP($A173,기획현황!$F:$BS,기획현황!$AG$1,FALSE))=TRUE,"",VLOOKUP($A173,기획현황!$F:$BS,기획현황!$AG$1,FALSE))</f>
        <v/>
      </c>
      <c r="J173" s="1136">
        <f>SUMIF(기획현황!$F:$F,$A173,기획현황!$AF:$AF)</f>
        <v>0</v>
      </c>
      <c r="K173" s="1122">
        <f>IF(ISERROR(VLOOKUP($A173,기획현황!$F:$BS,기획현황!$AU$1,FALSE))=TRUE,0,VLOOKUP($A173,기획현황!$F:$BS,기획현황!$AU$1,FALSE))</f>
        <v>0</v>
      </c>
      <c r="L173" s="1123">
        <f>IF(ISERROR(VLOOKUP($A173,기획현황!$F:$BS,기획현황!$AV$1,FALSE))=TRUE,0,VLOOKUP($A173,기획현황!$F:$BS,기획현황!$AV$1,FALSE))</f>
        <v>0</v>
      </c>
      <c r="M173" s="1124">
        <f>IF(ISERROR(VLOOKUP($A173,기획현황!$F:$BS,기획현황!$AW$1,FALSE))=TRUE,0,VLOOKUP($A173,기획현황!$F:$BS,기획현황!$AW$1,FALSE))</f>
        <v>0</v>
      </c>
      <c r="N173" s="1125">
        <f>IF(ISERROR(VLOOKUP($A173,기획현황!$F:$BS,기획현황!$AP$1,FALSE))=TRUE,0,VLOOKUP($A173,기획현황!$F:$BS,기획현황!$AP$1,FALSE))</f>
        <v>0</v>
      </c>
      <c r="O173" s="1126">
        <f t="shared" si="22"/>
        <v>0</v>
      </c>
      <c r="P173" s="1127">
        <f t="shared" si="22"/>
        <v>0</v>
      </c>
      <c r="Q173" s="1127">
        <f t="shared" si="22"/>
        <v>0</v>
      </c>
      <c r="R173" s="1127">
        <f t="shared" si="22"/>
        <v>0</v>
      </c>
      <c r="S173" s="1128">
        <f t="shared" si="22"/>
        <v>0</v>
      </c>
      <c r="T173" s="1128">
        <f t="shared" si="22"/>
        <v>0</v>
      </c>
      <c r="U173" s="1129">
        <f>IF(ISERROR(VLOOKUP($A173,기획현황!$F:$BS,기획현황!$AM$1,FALSE))=TRUE,0,VLOOKUP($A173,기획현황!$F:$BS,기획현황!$AM$1,FALSE))</f>
        <v>0</v>
      </c>
      <c r="V173" s="1130">
        <f t="shared" si="19"/>
        <v>0</v>
      </c>
      <c r="W173" s="1131">
        <f>IF(ISERROR(VLOOKUP($A173,기획현황!$F:$BS,기획현황!$BG$1,FALSE))=TRUE,0,VLOOKUP($A173,기획현황!$F:$BS,기획현황!$BG$1,FALSE))</f>
        <v>0</v>
      </c>
      <c r="X173" s="1130"/>
      <c r="Y173" s="238"/>
      <c r="Z173" s="1122">
        <f t="shared" si="21"/>
        <v>0</v>
      </c>
      <c r="AA173" s="1123">
        <f t="shared" si="21"/>
        <v>0</v>
      </c>
      <c r="AB173" s="1139">
        <f t="shared" si="21"/>
        <v>0</v>
      </c>
      <c r="AC173" s="1132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22">
        <f t="shared" si="23"/>
        <v>0</v>
      </c>
      <c r="AE173" s="1133">
        <f t="shared" si="23"/>
        <v>0</v>
      </c>
      <c r="AF173" s="1133">
        <f t="shared" si="23"/>
        <v>0</v>
      </c>
      <c r="AG173" s="1133">
        <f t="shared" si="23"/>
        <v>0</v>
      </c>
      <c r="AH173" s="1134">
        <f t="shared" si="23"/>
        <v>0</v>
      </c>
      <c r="AI173" s="1134">
        <f t="shared" si="23"/>
        <v>0</v>
      </c>
      <c r="AJ173" s="1135">
        <f>IF(ISERROR(VLOOKUP($A173,기획현황!$F:$BS,기획현황!$AM$1,FALSE))=TRUE,0,VLOOKUP($A173,기획현황!$F:$BS,기획현황!$AM$1,FALSE))</f>
        <v>0</v>
      </c>
      <c r="AK173" s="1130">
        <f t="shared" si="18"/>
        <v>0</v>
      </c>
      <c r="AL173" s="31"/>
    </row>
    <row r="174" spans="2:38" ht="53.25" customHeight="1">
      <c r="B174" s="310" t="str">
        <f t="shared" si="20"/>
        <v/>
      </c>
      <c r="C174" s="1117">
        <f>IF(ISERROR(VLOOKUP($A174,기획현황!$F:$BS,기획현황!$AG$1,FALSE))=TRUE,0,VLOOKUP($A174,기획현황!$F:$BS,기획현황!$AG$1,FALSE))</f>
        <v>0</v>
      </c>
      <c r="D174" s="1117">
        <f>IF(ISERROR(VLOOKUP($A174,기획현황!$F:$BS,기획현황!$AK$1,FALSE))=TRUE,0,VLOOKUP($A174,기획현황!$F:$BS,기획현황!$AK$1,FALSE))</f>
        <v>0</v>
      </c>
      <c r="F174" s="1140"/>
      <c r="G174" s="1119" t="str">
        <f>IF(ISERROR(VLOOKUP($A174,기획현황!$F:$BS,기획현황!$U$1,FALSE))=TRUE,"",VLOOKUP($A174,기획현황!$F:$BS,기획현황!$U$1,FALSE))</f>
        <v/>
      </c>
      <c r="H174" s="1119" t="str">
        <f>IF(ISERROR(VLOOKUP($A174,기획현황!$F:$BS,기획현황!$X$1,FALSE))=TRUE,"",VLOOKUP($A174,기획현황!$F:$BS,기획현황!$X$1,FALSE))</f>
        <v/>
      </c>
      <c r="I174" s="1120" t="str">
        <f>IF(ISERROR(VLOOKUP($A174,기획현황!$F:$BS,기획현황!$AG$1,FALSE))=TRUE,"",VLOOKUP($A174,기획현황!$F:$BS,기획현황!$AG$1,FALSE))</f>
        <v/>
      </c>
      <c r="J174" s="1136">
        <f>SUMIF(기획현황!$F:$F,$A174,기획현황!$AF:$AF)</f>
        <v>0</v>
      </c>
      <c r="K174" s="1122">
        <f>IF(ISERROR(VLOOKUP($A174,기획현황!$F:$BS,기획현황!$AU$1,FALSE))=TRUE,0,VLOOKUP($A174,기획현황!$F:$BS,기획현황!$AU$1,FALSE))</f>
        <v>0</v>
      </c>
      <c r="L174" s="1123">
        <f>IF(ISERROR(VLOOKUP($A174,기획현황!$F:$BS,기획현황!$AV$1,FALSE))=TRUE,0,VLOOKUP($A174,기획현황!$F:$BS,기획현황!$AV$1,FALSE))</f>
        <v>0</v>
      </c>
      <c r="M174" s="1124">
        <f>IF(ISERROR(VLOOKUP($A174,기획현황!$F:$BS,기획현황!$AW$1,FALSE))=TRUE,0,VLOOKUP($A174,기획현황!$F:$BS,기획현황!$AW$1,FALSE))</f>
        <v>0</v>
      </c>
      <c r="N174" s="1125">
        <f>IF(ISERROR(VLOOKUP($A174,기획현황!$F:$BS,기획현황!$AP$1,FALSE))=TRUE,0,VLOOKUP($A174,기획현황!$F:$BS,기획현황!$AP$1,FALSE))</f>
        <v>0</v>
      </c>
      <c r="O174" s="1126">
        <f t="shared" si="22"/>
        <v>0</v>
      </c>
      <c r="P174" s="1127">
        <f t="shared" si="22"/>
        <v>0</v>
      </c>
      <c r="Q174" s="1127">
        <f t="shared" si="22"/>
        <v>0</v>
      </c>
      <c r="R174" s="1127">
        <f t="shared" si="22"/>
        <v>0</v>
      </c>
      <c r="S174" s="1128">
        <f t="shared" si="22"/>
        <v>0</v>
      </c>
      <c r="T174" s="1128">
        <f t="shared" si="22"/>
        <v>0</v>
      </c>
      <c r="U174" s="1129">
        <f>IF(ISERROR(VLOOKUP($A174,기획현황!$F:$BS,기획현황!$AM$1,FALSE))=TRUE,0,VLOOKUP($A174,기획현황!$F:$BS,기획현황!$AM$1,FALSE))</f>
        <v>0</v>
      </c>
      <c r="V174" s="1130">
        <f t="shared" si="19"/>
        <v>0</v>
      </c>
      <c r="W174" s="1131">
        <f>IF(ISERROR(VLOOKUP($A174,기획현황!$F:$BS,기획현황!$BG$1,FALSE))=TRUE,0,VLOOKUP($A174,기획현황!$F:$BS,기획현황!$BG$1,FALSE))</f>
        <v>0</v>
      </c>
      <c r="X174" s="1130"/>
      <c r="Y174" s="238"/>
      <c r="Z174" s="1122">
        <f t="shared" si="21"/>
        <v>0</v>
      </c>
      <c r="AA174" s="1123">
        <f t="shared" si="21"/>
        <v>0</v>
      </c>
      <c r="AB174" s="1139">
        <f t="shared" si="21"/>
        <v>0</v>
      </c>
      <c r="AC174" s="1132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22">
        <f t="shared" si="23"/>
        <v>0</v>
      </c>
      <c r="AE174" s="1133">
        <f t="shared" si="23"/>
        <v>0</v>
      </c>
      <c r="AF174" s="1133">
        <f t="shared" si="23"/>
        <v>0</v>
      </c>
      <c r="AG174" s="1133">
        <f t="shared" si="23"/>
        <v>0</v>
      </c>
      <c r="AH174" s="1134">
        <f t="shared" si="23"/>
        <v>0</v>
      </c>
      <c r="AI174" s="1134">
        <f t="shared" si="23"/>
        <v>0</v>
      </c>
      <c r="AJ174" s="1135">
        <f>IF(ISERROR(VLOOKUP($A174,기획현황!$F:$BS,기획현황!$AM$1,FALSE))=TRUE,0,VLOOKUP($A174,기획현황!$F:$BS,기획현황!$AM$1,FALSE))</f>
        <v>0</v>
      </c>
      <c r="AK174" s="1130">
        <f t="shared" si="18"/>
        <v>0</v>
      </c>
      <c r="AL174" s="31"/>
    </row>
    <row r="175" spans="2:38" ht="53.25" customHeight="1">
      <c r="B175" s="310" t="str">
        <f t="shared" si="20"/>
        <v/>
      </c>
      <c r="C175" s="1117">
        <f>IF(ISERROR(VLOOKUP($A175,기획현황!$F:$BS,기획현황!$AG$1,FALSE))=TRUE,0,VLOOKUP($A175,기획현황!$F:$BS,기획현황!$AG$1,FALSE))</f>
        <v>0</v>
      </c>
      <c r="D175" s="1117">
        <f>IF(ISERROR(VLOOKUP($A175,기획현황!$F:$BS,기획현황!$AK$1,FALSE))=TRUE,0,VLOOKUP($A175,기획현황!$F:$BS,기획현황!$AK$1,FALSE))</f>
        <v>0</v>
      </c>
      <c r="F175" s="1140"/>
      <c r="G175" s="1119" t="str">
        <f>IF(ISERROR(VLOOKUP($A175,기획현황!$F:$BS,기획현황!$U$1,FALSE))=TRUE,"",VLOOKUP($A175,기획현황!$F:$BS,기획현황!$U$1,FALSE))</f>
        <v/>
      </c>
      <c r="H175" s="1119" t="str">
        <f>IF(ISERROR(VLOOKUP($A175,기획현황!$F:$BS,기획현황!$X$1,FALSE))=TRUE,"",VLOOKUP($A175,기획현황!$F:$BS,기획현황!$X$1,FALSE))</f>
        <v/>
      </c>
      <c r="I175" s="1120" t="str">
        <f>IF(ISERROR(VLOOKUP($A175,기획현황!$F:$BS,기획현황!$AG$1,FALSE))=TRUE,"",VLOOKUP($A175,기획현황!$F:$BS,기획현황!$AG$1,FALSE))</f>
        <v/>
      </c>
      <c r="J175" s="1136">
        <f>SUMIF(기획현황!$F:$F,$A175,기획현황!$AF:$AF)</f>
        <v>0</v>
      </c>
      <c r="K175" s="1122">
        <f>IF(ISERROR(VLOOKUP($A175,기획현황!$F:$BS,기획현황!$AU$1,FALSE))=TRUE,0,VLOOKUP($A175,기획현황!$F:$BS,기획현황!$AU$1,FALSE))</f>
        <v>0</v>
      </c>
      <c r="L175" s="1123">
        <f>IF(ISERROR(VLOOKUP($A175,기획현황!$F:$BS,기획현황!$AV$1,FALSE))=TRUE,0,VLOOKUP($A175,기획현황!$F:$BS,기획현황!$AV$1,FALSE))</f>
        <v>0</v>
      </c>
      <c r="M175" s="1124">
        <f>IF(ISERROR(VLOOKUP($A175,기획현황!$F:$BS,기획현황!$AW$1,FALSE))=TRUE,0,VLOOKUP($A175,기획현황!$F:$BS,기획현황!$AW$1,FALSE))</f>
        <v>0</v>
      </c>
      <c r="N175" s="1125">
        <f>IF(ISERROR(VLOOKUP($A175,기획현황!$F:$BS,기획현황!$AP$1,FALSE))=TRUE,0,VLOOKUP($A175,기획현황!$F:$BS,기획현황!$AP$1,FALSE))</f>
        <v>0</v>
      </c>
      <c r="O175" s="1126">
        <f t="shared" si="22"/>
        <v>0</v>
      </c>
      <c r="P175" s="1127">
        <f t="shared" si="22"/>
        <v>0</v>
      </c>
      <c r="Q175" s="1127">
        <f t="shared" si="22"/>
        <v>0</v>
      </c>
      <c r="R175" s="1127">
        <f t="shared" si="22"/>
        <v>0</v>
      </c>
      <c r="S175" s="1128">
        <f t="shared" si="22"/>
        <v>0</v>
      </c>
      <c r="T175" s="1128">
        <f t="shared" si="22"/>
        <v>0</v>
      </c>
      <c r="U175" s="1129">
        <f>IF(ISERROR(VLOOKUP($A175,기획현황!$F:$BS,기획현황!$AM$1,FALSE))=TRUE,0,VLOOKUP($A175,기획현황!$F:$BS,기획현황!$AM$1,FALSE))</f>
        <v>0</v>
      </c>
      <c r="V175" s="1130">
        <f t="shared" si="19"/>
        <v>0</v>
      </c>
      <c r="W175" s="1131">
        <f>IF(ISERROR(VLOOKUP($A175,기획현황!$F:$BS,기획현황!$BG$1,FALSE))=TRUE,0,VLOOKUP($A175,기획현황!$F:$BS,기획현황!$BG$1,FALSE))</f>
        <v>0</v>
      </c>
      <c r="X175" s="1130"/>
      <c r="Y175" s="238"/>
      <c r="Z175" s="1122">
        <f t="shared" si="21"/>
        <v>0</v>
      </c>
      <c r="AA175" s="1123">
        <f t="shared" si="21"/>
        <v>0</v>
      </c>
      <c r="AB175" s="1139">
        <f t="shared" si="21"/>
        <v>0</v>
      </c>
      <c r="AC175" s="1132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22">
        <f t="shared" si="23"/>
        <v>0</v>
      </c>
      <c r="AE175" s="1133">
        <f t="shared" si="23"/>
        <v>0</v>
      </c>
      <c r="AF175" s="1133">
        <f t="shared" si="23"/>
        <v>0</v>
      </c>
      <c r="AG175" s="1133">
        <f t="shared" si="23"/>
        <v>0</v>
      </c>
      <c r="AH175" s="1134">
        <f t="shared" si="23"/>
        <v>0</v>
      </c>
      <c r="AI175" s="1134">
        <f t="shared" si="23"/>
        <v>0</v>
      </c>
      <c r="AJ175" s="1135">
        <f>IF(ISERROR(VLOOKUP($A175,기획현황!$F:$BS,기획현황!$AM$1,FALSE))=TRUE,0,VLOOKUP($A175,기획현황!$F:$BS,기획현황!$AM$1,FALSE))</f>
        <v>0</v>
      </c>
      <c r="AK175" s="1130">
        <f t="shared" si="18"/>
        <v>0</v>
      </c>
      <c r="AL175" s="31"/>
    </row>
    <row r="176" spans="2:38" ht="53.25" customHeight="1">
      <c r="B176" s="310" t="str">
        <f t="shared" si="20"/>
        <v/>
      </c>
      <c r="C176" s="1117">
        <f>IF(ISERROR(VLOOKUP($A176,기획현황!$F:$BS,기획현황!$AG$1,FALSE))=TRUE,0,VLOOKUP($A176,기획현황!$F:$BS,기획현황!$AG$1,FALSE))</f>
        <v>0</v>
      </c>
      <c r="D176" s="1117">
        <f>IF(ISERROR(VLOOKUP($A176,기획현황!$F:$BS,기획현황!$AK$1,FALSE))=TRUE,0,VLOOKUP($A176,기획현황!$F:$BS,기획현황!$AK$1,FALSE))</f>
        <v>0</v>
      </c>
      <c r="F176" s="1140"/>
      <c r="G176" s="1119" t="str">
        <f>IF(ISERROR(VLOOKUP($A176,기획현황!$F:$BS,기획현황!$U$1,FALSE))=TRUE,"",VLOOKUP($A176,기획현황!$F:$BS,기획현황!$U$1,FALSE))</f>
        <v/>
      </c>
      <c r="H176" s="1119" t="str">
        <f>IF(ISERROR(VLOOKUP($A176,기획현황!$F:$BS,기획현황!$X$1,FALSE))=TRUE,"",VLOOKUP($A176,기획현황!$F:$BS,기획현황!$X$1,FALSE))</f>
        <v/>
      </c>
      <c r="I176" s="1120" t="str">
        <f>IF(ISERROR(VLOOKUP($A176,기획현황!$F:$BS,기획현황!$AG$1,FALSE))=TRUE,"",VLOOKUP($A176,기획현황!$F:$BS,기획현황!$AG$1,FALSE))</f>
        <v/>
      </c>
      <c r="J176" s="1136">
        <f>SUMIF(기획현황!$F:$F,$A176,기획현황!$AF:$AF)</f>
        <v>0</v>
      </c>
      <c r="K176" s="1122">
        <f>IF(ISERROR(VLOOKUP($A176,기획현황!$F:$BS,기획현황!$AU$1,FALSE))=TRUE,0,VLOOKUP($A176,기획현황!$F:$BS,기획현황!$AU$1,FALSE))</f>
        <v>0</v>
      </c>
      <c r="L176" s="1123">
        <f>IF(ISERROR(VLOOKUP($A176,기획현황!$F:$BS,기획현황!$AV$1,FALSE))=TRUE,0,VLOOKUP($A176,기획현황!$F:$BS,기획현황!$AV$1,FALSE))</f>
        <v>0</v>
      </c>
      <c r="M176" s="1124">
        <f>IF(ISERROR(VLOOKUP($A176,기획현황!$F:$BS,기획현황!$AW$1,FALSE))=TRUE,0,VLOOKUP($A176,기획현황!$F:$BS,기획현황!$AW$1,FALSE))</f>
        <v>0</v>
      </c>
      <c r="N176" s="1125">
        <f>IF(ISERROR(VLOOKUP($A176,기획현황!$F:$BS,기획현황!$AP$1,FALSE))=TRUE,0,VLOOKUP($A176,기획현황!$F:$BS,기획현황!$AP$1,FALSE))</f>
        <v>0</v>
      </c>
      <c r="O176" s="1126">
        <f t="shared" si="22"/>
        <v>0</v>
      </c>
      <c r="P176" s="1127">
        <f t="shared" si="22"/>
        <v>0</v>
      </c>
      <c r="Q176" s="1127">
        <f t="shared" si="22"/>
        <v>0</v>
      </c>
      <c r="R176" s="1127">
        <f t="shared" si="22"/>
        <v>0</v>
      </c>
      <c r="S176" s="1128">
        <f t="shared" si="22"/>
        <v>0</v>
      </c>
      <c r="T176" s="1128">
        <f t="shared" si="22"/>
        <v>0</v>
      </c>
      <c r="U176" s="1129">
        <f>IF(ISERROR(VLOOKUP($A176,기획현황!$F:$BS,기획현황!$AM$1,FALSE))=TRUE,0,VLOOKUP($A176,기획현황!$F:$BS,기획현황!$AM$1,FALSE))</f>
        <v>0</v>
      </c>
      <c r="V176" s="1130">
        <f t="shared" si="19"/>
        <v>0</v>
      </c>
      <c r="W176" s="1131">
        <f>IF(ISERROR(VLOOKUP($A176,기획현황!$F:$BS,기획현황!$BG$1,FALSE))=TRUE,0,VLOOKUP($A176,기획현황!$F:$BS,기획현황!$BG$1,FALSE))</f>
        <v>0</v>
      </c>
      <c r="X176" s="1130"/>
      <c r="Y176" s="238"/>
      <c r="Z176" s="1122">
        <f t="shared" si="21"/>
        <v>0</v>
      </c>
      <c r="AA176" s="1123">
        <f t="shared" si="21"/>
        <v>0</v>
      </c>
      <c r="AB176" s="1139">
        <f t="shared" si="21"/>
        <v>0</v>
      </c>
      <c r="AC176" s="1132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22">
        <f t="shared" si="23"/>
        <v>0</v>
      </c>
      <c r="AE176" s="1133">
        <f t="shared" si="23"/>
        <v>0</v>
      </c>
      <c r="AF176" s="1133">
        <f t="shared" si="23"/>
        <v>0</v>
      </c>
      <c r="AG176" s="1133">
        <f t="shared" si="23"/>
        <v>0</v>
      </c>
      <c r="AH176" s="1134">
        <f t="shared" si="23"/>
        <v>0</v>
      </c>
      <c r="AI176" s="1134">
        <f t="shared" si="23"/>
        <v>0</v>
      </c>
      <c r="AJ176" s="1135">
        <f>IF(ISERROR(VLOOKUP($A176,기획현황!$F:$BS,기획현황!$AM$1,FALSE))=TRUE,0,VLOOKUP($A176,기획현황!$F:$BS,기획현황!$AM$1,FALSE))</f>
        <v>0</v>
      </c>
      <c r="AK176" s="1130">
        <f t="shared" si="18"/>
        <v>0</v>
      </c>
      <c r="AL176" s="31"/>
    </row>
    <row r="177" spans="2:38" ht="53.25" customHeight="1">
      <c r="B177" s="310" t="str">
        <f t="shared" si="20"/>
        <v/>
      </c>
      <c r="C177" s="1117">
        <f>IF(ISERROR(VLOOKUP($A177,기획현황!$F:$BS,기획현황!$AG$1,FALSE))=TRUE,0,VLOOKUP($A177,기획현황!$F:$BS,기획현황!$AG$1,FALSE))</f>
        <v>0</v>
      </c>
      <c r="D177" s="1117">
        <f>IF(ISERROR(VLOOKUP($A177,기획현황!$F:$BS,기획현황!$AK$1,FALSE))=TRUE,0,VLOOKUP($A177,기획현황!$F:$BS,기획현황!$AK$1,FALSE))</f>
        <v>0</v>
      </c>
      <c r="F177" s="1140"/>
      <c r="G177" s="1119" t="str">
        <f>IF(ISERROR(VLOOKUP($A177,기획현황!$F:$BS,기획현황!$U$1,FALSE))=TRUE,"",VLOOKUP($A177,기획현황!$F:$BS,기획현황!$U$1,FALSE))</f>
        <v/>
      </c>
      <c r="H177" s="1119" t="str">
        <f>IF(ISERROR(VLOOKUP($A177,기획현황!$F:$BS,기획현황!$X$1,FALSE))=TRUE,"",VLOOKUP($A177,기획현황!$F:$BS,기획현황!$X$1,FALSE))</f>
        <v/>
      </c>
      <c r="I177" s="1120" t="str">
        <f>IF(ISERROR(VLOOKUP($A177,기획현황!$F:$BS,기획현황!$AG$1,FALSE))=TRUE,"",VLOOKUP($A177,기획현황!$F:$BS,기획현황!$AG$1,FALSE))</f>
        <v/>
      </c>
      <c r="J177" s="1136">
        <f>SUMIF(기획현황!$F:$F,$A177,기획현황!$AF:$AF)</f>
        <v>0</v>
      </c>
      <c r="K177" s="1122">
        <f>IF(ISERROR(VLOOKUP($A177,기획현황!$F:$BS,기획현황!$AU$1,FALSE))=TRUE,0,VLOOKUP($A177,기획현황!$F:$BS,기획현황!$AU$1,FALSE))</f>
        <v>0</v>
      </c>
      <c r="L177" s="1123">
        <f>IF(ISERROR(VLOOKUP($A177,기획현황!$F:$BS,기획현황!$AV$1,FALSE))=TRUE,0,VLOOKUP($A177,기획현황!$F:$BS,기획현황!$AV$1,FALSE))</f>
        <v>0</v>
      </c>
      <c r="M177" s="1124">
        <f>IF(ISERROR(VLOOKUP($A177,기획현황!$F:$BS,기획현황!$AW$1,FALSE))=TRUE,0,VLOOKUP($A177,기획현황!$F:$BS,기획현황!$AW$1,FALSE))</f>
        <v>0</v>
      </c>
      <c r="N177" s="1125">
        <f>IF(ISERROR(VLOOKUP($A177,기획현황!$F:$BS,기획현황!$AP$1,FALSE))=TRUE,0,VLOOKUP($A177,기획현황!$F:$BS,기획현황!$AP$1,FALSE))</f>
        <v>0</v>
      </c>
      <c r="O177" s="1126">
        <f t="shared" si="22"/>
        <v>0</v>
      </c>
      <c r="P177" s="1127">
        <f t="shared" si="22"/>
        <v>0</v>
      </c>
      <c r="Q177" s="1127">
        <f t="shared" si="22"/>
        <v>0</v>
      </c>
      <c r="R177" s="1127">
        <f t="shared" si="22"/>
        <v>0</v>
      </c>
      <c r="S177" s="1128">
        <f t="shared" si="22"/>
        <v>0</v>
      </c>
      <c r="T177" s="1128">
        <f t="shared" si="22"/>
        <v>0</v>
      </c>
      <c r="U177" s="1129">
        <f>IF(ISERROR(VLOOKUP($A177,기획현황!$F:$BS,기획현황!$AM$1,FALSE))=TRUE,0,VLOOKUP($A177,기획현황!$F:$BS,기획현황!$AM$1,FALSE))</f>
        <v>0</v>
      </c>
      <c r="V177" s="1130">
        <f t="shared" si="19"/>
        <v>0</v>
      </c>
      <c r="W177" s="1131">
        <f>IF(ISERROR(VLOOKUP($A177,기획현황!$F:$BS,기획현황!$BG$1,FALSE))=TRUE,0,VLOOKUP($A177,기획현황!$F:$BS,기획현황!$BG$1,FALSE))</f>
        <v>0</v>
      </c>
      <c r="X177" s="1130"/>
      <c r="Y177" s="238"/>
      <c r="Z177" s="1122">
        <f t="shared" si="21"/>
        <v>0</v>
      </c>
      <c r="AA177" s="1123">
        <f t="shared" si="21"/>
        <v>0</v>
      </c>
      <c r="AB177" s="1139">
        <f t="shared" si="21"/>
        <v>0</v>
      </c>
      <c r="AC177" s="1132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22">
        <f t="shared" si="23"/>
        <v>0</v>
      </c>
      <c r="AE177" s="1133">
        <f t="shared" si="23"/>
        <v>0</v>
      </c>
      <c r="AF177" s="1133">
        <f t="shared" si="23"/>
        <v>0</v>
      </c>
      <c r="AG177" s="1133">
        <f t="shared" si="23"/>
        <v>0</v>
      </c>
      <c r="AH177" s="1134">
        <f t="shared" si="23"/>
        <v>0</v>
      </c>
      <c r="AI177" s="1134">
        <f t="shared" si="23"/>
        <v>0</v>
      </c>
      <c r="AJ177" s="1135">
        <f>IF(ISERROR(VLOOKUP($A177,기획현황!$F:$BS,기획현황!$AM$1,FALSE))=TRUE,0,VLOOKUP($A177,기획현황!$F:$BS,기획현황!$AM$1,FALSE))</f>
        <v>0</v>
      </c>
      <c r="AK177" s="1130">
        <f t="shared" si="18"/>
        <v>0</v>
      </c>
      <c r="AL177" s="31"/>
    </row>
    <row r="178" spans="2:38" ht="53.25" customHeight="1">
      <c r="B178" s="310" t="str">
        <f t="shared" si="20"/>
        <v/>
      </c>
      <c r="C178" s="1117">
        <f>IF(ISERROR(VLOOKUP($A178,기획현황!$F:$BS,기획현황!$AG$1,FALSE))=TRUE,0,VLOOKUP($A178,기획현황!$F:$BS,기획현황!$AG$1,FALSE))</f>
        <v>0</v>
      </c>
      <c r="D178" s="1117">
        <f>IF(ISERROR(VLOOKUP($A178,기획현황!$F:$BS,기획현황!$AK$1,FALSE))=TRUE,0,VLOOKUP($A178,기획현황!$F:$BS,기획현황!$AK$1,FALSE))</f>
        <v>0</v>
      </c>
      <c r="F178" s="1140"/>
      <c r="G178" s="1119" t="str">
        <f>IF(ISERROR(VLOOKUP($A178,기획현황!$F:$BS,기획현황!$U$1,FALSE))=TRUE,"",VLOOKUP($A178,기획현황!$F:$BS,기획현황!$U$1,FALSE))</f>
        <v/>
      </c>
      <c r="H178" s="1119" t="str">
        <f>IF(ISERROR(VLOOKUP($A178,기획현황!$F:$BS,기획현황!$X$1,FALSE))=TRUE,"",VLOOKUP($A178,기획현황!$F:$BS,기획현황!$X$1,FALSE))</f>
        <v/>
      </c>
      <c r="I178" s="1120" t="str">
        <f>IF(ISERROR(VLOOKUP($A178,기획현황!$F:$BS,기획현황!$AG$1,FALSE))=TRUE,"",VLOOKUP($A178,기획현황!$F:$BS,기획현황!$AG$1,FALSE))</f>
        <v/>
      </c>
      <c r="J178" s="1136">
        <f>SUMIF(기획현황!$F:$F,$A178,기획현황!$AF:$AF)</f>
        <v>0</v>
      </c>
      <c r="K178" s="1122">
        <f>IF(ISERROR(VLOOKUP($A178,기획현황!$F:$BS,기획현황!$AU$1,FALSE))=TRUE,0,VLOOKUP($A178,기획현황!$F:$BS,기획현황!$AU$1,FALSE))</f>
        <v>0</v>
      </c>
      <c r="L178" s="1123">
        <f>IF(ISERROR(VLOOKUP($A178,기획현황!$F:$BS,기획현황!$AV$1,FALSE))=TRUE,0,VLOOKUP($A178,기획현황!$F:$BS,기획현황!$AV$1,FALSE))</f>
        <v>0</v>
      </c>
      <c r="M178" s="1124">
        <f>IF(ISERROR(VLOOKUP($A178,기획현황!$F:$BS,기획현황!$AW$1,FALSE))=TRUE,0,VLOOKUP($A178,기획현황!$F:$BS,기획현황!$AW$1,FALSE))</f>
        <v>0</v>
      </c>
      <c r="N178" s="1125">
        <f>IF(ISERROR(VLOOKUP($A178,기획현황!$F:$BS,기획현황!$AP$1,FALSE))=TRUE,0,VLOOKUP($A178,기획현황!$F:$BS,기획현황!$AP$1,FALSE))</f>
        <v>0</v>
      </c>
      <c r="O178" s="1126">
        <f t="shared" si="22"/>
        <v>0</v>
      </c>
      <c r="P178" s="1127">
        <f t="shared" si="22"/>
        <v>0</v>
      </c>
      <c r="Q178" s="1127">
        <f t="shared" si="22"/>
        <v>0</v>
      </c>
      <c r="R178" s="1127">
        <f t="shared" si="22"/>
        <v>0</v>
      </c>
      <c r="S178" s="1128">
        <f t="shared" si="22"/>
        <v>0</v>
      </c>
      <c r="T178" s="1128">
        <f t="shared" si="22"/>
        <v>0</v>
      </c>
      <c r="U178" s="1129">
        <f>IF(ISERROR(VLOOKUP($A178,기획현황!$F:$BS,기획현황!$AM$1,FALSE))=TRUE,0,VLOOKUP($A178,기획현황!$F:$BS,기획현황!$AM$1,FALSE))</f>
        <v>0</v>
      </c>
      <c r="V178" s="1130">
        <f t="shared" si="19"/>
        <v>0</v>
      </c>
      <c r="W178" s="1131">
        <f>IF(ISERROR(VLOOKUP($A178,기획현황!$F:$BS,기획현황!$BG$1,FALSE))=TRUE,0,VLOOKUP($A178,기획현황!$F:$BS,기획현황!$BG$1,FALSE))</f>
        <v>0</v>
      </c>
      <c r="X178" s="1130"/>
      <c r="Y178" s="238"/>
      <c r="Z178" s="1122">
        <f t="shared" si="21"/>
        <v>0</v>
      </c>
      <c r="AA178" s="1123">
        <f t="shared" si="21"/>
        <v>0</v>
      </c>
      <c r="AB178" s="1139">
        <f t="shared" si="21"/>
        <v>0</v>
      </c>
      <c r="AC178" s="1132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22">
        <f t="shared" si="23"/>
        <v>0</v>
      </c>
      <c r="AE178" s="1133">
        <f t="shared" si="23"/>
        <v>0</v>
      </c>
      <c r="AF178" s="1133">
        <f t="shared" si="23"/>
        <v>0</v>
      </c>
      <c r="AG178" s="1133">
        <f t="shared" si="23"/>
        <v>0</v>
      </c>
      <c r="AH178" s="1134">
        <f t="shared" si="23"/>
        <v>0</v>
      </c>
      <c r="AI178" s="1134">
        <f t="shared" si="23"/>
        <v>0</v>
      </c>
      <c r="AJ178" s="1135">
        <f>IF(ISERROR(VLOOKUP($A178,기획현황!$F:$BS,기획현황!$AM$1,FALSE))=TRUE,0,VLOOKUP($A178,기획현황!$F:$BS,기획현황!$AM$1,FALSE))</f>
        <v>0</v>
      </c>
      <c r="AK178" s="1130">
        <f t="shared" si="18"/>
        <v>0</v>
      </c>
      <c r="AL178" s="31"/>
    </row>
    <row r="179" spans="2:38" ht="53.25" customHeight="1">
      <c r="B179" s="310" t="str">
        <f t="shared" si="20"/>
        <v/>
      </c>
      <c r="C179" s="1117">
        <f>IF(ISERROR(VLOOKUP($A179,기획현황!$F:$BS,기획현황!$AG$1,FALSE))=TRUE,0,VLOOKUP($A179,기획현황!$F:$BS,기획현황!$AG$1,FALSE))</f>
        <v>0</v>
      </c>
      <c r="D179" s="1117">
        <f>IF(ISERROR(VLOOKUP($A179,기획현황!$F:$BS,기획현황!$AK$1,FALSE))=TRUE,0,VLOOKUP($A179,기획현황!$F:$BS,기획현황!$AK$1,FALSE))</f>
        <v>0</v>
      </c>
      <c r="F179" s="1140"/>
      <c r="G179" s="1119" t="str">
        <f>IF(ISERROR(VLOOKUP($A179,기획현황!$F:$BS,기획현황!$U$1,FALSE))=TRUE,"",VLOOKUP($A179,기획현황!$F:$BS,기획현황!$U$1,FALSE))</f>
        <v/>
      </c>
      <c r="H179" s="1119" t="str">
        <f>IF(ISERROR(VLOOKUP($A179,기획현황!$F:$BS,기획현황!$X$1,FALSE))=TRUE,"",VLOOKUP($A179,기획현황!$F:$BS,기획현황!$X$1,FALSE))</f>
        <v/>
      </c>
      <c r="I179" s="1120" t="str">
        <f>IF(ISERROR(VLOOKUP($A179,기획현황!$F:$BS,기획현황!$AG$1,FALSE))=TRUE,"",VLOOKUP($A179,기획현황!$F:$BS,기획현황!$AG$1,FALSE))</f>
        <v/>
      </c>
      <c r="J179" s="1136">
        <f>SUMIF(기획현황!$F:$F,$A179,기획현황!$AF:$AF)</f>
        <v>0</v>
      </c>
      <c r="K179" s="1122">
        <f>IF(ISERROR(VLOOKUP($A179,기획현황!$F:$BS,기획현황!$AU$1,FALSE))=TRUE,0,VLOOKUP($A179,기획현황!$F:$BS,기획현황!$AU$1,FALSE))</f>
        <v>0</v>
      </c>
      <c r="L179" s="1123">
        <f>IF(ISERROR(VLOOKUP($A179,기획현황!$F:$BS,기획현황!$AV$1,FALSE))=TRUE,0,VLOOKUP($A179,기획현황!$F:$BS,기획현황!$AV$1,FALSE))</f>
        <v>0</v>
      </c>
      <c r="M179" s="1124">
        <f>IF(ISERROR(VLOOKUP($A179,기획현황!$F:$BS,기획현황!$AW$1,FALSE))=TRUE,0,VLOOKUP($A179,기획현황!$F:$BS,기획현황!$AW$1,FALSE))</f>
        <v>0</v>
      </c>
      <c r="N179" s="1125">
        <f>IF(ISERROR(VLOOKUP($A179,기획현황!$F:$BS,기획현황!$AP$1,FALSE))=TRUE,0,VLOOKUP($A179,기획현황!$F:$BS,기획현황!$AP$1,FALSE))</f>
        <v>0</v>
      </c>
      <c r="O179" s="1126">
        <f t="shared" si="22"/>
        <v>0</v>
      </c>
      <c r="P179" s="1127">
        <f t="shared" si="22"/>
        <v>0</v>
      </c>
      <c r="Q179" s="1127">
        <f t="shared" si="22"/>
        <v>0</v>
      </c>
      <c r="R179" s="1127">
        <f t="shared" si="22"/>
        <v>0</v>
      </c>
      <c r="S179" s="1128">
        <f t="shared" si="22"/>
        <v>0</v>
      </c>
      <c r="T179" s="1128">
        <f t="shared" si="22"/>
        <v>0</v>
      </c>
      <c r="U179" s="1129">
        <f>IF(ISERROR(VLOOKUP($A179,기획현황!$F:$BS,기획현황!$AM$1,FALSE))=TRUE,0,VLOOKUP($A179,기획현황!$F:$BS,기획현황!$AM$1,FALSE))</f>
        <v>0</v>
      </c>
      <c r="V179" s="1130">
        <f t="shared" si="19"/>
        <v>0</v>
      </c>
      <c r="W179" s="1131">
        <f>IF(ISERROR(VLOOKUP($A179,기획현황!$F:$BS,기획현황!$BG$1,FALSE))=TRUE,0,VLOOKUP($A179,기획현황!$F:$BS,기획현황!$BG$1,FALSE))</f>
        <v>0</v>
      </c>
      <c r="X179" s="1130"/>
      <c r="Y179" s="238"/>
      <c r="Z179" s="1122">
        <f t="shared" si="21"/>
        <v>0</v>
      </c>
      <c r="AA179" s="1123">
        <f t="shared" si="21"/>
        <v>0</v>
      </c>
      <c r="AB179" s="1139">
        <f t="shared" si="21"/>
        <v>0</v>
      </c>
      <c r="AC179" s="1132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22">
        <f t="shared" si="23"/>
        <v>0</v>
      </c>
      <c r="AE179" s="1133">
        <f t="shared" si="23"/>
        <v>0</v>
      </c>
      <c r="AF179" s="1133">
        <f t="shared" si="23"/>
        <v>0</v>
      </c>
      <c r="AG179" s="1133">
        <f t="shared" si="23"/>
        <v>0</v>
      </c>
      <c r="AH179" s="1134">
        <f t="shared" si="23"/>
        <v>0</v>
      </c>
      <c r="AI179" s="1134">
        <f t="shared" si="23"/>
        <v>0</v>
      </c>
      <c r="AJ179" s="1135">
        <f>IF(ISERROR(VLOOKUP($A179,기획현황!$F:$BS,기획현황!$AM$1,FALSE))=TRUE,0,VLOOKUP($A179,기획현황!$F:$BS,기획현황!$AM$1,FALSE))</f>
        <v>0</v>
      </c>
      <c r="AK179" s="1130">
        <f t="shared" si="18"/>
        <v>0</v>
      </c>
      <c r="AL179" s="31"/>
    </row>
    <row r="180" spans="2:38" ht="53.25" customHeight="1">
      <c r="B180" s="310" t="str">
        <f t="shared" si="20"/>
        <v/>
      </c>
      <c r="C180" s="1117">
        <f>IF(ISERROR(VLOOKUP($A180,기획현황!$F:$BS,기획현황!$AG$1,FALSE))=TRUE,0,VLOOKUP($A180,기획현황!$F:$BS,기획현황!$AG$1,FALSE))</f>
        <v>0</v>
      </c>
      <c r="D180" s="1117">
        <f>IF(ISERROR(VLOOKUP($A180,기획현황!$F:$BS,기획현황!$AK$1,FALSE))=TRUE,0,VLOOKUP($A180,기획현황!$F:$BS,기획현황!$AK$1,FALSE))</f>
        <v>0</v>
      </c>
      <c r="F180" s="1140"/>
      <c r="G180" s="1119" t="str">
        <f>IF(ISERROR(VLOOKUP($A180,기획현황!$F:$BS,기획현황!$U$1,FALSE))=TRUE,"",VLOOKUP($A180,기획현황!$F:$BS,기획현황!$U$1,FALSE))</f>
        <v/>
      </c>
      <c r="H180" s="1119" t="str">
        <f>IF(ISERROR(VLOOKUP($A180,기획현황!$F:$BS,기획현황!$X$1,FALSE))=TRUE,"",VLOOKUP($A180,기획현황!$F:$BS,기획현황!$X$1,FALSE))</f>
        <v/>
      </c>
      <c r="I180" s="1120" t="str">
        <f>IF(ISERROR(VLOOKUP($A180,기획현황!$F:$BS,기획현황!$AG$1,FALSE))=TRUE,"",VLOOKUP($A180,기획현황!$F:$BS,기획현황!$AG$1,FALSE))</f>
        <v/>
      </c>
      <c r="J180" s="1136">
        <f>SUMIF(기획현황!$F:$F,$A180,기획현황!$AF:$AF)</f>
        <v>0</v>
      </c>
      <c r="K180" s="1122">
        <f>IF(ISERROR(VLOOKUP($A180,기획현황!$F:$BS,기획현황!$AU$1,FALSE))=TRUE,0,VLOOKUP($A180,기획현황!$F:$BS,기획현황!$AU$1,FALSE))</f>
        <v>0</v>
      </c>
      <c r="L180" s="1123">
        <f>IF(ISERROR(VLOOKUP($A180,기획현황!$F:$BS,기획현황!$AV$1,FALSE))=TRUE,0,VLOOKUP($A180,기획현황!$F:$BS,기획현황!$AV$1,FALSE))</f>
        <v>0</v>
      </c>
      <c r="M180" s="1124">
        <f>IF(ISERROR(VLOOKUP($A180,기획현황!$F:$BS,기획현황!$AW$1,FALSE))=TRUE,0,VLOOKUP($A180,기획현황!$F:$BS,기획현황!$AW$1,FALSE))</f>
        <v>0</v>
      </c>
      <c r="N180" s="1125">
        <f>IF(ISERROR(VLOOKUP($A180,기획현황!$F:$BS,기획현황!$AP$1,FALSE))=TRUE,0,VLOOKUP($A180,기획현황!$F:$BS,기획현황!$AP$1,FALSE))</f>
        <v>0</v>
      </c>
      <c r="O180" s="1126">
        <f t="shared" si="22"/>
        <v>0</v>
      </c>
      <c r="P180" s="1127">
        <f t="shared" si="22"/>
        <v>0</v>
      </c>
      <c r="Q180" s="1127">
        <f t="shared" si="22"/>
        <v>0</v>
      </c>
      <c r="R180" s="1127">
        <f t="shared" si="22"/>
        <v>0</v>
      </c>
      <c r="S180" s="1128">
        <f t="shared" si="22"/>
        <v>0</v>
      </c>
      <c r="T180" s="1128">
        <f t="shared" si="22"/>
        <v>0</v>
      </c>
      <c r="U180" s="1129">
        <f>IF(ISERROR(VLOOKUP($A180,기획현황!$F:$BS,기획현황!$AM$1,FALSE))=TRUE,0,VLOOKUP($A180,기획현황!$F:$BS,기획현황!$AM$1,FALSE))</f>
        <v>0</v>
      </c>
      <c r="V180" s="1130">
        <f t="shared" si="19"/>
        <v>0</v>
      </c>
      <c r="W180" s="1131">
        <f>IF(ISERROR(VLOOKUP($A180,기획현황!$F:$BS,기획현황!$BG$1,FALSE))=TRUE,0,VLOOKUP($A180,기획현황!$F:$BS,기획현황!$BG$1,FALSE))</f>
        <v>0</v>
      </c>
      <c r="X180" s="1130"/>
      <c r="Y180" s="238"/>
      <c r="Z180" s="1122">
        <f t="shared" si="21"/>
        <v>0</v>
      </c>
      <c r="AA180" s="1123">
        <f t="shared" si="21"/>
        <v>0</v>
      </c>
      <c r="AB180" s="1139">
        <f t="shared" si="21"/>
        <v>0</v>
      </c>
      <c r="AC180" s="1132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22">
        <f t="shared" si="23"/>
        <v>0</v>
      </c>
      <c r="AE180" s="1133">
        <f t="shared" si="23"/>
        <v>0</v>
      </c>
      <c r="AF180" s="1133">
        <f t="shared" si="23"/>
        <v>0</v>
      </c>
      <c r="AG180" s="1133">
        <f t="shared" si="23"/>
        <v>0</v>
      </c>
      <c r="AH180" s="1134">
        <f t="shared" si="23"/>
        <v>0</v>
      </c>
      <c r="AI180" s="1134">
        <f t="shared" si="23"/>
        <v>0</v>
      </c>
      <c r="AJ180" s="1135">
        <f>IF(ISERROR(VLOOKUP($A180,기획현황!$F:$BS,기획현황!$AM$1,FALSE))=TRUE,0,VLOOKUP($A180,기획현황!$F:$BS,기획현황!$AM$1,FALSE))</f>
        <v>0</v>
      </c>
      <c r="AK180" s="1130">
        <f t="shared" si="18"/>
        <v>0</v>
      </c>
      <c r="AL180" s="31"/>
    </row>
    <row r="181" spans="2:38" ht="53.25" customHeight="1">
      <c r="B181" s="310" t="str">
        <f t="shared" si="20"/>
        <v/>
      </c>
      <c r="C181" s="1117">
        <f>IF(ISERROR(VLOOKUP($A181,기획현황!$F:$BS,기획현황!$AG$1,FALSE))=TRUE,0,VLOOKUP($A181,기획현황!$F:$BS,기획현황!$AG$1,FALSE))</f>
        <v>0</v>
      </c>
      <c r="D181" s="1117">
        <f>IF(ISERROR(VLOOKUP($A181,기획현황!$F:$BS,기획현황!$AK$1,FALSE))=TRUE,0,VLOOKUP($A181,기획현황!$F:$BS,기획현황!$AK$1,FALSE))</f>
        <v>0</v>
      </c>
      <c r="F181" s="1140"/>
      <c r="G181" s="1119" t="str">
        <f>IF(ISERROR(VLOOKUP($A181,기획현황!$F:$BS,기획현황!$U$1,FALSE))=TRUE,"",VLOOKUP($A181,기획현황!$F:$BS,기획현황!$U$1,FALSE))</f>
        <v/>
      </c>
      <c r="H181" s="1119" t="str">
        <f>IF(ISERROR(VLOOKUP($A181,기획현황!$F:$BS,기획현황!$X$1,FALSE))=TRUE,"",VLOOKUP($A181,기획현황!$F:$BS,기획현황!$X$1,FALSE))</f>
        <v/>
      </c>
      <c r="I181" s="1120" t="str">
        <f>IF(ISERROR(VLOOKUP($A181,기획현황!$F:$BS,기획현황!$AG$1,FALSE))=TRUE,"",VLOOKUP($A181,기획현황!$F:$BS,기획현황!$AG$1,FALSE))</f>
        <v/>
      </c>
      <c r="J181" s="1136">
        <f>SUMIF(기획현황!$F:$F,$A181,기획현황!$AF:$AF)</f>
        <v>0</v>
      </c>
      <c r="K181" s="1122">
        <f>IF(ISERROR(VLOOKUP($A181,기획현황!$F:$BS,기획현황!$AU$1,FALSE))=TRUE,0,VLOOKUP($A181,기획현황!$F:$BS,기획현황!$AU$1,FALSE))</f>
        <v>0</v>
      </c>
      <c r="L181" s="1123">
        <f>IF(ISERROR(VLOOKUP($A181,기획현황!$F:$BS,기획현황!$AV$1,FALSE))=TRUE,0,VLOOKUP($A181,기획현황!$F:$BS,기획현황!$AV$1,FALSE))</f>
        <v>0</v>
      </c>
      <c r="M181" s="1124">
        <f>IF(ISERROR(VLOOKUP($A181,기획현황!$F:$BS,기획현황!$AW$1,FALSE))=TRUE,0,VLOOKUP($A181,기획현황!$F:$BS,기획현황!$AW$1,FALSE))</f>
        <v>0</v>
      </c>
      <c r="N181" s="1125">
        <f>IF(ISERROR(VLOOKUP($A181,기획현황!$F:$BS,기획현황!$AP$1,FALSE))=TRUE,0,VLOOKUP($A181,기획현황!$F:$BS,기획현황!$AP$1,FALSE))</f>
        <v>0</v>
      </c>
      <c r="O181" s="1126">
        <f t="shared" si="22"/>
        <v>0</v>
      </c>
      <c r="P181" s="1127">
        <f t="shared" si="22"/>
        <v>0</v>
      </c>
      <c r="Q181" s="1127">
        <f t="shared" si="22"/>
        <v>0</v>
      </c>
      <c r="R181" s="1127">
        <f t="shared" si="22"/>
        <v>0</v>
      </c>
      <c r="S181" s="1128">
        <f t="shared" si="22"/>
        <v>0</v>
      </c>
      <c r="T181" s="1128">
        <f t="shared" si="22"/>
        <v>0</v>
      </c>
      <c r="U181" s="1129">
        <f>IF(ISERROR(VLOOKUP($A181,기획현황!$F:$BS,기획현황!$AM$1,FALSE))=TRUE,0,VLOOKUP($A181,기획현황!$F:$BS,기획현황!$AM$1,FALSE))</f>
        <v>0</v>
      </c>
      <c r="V181" s="1130">
        <f t="shared" si="19"/>
        <v>0</v>
      </c>
      <c r="W181" s="1131">
        <f>IF(ISERROR(VLOOKUP($A181,기획현황!$F:$BS,기획현황!$BG$1,FALSE))=TRUE,0,VLOOKUP($A181,기획현황!$F:$BS,기획현황!$BG$1,FALSE))</f>
        <v>0</v>
      </c>
      <c r="X181" s="1130"/>
      <c r="Y181" s="238"/>
      <c r="Z181" s="1122">
        <f t="shared" si="21"/>
        <v>0</v>
      </c>
      <c r="AA181" s="1123">
        <f t="shared" si="21"/>
        <v>0</v>
      </c>
      <c r="AB181" s="1139">
        <f t="shared" si="21"/>
        <v>0</v>
      </c>
      <c r="AC181" s="1132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22">
        <f t="shared" si="23"/>
        <v>0</v>
      </c>
      <c r="AE181" s="1133">
        <f t="shared" si="23"/>
        <v>0</v>
      </c>
      <c r="AF181" s="1133">
        <f t="shared" si="23"/>
        <v>0</v>
      </c>
      <c r="AG181" s="1133">
        <f t="shared" si="23"/>
        <v>0</v>
      </c>
      <c r="AH181" s="1134">
        <f t="shared" si="23"/>
        <v>0</v>
      </c>
      <c r="AI181" s="1134">
        <f t="shared" si="23"/>
        <v>0</v>
      </c>
      <c r="AJ181" s="1135">
        <f>IF(ISERROR(VLOOKUP($A181,기획현황!$F:$BS,기획현황!$AM$1,FALSE))=TRUE,0,VLOOKUP($A181,기획현황!$F:$BS,기획현황!$AM$1,FALSE))</f>
        <v>0</v>
      </c>
      <c r="AK181" s="1130">
        <f t="shared" si="18"/>
        <v>0</v>
      </c>
      <c r="AL181" s="31"/>
    </row>
    <row r="182" spans="2:38" ht="53.25" customHeight="1">
      <c r="B182" s="310" t="str">
        <f t="shared" si="20"/>
        <v/>
      </c>
      <c r="C182" s="1117">
        <f>IF(ISERROR(VLOOKUP($A182,기획현황!$F:$BS,기획현황!$AG$1,FALSE))=TRUE,0,VLOOKUP($A182,기획현황!$F:$BS,기획현황!$AG$1,FALSE))</f>
        <v>0</v>
      </c>
      <c r="D182" s="1117">
        <f>IF(ISERROR(VLOOKUP($A182,기획현황!$F:$BS,기획현황!$AK$1,FALSE))=TRUE,0,VLOOKUP($A182,기획현황!$F:$BS,기획현황!$AK$1,FALSE))</f>
        <v>0</v>
      </c>
      <c r="F182" s="1140"/>
      <c r="G182" s="1119" t="str">
        <f>IF(ISERROR(VLOOKUP($A182,기획현황!$F:$BS,기획현황!$U$1,FALSE))=TRUE,"",VLOOKUP($A182,기획현황!$F:$BS,기획현황!$U$1,FALSE))</f>
        <v/>
      </c>
      <c r="H182" s="1119" t="str">
        <f>IF(ISERROR(VLOOKUP($A182,기획현황!$F:$BS,기획현황!$X$1,FALSE))=TRUE,"",VLOOKUP($A182,기획현황!$F:$BS,기획현황!$X$1,FALSE))</f>
        <v/>
      </c>
      <c r="I182" s="1120" t="str">
        <f>IF(ISERROR(VLOOKUP($A182,기획현황!$F:$BS,기획현황!$AG$1,FALSE))=TRUE,"",VLOOKUP($A182,기획현황!$F:$BS,기획현황!$AG$1,FALSE))</f>
        <v/>
      </c>
      <c r="J182" s="1136">
        <f>SUMIF(기획현황!$F:$F,$A182,기획현황!$AF:$AF)</f>
        <v>0</v>
      </c>
      <c r="K182" s="1122">
        <f>IF(ISERROR(VLOOKUP($A182,기획현황!$F:$BS,기획현황!$AU$1,FALSE))=TRUE,0,VLOOKUP($A182,기획현황!$F:$BS,기획현황!$AU$1,FALSE))</f>
        <v>0</v>
      </c>
      <c r="L182" s="1123">
        <f>IF(ISERROR(VLOOKUP($A182,기획현황!$F:$BS,기획현황!$AV$1,FALSE))=TRUE,0,VLOOKUP($A182,기획현황!$F:$BS,기획현황!$AV$1,FALSE))</f>
        <v>0</v>
      </c>
      <c r="M182" s="1124">
        <f>IF(ISERROR(VLOOKUP($A182,기획현황!$F:$BS,기획현황!$AW$1,FALSE))=TRUE,0,VLOOKUP($A182,기획현황!$F:$BS,기획현황!$AW$1,FALSE))</f>
        <v>0</v>
      </c>
      <c r="N182" s="1125">
        <f>IF(ISERROR(VLOOKUP($A182,기획현황!$F:$BS,기획현황!$AP$1,FALSE))=TRUE,0,VLOOKUP($A182,기획현황!$F:$BS,기획현황!$AP$1,FALSE))</f>
        <v>0</v>
      </c>
      <c r="O182" s="1126">
        <f t="shared" si="22"/>
        <v>0</v>
      </c>
      <c r="P182" s="1127">
        <f t="shared" si="22"/>
        <v>0</v>
      </c>
      <c r="Q182" s="1127">
        <f t="shared" si="22"/>
        <v>0</v>
      </c>
      <c r="R182" s="1127">
        <f t="shared" si="22"/>
        <v>0</v>
      </c>
      <c r="S182" s="1128">
        <f t="shared" si="22"/>
        <v>0</v>
      </c>
      <c r="T182" s="1128">
        <f t="shared" si="22"/>
        <v>0</v>
      </c>
      <c r="U182" s="1129">
        <f>IF(ISERROR(VLOOKUP($A182,기획현황!$F:$BS,기획현황!$AM$1,FALSE))=TRUE,0,VLOOKUP($A182,기획현황!$F:$BS,기획현황!$AM$1,FALSE))</f>
        <v>0</v>
      </c>
      <c r="V182" s="1130">
        <f t="shared" si="19"/>
        <v>0</v>
      </c>
      <c r="W182" s="1131">
        <f>IF(ISERROR(VLOOKUP($A182,기획현황!$F:$BS,기획현황!$BG$1,FALSE))=TRUE,0,VLOOKUP($A182,기획현황!$F:$BS,기획현황!$BG$1,FALSE))</f>
        <v>0</v>
      </c>
      <c r="X182" s="1130"/>
      <c r="Y182" s="238"/>
      <c r="Z182" s="1122">
        <f t="shared" si="21"/>
        <v>0</v>
      </c>
      <c r="AA182" s="1123">
        <f t="shared" si="21"/>
        <v>0</v>
      </c>
      <c r="AB182" s="1139">
        <f t="shared" si="21"/>
        <v>0</v>
      </c>
      <c r="AC182" s="1132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22">
        <f t="shared" si="23"/>
        <v>0</v>
      </c>
      <c r="AE182" s="1133">
        <f t="shared" si="23"/>
        <v>0</v>
      </c>
      <c r="AF182" s="1133">
        <f t="shared" si="23"/>
        <v>0</v>
      </c>
      <c r="AG182" s="1133">
        <f t="shared" si="23"/>
        <v>0</v>
      </c>
      <c r="AH182" s="1134">
        <f t="shared" si="23"/>
        <v>0</v>
      </c>
      <c r="AI182" s="1134">
        <f t="shared" si="23"/>
        <v>0</v>
      </c>
      <c r="AJ182" s="1135">
        <f>IF(ISERROR(VLOOKUP($A182,기획현황!$F:$BS,기획현황!$AM$1,FALSE))=TRUE,0,VLOOKUP($A182,기획현황!$F:$BS,기획현황!$AM$1,FALSE))</f>
        <v>0</v>
      </c>
      <c r="AK182" s="1130">
        <f t="shared" si="18"/>
        <v>0</v>
      </c>
      <c r="AL182" s="31"/>
    </row>
    <row r="183" spans="2:38" ht="53.25" customHeight="1">
      <c r="B183" s="310" t="str">
        <f t="shared" si="20"/>
        <v/>
      </c>
      <c r="C183" s="1117">
        <f>IF(ISERROR(VLOOKUP($A183,기획현황!$F:$BS,기획현황!$AG$1,FALSE))=TRUE,0,VLOOKUP($A183,기획현황!$F:$BS,기획현황!$AG$1,FALSE))</f>
        <v>0</v>
      </c>
      <c r="D183" s="1117">
        <f>IF(ISERROR(VLOOKUP($A183,기획현황!$F:$BS,기획현황!$AK$1,FALSE))=TRUE,0,VLOOKUP($A183,기획현황!$F:$BS,기획현황!$AK$1,FALSE))</f>
        <v>0</v>
      </c>
      <c r="F183" s="1140"/>
      <c r="G183" s="1119" t="str">
        <f>IF(ISERROR(VLOOKUP($A183,기획현황!$F:$BS,기획현황!$U$1,FALSE))=TRUE,"",VLOOKUP($A183,기획현황!$F:$BS,기획현황!$U$1,FALSE))</f>
        <v/>
      </c>
      <c r="H183" s="1119" t="str">
        <f>IF(ISERROR(VLOOKUP($A183,기획현황!$F:$BS,기획현황!$X$1,FALSE))=TRUE,"",VLOOKUP($A183,기획현황!$F:$BS,기획현황!$X$1,FALSE))</f>
        <v/>
      </c>
      <c r="I183" s="1120" t="str">
        <f>IF(ISERROR(VLOOKUP($A183,기획현황!$F:$BS,기획현황!$AG$1,FALSE))=TRUE,"",VLOOKUP($A183,기획현황!$F:$BS,기획현황!$AG$1,FALSE))</f>
        <v/>
      </c>
      <c r="J183" s="1136">
        <f>SUMIF(기획현황!$F:$F,$A183,기획현황!$AF:$AF)</f>
        <v>0</v>
      </c>
      <c r="K183" s="1122">
        <f>IF(ISERROR(VLOOKUP($A183,기획현황!$F:$BS,기획현황!$AU$1,FALSE))=TRUE,0,VLOOKUP($A183,기획현황!$F:$BS,기획현황!$AU$1,FALSE))</f>
        <v>0</v>
      </c>
      <c r="L183" s="1123">
        <f>IF(ISERROR(VLOOKUP($A183,기획현황!$F:$BS,기획현황!$AV$1,FALSE))=TRUE,0,VLOOKUP($A183,기획현황!$F:$BS,기획현황!$AV$1,FALSE))</f>
        <v>0</v>
      </c>
      <c r="M183" s="1124">
        <f>IF(ISERROR(VLOOKUP($A183,기획현황!$F:$BS,기획현황!$AW$1,FALSE))=TRUE,0,VLOOKUP($A183,기획현황!$F:$BS,기획현황!$AW$1,FALSE))</f>
        <v>0</v>
      </c>
      <c r="N183" s="1125">
        <f>IF(ISERROR(VLOOKUP($A183,기획현황!$F:$BS,기획현황!$AP$1,FALSE))=TRUE,0,VLOOKUP($A183,기획현황!$F:$BS,기획현황!$AP$1,FALSE))</f>
        <v>0</v>
      </c>
      <c r="O183" s="1126">
        <f t="shared" si="22"/>
        <v>0</v>
      </c>
      <c r="P183" s="1127">
        <f t="shared" si="22"/>
        <v>0</v>
      </c>
      <c r="Q183" s="1127">
        <f t="shared" si="22"/>
        <v>0</v>
      </c>
      <c r="R183" s="1127">
        <f t="shared" si="22"/>
        <v>0</v>
      </c>
      <c r="S183" s="1128">
        <f t="shared" si="22"/>
        <v>0</v>
      </c>
      <c r="T183" s="1128">
        <f t="shared" si="22"/>
        <v>0</v>
      </c>
      <c r="U183" s="1129">
        <f>IF(ISERROR(VLOOKUP($A183,기획현황!$F:$BS,기획현황!$AM$1,FALSE))=TRUE,0,VLOOKUP($A183,기획현황!$F:$BS,기획현황!$AM$1,FALSE))</f>
        <v>0</v>
      </c>
      <c r="V183" s="1130">
        <f t="shared" si="19"/>
        <v>0</v>
      </c>
      <c r="W183" s="1131">
        <f>IF(ISERROR(VLOOKUP($A183,기획현황!$F:$BS,기획현황!$BG$1,FALSE))=TRUE,0,VLOOKUP($A183,기획현황!$F:$BS,기획현황!$BG$1,FALSE))</f>
        <v>0</v>
      </c>
      <c r="X183" s="1130"/>
      <c r="Y183" s="238"/>
      <c r="Z183" s="1122">
        <f t="shared" si="21"/>
        <v>0</v>
      </c>
      <c r="AA183" s="1123">
        <f t="shared" si="21"/>
        <v>0</v>
      </c>
      <c r="AB183" s="1139">
        <f t="shared" si="21"/>
        <v>0</v>
      </c>
      <c r="AC183" s="1132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22">
        <f t="shared" si="23"/>
        <v>0</v>
      </c>
      <c r="AE183" s="1133">
        <f t="shared" si="23"/>
        <v>0</v>
      </c>
      <c r="AF183" s="1133">
        <f t="shared" si="23"/>
        <v>0</v>
      </c>
      <c r="AG183" s="1133">
        <f t="shared" si="23"/>
        <v>0</v>
      </c>
      <c r="AH183" s="1134">
        <f t="shared" si="23"/>
        <v>0</v>
      </c>
      <c r="AI183" s="1134">
        <f t="shared" si="23"/>
        <v>0</v>
      </c>
      <c r="AJ183" s="1135">
        <f>IF(ISERROR(VLOOKUP($A183,기획현황!$F:$BS,기획현황!$AM$1,FALSE))=TRUE,0,VLOOKUP($A183,기획현황!$F:$BS,기획현황!$AM$1,FALSE))</f>
        <v>0</v>
      </c>
      <c r="AK183" s="1130">
        <f t="shared" si="18"/>
        <v>0</v>
      </c>
      <c r="AL183" s="31"/>
    </row>
    <row r="184" spans="2:38" ht="53.25" customHeight="1">
      <c r="B184" s="310" t="str">
        <f t="shared" si="20"/>
        <v/>
      </c>
      <c r="C184" s="1117">
        <f>IF(ISERROR(VLOOKUP($A184,기획현황!$F:$BS,기획현황!$AG$1,FALSE))=TRUE,0,VLOOKUP($A184,기획현황!$F:$BS,기획현황!$AG$1,FALSE))</f>
        <v>0</v>
      </c>
      <c r="D184" s="1117">
        <f>IF(ISERROR(VLOOKUP($A184,기획현황!$F:$BS,기획현황!$AK$1,FALSE))=TRUE,0,VLOOKUP($A184,기획현황!$F:$BS,기획현황!$AK$1,FALSE))</f>
        <v>0</v>
      </c>
      <c r="F184" s="1140"/>
      <c r="G184" s="1119" t="str">
        <f>IF(ISERROR(VLOOKUP($A184,기획현황!$F:$BS,기획현황!$U$1,FALSE))=TRUE,"",VLOOKUP($A184,기획현황!$F:$BS,기획현황!$U$1,FALSE))</f>
        <v/>
      </c>
      <c r="H184" s="1119" t="str">
        <f>IF(ISERROR(VLOOKUP($A184,기획현황!$F:$BS,기획현황!$X$1,FALSE))=TRUE,"",VLOOKUP($A184,기획현황!$F:$BS,기획현황!$X$1,FALSE))</f>
        <v/>
      </c>
      <c r="I184" s="1120" t="str">
        <f>IF(ISERROR(VLOOKUP($A184,기획현황!$F:$BS,기획현황!$AG$1,FALSE))=TRUE,"",VLOOKUP($A184,기획현황!$F:$BS,기획현황!$AG$1,FALSE))</f>
        <v/>
      </c>
      <c r="J184" s="1136">
        <f>SUMIF(기획현황!$F:$F,$A184,기획현황!$AF:$AF)</f>
        <v>0</v>
      </c>
      <c r="K184" s="1122">
        <f>IF(ISERROR(VLOOKUP($A184,기획현황!$F:$BS,기획현황!$AU$1,FALSE))=TRUE,0,VLOOKUP($A184,기획현황!$F:$BS,기획현황!$AU$1,FALSE))</f>
        <v>0</v>
      </c>
      <c r="L184" s="1123">
        <f>IF(ISERROR(VLOOKUP($A184,기획현황!$F:$BS,기획현황!$AV$1,FALSE))=TRUE,0,VLOOKUP($A184,기획현황!$F:$BS,기획현황!$AV$1,FALSE))</f>
        <v>0</v>
      </c>
      <c r="M184" s="1124">
        <f>IF(ISERROR(VLOOKUP($A184,기획현황!$F:$BS,기획현황!$AW$1,FALSE))=TRUE,0,VLOOKUP($A184,기획현황!$F:$BS,기획현황!$AW$1,FALSE))</f>
        <v>0</v>
      </c>
      <c r="N184" s="1125">
        <f>IF(ISERROR(VLOOKUP($A184,기획현황!$F:$BS,기획현황!$AP$1,FALSE))=TRUE,0,VLOOKUP($A184,기획현황!$F:$BS,기획현황!$AP$1,FALSE))</f>
        <v>0</v>
      </c>
      <c r="O184" s="1126">
        <f t="shared" si="22"/>
        <v>0</v>
      </c>
      <c r="P184" s="1127">
        <f t="shared" si="22"/>
        <v>0</v>
      </c>
      <c r="Q184" s="1127">
        <f t="shared" si="22"/>
        <v>0</v>
      </c>
      <c r="R184" s="1127">
        <f t="shared" si="22"/>
        <v>0</v>
      </c>
      <c r="S184" s="1128">
        <f t="shared" si="22"/>
        <v>0</v>
      </c>
      <c r="T184" s="1128">
        <f t="shared" si="22"/>
        <v>0</v>
      </c>
      <c r="U184" s="1129">
        <f>IF(ISERROR(VLOOKUP($A184,기획현황!$F:$BS,기획현황!$AM$1,FALSE))=TRUE,0,VLOOKUP($A184,기획현황!$F:$BS,기획현황!$AM$1,FALSE))</f>
        <v>0</v>
      </c>
      <c r="V184" s="1130">
        <f t="shared" si="19"/>
        <v>0</v>
      </c>
      <c r="W184" s="1131">
        <f>IF(ISERROR(VLOOKUP($A184,기획현황!$F:$BS,기획현황!$BG$1,FALSE))=TRUE,0,VLOOKUP($A184,기획현황!$F:$BS,기획현황!$BG$1,FALSE))</f>
        <v>0</v>
      </c>
      <c r="X184" s="1130"/>
      <c r="Y184" s="238"/>
      <c r="Z184" s="1122">
        <f t="shared" si="21"/>
        <v>0</v>
      </c>
      <c r="AA184" s="1123">
        <f t="shared" si="21"/>
        <v>0</v>
      </c>
      <c r="AB184" s="1139">
        <f t="shared" si="21"/>
        <v>0</v>
      </c>
      <c r="AC184" s="1132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22">
        <f t="shared" si="23"/>
        <v>0</v>
      </c>
      <c r="AE184" s="1133">
        <f t="shared" si="23"/>
        <v>0</v>
      </c>
      <c r="AF184" s="1133">
        <f t="shared" si="23"/>
        <v>0</v>
      </c>
      <c r="AG184" s="1133">
        <f t="shared" si="23"/>
        <v>0</v>
      </c>
      <c r="AH184" s="1134">
        <f t="shared" si="23"/>
        <v>0</v>
      </c>
      <c r="AI184" s="1134">
        <f t="shared" si="23"/>
        <v>0</v>
      </c>
      <c r="AJ184" s="1135">
        <f>IF(ISERROR(VLOOKUP($A184,기획현황!$F:$BS,기획현황!$AM$1,FALSE))=TRUE,0,VLOOKUP($A184,기획현황!$F:$BS,기획현황!$AM$1,FALSE))</f>
        <v>0</v>
      </c>
      <c r="AK184" s="1130">
        <f t="shared" si="18"/>
        <v>0</v>
      </c>
      <c r="AL184" s="31"/>
    </row>
    <row r="185" spans="2:38" ht="53.25" customHeight="1">
      <c r="B185" s="310" t="str">
        <f t="shared" si="20"/>
        <v/>
      </c>
      <c r="C185" s="1117">
        <f>IF(ISERROR(VLOOKUP($A185,기획현황!$F:$BS,기획현황!$AG$1,FALSE))=TRUE,0,VLOOKUP($A185,기획현황!$F:$BS,기획현황!$AG$1,FALSE))</f>
        <v>0</v>
      </c>
      <c r="D185" s="1117">
        <f>IF(ISERROR(VLOOKUP($A185,기획현황!$F:$BS,기획현황!$AK$1,FALSE))=TRUE,0,VLOOKUP($A185,기획현황!$F:$BS,기획현황!$AK$1,FALSE))</f>
        <v>0</v>
      </c>
      <c r="F185" s="1140"/>
      <c r="G185" s="1119" t="str">
        <f>IF(ISERROR(VLOOKUP($A185,기획현황!$F:$BS,기획현황!$U$1,FALSE))=TRUE,"",VLOOKUP($A185,기획현황!$F:$BS,기획현황!$U$1,FALSE))</f>
        <v/>
      </c>
      <c r="H185" s="1119" t="str">
        <f>IF(ISERROR(VLOOKUP($A185,기획현황!$F:$BS,기획현황!$X$1,FALSE))=TRUE,"",VLOOKUP($A185,기획현황!$F:$BS,기획현황!$X$1,FALSE))</f>
        <v/>
      </c>
      <c r="I185" s="1120" t="str">
        <f>IF(ISERROR(VLOOKUP($A185,기획현황!$F:$BS,기획현황!$AG$1,FALSE))=TRUE,"",VLOOKUP($A185,기획현황!$F:$BS,기획현황!$AG$1,FALSE))</f>
        <v/>
      </c>
      <c r="J185" s="1136">
        <f>SUMIF(기획현황!$F:$F,$A185,기획현황!$AF:$AF)</f>
        <v>0</v>
      </c>
      <c r="K185" s="1122">
        <f>IF(ISERROR(VLOOKUP($A185,기획현황!$F:$BS,기획현황!$AU$1,FALSE))=TRUE,0,VLOOKUP($A185,기획현황!$F:$BS,기획현황!$AU$1,FALSE))</f>
        <v>0</v>
      </c>
      <c r="L185" s="1123">
        <f>IF(ISERROR(VLOOKUP($A185,기획현황!$F:$BS,기획현황!$AV$1,FALSE))=TRUE,0,VLOOKUP($A185,기획현황!$F:$BS,기획현황!$AV$1,FALSE))</f>
        <v>0</v>
      </c>
      <c r="M185" s="1124">
        <f>IF(ISERROR(VLOOKUP($A185,기획현황!$F:$BS,기획현황!$AW$1,FALSE))=TRUE,0,VLOOKUP($A185,기획현황!$F:$BS,기획현황!$AW$1,FALSE))</f>
        <v>0</v>
      </c>
      <c r="N185" s="1125">
        <f>IF(ISERROR(VLOOKUP($A185,기획현황!$F:$BS,기획현황!$AP$1,FALSE))=TRUE,0,VLOOKUP($A185,기획현황!$F:$BS,기획현황!$AP$1,FALSE))</f>
        <v>0</v>
      </c>
      <c r="O185" s="1126">
        <f t="shared" si="22"/>
        <v>0</v>
      </c>
      <c r="P185" s="1127">
        <f t="shared" si="22"/>
        <v>0</v>
      </c>
      <c r="Q185" s="1127">
        <f t="shared" si="22"/>
        <v>0</v>
      </c>
      <c r="R185" s="1127">
        <f t="shared" si="22"/>
        <v>0</v>
      </c>
      <c r="S185" s="1128">
        <f t="shared" si="22"/>
        <v>0</v>
      </c>
      <c r="T185" s="1128">
        <f t="shared" si="22"/>
        <v>0</v>
      </c>
      <c r="U185" s="1129">
        <f>IF(ISERROR(VLOOKUP($A185,기획현황!$F:$BS,기획현황!$AM$1,FALSE))=TRUE,0,VLOOKUP($A185,기획현황!$F:$BS,기획현황!$AM$1,FALSE))</f>
        <v>0</v>
      </c>
      <c r="V185" s="1130">
        <f t="shared" si="19"/>
        <v>0</v>
      </c>
      <c r="W185" s="1131">
        <f>IF(ISERROR(VLOOKUP($A185,기획현황!$F:$BS,기획현황!$BG$1,FALSE))=TRUE,0,VLOOKUP($A185,기획현황!$F:$BS,기획현황!$BG$1,FALSE))</f>
        <v>0</v>
      </c>
      <c r="X185" s="1130"/>
      <c r="Y185" s="238"/>
      <c r="Z185" s="1122">
        <f t="shared" si="21"/>
        <v>0</v>
      </c>
      <c r="AA185" s="1123">
        <f t="shared" si="21"/>
        <v>0</v>
      </c>
      <c r="AB185" s="1139">
        <f t="shared" si="21"/>
        <v>0</v>
      </c>
      <c r="AC185" s="1132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22">
        <f t="shared" si="23"/>
        <v>0</v>
      </c>
      <c r="AE185" s="1133">
        <f t="shared" si="23"/>
        <v>0</v>
      </c>
      <c r="AF185" s="1133">
        <f t="shared" si="23"/>
        <v>0</v>
      </c>
      <c r="AG185" s="1133">
        <f t="shared" si="23"/>
        <v>0</v>
      </c>
      <c r="AH185" s="1134">
        <f t="shared" si="23"/>
        <v>0</v>
      </c>
      <c r="AI185" s="1134">
        <f t="shared" si="23"/>
        <v>0</v>
      </c>
      <c r="AJ185" s="1135">
        <f>IF(ISERROR(VLOOKUP($A185,기획현황!$F:$BS,기획현황!$AM$1,FALSE))=TRUE,0,VLOOKUP($A185,기획현황!$F:$BS,기획현황!$AM$1,FALSE))</f>
        <v>0</v>
      </c>
      <c r="AK185" s="1130">
        <f t="shared" si="18"/>
        <v>0</v>
      </c>
      <c r="AL185" s="31"/>
    </row>
    <row r="186" spans="2:38" ht="53.25" customHeight="1">
      <c r="B186" s="310" t="str">
        <f t="shared" si="20"/>
        <v/>
      </c>
      <c r="C186" s="1117">
        <f>IF(ISERROR(VLOOKUP($A186,기획현황!$F:$BS,기획현황!$AG$1,FALSE))=TRUE,0,VLOOKUP($A186,기획현황!$F:$BS,기획현황!$AG$1,FALSE))</f>
        <v>0</v>
      </c>
      <c r="D186" s="1117">
        <f>IF(ISERROR(VLOOKUP($A186,기획현황!$F:$BS,기획현황!$AK$1,FALSE))=TRUE,0,VLOOKUP($A186,기획현황!$F:$BS,기획현황!$AK$1,FALSE))</f>
        <v>0</v>
      </c>
      <c r="F186" s="1140"/>
      <c r="G186" s="1119" t="str">
        <f>IF(ISERROR(VLOOKUP($A186,기획현황!$F:$BS,기획현황!$U$1,FALSE))=TRUE,"",VLOOKUP($A186,기획현황!$F:$BS,기획현황!$U$1,FALSE))</f>
        <v/>
      </c>
      <c r="H186" s="1119" t="str">
        <f>IF(ISERROR(VLOOKUP($A186,기획현황!$F:$BS,기획현황!$X$1,FALSE))=TRUE,"",VLOOKUP($A186,기획현황!$F:$BS,기획현황!$X$1,FALSE))</f>
        <v/>
      </c>
      <c r="I186" s="1120" t="str">
        <f>IF(ISERROR(VLOOKUP($A186,기획현황!$F:$BS,기획현황!$AG$1,FALSE))=TRUE,"",VLOOKUP($A186,기획현황!$F:$BS,기획현황!$AG$1,FALSE))</f>
        <v/>
      </c>
      <c r="J186" s="1136">
        <f>SUMIF(기획현황!$F:$F,$A186,기획현황!$AF:$AF)</f>
        <v>0</v>
      </c>
      <c r="K186" s="1122">
        <f>IF(ISERROR(VLOOKUP($A186,기획현황!$F:$BS,기획현황!$AU$1,FALSE))=TRUE,0,VLOOKUP($A186,기획현황!$F:$BS,기획현황!$AU$1,FALSE))</f>
        <v>0</v>
      </c>
      <c r="L186" s="1123">
        <f>IF(ISERROR(VLOOKUP($A186,기획현황!$F:$BS,기획현황!$AV$1,FALSE))=TRUE,0,VLOOKUP($A186,기획현황!$F:$BS,기획현황!$AV$1,FALSE))</f>
        <v>0</v>
      </c>
      <c r="M186" s="1124">
        <f>IF(ISERROR(VLOOKUP($A186,기획현황!$F:$BS,기획현황!$AW$1,FALSE))=TRUE,0,VLOOKUP($A186,기획현황!$F:$BS,기획현황!$AW$1,FALSE))</f>
        <v>0</v>
      </c>
      <c r="N186" s="1125">
        <f>IF(ISERROR(VLOOKUP($A186,기획현황!$F:$BS,기획현황!$AP$1,FALSE))=TRUE,0,VLOOKUP($A186,기획현황!$F:$BS,기획현황!$AP$1,FALSE))</f>
        <v>0</v>
      </c>
      <c r="O186" s="1126">
        <f t="shared" si="22"/>
        <v>0</v>
      </c>
      <c r="P186" s="1127">
        <f t="shared" si="22"/>
        <v>0</v>
      </c>
      <c r="Q186" s="1127">
        <f t="shared" si="22"/>
        <v>0</v>
      </c>
      <c r="R186" s="1127">
        <f t="shared" si="22"/>
        <v>0</v>
      </c>
      <c r="S186" s="1128">
        <f t="shared" si="22"/>
        <v>0</v>
      </c>
      <c r="T186" s="1128">
        <f t="shared" si="22"/>
        <v>0</v>
      </c>
      <c r="U186" s="1129">
        <f>IF(ISERROR(VLOOKUP($A186,기획현황!$F:$BS,기획현황!$AM$1,FALSE))=TRUE,0,VLOOKUP($A186,기획현황!$F:$BS,기획현황!$AM$1,FALSE))</f>
        <v>0</v>
      </c>
      <c r="V186" s="1130">
        <f t="shared" si="19"/>
        <v>0</v>
      </c>
      <c r="W186" s="1131">
        <f>IF(ISERROR(VLOOKUP($A186,기획현황!$F:$BS,기획현황!$BG$1,FALSE))=TRUE,0,VLOOKUP($A186,기획현황!$F:$BS,기획현황!$BG$1,FALSE))</f>
        <v>0</v>
      </c>
      <c r="X186" s="1130"/>
      <c r="Y186" s="238"/>
      <c r="Z186" s="1122">
        <f t="shared" si="21"/>
        <v>0</v>
      </c>
      <c r="AA186" s="1123">
        <f t="shared" si="21"/>
        <v>0</v>
      </c>
      <c r="AB186" s="1139">
        <f t="shared" si="21"/>
        <v>0</v>
      </c>
      <c r="AC186" s="1132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22">
        <f t="shared" si="23"/>
        <v>0</v>
      </c>
      <c r="AE186" s="1133">
        <f t="shared" si="23"/>
        <v>0</v>
      </c>
      <c r="AF186" s="1133">
        <f t="shared" si="23"/>
        <v>0</v>
      </c>
      <c r="AG186" s="1133">
        <f t="shared" si="23"/>
        <v>0</v>
      </c>
      <c r="AH186" s="1134">
        <f t="shared" si="23"/>
        <v>0</v>
      </c>
      <c r="AI186" s="1134">
        <f t="shared" si="23"/>
        <v>0</v>
      </c>
      <c r="AJ186" s="1135">
        <f>IF(ISERROR(VLOOKUP($A186,기획현황!$F:$BS,기획현황!$AM$1,FALSE))=TRUE,0,VLOOKUP($A186,기획현황!$F:$BS,기획현황!$AM$1,FALSE))</f>
        <v>0</v>
      </c>
      <c r="AK186" s="1130">
        <f t="shared" si="18"/>
        <v>0</v>
      </c>
      <c r="AL186" s="31"/>
    </row>
    <row r="187" spans="2:38" ht="53.25" customHeight="1">
      <c r="B187" s="310" t="str">
        <f t="shared" si="20"/>
        <v/>
      </c>
      <c r="C187" s="1117">
        <f>IF(ISERROR(VLOOKUP($A187,기획현황!$F:$BS,기획현황!$AG$1,FALSE))=TRUE,0,VLOOKUP($A187,기획현황!$F:$BS,기획현황!$AG$1,FALSE))</f>
        <v>0</v>
      </c>
      <c r="D187" s="1117">
        <f>IF(ISERROR(VLOOKUP($A187,기획현황!$F:$BS,기획현황!$AK$1,FALSE))=TRUE,0,VLOOKUP($A187,기획현황!$F:$BS,기획현황!$AK$1,FALSE))</f>
        <v>0</v>
      </c>
      <c r="F187" s="1140"/>
      <c r="G187" s="1119" t="str">
        <f>IF(ISERROR(VLOOKUP($A187,기획현황!$F:$BS,기획현황!$U$1,FALSE))=TRUE,"",VLOOKUP($A187,기획현황!$F:$BS,기획현황!$U$1,FALSE))</f>
        <v/>
      </c>
      <c r="H187" s="1119" t="str">
        <f>IF(ISERROR(VLOOKUP($A187,기획현황!$F:$BS,기획현황!$X$1,FALSE))=TRUE,"",VLOOKUP($A187,기획현황!$F:$BS,기획현황!$X$1,FALSE))</f>
        <v/>
      </c>
      <c r="I187" s="1120" t="str">
        <f>IF(ISERROR(VLOOKUP($A187,기획현황!$F:$BS,기획현황!$AG$1,FALSE))=TRUE,"",VLOOKUP($A187,기획현황!$F:$BS,기획현황!$AG$1,FALSE))</f>
        <v/>
      </c>
      <c r="J187" s="1136">
        <f>SUMIF(기획현황!$F:$F,$A187,기획현황!$AF:$AF)</f>
        <v>0</v>
      </c>
      <c r="K187" s="1122">
        <f>IF(ISERROR(VLOOKUP($A187,기획현황!$F:$BS,기획현황!$AU$1,FALSE))=TRUE,0,VLOOKUP($A187,기획현황!$F:$BS,기획현황!$AU$1,FALSE))</f>
        <v>0</v>
      </c>
      <c r="L187" s="1123">
        <f>IF(ISERROR(VLOOKUP($A187,기획현황!$F:$BS,기획현황!$AV$1,FALSE))=TRUE,0,VLOOKUP($A187,기획현황!$F:$BS,기획현황!$AV$1,FALSE))</f>
        <v>0</v>
      </c>
      <c r="M187" s="1124">
        <f>IF(ISERROR(VLOOKUP($A187,기획현황!$F:$BS,기획현황!$AW$1,FALSE))=TRUE,0,VLOOKUP($A187,기획현황!$F:$BS,기획현황!$AW$1,FALSE))</f>
        <v>0</v>
      </c>
      <c r="N187" s="1125">
        <f>IF(ISERROR(VLOOKUP($A187,기획현황!$F:$BS,기획현황!$AP$1,FALSE))=TRUE,0,VLOOKUP($A187,기획현황!$F:$BS,기획현황!$AP$1,FALSE))</f>
        <v>0</v>
      </c>
      <c r="O187" s="1126">
        <f t="shared" si="22"/>
        <v>0</v>
      </c>
      <c r="P187" s="1127">
        <f t="shared" si="22"/>
        <v>0</v>
      </c>
      <c r="Q187" s="1127">
        <f t="shared" si="22"/>
        <v>0</v>
      </c>
      <c r="R187" s="1127">
        <f t="shared" si="22"/>
        <v>0</v>
      </c>
      <c r="S187" s="1128">
        <f t="shared" si="22"/>
        <v>0</v>
      </c>
      <c r="T187" s="1128">
        <f t="shared" si="22"/>
        <v>0</v>
      </c>
      <c r="U187" s="1129">
        <f>IF(ISERROR(VLOOKUP($A187,기획현황!$F:$BS,기획현황!$AM$1,FALSE))=TRUE,0,VLOOKUP($A187,기획현황!$F:$BS,기획현황!$AM$1,FALSE))</f>
        <v>0</v>
      </c>
      <c r="V187" s="1130">
        <f t="shared" si="19"/>
        <v>0</v>
      </c>
      <c r="W187" s="1131">
        <f>IF(ISERROR(VLOOKUP($A187,기획현황!$F:$BS,기획현황!$BG$1,FALSE))=TRUE,0,VLOOKUP($A187,기획현황!$F:$BS,기획현황!$BG$1,FALSE))</f>
        <v>0</v>
      </c>
      <c r="X187" s="1130"/>
      <c r="Y187" s="238"/>
      <c r="Z187" s="1122">
        <f t="shared" si="21"/>
        <v>0</v>
      </c>
      <c r="AA187" s="1123">
        <f t="shared" si="21"/>
        <v>0</v>
      </c>
      <c r="AB187" s="1139">
        <f t="shared" si="21"/>
        <v>0</v>
      </c>
      <c r="AC187" s="1132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22">
        <f t="shared" si="23"/>
        <v>0</v>
      </c>
      <c r="AE187" s="1133">
        <f t="shared" si="23"/>
        <v>0</v>
      </c>
      <c r="AF187" s="1133">
        <f t="shared" si="23"/>
        <v>0</v>
      </c>
      <c r="AG187" s="1133">
        <f t="shared" si="23"/>
        <v>0</v>
      </c>
      <c r="AH187" s="1134">
        <f t="shared" si="23"/>
        <v>0</v>
      </c>
      <c r="AI187" s="1134">
        <f t="shared" si="23"/>
        <v>0</v>
      </c>
      <c r="AJ187" s="1135">
        <f>IF(ISERROR(VLOOKUP($A187,기획현황!$F:$BS,기획현황!$AM$1,FALSE))=TRUE,0,VLOOKUP($A187,기획현황!$F:$BS,기획현황!$AM$1,FALSE))</f>
        <v>0</v>
      </c>
      <c r="AK187" s="1130">
        <f t="shared" si="18"/>
        <v>0</v>
      </c>
      <c r="AL187" s="31"/>
    </row>
    <row r="188" spans="2:38" ht="53.25" customHeight="1">
      <c r="B188" s="310" t="str">
        <f t="shared" si="20"/>
        <v/>
      </c>
      <c r="C188" s="1117">
        <f>IF(ISERROR(VLOOKUP($A188,기획현황!$F:$BS,기획현황!$AG$1,FALSE))=TRUE,0,VLOOKUP($A188,기획현황!$F:$BS,기획현황!$AG$1,FALSE))</f>
        <v>0</v>
      </c>
      <c r="D188" s="1117">
        <f>IF(ISERROR(VLOOKUP($A188,기획현황!$F:$BS,기획현황!$AK$1,FALSE))=TRUE,0,VLOOKUP($A188,기획현황!$F:$BS,기획현황!$AK$1,FALSE))</f>
        <v>0</v>
      </c>
      <c r="F188" s="1140"/>
      <c r="G188" s="1119" t="str">
        <f>IF(ISERROR(VLOOKUP($A188,기획현황!$F:$BS,기획현황!$U$1,FALSE))=TRUE,"",VLOOKUP($A188,기획현황!$F:$BS,기획현황!$U$1,FALSE))</f>
        <v/>
      </c>
      <c r="H188" s="1119" t="str">
        <f>IF(ISERROR(VLOOKUP($A188,기획현황!$F:$BS,기획현황!$X$1,FALSE))=TRUE,"",VLOOKUP($A188,기획현황!$F:$BS,기획현황!$X$1,FALSE))</f>
        <v/>
      </c>
      <c r="I188" s="1120" t="str">
        <f>IF(ISERROR(VLOOKUP($A188,기획현황!$F:$BS,기획현황!$AG$1,FALSE))=TRUE,"",VLOOKUP($A188,기획현황!$F:$BS,기획현황!$AG$1,FALSE))</f>
        <v/>
      </c>
      <c r="J188" s="1136">
        <f>SUMIF(기획현황!$F:$F,$A188,기획현황!$AF:$AF)</f>
        <v>0</v>
      </c>
      <c r="K188" s="1122">
        <f>IF(ISERROR(VLOOKUP($A188,기획현황!$F:$BS,기획현황!$AU$1,FALSE))=TRUE,0,VLOOKUP($A188,기획현황!$F:$BS,기획현황!$AU$1,FALSE))</f>
        <v>0</v>
      </c>
      <c r="L188" s="1123">
        <f>IF(ISERROR(VLOOKUP($A188,기획현황!$F:$BS,기획현황!$AV$1,FALSE))=TRUE,0,VLOOKUP($A188,기획현황!$F:$BS,기획현황!$AV$1,FALSE))</f>
        <v>0</v>
      </c>
      <c r="M188" s="1124">
        <f>IF(ISERROR(VLOOKUP($A188,기획현황!$F:$BS,기획현황!$AW$1,FALSE))=TRUE,0,VLOOKUP($A188,기획현황!$F:$BS,기획현황!$AW$1,FALSE))</f>
        <v>0</v>
      </c>
      <c r="N188" s="1125">
        <f>IF(ISERROR(VLOOKUP($A188,기획현황!$F:$BS,기획현황!$AP$1,FALSE))=TRUE,0,VLOOKUP($A188,기획현황!$F:$BS,기획현황!$AP$1,FALSE))</f>
        <v>0</v>
      </c>
      <c r="O188" s="1126">
        <f t="shared" si="22"/>
        <v>0</v>
      </c>
      <c r="P188" s="1127">
        <f t="shared" si="22"/>
        <v>0</v>
      </c>
      <c r="Q188" s="1127">
        <f t="shared" si="22"/>
        <v>0</v>
      </c>
      <c r="R188" s="1127">
        <f t="shared" si="22"/>
        <v>0</v>
      </c>
      <c r="S188" s="1128">
        <f t="shared" si="22"/>
        <v>0</v>
      </c>
      <c r="T188" s="1128">
        <f t="shared" si="22"/>
        <v>0</v>
      </c>
      <c r="U188" s="1129">
        <f>IF(ISERROR(VLOOKUP($A188,기획현황!$F:$BS,기획현황!$AM$1,FALSE))=TRUE,0,VLOOKUP($A188,기획현황!$F:$BS,기획현황!$AM$1,FALSE))</f>
        <v>0</v>
      </c>
      <c r="V188" s="1130">
        <f t="shared" si="19"/>
        <v>0</v>
      </c>
      <c r="W188" s="1131">
        <f>IF(ISERROR(VLOOKUP($A188,기획현황!$F:$BS,기획현황!$BG$1,FALSE))=TRUE,0,VLOOKUP($A188,기획현황!$F:$BS,기획현황!$BG$1,FALSE))</f>
        <v>0</v>
      </c>
      <c r="X188" s="1130"/>
      <c r="Y188" s="238"/>
      <c r="Z188" s="1122">
        <f t="shared" si="21"/>
        <v>0</v>
      </c>
      <c r="AA188" s="1123">
        <f t="shared" si="21"/>
        <v>0</v>
      </c>
      <c r="AB188" s="1139">
        <f t="shared" si="21"/>
        <v>0</v>
      </c>
      <c r="AC188" s="1132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22">
        <f t="shared" si="23"/>
        <v>0</v>
      </c>
      <c r="AE188" s="1133">
        <f t="shared" si="23"/>
        <v>0</v>
      </c>
      <c r="AF188" s="1133">
        <f t="shared" si="23"/>
        <v>0</v>
      </c>
      <c r="AG188" s="1133">
        <f t="shared" si="23"/>
        <v>0</v>
      </c>
      <c r="AH188" s="1134">
        <f t="shared" si="23"/>
        <v>0</v>
      </c>
      <c r="AI188" s="1134">
        <f t="shared" si="23"/>
        <v>0</v>
      </c>
      <c r="AJ188" s="1135">
        <f>IF(ISERROR(VLOOKUP($A188,기획현황!$F:$BS,기획현황!$AM$1,FALSE))=TRUE,0,VLOOKUP($A188,기획현황!$F:$BS,기획현황!$AM$1,FALSE))</f>
        <v>0</v>
      </c>
      <c r="AK188" s="1130">
        <f t="shared" si="18"/>
        <v>0</v>
      </c>
      <c r="AL188" s="31"/>
    </row>
    <row r="189" spans="2:38" ht="53.25" customHeight="1">
      <c r="B189" s="310" t="str">
        <f t="shared" si="20"/>
        <v/>
      </c>
      <c r="C189" s="1117">
        <f>IF(ISERROR(VLOOKUP($A189,기획현황!$F:$BS,기획현황!$AG$1,FALSE))=TRUE,0,VLOOKUP($A189,기획현황!$F:$BS,기획현황!$AG$1,FALSE))</f>
        <v>0</v>
      </c>
      <c r="D189" s="1117">
        <f>IF(ISERROR(VLOOKUP($A189,기획현황!$F:$BS,기획현황!$AK$1,FALSE))=TRUE,0,VLOOKUP($A189,기획현황!$F:$BS,기획현황!$AK$1,FALSE))</f>
        <v>0</v>
      </c>
      <c r="F189" s="1140"/>
      <c r="G189" s="1119" t="str">
        <f>IF(ISERROR(VLOOKUP($A189,기획현황!$F:$BS,기획현황!$U$1,FALSE))=TRUE,"",VLOOKUP($A189,기획현황!$F:$BS,기획현황!$U$1,FALSE))</f>
        <v/>
      </c>
      <c r="H189" s="1119" t="str">
        <f>IF(ISERROR(VLOOKUP($A189,기획현황!$F:$BS,기획현황!$X$1,FALSE))=TRUE,"",VLOOKUP($A189,기획현황!$F:$BS,기획현황!$X$1,FALSE))</f>
        <v/>
      </c>
      <c r="I189" s="1120" t="str">
        <f>IF(ISERROR(VLOOKUP($A189,기획현황!$F:$BS,기획현황!$AG$1,FALSE))=TRUE,"",VLOOKUP($A189,기획현황!$F:$BS,기획현황!$AG$1,FALSE))</f>
        <v/>
      </c>
      <c r="J189" s="1136">
        <f>SUMIF(기획현황!$F:$F,$A189,기획현황!$AF:$AF)</f>
        <v>0</v>
      </c>
      <c r="K189" s="1122">
        <f>IF(ISERROR(VLOOKUP($A189,기획현황!$F:$BS,기획현황!$AU$1,FALSE))=TRUE,0,VLOOKUP($A189,기획현황!$F:$BS,기획현황!$AU$1,FALSE))</f>
        <v>0</v>
      </c>
      <c r="L189" s="1123">
        <f>IF(ISERROR(VLOOKUP($A189,기획현황!$F:$BS,기획현황!$AV$1,FALSE))=TRUE,0,VLOOKUP($A189,기획현황!$F:$BS,기획현황!$AV$1,FALSE))</f>
        <v>0</v>
      </c>
      <c r="M189" s="1124">
        <f>IF(ISERROR(VLOOKUP($A189,기획현황!$F:$BS,기획현황!$AW$1,FALSE))=TRUE,0,VLOOKUP($A189,기획현황!$F:$BS,기획현황!$AW$1,FALSE))</f>
        <v>0</v>
      </c>
      <c r="N189" s="1125">
        <f>IF(ISERROR(VLOOKUP($A189,기획현황!$F:$BS,기획현황!$AP$1,FALSE))=TRUE,0,VLOOKUP($A189,기획현황!$F:$BS,기획현황!$AP$1,FALSE))</f>
        <v>0</v>
      </c>
      <c r="O189" s="1126">
        <f t="shared" si="22"/>
        <v>0</v>
      </c>
      <c r="P189" s="1127">
        <f t="shared" si="22"/>
        <v>0</v>
      </c>
      <c r="Q189" s="1127">
        <f t="shared" si="22"/>
        <v>0</v>
      </c>
      <c r="R189" s="1127">
        <f t="shared" si="22"/>
        <v>0</v>
      </c>
      <c r="S189" s="1128">
        <f t="shared" si="22"/>
        <v>0</v>
      </c>
      <c r="T189" s="1128">
        <f t="shared" si="22"/>
        <v>0</v>
      </c>
      <c r="U189" s="1129">
        <f>IF(ISERROR(VLOOKUP($A189,기획현황!$F:$BS,기획현황!$AM$1,FALSE))=TRUE,0,VLOOKUP($A189,기획현황!$F:$BS,기획현황!$AM$1,FALSE))</f>
        <v>0</v>
      </c>
      <c r="V189" s="1130">
        <f t="shared" si="19"/>
        <v>0</v>
      </c>
      <c r="W189" s="1131">
        <f>IF(ISERROR(VLOOKUP($A189,기획현황!$F:$BS,기획현황!$BG$1,FALSE))=TRUE,0,VLOOKUP($A189,기획현황!$F:$BS,기획현황!$BG$1,FALSE))</f>
        <v>0</v>
      </c>
      <c r="X189" s="1130"/>
      <c r="Y189" s="238"/>
      <c r="Z189" s="1122">
        <f t="shared" si="21"/>
        <v>0</v>
      </c>
      <c r="AA189" s="1123">
        <f t="shared" si="21"/>
        <v>0</v>
      </c>
      <c r="AB189" s="1139">
        <f t="shared" si="21"/>
        <v>0</v>
      </c>
      <c r="AC189" s="1132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22">
        <f t="shared" si="23"/>
        <v>0</v>
      </c>
      <c r="AE189" s="1133">
        <f t="shared" si="23"/>
        <v>0</v>
      </c>
      <c r="AF189" s="1133">
        <f t="shared" si="23"/>
        <v>0</v>
      </c>
      <c r="AG189" s="1133">
        <f t="shared" si="23"/>
        <v>0</v>
      </c>
      <c r="AH189" s="1134">
        <f t="shared" si="23"/>
        <v>0</v>
      </c>
      <c r="AI189" s="1134">
        <f t="shared" si="23"/>
        <v>0</v>
      </c>
      <c r="AJ189" s="1135">
        <f>IF(ISERROR(VLOOKUP($A189,기획현황!$F:$BS,기획현황!$AM$1,FALSE))=TRUE,0,VLOOKUP($A189,기획현황!$F:$BS,기획현황!$AM$1,FALSE))</f>
        <v>0</v>
      </c>
      <c r="AK189" s="1130">
        <f t="shared" si="18"/>
        <v>0</v>
      </c>
      <c r="AL189" s="31"/>
    </row>
    <row r="190" spans="2:38" ht="53.25" customHeight="1">
      <c r="B190" s="310" t="str">
        <f t="shared" si="20"/>
        <v/>
      </c>
      <c r="C190" s="1117">
        <f>IF(ISERROR(VLOOKUP($A190,기획현황!$F:$BS,기획현황!$AG$1,FALSE))=TRUE,0,VLOOKUP($A190,기획현황!$F:$BS,기획현황!$AG$1,FALSE))</f>
        <v>0</v>
      </c>
      <c r="D190" s="1117">
        <f>IF(ISERROR(VLOOKUP($A190,기획현황!$F:$BS,기획현황!$AK$1,FALSE))=TRUE,0,VLOOKUP($A190,기획현황!$F:$BS,기획현황!$AK$1,FALSE))</f>
        <v>0</v>
      </c>
      <c r="F190" s="1140"/>
      <c r="G190" s="1119" t="str">
        <f>IF(ISERROR(VLOOKUP($A190,기획현황!$F:$BS,기획현황!$U$1,FALSE))=TRUE,"",VLOOKUP($A190,기획현황!$F:$BS,기획현황!$U$1,FALSE))</f>
        <v/>
      </c>
      <c r="H190" s="1119" t="str">
        <f>IF(ISERROR(VLOOKUP($A190,기획현황!$F:$BS,기획현황!$X$1,FALSE))=TRUE,"",VLOOKUP($A190,기획현황!$F:$BS,기획현황!$X$1,FALSE))</f>
        <v/>
      </c>
      <c r="I190" s="1120" t="str">
        <f>IF(ISERROR(VLOOKUP($A190,기획현황!$F:$BS,기획현황!$AG$1,FALSE))=TRUE,"",VLOOKUP($A190,기획현황!$F:$BS,기획현황!$AG$1,FALSE))</f>
        <v/>
      </c>
      <c r="J190" s="1136">
        <f>SUMIF(기획현황!$F:$F,$A190,기획현황!$AF:$AF)</f>
        <v>0</v>
      </c>
      <c r="K190" s="1122">
        <f>IF(ISERROR(VLOOKUP($A190,기획현황!$F:$BS,기획현황!$AU$1,FALSE))=TRUE,0,VLOOKUP($A190,기획현황!$F:$BS,기획현황!$AU$1,FALSE))</f>
        <v>0</v>
      </c>
      <c r="L190" s="1123">
        <f>IF(ISERROR(VLOOKUP($A190,기획현황!$F:$BS,기획현황!$AV$1,FALSE))=TRUE,0,VLOOKUP($A190,기획현황!$F:$BS,기획현황!$AV$1,FALSE))</f>
        <v>0</v>
      </c>
      <c r="M190" s="1124">
        <f>IF(ISERROR(VLOOKUP($A190,기획현황!$F:$BS,기획현황!$AW$1,FALSE))=TRUE,0,VLOOKUP($A190,기획현황!$F:$BS,기획현황!$AW$1,FALSE))</f>
        <v>0</v>
      </c>
      <c r="N190" s="1125">
        <f>IF(ISERROR(VLOOKUP($A190,기획현황!$F:$BS,기획현황!$AP$1,FALSE))=TRUE,0,VLOOKUP($A190,기획현황!$F:$BS,기획현황!$AP$1,FALSE))</f>
        <v>0</v>
      </c>
      <c r="O190" s="1126">
        <f t="shared" si="22"/>
        <v>0</v>
      </c>
      <c r="P190" s="1127">
        <f t="shared" si="22"/>
        <v>0</v>
      </c>
      <c r="Q190" s="1127">
        <f t="shared" si="22"/>
        <v>0</v>
      </c>
      <c r="R190" s="1127">
        <f t="shared" si="22"/>
        <v>0</v>
      </c>
      <c r="S190" s="1128">
        <f t="shared" si="22"/>
        <v>0</v>
      </c>
      <c r="T190" s="1128">
        <f t="shared" si="22"/>
        <v>0</v>
      </c>
      <c r="U190" s="1129">
        <f>IF(ISERROR(VLOOKUP($A190,기획현황!$F:$BS,기획현황!$AM$1,FALSE))=TRUE,0,VLOOKUP($A190,기획현황!$F:$BS,기획현황!$AM$1,FALSE))</f>
        <v>0</v>
      </c>
      <c r="V190" s="1130">
        <f t="shared" si="19"/>
        <v>0</v>
      </c>
      <c r="W190" s="1131">
        <f>IF(ISERROR(VLOOKUP($A190,기획현황!$F:$BS,기획현황!$BG$1,FALSE))=TRUE,0,VLOOKUP($A190,기획현황!$F:$BS,기획현황!$BG$1,FALSE))</f>
        <v>0</v>
      </c>
      <c r="X190" s="1130"/>
      <c r="Y190" s="238"/>
      <c r="Z190" s="1122">
        <f t="shared" si="21"/>
        <v>0</v>
      </c>
      <c r="AA190" s="1123">
        <f t="shared" si="21"/>
        <v>0</v>
      </c>
      <c r="AB190" s="1139">
        <f t="shared" si="21"/>
        <v>0</v>
      </c>
      <c r="AC190" s="1132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22">
        <f t="shared" si="23"/>
        <v>0</v>
      </c>
      <c r="AE190" s="1133">
        <f t="shared" si="23"/>
        <v>0</v>
      </c>
      <c r="AF190" s="1133">
        <f t="shared" si="23"/>
        <v>0</v>
      </c>
      <c r="AG190" s="1133">
        <f t="shared" si="23"/>
        <v>0</v>
      </c>
      <c r="AH190" s="1134">
        <f t="shared" si="23"/>
        <v>0</v>
      </c>
      <c r="AI190" s="1134">
        <f t="shared" si="23"/>
        <v>0</v>
      </c>
      <c r="AJ190" s="1135">
        <f>IF(ISERROR(VLOOKUP($A190,기획현황!$F:$BS,기획현황!$AM$1,FALSE))=TRUE,0,VLOOKUP($A190,기획현황!$F:$BS,기획현황!$AM$1,FALSE))</f>
        <v>0</v>
      </c>
      <c r="AK190" s="1130">
        <f t="shared" si="18"/>
        <v>0</v>
      </c>
      <c r="AL190" s="31"/>
    </row>
    <row r="191" spans="2:38" ht="53.25" customHeight="1">
      <c r="B191" s="310" t="str">
        <f t="shared" si="20"/>
        <v/>
      </c>
      <c r="C191" s="1117">
        <f>IF(ISERROR(VLOOKUP($A191,기획현황!$F:$BS,기획현황!$AG$1,FALSE))=TRUE,0,VLOOKUP($A191,기획현황!$F:$BS,기획현황!$AG$1,FALSE))</f>
        <v>0</v>
      </c>
      <c r="D191" s="1117">
        <f>IF(ISERROR(VLOOKUP($A191,기획현황!$F:$BS,기획현황!$AK$1,FALSE))=TRUE,0,VLOOKUP($A191,기획현황!$F:$BS,기획현황!$AK$1,FALSE))</f>
        <v>0</v>
      </c>
      <c r="F191" s="1140"/>
      <c r="G191" s="1119" t="str">
        <f>IF(ISERROR(VLOOKUP($A191,기획현황!$F:$BS,기획현황!$U$1,FALSE))=TRUE,"",VLOOKUP($A191,기획현황!$F:$BS,기획현황!$U$1,FALSE))</f>
        <v/>
      </c>
      <c r="H191" s="1119" t="str">
        <f>IF(ISERROR(VLOOKUP($A191,기획현황!$F:$BS,기획현황!$X$1,FALSE))=TRUE,"",VLOOKUP($A191,기획현황!$F:$BS,기획현황!$X$1,FALSE))</f>
        <v/>
      </c>
      <c r="I191" s="1120" t="str">
        <f>IF(ISERROR(VLOOKUP($A191,기획현황!$F:$BS,기획현황!$AG$1,FALSE))=TRUE,"",VLOOKUP($A191,기획현황!$F:$BS,기획현황!$AG$1,FALSE))</f>
        <v/>
      </c>
      <c r="J191" s="1136">
        <f>SUMIF(기획현황!$F:$F,$A191,기획현황!$AF:$AF)</f>
        <v>0</v>
      </c>
      <c r="K191" s="1122">
        <f>IF(ISERROR(VLOOKUP($A191,기획현황!$F:$BS,기획현황!$AU$1,FALSE))=TRUE,0,VLOOKUP($A191,기획현황!$F:$BS,기획현황!$AU$1,FALSE))</f>
        <v>0</v>
      </c>
      <c r="L191" s="1123">
        <f>IF(ISERROR(VLOOKUP($A191,기획현황!$F:$BS,기획현황!$AV$1,FALSE))=TRUE,0,VLOOKUP($A191,기획현황!$F:$BS,기획현황!$AV$1,FALSE))</f>
        <v>0</v>
      </c>
      <c r="M191" s="1124">
        <f>IF(ISERROR(VLOOKUP($A191,기획현황!$F:$BS,기획현황!$AW$1,FALSE))=TRUE,0,VLOOKUP($A191,기획현황!$F:$BS,기획현황!$AW$1,FALSE))</f>
        <v>0</v>
      </c>
      <c r="N191" s="1125">
        <f>IF(ISERROR(VLOOKUP($A191,기획현황!$F:$BS,기획현황!$AP$1,FALSE))=TRUE,0,VLOOKUP($A191,기획현황!$F:$BS,기획현황!$AP$1,FALSE))</f>
        <v>0</v>
      </c>
      <c r="O191" s="1126">
        <f t="shared" si="22"/>
        <v>0</v>
      </c>
      <c r="P191" s="1127">
        <f t="shared" si="22"/>
        <v>0</v>
      </c>
      <c r="Q191" s="1127">
        <f t="shared" si="22"/>
        <v>0</v>
      </c>
      <c r="R191" s="1127">
        <f t="shared" si="22"/>
        <v>0</v>
      </c>
      <c r="S191" s="1128">
        <f t="shared" si="22"/>
        <v>0</v>
      </c>
      <c r="T191" s="1128">
        <f t="shared" si="22"/>
        <v>0</v>
      </c>
      <c r="U191" s="1129">
        <f>IF(ISERROR(VLOOKUP($A191,기획현황!$F:$BS,기획현황!$AM$1,FALSE))=TRUE,0,VLOOKUP($A191,기획현황!$F:$BS,기획현황!$AM$1,FALSE))</f>
        <v>0</v>
      </c>
      <c r="V191" s="1130">
        <f t="shared" si="19"/>
        <v>0</v>
      </c>
      <c r="W191" s="1131">
        <f>IF(ISERROR(VLOOKUP($A191,기획현황!$F:$BS,기획현황!$BG$1,FALSE))=TRUE,0,VLOOKUP($A191,기획현황!$F:$BS,기획현황!$BG$1,FALSE))</f>
        <v>0</v>
      </c>
      <c r="X191" s="1130"/>
      <c r="Y191" s="238"/>
      <c r="Z191" s="1122">
        <f t="shared" si="21"/>
        <v>0</v>
      </c>
      <c r="AA191" s="1123">
        <f t="shared" si="21"/>
        <v>0</v>
      </c>
      <c r="AB191" s="1139">
        <f t="shared" si="21"/>
        <v>0</v>
      </c>
      <c r="AC191" s="1132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22">
        <f t="shared" si="23"/>
        <v>0</v>
      </c>
      <c r="AE191" s="1133">
        <f t="shared" si="23"/>
        <v>0</v>
      </c>
      <c r="AF191" s="1133">
        <f t="shared" si="23"/>
        <v>0</v>
      </c>
      <c r="AG191" s="1133">
        <f t="shared" ref="AD191:AI233" si="24">($N191*1.1)*AG$4</f>
        <v>0</v>
      </c>
      <c r="AH191" s="1134">
        <f t="shared" si="24"/>
        <v>0</v>
      </c>
      <c r="AI191" s="1134">
        <f t="shared" si="24"/>
        <v>0</v>
      </c>
      <c r="AJ191" s="1135">
        <f>IF(ISERROR(VLOOKUP($A191,기획현황!$F:$BS,기획현황!$AM$1,FALSE))=TRUE,0,VLOOKUP($A191,기획현황!$F:$BS,기획현황!$AM$1,FALSE))</f>
        <v>0</v>
      </c>
      <c r="AK191" s="1130">
        <f t="shared" si="18"/>
        <v>0</v>
      </c>
      <c r="AL191" s="31"/>
    </row>
    <row r="192" spans="2:38" ht="53.25" customHeight="1">
      <c r="B192" s="310" t="str">
        <f t="shared" si="20"/>
        <v/>
      </c>
      <c r="C192" s="1117">
        <f>IF(ISERROR(VLOOKUP($A192,기획현황!$F:$BS,기획현황!$AG$1,FALSE))=TRUE,0,VLOOKUP($A192,기획현황!$F:$BS,기획현황!$AG$1,FALSE))</f>
        <v>0</v>
      </c>
      <c r="D192" s="1117">
        <f>IF(ISERROR(VLOOKUP($A192,기획현황!$F:$BS,기획현황!$AK$1,FALSE))=TRUE,0,VLOOKUP($A192,기획현황!$F:$BS,기획현황!$AK$1,FALSE))</f>
        <v>0</v>
      </c>
      <c r="F192" s="1140"/>
      <c r="G192" s="1119" t="str">
        <f>IF(ISERROR(VLOOKUP($A192,기획현황!$F:$BS,기획현황!$U$1,FALSE))=TRUE,"",VLOOKUP($A192,기획현황!$F:$BS,기획현황!$U$1,FALSE))</f>
        <v/>
      </c>
      <c r="H192" s="1119" t="str">
        <f>IF(ISERROR(VLOOKUP($A192,기획현황!$F:$BS,기획현황!$X$1,FALSE))=TRUE,"",VLOOKUP($A192,기획현황!$F:$BS,기획현황!$X$1,FALSE))</f>
        <v/>
      </c>
      <c r="I192" s="1120" t="str">
        <f>IF(ISERROR(VLOOKUP($A192,기획현황!$F:$BS,기획현황!$AG$1,FALSE))=TRUE,"",VLOOKUP($A192,기획현황!$F:$BS,기획현황!$AG$1,FALSE))</f>
        <v/>
      </c>
      <c r="J192" s="1136">
        <f>SUMIF(기획현황!$F:$F,$A192,기획현황!$AF:$AF)</f>
        <v>0</v>
      </c>
      <c r="K192" s="1122">
        <f>IF(ISERROR(VLOOKUP($A192,기획현황!$F:$BS,기획현황!$AU$1,FALSE))=TRUE,0,VLOOKUP($A192,기획현황!$F:$BS,기획현황!$AU$1,FALSE))</f>
        <v>0</v>
      </c>
      <c r="L192" s="1123">
        <f>IF(ISERROR(VLOOKUP($A192,기획현황!$F:$BS,기획현황!$AV$1,FALSE))=TRUE,0,VLOOKUP($A192,기획현황!$F:$BS,기획현황!$AV$1,FALSE))</f>
        <v>0</v>
      </c>
      <c r="M192" s="1124">
        <f>IF(ISERROR(VLOOKUP($A192,기획현황!$F:$BS,기획현황!$AW$1,FALSE))=TRUE,0,VLOOKUP($A192,기획현황!$F:$BS,기획현황!$AW$1,FALSE))</f>
        <v>0</v>
      </c>
      <c r="N192" s="1125">
        <f>IF(ISERROR(VLOOKUP($A192,기획현황!$F:$BS,기획현황!$AP$1,FALSE))=TRUE,0,VLOOKUP($A192,기획현황!$F:$BS,기획현황!$AP$1,FALSE))</f>
        <v>0</v>
      </c>
      <c r="O192" s="1126">
        <f t="shared" ref="O192:T234" si="25">($N192*1.1)*O$4</f>
        <v>0</v>
      </c>
      <c r="P192" s="1127">
        <f t="shared" si="25"/>
        <v>0</v>
      </c>
      <c r="Q192" s="1127">
        <f t="shared" si="25"/>
        <v>0</v>
      </c>
      <c r="R192" s="1127">
        <f t="shared" si="25"/>
        <v>0</v>
      </c>
      <c r="S192" s="1128">
        <f t="shared" si="25"/>
        <v>0</v>
      </c>
      <c r="T192" s="1128">
        <f t="shared" si="25"/>
        <v>0</v>
      </c>
      <c r="U192" s="1129">
        <f>IF(ISERROR(VLOOKUP($A192,기획현황!$F:$BS,기획현황!$AM$1,FALSE))=TRUE,0,VLOOKUP($A192,기획현황!$F:$BS,기획현황!$AM$1,FALSE))</f>
        <v>0</v>
      </c>
      <c r="V192" s="1130">
        <f t="shared" si="19"/>
        <v>0</v>
      </c>
      <c r="W192" s="1131">
        <f>IF(ISERROR(VLOOKUP($A192,기획현황!$F:$BS,기획현황!$BG$1,FALSE))=TRUE,0,VLOOKUP($A192,기획현황!$F:$BS,기획현황!$BG$1,FALSE))</f>
        <v>0</v>
      </c>
      <c r="X192" s="1130"/>
      <c r="Y192" s="238"/>
      <c r="Z192" s="1122">
        <f t="shared" si="21"/>
        <v>0</v>
      </c>
      <c r="AA192" s="1123">
        <f t="shared" si="21"/>
        <v>0</v>
      </c>
      <c r="AB192" s="1139">
        <f t="shared" si="21"/>
        <v>0</v>
      </c>
      <c r="AC192" s="1132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22">
        <f t="shared" si="24"/>
        <v>0</v>
      </c>
      <c r="AE192" s="1133">
        <f t="shared" si="24"/>
        <v>0</v>
      </c>
      <c r="AF192" s="1133">
        <f t="shared" si="24"/>
        <v>0</v>
      </c>
      <c r="AG192" s="1133">
        <f t="shared" si="24"/>
        <v>0</v>
      </c>
      <c r="AH192" s="1134">
        <f t="shared" si="24"/>
        <v>0</v>
      </c>
      <c r="AI192" s="1134">
        <f t="shared" si="24"/>
        <v>0</v>
      </c>
      <c r="AJ192" s="1135">
        <f>IF(ISERROR(VLOOKUP($A192,기획현황!$F:$BS,기획현황!$AM$1,FALSE))=TRUE,0,VLOOKUP($A192,기획현황!$F:$BS,기획현황!$AM$1,FALSE))</f>
        <v>0</v>
      </c>
      <c r="AK192" s="1130">
        <f t="shared" si="18"/>
        <v>0</v>
      </c>
      <c r="AL192" s="31"/>
    </row>
    <row r="193" spans="2:38" ht="53.25" customHeight="1">
      <c r="B193" s="310" t="str">
        <f t="shared" si="20"/>
        <v/>
      </c>
      <c r="C193" s="1117">
        <f>IF(ISERROR(VLOOKUP($A193,기획현황!$F:$BS,기획현황!$AG$1,FALSE))=TRUE,0,VLOOKUP($A193,기획현황!$F:$BS,기획현황!$AG$1,FALSE))</f>
        <v>0</v>
      </c>
      <c r="D193" s="1117">
        <f>IF(ISERROR(VLOOKUP($A193,기획현황!$F:$BS,기획현황!$AK$1,FALSE))=TRUE,0,VLOOKUP($A193,기획현황!$F:$BS,기획현황!$AK$1,FALSE))</f>
        <v>0</v>
      </c>
      <c r="F193" s="1140"/>
      <c r="G193" s="1119" t="str">
        <f>IF(ISERROR(VLOOKUP($A193,기획현황!$F:$BS,기획현황!$U$1,FALSE))=TRUE,"",VLOOKUP($A193,기획현황!$F:$BS,기획현황!$U$1,FALSE))</f>
        <v/>
      </c>
      <c r="H193" s="1119" t="str">
        <f>IF(ISERROR(VLOOKUP($A193,기획현황!$F:$BS,기획현황!$X$1,FALSE))=TRUE,"",VLOOKUP($A193,기획현황!$F:$BS,기획현황!$X$1,FALSE))</f>
        <v/>
      </c>
      <c r="I193" s="1120" t="str">
        <f>IF(ISERROR(VLOOKUP($A193,기획현황!$F:$BS,기획현황!$AG$1,FALSE))=TRUE,"",VLOOKUP($A193,기획현황!$F:$BS,기획현황!$AG$1,FALSE))</f>
        <v/>
      </c>
      <c r="J193" s="1136">
        <f>SUMIF(기획현황!$F:$F,$A193,기획현황!$AF:$AF)</f>
        <v>0</v>
      </c>
      <c r="K193" s="1122">
        <f>IF(ISERROR(VLOOKUP($A193,기획현황!$F:$BS,기획현황!$AU$1,FALSE))=TRUE,0,VLOOKUP($A193,기획현황!$F:$BS,기획현황!$AU$1,FALSE))</f>
        <v>0</v>
      </c>
      <c r="L193" s="1123">
        <f>IF(ISERROR(VLOOKUP($A193,기획현황!$F:$BS,기획현황!$AV$1,FALSE))=TRUE,0,VLOOKUP($A193,기획현황!$F:$BS,기획현황!$AV$1,FALSE))</f>
        <v>0</v>
      </c>
      <c r="M193" s="1124">
        <f>IF(ISERROR(VLOOKUP($A193,기획현황!$F:$BS,기획현황!$AW$1,FALSE))=TRUE,0,VLOOKUP($A193,기획현황!$F:$BS,기획현황!$AW$1,FALSE))</f>
        <v>0</v>
      </c>
      <c r="N193" s="1125">
        <f>IF(ISERROR(VLOOKUP($A193,기획현황!$F:$BS,기획현황!$AP$1,FALSE))=TRUE,0,VLOOKUP($A193,기획현황!$F:$BS,기획현황!$AP$1,FALSE))</f>
        <v>0</v>
      </c>
      <c r="O193" s="1126">
        <f t="shared" si="25"/>
        <v>0</v>
      </c>
      <c r="P193" s="1127">
        <f t="shared" si="25"/>
        <v>0</v>
      </c>
      <c r="Q193" s="1127">
        <f t="shared" si="25"/>
        <v>0</v>
      </c>
      <c r="R193" s="1127">
        <f t="shared" si="25"/>
        <v>0</v>
      </c>
      <c r="S193" s="1128">
        <f t="shared" si="25"/>
        <v>0</v>
      </c>
      <c r="T193" s="1128">
        <f t="shared" si="25"/>
        <v>0</v>
      </c>
      <c r="U193" s="1129">
        <f>IF(ISERROR(VLOOKUP($A193,기획현황!$F:$BS,기획현황!$AM$1,FALSE))=TRUE,0,VLOOKUP($A193,기획현황!$F:$BS,기획현황!$AM$1,FALSE))</f>
        <v>0</v>
      </c>
      <c r="V193" s="1130">
        <f t="shared" si="19"/>
        <v>0</v>
      </c>
      <c r="W193" s="1131">
        <f>IF(ISERROR(VLOOKUP($A193,기획현황!$F:$BS,기획현황!$BG$1,FALSE))=TRUE,0,VLOOKUP($A193,기획현황!$F:$BS,기획현황!$BG$1,FALSE))</f>
        <v>0</v>
      </c>
      <c r="X193" s="1130"/>
      <c r="Y193" s="238"/>
      <c r="Z193" s="1122">
        <f t="shared" si="21"/>
        <v>0</v>
      </c>
      <c r="AA193" s="1123">
        <f t="shared" si="21"/>
        <v>0</v>
      </c>
      <c r="AB193" s="1139">
        <f t="shared" si="21"/>
        <v>0</v>
      </c>
      <c r="AC193" s="1132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22">
        <f t="shared" si="24"/>
        <v>0</v>
      </c>
      <c r="AE193" s="1133">
        <f t="shared" si="24"/>
        <v>0</v>
      </c>
      <c r="AF193" s="1133">
        <f t="shared" si="24"/>
        <v>0</v>
      </c>
      <c r="AG193" s="1133">
        <f t="shared" si="24"/>
        <v>0</v>
      </c>
      <c r="AH193" s="1134">
        <f t="shared" si="24"/>
        <v>0</v>
      </c>
      <c r="AI193" s="1134">
        <f t="shared" si="24"/>
        <v>0</v>
      </c>
      <c r="AJ193" s="1135">
        <f>IF(ISERROR(VLOOKUP($A193,기획현황!$F:$BS,기획현황!$AM$1,FALSE))=TRUE,0,VLOOKUP($A193,기획현황!$F:$BS,기획현황!$AM$1,FALSE))</f>
        <v>0</v>
      </c>
      <c r="AK193" s="1130">
        <f t="shared" si="18"/>
        <v>0</v>
      </c>
      <c r="AL193" s="31"/>
    </row>
    <row r="194" spans="2:38" ht="53.25" customHeight="1">
      <c r="B194" s="310" t="str">
        <f t="shared" si="20"/>
        <v/>
      </c>
      <c r="C194" s="1117">
        <f>IF(ISERROR(VLOOKUP($A194,기획현황!$F:$BS,기획현황!$AG$1,FALSE))=TRUE,0,VLOOKUP($A194,기획현황!$F:$BS,기획현황!$AG$1,FALSE))</f>
        <v>0</v>
      </c>
      <c r="D194" s="1117">
        <f>IF(ISERROR(VLOOKUP($A194,기획현황!$F:$BS,기획현황!$AK$1,FALSE))=TRUE,0,VLOOKUP($A194,기획현황!$F:$BS,기획현황!$AK$1,FALSE))</f>
        <v>0</v>
      </c>
      <c r="F194" s="1140"/>
      <c r="G194" s="1119" t="str">
        <f>IF(ISERROR(VLOOKUP($A194,기획현황!$F:$BS,기획현황!$U$1,FALSE))=TRUE,"",VLOOKUP($A194,기획현황!$F:$BS,기획현황!$U$1,FALSE))</f>
        <v/>
      </c>
      <c r="H194" s="1119" t="str">
        <f>IF(ISERROR(VLOOKUP($A194,기획현황!$F:$BS,기획현황!$X$1,FALSE))=TRUE,"",VLOOKUP($A194,기획현황!$F:$BS,기획현황!$X$1,FALSE))</f>
        <v/>
      </c>
      <c r="I194" s="1120" t="str">
        <f>IF(ISERROR(VLOOKUP($A194,기획현황!$F:$BS,기획현황!$AG$1,FALSE))=TRUE,"",VLOOKUP($A194,기획현황!$F:$BS,기획현황!$AG$1,FALSE))</f>
        <v/>
      </c>
      <c r="J194" s="1136">
        <f>SUMIF(기획현황!$F:$F,$A194,기획현황!$AF:$AF)</f>
        <v>0</v>
      </c>
      <c r="K194" s="1122">
        <f>IF(ISERROR(VLOOKUP($A194,기획현황!$F:$BS,기획현황!$AU$1,FALSE))=TRUE,0,VLOOKUP($A194,기획현황!$F:$BS,기획현황!$AU$1,FALSE))</f>
        <v>0</v>
      </c>
      <c r="L194" s="1123">
        <f>IF(ISERROR(VLOOKUP($A194,기획현황!$F:$BS,기획현황!$AV$1,FALSE))=TRUE,0,VLOOKUP($A194,기획현황!$F:$BS,기획현황!$AV$1,FALSE))</f>
        <v>0</v>
      </c>
      <c r="M194" s="1124">
        <f>IF(ISERROR(VLOOKUP($A194,기획현황!$F:$BS,기획현황!$AW$1,FALSE))=TRUE,0,VLOOKUP($A194,기획현황!$F:$BS,기획현황!$AW$1,FALSE))</f>
        <v>0</v>
      </c>
      <c r="N194" s="1125">
        <f>IF(ISERROR(VLOOKUP($A194,기획현황!$F:$BS,기획현황!$AP$1,FALSE))=TRUE,0,VLOOKUP($A194,기획현황!$F:$BS,기획현황!$AP$1,FALSE))</f>
        <v>0</v>
      </c>
      <c r="O194" s="1126">
        <f t="shared" si="25"/>
        <v>0</v>
      </c>
      <c r="P194" s="1127">
        <f t="shared" si="25"/>
        <v>0</v>
      </c>
      <c r="Q194" s="1127">
        <f t="shared" si="25"/>
        <v>0</v>
      </c>
      <c r="R194" s="1127">
        <f t="shared" si="25"/>
        <v>0</v>
      </c>
      <c r="S194" s="1128">
        <f t="shared" si="25"/>
        <v>0</v>
      </c>
      <c r="T194" s="1128">
        <f t="shared" si="25"/>
        <v>0</v>
      </c>
      <c r="U194" s="1129">
        <f>IF(ISERROR(VLOOKUP($A194,기획현황!$F:$BS,기획현황!$AM$1,FALSE))=TRUE,0,VLOOKUP($A194,기획현황!$F:$BS,기획현황!$AM$1,FALSE))</f>
        <v>0</v>
      </c>
      <c r="V194" s="1130">
        <f t="shared" si="19"/>
        <v>0</v>
      </c>
      <c r="W194" s="1131">
        <f>IF(ISERROR(VLOOKUP($A194,기획현황!$F:$BS,기획현황!$BG$1,FALSE))=TRUE,0,VLOOKUP($A194,기획현황!$F:$BS,기획현황!$BG$1,FALSE))</f>
        <v>0</v>
      </c>
      <c r="X194" s="1130"/>
      <c r="Y194" s="238"/>
      <c r="Z194" s="1122">
        <f t="shared" si="21"/>
        <v>0</v>
      </c>
      <c r="AA194" s="1123">
        <f t="shared" si="21"/>
        <v>0</v>
      </c>
      <c r="AB194" s="1139">
        <f t="shared" si="21"/>
        <v>0</v>
      </c>
      <c r="AC194" s="1132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22">
        <f t="shared" si="24"/>
        <v>0</v>
      </c>
      <c r="AE194" s="1133">
        <f t="shared" si="24"/>
        <v>0</v>
      </c>
      <c r="AF194" s="1133">
        <f t="shared" si="24"/>
        <v>0</v>
      </c>
      <c r="AG194" s="1133">
        <f t="shared" si="24"/>
        <v>0</v>
      </c>
      <c r="AH194" s="1134">
        <f t="shared" si="24"/>
        <v>0</v>
      </c>
      <c r="AI194" s="1134">
        <f t="shared" si="24"/>
        <v>0</v>
      </c>
      <c r="AJ194" s="1135">
        <f>IF(ISERROR(VLOOKUP($A194,기획현황!$F:$BS,기획현황!$AM$1,FALSE))=TRUE,0,VLOOKUP($A194,기획현황!$F:$BS,기획현황!$AM$1,FALSE))</f>
        <v>0</v>
      </c>
      <c r="AK194" s="1130">
        <f t="shared" si="18"/>
        <v>0</v>
      </c>
      <c r="AL194" s="31"/>
    </row>
    <row r="195" spans="2:38" ht="53.25" customHeight="1">
      <c r="B195" s="310" t="str">
        <f t="shared" si="20"/>
        <v/>
      </c>
      <c r="C195" s="1117">
        <f>IF(ISERROR(VLOOKUP($A195,기획현황!$F:$BS,기획현황!$AG$1,FALSE))=TRUE,0,VLOOKUP($A195,기획현황!$F:$BS,기획현황!$AG$1,FALSE))</f>
        <v>0</v>
      </c>
      <c r="D195" s="1117">
        <f>IF(ISERROR(VLOOKUP($A195,기획현황!$F:$BS,기획현황!$AK$1,FALSE))=TRUE,0,VLOOKUP($A195,기획현황!$F:$BS,기획현황!$AK$1,FALSE))</f>
        <v>0</v>
      </c>
      <c r="F195" s="1140"/>
      <c r="G195" s="1119" t="str">
        <f>IF(ISERROR(VLOOKUP($A195,기획현황!$F:$BS,기획현황!$U$1,FALSE))=TRUE,"",VLOOKUP($A195,기획현황!$F:$BS,기획현황!$U$1,FALSE))</f>
        <v/>
      </c>
      <c r="H195" s="1119" t="str">
        <f>IF(ISERROR(VLOOKUP($A195,기획현황!$F:$BS,기획현황!$X$1,FALSE))=TRUE,"",VLOOKUP($A195,기획현황!$F:$BS,기획현황!$X$1,FALSE))</f>
        <v/>
      </c>
      <c r="I195" s="1120" t="str">
        <f>IF(ISERROR(VLOOKUP($A195,기획현황!$F:$BS,기획현황!$AG$1,FALSE))=TRUE,"",VLOOKUP($A195,기획현황!$F:$BS,기획현황!$AG$1,FALSE))</f>
        <v/>
      </c>
      <c r="J195" s="1136">
        <f>SUMIF(기획현황!$F:$F,$A195,기획현황!$AF:$AF)</f>
        <v>0</v>
      </c>
      <c r="K195" s="1122">
        <f>IF(ISERROR(VLOOKUP($A195,기획현황!$F:$BS,기획현황!$AU$1,FALSE))=TRUE,0,VLOOKUP($A195,기획현황!$F:$BS,기획현황!$AU$1,FALSE))</f>
        <v>0</v>
      </c>
      <c r="L195" s="1123">
        <f>IF(ISERROR(VLOOKUP($A195,기획현황!$F:$BS,기획현황!$AV$1,FALSE))=TRUE,0,VLOOKUP($A195,기획현황!$F:$BS,기획현황!$AV$1,FALSE))</f>
        <v>0</v>
      </c>
      <c r="M195" s="1124">
        <f>IF(ISERROR(VLOOKUP($A195,기획현황!$F:$BS,기획현황!$AW$1,FALSE))=TRUE,0,VLOOKUP($A195,기획현황!$F:$BS,기획현황!$AW$1,FALSE))</f>
        <v>0</v>
      </c>
      <c r="N195" s="1125">
        <f>IF(ISERROR(VLOOKUP($A195,기획현황!$F:$BS,기획현황!$AP$1,FALSE))=TRUE,0,VLOOKUP($A195,기획현황!$F:$BS,기획현황!$AP$1,FALSE))</f>
        <v>0</v>
      </c>
      <c r="O195" s="1126">
        <f t="shared" si="25"/>
        <v>0</v>
      </c>
      <c r="P195" s="1127">
        <f t="shared" si="25"/>
        <v>0</v>
      </c>
      <c r="Q195" s="1127">
        <f t="shared" si="25"/>
        <v>0</v>
      </c>
      <c r="R195" s="1127">
        <f t="shared" si="25"/>
        <v>0</v>
      </c>
      <c r="S195" s="1128">
        <f t="shared" si="25"/>
        <v>0</v>
      </c>
      <c r="T195" s="1128">
        <f t="shared" si="25"/>
        <v>0</v>
      </c>
      <c r="U195" s="1129">
        <f>IF(ISERROR(VLOOKUP($A195,기획현황!$F:$BS,기획현황!$AM$1,FALSE))=TRUE,0,VLOOKUP($A195,기획현황!$F:$BS,기획현황!$AM$1,FALSE))</f>
        <v>0</v>
      </c>
      <c r="V195" s="1130">
        <f t="shared" si="19"/>
        <v>0</v>
      </c>
      <c r="W195" s="1131">
        <f>IF(ISERROR(VLOOKUP($A195,기획현황!$F:$BS,기획현황!$BG$1,FALSE))=TRUE,0,VLOOKUP($A195,기획현황!$F:$BS,기획현황!$BG$1,FALSE))</f>
        <v>0</v>
      </c>
      <c r="X195" s="1130"/>
      <c r="Y195" s="238"/>
      <c r="Z195" s="1122">
        <f t="shared" si="21"/>
        <v>0</v>
      </c>
      <c r="AA195" s="1123">
        <f t="shared" si="21"/>
        <v>0</v>
      </c>
      <c r="AB195" s="1139">
        <f t="shared" si="21"/>
        <v>0</v>
      </c>
      <c r="AC195" s="1132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22">
        <f t="shared" si="24"/>
        <v>0</v>
      </c>
      <c r="AE195" s="1133">
        <f t="shared" si="24"/>
        <v>0</v>
      </c>
      <c r="AF195" s="1133">
        <f t="shared" si="24"/>
        <v>0</v>
      </c>
      <c r="AG195" s="1133">
        <f t="shared" si="24"/>
        <v>0</v>
      </c>
      <c r="AH195" s="1134">
        <f t="shared" si="24"/>
        <v>0</v>
      </c>
      <c r="AI195" s="1134">
        <f t="shared" si="24"/>
        <v>0</v>
      </c>
      <c r="AJ195" s="1135">
        <f>IF(ISERROR(VLOOKUP($A195,기획현황!$F:$BS,기획현황!$AM$1,FALSE))=TRUE,0,VLOOKUP($A195,기획현황!$F:$BS,기획현황!$AM$1,FALSE))</f>
        <v>0</v>
      </c>
      <c r="AK195" s="1130">
        <f t="shared" si="18"/>
        <v>0</v>
      </c>
      <c r="AL195" s="31"/>
    </row>
    <row r="196" spans="2:38" ht="53.25" customHeight="1">
      <c r="B196" s="310" t="str">
        <f t="shared" si="20"/>
        <v/>
      </c>
      <c r="C196" s="1117">
        <f>IF(ISERROR(VLOOKUP($A196,기획현황!$F:$BS,기획현황!$AG$1,FALSE))=TRUE,0,VLOOKUP($A196,기획현황!$F:$BS,기획현황!$AG$1,FALSE))</f>
        <v>0</v>
      </c>
      <c r="D196" s="1117">
        <f>IF(ISERROR(VLOOKUP($A196,기획현황!$F:$BS,기획현황!$AK$1,FALSE))=TRUE,0,VLOOKUP($A196,기획현황!$F:$BS,기획현황!$AK$1,FALSE))</f>
        <v>0</v>
      </c>
      <c r="F196" s="1140"/>
      <c r="G196" s="1119" t="str">
        <f>IF(ISERROR(VLOOKUP($A196,기획현황!$F:$BS,기획현황!$U$1,FALSE))=TRUE,"",VLOOKUP($A196,기획현황!$F:$BS,기획현황!$U$1,FALSE))</f>
        <v/>
      </c>
      <c r="H196" s="1119" t="str">
        <f>IF(ISERROR(VLOOKUP($A196,기획현황!$F:$BS,기획현황!$X$1,FALSE))=TRUE,"",VLOOKUP($A196,기획현황!$F:$BS,기획현황!$X$1,FALSE))</f>
        <v/>
      </c>
      <c r="I196" s="1120" t="str">
        <f>IF(ISERROR(VLOOKUP($A196,기획현황!$F:$BS,기획현황!$AG$1,FALSE))=TRUE,"",VLOOKUP($A196,기획현황!$F:$BS,기획현황!$AG$1,FALSE))</f>
        <v/>
      </c>
      <c r="J196" s="1136">
        <f>SUMIF(기획현황!$F:$F,$A196,기획현황!$AF:$AF)</f>
        <v>0</v>
      </c>
      <c r="K196" s="1122">
        <f>IF(ISERROR(VLOOKUP($A196,기획현황!$F:$BS,기획현황!$AU$1,FALSE))=TRUE,0,VLOOKUP($A196,기획현황!$F:$BS,기획현황!$AU$1,FALSE))</f>
        <v>0</v>
      </c>
      <c r="L196" s="1123">
        <f>IF(ISERROR(VLOOKUP($A196,기획현황!$F:$BS,기획현황!$AV$1,FALSE))=TRUE,0,VLOOKUP($A196,기획현황!$F:$BS,기획현황!$AV$1,FALSE))</f>
        <v>0</v>
      </c>
      <c r="M196" s="1124">
        <f>IF(ISERROR(VLOOKUP($A196,기획현황!$F:$BS,기획현황!$AW$1,FALSE))=TRUE,0,VLOOKUP($A196,기획현황!$F:$BS,기획현황!$AW$1,FALSE))</f>
        <v>0</v>
      </c>
      <c r="N196" s="1125">
        <f>IF(ISERROR(VLOOKUP($A196,기획현황!$F:$BS,기획현황!$AP$1,FALSE))=TRUE,0,VLOOKUP($A196,기획현황!$F:$BS,기획현황!$AP$1,FALSE))</f>
        <v>0</v>
      </c>
      <c r="O196" s="1126">
        <f t="shared" si="25"/>
        <v>0</v>
      </c>
      <c r="P196" s="1127">
        <f t="shared" si="25"/>
        <v>0</v>
      </c>
      <c r="Q196" s="1127">
        <f t="shared" si="25"/>
        <v>0</v>
      </c>
      <c r="R196" s="1127">
        <f t="shared" si="25"/>
        <v>0</v>
      </c>
      <c r="S196" s="1128">
        <f t="shared" si="25"/>
        <v>0</v>
      </c>
      <c r="T196" s="1128">
        <f t="shared" si="25"/>
        <v>0</v>
      </c>
      <c r="U196" s="1129">
        <f>IF(ISERROR(VLOOKUP($A196,기획현황!$F:$BS,기획현황!$AM$1,FALSE))=TRUE,0,VLOOKUP($A196,기획현황!$F:$BS,기획현황!$AM$1,FALSE))</f>
        <v>0</v>
      </c>
      <c r="V196" s="1130">
        <f t="shared" si="19"/>
        <v>0</v>
      </c>
      <c r="W196" s="1131">
        <f>IF(ISERROR(VLOOKUP($A196,기획현황!$F:$BS,기획현황!$BG$1,FALSE))=TRUE,0,VLOOKUP($A196,기획현황!$F:$BS,기획현황!$BG$1,FALSE))</f>
        <v>0</v>
      </c>
      <c r="X196" s="1130"/>
      <c r="Y196" s="238"/>
      <c r="Z196" s="1122">
        <f t="shared" si="21"/>
        <v>0</v>
      </c>
      <c r="AA196" s="1123">
        <f t="shared" si="21"/>
        <v>0</v>
      </c>
      <c r="AB196" s="1139">
        <f t="shared" si="21"/>
        <v>0</v>
      </c>
      <c r="AC196" s="1132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22">
        <f t="shared" si="24"/>
        <v>0</v>
      </c>
      <c r="AE196" s="1133">
        <f t="shared" si="24"/>
        <v>0</v>
      </c>
      <c r="AF196" s="1133">
        <f t="shared" si="24"/>
        <v>0</v>
      </c>
      <c r="AG196" s="1133">
        <f t="shared" si="24"/>
        <v>0</v>
      </c>
      <c r="AH196" s="1134">
        <f t="shared" si="24"/>
        <v>0</v>
      </c>
      <c r="AI196" s="1134">
        <f t="shared" si="24"/>
        <v>0</v>
      </c>
      <c r="AJ196" s="1135">
        <f>IF(ISERROR(VLOOKUP($A196,기획현황!$F:$BS,기획현황!$AM$1,FALSE))=TRUE,0,VLOOKUP($A196,기획현황!$F:$BS,기획현황!$AM$1,FALSE))</f>
        <v>0</v>
      </c>
      <c r="AK196" s="1130">
        <f t="shared" si="18"/>
        <v>0</v>
      </c>
      <c r="AL196" s="31"/>
    </row>
    <row r="197" spans="2:38" ht="53.25" customHeight="1">
      <c r="B197" s="310" t="str">
        <f t="shared" si="20"/>
        <v/>
      </c>
      <c r="C197" s="1117">
        <f>IF(ISERROR(VLOOKUP($A197,기획현황!$F:$BS,기획현황!$AG$1,FALSE))=TRUE,0,VLOOKUP($A197,기획현황!$F:$BS,기획현황!$AG$1,FALSE))</f>
        <v>0</v>
      </c>
      <c r="D197" s="1117">
        <f>IF(ISERROR(VLOOKUP($A197,기획현황!$F:$BS,기획현황!$AK$1,FALSE))=TRUE,0,VLOOKUP($A197,기획현황!$F:$BS,기획현황!$AK$1,FALSE))</f>
        <v>0</v>
      </c>
      <c r="F197" s="1140"/>
      <c r="G197" s="1119" t="str">
        <f>IF(ISERROR(VLOOKUP($A197,기획현황!$F:$BS,기획현황!$U$1,FALSE))=TRUE,"",VLOOKUP($A197,기획현황!$F:$BS,기획현황!$U$1,FALSE))</f>
        <v/>
      </c>
      <c r="H197" s="1119" t="str">
        <f>IF(ISERROR(VLOOKUP($A197,기획현황!$F:$BS,기획현황!$X$1,FALSE))=TRUE,"",VLOOKUP($A197,기획현황!$F:$BS,기획현황!$X$1,FALSE))</f>
        <v/>
      </c>
      <c r="I197" s="1120" t="str">
        <f>IF(ISERROR(VLOOKUP($A197,기획현황!$F:$BS,기획현황!$AG$1,FALSE))=TRUE,"",VLOOKUP($A197,기획현황!$F:$BS,기획현황!$AG$1,FALSE))</f>
        <v/>
      </c>
      <c r="J197" s="1136">
        <f>SUMIF(기획현황!$F:$F,$A197,기획현황!$AF:$AF)</f>
        <v>0</v>
      </c>
      <c r="K197" s="1122">
        <f>IF(ISERROR(VLOOKUP($A197,기획현황!$F:$BS,기획현황!$AU$1,FALSE))=TRUE,0,VLOOKUP($A197,기획현황!$F:$BS,기획현황!$AU$1,FALSE))</f>
        <v>0</v>
      </c>
      <c r="L197" s="1123">
        <f>IF(ISERROR(VLOOKUP($A197,기획현황!$F:$BS,기획현황!$AV$1,FALSE))=TRUE,0,VLOOKUP($A197,기획현황!$F:$BS,기획현황!$AV$1,FALSE))</f>
        <v>0</v>
      </c>
      <c r="M197" s="1124">
        <f>IF(ISERROR(VLOOKUP($A197,기획현황!$F:$BS,기획현황!$AW$1,FALSE))=TRUE,0,VLOOKUP($A197,기획현황!$F:$BS,기획현황!$AW$1,FALSE))</f>
        <v>0</v>
      </c>
      <c r="N197" s="1125">
        <f>IF(ISERROR(VLOOKUP($A197,기획현황!$F:$BS,기획현황!$AP$1,FALSE))=TRUE,0,VLOOKUP($A197,기획현황!$F:$BS,기획현황!$AP$1,FALSE))</f>
        <v>0</v>
      </c>
      <c r="O197" s="1126">
        <f t="shared" si="25"/>
        <v>0</v>
      </c>
      <c r="P197" s="1127">
        <f t="shared" si="25"/>
        <v>0</v>
      </c>
      <c r="Q197" s="1127">
        <f t="shared" si="25"/>
        <v>0</v>
      </c>
      <c r="R197" s="1127">
        <f t="shared" si="25"/>
        <v>0</v>
      </c>
      <c r="S197" s="1128">
        <f t="shared" si="25"/>
        <v>0</v>
      </c>
      <c r="T197" s="1128">
        <f t="shared" si="25"/>
        <v>0</v>
      </c>
      <c r="U197" s="1129">
        <f>IF(ISERROR(VLOOKUP($A197,기획현황!$F:$BS,기획현황!$AM$1,FALSE))=TRUE,0,VLOOKUP($A197,기획현황!$F:$BS,기획현황!$AM$1,FALSE))</f>
        <v>0</v>
      </c>
      <c r="V197" s="1130">
        <f t="shared" si="19"/>
        <v>0</v>
      </c>
      <c r="W197" s="1131">
        <f>IF(ISERROR(VLOOKUP($A197,기획현황!$F:$BS,기획현황!$BG$1,FALSE))=TRUE,0,VLOOKUP($A197,기획현황!$F:$BS,기획현황!$BG$1,FALSE))</f>
        <v>0</v>
      </c>
      <c r="X197" s="1130"/>
      <c r="Y197" s="238"/>
      <c r="Z197" s="1122">
        <f t="shared" si="21"/>
        <v>0</v>
      </c>
      <c r="AA197" s="1123">
        <f t="shared" si="21"/>
        <v>0</v>
      </c>
      <c r="AB197" s="1139">
        <f t="shared" si="21"/>
        <v>0</v>
      </c>
      <c r="AC197" s="1132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22">
        <f t="shared" si="24"/>
        <v>0</v>
      </c>
      <c r="AE197" s="1133">
        <f t="shared" si="24"/>
        <v>0</v>
      </c>
      <c r="AF197" s="1133">
        <f t="shared" si="24"/>
        <v>0</v>
      </c>
      <c r="AG197" s="1133">
        <f t="shared" si="24"/>
        <v>0</v>
      </c>
      <c r="AH197" s="1134">
        <f t="shared" si="24"/>
        <v>0</v>
      </c>
      <c r="AI197" s="1134">
        <f t="shared" si="24"/>
        <v>0</v>
      </c>
      <c r="AJ197" s="1135">
        <f>IF(ISERROR(VLOOKUP($A197,기획현황!$F:$BS,기획현황!$AM$1,FALSE))=TRUE,0,VLOOKUP($A197,기획현황!$F:$BS,기획현황!$AM$1,FALSE))</f>
        <v>0</v>
      </c>
      <c r="AK197" s="1130">
        <f t="shared" ref="AK197:AK260" si="26">IF(ISERROR($AJ197/($AC197*1.1))=TRUE,0,$AJ197/($AC197*1.1))</f>
        <v>0</v>
      </c>
      <c r="AL197" s="31"/>
    </row>
    <row r="198" spans="2:38" ht="53.25" customHeight="1">
      <c r="B198" s="310" t="str">
        <f t="shared" si="20"/>
        <v/>
      </c>
      <c r="C198" s="1117">
        <f>IF(ISERROR(VLOOKUP($A198,기획현황!$F:$BS,기획현황!$AG$1,FALSE))=TRUE,0,VLOOKUP($A198,기획현황!$F:$BS,기획현황!$AG$1,FALSE))</f>
        <v>0</v>
      </c>
      <c r="D198" s="1117">
        <f>IF(ISERROR(VLOOKUP($A198,기획현황!$F:$BS,기획현황!$AK$1,FALSE))=TRUE,0,VLOOKUP($A198,기획현황!$F:$BS,기획현황!$AK$1,FALSE))</f>
        <v>0</v>
      </c>
      <c r="F198" s="1140"/>
      <c r="G198" s="1119" t="str">
        <f>IF(ISERROR(VLOOKUP($A198,기획현황!$F:$BS,기획현황!$U$1,FALSE))=TRUE,"",VLOOKUP($A198,기획현황!$F:$BS,기획현황!$U$1,FALSE))</f>
        <v/>
      </c>
      <c r="H198" s="1119" t="str">
        <f>IF(ISERROR(VLOOKUP($A198,기획현황!$F:$BS,기획현황!$X$1,FALSE))=TRUE,"",VLOOKUP($A198,기획현황!$F:$BS,기획현황!$X$1,FALSE))</f>
        <v/>
      </c>
      <c r="I198" s="1120" t="str">
        <f>IF(ISERROR(VLOOKUP($A198,기획현황!$F:$BS,기획현황!$AG$1,FALSE))=TRUE,"",VLOOKUP($A198,기획현황!$F:$BS,기획현황!$AG$1,FALSE))</f>
        <v/>
      </c>
      <c r="J198" s="1136">
        <f>SUMIF(기획현황!$F:$F,$A198,기획현황!$AF:$AF)</f>
        <v>0</v>
      </c>
      <c r="K198" s="1122">
        <f>IF(ISERROR(VLOOKUP($A198,기획현황!$F:$BS,기획현황!$AU$1,FALSE))=TRUE,0,VLOOKUP($A198,기획현황!$F:$BS,기획현황!$AU$1,FALSE))</f>
        <v>0</v>
      </c>
      <c r="L198" s="1123">
        <f>IF(ISERROR(VLOOKUP($A198,기획현황!$F:$BS,기획현황!$AV$1,FALSE))=TRUE,0,VLOOKUP($A198,기획현황!$F:$BS,기획현황!$AV$1,FALSE))</f>
        <v>0</v>
      </c>
      <c r="M198" s="1124">
        <f>IF(ISERROR(VLOOKUP($A198,기획현황!$F:$BS,기획현황!$AW$1,FALSE))=TRUE,0,VLOOKUP($A198,기획현황!$F:$BS,기획현황!$AW$1,FALSE))</f>
        <v>0</v>
      </c>
      <c r="N198" s="1125">
        <f>IF(ISERROR(VLOOKUP($A198,기획현황!$F:$BS,기획현황!$AP$1,FALSE))=TRUE,0,VLOOKUP($A198,기획현황!$F:$BS,기획현황!$AP$1,FALSE))</f>
        <v>0</v>
      </c>
      <c r="O198" s="1126">
        <f t="shared" si="25"/>
        <v>0</v>
      </c>
      <c r="P198" s="1127">
        <f t="shared" si="25"/>
        <v>0</v>
      </c>
      <c r="Q198" s="1127">
        <f t="shared" si="25"/>
        <v>0</v>
      </c>
      <c r="R198" s="1127">
        <f t="shared" si="25"/>
        <v>0</v>
      </c>
      <c r="S198" s="1128">
        <f t="shared" si="25"/>
        <v>0</v>
      </c>
      <c r="T198" s="1128">
        <f t="shared" si="25"/>
        <v>0</v>
      </c>
      <c r="U198" s="1129">
        <f>IF(ISERROR(VLOOKUP($A198,기획현황!$F:$BS,기획현황!$AM$1,FALSE))=TRUE,0,VLOOKUP($A198,기획현황!$F:$BS,기획현황!$AM$1,FALSE))</f>
        <v>0</v>
      </c>
      <c r="V198" s="1130">
        <f t="shared" ref="V198:V261" si="27">IF(ISERROR($U198/($N198*1.1))=TRUE,0,$U198/($N198*1.1))</f>
        <v>0</v>
      </c>
      <c r="W198" s="1131">
        <f>IF(ISERROR(VLOOKUP($A198,기획현황!$F:$BS,기획현황!$BG$1,FALSE))=TRUE,0,VLOOKUP($A198,기획현황!$F:$BS,기획현황!$BG$1,FALSE))</f>
        <v>0</v>
      </c>
      <c r="X198" s="1130"/>
      <c r="Y198" s="238"/>
      <c r="Z198" s="1122">
        <f t="shared" si="21"/>
        <v>0</v>
      </c>
      <c r="AA198" s="1123">
        <f t="shared" si="21"/>
        <v>0</v>
      </c>
      <c r="AB198" s="1139">
        <f t="shared" si="21"/>
        <v>0</v>
      </c>
      <c r="AC198" s="1132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22">
        <f t="shared" si="24"/>
        <v>0</v>
      </c>
      <c r="AE198" s="1133">
        <f t="shared" si="24"/>
        <v>0</v>
      </c>
      <c r="AF198" s="1133">
        <f t="shared" si="24"/>
        <v>0</v>
      </c>
      <c r="AG198" s="1133">
        <f t="shared" si="24"/>
        <v>0</v>
      </c>
      <c r="AH198" s="1134">
        <f t="shared" si="24"/>
        <v>0</v>
      </c>
      <c r="AI198" s="1134">
        <f t="shared" si="24"/>
        <v>0</v>
      </c>
      <c r="AJ198" s="1135">
        <f>IF(ISERROR(VLOOKUP($A198,기획현황!$F:$BS,기획현황!$AM$1,FALSE))=TRUE,0,VLOOKUP($A198,기획현황!$F:$BS,기획현황!$AM$1,FALSE))</f>
        <v>0</v>
      </c>
      <c r="AK198" s="1130">
        <f t="shared" si="26"/>
        <v>0</v>
      </c>
      <c r="AL198" s="31"/>
    </row>
    <row r="199" spans="2:38" ht="53.25" customHeight="1">
      <c r="B199" s="310" t="str">
        <f t="shared" ref="B199:B262" si="28">MID(G199,4,2)</f>
        <v/>
      </c>
      <c r="C199" s="1117">
        <f>IF(ISERROR(VLOOKUP($A199,기획현황!$F:$BS,기획현황!$AG$1,FALSE))=TRUE,0,VLOOKUP($A199,기획현황!$F:$BS,기획현황!$AG$1,FALSE))</f>
        <v>0</v>
      </c>
      <c r="D199" s="1117">
        <f>IF(ISERROR(VLOOKUP($A199,기획현황!$F:$BS,기획현황!$AK$1,FALSE))=TRUE,0,VLOOKUP($A199,기획현황!$F:$BS,기획현황!$AK$1,FALSE))</f>
        <v>0</v>
      </c>
      <c r="F199" s="1140"/>
      <c r="G199" s="1119" t="str">
        <f>IF(ISERROR(VLOOKUP($A199,기획현황!$F:$BS,기획현황!$U$1,FALSE))=TRUE,"",VLOOKUP($A199,기획현황!$F:$BS,기획현황!$U$1,FALSE))</f>
        <v/>
      </c>
      <c r="H199" s="1119" t="str">
        <f>IF(ISERROR(VLOOKUP($A199,기획현황!$F:$BS,기획현황!$X$1,FALSE))=TRUE,"",VLOOKUP($A199,기획현황!$F:$BS,기획현황!$X$1,FALSE))</f>
        <v/>
      </c>
      <c r="I199" s="1120" t="str">
        <f>IF(ISERROR(VLOOKUP($A199,기획현황!$F:$BS,기획현황!$AG$1,FALSE))=TRUE,"",VLOOKUP($A199,기획현황!$F:$BS,기획현황!$AG$1,FALSE))</f>
        <v/>
      </c>
      <c r="J199" s="1136">
        <f>SUMIF(기획현황!$F:$F,$A199,기획현황!$AF:$AF)</f>
        <v>0</v>
      </c>
      <c r="K199" s="1122">
        <f>IF(ISERROR(VLOOKUP($A199,기획현황!$F:$BS,기획현황!$AU$1,FALSE))=TRUE,0,VLOOKUP($A199,기획현황!$F:$BS,기획현황!$AU$1,FALSE))</f>
        <v>0</v>
      </c>
      <c r="L199" s="1123">
        <f>IF(ISERROR(VLOOKUP($A199,기획현황!$F:$BS,기획현황!$AV$1,FALSE))=TRUE,0,VLOOKUP($A199,기획현황!$F:$BS,기획현황!$AV$1,FALSE))</f>
        <v>0</v>
      </c>
      <c r="M199" s="1124">
        <f>IF(ISERROR(VLOOKUP($A199,기획현황!$F:$BS,기획현황!$AW$1,FALSE))=TRUE,0,VLOOKUP($A199,기획현황!$F:$BS,기획현황!$AW$1,FALSE))</f>
        <v>0</v>
      </c>
      <c r="N199" s="1125">
        <f>IF(ISERROR(VLOOKUP($A199,기획현황!$F:$BS,기획현황!$AP$1,FALSE))=TRUE,0,VLOOKUP($A199,기획현황!$F:$BS,기획현황!$AP$1,FALSE))</f>
        <v>0</v>
      </c>
      <c r="O199" s="1126">
        <f t="shared" si="25"/>
        <v>0</v>
      </c>
      <c r="P199" s="1127">
        <f t="shared" si="25"/>
        <v>0</v>
      </c>
      <c r="Q199" s="1127">
        <f t="shared" si="25"/>
        <v>0</v>
      </c>
      <c r="R199" s="1127">
        <f t="shared" si="25"/>
        <v>0</v>
      </c>
      <c r="S199" s="1128">
        <f t="shared" si="25"/>
        <v>0</v>
      </c>
      <c r="T199" s="1128">
        <f t="shared" si="25"/>
        <v>0</v>
      </c>
      <c r="U199" s="1129">
        <f>IF(ISERROR(VLOOKUP($A199,기획현황!$F:$BS,기획현황!$AM$1,FALSE))=TRUE,0,VLOOKUP($A199,기획현황!$F:$BS,기획현황!$AM$1,FALSE))</f>
        <v>0</v>
      </c>
      <c r="V199" s="1130">
        <f t="shared" si="27"/>
        <v>0</v>
      </c>
      <c r="W199" s="1131">
        <f>IF(ISERROR(VLOOKUP($A199,기획현황!$F:$BS,기획현황!$BG$1,FALSE))=TRUE,0,VLOOKUP($A199,기획현황!$F:$BS,기획현황!$BG$1,FALSE))</f>
        <v>0</v>
      </c>
      <c r="X199" s="1130"/>
      <c r="Y199" s="238"/>
      <c r="Z199" s="1122">
        <f t="shared" ref="Z199:AB262" si="29">K199</f>
        <v>0</v>
      </c>
      <c r="AA199" s="1123">
        <f t="shared" si="29"/>
        <v>0</v>
      </c>
      <c r="AB199" s="1139">
        <f t="shared" si="29"/>
        <v>0</v>
      </c>
      <c r="AC199" s="1132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22">
        <f t="shared" si="24"/>
        <v>0</v>
      </c>
      <c r="AE199" s="1133">
        <f t="shared" si="24"/>
        <v>0</v>
      </c>
      <c r="AF199" s="1133">
        <f t="shared" si="24"/>
        <v>0</v>
      </c>
      <c r="AG199" s="1133">
        <f t="shared" si="24"/>
        <v>0</v>
      </c>
      <c r="AH199" s="1134">
        <f t="shared" si="24"/>
        <v>0</v>
      </c>
      <c r="AI199" s="1134">
        <f t="shared" si="24"/>
        <v>0</v>
      </c>
      <c r="AJ199" s="1135">
        <f>IF(ISERROR(VLOOKUP($A199,기획현황!$F:$BS,기획현황!$AM$1,FALSE))=TRUE,0,VLOOKUP($A199,기획현황!$F:$BS,기획현황!$AM$1,FALSE))</f>
        <v>0</v>
      </c>
      <c r="AK199" s="1130">
        <f t="shared" si="26"/>
        <v>0</v>
      </c>
      <c r="AL199" s="31"/>
    </row>
    <row r="200" spans="2:38" ht="53.25" customHeight="1">
      <c r="B200" s="310" t="str">
        <f t="shared" si="28"/>
        <v/>
      </c>
      <c r="C200" s="1117">
        <f>IF(ISERROR(VLOOKUP($A200,기획현황!$F:$BS,기획현황!$AG$1,FALSE))=TRUE,0,VLOOKUP($A200,기획현황!$F:$BS,기획현황!$AG$1,FALSE))</f>
        <v>0</v>
      </c>
      <c r="D200" s="1117">
        <f>IF(ISERROR(VLOOKUP($A200,기획현황!$F:$BS,기획현황!$AK$1,FALSE))=TRUE,0,VLOOKUP($A200,기획현황!$F:$BS,기획현황!$AK$1,FALSE))</f>
        <v>0</v>
      </c>
      <c r="F200" s="1140"/>
      <c r="G200" s="1119" t="str">
        <f>IF(ISERROR(VLOOKUP($A200,기획현황!$F:$BS,기획현황!$U$1,FALSE))=TRUE,"",VLOOKUP($A200,기획현황!$F:$BS,기획현황!$U$1,FALSE))</f>
        <v/>
      </c>
      <c r="H200" s="1119" t="str">
        <f>IF(ISERROR(VLOOKUP($A200,기획현황!$F:$BS,기획현황!$X$1,FALSE))=TRUE,"",VLOOKUP($A200,기획현황!$F:$BS,기획현황!$X$1,FALSE))</f>
        <v/>
      </c>
      <c r="I200" s="1120" t="str">
        <f>IF(ISERROR(VLOOKUP($A200,기획현황!$F:$BS,기획현황!$AG$1,FALSE))=TRUE,"",VLOOKUP($A200,기획현황!$F:$BS,기획현황!$AG$1,FALSE))</f>
        <v/>
      </c>
      <c r="J200" s="1136">
        <f>SUMIF(기획현황!$F:$F,$A200,기획현황!$AF:$AF)</f>
        <v>0</v>
      </c>
      <c r="K200" s="1122">
        <f>IF(ISERROR(VLOOKUP($A200,기획현황!$F:$BS,기획현황!$AU$1,FALSE))=TRUE,0,VLOOKUP($A200,기획현황!$F:$BS,기획현황!$AU$1,FALSE))</f>
        <v>0</v>
      </c>
      <c r="L200" s="1123">
        <f>IF(ISERROR(VLOOKUP($A200,기획현황!$F:$BS,기획현황!$AV$1,FALSE))=TRUE,0,VLOOKUP($A200,기획현황!$F:$BS,기획현황!$AV$1,FALSE))</f>
        <v>0</v>
      </c>
      <c r="M200" s="1124">
        <f>IF(ISERROR(VLOOKUP($A200,기획현황!$F:$BS,기획현황!$AW$1,FALSE))=TRUE,0,VLOOKUP($A200,기획현황!$F:$BS,기획현황!$AW$1,FALSE))</f>
        <v>0</v>
      </c>
      <c r="N200" s="1125">
        <f>IF(ISERROR(VLOOKUP($A200,기획현황!$F:$BS,기획현황!$AP$1,FALSE))=TRUE,0,VLOOKUP($A200,기획현황!$F:$BS,기획현황!$AP$1,FALSE))</f>
        <v>0</v>
      </c>
      <c r="O200" s="1126">
        <f t="shared" si="25"/>
        <v>0</v>
      </c>
      <c r="P200" s="1127">
        <f t="shared" si="25"/>
        <v>0</v>
      </c>
      <c r="Q200" s="1127">
        <f t="shared" si="25"/>
        <v>0</v>
      </c>
      <c r="R200" s="1127">
        <f t="shared" si="25"/>
        <v>0</v>
      </c>
      <c r="S200" s="1128">
        <f t="shared" si="25"/>
        <v>0</v>
      </c>
      <c r="T200" s="1128">
        <f t="shared" si="25"/>
        <v>0</v>
      </c>
      <c r="U200" s="1129">
        <f>IF(ISERROR(VLOOKUP($A200,기획현황!$F:$BS,기획현황!$AM$1,FALSE))=TRUE,0,VLOOKUP($A200,기획현황!$F:$BS,기획현황!$AM$1,FALSE))</f>
        <v>0</v>
      </c>
      <c r="V200" s="1130">
        <f t="shared" si="27"/>
        <v>0</v>
      </c>
      <c r="W200" s="1131">
        <f>IF(ISERROR(VLOOKUP($A200,기획현황!$F:$BS,기획현황!$BG$1,FALSE))=TRUE,0,VLOOKUP($A200,기획현황!$F:$BS,기획현황!$BG$1,FALSE))</f>
        <v>0</v>
      </c>
      <c r="X200" s="1130"/>
      <c r="Y200" s="238"/>
      <c r="Z200" s="1122">
        <f t="shared" si="29"/>
        <v>0</v>
      </c>
      <c r="AA200" s="1123">
        <f t="shared" si="29"/>
        <v>0</v>
      </c>
      <c r="AB200" s="1139">
        <f t="shared" si="29"/>
        <v>0</v>
      </c>
      <c r="AC200" s="1132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22">
        <f t="shared" si="24"/>
        <v>0</v>
      </c>
      <c r="AE200" s="1133">
        <f t="shared" si="24"/>
        <v>0</v>
      </c>
      <c r="AF200" s="1133">
        <f t="shared" si="24"/>
        <v>0</v>
      </c>
      <c r="AG200" s="1133">
        <f t="shared" si="24"/>
        <v>0</v>
      </c>
      <c r="AH200" s="1134">
        <f t="shared" si="24"/>
        <v>0</v>
      </c>
      <c r="AI200" s="1134">
        <f t="shared" si="24"/>
        <v>0</v>
      </c>
      <c r="AJ200" s="1135">
        <f>IF(ISERROR(VLOOKUP($A200,기획현황!$F:$BS,기획현황!$AM$1,FALSE))=TRUE,0,VLOOKUP($A200,기획현황!$F:$BS,기획현황!$AM$1,FALSE))</f>
        <v>0</v>
      </c>
      <c r="AK200" s="1130">
        <f t="shared" si="26"/>
        <v>0</v>
      </c>
      <c r="AL200" s="31"/>
    </row>
    <row r="201" spans="2:38" ht="53.25" customHeight="1">
      <c r="B201" s="310" t="str">
        <f t="shared" si="28"/>
        <v/>
      </c>
      <c r="C201" s="1117">
        <f>IF(ISERROR(VLOOKUP($A201,기획현황!$F:$BS,기획현황!$AG$1,FALSE))=TRUE,0,VLOOKUP($A201,기획현황!$F:$BS,기획현황!$AG$1,FALSE))</f>
        <v>0</v>
      </c>
      <c r="D201" s="1117">
        <f>IF(ISERROR(VLOOKUP($A201,기획현황!$F:$BS,기획현황!$AK$1,FALSE))=TRUE,0,VLOOKUP($A201,기획현황!$F:$BS,기획현황!$AK$1,FALSE))</f>
        <v>0</v>
      </c>
      <c r="F201" s="1140"/>
      <c r="G201" s="1119" t="str">
        <f>IF(ISERROR(VLOOKUP($A201,기획현황!$F:$BS,기획현황!$U$1,FALSE))=TRUE,"",VLOOKUP($A201,기획현황!$F:$BS,기획현황!$U$1,FALSE))</f>
        <v/>
      </c>
      <c r="H201" s="1119" t="str">
        <f>IF(ISERROR(VLOOKUP($A201,기획현황!$F:$BS,기획현황!$X$1,FALSE))=TRUE,"",VLOOKUP($A201,기획현황!$F:$BS,기획현황!$X$1,FALSE))</f>
        <v/>
      </c>
      <c r="I201" s="1120" t="str">
        <f>IF(ISERROR(VLOOKUP($A201,기획현황!$F:$BS,기획현황!$AG$1,FALSE))=TRUE,"",VLOOKUP($A201,기획현황!$F:$BS,기획현황!$AG$1,FALSE))</f>
        <v/>
      </c>
      <c r="J201" s="1136">
        <f>SUMIF(기획현황!$F:$F,$A201,기획현황!$AF:$AF)</f>
        <v>0</v>
      </c>
      <c r="K201" s="1122">
        <f>IF(ISERROR(VLOOKUP($A201,기획현황!$F:$BS,기획현황!$AU$1,FALSE))=TRUE,0,VLOOKUP($A201,기획현황!$F:$BS,기획현황!$AU$1,FALSE))</f>
        <v>0</v>
      </c>
      <c r="L201" s="1123">
        <f>IF(ISERROR(VLOOKUP($A201,기획현황!$F:$BS,기획현황!$AV$1,FALSE))=TRUE,0,VLOOKUP($A201,기획현황!$F:$BS,기획현황!$AV$1,FALSE))</f>
        <v>0</v>
      </c>
      <c r="M201" s="1124">
        <f>IF(ISERROR(VLOOKUP($A201,기획현황!$F:$BS,기획현황!$AW$1,FALSE))=TRUE,0,VLOOKUP($A201,기획현황!$F:$BS,기획현황!$AW$1,FALSE))</f>
        <v>0</v>
      </c>
      <c r="N201" s="1125">
        <f>IF(ISERROR(VLOOKUP($A201,기획현황!$F:$BS,기획현황!$AP$1,FALSE))=TRUE,0,VLOOKUP($A201,기획현황!$F:$BS,기획현황!$AP$1,FALSE))</f>
        <v>0</v>
      </c>
      <c r="O201" s="1126">
        <f t="shared" si="25"/>
        <v>0</v>
      </c>
      <c r="P201" s="1127">
        <f t="shared" si="25"/>
        <v>0</v>
      </c>
      <c r="Q201" s="1127">
        <f t="shared" si="25"/>
        <v>0</v>
      </c>
      <c r="R201" s="1127">
        <f t="shared" si="25"/>
        <v>0</v>
      </c>
      <c r="S201" s="1128">
        <f t="shared" si="25"/>
        <v>0</v>
      </c>
      <c r="T201" s="1128">
        <f t="shared" si="25"/>
        <v>0</v>
      </c>
      <c r="U201" s="1129">
        <f>IF(ISERROR(VLOOKUP($A201,기획현황!$F:$BS,기획현황!$AM$1,FALSE))=TRUE,0,VLOOKUP($A201,기획현황!$F:$BS,기획현황!$AM$1,FALSE))</f>
        <v>0</v>
      </c>
      <c r="V201" s="1130">
        <f t="shared" si="27"/>
        <v>0</v>
      </c>
      <c r="W201" s="1131">
        <f>IF(ISERROR(VLOOKUP($A201,기획현황!$F:$BS,기획현황!$BG$1,FALSE))=TRUE,0,VLOOKUP($A201,기획현황!$F:$BS,기획현황!$BG$1,FALSE))</f>
        <v>0</v>
      </c>
      <c r="X201" s="1130"/>
      <c r="Y201" s="238"/>
      <c r="Z201" s="1122">
        <f t="shared" si="29"/>
        <v>0</v>
      </c>
      <c r="AA201" s="1123">
        <f t="shared" si="29"/>
        <v>0</v>
      </c>
      <c r="AB201" s="1139">
        <f t="shared" si="29"/>
        <v>0</v>
      </c>
      <c r="AC201" s="1132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22">
        <f t="shared" si="24"/>
        <v>0</v>
      </c>
      <c r="AE201" s="1133">
        <f t="shared" si="24"/>
        <v>0</v>
      </c>
      <c r="AF201" s="1133">
        <f t="shared" si="24"/>
        <v>0</v>
      </c>
      <c r="AG201" s="1133">
        <f t="shared" si="24"/>
        <v>0</v>
      </c>
      <c r="AH201" s="1134">
        <f t="shared" si="24"/>
        <v>0</v>
      </c>
      <c r="AI201" s="1134">
        <f t="shared" si="24"/>
        <v>0</v>
      </c>
      <c r="AJ201" s="1135">
        <f>IF(ISERROR(VLOOKUP($A201,기획현황!$F:$BS,기획현황!$AM$1,FALSE))=TRUE,0,VLOOKUP($A201,기획현황!$F:$BS,기획현황!$AM$1,FALSE))</f>
        <v>0</v>
      </c>
      <c r="AK201" s="1130">
        <f t="shared" si="26"/>
        <v>0</v>
      </c>
      <c r="AL201" s="31"/>
    </row>
    <row r="202" spans="2:38" ht="53.25" customHeight="1">
      <c r="B202" s="310" t="str">
        <f t="shared" si="28"/>
        <v/>
      </c>
      <c r="C202" s="1117">
        <f>IF(ISERROR(VLOOKUP($A202,기획현황!$F:$BS,기획현황!$AG$1,FALSE))=TRUE,0,VLOOKUP($A202,기획현황!$F:$BS,기획현황!$AG$1,FALSE))</f>
        <v>0</v>
      </c>
      <c r="D202" s="1117">
        <f>IF(ISERROR(VLOOKUP($A202,기획현황!$F:$BS,기획현황!$AK$1,FALSE))=TRUE,0,VLOOKUP($A202,기획현황!$F:$BS,기획현황!$AK$1,FALSE))</f>
        <v>0</v>
      </c>
      <c r="F202" s="1140"/>
      <c r="G202" s="1119" t="str">
        <f>IF(ISERROR(VLOOKUP($A202,기획현황!$F:$BS,기획현황!$U$1,FALSE))=TRUE,"",VLOOKUP($A202,기획현황!$F:$BS,기획현황!$U$1,FALSE))</f>
        <v/>
      </c>
      <c r="H202" s="1119" t="str">
        <f>IF(ISERROR(VLOOKUP($A202,기획현황!$F:$BS,기획현황!$X$1,FALSE))=TRUE,"",VLOOKUP($A202,기획현황!$F:$BS,기획현황!$X$1,FALSE))</f>
        <v/>
      </c>
      <c r="I202" s="1120" t="str">
        <f>IF(ISERROR(VLOOKUP($A202,기획현황!$F:$BS,기획현황!$AG$1,FALSE))=TRUE,"",VLOOKUP($A202,기획현황!$F:$BS,기획현황!$AG$1,FALSE))</f>
        <v/>
      </c>
      <c r="J202" s="1136">
        <f>SUMIF(기획현황!$F:$F,$A202,기획현황!$AF:$AF)</f>
        <v>0</v>
      </c>
      <c r="K202" s="1122">
        <f>IF(ISERROR(VLOOKUP($A202,기획현황!$F:$BS,기획현황!$AU$1,FALSE))=TRUE,0,VLOOKUP($A202,기획현황!$F:$BS,기획현황!$AU$1,FALSE))</f>
        <v>0</v>
      </c>
      <c r="L202" s="1123">
        <f>IF(ISERROR(VLOOKUP($A202,기획현황!$F:$BS,기획현황!$AV$1,FALSE))=TRUE,0,VLOOKUP($A202,기획현황!$F:$BS,기획현황!$AV$1,FALSE))</f>
        <v>0</v>
      </c>
      <c r="M202" s="1124">
        <f>IF(ISERROR(VLOOKUP($A202,기획현황!$F:$BS,기획현황!$AW$1,FALSE))=TRUE,0,VLOOKUP($A202,기획현황!$F:$BS,기획현황!$AW$1,FALSE))</f>
        <v>0</v>
      </c>
      <c r="N202" s="1125">
        <f>IF(ISERROR(VLOOKUP($A202,기획현황!$F:$BS,기획현황!$AP$1,FALSE))=TRUE,0,VLOOKUP($A202,기획현황!$F:$BS,기획현황!$AP$1,FALSE))</f>
        <v>0</v>
      </c>
      <c r="O202" s="1126">
        <f t="shared" si="25"/>
        <v>0</v>
      </c>
      <c r="P202" s="1127">
        <f t="shared" si="25"/>
        <v>0</v>
      </c>
      <c r="Q202" s="1127">
        <f t="shared" si="25"/>
        <v>0</v>
      </c>
      <c r="R202" s="1127">
        <f t="shared" si="25"/>
        <v>0</v>
      </c>
      <c r="S202" s="1128">
        <f t="shared" si="25"/>
        <v>0</v>
      </c>
      <c r="T202" s="1128">
        <f t="shared" si="25"/>
        <v>0</v>
      </c>
      <c r="U202" s="1129">
        <f>IF(ISERROR(VLOOKUP($A202,기획현황!$F:$BS,기획현황!$AM$1,FALSE))=TRUE,0,VLOOKUP($A202,기획현황!$F:$BS,기획현황!$AM$1,FALSE))</f>
        <v>0</v>
      </c>
      <c r="V202" s="1130">
        <f t="shared" si="27"/>
        <v>0</v>
      </c>
      <c r="W202" s="1131">
        <f>IF(ISERROR(VLOOKUP($A202,기획현황!$F:$BS,기획현황!$BG$1,FALSE))=TRUE,0,VLOOKUP($A202,기획현황!$F:$BS,기획현황!$BG$1,FALSE))</f>
        <v>0</v>
      </c>
      <c r="X202" s="1130"/>
      <c r="Y202" s="238"/>
      <c r="Z202" s="1122">
        <f t="shared" si="29"/>
        <v>0</v>
      </c>
      <c r="AA202" s="1123">
        <f t="shared" si="29"/>
        <v>0</v>
      </c>
      <c r="AB202" s="1139">
        <f t="shared" si="29"/>
        <v>0</v>
      </c>
      <c r="AC202" s="1132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22">
        <f t="shared" si="24"/>
        <v>0</v>
      </c>
      <c r="AE202" s="1133">
        <f t="shared" si="24"/>
        <v>0</v>
      </c>
      <c r="AF202" s="1133">
        <f t="shared" si="24"/>
        <v>0</v>
      </c>
      <c r="AG202" s="1133">
        <f t="shared" si="24"/>
        <v>0</v>
      </c>
      <c r="AH202" s="1134">
        <f t="shared" si="24"/>
        <v>0</v>
      </c>
      <c r="AI202" s="1134">
        <f t="shared" si="24"/>
        <v>0</v>
      </c>
      <c r="AJ202" s="1135">
        <f>IF(ISERROR(VLOOKUP($A202,기획현황!$F:$BS,기획현황!$AM$1,FALSE))=TRUE,0,VLOOKUP($A202,기획현황!$F:$BS,기획현황!$AM$1,FALSE))</f>
        <v>0</v>
      </c>
      <c r="AK202" s="1130">
        <f t="shared" si="26"/>
        <v>0</v>
      </c>
      <c r="AL202" s="31"/>
    </row>
    <row r="203" spans="2:38" ht="53.25" customHeight="1">
      <c r="B203" s="310" t="str">
        <f t="shared" si="28"/>
        <v/>
      </c>
      <c r="C203" s="1117">
        <f>IF(ISERROR(VLOOKUP($A203,기획현황!$F:$BS,기획현황!$AG$1,FALSE))=TRUE,0,VLOOKUP($A203,기획현황!$F:$BS,기획현황!$AG$1,FALSE))</f>
        <v>0</v>
      </c>
      <c r="D203" s="1117">
        <f>IF(ISERROR(VLOOKUP($A203,기획현황!$F:$BS,기획현황!$AK$1,FALSE))=TRUE,0,VLOOKUP($A203,기획현황!$F:$BS,기획현황!$AK$1,FALSE))</f>
        <v>0</v>
      </c>
      <c r="F203" s="1140"/>
      <c r="G203" s="1119" t="str">
        <f>IF(ISERROR(VLOOKUP($A203,기획현황!$F:$BS,기획현황!$U$1,FALSE))=TRUE,"",VLOOKUP($A203,기획현황!$F:$BS,기획현황!$U$1,FALSE))</f>
        <v/>
      </c>
      <c r="H203" s="1119" t="str">
        <f>IF(ISERROR(VLOOKUP($A203,기획현황!$F:$BS,기획현황!$X$1,FALSE))=TRUE,"",VLOOKUP($A203,기획현황!$F:$BS,기획현황!$X$1,FALSE))</f>
        <v/>
      </c>
      <c r="I203" s="1120" t="str">
        <f>IF(ISERROR(VLOOKUP($A203,기획현황!$F:$BS,기획현황!$AG$1,FALSE))=TRUE,"",VLOOKUP($A203,기획현황!$F:$BS,기획현황!$AG$1,FALSE))</f>
        <v/>
      </c>
      <c r="J203" s="1136">
        <f>SUMIF(기획현황!$F:$F,$A203,기획현황!$AF:$AF)</f>
        <v>0</v>
      </c>
      <c r="K203" s="1122">
        <f>IF(ISERROR(VLOOKUP($A203,기획현황!$F:$BS,기획현황!$AU$1,FALSE))=TRUE,0,VLOOKUP($A203,기획현황!$F:$BS,기획현황!$AU$1,FALSE))</f>
        <v>0</v>
      </c>
      <c r="L203" s="1123">
        <f>IF(ISERROR(VLOOKUP($A203,기획현황!$F:$BS,기획현황!$AV$1,FALSE))=TRUE,0,VLOOKUP($A203,기획현황!$F:$BS,기획현황!$AV$1,FALSE))</f>
        <v>0</v>
      </c>
      <c r="M203" s="1124">
        <f>IF(ISERROR(VLOOKUP($A203,기획현황!$F:$BS,기획현황!$AW$1,FALSE))=TRUE,0,VLOOKUP($A203,기획현황!$F:$BS,기획현황!$AW$1,FALSE))</f>
        <v>0</v>
      </c>
      <c r="N203" s="1125">
        <f>IF(ISERROR(VLOOKUP($A203,기획현황!$F:$BS,기획현황!$AP$1,FALSE))=TRUE,0,VLOOKUP($A203,기획현황!$F:$BS,기획현황!$AP$1,FALSE))</f>
        <v>0</v>
      </c>
      <c r="O203" s="1126">
        <f t="shared" si="25"/>
        <v>0</v>
      </c>
      <c r="P203" s="1127">
        <f t="shared" si="25"/>
        <v>0</v>
      </c>
      <c r="Q203" s="1127">
        <f t="shared" si="25"/>
        <v>0</v>
      </c>
      <c r="R203" s="1127">
        <f t="shared" si="25"/>
        <v>0</v>
      </c>
      <c r="S203" s="1128">
        <f t="shared" si="25"/>
        <v>0</v>
      </c>
      <c r="T203" s="1128">
        <f t="shared" si="25"/>
        <v>0</v>
      </c>
      <c r="U203" s="1129">
        <f>IF(ISERROR(VLOOKUP($A203,기획현황!$F:$BS,기획현황!$AM$1,FALSE))=TRUE,0,VLOOKUP($A203,기획현황!$F:$BS,기획현황!$AM$1,FALSE))</f>
        <v>0</v>
      </c>
      <c r="V203" s="1130">
        <f t="shared" si="27"/>
        <v>0</v>
      </c>
      <c r="W203" s="1131">
        <f>IF(ISERROR(VLOOKUP($A203,기획현황!$F:$BS,기획현황!$BG$1,FALSE))=TRUE,0,VLOOKUP($A203,기획현황!$F:$BS,기획현황!$BG$1,FALSE))</f>
        <v>0</v>
      </c>
      <c r="X203" s="1130"/>
      <c r="Y203" s="238"/>
      <c r="Z203" s="1122">
        <f t="shared" si="29"/>
        <v>0</v>
      </c>
      <c r="AA203" s="1123">
        <f t="shared" si="29"/>
        <v>0</v>
      </c>
      <c r="AB203" s="1139">
        <f t="shared" si="29"/>
        <v>0</v>
      </c>
      <c r="AC203" s="1132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22">
        <f t="shared" si="24"/>
        <v>0</v>
      </c>
      <c r="AE203" s="1133">
        <f t="shared" si="24"/>
        <v>0</v>
      </c>
      <c r="AF203" s="1133">
        <f t="shared" si="24"/>
        <v>0</v>
      </c>
      <c r="AG203" s="1133">
        <f t="shared" si="24"/>
        <v>0</v>
      </c>
      <c r="AH203" s="1134">
        <f t="shared" si="24"/>
        <v>0</v>
      </c>
      <c r="AI203" s="1134">
        <f t="shared" si="24"/>
        <v>0</v>
      </c>
      <c r="AJ203" s="1135">
        <f>IF(ISERROR(VLOOKUP($A203,기획현황!$F:$BS,기획현황!$AM$1,FALSE))=TRUE,0,VLOOKUP($A203,기획현황!$F:$BS,기획현황!$AM$1,FALSE))</f>
        <v>0</v>
      </c>
      <c r="AK203" s="1130">
        <f t="shared" si="26"/>
        <v>0</v>
      </c>
      <c r="AL203" s="31"/>
    </row>
    <row r="204" spans="2:38" ht="53.25" customHeight="1">
      <c r="B204" s="310" t="str">
        <f t="shared" si="28"/>
        <v/>
      </c>
      <c r="C204" s="1117">
        <f>IF(ISERROR(VLOOKUP($A204,기획현황!$F:$BS,기획현황!$AG$1,FALSE))=TRUE,0,VLOOKUP($A204,기획현황!$F:$BS,기획현황!$AG$1,FALSE))</f>
        <v>0</v>
      </c>
      <c r="D204" s="1117">
        <f>IF(ISERROR(VLOOKUP($A204,기획현황!$F:$BS,기획현황!$AK$1,FALSE))=TRUE,0,VLOOKUP($A204,기획현황!$F:$BS,기획현황!$AK$1,FALSE))</f>
        <v>0</v>
      </c>
      <c r="F204" s="1140"/>
      <c r="G204" s="1119" t="str">
        <f>IF(ISERROR(VLOOKUP($A204,기획현황!$F:$BS,기획현황!$U$1,FALSE))=TRUE,"",VLOOKUP($A204,기획현황!$F:$BS,기획현황!$U$1,FALSE))</f>
        <v/>
      </c>
      <c r="H204" s="1119" t="str">
        <f>IF(ISERROR(VLOOKUP($A204,기획현황!$F:$BS,기획현황!$X$1,FALSE))=TRUE,"",VLOOKUP($A204,기획현황!$F:$BS,기획현황!$X$1,FALSE))</f>
        <v/>
      </c>
      <c r="I204" s="1120" t="str">
        <f>IF(ISERROR(VLOOKUP($A204,기획현황!$F:$BS,기획현황!$AG$1,FALSE))=TRUE,"",VLOOKUP($A204,기획현황!$F:$BS,기획현황!$AG$1,FALSE))</f>
        <v/>
      </c>
      <c r="J204" s="1136">
        <f>SUMIF(기획현황!$F:$F,$A204,기획현황!$AF:$AF)</f>
        <v>0</v>
      </c>
      <c r="K204" s="1122">
        <f>IF(ISERROR(VLOOKUP($A204,기획현황!$F:$BS,기획현황!$AU$1,FALSE))=TRUE,0,VLOOKUP($A204,기획현황!$F:$BS,기획현황!$AU$1,FALSE))</f>
        <v>0</v>
      </c>
      <c r="L204" s="1123">
        <f>IF(ISERROR(VLOOKUP($A204,기획현황!$F:$BS,기획현황!$AV$1,FALSE))=TRUE,0,VLOOKUP($A204,기획현황!$F:$BS,기획현황!$AV$1,FALSE))</f>
        <v>0</v>
      </c>
      <c r="M204" s="1124">
        <f>IF(ISERROR(VLOOKUP($A204,기획현황!$F:$BS,기획현황!$AW$1,FALSE))=TRUE,0,VLOOKUP($A204,기획현황!$F:$BS,기획현황!$AW$1,FALSE))</f>
        <v>0</v>
      </c>
      <c r="N204" s="1125">
        <f>IF(ISERROR(VLOOKUP($A204,기획현황!$F:$BS,기획현황!$AP$1,FALSE))=TRUE,0,VLOOKUP($A204,기획현황!$F:$BS,기획현황!$AP$1,FALSE))</f>
        <v>0</v>
      </c>
      <c r="O204" s="1126">
        <f t="shared" si="25"/>
        <v>0</v>
      </c>
      <c r="P204" s="1127">
        <f t="shared" si="25"/>
        <v>0</v>
      </c>
      <c r="Q204" s="1127">
        <f t="shared" si="25"/>
        <v>0</v>
      </c>
      <c r="R204" s="1127">
        <f t="shared" si="25"/>
        <v>0</v>
      </c>
      <c r="S204" s="1128">
        <f t="shared" si="25"/>
        <v>0</v>
      </c>
      <c r="T204" s="1128">
        <f t="shared" si="25"/>
        <v>0</v>
      </c>
      <c r="U204" s="1129">
        <f>IF(ISERROR(VLOOKUP($A204,기획현황!$F:$BS,기획현황!$AM$1,FALSE))=TRUE,0,VLOOKUP($A204,기획현황!$F:$BS,기획현황!$AM$1,FALSE))</f>
        <v>0</v>
      </c>
      <c r="V204" s="1130">
        <f t="shared" si="27"/>
        <v>0</v>
      </c>
      <c r="W204" s="1131">
        <f>IF(ISERROR(VLOOKUP($A204,기획현황!$F:$BS,기획현황!$BG$1,FALSE))=TRUE,0,VLOOKUP($A204,기획현황!$F:$BS,기획현황!$BG$1,FALSE))</f>
        <v>0</v>
      </c>
      <c r="X204" s="1130"/>
      <c r="Y204" s="238"/>
      <c r="Z204" s="1122">
        <f t="shared" si="29"/>
        <v>0</v>
      </c>
      <c r="AA204" s="1123">
        <f t="shared" si="29"/>
        <v>0</v>
      </c>
      <c r="AB204" s="1139">
        <f t="shared" si="29"/>
        <v>0</v>
      </c>
      <c r="AC204" s="1132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22">
        <f t="shared" si="24"/>
        <v>0</v>
      </c>
      <c r="AE204" s="1133">
        <f t="shared" si="24"/>
        <v>0</v>
      </c>
      <c r="AF204" s="1133">
        <f t="shared" si="24"/>
        <v>0</v>
      </c>
      <c r="AG204" s="1133">
        <f t="shared" si="24"/>
        <v>0</v>
      </c>
      <c r="AH204" s="1134">
        <f t="shared" si="24"/>
        <v>0</v>
      </c>
      <c r="AI204" s="1134">
        <f t="shared" si="24"/>
        <v>0</v>
      </c>
      <c r="AJ204" s="1135">
        <f>IF(ISERROR(VLOOKUP($A204,기획현황!$F:$BS,기획현황!$AM$1,FALSE))=TRUE,0,VLOOKUP($A204,기획현황!$F:$BS,기획현황!$AM$1,FALSE))</f>
        <v>0</v>
      </c>
      <c r="AK204" s="1130">
        <f t="shared" si="26"/>
        <v>0</v>
      </c>
      <c r="AL204" s="31"/>
    </row>
    <row r="205" spans="2:38" ht="53.25" customHeight="1">
      <c r="B205" s="310" t="str">
        <f t="shared" si="28"/>
        <v/>
      </c>
      <c r="C205" s="1117">
        <f>IF(ISERROR(VLOOKUP($A205,기획현황!$F:$BS,기획현황!$AG$1,FALSE))=TRUE,0,VLOOKUP($A205,기획현황!$F:$BS,기획현황!$AG$1,FALSE))</f>
        <v>0</v>
      </c>
      <c r="D205" s="1117">
        <f>IF(ISERROR(VLOOKUP($A205,기획현황!$F:$BS,기획현황!$AK$1,FALSE))=TRUE,0,VLOOKUP($A205,기획현황!$F:$BS,기획현황!$AK$1,FALSE))</f>
        <v>0</v>
      </c>
      <c r="F205" s="1140"/>
      <c r="G205" s="1119" t="str">
        <f>IF(ISERROR(VLOOKUP($A205,기획현황!$F:$BS,기획현황!$U$1,FALSE))=TRUE,"",VLOOKUP($A205,기획현황!$F:$BS,기획현황!$U$1,FALSE))</f>
        <v/>
      </c>
      <c r="H205" s="1119" t="str">
        <f>IF(ISERROR(VLOOKUP($A205,기획현황!$F:$BS,기획현황!$X$1,FALSE))=TRUE,"",VLOOKUP($A205,기획현황!$F:$BS,기획현황!$X$1,FALSE))</f>
        <v/>
      </c>
      <c r="I205" s="1120" t="str">
        <f>IF(ISERROR(VLOOKUP($A205,기획현황!$F:$BS,기획현황!$AG$1,FALSE))=TRUE,"",VLOOKUP($A205,기획현황!$F:$BS,기획현황!$AG$1,FALSE))</f>
        <v/>
      </c>
      <c r="J205" s="1136">
        <f>SUMIF(기획현황!$F:$F,$A205,기획현황!$AF:$AF)</f>
        <v>0</v>
      </c>
      <c r="K205" s="1122">
        <f>IF(ISERROR(VLOOKUP($A205,기획현황!$F:$BS,기획현황!$AU$1,FALSE))=TRUE,0,VLOOKUP($A205,기획현황!$F:$BS,기획현황!$AU$1,FALSE))</f>
        <v>0</v>
      </c>
      <c r="L205" s="1123">
        <f>IF(ISERROR(VLOOKUP($A205,기획현황!$F:$BS,기획현황!$AV$1,FALSE))=TRUE,0,VLOOKUP($A205,기획현황!$F:$BS,기획현황!$AV$1,FALSE))</f>
        <v>0</v>
      </c>
      <c r="M205" s="1124">
        <f>IF(ISERROR(VLOOKUP($A205,기획현황!$F:$BS,기획현황!$AW$1,FALSE))=TRUE,0,VLOOKUP($A205,기획현황!$F:$BS,기획현황!$AW$1,FALSE))</f>
        <v>0</v>
      </c>
      <c r="N205" s="1125">
        <f>IF(ISERROR(VLOOKUP($A205,기획현황!$F:$BS,기획현황!$AP$1,FALSE))=TRUE,0,VLOOKUP($A205,기획현황!$F:$BS,기획현황!$AP$1,FALSE))</f>
        <v>0</v>
      </c>
      <c r="O205" s="1126">
        <f t="shared" si="25"/>
        <v>0</v>
      </c>
      <c r="P205" s="1127">
        <f t="shared" si="25"/>
        <v>0</v>
      </c>
      <c r="Q205" s="1127">
        <f t="shared" si="25"/>
        <v>0</v>
      </c>
      <c r="R205" s="1127">
        <f t="shared" si="25"/>
        <v>0</v>
      </c>
      <c r="S205" s="1128">
        <f t="shared" si="25"/>
        <v>0</v>
      </c>
      <c r="T205" s="1128">
        <f t="shared" si="25"/>
        <v>0</v>
      </c>
      <c r="U205" s="1129">
        <f>IF(ISERROR(VLOOKUP($A205,기획현황!$F:$BS,기획현황!$AM$1,FALSE))=TRUE,0,VLOOKUP($A205,기획현황!$F:$BS,기획현황!$AM$1,FALSE))</f>
        <v>0</v>
      </c>
      <c r="V205" s="1130">
        <f t="shared" si="27"/>
        <v>0</v>
      </c>
      <c r="W205" s="1131">
        <f>IF(ISERROR(VLOOKUP($A205,기획현황!$F:$BS,기획현황!$BG$1,FALSE))=TRUE,0,VLOOKUP($A205,기획현황!$F:$BS,기획현황!$BG$1,FALSE))</f>
        <v>0</v>
      </c>
      <c r="X205" s="1130"/>
      <c r="Y205" s="238"/>
      <c r="Z205" s="1122">
        <f t="shared" si="29"/>
        <v>0</v>
      </c>
      <c r="AA205" s="1123">
        <f t="shared" si="29"/>
        <v>0</v>
      </c>
      <c r="AB205" s="1139">
        <f t="shared" si="29"/>
        <v>0</v>
      </c>
      <c r="AC205" s="1132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22">
        <f t="shared" si="24"/>
        <v>0</v>
      </c>
      <c r="AE205" s="1133">
        <f t="shared" si="24"/>
        <v>0</v>
      </c>
      <c r="AF205" s="1133">
        <f t="shared" si="24"/>
        <v>0</v>
      </c>
      <c r="AG205" s="1133">
        <f t="shared" si="24"/>
        <v>0</v>
      </c>
      <c r="AH205" s="1134">
        <f t="shared" si="24"/>
        <v>0</v>
      </c>
      <c r="AI205" s="1134">
        <f t="shared" si="24"/>
        <v>0</v>
      </c>
      <c r="AJ205" s="1135">
        <f>IF(ISERROR(VLOOKUP($A205,기획현황!$F:$BS,기획현황!$AM$1,FALSE))=TRUE,0,VLOOKUP($A205,기획현황!$F:$BS,기획현황!$AM$1,FALSE))</f>
        <v>0</v>
      </c>
      <c r="AK205" s="1130">
        <f t="shared" si="26"/>
        <v>0</v>
      </c>
      <c r="AL205" s="31"/>
    </row>
    <row r="206" spans="2:38" ht="53.25" customHeight="1">
      <c r="B206" s="310" t="str">
        <f t="shared" si="28"/>
        <v/>
      </c>
      <c r="C206" s="1117">
        <f>IF(ISERROR(VLOOKUP($A206,기획현황!$F:$BS,기획현황!$AG$1,FALSE))=TRUE,0,VLOOKUP($A206,기획현황!$F:$BS,기획현황!$AG$1,FALSE))</f>
        <v>0</v>
      </c>
      <c r="D206" s="1117">
        <f>IF(ISERROR(VLOOKUP($A206,기획현황!$F:$BS,기획현황!$AK$1,FALSE))=TRUE,0,VLOOKUP($A206,기획현황!$F:$BS,기획현황!$AK$1,FALSE))</f>
        <v>0</v>
      </c>
      <c r="F206" s="1140"/>
      <c r="G206" s="1119" t="str">
        <f>IF(ISERROR(VLOOKUP($A206,기획현황!$F:$BS,기획현황!$U$1,FALSE))=TRUE,"",VLOOKUP($A206,기획현황!$F:$BS,기획현황!$U$1,FALSE))</f>
        <v/>
      </c>
      <c r="H206" s="1119" t="str">
        <f>IF(ISERROR(VLOOKUP($A206,기획현황!$F:$BS,기획현황!$X$1,FALSE))=TRUE,"",VLOOKUP($A206,기획현황!$F:$BS,기획현황!$X$1,FALSE))</f>
        <v/>
      </c>
      <c r="I206" s="1120" t="str">
        <f>IF(ISERROR(VLOOKUP($A206,기획현황!$F:$BS,기획현황!$AG$1,FALSE))=TRUE,"",VLOOKUP($A206,기획현황!$F:$BS,기획현황!$AG$1,FALSE))</f>
        <v/>
      </c>
      <c r="J206" s="1136">
        <f>SUMIF(기획현황!$F:$F,$A206,기획현황!$AF:$AF)</f>
        <v>0</v>
      </c>
      <c r="K206" s="1122">
        <f>IF(ISERROR(VLOOKUP($A206,기획현황!$F:$BS,기획현황!$AU$1,FALSE))=TRUE,0,VLOOKUP($A206,기획현황!$F:$BS,기획현황!$AU$1,FALSE))</f>
        <v>0</v>
      </c>
      <c r="L206" s="1123">
        <f>IF(ISERROR(VLOOKUP($A206,기획현황!$F:$BS,기획현황!$AV$1,FALSE))=TRUE,0,VLOOKUP($A206,기획현황!$F:$BS,기획현황!$AV$1,FALSE))</f>
        <v>0</v>
      </c>
      <c r="M206" s="1124">
        <f>IF(ISERROR(VLOOKUP($A206,기획현황!$F:$BS,기획현황!$AW$1,FALSE))=TRUE,0,VLOOKUP($A206,기획현황!$F:$BS,기획현황!$AW$1,FALSE))</f>
        <v>0</v>
      </c>
      <c r="N206" s="1125">
        <f>IF(ISERROR(VLOOKUP($A206,기획현황!$F:$BS,기획현황!$AP$1,FALSE))=TRUE,0,VLOOKUP($A206,기획현황!$F:$BS,기획현황!$AP$1,FALSE))</f>
        <v>0</v>
      </c>
      <c r="O206" s="1126">
        <f t="shared" si="25"/>
        <v>0</v>
      </c>
      <c r="P206" s="1127">
        <f t="shared" si="25"/>
        <v>0</v>
      </c>
      <c r="Q206" s="1127">
        <f t="shared" si="25"/>
        <v>0</v>
      </c>
      <c r="R206" s="1127">
        <f t="shared" si="25"/>
        <v>0</v>
      </c>
      <c r="S206" s="1128">
        <f t="shared" si="25"/>
        <v>0</v>
      </c>
      <c r="T206" s="1128">
        <f t="shared" si="25"/>
        <v>0</v>
      </c>
      <c r="U206" s="1129">
        <f>IF(ISERROR(VLOOKUP($A206,기획현황!$F:$BS,기획현황!$AM$1,FALSE))=TRUE,0,VLOOKUP($A206,기획현황!$F:$BS,기획현황!$AM$1,FALSE))</f>
        <v>0</v>
      </c>
      <c r="V206" s="1130">
        <f t="shared" si="27"/>
        <v>0</v>
      </c>
      <c r="W206" s="1131">
        <f>IF(ISERROR(VLOOKUP($A206,기획현황!$F:$BS,기획현황!$BG$1,FALSE))=TRUE,0,VLOOKUP($A206,기획현황!$F:$BS,기획현황!$BG$1,FALSE))</f>
        <v>0</v>
      </c>
      <c r="X206" s="1130"/>
      <c r="Y206" s="238"/>
      <c r="Z206" s="1122">
        <f t="shared" si="29"/>
        <v>0</v>
      </c>
      <c r="AA206" s="1123">
        <f t="shared" si="29"/>
        <v>0</v>
      </c>
      <c r="AB206" s="1139">
        <f t="shared" si="29"/>
        <v>0</v>
      </c>
      <c r="AC206" s="1132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22">
        <f t="shared" si="24"/>
        <v>0</v>
      </c>
      <c r="AE206" s="1133">
        <f t="shared" si="24"/>
        <v>0</v>
      </c>
      <c r="AF206" s="1133">
        <f t="shared" si="24"/>
        <v>0</v>
      </c>
      <c r="AG206" s="1133">
        <f t="shared" si="24"/>
        <v>0</v>
      </c>
      <c r="AH206" s="1134">
        <f t="shared" si="24"/>
        <v>0</v>
      </c>
      <c r="AI206" s="1134">
        <f t="shared" si="24"/>
        <v>0</v>
      </c>
      <c r="AJ206" s="1135">
        <f>IF(ISERROR(VLOOKUP($A206,기획현황!$F:$BS,기획현황!$AM$1,FALSE))=TRUE,0,VLOOKUP($A206,기획현황!$F:$BS,기획현황!$AM$1,FALSE))</f>
        <v>0</v>
      </c>
      <c r="AK206" s="1130">
        <f t="shared" si="26"/>
        <v>0</v>
      </c>
      <c r="AL206" s="31"/>
    </row>
    <row r="207" spans="2:38" ht="53.25" customHeight="1">
      <c r="B207" s="310" t="str">
        <f t="shared" si="28"/>
        <v/>
      </c>
      <c r="C207" s="1117">
        <f>IF(ISERROR(VLOOKUP($A207,기획현황!$F:$BS,기획현황!$AG$1,FALSE))=TRUE,0,VLOOKUP($A207,기획현황!$F:$BS,기획현황!$AG$1,FALSE))</f>
        <v>0</v>
      </c>
      <c r="D207" s="1117">
        <f>IF(ISERROR(VLOOKUP($A207,기획현황!$F:$BS,기획현황!$AK$1,FALSE))=TRUE,0,VLOOKUP($A207,기획현황!$F:$BS,기획현황!$AK$1,FALSE))</f>
        <v>0</v>
      </c>
      <c r="F207" s="1140"/>
      <c r="G207" s="1119" t="str">
        <f>IF(ISERROR(VLOOKUP($A207,기획현황!$F:$BS,기획현황!$U$1,FALSE))=TRUE,"",VLOOKUP($A207,기획현황!$F:$BS,기획현황!$U$1,FALSE))</f>
        <v/>
      </c>
      <c r="H207" s="1119" t="str">
        <f>IF(ISERROR(VLOOKUP($A207,기획현황!$F:$BS,기획현황!$X$1,FALSE))=TRUE,"",VLOOKUP($A207,기획현황!$F:$BS,기획현황!$X$1,FALSE))</f>
        <v/>
      </c>
      <c r="I207" s="1120" t="str">
        <f>IF(ISERROR(VLOOKUP($A207,기획현황!$F:$BS,기획현황!$AG$1,FALSE))=TRUE,"",VLOOKUP($A207,기획현황!$F:$BS,기획현황!$AG$1,FALSE))</f>
        <v/>
      </c>
      <c r="J207" s="1136">
        <f>SUMIF(기획현황!$F:$F,$A207,기획현황!$AF:$AF)</f>
        <v>0</v>
      </c>
      <c r="K207" s="1122">
        <f>IF(ISERROR(VLOOKUP($A207,기획현황!$F:$BS,기획현황!$AU$1,FALSE))=TRUE,0,VLOOKUP($A207,기획현황!$F:$BS,기획현황!$AU$1,FALSE))</f>
        <v>0</v>
      </c>
      <c r="L207" s="1123">
        <f>IF(ISERROR(VLOOKUP($A207,기획현황!$F:$BS,기획현황!$AV$1,FALSE))=TRUE,0,VLOOKUP($A207,기획현황!$F:$BS,기획현황!$AV$1,FALSE))</f>
        <v>0</v>
      </c>
      <c r="M207" s="1124">
        <f>IF(ISERROR(VLOOKUP($A207,기획현황!$F:$BS,기획현황!$AW$1,FALSE))=TRUE,0,VLOOKUP($A207,기획현황!$F:$BS,기획현황!$AW$1,FALSE))</f>
        <v>0</v>
      </c>
      <c r="N207" s="1125">
        <f>IF(ISERROR(VLOOKUP($A207,기획현황!$F:$BS,기획현황!$AP$1,FALSE))=TRUE,0,VLOOKUP($A207,기획현황!$F:$BS,기획현황!$AP$1,FALSE))</f>
        <v>0</v>
      </c>
      <c r="O207" s="1126">
        <f t="shared" si="25"/>
        <v>0</v>
      </c>
      <c r="P207" s="1127">
        <f t="shared" si="25"/>
        <v>0</v>
      </c>
      <c r="Q207" s="1127">
        <f t="shared" si="25"/>
        <v>0</v>
      </c>
      <c r="R207" s="1127">
        <f t="shared" si="25"/>
        <v>0</v>
      </c>
      <c r="S207" s="1128">
        <f t="shared" si="25"/>
        <v>0</v>
      </c>
      <c r="T207" s="1128">
        <f t="shared" si="25"/>
        <v>0</v>
      </c>
      <c r="U207" s="1129">
        <f>IF(ISERROR(VLOOKUP($A207,기획현황!$F:$BS,기획현황!$AM$1,FALSE))=TRUE,0,VLOOKUP($A207,기획현황!$F:$BS,기획현황!$AM$1,FALSE))</f>
        <v>0</v>
      </c>
      <c r="V207" s="1130">
        <f t="shared" si="27"/>
        <v>0</v>
      </c>
      <c r="W207" s="1131">
        <f>IF(ISERROR(VLOOKUP($A207,기획현황!$F:$BS,기획현황!$BG$1,FALSE))=TRUE,0,VLOOKUP($A207,기획현황!$F:$BS,기획현황!$BG$1,FALSE))</f>
        <v>0</v>
      </c>
      <c r="X207" s="1130"/>
      <c r="Y207" s="238"/>
      <c r="Z207" s="1122">
        <f t="shared" si="29"/>
        <v>0</v>
      </c>
      <c r="AA207" s="1123">
        <f t="shared" si="29"/>
        <v>0</v>
      </c>
      <c r="AB207" s="1139">
        <f t="shared" si="29"/>
        <v>0</v>
      </c>
      <c r="AC207" s="1132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22">
        <f t="shared" si="24"/>
        <v>0</v>
      </c>
      <c r="AE207" s="1133">
        <f t="shared" si="24"/>
        <v>0</v>
      </c>
      <c r="AF207" s="1133">
        <f t="shared" si="24"/>
        <v>0</v>
      </c>
      <c r="AG207" s="1133">
        <f t="shared" si="24"/>
        <v>0</v>
      </c>
      <c r="AH207" s="1134">
        <f t="shared" si="24"/>
        <v>0</v>
      </c>
      <c r="AI207" s="1134">
        <f t="shared" si="24"/>
        <v>0</v>
      </c>
      <c r="AJ207" s="1135">
        <f>IF(ISERROR(VLOOKUP($A207,기획현황!$F:$BS,기획현황!$AM$1,FALSE))=TRUE,0,VLOOKUP($A207,기획현황!$F:$BS,기획현황!$AM$1,FALSE))</f>
        <v>0</v>
      </c>
      <c r="AK207" s="1130">
        <f t="shared" si="26"/>
        <v>0</v>
      </c>
      <c r="AL207" s="31"/>
    </row>
    <row r="208" spans="2:38" ht="53.25" customHeight="1">
      <c r="B208" s="310" t="str">
        <f t="shared" si="28"/>
        <v/>
      </c>
      <c r="C208" s="1117">
        <f>IF(ISERROR(VLOOKUP($A208,기획현황!$F:$BS,기획현황!$AG$1,FALSE))=TRUE,0,VLOOKUP($A208,기획현황!$F:$BS,기획현황!$AG$1,FALSE))</f>
        <v>0</v>
      </c>
      <c r="D208" s="1117">
        <f>IF(ISERROR(VLOOKUP($A208,기획현황!$F:$BS,기획현황!$AK$1,FALSE))=TRUE,0,VLOOKUP($A208,기획현황!$F:$BS,기획현황!$AK$1,FALSE))</f>
        <v>0</v>
      </c>
      <c r="F208" s="1140"/>
      <c r="G208" s="1119" t="str">
        <f>IF(ISERROR(VLOOKUP($A208,기획현황!$F:$BS,기획현황!$U$1,FALSE))=TRUE,"",VLOOKUP($A208,기획현황!$F:$BS,기획현황!$U$1,FALSE))</f>
        <v/>
      </c>
      <c r="H208" s="1119" t="str">
        <f>IF(ISERROR(VLOOKUP($A208,기획현황!$F:$BS,기획현황!$X$1,FALSE))=TRUE,"",VLOOKUP($A208,기획현황!$F:$BS,기획현황!$X$1,FALSE))</f>
        <v/>
      </c>
      <c r="I208" s="1120" t="str">
        <f>IF(ISERROR(VLOOKUP($A208,기획현황!$F:$BS,기획현황!$AG$1,FALSE))=TRUE,"",VLOOKUP($A208,기획현황!$F:$BS,기획현황!$AG$1,FALSE))</f>
        <v/>
      </c>
      <c r="J208" s="1136">
        <f>SUMIF(기획현황!$F:$F,$A208,기획현황!$AF:$AF)</f>
        <v>0</v>
      </c>
      <c r="K208" s="1122">
        <f>IF(ISERROR(VLOOKUP($A208,기획현황!$F:$BS,기획현황!$AU$1,FALSE))=TRUE,0,VLOOKUP($A208,기획현황!$F:$BS,기획현황!$AU$1,FALSE))</f>
        <v>0</v>
      </c>
      <c r="L208" s="1123">
        <f>IF(ISERROR(VLOOKUP($A208,기획현황!$F:$BS,기획현황!$AV$1,FALSE))=TRUE,0,VLOOKUP($A208,기획현황!$F:$BS,기획현황!$AV$1,FALSE))</f>
        <v>0</v>
      </c>
      <c r="M208" s="1124">
        <f>IF(ISERROR(VLOOKUP($A208,기획현황!$F:$BS,기획현황!$AW$1,FALSE))=TRUE,0,VLOOKUP($A208,기획현황!$F:$BS,기획현황!$AW$1,FALSE))</f>
        <v>0</v>
      </c>
      <c r="N208" s="1125">
        <f>IF(ISERROR(VLOOKUP($A208,기획현황!$F:$BS,기획현황!$AP$1,FALSE))=TRUE,0,VLOOKUP($A208,기획현황!$F:$BS,기획현황!$AP$1,FALSE))</f>
        <v>0</v>
      </c>
      <c r="O208" s="1126">
        <f t="shared" si="25"/>
        <v>0</v>
      </c>
      <c r="P208" s="1127">
        <f t="shared" si="25"/>
        <v>0</v>
      </c>
      <c r="Q208" s="1127">
        <f t="shared" si="25"/>
        <v>0</v>
      </c>
      <c r="R208" s="1127">
        <f t="shared" si="25"/>
        <v>0</v>
      </c>
      <c r="S208" s="1128">
        <f t="shared" si="25"/>
        <v>0</v>
      </c>
      <c r="T208" s="1128">
        <f t="shared" si="25"/>
        <v>0</v>
      </c>
      <c r="U208" s="1129">
        <f>IF(ISERROR(VLOOKUP($A208,기획현황!$F:$BS,기획현황!$AM$1,FALSE))=TRUE,0,VLOOKUP($A208,기획현황!$F:$BS,기획현황!$AM$1,FALSE))</f>
        <v>0</v>
      </c>
      <c r="V208" s="1130">
        <f t="shared" si="27"/>
        <v>0</v>
      </c>
      <c r="W208" s="1131">
        <f>IF(ISERROR(VLOOKUP($A208,기획현황!$F:$BS,기획현황!$BG$1,FALSE))=TRUE,0,VLOOKUP($A208,기획현황!$F:$BS,기획현황!$BG$1,FALSE))</f>
        <v>0</v>
      </c>
      <c r="X208" s="1130"/>
      <c r="Y208" s="238"/>
      <c r="Z208" s="1122">
        <f t="shared" si="29"/>
        <v>0</v>
      </c>
      <c r="AA208" s="1123">
        <f t="shared" si="29"/>
        <v>0</v>
      </c>
      <c r="AB208" s="1139">
        <f t="shared" si="29"/>
        <v>0</v>
      </c>
      <c r="AC208" s="1132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22">
        <f t="shared" si="24"/>
        <v>0</v>
      </c>
      <c r="AE208" s="1133">
        <f t="shared" si="24"/>
        <v>0</v>
      </c>
      <c r="AF208" s="1133">
        <f t="shared" si="24"/>
        <v>0</v>
      </c>
      <c r="AG208" s="1133">
        <f t="shared" si="24"/>
        <v>0</v>
      </c>
      <c r="AH208" s="1134">
        <f t="shared" si="24"/>
        <v>0</v>
      </c>
      <c r="AI208" s="1134">
        <f t="shared" si="24"/>
        <v>0</v>
      </c>
      <c r="AJ208" s="1135">
        <f>IF(ISERROR(VLOOKUP($A208,기획현황!$F:$BS,기획현황!$AM$1,FALSE))=TRUE,0,VLOOKUP($A208,기획현황!$F:$BS,기획현황!$AM$1,FALSE))</f>
        <v>0</v>
      </c>
      <c r="AK208" s="1130">
        <f t="shared" si="26"/>
        <v>0</v>
      </c>
      <c r="AL208" s="31"/>
    </row>
    <row r="209" spans="2:38" ht="53.25" customHeight="1">
      <c r="B209" s="310" t="str">
        <f t="shared" si="28"/>
        <v/>
      </c>
      <c r="C209" s="1117">
        <f>IF(ISERROR(VLOOKUP($A209,기획현황!$F:$BS,기획현황!$AG$1,FALSE))=TRUE,0,VLOOKUP($A209,기획현황!$F:$BS,기획현황!$AG$1,FALSE))</f>
        <v>0</v>
      </c>
      <c r="D209" s="1117">
        <f>IF(ISERROR(VLOOKUP($A209,기획현황!$F:$BS,기획현황!$AK$1,FALSE))=TRUE,0,VLOOKUP($A209,기획현황!$F:$BS,기획현황!$AK$1,FALSE))</f>
        <v>0</v>
      </c>
      <c r="F209" s="1140"/>
      <c r="G209" s="1119" t="str">
        <f>IF(ISERROR(VLOOKUP($A209,기획현황!$F:$BS,기획현황!$U$1,FALSE))=TRUE,"",VLOOKUP($A209,기획현황!$F:$BS,기획현황!$U$1,FALSE))</f>
        <v/>
      </c>
      <c r="H209" s="1119" t="str">
        <f>IF(ISERROR(VLOOKUP($A209,기획현황!$F:$BS,기획현황!$X$1,FALSE))=TRUE,"",VLOOKUP($A209,기획현황!$F:$BS,기획현황!$X$1,FALSE))</f>
        <v/>
      </c>
      <c r="I209" s="1120" t="str">
        <f>IF(ISERROR(VLOOKUP($A209,기획현황!$F:$BS,기획현황!$AG$1,FALSE))=TRUE,"",VLOOKUP($A209,기획현황!$F:$BS,기획현황!$AG$1,FALSE))</f>
        <v/>
      </c>
      <c r="J209" s="1136">
        <f>SUMIF(기획현황!$F:$F,$A209,기획현황!$AF:$AF)</f>
        <v>0</v>
      </c>
      <c r="K209" s="1122">
        <f>IF(ISERROR(VLOOKUP($A209,기획현황!$F:$BS,기획현황!$AU$1,FALSE))=TRUE,0,VLOOKUP($A209,기획현황!$F:$BS,기획현황!$AU$1,FALSE))</f>
        <v>0</v>
      </c>
      <c r="L209" s="1123">
        <f>IF(ISERROR(VLOOKUP($A209,기획현황!$F:$BS,기획현황!$AV$1,FALSE))=TRUE,0,VLOOKUP($A209,기획현황!$F:$BS,기획현황!$AV$1,FALSE))</f>
        <v>0</v>
      </c>
      <c r="M209" s="1124">
        <f>IF(ISERROR(VLOOKUP($A209,기획현황!$F:$BS,기획현황!$AW$1,FALSE))=TRUE,0,VLOOKUP($A209,기획현황!$F:$BS,기획현황!$AW$1,FALSE))</f>
        <v>0</v>
      </c>
      <c r="N209" s="1125">
        <f>IF(ISERROR(VLOOKUP($A209,기획현황!$F:$BS,기획현황!$AP$1,FALSE))=TRUE,0,VLOOKUP($A209,기획현황!$F:$BS,기획현황!$AP$1,FALSE))</f>
        <v>0</v>
      </c>
      <c r="O209" s="1126">
        <f t="shared" si="25"/>
        <v>0</v>
      </c>
      <c r="P209" s="1127">
        <f t="shared" si="25"/>
        <v>0</v>
      </c>
      <c r="Q209" s="1127">
        <f t="shared" si="25"/>
        <v>0</v>
      </c>
      <c r="R209" s="1127">
        <f t="shared" si="25"/>
        <v>0</v>
      </c>
      <c r="S209" s="1128">
        <f t="shared" si="25"/>
        <v>0</v>
      </c>
      <c r="T209" s="1128">
        <f t="shared" si="25"/>
        <v>0</v>
      </c>
      <c r="U209" s="1129">
        <f>IF(ISERROR(VLOOKUP($A209,기획현황!$F:$BS,기획현황!$AM$1,FALSE))=TRUE,0,VLOOKUP($A209,기획현황!$F:$BS,기획현황!$AM$1,FALSE))</f>
        <v>0</v>
      </c>
      <c r="V209" s="1130">
        <f t="shared" si="27"/>
        <v>0</v>
      </c>
      <c r="W209" s="1131">
        <f>IF(ISERROR(VLOOKUP($A209,기획현황!$F:$BS,기획현황!$BG$1,FALSE))=TRUE,0,VLOOKUP($A209,기획현황!$F:$BS,기획현황!$BG$1,FALSE))</f>
        <v>0</v>
      </c>
      <c r="X209" s="1130"/>
      <c r="Y209" s="238"/>
      <c r="Z209" s="1122">
        <f t="shared" si="29"/>
        <v>0</v>
      </c>
      <c r="AA209" s="1123">
        <f t="shared" si="29"/>
        <v>0</v>
      </c>
      <c r="AB209" s="1139">
        <f t="shared" si="29"/>
        <v>0</v>
      </c>
      <c r="AC209" s="1132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22">
        <f t="shared" si="24"/>
        <v>0</v>
      </c>
      <c r="AE209" s="1133">
        <f t="shared" si="24"/>
        <v>0</v>
      </c>
      <c r="AF209" s="1133">
        <f t="shared" si="24"/>
        <v>0</v>
      </c>
      <c r="AG209" s="1133">
        <f t="shared" si="24"/>
        <v>0</v>
      </c>
      <c r="AH209" s="1134">
        <f t="shared" si="24"/>
        <v>0</v>
      </c>
      <c r="AI209" s="1134">
        <f t="shared" si="24"/>
        <v>0</v>
      </c>
      <c r="AJ209" s="1135">
        <f>IF(ISERROR(VLOOKUP($A209,기획현황!$F:$BS,기획현황!$AM$1,FALSE))=TRUE,0,VLOOKUP($A209,기획현황!$F:$BS,기획현황!$AM$1,FALSE))</f>
        <v>0</v>
      </c>
      <c r="AK209" s="1130">
        <f t="shared" si="26"/>
        <v>0</v>
      </c>
      <c r="AL209" s="31"/>
    </row>
    <row r="210" spans="2:38" ht="53.25" customHeight="1">
      <c r="B210" s="310" t="str">
        <f t="shared" si="28"/>
        <v/>
      </c>
      <c r="C210" s="1117">
        <f>IF(ISERROR(VLOOKUP($A210,기획현황!$F:$BS,기획현황!$AG$1,FALSE))=TRUE,0,VLOOKUP($A210,기획현황!$F:$BS,기획현황!$AG$1,FALSE))</f>
        <v>0</v>
      </c>
      <c r="D210" s="1117">
        <f>IF(ISERROR(VLOOKUP($A210,기획현황!$F:$BS,기획현황!$AK$1,FALSE))=TRUE,0,VLOOKUP($A210,기획현황!$F:$BS,기획현황!$AK$1,FALSE))</f>
        <v>0</v>
      </c>
      <c r="F210" s="1140"/>
      <c r="G210" s="1119" t="str">
        <f>IF(ISERROR(VLOOKUP($A210,기획현황!$F:$BS,기획현황!$U$1,FALSE))=TRUE,"",VLOOKUP($A210,기획현황!$F:$BS,기획현황!$U$1,FALSE))</f>
        <v/>
      </c>
      <c r="H210" s="1119" t="str">
        <f>IF(ISERROR(VLOOKUP($A210,기획현황!$F:$BS,기획현황!$X$1,FALSE))=TRUE,"",VLOOKUP($A210,기획현황!$F:$BS,기획현황!$X$1,FALSE))</f>
        <v/>
      </c>
      <c r="I210" s="1120" t="str">
        <f>IF(ISERROR(VLOOKUP($A210,기획현황!$F:$BS,기획현황!$AG$1,FALSE))=TRUE,"",VLOOKUP($A210,기획현황!$F:$BS,기획현황!$AG$1,FALSE))</f>
        <v/>
      </c>
      <c r="J210" s="1136">
        <f>SUMIF(기획현황!$F:$F,$A210,기획현황!$AF:$AF)</f>
        <v>0</v>
      </c>
      <c r="K210" s="1122">
        <f>IF(ISERROR(VLOOKUP($A210,기획현황!$F:$BS,기획현황!$AU$1,FALSE))=TRUE,0,VLOOKUP($A210,기획현황!$F:$BS,기획현황!$AU$1,FALSE))</f>
        <v>0</v>
      </c>
      <c r="L210" s="1123">
        <f>IF(ISERROR(VLOOKUP($A210,기획현황!$F:$BS,기획현황!$AV$1,FALSE))=TRUE,0,VLOOKUP($A210,기획현황!$F:$BS,기획현황!$AV$1,FALSE))</f>
        <v>0</v>
      </c>
      <c r="M210" s="1124">
        <f>IF(ISERROR(VLOOKUP($A210,기획현황!$F:$BS,기획현황!$AW$1,FALSE))=TRUE,0,VLOOKUP($A210,기획현황!$F:$BS,기획현황!$AW$1,FALSE))</f>
        <v>0</v>
      </c>
      <c r="N210" s="1125">
        <f>IF(ISERROR(VLOOKUP($A210,기획현황!$F:$BS,기획현황!$AP$1,FALSE))=TRUE,0,VLOOKUP($A210,기획현황!$F:$BS,기획현황!$AP$1,FALSE))</f>
        <v>0</v>
      </c>
      <c r="O210" s="1126">
        <f t="shared" si="25"/>
        <v>0</v>
      </c>
      <c r="P210" s="1127">
        <f t="shared" si="25"/>
        <v>0</v>
      </c>
      <c r="Q210" s="1127">
        <f t="shared" si="25"/>
        <v>0</v>
      </c>
      <c r="R210" s="1127">
        <f t="shared" si="25"/>
        <v>0</v>
      </c>
      <c r="S210" s="1128">
        <f t="shared" si="25"/>
        <v>0</v>
      </c>
      <c r="T210" s="1128">
        <f t="shared" si="25"/>
        <v>0</v>
      </c>
      <c r="U210" s="1129">
        <f>IF(ISERROR(VLOOKUP($A210,기획현황!$F:$BS,기획현황!$AM$1,FALSE))=TRUE,0,VLOOKUP($A210,기획현황!$F:$BS,기획현황!$AM$1,FALSE))</f>
        <v>0</v>
      </c>
      <c r="V210" s="1130">
        <f t="shared" si="27"/>
        <v>0</v>
      </c>
      <c r="W210" s="1131">
        <f>IF(ISERROR(VLOOKUP($A210,기획현황!$F:$BS,기획현황!$BG$1,FALSE))=TRUE,0,VLOOKUP($A210,기획현황!$F:$BS,기획현황!$BG$1,FALSE))</f>
        <v>0</v>
      </c>
      <c r="X210" s="1130"/>
      <c r="Y210" s="238"/>
      <c r="Z210" s="1122">
        <f t="shared" si="29"/>
        <v>0</v>
      </c>
      <c r="AA210" s="1123">
        <f t="shared" si="29"/>
        <v>0</v>
      </c>
      <c r="AB210" s="1139">
        <f t="shared" si="29"/>
        <v>0</v>
      </c>
      <c r="AC210" s="1132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22">
        <f t="shared" si="24"/>
        <v>0</v>
      </c>
      <c r="AE210" s="1133">
        <f t="shared" si="24"/>
        <v>0</v>
      </c>
      <c r="AF210" s="1133">
        <f t="shared" si="24"/>
        <v>0</v>
      </c>
      <c r="AG210" s="1133">
        <f t="shared" si="24"/>
        <v>0</v>
      </c>
      <c r="AH210" s="1134">
        <f t="shared" si="24"/>
        <v>0</v>
      </c>
      <c r="AI210" s="1134">
        <f t="shared" si="24"/>
        <v>0</v>
      </c>
      <c r="AJ210" s="1135">
        <f>IF(ISERROR(VLOOKUP($A210,기획현황!$F:$BS,기획현황!$AM$1,FALSE))=TRUE,0,VLOOKUP($A210,기획현황!$F:$BS,기획현황!$AM$1,FALSE))</f>
        <v>0</v>
      </c>
      <c r="AK210" s="1130">
        <f t="shared" si="26"/>
        <v>0</v>
      </c>
      <c r="AL210" s="31"/>
    </row>
    <row r="211" spans="2:38" ht="53.25" customHeight="1">
      <c r="B211" s="310" t="str">
        <f t="shared" si="28"/>
        <v/>
      </c>
      <c r="C211" s="1117">
        <f>IF(ISERROR(VLOOKUP($A211,기획현황!$F:$BS,기획현황!$AG$1,FALSE))=TRUE,0,VLOOKUP($A211,기획현황!$F:$BS,기획현황!$AG$1,FALSE))</f>
        <v>0</v>
      </c>
      <c r="D211" s="1117">
        <f>IF(ISERROR(VLOOKUP($A211,기획현황!$F:$BS,기획현황!$AK$1,FALSE))=TRUE,0,VLOOKUP($A211,기획현황!$F:$BS,기획현황!$AK$1,FALSE))</f>
        <v>0</v>
      </c>
      <c r="F211" s="1140"/>
      <c r="G211" s="1119" t="str">
        <f>IF(ISERROR(VLOOKUP($A211,기획현황!$F:$BS,기획현황!$U$1,FALSE))=TRUE,"",VLOOKUP($A211,기획현황!$F:$BS,기획현황!$U$1,FALSE))</f>
        <v/>
      </c>
      <c r="H211" s="1119" t="str">
        <f>IF(ISERROR(VLOOKUP($A211,기획현황!$F:$BS,기획현황!$X$1,FALSE))=TRUE,"",VLOOKUP($A211,기획현황!$F:$BS,기획현황!$X$1,FALSE))</f>
        <v/>
      </c>
      <c r="I211" s="1120" t="str">
        <f>IF(ISERROR(VLOOKUP($A211,기획현황!$F:$BS,기획현황!$AG$1,FALSE))=TRUE,"",VLOOKUP($A211,기획현황!$F:$BS,기획현황!$AG$1,FALSE))</f>
        <v/>
      </c>
      <c r="J211" s="1136">
        <f>SUMIF(기획현황!$F:$F,$A211,기획현황!$AF:$AF)</f>
        <v>0</v>
      </c>
      <c r="K211" s="1122">
        <f>IF(ISERROR(VLOOKUP($A211,기획현황!$F:$BS,기획현황!$AU$1,FALSE))=TRUE,0,VLOOKUP($A211,기획현황!$F:$BS,기획현황!$AU$1,FALSE))</f>
        <v>0</v>
      </c>
      <c r="L211" s="1123">
        <f>IF(ISERROR(VLOOKUP($A211,기획현황!$F:$BS,기획현황!$AV$1,FALSE))=TRUE,0,VLOOKUP($A211,기획현황!$F:$BS,기획현황!$AV$1,FALSE))</f>
        <v>0</v>
      </c>
      <c r="M211" s="1124">
        <f>IF(ISERROR(VLOOKUP($A211,기획현황!$F:$BS,기획현황!$AW$1,FALSE))=TRUE,0,VLOOKUP($A211,기획현황!$F:$BS,기획현황!$AW$1,FALSE))</f>
        <v>0</v>
      </c>
      <c r="N211" s="1125">
        <f>IF(ISERROR(VLOOKUP($A211,기획현황!$F:$BS,기획현황!$AP$1,FALSE))=TRUE,0,VLOOKUP($A211,기획현황!$F:$BS,기획현황!$AP$1,FALSE))</f>
        <v>0</v>
      </c>
      <c r="O211" s="1126">
        <f t="shared" si="25"/>
        <v>0</v>
      </c>
      <c r="P211" s="1127">
        <f t="shared" si="25"/>
        <v>0</v>
      </c>
      <c r="Q211" s="1127">
        <f t="shared" si="25"/>
        <v>0</v>
      </c>
      <c r="R211" s="1127">
        <f t="shared" si="25"/>
        <v>0</v>
      </c>
      <c r="S211" s="1128">
        <f t="shared" si="25"/>
        <v>0</v>
      </c>
      <c r="T211" s="1128">
        <f t="shared" si="25"/>
        <v>0</v>
      </c>
      <c r="U211" s="1129">
        <f>IF(ISERROR(VLOOKUP($A211,기획현황!$F:$BS,기획현황!$AM$1,FALSE))=TRUE,0,VLOOKUP($A211,기획현황!$F:$BS,기획현황!$AM$1,FALSE))</f>
        <v>0</v>
      </c>
      <c r="V211" s="1130">
        <f t="shared" si="27"/>
        <v>0</v>
      </c>
      <c r="W211" s="1131">
        <f>IF(ISERROR(VLOOKUP($A211,기획현황!$F:$BS,기획현황!$BG$1,FALSE))=TRUE,0,VLOOKUP($A211,기획현황!$F:$BS,기획현황!$BG$1,FALSE))</f>
        <v>0</v>
      </c>
      <c r="X211" s="1130"/>
      <c r="Y211" s="238"/>
      <c r="Z211" s="1122">
        <f t="shared" si="29"/>
        <v>0</v>
      </c>
      <c r="AA211" s="1123">
        <f t="shared" si="29"/>
        <v>0</v>
      </c>
      <c r="AB211" s="1139">
        <f t="shared" si="29"/>
        <v>0</v>
      </c>
      <c r="AC211" s="1132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22">
        <f t="shared" si="24"/>
        <v>0</v>
      </c>
      <c r="AE211" s="1133">
        <f t="shared" si="24"/>
        <v>0</v>
      </c>
      <c r="AF211" s="1133">
        <f t="shared" si="24"/>
        <v>0</v>
      </c>
      <c r="AG211" s="1133">
        <f t="shared" si="24"/>
        <v>0</v>
      </c>
      <c r="AH211" s="1134">
        <f t="shared" si="24"/>
        <v>0</v>
      </c>
      <c r="AI211" s="1134">
        <f t="shared" si="24"/>
        <v>0</v>
      </c>
      <c r="AJ211" s="1135">
        <f>IF(ISERROR(VLOOKUP($A211,기획현황!$F:$BS,기획현황!$AM$1,FALSE))=TRUE,0,VLOOKUP($A211,기획현황!$F:$BS,기획현황!$AM$1,FALSE))</f>
        <v>0</v>
      </c>
      <c r="AK211" s="1130">
        <f t="shared" si="26"/>
        <v>0</v>
      </c>
      <c r="AL211" s="31"/>
    </row>
    <row r="212" spans="2:38" ht="53.25" customHeight="1">
      <c r="B212" s="310" t="str">
        <f t="shared" si="28"/>
        <v/>
      </c>
      <c r="C212" s="1117">
        <f>IF(ISERROR(VLOOKUP($A212,기획현황!$F:$BS,기획현황!$AG$1,FALSE))=TRUE,0,VLOOKUP($A212,기획현황!$F:$BS,기획현황!$AG$1,FALSE))</f>
        <v>0</v>
      </c>
      <c r="D212" s="1117">
        <f>IF(ISERROR(VLOOKUP($A212,기획현황!$F:$BS,기획현황!$AK$1,FALSE))=TRUE,0,VLOOKUP($A212,기획현황!$F:$BS,기획현황!$AK$1,FALSE))</f>
        <v>0</v>
      </c>
      <c r="F212" s="1140"/>
      <c r="G212" s="1119" t="str">
        <f>IF(ISERROR(VLOOKUP($A212,기획현황!$F:$BS,기획현황!$U$1,FALSE))=TRUE,"",VLOOKUP($A212,기획현황!$F:$BS,기획현황!$U$1,FALSE))</f>
        <v/>
      </c>
      <c r="H212" s="1119" t="str">
        <f>IF(ISERROR(VLOOKUP($A212,기획현황!$F:$BS,기획현황!$X$1,FALSE))=TRUE,"",VLOOKUP($A212,기획현황!$F:$BS,기획현황!$X$1,FALSE))</f>
        <v/>
      </c>
      <c r="I212" s="1120" t="str">
        <f>IF(ISERROR(VLOOKUP($A212,기획현황!$F:$BS,기획현황!$AG$1,FALSE))=TRUE,"",VLOOKUP($A212,기획현황!$F:$BS,기획현황!$AG$1,FALSE))</f>
        <v/>
      </c>
      <c r="J212" s="1136">
        <f>SUMIF(기획현황!$F:$F,$A212,기획현황!$AF:$AF)</f>
        <v>0</v>
      </c>
      <c r="K212" s="1122">
        <f>IF(ISERROR(VLOOKUP($A212,기획현황!$F:$BS,기획현황!$AU$1,FALSE))=TRUE,0,VLOOKUP($A212,기획현황!$F:$BS,기획현황!$AU$1,FALSE))</f>
        <v>0</v>
      </c>
      <c r="L212" s="1123">
        <f>IF(ISERROR(VLOOKUP($A212,기획현황!$F:$BS,기획현황!$AV$1,FALSE))=TRUE,0,VLOOKUP($A212,기획현황!$F:$BS,기획현황!$AV$1,FALSE))</f>
        <v>0</v>
      </c>
      <c r="M212" s="1124">
        <f>IF(ISERROR(VLOOKUP($A212,기획현황!$F:$BS,기획현황!$AW$1,FALSE))=TRUE,0,VLOOKUP($A212,기획현황!$F:$BS,기획현황!$AW$1,FALSE))</f>
        <v>0</v>
      </c>
      <c r="N212" s="1125">
        <f>IF(ISERROR(VLOOKUP($A212,기획현황!$F:$BS,기획현황!$AP$1,FALSE))=TRUE,0,VLOOKUP($A212,기획현황!$F:$BS,기획현황!$AP$1,FALSE))</f>
        <v>0</v>
      </c>
      <c r="O212" s="1126">
        <f t="shared" si="25"/>
        <v>0</v>
      </c>
      <c r="P212" s="1127">
        <f t="shared" si="25"/>
        <v>0</v>
      </c>
      <c r="Q212" s="1127">
        <f t="shared" si="25"/>
        <v>0</v>
      </c>
      <c r="R212" s="1127">
        <f t="shared" si="25"/>
        <v>0</v>
      </c>
      <c r="S212" s="1128">
        <f t="shared" si="25"/>
        <v>0</v>
      </c>
      <c r="T212" s="1128">
        <f t="shared" si="25"/>
        <v>0</v>
      </c>
      <c r="U212" s="1129">
        <f>IF(ISERROR(VLOOKUP($A212,기획현황!$F:$BS,기획현황!$AM$1,FALSE))=TRUE,0,VLOOKUP($A212,기획현황!$F:$BS,기획현황!$AM$1,FALSE))</f>
        <v>0</v>
      </c>
      <c r="V212" s="1130">
        <f t="shared" si="27"/>
        <v>0</v>
      </c>
      <c r="W212" s="1131">
        <f>IF(ISERROR(VLOOKUP($A212,기획현황!$F:$BS,기획현황!$BG$1,FALSE))=TRUE,0,VLOOKUP($A212,기획현황!$F:$BS,기획현황!$BG$1,FALSE))</f>
        <v>0</v>
      </c>
      <c r="X212" s="1130"/>
      <c r="Y212" s="238"/>
      <c r="Z212" s="1122">
        <f t="shared" si="29"/>
        <v>0</v>
      </c>
      <c r="AA212" s="1123">
        <f t="shared" si="29"/>
        <v>0</v>
      </c>
      <c r="AB212" s="1139">
        <f t="shared" si="29"/>
        <v>0</v>
      </c>
      <c r="AC212" s="1132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22">
        <f t="shared" si="24"/>
        <v>0</v>
      </c>
      <c r="AE212" s="1133">
        <f t="shared" si="24"/>
        <v>0</v>
      </c>
      <c r="AF212" s="1133">
        <f t="shared" si="24"/>
        <v>0</v>
      </c>
      <c r="AG212" s="1133">
        <f t="shared" si="24"/>
        <v>0</v>
      </c>
      <c r="AH212" s="1134">
        <f t="shared" si="24"/>
        <v>0</v>
      </c>
      <c r="AI212" s="1134">
        <f t="shared" si="24"/>
        <v>0</v>
      </c>
      <c r="AJ212" s="1135">
        <f>IF(ISERROR(VLOOKUP($A212,기획현황!$F:$BS,기획현황!$AM$1,FALSE))=TRUE,0,VLOOKUP($A212,기획현황!$F:$BS,기획현황!$AM$1,FALSE))</f>
        <v>0</v>
      </c>
      <c r="AK212" s="1130">
        <f t="shared" si="26"/>
        <v>0</v>
      </c>
      <c r="AL212" s="31"/>
    </row>
    <row r="213" spans="2:38" ht="53.25" customHeight="1">
      <c r="B213" s="310" t="str">
        <f t="shared" si="28"/>
        <v/>
      </c>
      <c r="C213" s="1117">
        <f>IF(ISERROR(VLOOKUP($A213,기획현황!$F:$BS,기획현황!$AG$1,FALSE))=TRUE,0,VLOOKUP($A213,기획현황!$F:$BS,기획현황!$AG$1,FALSE))</f>
        <v>0</v>
      </c>
      <c r="D213" s="1117">
        <f>IF(ISERROR(VLOOKUP($A213,기획현황!$F:$BS,기획현황!$AK$1,FALSE))=TRUE,0,VLOOKUP($A213,기획현황!$F:$BS,기획현황!$AK$1,FALSE))</f>
        <v>0</v>
      </c>
      <c r="F213" s="1140"/>
      <c r="G213" s="1119" t="str">
        <f>IF(ISERROR(VLOOKUP($A213,기획현황!$F:$BS,기획현황!$U$1,FALSE))=TRUE,"",VLOOKUP($A213,기획현황!$F:$BS,기획현황!$U$1,FALSE))</f>
        <v/>
      </c>
      <c r="H213" s="1119" t="str">
        <f>IF(ISERROR(VLOOKUP($A213,기획현황!$F:$BS,기획현황!$X$1,FALSE))=TRUE,"",VLOOKUP($A213,기획현황!$F:$BS,기획현황!$X$1,FALSE))</f>
        <v/>
      </c>
      <c r="I213" s="1120" t="str">
        <f>IF(ISERROR(VLOOKUP($A213,기획현황!$F:$BS,기획현황!$AG$1,FALSE))=TRUE,"",VLOOKUP($A213,기획현황!$F:$BS,기획현황!$AG$1,FALSE))</f>
        <v/>
      </c>
      <c r="J213" s="1136">
        <f>SUMIF(기획현황!$F:$F,$A213,기획현황!$AF:$AF)</f>
        <v>0</v>
      </c>
      <c r="K213" s="1122">
        <f>IF(ISERROR(VLOOKUP($A213,기획현황!$F:$BS,기획현황!$AU$1,FALSE))=TRUE,0,VLOOKUP($A213,기획현황!$F:$BS,기획현황!$AU$1,FALSE))</f>
        <v>0</v>
      </c>
      <c r="L213" s="1123">
        <f>IF(ISERROR(VLOOKUP($A213,기획현황!$F:$BS,기획현황!$AV$1,FALSE))=TRUE,0,VLOOKUP($A213,기획현황!$F:$BS,기획현황!$AV$1,FALSE))</f>
        <v>0</v>
      </c>
      <c r="M213" s="1124">
        <f>IF(ISERROR(VLOOKUP($A213,기획현황!$F:$BS,기획현황!$AW$1,FALSE))=TRUE,0,VLOOKUP($A213,기획현황!$F:$BS,기획현황!$AW$1,FALSE))</f>
        <v>0</v>
      </c>
      <c r="N213" s="1125">
        <f>IF(ISERROR(VLOOKUP($A213,기획현황!$F:$BS,기획현황!$AP$1,FALSE))=TRUE,0,VLOOKUP($A213,기획현황!$F:$BS,기획현황!$AP$1,FALSE))</f>
        <v>0</v>
      </c>
      <c r="O213" s="1126">
        <f t="shared" si="25"/>
        <v>0</v>
      </c>
      <c r="P213" s="1127">
        <f t="shared" si="25"/>
        <v>0</v>
      </c>
      <c r="Q213" s="1127">
        <f t="shared" si="25"/>
        <v>0</v>
      </c>
      <c r="R213" s="1127">
        <f t="shared" si="25"/>
        <v>0</v>
      </c>
      <c r="S213" s="1128">
        <f t="shared" si="25"/>
        <v>0</v>
      </c>
      <c r="T213" s="1128">
        <f t="shared" si="25"/>
        <v>0</v>
      </c>
      <c r="U213" s="1129">
        <f>IF(ISERROR(VLOOKUP($A213,기획현황!$F:$BS,기획현황!$AM$1,FALSE))=TRUE,0,VLOOKUP($A213,기획현황!$F:$BS,기획현황!$AM$1,FALSE))</f>
        <v>0</v>
      </c>
      <c r="V213" s="1130">
        <f t="shared" si="27"/>
        <v>0</v>
      </c>
      <c r="W213" s="1131">
        <f>IF(ISERROR(VLOOKUP($A213,기획현황!$F:$BS,기획현황!$BG$1,FALSE))=TRUE,0,VLOOKUP($A213,기획현황!$F:$BS,기획현황!$BG$1,FALSE))</f>
        <v>0</v>
      </c>
      <c r="X213" s="1130"/>
      <c r="Y213" s="238"/>
      <c r="Z213" s="1122">
        <f t="shared" si="29"/>
        <v>0</v>
      </c>
      <c r="AA213" s="1123">
        <f t="shared" si="29"/>
        <v>0</v>
      </c>
      <c r="AB213" s="1139">
        <f t="shared" si="29"/>
        <v>0</v>
      </c>
      <c r="AC213" s="1132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22">
        <f t="shared" si="24"/>
        <v>0</v>
      </c>
      <c r="AE213" s="1133">
        <f t="shared" si="24"/>
        <v>0</v>
      </c>
      <c r="AF213" s="1133">
        <f t="shared" si="24"/>
        <v>0</v>
      </c>
      <c r="AG213" s="1133">
        <f t="shared" si="24"/>
        <v>0</v>
      </c>
      <c r="AH213" s="1134">
        <f t="shared" si="24"/>
        <v>0</v>
      </c>
      <c r="AI213" s="1134">
        <f t="shared" si="24"/>
        <v>0</v>
      </c>
      <c r="AJ213" s="1135">
        <f>IF(ISERROR(VLOOKUP($A213,기획현황!$F:$BS,기획현황!$AM$1,FALSE))=TRUE,0,VLOOKUP($A213,기획현황!$F:$BS,기획현황!$AM$1,FALSE))</f>
        <v>0</v>
      </c>
      <c r="AK213" s="1130">
        <f t="shared" si="26"/>
        <v>0</v>
      </c>
      <c r="AL213" s="31"/>
    </row>
    <row r="214" spans="2:38" ht="53.25" customHeight="1">
      <c r="B214" s="310" t="str">
        <f t="shared" si="28"/>
        <v/>
      </c>
      <c r="C214" s="1117">
        <f>IF(ISERROR(VLOOKUP($A214,기획현황!$F:$BS,기획현황!$AG$1,FALSE))=TRUE,0,VLOOKUP($A214,기획현황!$F:$BS,기획현황!$AG$1,FALSE))</f>
        <v>0</v>
      </c>
      <c r="D214" s="1117">
        <f>IF(ISERROR(VLOOKUP($A214,기획현황!$F:$BS,기획현황!$AK$1,FALSE))=TRUE,0,VLOOKUP($A214,기획현황!$F:$BS,기획현황!$AK$1,FALSE))</f>
        <v>0</v>
      </c>
      <c r="F214" s="1140"/>
      <c r="G214" s="1119" t="str">
        <f>IF(ISERROR(VLOOKUP($A214,기획현황!$F:$BS,기획현황!$U$1,FALSE))=TRUE,"",VLOOKUP($A214,기획현황!$F:$BS,기획현황!$U$1,FALSE))</f>
        <v/>
      </c>
      <c r="H214" s="1119" t="str">
        <f>IF(ISERROR(VLOOKUP($A214,기획현황!$F:$BS,기획현황!$X$1,FALSE))=TRUE,"",VLOOKUP($A214,기획현황!$F:$BS,기획현황!$X$1,FALSE))</f>
        <v/>
      </c>
      <c r="I214" s="1120" t="str">
        <f>IF(ISERROR(VLOOKUP($A214,기획현황!$F:$BS,기획현황!$AG$1,FALSE))=TRUE,"",VLOOKUP($A214,기획현황!$F:$BS,기획현황!$AG$1,FALSE))</f>
        <v/>
      </c>
      <c r="J214" s="1136">
        <f>SUMIF(기획현황!$F:$F,$A214,기획현황!$AF:$AF)</f>
        <v>0</v>
      </c>
      <c r="K214" s="1122">
        <f>IF(ISERROR(VLOOKUP($A214,기획현황!$F:$BS,기획현황!$AU$1,FALSE))=TRUE,0,VLOOKUP($A214,기획현황!$F:$BS,기획현황!$AU$1,FALSE))</f>
        <v>0</v>
      </c>
      <c r="L214" s="1123">
        <f>IF(ISERROR(VLOOKUP($A214,기획현황!$F:$BS,기획현황!$AV$1,FALSE))=TRUE,0,VLOOKUP($A214,기획현황!$F:$BS,기획현황!$AV$1,FALSE))</f>
        <v>0</v>
      </c>
      <c r="M214" s="1124">
        <f>IF(ISERROR(VLOOKUP($A214,기획현황!$F:$BS,기획현황!$AW$1,FALSE))=TRUE,0,VLOOKUP($A214,기획현황!$F:$BS,기획현황!$AW$1,FALSE))</f>
        <v>0</v>
      </c>
      <c r="N214" s="1125">
        <f>IF(ISERROR(VLOOKUP($A214,기획현황!$F:$BS,기획현황!$AP$1,FALSE))=TRUE,0,VLOOKUP($A214,기획현황!$F:$BS,기획현황!$AP$1,FALSE))</f>
        <v>0</v>
      </c>
      <c r="O214" s="1126">
        <f t="shared" si="25"/>
        <v>0</v>
      </c>
      <c r="P214" s="1127">
        <f t="shared" si="25"/>
        <v>0</v>
      </c>
      <c r="Q214" s="1127">
        <f t="shared" si="25"/>
        <v>0</v>
      </c>
      <c r="R214" s="1127">
        <f t="shared" si="25"/>
        <v>0</v>
      </c>
      <c r="S214" s="1128">
        <f t="shared" si="25"/>
        <v>0</v>
      </c>
      <c r="T214" s="1128">
        <f t="shared" si="25"/>
        <v>0</v>
      </c>
      <c r="U214" s="1129">
        <f>IF(ISERROR(VLOOKUP($A214,기획현황!$F:$BS,기획현황!$AM$1,FALSE))=TRUE,0,VLOOKUP($A214,기획현황!$F:$BS,기획현황!$AM$1,FALSE))</f>
        <v>0</v>
      </c>
      <c r="V214" s="1130">
        <f t="shared" si="27"/>
        <v>0</v>
      </c>
      <c r="W214" s="1131">
        <f>IF(ISERROR(VLOOKUP($A214,기획현황!$F:$BS,기획현황!$BG$1,FALSE))=TRUE,0,VLOOKUP($A214,기획현황!$F:$BS,기획현황!$BG$1,FALSE))</f>
        <v>0</v>
      </c>
      <c r="X214" s="1130"/>
      <c r="Y214" s="238"/>
      <c r="Z214" s="1122">
        <f t="shared" si="29"/>
        <v>0</v>
      </c>
      <c r="AA214" s="1123">
        <f t="shared" si="29"/>
        <v>0</v>
      </c>
      <c r="AB214" s="1139">
        <f t="shared" si="29"/>
        <v>0</v>
      </c>
      <c r="AC214" s="1132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22">
        <f t="shared" si="24"/>
        <v>0</v>
      </c>
      <c r="AE214" s="1133">
        <f t="shared" si="24"/>
        <v>0</v>
      </c>
      <c r="AF214" s="1133">
        <f t="shared" si="24"/>
        <v>0</v>
      </c>
      <c r="AG214" s="1133">
        <f t="shared" si="24"/>
        <v>0</v>
      </c>
      <c r="AH214" s="1134">
        <f t="shared" si="24"/>
        <v>0</v>
      </c>
      <c r="AI214" s="1134">
        <f t="shared" si="24"/>
        <v>0</v>
      </c>
      <c r="AJ214" s="1135">
        <f>IF(ISERROR(VLOOKUP($A214,기획현황!$F:$BS,기획현황!$AM$1,FALSE))=TRUE,0,VLOOKUP($A214,기획현황!$F:$BS,기획현황!$AM$1,FALSE))</f>
        <v>0</v>
      </c>
      <c r="AK214" s="1130">
        <f t="shared" si="26"/>
        <v>0</v>
      </c>
      <c r="AL214" s="31"/>
    </row>
    <row r="215" spans="2:38" ht="53.25" customHeight="1">
      <c r="B215" s="310" t="str">
        <f t="shared" si="28"/>
        <v/>
      </c>
      <c r="C215" s="1117">
        <f>IF(ISERROR(VLOOKUP($A215,기획현황!$F:$BS,기획현황!$AG$1,FALSE))=TRUE,0,VLOOKUP($A215,기획현황!$F:$BS,기획현황!$AG$1,FALSE))</f>
        <v>0</v>
      </c>
      <c r="D215" s="1117">
        <f>IF(ISERROR(VLOOKUP($A215,기획현황!$F:$BS,기획현황!$AK$1,FALSE))=TRUE,0,VLOOKUP($A215,기획현황!$F:$BS,기획현황!$AK$1,FALSE))</f>
        <v>0</v>
      </c>
      <c r="F215" s="1140"/>
      <c r="G215" s="1119" t="str">
        <f>IF(ISERROR(VLOOKUP($A215,기획현황!$F:$BS,기획현황!$U$1,FALSE))=TRUE,"",VLOOKUP($A215,기획현황!$F:$BS,기획현황!$U$1,FALSE))</f>
        <v/>
      </c>
      <c r="H215" s="1119" t="str">
        <f>IF(ISERROR(VLOOKUP($A215,기획현황!$F:$BS,기획현황!$X$1,FALSE))=TRUE,"",VLOOKUP($A215,기획현황!$F:$BS,기획현황!$X$1,FALSE))</f>
        <v/>
      </c>
      <c r="I215" s="1120" t="str">
        <f>IF(ISERROR(VLOOKUP($A215,기획현황!$F:$BS,기획현황!$AG$1,FALSE))=TRUE,"",VLOOKUP($A215,기획현황!$F:$BS,기획현황!$AG$1,FALSE))</f>
        <v/>
      </c>
      <c r="J215" s="1136">
        <f>SUMIF(기획현황!$F:$F,$A215,기획현황!$AF:$AF)</f>
        <v>0</v>
      </c>
      <c r="K215" s="1122">
        <f>IF(ISERROR(VLOOKUP($A215,기획현황!$F:$BS,기획현황!$AU$1,FALSE))=TRUE,0,VLOOKUP($A215,기획현황!$F:$BS,기획현황!$AU$1,FALSE))</f>
        <v>0</v>
      </c>
      <c r="L215" s="1123">
        <f>IF(ISERROR(VLOOKUP($A215,기획현황!$F:$BS,기획현황!$AV$1,FALSE))=TRUE,0,VLOOKUP($A215,기획현황!$F:$BS,기획현황!$AV$1,FALSE))</f>
        <v>0</v>
      </c>
      <c r="M215" s="1124">
        <f>IF(ISERROR(VLOOKUP($A215,기획현황!$F:$BS,기획현황!$AW$1,FALSE))=TRUE,0,VLOOKUP($A215,기획현황!$F:$BS,기획현황!$AW$1,FALSE))</f>
        <v>0</v>
      </c>
      <c r="N215" s="1125">
        <f>IF(ISERROR(VLOOKUP($A215,기획현황!$F:$BS,기획현황!$AP$1,FALSE))=TRUE,0,VLOOKUP($A215,기획현황!$F:$BS,기획현황!$AP$1,FALSE))</f>
        <v>0</v>
      </c>
      <c r="O215" s="1126">
        <f t="shared" si="25"/>
        <v>0</v>
      </c>
      <c r="P215" s="1127">
        <f t="shared" si="25"/>
        <v>0</v>
      </c>
      <c r="Q215" s="1127">
        <f t="shared" si="25"/>
        <v>0</v>
      </c>
      <c r="R215" s="1127">
        <f t="shared" si="25"/>
        <v>0</v>
      </c>
      <c r="S215" s="1128">
        <f t="shared" si="25"/>
        <v>0</v>
      </c>
      <c r="T215" s="1128">
        <f t="shared" si="25"/>
        <v>0</v>
      </c>
      <c r="U215" s="1129">
        <f>IF(ISERROR(VLOOKUP($A215,기획현황!$F:$BS,기획현황!$AM$1,FALSE))=TRUE,0,VLOOKUP($A215,기획현황!$F:$BS,기획현황!$AM$1,FALSE))</f>
        <v>0</v>
      </c>
      <c r="V215" s="1130">
        <f t="shared" si="27"/>
        <v>0</v>
      </c>
      <c r="W215" s="1131">
        <f>IF(ISERROR(VLOOKUP($A215,기획현황!$F:$BS,기획현황!$BG$1,FALSE))=TRUE,0,VLOOKUP($A215,기획현황!$F:$BS,기획현황!$BG$1,FALSE))</f>
        <v>0</v>
      </c>
      <c r="X215" s="1130"/>
      <c r="Y215" s="238"/>
      <c r="Z215" s="1122">
        <f t="shared" si="29"/>
        <v>0</v>
      </c>
      <c r="AA215" s="1123">
        <f t="shared" si="29"/>
        <v>0</v>
      </c>
      <c r="AB215" s="1139">
        <f t="shared" si="29"/>
        <v>0</v>
      </c>
      <c r="AC215" s="1132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22">
        <f t="shared" si="24"/>
        <v>0</v>
      </c>
      <c r="AE215" s="1133">
        <f t="shared" si="24"/>
        <v>0</v>
      </c>
      <c r="AF215" s="1133">
        <f t="shared" si="24"/>
        <v>0</v>
      </c>
      <c r="AG215" s="1133">
        <f t="shared" si="24"/>
        <v>0</v>
      </c>
      <c r="AH215" s="1134">
        <f t="shared" si="24"/>
        <v>0</v>
      </c>
      <c r="AI215" s="1134">
        <f t="shared" si="24"/>
        <v>0</v>
      </c>
      <c r="AJ215" s="1135">
        <f>IF(ISERROR(VLOOKUP($A215,기획현황!$F:$BS,기획현황!$AM$1,FALSE))=TRUE,0,VLOOKUP($A215,기획현황!$F:$BS,기획현황!$AM$1,FALSE))</f>
        <v>0</v>
      </c>
      <c r="AK215" s="1130">
        <f t="shared" si="26"/>
        <v>0</v>
      </c>
      <c r="AL215" s="31"/>
    </row>
    <row r="216" spans="2:38" ht="53.25" customHeight="1">
      <c r="B216" s="310" t="str">
        <f t="shared" si="28"/>
        <v/>
      </c>
      <c r="C216" s="1117">
        <f>IF(ISERROR(VLOOKUP($A216,기획현황!$F:$BS,기획현황!$AG$1,FALSE))=TRUE,0,VLOOKUP($A216,기획현황!$F:$BS,기획현황!$AG$1,FALSE))</f>
        <v>0</v>
      </c>
      <c r="D216" s="1117">
        <f>IF(ISERROR(VLOOKUP($A216,기획현황!$F:$BS,기획현황!$AK$1,FALSE))=TRUE,0,VLOOKUP($A216,기획현황!$F:$BS,기획현황!$AK$1,FALSE))</f>
        <v>0</v>
      </c>
      <c r="F216" s="1140"/>
      <c r="G216" s="1119" t="str">
        <f>IF(ISERROR(VLOOKUP($A216,기획현황!$F:$BS,기획현황!$U$1,FALSE))=TRUE,"",VLOOKUP($A216,기획현황!$F:$BS,기획현황!$U$1,FALSE))</f>
        <v/>
      </c>
      <c r="H216" s="1119" t="str">
        <f>IF(ISERROR(VLOOKUP($A216,기획현황!$F:$BS,기획현황!$X$1,FALSE))=TRUE,"",VLOOKUP($A216,기획현황!$F:$BS,기획현황!$X$1,FALSE))</f>
        <v/>
      </c>
      <c r="I216" s="1120" t="str">
        <f>IF(ISERROR(VLOOKUP($A216,기획현황!$F:$BS,기획현황!$AG$1,FALSE))=TRUE,"",VLOOKUP($A216,기획현황!$F:$BS,기획현황!$AG$1,FALSE))</f>
        <v/>
      </c>
      <c r="J216" s="1136">
        <f>SUMIF(기획현황!$F:$F,$A216,기획현황!$AF:$AF)</f>
        <v>0</v>
      </c>
      <c r="K216" s="1122">
        <f>IF(ISERROR(VLOOKUP($A216,기획현황!$F:$BS,기획현황!$AU$1,FALSE))=TRUE,0,VLOOKUP($A216,기획현황!$F:$BS,기획현황!$AU$1,FALSE))</f>
        <v>0</v>
      </c>
      <c r="L216" s="1123">
        <f>IF(ISERROR(VLOOKUP($A216,기획현황!$F:$BS,기획현황!$AV$1,FALSE))=TRUE,0,VLOOKUP($A216,기획현황!$F:$BS,기획현황!$AV$1,FALSE))</f>
        <v>0</v>
      </c>
      <c r="M216" s="1124">
        <f>IF(ISERROR(VLOOKUP($A216,기획현황!$F:$BS,기획현황!$AW$1,FALSE))=TRUE,0,VLOOKUP($A216,기획현황!$F:$BS,기획현황!$AW$1,FALSE))</f>
        <v>0</v>
      </c>
      <c r="N216" s="1125">
        <f>IF(ISERROR(VLOOKUP($A216,기획현황!$F:$BS,기획현황!$AP$1,FALSE))=TRUE,0,VLOOKUP($A216,기획현황!$F:$BS,기획현황!$AP$1,FALSE))</f>
        <v>0</v>
      </c>
      <c r="O216" s="1126">
        <f t="shared" si="25"/>
        <v>0</v>
      </c>
      <c r="P216" s="1127">
        <f t="shared" si="25"/>
        <v>0</v>
      </c>
      <c r="Q216" s="1127">
        <f t="shared" si="25"/>
        <v>0</v>
      </c>
      <c r="R216" s="1127">
        <f t="shared" si="25"/>
        <v>0</v>
      </c>
      <c r="S216" s="1128">
        <f t="shared" si="25"/>
        <v>0</v>
      </c>
      <c r="T216" s="1128">
        <f t="shared" si="25"/>
        <v>0</v>
      </c>
      <c r="U216" s="1129">
        <f>IF(ISERROR(VLOOKUP($A216,기획현황!$F:$BS,기획현황!$AM$1,FALSE))=TRUE,0,VLOOKUP($A216,기획현황!$F:$BS,기획현황!$AM$1,FALSE))</f>
        <v>0</v>
      </c>
      <c r="V216" s="1130">
        <f t="shared" si="27"/>
        <v>0</v>
      </c>
      <c r="W216" s="1131">
        <f>IF(ISERROR(VLOOKUP($A216,기획현황!$F:$BS,기획현황!$BG$1,FALSE))=TRUE,0,VLOOKUP($A216,기획현황!$F:$BS,기획현황!$BG$1,FALSE))</f>
        <v>0</v>
      </c>
      <c r="X216" s="1130"/>
      <c r="Y216" s="238"/>
      <c r="Z216" s="1122">
        <f t="shared" si="29"/>
        <v>0</v>
      </c>
      <c r="AA216" s="1123">
        <f t="shared" si="29"/>
        <v>0</v>
      </c>
      <c r="AB216" s="1139">
        <f t="shared" si="29"/>
        <v>0</v>
      </c>
      <c r="AC216" s="1132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22">
        <f t="shared" si="24"/>
        <v>0</v>
      </c>
      <c r="AE216" s="1133">
        <f t="shared" si="24"/>
        <v>0</v>
      </c>
      <c r="AF216" s="1133">
        <f t="shared" si="24"/>
        <v>0</v>
      </c>
      <c r="AG216" s="1133">
        <f t="shared" si="24"/>
        <v>0</v>
      </c>
      <c r="AH216" s="1134">
        <f t="shared" si="24"/>
        <v>0</v>
      </c>
      <c r="AI216" s="1134">
        <f t="shared" si="24"/>
        <v>0</v>
      </c>
      <c r="AJ216" s="1135">
        <f>IF(ISERROR(VLOOKUP($A216,기획현황!$F:$BS,기획현황!$AM$1,FALSE))=TRUE,0,VLOOKUP($A216,기획현황!$F:$BS,기획현황!$AM$1,FALSE))</f>
        <v>0</v>
      </c>
      <c r="AK216" s="1130">
        <f t="shared" si="26"/>
        <v>0</v>
      </c>
      <c r="AL216" s="31"/>
    </row>
    <row r="217" spans="2:38" ht="53.25" customHeight="1">
      <c r="B217" s="310" t="str">
        <f t="shared" si="28"/>
        <v/>
      </c>
      <c r="C217" s="1117">
        <f>IF(ISERROR(VLOOKUP($A217,기획현황!$F:$BS,기획현황!$AG$1,FALSE))=TRUE,0,VLOOKUP($A217,기획현황!$F:$BS,기획현황!$AG$1,FALSE))</f>
        <v>0</v>
      </c>
      <c r="D217" s="1117">
        <f>IF(ISERROR(VLOOKUP($A217,기획현황!$F:$BS,기획현황!$AK$1,FALSE))=TRUE,0,VLOOKUP($A217,기획현황!$F:$BS,기획현황!$AK$1,FALSE))</f>
        <v>0</v>
      </c>
      <c r="F217" s="1140"/>
      <c r="G217" s="1119" t="str">
        <f>IF(ISERROR(VLOOKUP($A217,기획현황!$F:$BS,기획현황!$U$1,FALSE))=TRUE,"",VLOOKUP($A217,기획현황!$F:$BS,기획현황!$U$1,FALSE))</f>
        <v/>
      </c>
      <c r="H217" s="1119" t="str">
        <f>IF(ISERROR(VLOOKUP($A217,기획현황!$F:$BS,기획현황!$X$1,FALSE))=TRUE,"",VLOOKUP($A217,기획현황!$F:$BS,기획현황!$X$1,FALSE))</f>
        <v/>
      </c>
      <c r="I217" s="1120" t="str">
        <f>IF(ISERROR(VLOOKUP($A217,기획현황!$F:$BS,기획현황!$AG$1,FALSE))=TRUE,"",VLOOKUP($A217,기획현황!$F:$BS,기획현황!$AG$1,FALSE))</f>
        <v/>
      </c>
      <c r="J217" s="1136">
        <f>SUMIF(기획현황!$F:$F,$A217,기획현황!$AF:$AF)</f>
        <v>0</v>
      </c>
      <c r="K217" s="1122">
        <f>IF(ISERROR(VLOOKUP($A217,기획현황!$F:$BS,기획현황!$AU$1,FALSE))=TRUE,0,VLOOKUP($A217,기획현황!$F:$BS,기획현황!$AU$1,FALSE))</f>
        <v>0</v>
      </c>
      <c r="L217" s="1123">
        <f>IF(ISERROR(VLOOKUP($A217,기획현황!$F:$BS,기획현황!$AV$1,FALSE))=TRUE,0,VLOOKUP($A217,기획현황!$F:$BS,기획현황!$AV$1,FALSE))</f>
        <v>0</v>
      </c>
      <c r="M217" s="1124">
        <f>IF(ISERROR(VLOOKUP($A217,기획현황!$F:$BS,기획현황!$AW$1,FALSE))=TRUE,0,VLOOKUP($A217,기획현황!$F:$BS,기획현황!$AW$1,FALSE))</f>
        <v>0</v>
      </c>
      <c r="N217" s="1125">
        <f>IF(ISERROR(VLOOKUP($A217,기획현황!$F:$BS,기획현황!$AP$1,FALSE))=TRUE,0,VLOOKUP($A217,기획현황!$F:$BS,기획현황!$AP$1,FALSE))</f>
        <v>0</v>
      </c>
      <c r="O217" s="1126">
        <f t="shared" si="25"/>
        <v>0</v>
      </c>
      <c r="P217" s="1127">
        <f t="shared" si="25"/>
        <v>0</v>
      </c>
      <c r="Q217" s="1127">
        <f t="shared" si="25"/>
        <v>0</v>
      </c>
      <c r="R217" s="1127">
        <f t="shared" si="25"/>
        <v>0</v>
      </c>
      <c r="S217" s="1128">
        <f t="shared" si="25"/>
        <v>0</v>
      </c>
      <c r="T217" s="1128">
        <f t="shared" si="25"/>
        <v>0</v>
      </c>
      <c r="U217" s="1129">
        <f>IF(ISERROR(VLOOKUP($A217,기획현황!$F:$BS,기획현황!$AM$1,FALSE))=TRUE,0,VLOOKUP($A217,기획현황!$F:$BS,기획현황!$AM$1,FALSE))</f>
        <v>0</v>
      </c>
      <c r="V217" s="1130">
        <f t="shared" si="27"/>
        <v>0</v>
      </c>
      <c r="W217" s="1131">
        <f>IF(ISERROR(VLOOKUP($A217,기획현황!$F:$BS,기획현황!$BG$1,FALSE))=TRUE,0,VLOOKUP($A217,기획현황!$F:$BS,기획현황!$BG$1,FALSE))</f>
        <v>0</v>
      </c>
      <c r="X217" s="1130"/>
      <c r="Y217" s="238"/>
      <c r="Z217" s="1122">
        <f t="shared" si="29"/>
        <v>0</v>
      </c>
      <c r="AA217" s="1123">
        <f t="shared" si="29"/>
        <v>0</v>
      </c>
      <c r="AB217" s="1139">
        <f t="shared" si="29"/>
        <v>0</v>
      </c>
      <c r="AC217" s="1132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22">
        <f t="shared" si="24"/>
        <v>0</v>
      </c>
      <c r="AE217" s="1133">
        <f t="shared" si="24"/>
        <v>0</v>
      </c>
      <c r="AF217" s="1133">
        <f t="shared" si="24"/>
        <v>0</v>
      </c>
      <c r="AG217" s="1133">
        <f t="shared" si="24"/>
        <v>0</v>
      </c>
      <c r="AH217" s="1134">
        <f t="shared" si="24"/>
        <v>0</v>
      </c>
      <c r="AI217" s="1134">
        <f t="shared" si="24"/>
        <v>0</v>
      </c>
      <c r="AJ217" s="1135">
        <f>IF(ISERROR(VLOOKUP($A217,기획현황!$F:$BS,기획현황!$AM$1,FALSE))=TRUE,0,VLOOKUP($A217,기획현황!$F:$BS,기획현황!$AM$1,FALSE))</f>
        <v>0</v>
      </c>
      <c r="AK217" s="1130">
        <f t="shared" si="26"/>
        <v>0</v>
      </c>
      <c r="AL217" s="31"/>
    </row>
    <row r="218" spans="2:38" ht="53.25" customHeight="1">
      <c r="B218" s="310" t="str">
        <f t="shared" si="28"/>
        <v/>
      </c>
      <c r="C218" s="1117">
        <f>IF(ISERROR(VLOOKUP($A218,기획현황!$F:$BS,기획현황!$AG$1,FALSE))=TRUE,0,VLOOKUP($A218,기획현황!$F:$BS,기획현황!$AG$1,FALSE))</f>
        <v>0</v>
      </c>
      <c r="D218" s="1117">
        <f>IF(ISERROR(VLOOKUP($A218,기획현황!$F:$BS,기획현황!$AK$1,FALSE))=TRUE,0,VLOOKUP($A218,기획현황!$F:$BS,기획현황!$AK$1,FALSE))</f>
        <v>0</v>
      </c>
      <c r="F218" s="1140"/>
      <c r="G218" s="1119" t="str">
        <f>IF(ISERROR(VLOOKUP($A218,기획현황!$F:$BS,기획현황!$U$1,FALSE))=TRUE,"",VLOOKUP($A218,기획현황!$F:$BS,기획현황!$U$1,FALSE))</f>
        <v/>
      </c>
      <c r="H218" s="1119" t="str">
        <f>IF(ISERROR(VLOOKUP($A218,기획현황!$F:$BS,기획현황!$X$1,FALSE))=TRUE,"",VLOOKUP($A218,기획현황!$F:$BS,기획현황!$X$1,FALSE))</f>
        <v/>
      </c>
      <c r="I218" s="1120" t="str">
        <f>IF(ISERROR(VLOOKUP($A218,기획현황!$F:$BS,기획현황!$AG$1,FALSE))=TRUE,"",VLOOKUP($A218,기획현황!$F:$BS,기획현황!$AG$1,FALSE))</f>
        <v/>
      </c>
      <c r="J218" s="1136">
        <f>SUMIF(기획현황!$F:$F,$A218,기획현황!$AF:$AF)</f>
        <v>0</v>
      </c>
      <c r="K218" s="1122">
        <f>IF(ISERROR(VLOOKUP($A218,기획현황!$F:$BS,기획현황!$AU$1,FALSE))=TRUE,0,VLOOKUP($A218,기획현황!$F:$BS,기획현황!$AU$1,FALSE))</f>
        <v>0</v>
      </c>
      <c r="L218" s="1123">
        <f>IF(ISERROR(VLOOKUP($A218,기획현황!$F:$BS,기획현황!$AV$1,FALSE))=TRUE,0,VLOOKUP($A218,기획현황!$F:$BS,기획현황!$AV$1,FALSE))</f>
        <v>0</v>
      </c>
      <c r="M218" s="1124">
        <f>IF(ISERROR(VLOOKUP($A218,기획현황!$F:$BS,기획현황!$AW$1,FALSE))=TRUE,0,VLOOKUP($A218,기획현황!$F:$BS,기획현황!$AW$1,FALSE))</f>
        <v>0</v>
      </c>
      <c r="N218" s="1125">
        <f>IF(ISERROR(VLOOKUP($A218,기획현황!$F:$BS,기획현황!$AP$1,FALSE))=TRUE,0,VLOOKUP($A218,기획현황!$F:$BS,기획현황!$AP$1,FALSE))</f>
        <v>0</v>
      </c>
      <c r="O218" s="1126">
        <f t="shared" si="25"/>
        <v>0</v>
      </c>
      <c r="P218" s="1127">
        <f t="shared" si="25"/>
        <v>0</v>
      </c>
      <c r="Q218" s="1127">
        <f t="shared" si="25"/>
        <v>0</v>
      </c>
      <c r="R218" s="1127">
        <f t="shared" si="25"/>
        <v>0</v>
      </c>
      <c r="S218" s="1128">
        <f t="shared" si="25"/>
        <v>0</v>
      </c>
      <c r="T218" s="1128">
        <f t="shared" si="25"/>
        <v>0</v>
      </c>
      <c r="U218" s="1129">
        <f>IF(ISERROR(VLOOKUP($A218,기획현황!$F:$BS,기획현황!$AM$1,FALSE))=TRUE,0,VLOOKUP($A218,기획현황!$F:$BS,기획현황!$AM$1,FALSE))</f>
        <v>0</v>
      </c>
      <c r="V218" s="1130">
        <f t="shared" si="27"/>
        <v>0</v>
      </c>
      <c r="W218" s="1131">
        <f>IF(ISERROR(VLOOKUP($A218,기획현황!$F:$BS,기획현황!$BG$1,FALSE))=TRUE,0,VLOOKUP($A218,기획현황!$F:$BS,기획현황!$BG$1,FALSE))</f>
        <v>0</v>
      </c>
      <c r="X218" s="1130"/>
      <c r="Y218" s="238"/>
      <c r="Z218" s="1122">
        <f t="shared" si="29"/>
        <v>0</v>
      </c>
      <c r="AA218" s="1123">
        <f t="shared" si="29"/>
        <v>0</v>
      </c>
      <c r="AB218" s="1139">
        <f t="shared" si="29"/>
        <v>0</v>
      </c>
      <c r="AC218" s="1132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22">
        <f t="shared" si="24"/>
        <v>0</v>
      </c>
      <c r="AE218" s="1133">
        <f t="shared" si="24"/>
        <v>0</v>
      </c>
      <c r="AF218" s="1133">
        <f t="shared" si="24"/>
        <v>0</v>
      </c>
      <c r="AG218" s="1133">
        <f t="shared" si="24"/>
        <v>0</v>
      </c>
      <c r="AH218" s="1134">
        <f t="shared" si="24"/>
        <v>0</v>
      </c>
      <c r="AI218" s="1134">
        <f t="shared" si="24"/>
        <v>0</v>
      </c>
      <c r="AJ218" s="1135">
        <f>IF(ISERROR(VLOOKUP($A218,기획현황!$F:$BS,기획현황!$AM$1,FALSE))=TRUE,0,VLOOKUP($A218,기획현황!$F:$BS,기획현황!$AM$1,FALSE))</f>
        <v>0</v>
      </c>
      <c r="AK218" s="1130">
        <f t="shared" si="26"/>
        <v>0</v>
      </c>
      <c r="AL218" s="31"/>
    </row>
    <row r="219" spans="2:38" ht="53.25" customHeight="1">
      <c r="B219" s="310" t="str">
        <f t="shared" si="28"/>
        <v/>
      </c>
      <c r="C219" s="1117">
        <f>IF(ISERROR(VLOOKUP($A219,기획현황!$F:$BS,기획현황!$AG$1,FALSE))=TRUE,0,VLOOKUP($A219,기획현황!$F:$BS,기획현황!$AG$1,FALSE))</f>
        <v>0</v>
      </c>
      <c r="D219" s="1117">
        <f>IF(ISERROR(VLOOKUP($A219,기획현황!$F:$BS,기획현황!$AK$1,FALSE))=TRUE,0,VLOOKUP($A219,기획현황!$F:$BS,기획현황!$AK$1,FALSE))</f>
        <v>0</v>
      </c>
      <c r="F219" s="1140"/>
      <c r="G219" s="1119" t="str">
        <f>IF(ISERROR(VLOOKUP($A219,기획현황!$F:$BS,기획현황!$U$1,FALSE))=TRUE,"",VLOOKUP($A219,기획현황!$F:$BS,기획현황!$U$1,FALSE))</f>
        <v/>
      </c>
      <c r="H219" s="1119" t="str">
        <f>IF(ISERROR(VLOOKUP($A219,기획현황!$F:$BS,기획현황!$X$1,FALSE))=TRUE,"",VLOOKUP($A219,기획현황!$F:$BS,기획현황!$X$1,FALSE))</f>
        <v/>
      </c>
      <c r="I219" s="1120" t="str">
        <f>IF(ISERROR(VLOOKUP($A219,기획현황!$F:$BS,기획현황!$AG$1,FALSE))=TRUE,"",VLOOKUP($A219,기획현황!$F:$BS,기획현황!$AG$1,FALSE))</f>
        <v/>
      </c>
      <c r="J219" s="1136">
        <f>SUMIF(기획현황!$F:$F,$A219,기획현황!$AF:$AF)</f>
        <v>0</v>
      </c>
      <c r="K219" s="1122">
        <f>IF(ISERROR(VLOOKUP($A219,기획현황!$F:$BS,기획현황!$AU$1,FALSE))=TRUE,0,VLOOKUP($A219,기획현황!$F:$BS,기획현황!$AU$1,FALSE))</f>
        <v>0</v>
      </c>
      <c r="L219" s="1123">
        <f>IF(ISERROR(VLOOKUP($A219,기획현황!$F:$BS,기획현황!$AV$1,FALSE))=TRUE,0,VLOOKUP($A219,기획현황!$F:$BS,기획현황!$AV$1,FALSE))</f>
        <v>0</v>
      </c>
      <c r="M219" s="1124">
        <f>IF(ISERROR(VLOOKUP($A219,기획현황!$F:$BS,기획현황!$AW$1,FALSE))=TRUE,0,VLOOKUP($A219,기획현황!$F:$BS,기획현황!$AW$1,FALSE))</f>
        <v>0</v>
      </c>
      <c r="N219" s="1125">
        <f>IF(ISERROR(VLOOKUP($A219,기획현황!$F:$BS,기획현황!$AP$1,FALSE))=TRUE,0,VLOOKUP($A219,기획현황!$F:$BS,기획현황!$AP$1,FALSE))</f>
        <v>0</v>
      </c>
      <c r="O219" s="1126">
        <f t="shared" si="25"/>
        <v>0</v>
      </c>
      <c r="P219" s="1127">
        <f t="shared" si="25"/>
        <v>0</v>
      </c>
      <c r="Q219" s="1127">
        <f t="shared" si="25"/>
        <v>0</v>
      </c>
      <c r="R219" s="1127">
        <f t="shared" si="25"/>
        <v>0</v>
      </c>
      <c r="S219" s="1128">
        <f t="shared" si="25"/>
        <v>0</v>
      </c>
      <c r="T219" s="1128">
        <f t="shared" si="25"/>
        <v>0</v>
      </c>
      <c r="U219" s="1129">
        <f>IF(ISERROR(VLOOKUP($A219,기획현황!$F:$BS,기획현황!$AM$1,FALSE))=TRUE,0,VLOOKUP($A219,기획현황!$F:$BS,기획현황!$AM$1,FALSE))</f>
        <v>0</v>
      </c>
      <c r="V219" s="1130">
        <f t="shared" si="27"/>
        <v>0</v>
      </c>
      <c r="W219" s="1131">
        <f>IF(ISERROR(VLOOKUP($A219,기획현황!$F:$BS,기획현황!$BG$1,FALSE))=TRUE,0,VLOOKUP($A219,기획현황!$F:$BS,기획현황!$BG$1,FALSE))</f>
        <v>0</v>
      </c>
      <c r="X219" s="1130"/>
      <c r="Y219" s="238"/>
      <c r="Z219" s="1122">
        <f t="shared" si="29"/>
        <v>0</v>
      </c>
      <c r="AA219" s="1123">
        <f t="shared" si="29"/>
        <v>0</v>
      </c>
      <c r="AB219" s="1139">
        <f t="shared" si="29"/>
        <v>0</v>
      </c>
      <c r="AC219" s="1132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22">
        <f t="shared" si="24"/>
        <v>0</v>
      </c>
      <c r="AE219" s="1133">
        <f t="shared" si="24"/>
        <v>0</v>
      </c>
      <c r="AF219" s="1133">
        <f t="shared" si="24"/>
        <v>0</v>
      </c>
      <c r="AG219" s="1133">
        <f t="shared" si="24"/>
        <v>0</v>
      </c>
      <c r="AH219" s="1134">
        <f t="shared" si="24"/>
        <v>0</v>
      </c>
      <c r="AI219" s="1134">
        <f t="shared" si="24"/>
        <v>0</v>
      </c>
      <c r="AJ219" s="1135">
        <f>IF(ISERROR(VLOOKUP($A219,기획현황!$F:$BS,기획현황!$AM$1,FALSE))=TRUE,0,VLOOKUP($A219,기획현황!$F:$BS,기획현황!$AM$1,FALSE))</f>
        <v>0</v>
      </c>
      <c r="AK219" s="1130">
        <f t="shared" si="26"/>
        <v>0</v>
      </c>
      <c r="AL219" s="31"/>
    </row>
    <row r="220" spans="2:38" ht="53.25" customHeight="1">
      <c r="B220" s="310" t="str">
        <f t="shared" si="28"/>
        <v/>
      </c>
      <c r="C220" s="1117">
        <f>IF(ISERROR(VLOOKUP($A220,기획현황!$F:$BS,기획현황!$AG$1,FALSE))=TRUE,0,VLOOKUP($A220,기획현황!$F:$BS,기획현황!$AG$1,FALSE))</f>
        <v>0</v>
      </c>
      <c r="D220" s="1117">
        <f>IF(ISERROR(VLOOKUP($A220,기획현황!$F:$BS,기획현황!$AK$1,FALSE))=TRUE,0,VLOOKUP($A220,기획현황!$F:$BS,기획현황!$AK$1,FALSE))</f>
        <v>0</v>
      </c>
      <c r="F220" s="1140"/>
      <c r="G220" s="1119" t="str">
        <f>IF(ISERROR(VLOOKUP($A220,기획현황!$F:$BS,기획현황!$U$1,FALSE))=TRUE,"",VLOOKUP($A220,기획현황!$F:$BS,기획현황!$U$1,FALSE))</f>
        <v/>
      </c>
      <c r="H220" s="1119" t="str">
        <f>IF(ISERROR(VLOOKUP($A220,기획현황!$F:$BS,기획현황!$X$1,FALSE))=TRUE,"",VLOOKUP($A220,기획현황!$F:$BS,기획현황!$X$1,FALSE))</f>
        <v/>
      </c>
      <c r="I220" s="1120" t="str">
        <f>IF(ISERROR(VLOOKUP($A220,기획현황!$F:$BS,기획현황!$AG$1,FALSE))=TRUE,"",VLOOKUP($A220,기획현황!$F:$BS,기획현황!$AG$1,FALSE))</f>
        <v/>
      </c>
      <c r="J220" s="1136">
        <f>SUMIF(기획현황!$F:$F,$A220,기획현황!$AF:$AF)</f>
        <v>0</v>
      </c>
      <c r="K220" s="1122">
        <f>IF(ISERROR(VLOOKUP($A220,기획현황!$F:$BS,기획현황!$AU$1,FALSE))=TRUE,0,VLOOKUP($A220,기획현황!$F:$BS,기획현황!$AU$1,FALSE))</f>
        <v>0</v>
      </c>
      <c r="L220" s="1123">
        <f>IF(ISERROR(VLOOKUP($A220,기획현황!$F:$BS,기획현황!$AV$1,FALSE))=TRUE,0,VLOOKUP($A220,기획현황!$F:$BS,기획현황!$AV$1,FALSE))</f>
        <v>0</v>
      </c>
      <c r="M220" s="1124">
        <f>IF(ISERROR(VLOOKUP($A220,기획현황!$F:$BS,기획현황!$AW$1,FALSE))=TRUE,0,VLOOKUP($A220,기획현황!$F:$BS,기획현황!$AW$1,FALSE))</f>
        <v>0</v>
      </c>
      <c r="N220" s="1125">
        <f>IF(ISERROR(VLOOKUP($A220,기획현황!$F:$BS,기획현황!$AP$1,FALSE))=TRUE,0,VLOOKUP($A220,기획현황!$F:$BS,기획현황!$AP$1,FALSE))</f>
        <v>0</v>
      </c>
      <c r="O220" s="1126">
        <f t="shared" si="25"/>
        <v>0</v>
      </c>
      <c r="P220" s="1127">
        <f t="shared" si="25"/>
        <v>0</v>
      </c>
      <c r="Q220" s="1127">
        <f t="shared" si="25"/>
        <v>0</v>
      </c>
      <c r="R220" s="1127">
        <f t="shared" si="25"/>
        <v>0</v>
      </c>
      <c r="S220" s="1128">
        <f t="shared" si="25"/>
        <v>0</v>
      </c>
      <c r="T220" s="1128">
        <f t="shared" si="25"/>
        <v>0</v>
      </c>
      <c r="U220" s="1129">
        <f>IF(ISERROR(VLOOKUP($A220,기획현황!$F:$BS,기획현황!$AM$1,FALSE))=TRUE,0,VLOOKUP($A220,기획현황!$F:$BS,기획현황!$AM$1,FALSE))</f>
        <v>0</v>
      </c>
      <c r="V220" s="1130">
        <f t="shared" si="27"/>
        <v>0</v>
      </c>
      <c r="W220" s="1131">
        <f>IF(ISERROR(VLOOKUP($A220,기획현황!$F:$BS,기획현황!$BG$1,FALSE))=TRUE,0,VLOOKUP($A220,기획현황!$F:$BS,기획현황!$BG$1,FALSE))</f>
        <v>0</v>
      </c>
      <c r="X220" s="1130"/>
      <c r="Y220" s="238"/>
      <c r="Z220" s="1122">
        <f t="shared" si="29"/>
        <v>0</v>
      </c>
      <c r="AA220" s="1123">
        <f t="shared" si="29"/>
        <v>0</v>
      </c>
      <c r="AB220" s="1139">
        <f t="shared" si="29"/>
        <v>0</v>
      </c>
      <c r="AC220" s="1132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22">
        <f t="shared" si="24"/>
        <v>0</v>
      </c>
      <c r="AE220" s="1133">
        <f t="shared" si="24"/>
        <v>0</v>
      </c>
      <c r="AF220" s="1133">
        <f t="shared" si="24"/>
        <v>0</v>
      </c>
      <c r="AG220" s="1133">
        <f t="shared" si="24"/>
        <v>0</v>
      </c>
      <c r="AH220" s="1134">
        <f t="shared" si="24"/>
        <v>0</v>
      </c>
      <c r="AI220" s="1134">
        <f t="shared" si="24"/>
        <v>0</v>
      </c>
      <c r="AJ220" s="1135">
        <f>IF(ISERROR(VLOOKUP($A220,기획현황!$F:$BS,기획현황!$AM$1,FALSE))=TRUE,0,VLOOKUP($A220,기획현황!$F:$BS,기획현황!$AM$1,FALSE))</f>
        <v>0</v>
      </c>
      <c r="AK220" s="1130">
        <f t="shared" si="26"/>
        <v>0</v>
      </c>
      <c r="AL220" s="31"/>
    </row>
    <row r="221" spans="2:38" ht="53.25" customHeight="1">
      <c r="B221" s="310" t="str">
        <f t="shared" si="28"/>
        <v/>
      </c>
      <c r="C221" s="1117">
        <f>IF(ISERROR(VLOOKUP($A221,기획현황!$F:$BS,기획현황!$AG$1,FALSE))=TRUE,0,VLOOKUP($A221,기획현황!$F:$BS,기획현황!$AG$1,FALSE))</f>
        <v>0</v>
      </c>
      <c r="D221" s="1117">
        <f>IF(ISERROR(VLOOKUP($A221,기획현황!$F:$BS,기획현황!$AK$1,FALSE))=TRUE,0,VLOOKUP($A221,기획현황!$F:$BS,기획현황!$AK$1,FALSE))</f>
        <v>0</v>
      </c>
      <c r="F221" s="1140"/>
      <c r="G221" s="1119" t="str">
        <f>IF(ISERROR(VLOOKUP($A221,기획현황!$F:$BS,기획현황!$U$1,FALSE))=TRUE,"",VLOOKUP($A221,기획현황!$F:$BS,기획현황!$U$1,FALSE))</f>
        <v/>
      </c>
      <c r="H221" s="1119" t="str">
        <f>IF(ISERROR(VLOOKUP($A221,기획현황!$F:$BS,기획현황!$X$1,FALSE))=TRUE,"",VLOOKUP($A221,기획현황!$F:$BS,기획현황!$X$1,FALSE))</f>
        <v/>
      </c>
      <c r="I221" s="1120" t="str">
        <f>IF(ISERROR(VLOOKUP($A221,기획현황!$F:$BS,기획현황!$AG$1,FALSE))=TRUE,"",VLOOKUP($A221,기획현황!$F:$BS,기획현황!$AG$1,FALSE))</f>
        <v/>
      </c>
      <c r="J221" s="1136">
        <f>SUMIF(기획현황!$F:$F,$A221,기획현황!$AF:$AF)</f>
        <v>0</v>
      </c>
      <c r="K221" s="1122">
        <f>IF(ISERROR(VLOOKUP($A221,기획현황!$F:$BS,기획현황!$AU$1,FALSE))=TRUE,0,VLOOKUP($A221,기획현황!$F:$BS,기획현황!$AU$1,FALSE))</f>
        <v>0</v>
      </c>
      <c r="L221" s="1123">
        <f>IF(ISERROR(VLOOKUP($A221,기획현황!$F:$BS,기획현황!$AV$1,FALSE))=TRUE,0,VLOOKUP($A221,기획현황!$F:$BS,기획현황!$AV$1,FALSE))</f>
        <v>0</v>
      </c>
      <c r="M221" s="1124">
        <f>IF(ISERROR(VLOOKUP($A221,기획현황!$F:$BS,기획현황!$AW$1,FALSE))=TRUE,0,VLOOKUP($A221,기획현황!$F:$BS,기획현황!$AW$1,FALSE))</f>
        <v>0</v>
      </c>
      <c r="N221" s="1125">
        <f>IF(ISERROR(VLOOKUP($A221,기획현황!$F:$BS,기획현황!$AP$1,FALSE))=TRUE,0,VLOOKUP($A221,기획현황!$F:$BS,기획현황!$AP$1,FALSE))</f>
        <v>0</v>
      </c>
      <c r="O221" s="1126">
        <f t="shared" si="25"/>
        <v>0</v>
      </c>
      <c r="P221" s="1127">
        <f t="shared" si="25"/>
        <v>0</v>
      </c>
      <c r="Q221" s="1127">
        <f t="shared" si="25"/>
        <v>0</v>
      </c>
      <c r="R221" s="1127">
        <f t="shared" si="25"/>
        <v>0</v>
      </c>
      <c r="S221" s="1128">
        <f t="shared" si="25"/>
        <v>0</v>
      </c>
      <c r="T221" s="1128">
        <f t="shared" si="25"/>
        <v>0</v>
      </c>
      <c r="U221" s="1129">
        <f>IF(ISERROR(VLOOKUP($A221,기획현황!$F:$BS,기획현황!$AM$1,FALSE))=TRUE,0,VLOOKUP($A221,기획현황!$F:$BS,기획현황!$AM$1,FALSE))</f>
        <v>0</v>
      </c>
      <c r="V221" s="1130">
        <f t="shared" si="27"/>
        <v>0</v>
      </c>
      <c r="W221" s="1131">
        <f>IF(ISERROR(VLOOKUP($A221,기획현황!$F:$BS,기획현황!$BG$1,FALSE))=TRUE,0,VLOOKUP($A221,기획현황!$F:$BS,기획현황!$BG$1,FALSE))</f>
        <v>0</v>
      </c>
      <c r="X221" s="1130"/>
      <c r="Y221" s="238"/>
      <c r="Z221" s="1122">
        <f t="shared" si="29"/>
        <v>0</v>
      </c>
      <c r="AA221" s="1123">
        <f t="shared" si="29"/>
        <v>0</v>
      </c>
      <c r="AB221" s="1139">
        <f t="shared" si="29"/>
        <v>0</v>
      </c>
      <c r="AC221" s="1132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22">
        <f t="shared" si="24"/>
        <v>0</v>
      </c>
      <c r="AE221" s="1133">
        <f t="shared" si="24"/>
        <v>0</v>
      </c>
      <c r="AF221" s="1133">
        <f t="shared" si="24"/>
        <v>0</v>
      </c>
      <c r="AG221" s="1133">
        <f t="shared" si="24"/>
        <v>0</v>
      </c>
      <c r="AH221" s="1134">
        <f t="shared" si="24"/>
        <v>0</v>
      </c>
      <c r="AI221" s="1134">
        <f t="shared" si="24"/>
        <v>0</v>
      </c>
      <c r="AJ221" s="1135">
        <f>IF(ISERROR(VLOOKUP($A221,기획현황!$F:$BS,기획현황!$AM$1,FALSE))=TRUE,0,VLOOKUP($A221,기획현황!$F:$BS,기획현황!$AM$1,FALSE))</f>
        <v>0</v>
      </c>
      <c r="AK221" s="1130">
        <f t="shared" si="26"/>
        <v>0</v>
      </c>
      <c r="AL221" s="31"/>
    </row>
    <row r="222" spans="2:38" ht="53.25" customHeight="1">
      <c r="B222" s="310" t="str">
        <f t="shared" si="28"/>
        <v/>
      </c>
      <c r="C222" s="1117">
        <f>IF(ISERROR(VLOOKUP($A222,기획현황!$F:$BS,기획현황!$AG$1,FALSE))=TRUE,0,VLOOKUP($A222,기획현황!$F:$BS,기획현황!$AG$1,FALSE))</f>
        <v>0</v>
      </c>
      <c r="D222" s="1117">
        <f>IF(ISERROR(VLOOKUP($A222,기획현황!$F:$BS,기획현황!$AK$1,FALSE))=TRUE,0,VLOOKUP($A222,기획현황!$F:$BS,기획현황!$AK$1,FALSE))</f>
        <v>0</v>
      </c>
      <c r="F222" s="1140"/>
      <c r="G222" s="1119" t="str">
        <f>IF(ISERROR(VLOOKUP($A222,기획현황!$F:$BS,기획현황!$U$1,FALSE))=TRUE,"",VLOOKUP($A222,기획현황!$F:$BS,기획현황!$U$1,FALSE))</f>
        <v/>
      </c>
      <c r="H222" s="1119" t="str">
        <f>IF(ISERROR(VLOOKUP($A222,기획현황!$F:$BS,기획현황!$X$1,FALSE))=TRUE,"",VLOOKUP($A222,기획현황!$F:$BS,기획현황!$X$1,FALSE))</f>
        <v/>
      </c>
      <c r="I222" s="1120" t="str">
        <f>IF(ISERROR(VLOOKUP($A222,기획현황!$F:$BS,기획현황!$AG$1,FALSE))=TRUE,"",VLOOKUP($A222,기획현황!$F:$BS,기획현황!$AG$1,FALSE))</f>
        <v/>
      </c>
      <c r="J222" s="1136">
        <f>SUMIF(기획현황!$F:$F,$A222,기획현황!$AF:$AF)</f>
        <v>0</v>
      </c>
      <c r="K222" s="1122">
        <f>IF(ISERROR(VLOOKUP($A222,기획현황!$F:$BS,기획현황!$AU$1,FALSE))=TRUE,0,VLOOKUP($A222,기획현황!$F:$BS,기획현황!$AU$1,FALSE))</f>
        <v>0</v>
      </c>
      <c r="L222" s="1123">
        <f>IF(ISERROR(VLOOKUP($A222,기획현황!$F:$BS,기획현황!$AV$1,FALSE))=TRUE,0,VLOOKUP($A222,기획현황!$F:$BS,기획현황!$AV$1,FALSE))</f>
        <v>0</v>
      </c>
      <c r="M222" s="1124">
        <f>IF(ISERROR(VLOOKUP($A222,기획현황!$F:$BS,기획현황!$AW$1,FALSE))=TRUE,0,VLOOKUP($A222,기획현황!$F:$BS,기획현황!$AW$1,FALSE))</f>
        <v>0</v>
      </c>
      <c r="N222" s="1125">
        <f>IF(ISERROR(VLOOKUP($A222,기획현황!$F:$BS,기획현황!$AP$1,FALSE))=TRUE,0,VLOOKUP($A222,기획현황!$F:$BS,기획현황!$AP$1,FALSE))</f>
        <v>0</v>
      </c>
      <c r="O222" s="1126">
        <f t="shared" si="25"/>
        <v>0</v>
      </c>
      <c r="P222" s="1127">
        <f t="shared" si="25"/>
        <v>0</v>
      </c>
      <c r="Q222" s="1127">
        <f t="shared" si="25"/>
        <v>0</v>
      </c>
      <c r="R222" s="1127">
        <f t="shared" si="25"/>
        <v>0</v>
      </c>
      <c r="S222" s="1128">
        <f t="shared" si="25"/>
        <v>0</v>
      </c>
      <c r="T222" s="1128">
        <f t="shared" si="25"/>
        <v>0</v>
      </c>
      <c r="U222" s="1129">
        <f>IF(ISERROR(VLOOKUP($A222,기획현황!$F:$BS,기획현황!$AM$1,FALSE))=TRUE,0,VLOOKUP($A222,기획현황!$F:$BS,기획현황!$AM$1,FALSE))</f>
        <v>0</v>
      </c>
      <c r="V222" s="1130">
        <f t="shared" si="27"/>
        <v>0</v>
      </c>
      <c r="W222" s="1131">
        <f>IF(ISERROR(VLOOKUP($A222,기획현황!$F:$BS,기획현황!$BG$1,FALSE))=TRUE,0,VLOOKUP($A222,기획현황!$F:$BS,기획현황!$BG$1,FALSE))</f>
        <v>0</v>
      </c>
      <c r="X222" s="1130"/>
      <c r="Y222" s="238"/>
      <c r="Z222" s="1122">
        <f t="shared" si="29"/>
        <v>0</v>
      </c>
      <c r="AA222" s="1123">
        <f t="shared" si="29"/>
        <v>0</v>
      </c>
      <c r="AB222" s="1139">
        <f t="shared" si="29"/>
        <v>0</v>
      </c>
      <c r="AC222" s="1132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22">
        <f t="shared" si="24"/>
        <v>0</v>
      </c>
      <c r="AE222" s="1133">
        <f t="shared" si="24"/>
        <v>0</v>
      </c>
      <c r="AF222" s="1133">
        <f t="shared" si="24"/>
        <v>0</v>
      </c>
      <c r="AG222" s="1133">
        <f t="shared" si="24"/>
        <v>0</v>
      </c>
      <c r="AH222" s="1134">
        <f t="shared" si="24"/>
        <v>0</v>
      </c>
      <c r="AI222" s="1134">
        <f t="shared" si="24"/>
        <v>0</v>
      </c>
      <c r="AJ222" s="1135">
        <f>IF(ISERROR(VLOOKUP($A222,기획현황!$F:$BS,기획현황!$AM$1,FALSE))=TRUE,0,VLOOKUP($A222,기획현황!$F:$BS,기획현황!$AM$1,FALSE))</f>
        <v>0</v>
      </c>
      <c r="AK222" s="1130">
        <f t="shared" si="26"/>
        <v>0</v>
      </c>
      <c r="AL222" s="31"/>
    </row>
    <row r="223" spans="2:38" ht="53.25" customHeight="1">
      <c r="B223" s="310" t="str">
        <f t="shared" si="28"/>
        <v/>
      </c>
      <c r="C223" s="1117">
        <f>IF(ISERROR(VLOOKUP($A223,기획현황!$F:$BS,기획현황!$AG$1,FALSE))=TRUE,0,VLOOKUP($A223,기획현황!$F:$BS,기획현황!$AG$1,FALSE))</f>
        <v>0</v>
      </c>
      <c r="D223" s="1117">
        <f>IF(ISERROR(VLOOKUP($A223,기획현황!$F:$BS,기획현황!$AK$1,FALSE))=TRUE,0,VLOOKUP($A223,기획현황!$F:$BS,기획현황!$AK$1,FALSE))</f>
        <v>0</v>
      </c>
      <c r="F223" s="1140"/>
      <c r="G223" s="1119" t="str">
        <f>IF(ISERROR(VLOOKUP($A223,기획현황!$F:$BS,기획현황!$U$1,FALSE))=TRUE,"",VLOOKUP($A223,기획현황!$F:$BS,기획현황!$U$1,FALSE))</f>
        <v/>
      </c>
      <c r="H223" s="1119" t="str">
        <f>IF(ISERROR(VLOOKUP($A223,기획현황!$F:$BS,기획현황!$X$1,FALSE))=TRUE,"",VLOOKUP($A223,기획현황!$F:$BS,기획현황!$X$1,FALSE))</f>
        <v/>
      </c>
      <c r="I223" s="1120" t="str">
        <f>IF(ISERROR(VLOOKUP($A223,기획현황!$F:$BS,기획현황!$AG$1,FALSE))=TRUE,"",VLOOKUP($A223,기획현황!$F:$BS,기획현황!$AG$1,FALSE))</f>
        <v/>
      </c>
      <c r="J223" s="1136">
        <f>SUMIF(기획현황!$F:$F,$A223,기획현황!$AF:$AF)</f>
        <v>0</v>
      </c>
      <c r="K223" s="1122">
        <f>IF(ISERROR(VLOOKUP($A223,기획현황!$F:$BS,기획현황!$AU$1,FALSE))=TRUE,0,VLOOKUP($A223,기획현황!$F:$BS,기획현황!$AU$1,FALSE))</f>
        <v>0</v>
      </c>
      <c r="L223" s="1123">
        <f>IF(ISERROR(VLOOKUP($A223,기획현황!$F:$BS,기획현황!$AV$1,FALSE))=TRUE,0,VLOOKUP($A223,기획현황!$F:$BS,기획현황!$AV$1,FALSE))</f>
        <v>0</v>
      </c>
      <c r="M223" s="1124">
        <f>IF(ISERROR(VLOOKUP($A223,기획현황!$F:$BS,기획현황!$AW$1,FALSE))=TRUE,0,VLOOKUP($A223,기획현황!$F:$BS,기획현황!$AW$1,FALSE))</f>
        <v>0</v>
      </c>
      <c r="N223" s="1125">
        <f>IF(ISERROR(VLOOKUP($A223,기획현황!$F:$BS,기획현황!$AP$1,FALSE))=TRUE,0,VLOOKUP($A223,기획현황!$F:$BS,기획현황!$AP$1,FALSE))</f>
        <v>0</v>
      </c>
      <c r="O223" s="1126">
        <f t="shared" si="25"/>
        <v>0</v>
      </c>
      <c r="P223" s="1127">
        <f t="shared" si="25"/>
        <v>0</v>
      </c>
      <c r="Q223" s="1127">
        <f t="shared" si="25"/>
        <v>0</v>
      </c>
      <c r="R223" s="1127">
        <f t="shared" si="25"/>
        <v>0</v>
      </c>
      <c r="S223" s="1128">
        <f t="shared" si="25"/>
        <v>0</v>
      </c>
      <c r="T223" s="1128">
        <f t="shared" si="25"/>
        <v>0</v>
      </c>
      <c r="U223" s="1129">
        <f>IF(ISERROR(VLOOKUP($A223,기획현황!$F:$BS,기획현황!$AM$1,FALSE))=TRUE,0,VLOOKUP($A223,기획현황!$F:$BS,기획현황!$AM$1,FALSE))</f>
        <v>0</v>
      </c>
      <c r="V223" s="1130">
        <f t="shared" si="27"/>
        <v>0</v>
      </c>
      <c r="W223" s="1131">
        <f>IF(ISERROR(VLOOKUP($A223,기획현황!$F:$BS,기획현황!$BG$1,FALSE))=TRUE,0,VLOOKUP($A223,기획현황!$F:$BS,기획현황!$BG$1,FALSE))</f>
        <v>0</v>
      </c>
      <c r="X223" s="1130"/>
      <c r="Y223" s="238"/>
      <c r="Z223" s="1122">
        <f t="shared" si="29"/>
        <v>0</v>
      </c>
      <c r="AA223" s="1123">
        <f t="shared" si="29"/>
        <v>0</v>
      </c>
      <c r="AB223" s="1139">
        <f t="shared" si="29"/>
        <v>0</v>
      </c>
      <c r="AC223" s="1132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22">
        <f t="shared" si="24"/>
        <v>0</v>
      </c>
      <c r="AE223" s="1133">
        <f t="shared" si="24"/>
        <v>0</v>
      </c>
      <c r="AF223" s="1133">
        <f t="shared" si="24"/>
        <v>0</v>
      </c>
      <c r="AG223" s="1133">
        <f t="shared" si="24"/>
        <v>0</v>
      </c>
      <c r="AH223" s="1134">
        <f t="shared" si="24"/>
        <v>0</v>
      </c>
      <c r="AI223" s="1134">
        <f t="shared" si="24"/>
        <v>0</v>
      </c>
      <c r="AJ223" s="1135">
        <f>IF(ISERROR(VLOOKUP($A223,기획현황!$F:$BS,기획현황!$AM$1,FALSE))=TRUE,0,VLOOKUP($A223,기획현황!$F:$BS,기획현황!$AM$1,FALSE))</f>
        <v>0</v>
      </c>
      <c r="AK223" s="1130">
        <f t="shared" si="26"/>
        <v>0</v>
      </c>
      <c r="AL223" s="31"/>
    </row>
    <row r="224" spans="2:38" ht="53.25" customHeight="1">
      <c r="B224" s="310" t="str">
        <f t="shared" si="28"/>
        <v/>
      </c>
      <c r="C224" s="1117">
        <f>IF(ISERROR(VLOOKUP($A224,기획현황!$F:$BS,기획현황!$AG$1,FALSE))=TRUE,0,VLOOKUP($A224,기획현황!$F:$BS,기획현황!$AG$1,FALSE))</f>
        <v>0</v>
      </c>
      <c r="D224" s="1117">
        <f>IF(ISERROR(VLOOKUP($A224,기획현황!$F:$BS,기획현황!$AK$1,FALSE))=TRUE,0,VLOOKUP($A224,기획현황!$F:$BS,기획현황!$AK$1,FALSE))</f>
        <v>0</v>
      </c>
      <c r="F224" s="1140"/>
      <c r="G224" s="1119" t="str">
        <f>IF(ISERROR(VLOOKUP($A224,기획현황!$F:$BS,기획현황!$U$1,FALSE))=TRUE,"",VLOOKUP($A224,기획현황!$F:$BS,기획현황!$U$1,FALSE))</f>
        <v/>
      </c>
      <c r="H224" s="1119" t="str">
        <f>IF(ISERROR(VLOOKUP($A224,기획현황!$F:$BS,기획현황!$X$1,FALSE))=TRUE,"",VLOOKUP($A224,기획현황!$F:$BS,기획현황!$X$1,FALSE))</f>
        <v/>
      </c>
      <c r="I224" s="1120" t="str">
        <f>IF(ISERROR(VLOOKUP($A224,기획현황!$F:$BS,기획현황!$AG$1,FALSE))=TRUE,"",VLOOKUP($A224,기획현황!$F:$BS,기획현황!$AG$1,FALSE))</f>
        <v/>
      </c>
      <c r="J224" s="1136">
        <f>SUMIF(기획현황!$F:$F,$A224,기획현황!$AF:$AF)</f>
        <v>0</v>
      </c>
      <c r="K224" s="1122">
        <f>IF(ISERROR(VLOOKUP($A224,기획현황!$F:$BS,기획현황!$AU$1,FALSE))=TRUE,0,VLOOKUP($A224,기획현황!$F:$BS,기획현황!$AU$1,FALSE))</f>
        <v>0</v>
      </c>
      <c r="L224" s="1123">
        <f>IF(ISERROR(VLOOKUP($A224,기획현황!$F:$BS,기획현황!$AV$1,FALSE))=TRUE,0,VLOOKUP($A224,기획현황!$F:$BS,기획현황!$AV$1,FALSE))</f>
        <v>0</v>
      </c>
      <c r="M224" s="1124">
        <f>IF(ISERROR(VLOOKUP($A224,기획현황!$F:$BS,기획현황!$AW$1,FALSE))=TRUE,0,VLOOKUP($A224,기획현황!$F:$BS,기획현황!$AW$1,FALSE))</f>
        <v>0</v>
      </c>
      <c r="N224" s="1125">
        <f>IF(ISERROR(VLOOKUP($A224,기획현황!$F:$BS,기획현황!$AP$1,FALSE))=TRUE,0,VLOOKUP($A224,기획현황!$F:$BS,기획현황!$AP$1,FALSE))</f>
        <v>0</v>
      </c>
      <c r="O224" s="1126">
        <f t="shared" si="25"/>
        <v>0</v>
      </c>
      <c r="P224" s="1127">
        <f t="shared" si="25"/>
        <v>0</v>
      </c>
      <c r="Q224" s="1127">
        <f t="shared" si="25"/>
        <v>0</v>
      </c>
      <c r="R224" s="1127">
        <f t="shared" si="25"/>
        <v>0</v>
      </c>
      <c r="S224" s="1128">
        <f t="shared" si="25"/>
        <v>0</v>
      </c>
      <c r="T224" s="1128">
        <f t="shared" si="25"/>
        <v>0</v>
      </c>
      <c r="U224" s="1129">
        <f>IF(ISERROR(VLOOKUP($A224,기획현황!$F:$BS,기획현황!$AM$1,FALSE))=TRUE,0,VLOOKUP($A224,기획현황!$F:$BS,기획현황!$AM$1,FALSE))</f>
        <v>0</v>
      </c>
      <c r="V224" s="1130">
        <f t="shared" si="27"/>
        <v>0</v>
      </c>
      <c r="W224" s="1131">
        <f>IF(ISERROR(VLOOKUP($A224,기획현황!$F:$BS,기획현황!$BG$1,FALSE))=TRUE,0,VLOOKUP($A224,기획현황!$F:$BS,기획현황!$BG$1,FALSE))</f>
        <v>0</v>
      </c>
      <c r="X224" s="1130"/>
      <c r="Y224" s="238"/>
      <c r="Z224" s="1122">
        <f t="shared" si="29"/>
        <v>0</v>
      </c>
      <c r="AA224" s="1123">
        <f t="shared" si="29"/>
        <v>0</v>
      </c>
      <c r="AB224" s="1139">
        <f t="shared" si="29"/>
        <v>0</v>
      </c>
      <c r="AC224" s="1132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22">
        <f t="shared" si="24"/>
        <v>0</v>
      </c>
      <c r="AE224" s="1133">
        <f t="shared" si="24"/>
        <v>0</v>
      </c>
      <c r="AF224" s="1133">
        <f t="shared" si="24"/>
        <v>0</v>
      </c>
      <c r="AG224" s="1133">
        <f t="shared" si="24"/>
        <v>0</v>
      </c>
      <c r="AH224" s="1134">
        <f t="shared" si="24"/>
        <v>0</v>
      </c>
      <c r="AI224" s="1134">
        <f t="shared" si="24"/>
        <v>0</v>
      </c>
      <c r="AJ224" s="1135">
        <f>IF(ISERROR(VLOOKUP($A224,기획현황!$F:$BS,기획현황!$AM$1,FALSE))=TRUE,0,VLOOKUP($A224,기획현황!$F:$BS,기획현황!$AM$1,FALSE))</f>
        <v>0</v>
      </c>
      <c r="AK224" s="1130">
        <f t="shared" si="26"/>
        <v>0</v>
      </c>
      <c r="AL224" s="31"/>
    </row>
    <row r="225" spans="2:38" ht="53.25" customHeight="1">
      <c r="B225" s="310" t="str">
        <f t="shared" si="28"/>
        <v/>
      </c>
      <c r="C225" s="1117">
        <f>IF(ISERROR(VLOOKUP($A225,기획현황!$F:$BS,기획현황!$AG$1,FALSE))=TRUE,0,VLOOKUP($A225,기획현황!$F:$BS,기획현황!$AG$1,FALSE))</f>
        <v>0</v>
      </c>
      <c r="D225" s="1117">
        <f>IF(ISERROR(VLOOKUP($A225,기획현황!$F:$BS,기획현황!$AK$1,FALSE))=TRUE,0,VLOOKUP($A225,기획현황!$F:$BS,기획현황!$AK$1,FALSE))</f>
        <v>0</v>
      </c>
      <c r="F225" s="1140"/>
      <c r="G225" s="1119" t="str">
        <f>IF(ISERROR(VLOOKUP($A225,기획현황!$F:$BS,기획현황!$U$1,FALSE))=TRUE,"",VLOOKUP($A225,기획현황!$F:$BS,기획현황!$U$1,FALSE))</f>
        <v/>
      </c>
      <c r="H225" s="1119" t="str">
        <f>IF(ISERROR(VLOOKUP($A225,기획현황!$F:$BS,기획현황!$X$1,FALSE))=TRUE,"",VLOOKUP($A225,기획현황!$F:$BS,기획현황!$X$1,FALSE))</f>
        <v/>
      </c>
      <c r="I225" s="1120" t="str">
        <f>IF(ISERROR(VLOOKUP($A225,기획현황!$F:$BS,기획현황!$AG$1,FALSE))=TRUE,"",VLOOKUP($A225,기획현황!$F:$BS,기획현황!$AG$1,FALSE))</f>
        <v/>
      </c>
      <c r="J225" s="1136">
        <f>SUMIF(기획현황!$F:$F,$A225,기획현황!$AF:$AF)</f>
        <v>0</v>
      </c>
      <c r="K225" s="1122">
        <f>IF(ISERROR(VLOOKUP($A225,기획현황!$F:$BS,기획현황!$AU$1,FALSE))=TRUE,0,VLOOKUP($A225,기획현황!$F:$BS,기획현황!$AU$1,FALSE))</f>
        <v>0</v>
      </c>
      <c r="L225" s="1123">
        <f>IF(ISERROR(VLOOKUP($A225,기획현황!$F:$BS,기획현황!$AV$1,FALSE))=TRUE,0,VLOOKUP($A225,기획현황!$F:$BS,기획현황!$AV$1,FALSE))</f>
        <v>0</v>
      </c>
      <c r="M225" s="1124">
        <f>IF(ISERROR(VLOOKUP($A225,기획현황!$F:$BS,기획현황!$AW$1,FALSE))=TRUE,0,VLOOKUP($A225,기획현황!$F:$BS,기획현황!$AW$1,FALSE))</f>
        <v>0</v>
      </c>
      <c r="N225" s="1125">
        <f>IF(ISERROR(VLOOKUP($A225,기획현황!$F:$BS,기획현황!$AP$1,FALSE))=TRUE,0,VLOOKUP($A225,기획현황!$F:$BS,기획현황!$AP$1,FALSE))</f>
        <v>0</v>
      </c>
      <c r="O225" s="1126">
        <f t="shared" si="25"/>
        <v>0</v>
      </c>
      <c r="P225" s="1127">
        <f t="shared" si="25"/>
        <v>0</v>
      </c>
      <c r="Q225" s="1127">
        <f t="shared" si="25"/>
        <v>0</v>
      </c>
      <c r="R225" s="1127">
        <f t="shared" si="25"/>
        <v>0</v>
      </c>
      <c r="S225" s="1128">
        <f t="shared" si="25"/>
        <v>0</v>
      </c>
      <c r="T225" s="1128">
        <f t="shared" si="25"/>
        <v>0</v>
      </c>
      <c r="U225" s="1129">
        <f>IF(ISERROR(VLOOKUP($A225,기획현황!$F:$BS,기획현황!$AM$1,FALSE))=TRUE,0,VLOOKUP($A225,기획현황!$F:$BS,기획현황!$AM$1,FALSE))</f>
        <v>0</v>
      </c>
      <c r="V225" s="1130">
        <f t="shared" si="27"/>
        <v>0</v>
      </c>
      <c r="W225" s="1131">
        <f>IF(ISERROR(VLOOKUP($A225,기획현황!$F:$BS,기획현황!$BG$1,FALSE))=TRUE,0,VLOOKUP($A225,기획현황!$F:$BS,기획현황!$BG$1,FALSE))</f>
        <v>0</v>
      </c>
      <c r="X225" s="1130"/>
      <c r="Y225" s="238"/>
      <c r="Z225" s="1122">
        <f t="shared" si="29"/>
        <v>0</v>
      </c>
      <c r="AA225" s="1123">
        <f t="shared" si="29"/>
        <v>0</v>
      </c>
      <c r="AB225" s="1139">
        <f t="shared" si="29"/>
        <v>0</v>
      </c>
      <c r="AC225" s="1132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22">
        <f t="shared" si="24"/>
        <v>0</v>
      </c>
      <c r="AE225" s="1133">
        <f t="shared" si="24"/>
        <v>0</v>
      </c>
      <c r="AF225" s="1133">
        <f t="shared" si="24"/>
        <v>0</v>
      </c>
      <c r="AG225" s="1133">
        <f t="shared" si="24"/>
        <v>0</v>
      </c>
      <c r="AH225" s="1134">
        <f t="shared" si="24"/>
        <v>0</v>
      </c>
      <c r="AI225" s="1134">
        <f t="shared" si="24"/>
        <v>0</v>
      </c>
      <c r="AJ225" s="1135">
        <f>IF(ISERROR(VLOOKUP($A225,기획현황!$F:$BS,기획현황!$AM$1,FALSE))=TRUE,0,VLOOKUP($A225,기획현황!$F:$BS,기획현황!$AM$1,FALSE))</f>
        <v>0</v>
      </c>
      <c r="AK225" s="1130">
        <f t="shared" si="26"/>
        <v>0</v>
      </c>
      <c r="AL225" s="31"/>
    </row>
    <row r="226" spans="2:38" ht="53.25" customHeight="1">
      <c r="B226" s="310" t="str">
        <f t="shared" si="28"/>
        <v/>
      </c>
      <c r="C226" s="1117">
        <f>IF(ISERROR(VLOOKUP($A226,기획현황!$F:$BS,기획현황!$AG$1,FALSE))=TRUE,0,VLOOKUP($A226,기획현황!$F:$BS,기획현황!$AG$1,FALSE))</f>
        <v>0</v>
      </c>
      <c r="D226" s="1117">
        <f>IF(ISERROR(VLOOKUP($A226,기획현황!$F:$BS,기획현황!$AK$1,FALSE))=TRUE,0,VLOOKUP($A226,기획현황!$F:$BS,기획현황!$AK$1,FALSE))</f>
        <v>0</v>
      </c>
      <c r="F226" s="1140"/>
      <c r="G226" s="1119" t="str">
        <f>IF(ISERROR(VLOOKUP($A226,기획현황!$F:$BS,기획현황!$U$1,FALSE))=TRUE,"",VLOOKUP($A226,기획현황!$F:$BS,기획현황!$U$1,FALSE))</f>
        <v/>
      </c>
      <c r="H226" s="1119" t="str">
        <f>IF(ISERROR(VLOOKUP($A226,기획현황!$F:$BS,기획현황!$X$1,FALSE))=TRUE,"",VLOOKUP($A226,기획현황!$F:$BS,기획현황!$X$1,FALSE))</f>
        <v/>
      </c>
      <c r="I226" s="1120" t="str">
        <f>IF(ISERROR(VLOOKUP($A226,기획현황!$F:$BS,기획현황!$AG$1,FALSE))=TRUE,"",VLOOKUP($A226,기획현황!$F:$BS,기획현황!$AG$1,FALSE))</f>
        <v/>
      </c>
      <c r="J226" s="1136">
        <f>SUMIF(기획현황!$F:$F,$A226,기획현황!$AF:$AF)</f>
        <v>0</v>
      </c>
      <c r="K226" s="1122">
        <f>IF(ISERROR(VLOOKUP($A226,기획현황!$F:$BS,기획현황!$AU$1,FALSE))=TRUE,0,VLOOKUP($A226,기획현황!$F:$BS,기획현황!$AU$1,FALSE))</f>
        <v>0</v>
      </c>
      <c r="L226" s="1123">
        <f>IF(ISERROR(VLOOKUP($A226,기획현황!$F:$BS,기획현황!$AV$1,FALSE))=TRUE,0,VLOOKUP($A226,기획현황!$F:$BS,기획현황!$AV$1,FALSE))</f>
        <v>0</v>
      </c>
      <c r="M226" s="1124">
        <f>IF(ISERROR(VLOOKUP($A226,기획현황!$F:$BS,기획현황!$AW$1,FALSE))=TRUE,0,VLOOKUP($A226,기획현황!$F:$BS,기획현황!$AW$1,FALSE))</f>
        <v>0</v>
      </c>
      <c r="N226" s="1125">
        <f>IF(ISERROR(VLOOKUP($A226,기획현황!$F:$BS,기획현황!$AP$1,FALSE))=TRUE,0,VLOOKUP($A226,기획현황!$F:$BS,기획현황!$AP$1,FALSE))</f>
        <v>0</v>
      </c>
      <c r="O226" s="1126">
        <f t="shared" si="25"/>
        <v>0</v>
      </c>
      <c r="P226" s="1127">
        <f t="shared" si="25"/>
        <v>0</v>
      </c>
      <c r="Q226" s="1127">
        <f t="shared" si="25"/>
        <v>0</v>
      </c>
      <c r="R226" s="1127">
        <f t="shared" si="25"/>
        <v>0</v>
      </c>
      <c r="S226" s="1128">
        <f t="shared" si="25"/>
        <v>0</v>
      </c>
      <c r="T226" s="1128">
        <f t="shared" si="25"/>
        <v>0</v>
      </c>
      <c r="U226" s="1129">
        <f>IF(ISERROR(VLOOKUP($A226,기획현황!$F:$BS,기획현황!$AM$1,FALSE))=TRUE,0,VLOOKUP($A226,기획현황!$F:$BS,기획현황!$AM$1,FALSE))</f>
        <v>0</v>
      </c>
      <c r="V226" s="1130">
        <f t="shared" si="27"/>
        <v>0</v>
      </c>
      <c r="W226" s="1131">
        <f>IF(ISERROR(VLOOKUP($A226,기획현황!$F:$BS,기획현황!$BG$1,FALSE))=TRUE,0,VLOOKUP($A226,기획현황!$F:$BS,기획현황!$BG$1,FALSE))</f>
        <v>0</v>
      </c>
      <c r="X226" s="1130"/>
      <c r="Y226" s="238"/>
      <c r="Z226" s="1122">
        <f t="shared" si="29"/>
        <v>0</v>
      </c>
      <c r="AA226" s="1123">
        <f t="shared" si="29"/>
        <v>0</v>
      </c>
      <c r="AB226" s="1139">
        <f t="shared" si="29"/>
        <v>0</v>
      </c>
      <c r="AC226" s="1132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22">
        <f t="shared" si="24"/>
        <v>0</v>
      </c>
      <c r="AE226" s="1133">
        <f t="shared" si="24"/>
        <v>0</v>
      </c>
      <c r="AF226" s="1133">
        <f t="shared" si="24"/>
        <v>0</v>
      </c>
      <c r="AG226" s="1133">
        <f t="shared" si="24"/>
        <v>0</v>
      </c>
      <c r="AH226" s="1134">
        <f t="shared" si="24"/>
        <v>0</v>
      </c>
      <c r="AI226" s="1134">
        <f t="shared" si="24"/>
        <v>0</v>
      </c>
      <c r="AJ226" s="1135">
        <f>IF(ISERROR(VLOOKUP($A226,기획현황!$F:$BS,기획현황!$AM$1,FALSE))=TRUE,0,VLOOKUP($A226,기획현황!$F:$BS,기획현황!$AM$1,FALSE))</f>
        <v>0</v>
      </c>
      <c r="AK226" s="1130">
        <f t="shared" si="26"/>
        <v>0</v>
      </c>
      <c r="AL226" s="31"/>
    </row>
    <row r="227" spans="2:38" ht="53.25" customHeight="1">
      <c r="B227" s="310" t="str">
        <f t="shared" si="28"/>
        <v/>
      </c>
      <c r="C227" s="1117">
        <f>IF(ISERROR(VLOOKUP($A227,기획현황!$F:$BS,기획현황!$AG$1,FALSE))=TRUE,0,VLOOKUP($A227,기획현황!$F:$BS,기획현황!$AG$1,FALSE))</f>
        <v>0</v>
      </c>
      <c r="D227" s="1117">
        <f>IF(ISERROR(VLOOKUP($A227,기획현황!$F:$BS,기획현황!$AK$1,FALSE))=TRUE,0,VLOOKUP($A227,기획현황!$F:$BS,기획현황!$AK$1,FALSE))</f>
        <v>0</v>
      </c>
      <c r="F227" s="1140"/>
      <c r="G227" s="1119" t="str">
        <f>IF(ISERROR(VLOOKUP($A227,기획현황!$F:$BS,기획현황!$U$1,FALSE))=TRUE,"",VLOOKUP($A227,기획현황!$F:$BS,기획현황!$U$1,FALSE))</f>
        <v/>
      </c>
      <c r="H227" s="1119" t="str">
        <f>IF(ISERROR(VLOOKUP($A227,기획현황!$F:$BS,기획현황!$X$1,FALSE))=TRUE,"",VLOOKUP($A227,기획현황!$F:$BS,기획현황!$X$1,FALSE))</f>
        <v/>
      </c>
      <c r="I227" s="1120" t="str">
        <f>IF(ISERROR(VLOOKUP($A227,기획현황!$F:$BS,기획현황!$AG$1,FALSE))=TRUE,"",VLOOKUP($A227,기획현황!$F:$BS,기획현황!$AG$1,FALSE))</f>
        <v/>
      </c>
      <c r="J227" s="1136">
        <f>SUMIF(기획현황!$F:$F,$A227,기획현황!$AF:$AF)</f>
        <v>0</v>
      </c>
      <c r="K227" s="1122">
        <f>IF(ISERROR(VLOOKUP($A227,기획현황!$F:$BS,기획현황!$AU$1,FALSE))=TRUE,0,VLOOKUP($A227,기획현황!$F:$BS,기획현황!$AU$1,FALSE))</f>
        <v>0</v>
      </c>
      <c r="L227" s="1123">
        <f>IF(ISERROR(VLOOKUP($A227,기획현황!$F:$BS,기획현황!$AV$1,FALSE))=TRUE,0,VLOOKUP($A227,기획현황!$F:$BS,기획현황!$AV$1,FALSE))</f>
        <v>0</v>
      </c>
      <c r="M227" s="1124">
        <f>IF(ISERROR(VLOOKUP($A227,기획현황!$F:$BS,기획현황!$AW$1,FALSE))=TRUE,0,VLOOKUP($A227,기획현황!$F:$BS,기획현황!$AW$1,FALSE))</f>
        <v>0</v>
      </c>
      <c r="N227" s="1125">
        <f>IF(ISERROR(VLOOKUP($A227,기획현황!$F:$BS,기획현황!$AP$1,FALSE))=TRUE,0,VLOOKUP($A227,기획현황!$F:$BS,기획현황!$AP$1,FALSE))</f>
        <v>0</v>
      </c>
      <c r="O227" s="1126">
        <f t="shared" si="25"/>
        <v>0</v>
      </c>
      <c r="P227" s="1127">
        <f t="shared" si="25"/>
        <v>0</v>
      </c>
      <c r="Q227" s="1127">
        <f t="shared" si="25"/>
        <v>0</v>
      </c>
      <c r="R227" s="1127">
        <f t="shared" si="25"/>
        <v>0</v>
      </c>
      <c r="S227" s="1128">
        <f t="shared" si="25"/>
        <v>0</v>
      </c>
      <c r="T227" s="1128">
        <f t="shared" si="25"/>
        <v>0</v>
      </c>
      <c r="U227" s="1129">
        <f>IF(ISERROR(VLOOKUP($A227,기획현황!$F:$BS,기획현황!$AM$1,FALSE))=TRUE,0,VLOOKUP($A227,기획현황!$F:$BS,기획현황!$AM$1,FALSE))</f>
        <v>0</v>
      </c>
      <c r="V227" s="1130">
        <f t="shared" si="27"/>
        <v>0</v>
      </c>
      <c r="W227" s="1131">
        <f>IF(ISERROR(VLOOKUP($A227,기획현황!$F:$BS,기획현황!$BG$1,FALSE))=TRUE,0,VLOOKUP($A227,기획현황!$F:$BS,기획현황!$BG$1,FALSE))</f>
        <v>0</v>
      </c>
      <c r="X227" s="1130"/>
      <c r="Y227" s="238"/>
      <c r="Z227" s="1122">
        <f t="shared" si="29"/>
        <v>0</v>
      </c>
      <c r="AA227" s="1123">
        <f t="shared" si="29"/>
        <v>0</v>
      </c>
      <c r="AB227" s="1139">
        <f t="shared" si="29"/>
        <v>0</v>
      </c>
      <c r="AC227" s="1132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22">
        <f t="shared" si="24"/>
        <v>0</v>
      </c>
      <c r="AE227" s="1133">
        <f t="shared" si="24"/>
        <v>0</v>
      </c>
      <c r="AF227" s="1133">
        <f t="shared" si="24"/>
        <v>0</v>
      </c>
      <c r="AG227" s="1133">
        <f t="shared" si="24"/>
        <v>0</v>
      </c>
      <c r="AH227" s="1134">
        <f t="shared" si="24"/>
        <v>0</v>
      </c>
      <c r="AI227" s="1134">
        <f t="shared" si="24"/>
        <v>0</v>
      </c>
      <c r="AJ227" s="1135">
        <f>IF(ISERROR(VLOOKUP($A227,기획현황!$F:$BS,기획현황!$AM$1,FALSE))=TRUE,0,VLOOKUP($A227,기획현황!$F:$BS,기획현황!$AM$1,FALSE))</f>
        <v>0</v>
      </c>
      <c r="AK227" s="1130">
        <f t="shared" si="26"/>
        <v>0</v>
      </c>
      <c r="AL227" s="31"/>
    </row>
    <row r="228" spans="2:38" ht="53.25" customHeight="1">
      <c r="B228" s="310" t="str">
        <f t="shared" si="28"/>
        <v/>
      </c>
      <c r="C228" s="1117">
        <f>IF(ISERROR(VLOOKUP($A228,기획현황!$F:$BS,기획현황!$AG$1,FALSE))=TRUE,0,VLOOKUP($A228,기획현황!$F:$BS,기획현황!$AG$1,FALSE))</f>
        <v>0</v>
      </c>
      <c r="D228" s="1117">
        <f>IF(ISERROR(VLOOKUP($A228,기획현황!$F:$BS,기획현황!$AK$1,FALSE))=TRUE,0,VLOOKUP($A228,기획현황!$F:$BS,기획현황!$AK$1,FALSE))</f>
        <v>0</v>
      </c>
      <c r="F228" s="1140"/>
      <c r="G228" s="1119" t="str">
        <f>IF(ISERROR(VLOOKUP($A228,기획현황!$F:$BS,기획현황!$U$1,FALSE))=TRUE,"",VLOOKUP($A228,기획현황!$F:$BS,기획현황!$U$1,FALSE))</f>
        <v/>
      </c>
      <c r="H228" s="1119" t="str">
        <f>IF(ISERROR(VLOOKUP($A228,기획현황!$F:$BS,기획현황!$X$1,FALSE))=TRUE,"",VLOOKUP($A228,기획현황!$F:$BS,기획현황!$X$1,FALSE))</f>
        <v/>
      </c>
      <c r="I228" s="1120" t="str">
        <f>IF(ISERROR(VLOOKUP($A228,기획현황!$F:$BS,기획현황!$AG$1,FALSE))=TRUE,"",VLOOKUP($A228,기획현황!$F:$BS,기획현황!$AG$1,FALSE))</f>
        <v/>
      </c>
      <c r="J228" s="1136">
        <f>SUMIF(기획현황!$F:$F,$A228,기획현황!$AF:$AF)</f>
        <v>0</v>
      </c>
      <c r="K228" s="1122">
        <f>IF(ISERROR(VLOOKUP($A228,기획현황!$F:$BS,기획현황!$AU$1,FALSE))=TRUE,0,VLOOKUP($A228,기획현황!$F:$BS,기획현황!$AU$1,FALSE))</f>
        <v>0</v>
      </c>
      <c r="L228" s="1123">
        <f>IF(ISERROR(VLOOKUP($A228,기획현황!$F:$BS,기획현황!$AV$1,FALSE))=TRUE,0,VLOOKUP($A228,기획현황!$F:$BS,기획현황!$AV$1,FALSE))</f>
        <v>0</v>
      </c>
      <c r="M228" s="1124">
        <f>IF(ISERROR(VLOOKUP($A228,기획현황!$F:$BS,기획현황!$AW$1,FALSE))=TRUE,0,VLOOKUP($A228,기획현황!$F:$BS,기획현황!$AW$1,FALSE))</f>
        <v>0</v>
      </c>
      <c r="N228" s="1125">
        <f>IF(ISERROR(VLOOKUP($A228,기획현황!$F:$BS,기획현황!$AP$1,FALSE))=TRUE,0,VLOOKUP($A228,기획현황!$F:$BS,기획현황!$AP$1,FALSE))</f>
        <v>0</v>
      </c>
      <c r="O228" s="1126">
        <f t="shared" si="25"/>
        <v>0</v>
      </c>
      <c r="P228" s="1127">
        <f t="shared" si="25"/>
        <v>0</v>
      </c>
      <c r="Q228" s="1127">
        <f t="shared" si="25"/>
        <v>0</v>
      </c>
      <c r="R228" s="1127">
        <f t="shared" si="25"/>
        <v>0</v>
      </c>
      <c r="S228" s="1128">
        <f t="shared" si="25"/>
        <v>0</v>
      </c>
      <c r="T228" s="1128">
        <f t="shared" si="25"/>
        <v>0</v>
      </c>
      <c r="U228" s="1129">
        <f>IF(ISERROR(VLOOKUP($A228,기획현황!$F:$BS,기획현황!$AM$1,FALSE))=TRUE,0,VLOOKUP($A228,기획현황!$F:$BS,기획현황!$AM$1,FALSE))</f>
        <v>0</v>
      </c>
      <c r="V228" s="1130">
        <f t="shared" si="27"/>
        <v>0</v>
      </c>
      <c r="W228" s="1131">
        <f>IF(ISERROR(VLOOKUP($A228,기획현황!$F:$BS,기획현황!$BG$1,FALSE))=TRUE,0,VLOOKUP($A228,기획현황!$F:$BS,기획현황!$BG$1,FALSE))</f>
        <v>0</v>
      </c>
      <c r="X228" s="1130"/>
      <c r="Y228" s="238"/>
      <c r="Z228" s="1122">
        <f t="shared" si="29"/>
        <v>0</v>
      </c>
      <c r="AA228" s="1123">
        <f t="shared" si="29"/>
        <v>0</v>
      </c>
      <c r="AB228" s="1139">
        <f t="shared" si="29"/>
        <v>0</v>
      </c>
      <c r="AC228" s="1132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22">
        <f t="shared" si="24"/>
        <v>0</v>
      </c>
      <c r="AE228" s="1133">
        <f t="shared" si="24"/>
        <v>0</v>
      </c>
      <c r="AF228" s="1133">
        <f t="shared" si="24"/>
        <v>0</v>
      </c>
      <c r="AG228" s="1133">
        <f t="shared" si="24"/>
        <v>0</v>
      </c>
      <c r="AH228" s="1134">
        <f t="shared" si="24"/>
        <v>0</v>
      </c>
      <c r="AI228" s="1134">
        <f t="shared" si="24"/>
        <v>0</v>
      </c>
      <c r="AJ228" s="1135">
        <f>IF(ISERROR(VLOOKUP($A228,기획현황!$F:$BS,기획현황!$AM$1,FALSE))=TRUE,0,VLOOKUP($A228,기획현황!$F:$BS,기획현황!$AM$1,FALSE))</f>
        <v>0</v>
      </c>
      <c r="AK228" s="1130">
        <f t="shared" si="26"/>
        <v>0</v>
      </c>
      <c r="AL228" s="31"/>
    </row>
    <row r="229" spans="2:38" ht="53.25" customHeight="1">
      <c r="B229" s="310" t="str">
        <f t="shared" si="28"/>
        <v/>
      </c>
      <c r="C229" s="1117">
        <f>IF(ISERROR(VLOOKUP($A229,기획현황!$F:$BS,기획현황!$AG$1,FALSE))=TRUE,0,VLOOKUP($A229,기획현황!$F:$BS,기획현황!$AG$1,FALSE))</f>
        <v>0</v>
      </c>
      <c r="D229" s="1117">
        <f>IF(ISERROR(VLOOKUP($A229,기획현황!$F:$BS,기획현황!$AK$1,FALSE))=TRUE,0,VLOOKUP($A229,기획현황!$F:$BS,기획현황!$AK$1,FALSE))</f>
        <v>0</v>
      </c>
      <c r="F229" s="1140"/>
      <c r="G229" s="1119" t="str">
        <f>IF(ISERROR(VLOOKUP($A229,기획현황!$F:$BS,기획현황!$U$1,FALSE))=TRUE,"",VLOOKUP($A229,기획현황!$F:$BS,기획현황!$U$1,FALSE))</f>
        <v/>
      </c>
      <c r="H229" s="1119" t="str">
        <f>IF(ISERROR(VLOOKUP($A229,기획현황!$F:$BS,기획현황!$X$1,FALSE))=TRUE,"",VLOOKUP($A229,기획현황!$F:$BS,기획현황!$X$1,FALSE))</f>
        <v/>
      </c>
      <c r="I229" s="1120" t="str">
        <f>IF(ISERROR(VLOOKUP($A229,기획현황!$F:$BS,기획현황!$AG$1,FALSE))=TRUE,"",VLOOKUP($A229,기획현황!$F:$BS,기획현황!$AG$1,FALSE))</f>
        <v/>
      </c>
      <c r="J229" s="1136">
        <f>SUMIF(기획현황!$F:$F,$A229,기획현황!$AF:$AF)</f>
        <v>0</v>
      </c>
      <c r="K229" s="1122">
        <f>IF(ISERROR(VLOOKUP($A229,기획현황!$F:$BS,기획현황!$AU$1,FALSE))=TRUE,0,VLOOKUP($A229,기획현황!$F:$BS,기획현황!$AU$1,FALSE))</f>
        <v>0</v>
      </c>
      <c r="L229" s="1123">
        <f>IF(ISERROR(VLOOKUP($A229,기획현황!$F:$BS,기획현황!$AV$1,FALSE))=TRUE,0,VLOOKUP($A229,기획현황!$F:$BS,기획현황!$AV$1,FALSE))</f>
        <v>0</v>
      </c>
      <c r="M229" s="1124">
        <f>IF(ISERROR(VLOOKUP($A229,기획현황!$F:$BS,기획현황!$AW$1,FALSE))=TRUE,0,VLOOKUP($A229,기획현황!$F:$BS,기획현황!$AW$1,FALSE))</f>
        <v>0</v>
      </c>
      <c r="N229" s="1125">
        <f>IF(ISERROR(VLOOKUP($A229,기획현황!$F:$BS,기획현황!$AP$1,FALSE))=TRUE,0,VLOOKUP($A229,기획현황!$F:$BS,기획현황!$AP$1,FALSE))</f>
        <v>0</v>
      </c>
      <c r="O229" s="1126">
        <f t="shared" si="25"/>
        <v>0</v>
      </c>
      <c r="P229" s="1127">
        <f t="shared" si="25"/>
        <v>0</v>
      </c>
      <c r="Q229" s="1127">
        <f t="shared" si="25"/>
        <v>0</v>
      </c>
      <c r="R229" s="1127">
        <f t="shared" si="25"/>
        <v>0</v>
      </c>
      <c r="S229" s="1128">
        <f t="shared" si="25"/>
        <v>0</v>
      </c>
      <c r="T229" s="1128">
        <f t="shared" si="25"/>
        <v>0</v>
      </c>
      <c r="U229" s="1129">
        <f>IF(ISERROR(VLOOKUP($A229,기획현황!$F:$BS,기획현황!$AM$1,FALSE))=TRUE,0,VLOOKUP($A229,기획현황!$F:$BS,기획현황!$AM$1,FALSE))</f>
        <v>0</v>
      </c>
      <c r="V229" s="1130">
        <f t="shared" si="27"/>
        <v>0</v>
      </c>
      <c r="W229" s="1131">
        <f>IF(ISERROR(VLOOKUP($A229,기획현황!$F:$BS,기획현황!$BG$1,FALSE))=TRUE,0,VLOOKUP($A229,기획현황!$F:$BS,기획현황!$BG$1,FALSE))</f>
        <v>0</v>
      </c>
      <c r="X229" s="1130"/>
      <c r="Y229" s="238"/>
      <c r="Z229" s="1122">
        <f t="shared" si="29"/>
        <v>0</v>
      </c>
      <c r="AA229" s="1123">
        <f t="shared" si="29"/>
        <v>0</v>
      </c>
      <c r="AB229" s="1139">
        <f t="shared" si="29"/>
        <v>0</v>
      </c>
      <c r="AC229" s="1132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22">
        <f t="shared" si="24"/>
        <v>0</v>
      </c>
      <c r="AE229" s="1133">
        <f t="shared" si="24"/>
        <v>0</v>
      </c>
      <c r="AF229" s="1133">
        <f t="shared" si="24"/>
        <v>0</v>
      </c>
      <c r="AG229" s="1133">
        <f t="shared" si="24"/>
        <v>0</v>
      </c>
      <c r="AH229" s="1134">
        <f t="shared" si="24"/>
        <v>0</v>
      </c>
      <c r="AI229" s="1134">
        <f t="shared" si="24"/>
        <v>0</v>
      </c>
      <c r="AJ229" s="1135">
        <f>IF(ISERROR(VLOOKUP($A229,기획현황!$F:$BS,기획현황!$AM$1,FALSE))=TRUE,0,VLOOKUP($A229,기획현황!$F:$BS,기획현황!$AM$1,FALSE))</f>
        <v>0</v>
      </c>
      <c r="AK229" s="1130">
        <f t="shared" si="26"/>
        <v>0</v>
      </c>
      <c r="AL229" s="31"/>
    </row>
    <row r="230" spans="2:38" ht="53.25" customHeight="1">
      <c r="B230" s="310" t="str">
        <f t="shared" si="28"/>
        <v/>
      </c>
      <c r="C230" s="1117">
        <f>IF(ISERROR(VLOOKUP($A230,기획현황!$F:$BS,기획현황!$AG$1,FALSE))=TRUE,0,VLOOKUP($A230,기획현황!$F:$BS,기획현황!$AG$1,FALSE))</f>
        <v>0</v>
      </c>
      <c r="D230" s="1117">
        <f>IF(ISERROR(VLOOKUP($A230,기획현황!$F:$BS,기획현황!$AK$1,FALSE))=TRUE,0,VLOOKUP($A230,기획현황!$F:$BS,기획현황!$AK$1,FALSE))</f>
        <v>0</v>
      </c>
      <c r="F230" s="1140"/>
      <c r="G230" s="1119" t="str">
        <f>IF(ISERROR(VLOOKUP($A230,기획현황!$F:$BS,기획현황!$U$1,FALSE))=TRUE,"",VLOOKUP($A230,기획현황!$F:$BS,기획현황!$U$1,FALSE))</f>
        <v/>
      </c>
      <c r="H230" s="1119" t="str">
        <f>IF(ISERROR(VLOOKUP($A230,기획현황!$F:$BS,기획현황!$X$1,FALSE))=TRUE,"",VLOOKUP($A230,기획현황!$F:$BS,기획현황!$X$1,FALSE))</f>
        <v/>
      </c>
      <c r="I230" s="1120" t="str">
        <f>IF(ISERROR(VLOOKUP($A230,기획현황!$F:$BS,기획현황!$AG$1,FALSE))=TRUE,"",VLOOKUP($A230,기획현황!$F:$BS,기획현황!$AG$1,FALSE))</f>
        <v/>
      </c>
      <c r="J230" s="1136">
        <f>SUMIF(기획현황!$F:$F,$A230,기획현황!$AF:$AF)</f>
        <v>0</v>
      </c>
      <c r="K230" s="1122">
        <f>IF(ISERROR(VLOOKUP($A230,기획현황!$F:$BS,기획현황!$AU$1,FALSE))=TRUE,0,VLOOKUP($A230,기획현황!$F:$BS,기획현황!$AU$1,FALSE))</f>
        <v>0</v>
      </c>
      <c r="L230" s="1123">
        <f>IF(ISERROR(VLOOKUP($A230,기획현황!$F:$BS,기획현황!$AV$1,FALSE))=TRUE,0,VLOOKUP($A230,기획현황!$F:$BS,기획현황!$AV$1,FALSE))</f>
        <v>0</v>
      </c>
      <c r="M230" s="1124">
        <f>IF(ISERROR(VLOOKUP($A230,기획현황!$F:$BS,기획현황!$AW$1,FALSE))=TRUE,0,VLOOKUP($A230,기획현황!$F:$BS,기획현황!$AW$1,FALSE))</f>
        <v>0</v>
      </c>
      <c r="N230" s="1125">
        <f>IF(ISERROR(VLOOKUP($A230,기획현황!$F:$BS,기획현황!$AP$1,FALSE))=TRUE,0,VLOOKUP($A230,기획현황!$F:$BS,기획현황!$AP$1,FALSE))</f>
        <v>0</v>
      </c>
      <c r="O230" s="1126">
        <f t="shared" si="25"/>
        <v>0</v>
      </c>
      <c r="P230" s="1127">
        <f t="shared" si="25"/>
        <v>0</v>
      </c>
      <c r="Q230" s="1127">
        <f t="shared" si="25"/>
        <v>0</v>
      </c>
      <c r="R230" s="1127">
        <f t="shared" si="25"/>
        <v>0</v>
      </c>
      <c r="S230" s="1128">
        <f t="shared" si="25"/>
        <v>0</v>
      </c>
      <c r="T230" s="1128">
        <f t="shared" si="25"/>
        <v>0</v>
      </c>
      <c r="U230" s="1129">
        <f>IF(ISERROR(VLOOKUP($A230,기획현황!$F:$BS,기획현황!$AM$1,FALSE))=TRUE,0,VLOOKUP($A230,기획현황!$F:$BS,기획현황!$AM$1,FALSE))</f>
        <v>0</v>
      </c>
      <c r="V230" s="1130">
        <f t="shared" si="27"/>
        <v>0</v>
      </c>
      <c r="W230" s="1131">
        <f>IF(ISERROR(VLOOKUP($A230,기획현황!$F:$BS,기획현황!$BG$1,FALSE))=TRUE,0,VLOOKUP($A230,기획현황!$F:$BS,기획현황!$BG$1,FALSE))</f>
        <v>0</v>
      </c>
      <c r="X230" s="1130"/>
      <c r="Y230" s="238"/>
      <c r="Z230" s="1122">
        <f t="shared" si="29"/>
        <v>0</v>
      </c>
      <c r="AA230" s="1123">
        <f t="shared" si="29"/>
        <v>0</v>
      </c>
      <c r="AB230" s="1139">
        <f t="shared" si="29"/>
        <v>0</v>
      </c>
      <c r="AC230" s="1132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22">
        <f t="shared" si="24"/>
        <v>0</v>
      </c>
      <c r="AE230" s="1133">
        <f t="shared" si="24"/>
        <v>0</v>
      </c>
      <c r="AF230" s="1133">
        <f t="shared" si="24"/>
        <v>0</v>
      </c>
      <c r="AG230" s="1133">
        <f t="shared" si="24"/>
        <v>0</v>
      </c>
      <c r="AH230" s="1134">
        <f t="shared" si="24"/>
        <v>0</v>
      </c>
      <c r="AI230" s="1134">
        <f t="shared" si="24"/>
        <v>0</v>
      </c>
      <c r="AJ230" s="1135">
        <f>IF(ISERROR(VLOOKUP($A230,기획현황!$F:$BS,기획현황!$AM$1,FALSE))=TRUE,0,VLOOKUP($A230,기획현황!$F:$BS,기획현황!$AM$1,FALSE))</f>
        <v>0</v>
      </c>
      <c r="AK230" s="1130">
        <f t="shared" si="26"/>
        <v>0</v>
      </c>
      <c r="AL230" s="31"/>
    </row>
    <row r="231" spans="2:38" ht="53.25" customHeight="1">
      <c r="B231" s="310" t="str">
        <f t="shared" si="28"/>
        <v/>
      </c>
      <c r="C231" s="1117">
        <f>IF(ISERROR(VLOOKUP($A231,기획현황!$F:$BS,기획현황!$AG$1,FALSE))=TRUE,0,VLOOKUP($A231,기획현황!$F:$BS,기획현황!$AG$1,FALSE))</f>
        <v>0</v>
      </c>
      <c r="D231" s="1117">
        <f>IF(ISERROR(VLOOKUP($A231,기획현황!$F:$BS,기획현황!$AK$1,FALSE))=TRUE,0,VLOOKUP($A231,기획현황!$F:$BS,기획현황!$AK$1,FALSE))</f>
        <v>0</v>
      </c>
      <c r="F231" s="1140"/>
      <c r="G231" s="1119" t="str">
        <f>IF(ISERROR(VLOOKUP($A231,기획현황!$F:$BS,기획현황!$U$1,FALSE))=TRUE,"",VLOOKUP($A231,기획현황!$F:$BS,기획현황!$U$1,FALSE))</f>
        <v/>
      </c>
      <c r="H231" s="1119" t="str">
        <f>IF(ISERROR(VLOOKUP($A231,기획현황!$F:$BS,기획현황!$X$1,FALSE))=TRUE,"",VLOOKUP($A231,기획현황!$F:$BS,기획현황!$X$1,FALSE))</f>
        <v/>
      </c>
      <c r="I231" s="1120" t="str">
        <f>IF(ISERROR(VLOOKUP($A231,기획현황!$F:$BS,기획현황!$AG$1,FALSE))=TRUE,"",VLOOKUP($A231,기획현황!$F:$BS,기획현황!$AG$1,FALSE))</f>
        <v/>
      </c>
      <c r="J231" s="1136">
        <f>SUMIF(기획현황!$F:$F,$A231,기획현황!$AF:$AF)</f>
        <v>0</v>
      </c>
      <c r="K231" s="1122">
        <f>IF(ISERROR(VLOOKUP($A231,기획현황!$F:$BS,기획현황!$AU$1,FALSE))=TRUE,0,VLOOKUP($A231,기획현황!$F:$BS,기획현황!$AU$1,FALSE))</f>
        <v>0</v>
      </c>
      <c r="L231" s="1123">
        <f>IF(ISERROR(VLOOKUP($A231,기획현황!$F:$BS,기획현황!$AV$1,FALSE))=TRUE,0,VLOOKUP($A231,기획현황!$F:$BS,기획현황!$AV$1,FALSE))</f>
        <v>0</v>
      </c>
      <c r="M231" s="1124">
        <f>IF(ISERROR(VLOOKUP($A231,기획현황!$F:$BS,기획현황!$AW$1,FALSE))=TRUE,0,VLOOKUP($A231,기획현황!$F:$BS,기획현황!$AW$1,FALSE))</f>
        <v>0</v>
      </c>
      <c r="N231" s="1125">
        <f>IF(ISERROR(VLOOKUP($A231,기획현황!$F:$BS,기획현황!$AP$1,FALSE))=TRUE,0,VLOOKUP($A231,기획현황!$F:$BS,기획현황!$AP$1,FALSE))</f>
        <v>0</v>
      </c>
      <c r="O231" s="1126">
        <f t="shared" si="25"/>
        <v>0</v>
      </c>
      <c r="P231" s="1127">
        <f t="shared" si="25"/>
        <v>0</v>
      </c>
      <c r="Q231" s="1127">
        <f t="shared" si="25"/>
        <v>0</v>
      </c>
      <c r="R231" s="1127">
        <f t="shared" si="25"/>
        <v>0</v>
      </c>
      <c r="S231" s="1128">
        <f t="shared" si="25"/>
        <v>0</v>
      </c>
      <c r="T231" s="1128">
        <f t="shared" si="25"/>
        <v>0</v>
      </c>
      <c r="U231" s="1129">
        <f>IF(ISERROR(VLOOKUP($A231,기획현황!$F:$BS,기획현황!$AM$1,FALSE))=TRUE,0,VLOOKUP($A231,기획현황!$F:$BS,기획현황!$AM$1,FALSE))</f>
        <v>0</v>
      </c>
      <c r="V231" s="1130">
        <f t="shared" si="27"/>
        <v>0</v>
      </c>
      <c r="W231" s="1131">
        <f>IF(ISERROR(VLOOKUP($A231,기획현황!$F:$BS,기획현황!$BG$1,FALSE))=TRUE,0,VLOOKUP($A231,기획현황!$F:$BS,기획현황!$BG$1,FALSE))</f>
        <v>0</v>
      </c>
      <c r="X231" s="1130"/>
      <c r="Y231" s="238"/>
      <c r="Z231" s="1122">
        <f t="shared" si="29"/>
        <v>0</v>
      </c>
      <c r="AA231" s="1123">
        <f t="shared" si="29"/>
        <v>0</v>
      </c>
      <c r="AB231" s="1139">
        <f t="shared" si="29"/>
        <v>0</v>
      </c>
      <c r="AC231" s="1132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22">
        <f t="shared" si="24"/>
        <v>0</v>
      </c>
      <c r="AE231" s="1133">
        <f t="shared" si="24"/>
        <v>0</v>
      </c>
      <c r="AF231" s="1133">
        <f t="shared" si="24"/>
        <v>0</v>
      </c>
      <c r="AG231" s="1133">
        <f t="shared" si="24"/>
        <v>0</v>
      </c>
      <c r="AH231" s="1134">
        <f t="shared" si="24"/>
        <v>0</v>
      </c>
      <c r="AI231" s="1134">
        <f t="shared" si="24"/>
        <v>0</v>
      </c>
      <c r="AJ231" s="1135">
        <f>IF(ISERROR(VLOOKUP($A231,기획현황!$F:$BS,기획현황!$AM$1,FALSE))=TRUE,0,VLOOKUP($A231,기획현황!$F:$BS,기획현황!$AM$1,FALSE))</f>
        <v>0</v>
      </c>
      <c r="AK231" s="1130">
        <f t="shared" si="26"/>
        <v>0</v>
      </c>
      <c r="AL231" s="31"/>
    </row>
    <row r="232" spans="2:38" ht="53.25" customHeight="1">
      <c r="B232" s="310" t="str">
        <f t="shared" si="28"/>
        <v/>
      </c>
      <c r="C232" s="1117">
        <f>IF(ISERROR(VLOOKUP($A232,기획현황!$F:$BS,기획현황!$AG$1,FALSE))=TRUE,0,VLOOKUP($A232,기획현황!$F:$BS,기획현황!$AG$1,FALSE))</f>
        <v>0</v>
      </c>
      <c r="D232" s="1117">
        <f>IF(ISERROR(VLOOKUP($A232,기획현황!$F:$BS,기획현황!$AK$1,FALSE))=TRUE,0,VLOOKUP($A232,기획현황!$F:$BS,기획현황!$AK$1,FALSE))</f>
        <v>0</v>
      </c>
      <c r="F232" s="1140"/>
      <c r="G232" s="1119" t="str">
        <f>IF(ISERROR(VLOOKUP($A232,기획현황!$F:$BS,기획현황!$U$1,FALSE))=TRUE,"",VLOOKUP($A232,기획현황!$F:$BS,기획현황!$U$1,FALSE))</f>
        <v/>
      </c>
      <c r="H232" s="1119" t="str">
        <f>IF(ISERROR(VLOOKUP($A232,기획현황!$F:$BS,기획현황!$X$1,FALSE))=TRUE,"",VLOOKUP($A232,기획현황!$F:$BS,기획현황!$X$1,FALSE))</f>
        <v/>
      </c>
      <c r="I232" s="1120" t="str">
        <f>IF(ISERROR(VLOOKUP($A232,기획현황!$F:$BS,기획현황!$AG$1,FALSE))=TRUE,"",VLOOKUP($A232,기획현황!$F:$BS,기획현황!$AG$1,FALSE))</f>
        <v/>
      </c>
      <c r="J232" s="1136">
        <f>SUMIF(기획현황!$F:$F,$A232,기획현황!$AF:$AF)</f>
        <v>0</v>
      </c>
      <c r="K232" s="1122">
        <f>IF(ISERROR(VLOOKUP($A232,기획현황!$F:$BS,기획현황!$AU$1,FALSE))=TRUE,0,VLOOKUP($A232,기획현황!$F:$BS,기획현황!$AU$1,FALSE))</f>
        <v>0</v>
      </c>
      <c r="L232" s="1123">
        <f>IF(ISERROR(VLOOKUP($A232,기획현황!$F:$BS,기획현황!$AV$1,FALSE))=TRUE,0,VLOOKUP($A232,기획현황!$F:$BS,기획현황!$AV$1,FALSE))</f>
        <v>0</v>
      </c>
      <c r="M232" s="1124">
        <f>IF(ISERROR(VLOOKUP($A232,기획현황!$F:$BS,기획현황!$AW$1,FALSE))=TRUE,0,VLOOKUP($A232,기획현황!$F:$BS,기획현황!$AW$1,FALSE))</f>
        <v>0</v>
      </c>
      <c r="N232" s="1125">
        <f>IF(ISERROR(VLOOKUP($A232,기획현황!$F:$BS,기획현황!$AP$1,FALSE))=TRUE,0,VLOOKUP($A232,기획현황!$F:$BS,기획현황!$AP$1,FALSE))</f>
        <v>0</v>
      </c>
      <c r="O232" s="1126">
        <f t="shared" si="25"/>
        <v>0</v>
      </c>
      <c r="P232" s="1127">
        <f t="shared" si="25"/>
        <v>0</v>
      </c>
      <c r="Q232" s="1127">
        <f t="shared" si="25"/>
        <v>0</v>
      </c>
      <c r="R232" s="1127">
        <f t="shared" si="25"/>
        <v>0</v>
      </c>
      <c r="S232" s="1128">
        <f t="shared" si="25"/>
        <v>0</v>
      </c>
      <c r="T232" s="1128">
        <f t="shared" si="25"/>
        <v>0</v>
      </c>
      <c r="U232" s="1129">
        <f>IF(ISERROR(VLOOKUP($A232,기획현황!$F:$BS,기획현황!$AM$1,FALSE))=TRUE,0,VLOOKUP($A232,기획현황!$F:$BS,기획현황!$AM$1,FALSE))</f>
        <v>0</v>
      </c>
      <c r="V232" s="1130">
        <f t="shared" si="27"/>
        <v>0</v>
      </c>
      <c r="W232" s="1131">
        <f>IF(ISERROR(VLOOKUP($A232,기획현황!$F:$BS,기획현황!$BG$1,FALSE))=TRUE,0,VLOOKUP($A232,기획현황!$F:$BS,기획현황!$BG$1,FALSE))</f>
        <v>0</v>
      </c>
      <c r="X232" s="1130"/>
      <c r="Y232" s="238"/>
      <c r="Z232" s="1122">
        <f t="shared" si="29"/>
        <v>0</v>
      </c>
      <c r="AA232" s="1123">
        <f t="shared" si="29"/>
        <v>0</v>
      </c>
      <c r="AB232" s="1139">
        <f t="shared" si="29"/>
        <v>0</v>
      </c>
      <c r="AC232" s="1132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22">
        <f t="shared" si="24"/>
        <v>0</v>
      </c>
      <c r="AE232" s="1133">
        <f t="shared" si="24"/>
        <v>0</v>
      </c>
      <c r="AF232" s="1133">
        <f t="shared" si="24"/>
        <v>0</v>
      </c>
      <c r="AG232" s="1133">
        <f t="shared" si="24"/>
        <v>0</v>
      </c>
      <c r="AH232" s="1134">
        <f t="shared" si="24"/>
        <v>0</v>
      </c>
      <c r="AI232" s="1134">
        <f t="shared" si="24"/>
        <v>0</v>
      </c>
      <c r="AJ232" s="1135">
        <f>IF(ISERROR(VLOOKUP($A232,기획현황!$F:$BS,기획현황!$AM$1,FALSE))=TRUE,0,VLOOKUP($A232,기획현황!$F:$BS,기획현황!$AM$1,FALSE))</f>
        <v>0</v>
      </c>
      <c r="AK232" s="1130">
        <f t="shared" si="26"/>
        <v>0</v>
      </c>
      <c r="AL232" s="31"/>
    </row>
    <row r="233" spans="2:38" ht="53.25" customHeight="1">
      <c r="B233" s="310" t="str">
        <f t="shared" si="28"/>
        <v/>
      </c>
      <c r="C233" s="1117">
        <f>IF(ISERROR(VLOOKUP($A233,기획현황!$F:$BS,기획현황!$AG$1,FALSE))=TRUE,0,VLOOKUP($A233,기획현황!$F:$BS,기획현황!$AG$1,FALSE))</f>
        <v>0</v>
      </c>
      <c r="D233" s="1117">
        <f>IF(ISERROR(VLOOKUP($A233,기획현황!$F:$BS,기획현황!$AK$1,FALSE))=TRUE,0,VLOOKUP($A233,기획현황!$F:$BS,기획현황!$AK$1,FALSE))</f>
        <v>0</v>
      </c>
      <c r="F233" s="1140"/>
      <c r="G233" s="1119" t="str">
        <f>IF(ISERROR(VLOOKUP($A233,기획현황!$F:$BS,기획현황!$U$1,FALSE))=TRUE,"",VLOOKUP($A233,기획현황!$F:$BS,기획현황!$U$1,FALSE))</f>
        <v/>
      </c>
      <c r="H233" s="1119" t="str">
        <f>IF(ISERROR(VLOOKUP($A233,기획현황!$F:$BS,기획현황!$X$1,FALSE))=TRUE,"",VLOOKUP($A233,기획현황!$F:$BS,기획현황!$X$1,FALSE))</f>
        <v/>
      </c>
      <c r="I233" s="1120" t="str">
        <f>IF(ISERROR(VLOOKUP($A233,기획현황!$F:$BS,기획현황!$AG$1,FALSE))=TRUE,"",VLOOKUP($A233,기획현황!$F:$BS,기획현황!$AG$1,FALSE))</f>
        <v/>
      </c>
      <c r="J233" s="1136">
        <f>SUMIF(기획현황!$F:$F,$A233,기획현황!$AF:$AF)</f>
        <v>0</v>
      </c>
      <c r="K233" s="1122">
        <f>IF(ISERROR(VLOOKUP($A233,기획현황!$F:$BS,기획현황!$AU$1,FALSE))=TRUE,0,VLOOKUP($A233,기획현황!$F:$BS,기획현황!$AU$1,FALSE))</f>
        <v>0</v>
      </c>
      <c r="L233" s="1123">
        <f>IF(ISERROR(VLOOKUP($A233,기획현황!$F:$BS,기획현황!$AV$1,FALSE))=TRUE,0,VLOOKUP($A233,기획현황!$F:$BS,기획현황!$AV$1,FALSE))</f>
        <v>0</v>
      </c>
      <c r="M233" s="1124">
        <f>IF(ISERROR(VLOOKUP($A233,기획현황!$F:$BS,기획현황!$AW$1,FALSE))=TRUE,0,VLOOKUP($A233,기획현황!$F:$BS,기획현황!$AW$1,FALSE))</f>
        <v>0</v>
      </c>
      <c r="N233" s="1125">
        <f>IF(ISERROR(VLOOKUP($A233,기획현황!$F:$BS,기획현황!$AP$1,FALSE))=TRUE,0,VLOOKUP($A233,기획현황!$F:$BS,기획현황!$AP$1,FALSE))</f>
        <v>0</v>
      </c>
      <c r="O233" s="1126">
        <f t="shared" si="25"/>
        <v>0</v>
      </c>
      <c r="P233" s="1127">
        <f t="shared" si="25"/>
        <v>0</v>
      </c>
      <c r="Q233" s="1127">
        <f t="shared" si="25"/>
        <v>0</v>
      </c>
      <c r="R233" s="1127">
        <f t="shared" si="25"/>
        <v>0</v>
      </c>
      <c r="S233" s="1128">
        <f t="shared" si="25"/>
        <v>0</v>
      </c>
      <c r="T233" s="1128">
        <f t="shared" si="25"/>
        <v>0</v>
      </c>
      <c r="U233" s="1129">
        <f>IF(ISERROR(VLOOKUP($A233,기획현황!$F:$BS,기획현황!$AM$1,FALSE))=TRUE,0,VLOOKUP($A233,기획현황!$F:$BS,기획현황!$AM$1,FALSE))</f>
        <v>0</v>
      </c>
      <c r="V233" s="1130">
        <f t="shared" si="27"/>
        <v>0</v>
      </c>
      <c r="W233" s="1131">
        <f>IF(ISERROR(VLOOKUP($A233,기획현황!$F:$BS,기획현황!$BG$1,FALSE))=TRUE,0,VLOOKUP($A233,기획현황!$F:$BS,기획현황!$BG$1,FALSE))</f>
        <v>0</v>
      </c>
      <c r="X233" s="1130"/>
      <c r="Y233" s="238"/>
      <c r="Z233" s="1122">
        <f t="shared" si="29"/>
        <v>0</v>
      </c>
      <c r="AA233" s="1123">
        <f t="shared" si="29"/>
        <v>0</v>
      </c>
      <c r="AB233" s="1139">
        <f t="shared" si="29"/>
        <v>0</v>
      </c>
      <c r="AC233" s="1132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22">
        <f t="shared" si="24"/>
        <v>0</v>
      </c>
      <c r="AE233" s="1133">
        <f t="shared" si="24"/>
        <v>0</v>
      </c>
      <c r="AF233" s="1133">
        <f t="shared" si="24"/>
        <v>0</v>
      </c>
      <c r="AG233" s="1133">
        <f t="shared" si="24"/>
        <v>0</v>
      </c>
      <c r="AH233" s="1134">
        <f t="shared" si="24"/>
        <v>0</v>
      </c>
      <c r="AI233" s="1134">
        <f t="shared" si="24"/>
        <v>0</v>
      </c>
      <c r="AJ233" s="1135">
        <f>IF(ISERROR(VLOOKUP($A233,기획현황!$F:$BS,기획현황!$AM$1,FALSE))=TRUE,0,VLOOKUP($A233,기획현황!$F:$BS,기획현황!$AM$1,FALSE))</f>
        <v>0</v>
      </c>
      <c r="AK233" s="1130">
        <f t="shared" si="26"/>
        <v>0</v>
      </c>
      <c r="AL233" s="31"/>
    </row>
    <row r="234" spans="2:38" ht="53.25" customHeight="1">
      <c r="B234" s="310" t="str">
        <f t="shared" si="28"/>
        <v/>
      </c>
      <c r="C234" s="1117">
        <f>IF(ISERROR(VLOOKUP($A234,기획현황!$F:$BS,기획현황!$AG$1,FALSE))=TRUE,0,VLOOKUP($A234,기획현황!$F:$BS,기획현황!$AG$1,FALSE))</f>
        <v>0</v>
      </c>
      <c r="D234" s="1117">
        <f>IF(ISERROR(VLOOKUP($A234,기획현황!$F:$BS,기획현황!$AK$1,FALSE))=TRUE,0,VLOOKUP($A234,기획현황!$F:$BS,기획현황!$AK$1,FALSE))</f>
        <v>0</v>
      </c>
      <c r="F234" s="1140"/>
      <c r="G234" s="1119" t="str">
        <f>IF(ISERROR(VLOOKUP($A234,기획현황!$F:$BS,기획현황!$U$1,FALSE))=TRUE,"",VLOOKUP($A234,기획현황!$F:$BS,기획현황!$U$1,FALSE))</f>
        <v/>
      </c>
      <c r="H234" s="1119" t="str">
        <f>IF(ISERROR(VLOOKUP($A234,기획현황!$F:$BS,기획현황!$X$1,FALSE))=TRUE,"",VLOOKUP($A234,기획현황!$F:$BS,기획현황!$X$1,FALSE))</f>
        <v/>
      </c>
      <c r="I234" s="1120" t="str">
        <f>IF(ISERROR(VLOOKUP($A234,기획현황!$F:$BS,기획현황!$AG$1,FALSE))=TRUE,"",VLOOKUP($A234,기획현황!$F:$BS,기획현황!$AG$1,FALSE))</f>
        <v/>
      </c>
      <c r="J234" s="1136">
        <f>SUMIF(기획현황!$F:$F,$A234,기획현황!$AF:$AF)</f>
        <v>0</v>
      </c>
      <c r="K234" s="1122">
        <f>IF(ISERROR(VLOOKUP($A234,기획현황!$F:$BS,기획현황!$AU$1,FALSE))=TRUE,0,VLOOKUP($A234,기획현황!$F:$BS,기획현황!$AU$1,FALSE))</f>
        <v>0</v>
      </c>
      <c r="L234" s="1123">
        <f>IF(ISERROR(VLOOKUP($A234,기획현황!$F:$BS,기획현황!$AV$1,FALSE))=TRUE,0,VLOOKUP($A234,기획현황!$F:$BS,기획현황!$AV$1,FALSE))</f>
        <v>0</v>
      </c>
      <c r="M234" s="1124">
        <f>IF(ISERROR(VLOOKUP($A234,기획현황!$F:$BS,기획현황!$AW$1,FALSE))=TRUE,0,VLOOKUP($A234,기획현황!$F:$BS,기획현황!$AW$1,FALSE))</f>
        <v>0</v>
      </c>
      <c r="N234" s="1125">
        <f>IF(ISERROR(VLOOKUP($A234,기획현황!$F:$BS,기획현황!$AP$1,FALSE))=TRUE,0,VLOOKUP($A234,기획현황!$F:$BS,기획현황!$AP$1,FALSE))</f>
        <v>0</v>
      </c>
      <c r="O234" s="1126">
        <f t="shared" si="25"/>
        <v>0</v>
      </c>
      <c r="P234" s="1127">
        <f t="shared" si="25"/>
        <v>0</v>
      </c>
      <c r="Q234" s="1127">
        <f t="shared" si="25"/>
        <v>0</v>
      </c>
      <c r="R234" s="1127">
        <f t="shared" ref="O234:T276" si="30">($N234*1.1)*R$4</f>
        <v>0</v>
      </c>
      <c r="S234" s="1128">
        <f t="shared" si="30"/>
        <v>0</v>
      </c>
      <c r="T234" s="1128">
        <f t="shared" si="30"/>
        <v>0</v>
      </c>
      <c r="U234" s="1129">
        <f>IF(ISERROR(VLOOKUP($A234,기획현황!$F:$BS,기획현황!$AM$1,FALSE))=TRUE,0,VLOOKUP($A234,기획현황!$F:$BS,기획현황!$AM$1,FALSE))</f>
        <v>0</v>
      </c>
      <c r="V234" s="1130">
        <f t="shared" si="27"/>
        <v>0</v>
      </c>
      <c r="W234" s="1131">
        <f>IF(ISERROR(VLOOKUP($A234,기획현황!$F:$BS,기획현황!$BG$1,FALSE))=TRUE,0,VLOOKUP($A234,기획현황!$F:$BS,기획현황!$BG$1,FALSE))</f>
        <v>0</v>
      </c>
      <c r="X234" s="1130"/>
      <c r="Y234" s="238"/>
      <c r="Z234" s="1122">
        <f t="shared" si="29"/>
        <v>0</v>
      </c>
      <c r="AA234" s="1123">
        <f t="shared" si="29"/>
        <v>0</v>
      </c>
      <c r="AB234" s="1139">
        <f t="shared" si="29"/>
        <v>0</v>
      </c>
      <c r="AC234" s="1132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22">
        <f t="shared" ref="AD234:AI276" si="31">($N234*1.1)*AD$4</f>
        <v>0</v>
      </c>
      <c r="AE234" s="1133">
        <f t="shared" si="31"/>
        <v>0</v>
      </c>
      <c r="AF234" s="1133">
        <f t="shared" si="31"/>
        <v>0</v>
      </c>
      <c r="AG234" s="1133">
        <f t="shared" si="31"/>
        <v>0</v>
      </c>
      <c r="AH234" s="1134">
        <f t="shared" si="31"/>
        <v>0</v>
      </c>
      <c r="AI234" s="1134">
        <f t="shared" si="31"/>
        <v>0</v>
      </c>
      <c r="AJ234" s="1135">
        <f>IF(ISERROR(VLOOKUP($A234,기획현황!$F:$BS,기획현황!$AM$1,FALSE))=TRUE,0,VLOOKUP($A234,기획현황!$F:$BS,기획현황!$AM$1,FALSE))</f>
        <v>0</v>
      </c>
      <c r="AK234" s="1130">
        <f t="shared" si="26"/>
        <v>0</v>
      </c>
      <c r="AL234" s="31"/>
    </row>
    <row r="235" spans="2:38" ht="53.25" customHeight="1">
      <c r="B235" s="310" t="str">
        <f t="shared" si="28"/>
        <v/>
      </c>
      <c r="C235" s="1117">
        <f>IF(ISERROR(VLOOKUP($A235,기획현황!$F:$BS,기획현황!$AG$1,FALSE))=TRUE,0,VLOOKUP($A235,기획현황!$F:$BS,기획현황!$AG$1,FALSE))</f>
        <v>0</v>
      </c>
      <c r="D235" s="1117">
        <f>IF(ISERROR(VLOOKUP($A235,기획현황!$F:$BS,기획현황!$AK$1,FALSE))=TRUE,0,VLOOKUP($A235,기획현황!$F:$BS,기획현황!$AK$1,FALSE))</f>
        <v>0</v>
      </c>
      <c r="F235" s="1140"/>
      <c r="G235" s="1119" t="str">
        <f>IF(ISERROR(VLOOKUP($A235,기획현황!$F:$BS,기획현황!$U$1,FALSE))=TRUE,"",VLOOKUP($A235,기획현황!$F:$BS,기획현황!$U$1,FALSE))</f>
        <v/>
      </c>
      <c r="H235" s="1119" t="str">
        <f>IF(ISERROR(VLOOKUP($A235,기획현황!$F:$BS,기획현황!$X$1,FALSE))=TRUE,"",VLOOKUP($A235,기획현황!$F:$BS,기획현황!$X$1,FALSE))</f>
        <v/>
      </c>
      <c r="I235" s="1120" t="str">
        <f>IF(ISERROR(VLOOKUP($A235,기획현황!$F:$BS,기획현황!$AG$1,FALSE))=TRUE,"",VLOOKUP($A235,기획현황!$F:$BS,기획현황!$AG$1,FALSE))</f>
        <v/>
      </c>
      <c r="J235" s="1136">
        <f>SUMIF(기획현황!$F:$F,$A235,기획현황!$AF:$AF)</f>
        <v>0</v>
      </c>
      <c r="K235" s="1122">
        <f>IF(ISERROR(VLOOKUP($A235,기획현황!$F:$BS,기획현황!$AU$1,FALSE))=TRUE,0,VLOOKUP($A235,기획현황!$F:$BS,기획현황!$AU$1,FALSE))</f>
        <v>0</v>
      </c>
      <c r="L235" s="1123">
        <f>IF(ISERROR(VLOOKUP($A235,기획현황!$F:$BS,기획현황!$AV$1,FALSE))=TRUE,0,VLOOKUP($A235,기획현황!$F:$BS,기획현황!$AV$1,FALSE))</f>
        <v>0</v>
      </c>
      <c r="M235" s="1124">
        <f>IF(ISERROR(VLOOKUP($A235,기획현황!$F:$BS,기획현황!$AW$1,FALSE))=TRUE,0,VLOOKUP($A235,기획현황!$F:$BS,기획현황!$AW$1,FALSE))</f>
        <v>0</v>
      </c>
      <c r="N235" s="1125">
        <f>IF(ISERROR(VLOOKUP($A235,기획현황!$F:$BS,기획현황!$AP$1,FALSE))=TRUE,0,VLOOKUP($A235,기획현황!$F:$BS,기획현황!$AP$1,FALSE))</f>
        <v>0</v>
      </c>
      <c r="O235" s="1126">
        <f t="shared" si="30"/>
        <v>0</v>
      </c>
      <c r="P235" s="1127">
        <f t="shared" si="30"/>
        <v>0</v>
      </c>
      <c r="Q235" s="1127">
        <f t="shared" si="30"/>
        <v>0</v>
      </c>
      <c r="R235" s="1127">
        <f t="shared" si="30"/>
        <v>0</v>
      </c>
      <c r="S235" s="1128">
        <f t="shared" si="30"/>
        <v>0</v>
      </c>
      <c r="T235" s="1128">
        <f t="shared" si="30"/>
        <v>0</v>
      </c>
      <c r="U235" s="1129">
        <f>IF(ISERROR(VLOOKUP($A235,기획현황!$F:$BS,기획현황!$AM$1,FALSE))=TRUE,0,VLOOKUP($A235,기획현황!$F:$BS,기획현황!$AM$1,FALSE))</f>
        <v>0</v>
      </c>
      <c r="V235" s="1130">
        <f t="shared" si="27"/>
        <v>0</v>
      </c>
      <c r="W235" s="1131">
        <f>IF(ISERROR(VLOOKUP($A235,기획현황!$F:$BS,기획현황!$BG$1,FALSE))=TRUE,0,VLOOKUP($A235,기획현황!$F:$BS,기획현황!$BG$1,FALSE))</f>
        <v>0</v>
      </c>
      <c r="X235" s="1130"/>
      <c r="Y235" s="238"/>
      <c r="Z235" s="1122">
        <f t="shared" si="29"/>
        <v>0</v>
      </c>
      <c r="AA235" s="1123">
        <f t="shared" si="29"/>
        <v>0</v>
      </c>
      <c r="AB235" s="1139">
        <f t="shared" si="29"/>
        <v>0</v>
      </c>
      <c r="AC235" s="1132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22">
        <f t="shared" si="31"/>
        <v>0</v>
      </c>
      <c r="AE235" s="1133">
        <f t="shared" si="31"/>
        <v>0</v>
      </c>
      <c r="AF235" s="1133">
        <f t="shared" si="31"/>
        <v>0</v>
      </c>
      <c r="AG235" s="1133">
        <f t="shared" si="31"/>
        <v>0</v>
      </c>
      <c r="AH235" s="1134">
        <f t="shared" si="31"/>
        <v>0</v>
      </c>
      <c r="AI235" s="1134">
        <f t="shared" si="31"/>
        <v>0</v>
      </c>
      <c r="AJ235" s="1135">
        <f>IF(ISERROR(VLOOKUP($A235,기획현황!$F:$BS,기획현황!$AM$1,FALSE))=TRUE,0,VLOOKUP($A235,기획현황!$F:$BS,기획현황!$AM$1,FALSE))</f>
        <v>0</v>
      </c>
      <c r="AK235" s="1130">
        <f t="shared" si="26"/>
        <v>0</v>
      </c>
      <c r="AL235" s="31"/>
    </row>
    <row r="236" spans="2:38" ht="53.25" customHeight="1">
      <c r="B236" s="310" t="str">
        <f t="shared" si="28"/>
        <v/>
      </c>
      <c r="C236" s="1117">
        <f>IF(ISERROR(VLOOKUP($A236,기획현황!$F:$BS,기획현황!$AG$1,FALSE))=TRUE,0,VLOOKUP($A236,기획현황!$F:$BS,기획현황!$AG$1,FALSE))</f>
        <v>0</v>
      </c>
      <c r="D236" s="1117">
        <f>IF(ISERROR(VLOOKUP($A236,기획현황!$F:$BS,기획현황!$AK$1,FALSE))=TRUE,0,VLOOKUP($A236,기획현황!$F:$BS,기획현황!$AK$1,FALSE))</f>
        <v>0</v>
      </c>
      <c r="F236" s="1140"/>
      <c r="G236" s="1119" t="str">
        <f>IF(ISERROR(VLOOKUP($A236,기획현황!$F:$BS,기획현황!$U$1,FALSE))=TRUE,"",VLOOKUP($A236,기획현황!$F:$BS,기획현황!$U$1,FALSE))</f>
        <v/>
      </c>
      <c r="H236" s="1119" t="str">
        <f>IF(ISERROR(VLOOKUP($A236,기획현황!$F:$BS,기획현황!$X$1,FALSE))=TRUE,"",VLOOKUP($A236,기획현황!$F:$BS,기획현황!$X$1,FALSE))</f>
        <v/>
      </c>
      <c r="I236" s="1120" t="str">
        <f>IF(ISERROR(VLOOKUP($A236,기획현황!$F:$BS,기획현황!$AG$1,FALSE))=TRUE,"",VLOOKUP($A236,기획현황!$F:$BS,기획현황!$AG$1,FALSE))</f>
        <v/>
      </c>
      <c r="J236" s="1136">
        <f>SUMIF(기획현황!$F:$F,$A236,기획현황!$AF:$AF)</f>
        <v>0</v>
      </c>
      <c r="K236" s="1122">
        <f>IF(ISERROR(VLOOKUP($A236,기획현황!$F:$BS,기획현황!$AU$1,FALSE))=TRUE,0,VLOOKUP($A236,기획현황!$F:$BS,기획현황!$AU$1,FALSE))</f>
        <v>0</v>
      </c>
      <c r="L236" s="1123">
        <f>IF(ISERROR(VLOOKUP($A236,기획현황!$F:$BS,기획현황!$AV$1,FALSE))=TRUE,0,VLOOKUP($A236,기획현황!$F:$BS,기획현황!$AV$1,FALSE))</f>
        <v>0</v>
      </c>
      <c r="M236" s="1124">
        <f>IF(ISERROR(VLOOKUP($A236,기획현황!$F:$BS,기획현황!$AW$1,FALSE))=TRUE,0,VLOOKUP($A236,기획현황!$F:$BS,기획현황!$AW$1,FALSE))</f>
        <v>0</v>
      </c>
      <c r="N236" s="1125">
        <f>IF(ISERROR(VLOOKUP($A236,기획현황!$F:$BS,기획현황!$AP$1,FALSE))=TRUE,0,VLOOKUP($A236,기획현황!$F:$BS,기획현황!$AP$1,FALSE))</f>
        <v>0</v>
      </c>
      <c r="O236" s="1126">
        <f t="shared" si="30"/>
        <v>0</v>
      </c>
      <c r="P236" s="1127">
        <f t="shared" si="30"/>
        <v>0</v>
      </c>
      <c r="Q236" s="1127">
        <f t="shared" si="30"/>
        <v>0</v>
      </c>
      <c r="R236" s="1127">
        <f t="shared" si="30"/>
        <v>0</v>
      </c>
      <c r="S236" s="1128">
        <f t="shared" si="30"/>
        <v>0</v>
      </c>
      <c r="T236" s="1128">
        <f t="shared" si="30"/>
        <v>0</v>
      </c>
      <c r="U236" s="1129">
        <f>IF(ISERROR(VLOOKUP($A236,기획현황!$F:$BS,기획현황!$AM$1,FALSE))=TRUE,0,VLOOKUP($A236,기획현황!$F:$BS,기획현황!$AM$1,FALSE))</f>
        <v>0</v>
      </c>
      <c r="V236" s="1130">
        <f t="shared" si="27"/>
        <v>0</v>
      </c>
      <c r="W236" s="1131">
        <f>IF(ISERROR(VLOOKUP($A236,기획현황!$F:$BS,기획현황!$BG$1,FALSE))=TRUE,0,VLOOKUP($A236,기획현황!$F:$BS,기획현황!$BG$1,FALSE))</f>
        <v>0</v>
      </c>
      <c r="X236" s="1130"/>
      <c r="Y236" s="238"/>
      <c r="Z236" s="1122">
        <f t="shared" si="29"/>
        <v>0</v>
      </c>
      <c r="AA236" s="1123">
        <f t="shared" si="29"/>
        <v>0</v>
      </c>
      <c r="AB236" s="1139">
        <f t="shared" si="29"/>
        <v>0</v>
      </c>
      <c r="AC236" s="1132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22">
        <f t="shared" si="31"/>
        <v>0</v>
      </c>
      <c r="AE236" s="1133">
        <f t="shared" si="31"/>
        <v>0</v>
      </c>
      <c r="AF236" s="1133">
        <f t="shared" si="31"/>
        <v>0</v>
      </c>
      <c r="AG236" s="1133">
        <f t="shared" si="31"/>
        <v>0</v>
      </c>
      <c r="AH236" s="1134">
        <f t="shared" si="31"/>
        <v>0</v>
      </c>
      <c r="AI236" s="1134">
        <f t="shared" si="31"/>
        <v>0</v>
      </c>
      <c r="AJ236" s="1135">
        <f>IF(ISERROR(VLOOKUP($A236,기획현황!$F:$BS,기획현황!$AM$1,FALSE))=TRUE,0,VLOOKUP($A236,기획현황!$F:$BS,기획현황!$AM$1,FALSE))</f>
        <v>0</v>
      </c>
      <c r="AK236" s="1130">
        <f t="shared" si="26"/>
        <v>0</v>
      </c>
      <c r="AL236" s="31"/>
    </row>
    <row r="237" spans="2:38" ht="53.25" customHeight="1">
      <c r="B237" s="310" t="str">
        <f t="shared" si="28"/>
        <v/>
      </c>
      <c r="C237" s="1117">
        <f>IF(ISERROR(VLOOKUP($A237,기획현황!$F:$BS,기획현황!$AG$1,FALSE))=TRUE,0,VLOOKUP($A237,기획현황!$F:$BS,기획현황!$AG$1,FALSE))</f>
        <v>0</v>
      </c>
      <c r="D237" s="1117">
        <f>IF(ISERROR(VLOOKUP($A237,기획현황!$F:$BS,기획현황!$AK$1,FALSE))=TRUE,0,VLOOKUP($A237,기획현황!$F:$BS,기획현황!$AK$1,FALSE))</f>
        <v>0</v>
      </c>
      <c r="F237" s="1140"/>
      <c r="G237" s="1119" t="str">
        <f>IF(ISERROR(VLOOKUP($A237,기획현황!$F:$BS,기획현황!$U$1,FALSE))=TRUE,"",VLOOKUP($A237,기획현황!$F:$BS,기획현황!$U$1,FALSE))</f>
        <v/>
      </c>
      <c r="H237" s="1119" t="str">
        <f>IF(ISERROR(VLOOKUP($A237,기획현황!$F:$BS,기획현황!$X$1,FALSE))=TRUE,"",VLOOKUP($A237,기획현황!$F:$BS,기획현황!$X$1,FALSE))</f>
        <v/>
      </c>
      <c r="I237" s="1120" t="str">
        <f>IF(ISERROR(VLOOKUP($A237,기획현황!$F:$BS,기획현황!$AG$1,FALSE))=TRUE,"",VLOOKUP($A237,기획현황!$F:$BS,기획현황!$AG$1,FALSE))</f>
        <v/>
      </c>
      <c r="J237" s="1136">
        <f>SUMIF(기획현황!$F:$F,$A237,기획현황!$AF:$AF)</f>
        <v>0</v>
      </c>
      <c r="K237" s="1122">
        <f>IF(ISERROR(VLOOKUP($A237,기획현황!$F:$BS,기획현황!$AU$1,FALSE))=TRUE,0,VLOOKUP($A237,기획현황!$F:$BS,기획현황!$AU$1,FALSE))</f>
        <v>0</v>
      </c>
      <c r="L237" s="1123">
        <f>IF(ISERROR(VLOOKUP($A237,기획현황!$F:$BS,기획현황!$AV$1,FALSE))=TRUE,0,VLOOKUP($A237,기획현황!$F:$BS,기획현황!$AV$1,FALSE))</f>
        <v>0</v>
      </c>
      <c r="M237" s="1124">
        <f>IF(ISERROR(VLOOKUP($A237,기획현황!$F:$BS,기획현황!$AW$1,FALSE))=TRUE,0,VLOOKUP($A237,기획현황!$F:$BS,기획현황!$AW$1,FALSE))</f>
        <v>0</v>
      </c>
      <c r="N237" s="1125">
        <f>IF(ISERROR(VLOOKUP($A237,기획현황!$F:$BS,기획현황!$AP$1,FALSE))=TRUE,0,VLOOKUP($A237,기획현황!$F:$BS,기획현황!$AP$1,FALSE))</f>
        <v>0</v>
      </c>
      <c r="O237" s="1126">
        <f t="shared" si="30"/>
        <v>0</v>
      </c>
      <c r="P237" s="1127">
        <f t="shared" si="30"/>
        <v>0</v>
      </c>
      <c r="Q237" s="1127">
        <f t="shared" si="30"/>
        <v>0</v>
      </c>
      <c r="R237" s="1127">
        <f t="shared" si="30"/>
        <v>0</v>
      </c>
      <c r="S237" s="1128">
        <f t="shared" si="30"/>
        <v>0</v>
      </c>
      <c r="T237" s="1128">
        <f t="shared" si="30"/>
        <v>0</v>
      </c>
      <c r="U237" s="1129">
        <f>IF(ISERROR(VLOOKUP($A237,기획현황!$F:$BS,기획현황!$AM$1,FALSE))=TRUE,0,VLOOKUP($A237,기획현황!$F:$BS,기획현황!$AM$1,FALSE))</f>
        <v>0</v>
      </c>
      <c r="V237" s="1130">
        <f t="shared" si="27"/>
        <v>0</v>
      </c>
      <c r="W237" s="1131">
        <f>IF(ISERROR(VLOOKUP($A237,기획현황!$F:$BS,기획현황!$BG$1,FALSE))=TRUE,0,VLOOKUP($A237,기획현황!$F:$BS,기획현황!$BG$1,FALSE))</f>
        <v>0</v>
      </c>
      <c r="X237" s="1130"/>
      <c r="Y237" s="238"/>
      <c r="Z237" s="1122">
        <f t="shared" si="29"/>
        <v>0</v>
      </c>
      <c r="AA237" s="1123">
        <f t="shared" si="29"/>
        <v>0</v>
      </c>
      <c r="AB237" s="1139">
        <f t="shared" si="29"/>
        <v>0</v>
      </c>
      <c r="AC237" s="1132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22">
        <f t="shared" si="31"/>
        <v>0</v>
      </c>
      <c r="AE237" s="1133">
        <f t="shared" si="31"/>
        <v>0</v>
      </c>
      <c r="AF237" s="1133">
        <f t="shared" si="31"/>
        <v>0</v>
      </c>
      <c r="AG237" s="1133">
        <f t="shared" si="31"/>
        <v>0</v>
      </c>
      <c r="AH237" s="1134">
        <f t="shared" si="31"/>
        <v>0</v>
      </c>
      <c r="AI237" s="1134">
        <f t="shared" si="31"/>
        <v>0</v>
      </c>
      <c r="AJ237" s="1135">
        <f>IF(ISERROR(VLOOKUP($A237,기획현황!$F:$BS,기획현황!$AM$1,FALSE))=TRUE,0,VLOOKUP($A237,기획현황!$F:$BS,기획현황!$AM$1,FALSE))</f>
        <v>0</v>
      </c>
      <c r="AK237" s="1130">
        <f t="shared" si="26"/>
        <v>0</v>
      </c>
      <c r="AL237" s="31"/>
    </row>
    <row r="238" spans="2:38" ht="53.25" customHeight="1">
      <c r="B238" s="310" t="str">
        <f t="shared" si="28"/>
        <v/>
      </c>
      <c r="C238" s="1117">
        <f>IF(ISERROR(VLOOKUP($A238,기획현황!$F:$BS,기획현황!$AG$1,FALSE))=TRUE,0,VLOOKUP($A238,기획현황!$F:$BS,기획현황!$AG$1,FALSE))</f>
        <v>0</v>
      </c>
      <c r="D238" s="1117">
        <f>IF(ISERROR(VLOOKUP($A238,기획현황!$F:$BS,기획현황!$AK$1,FALSE))=TRUE,0,VLOOKUP($A238,기획현황!$F:$BS,기획현황!$AK$1,FALSE))</f>
        <v>0</v>
      </c>
      <c r="F238" s="1140"/>
      <c r="G238" s="1119" t="str">
        <f>IF(ISERROR(VLOOKUP($A238,기획현황!$F:$BS,기획현황!$U$1,FALSE))=TRUE,"",VLOOKUP($A238,기획현황!$F:$BS,기획현황!$U$1,FALSE))</f>
        <v/>
      </c>
      <c r="H238" s="1119" t="str">
        <f>IF(ISERROR(VLOOKUP($A238,기획현황!$F:$BS,기획현황!$X$1,FALSE))=TRUE,"",VLOOKUP($A238,기획현황!$F:$BS,기획현황!$X$1,FALSE))</f>
        <v/>
      </c>
      <c r="I238" s="1120" t="str">
        <f>IF(ISERROR(VLOOKUP($A238,기획현황!$F:$BS,기획현황!$AG$1,FALSE))=TRUE,"",VLOOKUP($A238,기획현황!$F:$BS,기획현황!$AG$1,FALSE))</f>
        <v/>
      </c>
      <c r="J238" s="1136">
        <f>SUMIF(기획현황!$F:$F,$A238,기획현황!$AF:$AF)</f>
        <v>0</v>
      </c>
      <c r="K238" s="1122">
        <f>IF(ISERROR(VLOOKUP($A238,기획현황!$F:$BS,기획현황!$AU$1,FALSE))=TRUE,0,VLOOKUP($A238,기획현황!$F:$BS,기획현황!$AU$1,FALSE))</f>
        <v>0</v>
      </c>
      <c r="L238" s="1123">
        <f>IF(ISERROR(VLOOKUP($A238,기획현황!$F:$BS,기획현황!$AV$1,FALSE))=TRUE,0,VLOOKUP($A238,기획현황!$F:$BS,기획현황!$AV$1,FALSE))</f>
        <v>0</v>
      </c>
      <c r="M238" s="1124">
        <f>IF(ISERROR(VLOOKUP($A238,기획현황!$F:$BS,기획현황!$AW$1,FALSE))=TRUE,0,VLOOKUP($A238,기획현황!$F:$BS,기획현황!$AW$1,FALSE))</f>
        <v>0</v>
      </c>
      <c r="N238" s="1125">
        <f>IF(ISERROR(VLOOKUP($A238,기획현황!$F:$BS,기획현황!$AP$1,FALSE))=TRUE,0,VLOOKUP($A238,기획현황!$F:$BS,기획현황!$AP$1,FALSE))</f>
        <v>0</v>
      </c>
      <c r="O238" s="1126">
        <f t="shared" si="30"/>
        <v>0</v>
      </c>
      <c r="P238" s="1127">
        <f t="shared" si="30"/>
        <v>0</v>
      </c>
      <c r="Q238" s="1127">
        <f t="shared" si="30"/>
        <v>0</v>
      </c>
      <c r="R238" s="1127">
        <f t="shared" si="30"/>
        <v>0</v>
      </c>
      <c r="S238" s="1128">
        <f t="shared" si="30"/>
        <v>0</v>
      </c>
      <c r="T238" s="1128">
        <f t="shared" si="30"/>
        <v>0</v>
      </c>
      <c r="U238" s="1129">
        <f>IF(ISERROR(VLOOKUP($A238,기획현황!$F:$BS,기획현황!$AM$1,FALSE))=TRUE,0,VLOOKUP($A238,기획현황!$F:$BS,기획현황!$AM$1,FALSE))</f>
        <v>0</v>
      </c>
      <c r="V238" s="1130">
        <f t="shared" si="27"/>
        <v>0</v>
      </c>
      <c r="W238" s="1131">
        <f>IF(ISERROR(VLOOKUP($A238,기획현황!$F:$BS,기획현황!$BG$1,FALSE))=TRUE,0,VLOOKUP($A238,기획현황!$F:$BS,기획현황!$BG$1,FALSE))</f>
        <v>0</v>
      </c>
      <c r="X238" s="1130"/>
      <c r="Y238" s="238"/>
      <c r="Z238" s="1122">
        <f t="shared" si="29"/>
        <v>0</v>
      </c>
      <c r="AA238" s="1123">
        <f t="shared" si="29"/>
        <v>0</v>
      </c>
      <c r="AB238" s="1139">
        <f t="shared" si="29"/>
        <v>0</v>
      </c>
      <c r="AC238" s="1132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22">
        <f t="shared" si="31"/>
        <v>0</v>
      </c>
      <c r="AE238" s="1133">
        <f t="shared" si="31"/>
        <v>0</v>
      </c>
      <c r="AF238" s="1133">
        <f t="shared" si="31"/>
        <v>0</v>
      </c>
      <c r="AG238" s="1133">
        <f t="shared" si="31"/>
        <v>0</v>
      </c>
      <c r="AH238" s="1134">
        <f t="shared" si="31"/>
        <v>0</v>
      </c>
      <c r="AI238" s="1134">
        <f t="shared" si="31"/>
        <v>0</v>
      </c>
      <c r="AJ238" s="1135">
        <f>IF(ISERROR(VLOOKUP($A238,기획현황!$F:$BS,기획현황!$AM$1,FALSE))=TRUE,0,VLOOKUP($A238,기획현황!$F:$BS,기획현황!$AM$1,FALSE))</f>
        <v>0</v>
      </c>
      <c r="AK238" s="1130">
        <f t="shared" si="26"/>
        <v>0</v>
      </c>
      <c r="AL238" s="31"/>
    </row>
    <row r="239" spans="2:38" ht="53.25" customHeight="1">
      <c r="B239" s="310" t="str">
        <f t="shared" si="28"/>
        <v/>
      </c>
      <c r="C239" s="1117">
        <f>IF(ISERROR(VLOOKUP($A239,기획현황!$F:$BS,기획현황!$AG$1,FALSE))=TRUE,0,VLOOKUP($A239,기획현황!$F:$BS,기획현황!$AG$1,FALSE))</f>
        <v>0</v>
      </c>
      <c r="D239" s="1117">
        <f>IF(ISERROR(VLOOKUP($A239,기획현황!$F:$BS,기획현황!$AK$1,FALSE))=TRUE,0,VLOOKUP($A239,기획현황!$F:$BS,기획현황!$AK$1,FALSE))</f>
        <v>0</v>
      </c>
      <c r="F239" s="1140"/>
      <c r="G239" s="1119" t="str">
        <f>IF(ISERROR(VLOOKUP($A239,기획현황!$F:$BS,기획현황!$U$1,FALSE))=TRUE,"",VLOOKUP($A239,기획현황!$F:$BS,기획현황!$U$1,FALSE))</f>
        <v/>
      </c>
      <c r="H239" s="1119" t="str">
        <f>IF(ISERROR(VLOOKUP($A239,기획현황!$F:$BS,기획현황!$X$1,FALSE))=TRUE,"",VLOOKUP($A239,기획현황!$F:$BS,기획현황!$X$1,FALSE))</f>
        <v/>
      </c>
      <c r="I239" s="1120" t="str">
        <f>IF(ISERROR(VLOOKUP($A239,기획현황!$F:$BS,기획현황!$AG$1,FALSE))=TRUE,"",VLOOKUP($A239,기획현황!$F:$BS,기획현황!$AG$1,FALSE))</f>
        <v/>
      </c>
      <c r="J239" s="1136">
        <f>SUMIF(기획현황!$F:$F,$A239,기획현황!$AF:$AF)</f>
        <v>0</v>
      </c>
      <c r="K239" s="1122">
        <f>IF(ISERROR(VLOOKUP($A239,기획현황!$F:$BS,기획현황!$AU$1,FALSE))=TRUE,0,VLOOKUP($A239,기획현황!$F:$BS,기획현황!$AU$1,FALSE))</f>
        <v>0</v>
      </c>
      <c r="L239" s="1123">
        <f>IF(ISERROR(VLOOKUP($A239,기획현황!$F:$BS,기획현황!$AV$1,FALSE))=TRUE,0,VLOOKUP($A239,기획현황!$F:$BS,기획현황!$AV$1,FALSE))</f>
        <v>0</v>
      </c>
      <c r="M239" s="1124">
        <f>IF(ISERROR(VLOOKUP($A239,기획현황!$F:$BS,기획현황!$AW$1,FALSE))=TRUE,0,VLOOKUP($A239,기획현황!$F:$BS,기획현황!$AW$1,FALSE))</f>
        <v>0</v>
      </c>
      <c r="N239" s="1125">
        <f>IF(ISERROR(VLOOKUP($A239,기획현황!$F:$BS,기획현황!$AP$1,FALSE))=TRUE,0,VLOOKUP($A239,기획현황!$F:$BS,기획현황!$AP$1,FALSE))</f>
        <v>0</v>
      </c>
      <c r="O239" s="1126">
        <f t="shared" si="30"/>
        <v>0</v>
      </c>
      <c r="P239" s="1127">
        <f t="shared" si="30"/>
        <v>0</v>
      </c>
      <c r="Q239" s="1127">
        <f t="shared" si="30"/>
        <v>0</v>
      </c>
      <c r="R239" s="1127">
        <f t="shared" si="30"/>
        <v>0</v>
      </c>
      <c r="S239" s="1128">
        <f t="shared" si="30"/>
        <v>0</v>
      </c>
      <c r="T239" s="1128">
        <f t="shared" si="30"/>
        <v>0</v>
      </c>
      <c r="U239" s="1129">
        <f>IF(ISERROR(VLOOKUP($A239,기획현황!$F:$BS,기획현황!$AM$1,FALSE))=TRUE,0,VLOOKUP($A239,기획현황!$F:$BS,기획현황!$AM$1,FALSE))</f>
        <v>0</v>
      </c>
      <c r="V239" s="1130">
        <f t="shared" si="27"/>
        <v>0</v>
      </c>
      <c r="W239" s="1131">
        <f>IF(ISERROR(VLOOKUP($A239,기획현황!$F:$BS,기획현황!$BG$1,FALSE))=TRUE,0,VLOOKUP($A239,기획현황!$F:$BS,기획현황!$BG$1,FALSE))</f>
        <v>0</v>
      </c>
      <c r="X239" s="1130"/>
      <c r="Y239" s="238"/>
      <c r="Z239" s="1122">
        <f t="shared" si="29"/>
        <v>0</v>
      </c>
      <c r="AA239" s="1123">
        <f t="shared" si="29"/>
        <v>0</v>
      </c>
      <c r="AB239" s="1139">
        <f t="shared" si="29"/>
        <v>0</v>
      </c>
      <c r="AC239" s="1132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22">
        <f t="shared" si="31"/>
        <v>0</v>
      </c>
      <c r="AE239" s="1133">
        <f t="shared" si="31"/>
        <v>0</v>
      </c>
      <c r="AF239" s="1133">
        <f t="shared" si="31"/>
        <v>0</v>
      </c>
      <c r="AG239" s="1133">
        <f t="shared" si="31"/>
        <v>0</v>
      </c>
      <c r="AH239" s="1134">
        <f t="shared" si="31"/>
        <v>0</v>
      </c>
      <c r="AI239" s="1134">
        <f t="shared" si="31"/>
        <v>0</v>
      </c>
      <c r="AJ239" s="1135">
        <f>IF(ISERROR(VLOOKUP($A239,기획현황!$F:$BS,기획현황!$AM$1,FALSE))=TRUE,0,VLOOKUP($A239,기획현황!$F:$BS,기획현황!$AM$1,FALSE))</f>
        <v>0</v>
      </c>
      <c r="AK239" s="1130">
        <f t="shared" si="26"/>
        <v>0</v>
      </c>
      <c r="AL239" s="31"/>
    </row>
    <row r="240" spans="2:38" ht="53.25" customHeight="1">
      <c r="B240" s="310" t="str">
        <f t="shared" si="28"/>
        <v/>
      </c>
      <c r="C240" s="1117">
        <f>IF(ISERROR(VLOOKUP($A240,기획현황!$F:$BS,기획현황!$AG$1,FALSE))=TRUE,0,VLOOKUP($A240,기획현황!$F:$BS,기획현황!$AG$1,FALSE))</f>
        <v>0</v>
      </c>
      <c r="D240" s="1117">
        <f>IF(ISERROR(VLOOKUP($A240,기획현황!$F:$BS,기획현황!$AK$1,FALSE))=TRUE,0,VLOOKUP($A240,기획현황!$F:$BS,기획현황!$AK$1,FALSE))</f>
        <v>0</v>
      </c>
      <c r="F240" s="1140"/>
      <c r="G240" s="1119" t="str">
        <f>IF(ISERROR(VLOOKUP($A240,기획현황!$F:$BS,기획현황!$U$1,FALSE))=TRUE,"",VLOOKUP($A240,기획현황!$F:$BS,기획현황!$U$1,FALSE))</f>
        <v/>
      </c>
      <c r="H240" s="1119" t="str">
        <f>IF(ISERROR(VLOOKUP($A240,기획현황!$F:$BS,기획현황!$X$1,FALSE))=TRUE,"",VLOOKUP($A240,기획현황!$F:$BS,기획현황!$X$1,FALSE))</f>
        <v/>
      </c>
      <c r="I240" s="1120" t="str">
        <f>IF(ISERROR(VLOOKUP($A240,기획현황!$F:$BS,기획현황!$AG$1,FALSE))=TRUE,"",VLOOKUP($A240,기획현황!$F:$BS,기획현황!$AG$1,FALSE))</f>
        <v/>
      </c>
      <c r="J240" s="1136">
        <f>SUMIF(기획현황!$F:$F,$A240,기획현황!$AF:$AF)</f>
        <v>0</v>
      </c>
      <c r="K240" s="1122">
        <f>IF(ISERROR(VLOOKUP($A240,기획현황!$F:$BS,기획현황!$AU$1,FALSE))=TRUE,0,VLOOKUP($A240,기획현황!$F:$BS,기획현황!$AU$1,FALSE))</f>
        <v>0</v>
      </c>
      <c r="L240" s="1123">
        <f>IF(ISERROR(VLOOKUP($A240,기획현황!$F:$BS,기획현황!$AV$1,FALSE))=TRUE,0,VLOOKUP($A240,기획현황!$F:$BS,기획현황!$AV$1,FALSE))</f>
        <v>0</v>
      </c>
      <c r="M240" s="1124">
        <f>IF(ISERROR(VLOOKUP($A240,기획현황!$F:$BS,기획현황!$AW$1,FALSE))=TRUE,0,VLOOKUP($A240,기획현황!$F:$BS,기획현황!$AW$1,FALSE))</f>
        <v>0</v>
      </c>
      <c r="N240" s="1125">
        <f>IF(ISERROR(VLOOKUP($A240,기획현황!$F:$BS,기획현황!$AP$1,FALSE))=TRUE,0,VLOOKUP($A240,기획현황!$F:$BS,기획현황!$AP$1,FALSE))</f>
        <v>0</v>
      </c>
      <c r="O240" s="1126">
        <f t="shared" si="30"/>
        <v>0</v>
      </c>
      <c r="P240" s="1127">
        <f t="shared" si="30"/>
        <v>0</v>
      </c>
      <c r="Q240" s="1127">
        <f t="shared" si="30"/>
        <v>0</v>
      </c>
      <c r="R240" s="1127">
        <f t="shared" si="30"/>
        <v>0</v>
      </c>
      <c r="S240" s="1128">
        <f t="shared" si="30"/>
        <v>0</v>
      </c>
      <c r="T240" s="1128">
        <f t="shared" si="30"/>
        <v>0</v>
      </c>
      <c r="U240" s="1129">
        <f>IF(ISERROR(VLOOKUP($A240,기획현황!$F:$BS,기획현황!$AM$1,FALSE))=TRUE,0,VLOOKUP($A240,기획현황!$F:$BS,기획현황!$AM$1,FALSE))</f>
        <v>0</v>
      </c>
      <c r="V240" s="1130">
        <f t="shared" si="27"/>
        <v>0</v>
      </c>
      <c r="W240" s="1131">
        <f>IF(ISERROR(VLOOKUP($A240,기획현황!$F:$BS,기획현황!$BG$1,FALSE))=TRUE,0,VLOOKUP($A240,기획현황!$F:$BS,기획현황!$BG$1,FALSE))</f>
        <v>0</v>
      </c>
      <c r="X240" s="1130"/>
      <c r="Y240" s="238"/>
      <c r="Z240" s="1122">
        <f t="shared" si="29"/>
        <v>0</v>
      </c>
      <c r="AA240" s="1123">
        <f t="shared" si="29"/>
        <v>0</v>
      </c>
      <c r="AB240" s="1139">
        <f t="shared" si="29"/>
        <v>0</v>
      </c>
      <c r="AC240" s="1132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22">
        <f t="shared" si="31"/>
        <v>0</v>
      </c>
      <c r="AE240" s="1133">
        <f t="shared" si="31"/>
        <v>0</v>
      </c>
      <c r="AF240" s="1133">
        <f t="shared" si="31"/>
        <v>0</v>
      </c>
      <c r="AG240" s="1133">
        <f t="shared" si="31"/>
        <v>0</v>
      </c>
      <c r="AH240" s="1134">
        <f t="shared" si="31"/>
        <v>0</v>
      </c>
      <c r="AI240" s="1134">
        <f t="shared" si="31"/>
        <v>0</v>
      </c>
      <c r="AJ240" s="1135">
        <f>IF(ISERROR(VLOOKUP($A240,기획현황!$F:$BS,기획현황!$AM$1,FALSE))=TRUE,0,VLOOKUP($A240,기획현황!$F:$BS,기획현황!$AM$1,FALSE))</f>
        <v>0</v>
      </c>
      <c r="AK240" s="1130">
        <f t="shared" si="26"/>
        <v>0</v>
      </c>
      <c r="AL240" s="31"/>
    </row>
    <row r="241" spans="2:38" ht="53.25" customHeight="1">
      <c r="B241" s="310" t="str">
        <f t="shared" si="28"/>
        <v/>
      </c>
      <c r="C241" s="1117">
        <f>IF(ISERROR(VLOOKUP($A241,기획현황!$F:$BS,기획현황!$AG$1,FALSE))=TRUE,0,VLOOKUP($A241,기획현황!$F:$BS,기획현황!$AG$1,FALSE))</f>
        <v>0</v>
      </c>
      <c r="D241" s="1117">
        <f>IF(ISERROR(VLOOKUP($A241,기획현황!$F:$BS,기획현황!$AK$1,FALSE))=TRUE,0,VLOOKUP($A241,기획현황!$F:$BS,기획현황!$AK$1,FALSE))</f>
        <v>0</v>
      </c>
      <c r="F241" s="1140"/>
      <c r="G241" s="1119" t="str">
        <f>IF(ISERROR(VLOOKUP($A241,기획현황!$F:$BS,기획현황!$U$1,FALSE))=TRUE,"",VLOOKUP($A241,기획현황!$F:$BS,기획현황!$U$1,FALSE))</f>
        <v/>
      </c>
      <c r="H241" s="1119" t="str">
        <f>IF(ISERROR(VLOOKUP($A241,기획현황!$F:$BS,기획현황!$X$1,FALSE))=TRUE,"",VLOOKUP($A241,기획현황!$F:$BS,기획현황!$X$1,FALSE))</f>
        <v/>
      </c>
      <c r="I241" s="1120" t="str">
        <f>IF(ISERROR(VLOOKUP($A241,기획현황!$F:$BS,기획현황!$AG$1,FALSE))=TRUE,"",VLOOKUP($A241,기획현황!$F:$BS,기획현황!$AG$1,FALSE))</f>
        <v/>
      </c>
      <c r="J241" s="1136">
        <f>SUMIF(기획현황!$F:$F,$A241,기획현황!$AF:$AF)</f>
        <v>0</v>
      </c>
      <c r="K241" s="1122">
        <f>IF(ISERROR(VLOOKUP($A241,기획현황!$F:$BS,기획현황!$AU$1,FALSE))=TRUE,0,VLOOKUP($A241,기획현황!$F:$BS,기획현황!$AU$1,FALSE))</f>
        <v>0</v>
      </c>
      <c r="L241" s="1123">
        <f>IF(ISERROR(VLOOKUP($A241,기획현황!$F:$BS,기획현황!$AV$1,FALSE))=TRUE,0,VLOOKUP($A241,기획현황!$F:$BS,기획현황!$AV$1,FALSE))</f>
        <v>0</v>
      </c>
      <c r="M241" s="1124">
        <f>IF(ISERROR(VLOOKUP($A241,기획현황!$F:$BS,기획현황!$AW$1,FALSE))=TRUE,0,VLOOKUP($A241,기획현황!$F:$BS,기획현황!$AW$1,FALSE))</f>
        <v>0</v>
      </c>
      <c r="N241" s="1125">
        <f>IF(ISERROR(VLOOKUP($A241,기획현황!$F:$BS,기획현황!$AP$1,FALSE))=TRUE,0,VLOOKUP($A241,기획현황!$F:$BS,기획현황!$AP$1,FALSE))</f>
        <v>0</v>
      </c>
      <c r="O241" s="1126">
        <f t="shared" si="30"/>
        <v>0</v>
      </c>
      <c r="P241" s="1127">
        <f t="shared" si="30"/>
        <v>0</v>
      </c>
      <c r="Q241" s="1127">
        <f t="shared" si="30"/>
        <v>0</v>
      </c>
      <c r="R241" s="1127">
        <f t="shared" si="30"/>
        <v>0</v>
      </c>
      <c r="S241" s="1128">
        <f t="shared" si="30"/>
        <v>0</v>
      </c>
      <c r="T241" s="1128">
        <f t="shared" si="30"/>
        <v>0</v>
      </c>
      <c r="U241" s="1129">
        <f>IF(ISERROR(VLOOKUP($A241,기획현황!$F:$BS,기획현황!$AM$1,FALSE))=TRUE,0,VLOOKUP($A241,기획현황!$F:$BS,기획현황!$AM$1,FALSE))</f>
        <v>0</v>
      </c>
      <c r="V241" s="1130">
        <f t="shared" si="27"/>
        <v>0</v>
      </c>
      <c r="W241" s="1131">
        <f>IF(ISERROR(VLOOKUP($A241,기획현황!$F:$BS,기획현황!$BG$1,FALSE))=TRUE,0,VLOOKUP($A241,기획현황!$F:$BS,기획현황!$BG$1,FALSE))</f>
        <v>0</v>
      </c>
      <c r="X241" s="1130"/>
      <c r="Y241" s="238"/>
      <c r="Z241" s="1122">
        <f t="shared" si="29"/>
        <v>0</v>
      </c>
      <c r="AA241" s="1123">
        <f t="shared" si="29"/>
        <v>0</v>
      </c>
      <c r="AB241" s="1139">
        <f t="shared" si="29"/>
        <v>0</v>
      </c>
      <c r="AC241" s="1132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22">
        <f t="shared" si="31"/>
        <v>0</v>
      </c>
      <c r="AE241" s="1133">
        <f t="shared" si="31"/>
        <v>0</v>
      </c>
      <c r="AF241" s="1133">
        <f t="shared" si="31"/>
        <v>0</v>
      </c>
      <c r="AG241" s="1133">
        <f t="shared" si="31"/>
        <v>0</v>
      </c>
      <c r="AH241" s="1134">
        <f t="shared" si="31"/>
        <v>0</v>
      </c>
      <c r="AI241" s="1134">
        <f t="shared" si="31"/>
        <v>0</v>
      </c>
      <c r="AJ241" s="1135">
        <f>IF(ISERROR(VLOOKUP($A241,기획현황!$F:$BS,기획현황!$AM$1,FALSE))=TRUE,0,VLOOKUP($A241,기획현황!$F:$BS,기획현황!$AM$1,FALSE))</f>
        <v>0</v>
      </c>
      <c r="AK241" s="1130">
        <f t="shared" si="26"/>
        <v>0</v>
      </c>
      <c r="AL241" s="31"/>
    </row>
    <row r="242" spans="2:38" ht="53.25" customHeight="1">
      <c r="B242" s="310" t="str">
        <f t="shared" si="28"/>
        <v/>
      </c>
      <c r="C242" s="1117">
        <f>IF(ISERROR(VLOOKUP($A242,기획현황!$F:$BS,기획현황!$AG$1,FALSE))=TRUE,0,VLOOKUP($A242,기획현황!$F:$BS,기획현황!$AG$1,FALSE))</f>
        <v>0</v>
      </c>
      <c r="D242" s="1117">
        <f>IF(ISERROR(VLOOKUP($A242,기획현황!$F:$BS,기획현황!$AK$1,FALSE))=TRUE,0,VLOOKUP($A242,기획현황!$F:$BS,기획현황!$AK$1,FALSE))</f>
        <v>0</v>
      </c>
      <c r="F242" s="1140"/>
      <c r="G242" s="1119" t="str">
        <f>IF(ISERROR(VLOOKUP($A242,기획현황!$F:$BS,기획현황!$U$1,FALSE))=TRUE,"",VLOOKUP($A242,기획현황!$F:$BS,기획현황!$U$1,FALSE))</f>
        <v/>
      </c>
      <c r="H242" s="1119" t="str">
        <f>IF(ISERROR(VLOOKUP($A242,기획현황!$F:$BS,기획현황!$X$1,FALSE))=TRUE,"",VLOOKUP($A242,기획현황!$F:$BS,기획현황!$X$1,FALSE))</f>
        <v/>
      </c>
      <c r="I242" s="1120" t="str">
        <f>IF(ISERROR(VLOOKUP($A242,기획현황!$F:$BS,기획현황!$AG$1,FALSE))=TRUE,"",VLOOKUP($A242,기획현황!$F:$BS,기획현황!$AG$1,FALSE))</f>
        <v/>
      </c>
      <c r="J242" s="1136">
        <f>SUMIF(기획현황!$F:$F,$A242,기획현황!$AF:$AF)</f>
        <v>0</v>
      </c>
      <c r="K242" s="1122">
        <f>IF(ISERROR(VLOOKUP($A242,기획현황!$F:$BS,기획현황!$AU$1,FALSE))=TRUE,0,VLOOKUP($A242,기획현황!$F:$BS,기획현황!$AU$1,FALSE))</f>
        <v>0</v>
      </c>
      <c r="L242" s="1123">
        <f>IF(ISERROR(VLOOKUP($A242,기획현황!$F:$BS,기획현황!$AV$1,FALSE))=TRUE,0,VLOOKUP($A242,기획현황!$F:$BS,기획현황!$AV$1,FALSE))</f>
        <v>0</v>
      </c>
      <c r="M242" s="1124">
        <f>IF(ISERROR(VLOOKUP($A242,기획현황!$F:$BS,기획현황!$AW$1,FALSE))=TRUE,0,VLOOKUP($A242,기획현황!$F:$BS,기획현황!$AW$1,FALSE))</f>
        <v>0</v>
      </c>
      <c r="N242" s="1125">
        <f>IF(ISERROR(VLOOKUP($A242,기획현황!$F:$BS,기획현황!$AP$1,FALSE))=TRUE,0,VLOOKUP($A242,기획현황!$F:$BS,기획현황!$AP$1,FALSE))</f>
        <v>0</v>
      </c>
      <c r="O242" s="1126">
        <f t="shared" si="30"/>
        <v>0</v>
      </c>
      <c r="P242" s="1127">
        <f t="shared" si="30"/>
        <v>0</v>
      </c>
      <c r="Q242" s="1127">
        <f t="shared" si="30"/>
        <v>0</v>
      </c>
      <c r="R242" s="1127">
        <f t="shared" si="30"/>
        <v>0</v>
      </c>
      <c r="S242" s="1128">
        <f t="shared" si="30"/>
        <v>0</v>
      </c>
      <c r="T242" s="1128">
        <f t="shared" si="30"/>
        <v>0</v>
      </c>
      <c r="U242" s="1129">
        <f>IF(ISERROR(VLOOKUP($A242,기획현황!$F:$BS,기획현황!$AM$1,FALSE))=TRUE,0,VLOOKUP($A242,기획현황!$F:$BS,기획현황!$AM$1,FALSE))</f>
        <v>0</v>
      </c>
      <c r="V242" s="1130">
        <f t="shared" si="27"/>
        <v>0</v>
      </c>
      <c r="W242" s="1131">
        <f>IF(ISERROR(VLOOKUP($A242,기획현황!$F:$BS,기획현황!$BG$1,FALSE))=TRUE,0,VLOOKUP($A242,기획현황!$F:$BS,기획현황!$BG$1,FALSE))</f>
        <v>0</v>
      </c>
      <c r="X242" s="1130"/>
      <c r="Y242" s="238"/>
      <c r="Z242" s="1122">
        <f t="shared" si="29"/>
        <v>0</v>
      </c>
      <c r="AA242" s="1123">
        <f t="shared" si="29"/>
        <v>0</v>
      </c>
      <c r="AB242" s="1139">
        <f t="shared" si="29"/>
        <v>0</v>
      </c>
      <c r="AC242" s="1132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22">
        <f t="shared" si="31"/>
        <v>0</v>
      </c>
      <c r="AE242" s="1133">
        <f t="shared" si="31"/>
        <v>0</v>
      </c>
      <c r="AF242" s="1133">
        <f t="shared" si="31"/>
        <v>0</v>
      </c>
      <c r="AG242" s="1133">
        <f t="shared" si="31"/>
        <v>0</v>
      </c>
      <c r="AH242" s="1134">
        <f t="shared" si="31"/>
        <v>0</v>
      </c>
      <c r="AI242" s="1134">
        <f t="shared" si="31"/>
        <v>0</v>
      </c>
      <c r="AJ242" s="1135">
        <f>IF(ISERROR(VLOOKUP($A242,기획현황!$F:$BS,기획현황!$AM$1,FALSE))=TRUE,0,VLOOKUP($A242,기획현황!$F:$BS,기획현황!$AM$1,FALSE))</f>
        <v>0</v>
      </c>
      <c r="AK242" s="1130">
        <f t="shared" si="26"/>
        <v>0</v>
      </c>
      <c r="AL242" s="31"/>
    </row>
    <row r="243" spans="2:38" ht="53.25" customHeight="1">
      <c r="B243" s="310" t="str">
        <f t="shared" si="28"/>
        <v/>
      </c>
      <c r="C243" s="1117">
        <f>IF(ISERROR(VLOOKUP($A243,기획현황!$F:$BS,기획현황!$AG$1,FALSE))=TRUE,0,VLOOKUP($A243,기획현황!$F:$BS,기획현황!$AG$1,FALSE))</f>
        <v>0</v>
      </c>
      <c r="D243" s="1117">
        <f>IF(ISERROR(VLOOKUP($A243,기획현황!$F:$BS,기획현황!$AK$1,FALSE))=TRUE,0,VLOOKUP($A243,기획현황!$F:$BS,기획현황!$AK$1,FALSE))</f>
        <v>0</v>
      </c>
      <c r="F243" s="1140"/>
      <c r="G243" s="1119" t="str">
        <f>IF(ISERROR(VLOOKUP($A243,기획현황!$F:$BS,기획현황!$U$1,FALSE))=TRUE,"",VLOOKUP($A243,기획현황!$F:$BS,기획현황!$U$1,FALSE))</f>
        <v/>
      </c>
      <c r="H243" s="1119" t="str">
        <f>IF(ISERROR(VLOOKUP($A243,기획현황!$F:$BS,기획현황!$X$1,FALSE))=TRUE,"",VLOOKUP($A243,기획현황!$F:$BS,기획현황!$X$1,FALSE))</f>
        <v/>
      </c>
      <c r="I243" s="1120" t="str">
        <f>IF(ISERROR(VLOOKUP($A243,기획현황!$F:$BS,기획현황!$AG$1,FALSE))=TRUE,"",VLOOKUP($A243,기획현황!$F:$BS,기획현황!$AG$1,FALSE))</f>
        <v/>
      </c>
      <c r="J243" s="1136">
        <f>SUMIF(기획현황!$F:$F,$A243,기획현황!$AF:$AF)</f>
        <v>0</v>
      </c>
      <c r="K243" s="1122">
        <f>IF(ISERROR(VLOOKUP($A243,기획현황!$F:$BS,기획현황!$AU$1,FALSE))=TRUE,0,VLOOKUP($A243,기획현황!$F:$BS,기획현황!$AU$1,FALSE))</f>
        <v>0</v>
      </c>
      <c r="L243" s="1123">
        <f>IF(ISERROR(VLOOKUP($A243,기획현황!$F:$BS,기획현황!$AV$1,FALSE))=TRUE,0,VLOOKUP($A243,기획현황!$F:$BS,기획현황!$AV$1,FALSE))</f>
        <v>0</v>
      </c>
      <c r="M243" s="1124">
        <f>IF(ISERROR(VLOOKUP($A243,기획현황!$F:$BS,기획현황!$AW$1,FALSE))=TRUE,0,VLOOKUP($A243,기획현황!$F:$BS,기획현황!$AW$1,FALSE))</f>
        <v>0</v>
      </c>
      <c r="N243" s="1125">
        <f>IF(ISERROR(VLOOKUP($A243,기획현황!$F:$BS,기획현황!$AP$1,FALSE))=TRUE,0,VLOOKUP($A243,기획현황!$F:$BS,기획현황!$AP$1,FALSE))</f>
        <v>0</v>
      </c>
      <c r="O243" s="1126">
        <f t="shared" si="30"/>
        <v>0</v>
      </c>
      <c r="P243" s="1127">
        <f t="shared" si="30"/>
        <v>0</v>
      </c>
      <c r="Q243" s="1127">
        <f t="shared" si="30"/>
        <v>0</v>
      </c>
      <c r="R243" s="1127">
        <f t="shared" si="30"/>
        <v>0</v>
      </c>
      <c r="S243" s="1128">
        <f t="shared" si="30"/>
        <v>0</v>
      </c>
      <c r="T243" s="1128">
        <f t="shared" si="30"/>
        <v>0</v>
      </c>
      <c r="U243" s="1129">
        <f>IF(ISERROR(VLOOKUP($A243,기획현황!$F:$BS,기획현황!$AM$1,FALSE))=TRUE,0,VLOOKUP($A243,기획현황!$F:$BS,기획현황!$AM$1,FALSE))</f>
        <v>0</v>
      </c>
      <c r="V243" s="1130">
        <f t="shared" si="27"/>
        <v>0</v>
      </c>
      <c r="W243" s="1131">
        <f>IF(ISERROR(VLOOKUP($A243,기획현황!$F:$BS,기획현황!$BG$1,FALSE))=TRUE,0,VLOOKUP($A243,기획현황!$F:$BS,기획현황!$BG$1,FALSE))</f>
        <v>0</v>
      </c>
      <c r="X243" s="1130"/>
      <c r="Y243" s="238"/>
      <c r="Z243" s="1122">
        <f t="shared" si="29"/>
        <v>0</v>
      </c>
      <c r="AA243" s="1123">
        <f t="shared" si="29"/>
        <v>0</v>
      </c>
      <c r="AB243" s="1139">
        <f t="shared" si="29"/>
        <v>0</v>
      </c>
      <c r="AC243" s="1132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22">
        <f t="shared" si="31"/>
        <v>0</v>
      </c>
      <c r="AE243" s="1133">
        <f t="shared" si="31"/>
        <v>0</v>
      </c>
      <c r="AF243" s="1133">
        <f t="shared" si="31"/>
        <v>0</v>
      </c>
      <c r="AG243" s="1133">
        <f t="shared" si="31"/>
        <v>0</v>
      </c>
      <c r="AH243" s="1134">
        <f t="shared" si="31"/>
        <v>0</v>
      </c>
      <c r="AI243" s="1134">
        <f t="shared" si="31"/>
        <v>0</v>
      </c>
      <c r="AJ243" s="1135">
        <f>IF(ISERROR(VLOOKUP($A243,기획현황!$F:$BS,기획현황!$AM$1,FALSE))=TRUE,0,VLOOKUP($A243,기획현황!$F:$BS,기획현황!$AM$1,FALSE))</f>
        <v>0</v>
      </c>
      <c r="AK243" s="1130">
        <f t="shared" si="26"/>
        <v>0</v>
      </c>
      <c r="AL243" s="31"/>
    </row>
    <row r="244" spans="2:38" ht="53.25" customHeight="1">
      <c r="B244" s="310" t="str">
        <f t="shared" si="28"/>
        <v/>
      </c>
      <c r="C244" s="1117">
        <f>IF(ISERROR(VLOOKUP($A244,기획현황!$F:$BS,기획현황!$AG$1,FALSE))=TRUE,0,VLOOKUP($A244,기획현황!$F:$BS,기획현황!$AG$1,FALSE))</f>
        <v>0</v>
      </c>
      <c r="D244" s="1117">
        <f>IF(ISERROR(VLOOKUP($A244,기획현황!$F:$BS,기획현황!$AK$1,FALSE))=TRUE,0,VLOOKUP($A244,기획현황!$F:$BS,기획현황!$AK$1,FALSE))</f>
        <v>0</v>
      </c>
      <c r="F244" s="1140"/>
      <c r="G244" s="1119" t="str">
        <f>IF(ISERROR(VLOOKUP($A244,기획현황!$F:$BS,기획현황!$U$1,FALSE))=TRUE,"",VLOOKUP($A244,기획현황!$F:$BS,기획현황!$U$1,FALSE))</f>
        <v/>
      </c>
      <c r="H244" s="1119" t="str">
        <f>IF(ISERROR(VLOOKUP($A244,기획현황!$F:$BS,기획현황!$X$1,FALSE))=TRUE,"",VLOOKUP($A244,기획현황!$F:$BS,기획현황!$X$1,FALSE))</f>
        <v/>
      </c>
      <c r="I244" s="1120" t="str">
        <f>IF(ISERROR(VLOOKUP($A244,기획현황!$F:$BS,기획현황!$AG$1,FALSE))=TRUE,"",VLOOKUP($A244,기획현황!$F:$BS,기획현황!$AG$1,FALSE))</f>
        <v/>
      </c>
      <c r="J244" s="1136">
        <f>SUMIF(기획현황!$F:$F,$A244,기획현황!$AF:$AF)</f>
        <v>0</v>
      </c>
      <c r="K244" s="1122">
        <f>IF(ISERROR(VLOOKUP($A244,기획현황!$F:$BS,기획현황!$AU$1,FALSE))=TRUE,0,VLOOKUP($A244,기획현황!$F:$BS,기획현황!$AU$1,FALSE))</f>
        <v>0</v>
      </c>
      <c r="L244" s="1123">
        <f>IF(ISERROR(VLOOKUP($A244,기획현황!$F:$BS,기획현황!$AV$1,FALSE))=TRUE,0,VLOOKUP($A244,기획현황!$F:$BS,기획현황!$AV$1,FALSE))</f>
        <v>0</v>
      </c>
      <c r="M244" s="1124">
        <f>IF(ISERROR(VLOOKUP($A244,기획현황!$F:$BS,기획현황!$AW$1,FALSE))=TRUE,0,VLOOKUP($A244,기획현황!$F:$BS,기획현황!$AW$1,FALSE))</f>
        <v>0</v>
      </c>
      <c r="N244" s="1125">
        <f>IF(ISERROR(VLOOKUP($A244,기획현황!$F:$BS,기획현황!$AP$1,FALSE))=TRUE,0,VLOOKUP($A244,기획현황!$F:$BS,기획현황!$AP$1,FALSE))</f>
        <v>0</v>
      </c>
      <c r="O244" s="1126">
        <f t="shared" si="30"/>
        <v>0</v>
      </c>
      <c r="P244" s="1127">
        <f t="shared" si="30"/>
        <v>0</v>
      </c>
      <c r="Q244" s="1127">
        <f t="shared" si="30"/>
        <v>0</v>
      </c>
      <c r="R244" s="1127">
        <f t="shared" si="30"/>
        <v>0</v>
      </c>
      <c r="S244" s="1128">
        <f t="shared" si="30"/>
        <v>0</v>
      </c>
      <c r="T244" s="1128">
        <f t="shared" si="30"/>
        <v>0</v>
      </c>
      <c r="U244" s="1129">
        <f>IF(ISERROR(VLOOKUP($A244,기획현황!$F:$BS,기획현황!$AM$1,FALSE))=TRUE,0,VLOOKUP($A244,기획현황!$F:$BS,기획현황!$AM$1,FALSE))</f>
        <v>0</v>
      </c>
      <c r="V244" s="1130">
        <f t="shared" si="27"/>
        <v>0</v>
      </c>
      <c r="W244" s="1131">
        <f>IF(ISERROR(VLOOKUP($A244,기획현황!$F:$BS,기획현황!$BG$1,FALSE))=TRUE,0,VLOOKUP($A244,기획현황!$F:$BS,기획현황!$BG$1,FALSE))</f>
        <v>0</v>
      </c>
      <c r="X244" s="1130"/>
      <c r="Y244" s="238"/>
      <c r="Z244" s="1122">
        <f t="shared" si="29"/>
        <v>0</v>
      </c>
      <c r="AA244" s="1123">
        <f t="shared" si="29"/>
        <v>0</v>
      </c>
      <c r="AB244" s="1139">
        <f t="shared" si="29"/>
        <v>0</v>
      </c>
      <c r="AC244" s="1132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22">
        <f t="shared" si="31"/>
        <v>0</v>
      </c>
      <c r="AE244" s="1133">
        <f t="shared" si="31"/>
        <v>0</v>
      </c>
      <c r="AF244" s="1133">
        <f t="shared" si="31"/>
        <v>0</v>
      </c>
      <c r="AG244" s="1133">
        <f t="shared" si="31"/>
        <v>0</v>
      </c>
      <c r="AH244" s="1134">
        <f t="shared" si="31"/>
        <v>0</v>
      </c>
      <c r="AI244" s="1134">
        <f t="shared" si="31"/>
        <v>0</v>
      </c>
      <c r="AJ244" s="1135">
        <f>IF(ISERROR(VLOOKUP($A244,기획현황!$F:$BS,기획현황!$AM$1,FALSE))=TRUE,0,VLOOKUP($A244,기획현황!$F:$BS,기획현황!$AM$1,FALSE))</f>
        <v>0</v>
      </c>
      <c r="AK244" s="1130">
        <f t="shared" si="26"/>
        <v>0</v>
      </c>
      <c r="AL244" s="31"/>
    </row>
    <row r="245" spans="2:38" ht="53.25" customHeight="1">
      <c r="B245" s="310" t="str">
        <f t="shared" si="28"/>
        <v/>
      </c>
      <c r="C245" s="1117">
        <f>IF(ISERROR(VLOOKUP($A245,기획현황!$F:$BS,기획현황!$AG$1,FALSE))=TRUE,0,VLOOKUP($A245,기획현황!$F:$BS,기획현황!$AG$1,FALSE))</f>
        <v>0</v>
      </c>
      <c r="D245" s="1117">
        <f>IF(ISERROR(VLOOKUP($A245,기획현황!$F:$BS,기획현황!$AK$1,FALSE))=TRUE,0,VLOOKUP($A245,기획현황!$F:$BS,기획현황!$AK$1,FALSE))</f>
        <v>0</v>
      </c>
      <c r="F245" s="1140"/>
      <c r="G245" s="1119" t="str">
        <f>IF(ISERROR(VLOOKUP($A245,기획현황!$F:$BS,기획현황!$U$1,FALSE))=TRUE,"",VLOOKUP($A245,기획현황!$F:$BS,기획현황!$U$1,FALSE))</f>
        <v/>
      </c>
      <c r="H245" s="1119" t="str">
        <f>IF(ISERROR(VLOOKUP($A245,기획현황!$F:$BS,기획현황!$X$1,FALSE))=TRUE,"",VLOOKUP($A245,기획현황!$F:$BS,기획현황!$X$1,FALSE))</f>
        <v/>
      </c>
      <c r="I245" s="1120" t="str">
        <f>IF(ISERROR(VLOOKUP($A245,기획현황!$F:$BS,기획현황!$AG$1,FALSE))=TRUE,"",VLOOKUP($A245,기획현황!$F:$BS,기획현황!$AG$1,FALSE))</f>
        <v/>
      </c>
      <c r="J245" s="1136">
        <f>SUMIF(기획현황!$F:$F,$A245,기획현황!$AF:$AF)</f>
        <v>0</v>
      </c>
      <c r="K245" s="1122">
        <f>IF(ISERROR(VLOOKUP($A245,기획현황!$F:$BS,기획현황!$AU$1,FALSE))=TRUE,0,VLOOKUP($A245,기획현황!$F:$BS,기획현황!$AU$1,FALSE))</f>
        <v>0</v>
      </c>
      <c r="L245" s="1123">
        <f>IF(ISERROR(VLOOKUP($A245,기획현황!$F:$BS,기획현황!$AV$1,FALSE))=TRUE,0,VLOOKUP($A245,기획현황!$F:$BS,기획현황!$AV$1,FALSE))</f>
        <v>0</v>
      </c>
      <c r="M245" s="1124">
        <f>IF(ISERROR(VLOOKUP($A245,기획현황!$F:$BS,기획현황!$AW$1,FALSE))=TRUE,0,VLOOKUP($A245,기획현황!$F:$BS,기획현황!$AW$1,FALSE))</f>
        <v>0</v>
      </c>
      <c r="N245" s="1125">
        <f>IF(ISERROR(VLOOKUP($A245,기획현황!$F:$BS,기획현황!$AP$1,FALSE))=TRUE,0,VLOOKUP($A245,기획현황!$F:$BS,기획현황!$AP$1,FALSE))</f>
        <v>0</v>
      </c>
      <c r="O245" s="1126">
        <f t="shared" si="30"/>
        <v>0</v>
      </c>
      <c r="P245" s="1127">
        <f t="shared" si="30"/>
        <v>0</v>
      </c>
      <c r="Q245" s="1127">
        <f t="shared" si="30"/>
        <v>0</v>
      </c>
      <c r="R245" s="1127">
        <f t="shared" si="30"/>
        <v>0</v>
      </c>
      <c r="S245" s="1128">
        <f t="shared" si="30"/>
        <v>0</v>
      </c>
      <c r="T245" s="1128">
        <f t="shared" si="30"/>
        <v>0</v>
      </c>
      <c r="U245" s="1129">
        <f>IF(ISERROR(VLOOKUP($A245,기획현황!$F:$BS,기획현황!$AM$1,FALSE))=TRUE,0,VLOOKUP($A245,기획현황!$F:$BS,기획현황!$AM$1,FALSE))</f>
        <v>0</v>
      </c>
      <c r="V245" s="1130">
        <f t="shared" si="27"/>
        <v>0</v>
      </c>
      <c r="W245" s="1131">
        <f>IF(ISERROR(VLOOKUP($A245,기획현황!$F:$BS,기획현황!$BG$1,FALSE))=TRUE,0,VLOOKUP($A245,기획현황!$F:$BS,기획현황!$BG$1,FALSE))</f>
        <v>0</v>
      </c>
      <c r="X245" s="1130"/>
      <c r="Y245" s="238"/>
      <c r="Z245" s="1122">
        <f t="shared" si="29"/>
        <v>0</v>
      </c>
      <c r="AA245" s="1123">
        <f t="shared" si="29"/>
        <v>0</v>
      </c>
      <c r="AB245" s="1139">
        <f t="shared" si="29"/>
        <v>0</v>
      </c>
      <c r="AC245" s="1132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22">
        <f t="shared" si="31"/>
        <v>0</v>
      </c>
      <c r="AE245" s="1133">
        <f t="shared" si="31"/>
        <v>0</v>
      </c>
      <c r="AF245" s="1133">
        <f t="shared" si="31"/>
        <v>0</v>
      </c>
      <c r="AG245" s="1133">
        <f t="shared" si="31"/>
        <v>0</v>
      </c>
      <c r="AH245" s="1134">
        <f t="shared" si="31"/>
        <v>0</v>
      </c>
      <c r="AI245" s="1134">
        <f t="shared" si="31"/>
        <v>0</v>
      </c>
      <c r="AJ245" s="1135">
        <f>IF(ISERROR(VLOOKUP($A245,기획현황!$F:$BS,기획현황!$AM$1,FALSE))=TRUE,0,VLOOKUP($A245,기획현황!$F:$BS,기획현황!$AM$1,FALSE))</f>
        <v>0</v>
      </c>
      <c r="AK245" s="1130">
        <f t="shared" si="26"/>
        <v>0</v>
      </c>
      <c r="AL245" s="31"/>
    </row>
    <row r="246" spans="2:38" ht="53.25" customHeight="1">
      <c r="B246" s="310" t="str">
        <f t="shared" si="28"/>
        <v/>
      </c>
      <c r="C246" s="1117">
        <f>IF(ISERROR(VLOOKUP($A246,기획현황!$F:$BS,기획현황!$AG$1,FALSE))=TRUE,0,VLOOKUP($A246,기획현황!$F:$BS,기획현황!$AG$1,FALSE))</f>
        <v>0</v>
      </c>
      <c r="D246" s="1117">
        <f>IF(ISERROR(VLOOKUP($A246,기획현황!$F:$BS,기획현황!$AK$1,FALSE))=TRUE,0,VLOOKUP($A246,기획현황!$F:$BS,기획현황!$AK$1,FALSE))</f>
        <v>0</v>
      </c>
      <c r="F246" s="1140"/>
      <c r="G246" s="1119" t="str">
        <f>IF(ISERROR(VLOOKUP($A246,기획현황!$F:$BS,기획현황!$U$1,FALSE))=TRUE,"",VLOOKUP($A246,기획현황!$F:$BS,기획현황!$U$1,FALSE))</f>
        <v/>
      </c>
      <c r="H246" s="1119" t="str">
        <f>IF(ISERROR(VLOOKUP($A246,기획현황!$F:$BS,기획현황!$X$1,FALSE))=TRUE,"",VLOOKUP($A246,기획현황!$F:$BS,기획현황!$X$1,FALSE))</f>
        <v/>
      </c>
      <c r="I246" s="1120" t="str">
        <f>IF(ISERROR(VLOOKUP($A246,기획현황!$F:$BS,기획현황!$AG$1,FALSE))=TRUE,"",VLOOKUP($A246,기획현황!$F:$BS,기획현황!$AG$1,FALSE))</f>
        <v/>
      </c>
      <c r="J246" s="1136">
        <f>SUMIF(기획현황!$F:$F,$A246,기획현황!$AF:$AF)</f>
        <v>0</v>
      </c>
      <c r="K246" s="1122">
        <f>IF(ISERROR(VLOOKUP($A246,기획현황!$F:$BS,기획현황!$AU$1,FALSE))=TRUE,0,VLOOKUP($A246,기획현황!$F:$BS,기획현황!$AU$1,FALSE))</f>
        <v>0</v>
      </c>
      <c r="L246" s="1123">
        <f>IF(ISERROR(VLOOKUP($A246,기획현황!$F:$BS,기획현황!$AV$1,FALSE))=TRUE,0,VLOOKUP($A246,기획현황!$F:$BS,기획현황!$AV$1,FALSE))</f>
        <v>0</v>
      </c>
      <c r="M246" s="1124">
        <f>IF(ISERROR(VLOOKUP($A246,기획현황!$F:$BS,기획현황!$AW$1,FALSE))=TRUE,0,VLOOKUP($A246,기획현황!$F:$BS,기획현황!$AW$1,FALSE))</f>
        <v>0</v>
      </c>
      <c r="N246" s="1125">
        <f>IF(ISERROR(VLOOKUP($A246,기획현황!$F:$BS,기획현황!$AP$1,FALSE))=TRUE,0,VLOOKUP($A246,기획현황!$F:$BS,기획현황!$AP$1,FALSE))</f>
        <v>0</v>
      </c>
      <c r="O246" s="1126">
        <f t="shared" si="30"/>
        <v>0</v>
      </c>
      <c r="P246" s="1127">
        <f t="shared" si="30"/>
        <v>0</v>
      </c>
      <c r="Q246" s="1127">
        <f t="shared" si="30"/>
        <v>0</v>
      </c>
      <c r="R246" s="1127">
        <f t="shared" si="30"/>
        <v>0</v>
      </c>
      <c r="S246" s="1128">
        <f t="shared" si="30"/>
        <v>0</v>
      </c>
      <c r="T246" s="1128">
        <f t="shared" si="30"/>
        <v>0</v>
      </c>
      <c r="U246" s="1129">
        <f>IF(ISERROR(VLOOKUP($A246,기획현황!$F:$BS,기획현황!$AM$1,FALSE))=TRUE,0,VLOOKUP($A246,기획현황!$F:$BS,기획현황!$AM$1,FALSE))</f>
        <v>0</v>
      </c>
      <c r="V246" s="1130">
        <f t="shared" si="27"/>
        <v>0</v>
      </c>
      <c r="W246" s="1131">
        <f>IF(ISERROR(VLOOKUP($A246,기획현황!$F:$BS,기획현황!$BG$1,FALSE))=TRUE,0,VLOOKUP($A246,기획현황!$F:$BS,기획현황!$BG$1,FALSE))</f>
        <v>0</v>
      </c>
      <c r="X246" s="1130"/>
      <c r="Y246" s="238"/>
      <c r="Z246" s="1122">
        <f t="shared" si="29"/>
        <v>0</v>
      </c>
      <c r="AA246" s="1123">
        <f t="shared" si="29"/>
        <v>0</v>
      </c>
      <c r="AB246" s="1139">
        <f t="shared" si="29"/>
        <v>0</v>
      </c>
      <c r="AC246" s="1132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22">
        <f t="shared" si="31"/>
        <v>0</v>
      </c>
      <c r="AE246" s="1133">
        <f t="shared" si="31"/>
        <v>0</v>
      </c>
      <c r="AF246" s="1133">
        <f t="shared" si="31"/>
        <v>0</v>
      </c>
      <c r="AG246" s="1133">
        <f t="shared" si="31"/>
        <v>0</v>
      </c>
      <c r="AH246" s="1134">
        <f t="shared" si="31"/>
        <v>0</v>
      </c>
      <c r="AI246" s="1134">
        <f t="shared" si="31"/>
        <v>0</v>
      </c>
      <c r="AJ246" s="1135">
        <f>IF(ISERROR(VLOOKUP($A246,기획현황!$F:$BS,기획현황!$AM$1,FALSE))=TRUE,0,VLOOKUP($A246,기획현황!$F:$BS,기획현황!$AM$1,FALSE))</f>
        <v>0</v>
      </c>
      <c r="AK246" s="1130">
        <f t="shared" si="26"/>
        <v>0</v>
      </c>
      <c r="AL246" s="31"/>
    </row>
    <row r="247" spans="2:38" ht="53.25" customHeight="1">
      <c r="B247" s="310" t="str">
        <f t="shared" si="28"/>
        <v/>
      </c>
      <c r="C247" s="1117">
        <f>IF(ISERROR(VLOOKUP($A247,기획현황!$F:$BS,기획현황!$AG$1,FALSE))=TRUE,0,VLOOKUP($A247,기획현황!$F:$BS,기획현황!$AG$1,FALSE))</f>
        <v>0</v>
      </c>
      <c r="D247" s="1117">
        <f>IF(ISERROR(VLOOKUP($A247,기획현황!$F:$BS,기획현황!$AK$1,FALSE))=TRUE,0,VLOOKUP($A247,기획현황!$F:$BS,기획현황!$AK$1,FALSE))</f>
        <v>0</v>
      </c>
      <c r="F247" s="1140"/>
      <c r="G247" s="1119" t="str">
        <f>IF(ISERROR(VLOOKUP($A247,기획현황!$F:$BS,기획현황!$U$1,FALSE))=TRUE,"",VLOOKUP($A247,기획현황!$F:$BS,기획현황!$U$1,FALSE))</f>
        <v/>
      </c>
      <c r="H247" s="1119" t="str">
        <f>IF(ISERROR(VLOOKUP($A247,기획현황!$F:$BS,기획현황!$X$1,FALSE))=TRUE,"",VLOOKUP($A247,기획현황!$F:$BS,기획현황!$X$1,FALSE))</f>
        <v/>
      </c>
      <c r="I247" s="1120" t="str">
        <f>IF(ISERROR(VLOOKUP($A247,기획현황!$F:$BS,기획현황!$AG$1,FALSE))=TRUE,"",VLOOKUP($A247,기획현황!$F:$BS,기획현황!$AG$1,FALSE))</f>
        <v/>
      </c>
      <c r="J247" s="1136">
        <f>SUMIF(기획현황!$F:$F,$A247,기획현황!$AF:$AF)</f>
        <v>0</v>
      </c>
      <c r="K247" s="1122">
        <f>IF(ISERROR(VLOOKUP($A247,기획현황!$F:$BS,기획현황!$AU$1,FALSE))=TRUE,0,VLOOKUP($A247,기획현황!$F:$BS,기획현황!$AU$1,FALSE))</f>
        <v>0</v>
      </c>
      <c r="L247" s="1123">
        <f>IF(ISERROR(VLOOKUP($A247,기획현황!$F:$BS,기획현황!$AV$1,FALSE))=TRUE,0,VLOOKUP($A247,기획현황!$F:$BS,기획현황!$AV$1,FALSE))</f>
        <v>0</v>
      </c>
      <c r="M247" s="1124">
        <f>IF(ISERROR(VLOOKUP($A247,기획현황!$F:$BS,기획현황!$AW$1,FALSE))=TRUE,0,VLOOKUP($A247,기획현황!$F:$BS,기획현황!$AW$1,FALSE))</f>
        <v>0</v>
      </c>
      <c r="N247" s="1125">
        <f>IF(ISERROR(VLOOKUP($A247,기획현황!$F:$BS,기획현황!$AP$1,FALSE))=TRUE,0,VLOOKUP($A247,기획현황!$F:$BS,기획현황!$AP$1,FALSE))</f>
        <v>0</v>
      </c>
      <c r="O247" s="1126">
        <f t="shared" si="30"/>
        <v>0</v>
      </c>
      <c r="P247" s="1127">
        <f t="shared" si="30"/>
        <v>0</v>
      </c>
      <c r="Q247" s="1127">
        <f t="shared" si="30"/>
        <v>0</v>
      </c>
      <c r="R247" s="1127">
        <f t="shared" si="30"/>
        <v>0</v>
      </c>
      <c r="S247" s="1128">
        <f t="shared" si="30"/>
        <v>0</v>
      </c>
      <c r="T247" s="1128">
        <f t="shared" si="30"/>
        <v>0</v>
      </c>
      <c r="U247" s="1129">
        <f>IF(ISERROR(VLOOKUP($A247,기획현황!$F:$BS,기획현황!$AM$1,FALSE))=TRUE,0,VLOOKUP($A247,기획현황!$F:$BS,기획현황!$AM$1,FALSE))</f>
        <v>0</v>
      </c>
      <c r="V247" s="1130">
        <f t="shared" si="27"/>
        <v>0</v>
      </c>
      <c r="W247" s="1131">
        <f>IF(ISERROR(VLOOKUP($A247,기획현황!$F:$BS,기획현황!$BG$1,FALSE))=TRUE,0,VLOOKUP($A247,기획현황!$F:$BS,기획현황!$BG$1,FALSE))</f>
        <v>0</v>
      </c>
      <c r="X247" s="1130"/>
      <c r="Y247" s="238"/>
      <c r="Z247" s="1122">
        <f t="shared" si="29"/>
        <v>0</v>
      </c>
      <c r="AA247" s="1123">
        <f t="shared" si="29"/>
        <v>0</v>
      </c>
      <c r="AB247" s="1139">
        <f t="shared" si="29"/>
        <v>0</v>
      </c>
      <c r="AC247" s="1132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22">
        <f t="shared" si="31"/>
        <v>0</v>
      </c>
      <c r="AE247" s="1133">
        <f t="shared" si="31"/>
        <v>0</v>
      </c>
      <c r="AF247" s="1133">
        <f t="shared" si="31"/>
        <v>0</v>
      </c>
      <c r="AG247" s="1133">
        <f t="shared" si="31"/>
        <v>0</v>
      </c>
      <c r="AH247" s="1134">
        <f t="shared" si="31"/>
        <v>0</v>
      </c>
      <c r="AI247" s="1134">
        <f t="shared" si="31"/>
        <v>0</v>
      </c>
      <c r="AJ247" s="1135">
        <f>IF(ISERROR(VLOOKUP($A247,기획현황!$F:$BS,기획현황!$AM$1,FALSE))=TRUE,0,VLOOKUP($A247,기획현황!$F:$BS,기획현황!$AM$1,FALSE))</f>
        <v>0</v>
      </c>
      <c r="AK247" s="1130">
        <f t="shared" si="26"/>
        <v>0</v>
      </c>
      <c r="AL247" s="31"/>
    </row>
    <row r="248" spans="2:38" ht="53.25" customHeight="1">
      <c r="B248" s="310" t="str">
        <f t="shared" si="28"/>
        <v/>
      </c>
      <c r="C248" s="1117">
        <f>IF(ISERROR(VLOOKUP($A248,기획현황!$F:$BS,기획현황!$AG$1,FALSE))=TRUE,0,VLOOKUP($A248,기획현황!$F:$BS,기획현황!$AG$1,FALSE))</f>
        <v>0</v>
      </c>
      <c r="D248" s="1117">
        <f>IF(ISERROR(VLOOKUP($A248,기획현황!$F:$BS,기획현황!$AK$1,FALSE))=TRUE,0,VLOOKUP($A248,기획현황!$F:$BS,기획현황!$AK$1,FALSE))</f>
        <v>0</v>
      </c>
      <c r="F248" s="1140"/>
      <c r="G248" s="1119" t="str">
        <f>IF(ISERROR(VLOOKUP($A248,기획현황!$F:$BS,기획현황!$U$1,FALSE))=TRUE,"",VLOOKUP($A248,기획현황!$F:$BS,기획현황!$U$1,FALSE))</f>
        <v/>
      </c>
      <c r="H248" s="1119" t="str">
        <f>IF(ISERROR(VLOOKUP($A248,기획현황!$F:$BS,기획현황!$X$1,FALSE))=TRUE,"",VLOOKUP($A248,기획현황!$F:$BS,기획현황!$X$1,FALSE))</f>
        <v/>
      </c>
      <c r="I248" s="1120" t="str">
        <f>IF(ISERROR(VLOOKUP($A248,기획현황!$F:$BS,기획현황!$AG$1,FALSE))=TRUE,"",VLOOKUP($A248,기획현황!$F:$BS,기획현황!$AG$1,FALSE))</f>
        <v/>
      </c>
      <c r="J248" s="1136">
        <f>SUMIF(기획현황!$F:$F,$A248,기획현황!$AF:$AF)</f>
        <v>0</v>
      </c>
      <c r="K248" s="1122">
        <f>IF(ISERROR(VLOOKUP($A248,기획현황!$F:$BS,기획현황!$AU$1,FALSE))=TRUE,0,VLOOKUP($A248,기획현황!$F:$BS,기획현황!$AU$1,FALSE))</f>
        <v>0</v>
      </c>
      <c r="L248" s="1123">
        <f>IF(ISERROR(VLOOKUP($A248,기획현황!$F:$BS,기획현황!$AV$1,FALSE))=TRUE,0,VLOOKUP($A248,기획현황!$F:$BS,기획현황!$AV$1,FALSE))</f>
        <v>0</v>
      </c>
      <c r="M248" s="1124">
        <f>IF(ISERROR(VLOOKUP($A248,기획현황!$F:$BS,기획현황!$AW$1,FALSE))=TRUE,0,VLOOKUP($A248,기획현황!$F:$BS,기획현황!$AW$1,FALSE))</f>
        <v>0</v>
      </c>
      <c r="N248" s="1125">
        <f>IF(ISERROR(VLOOKUP($A248,기획현황!$F:$BS,기획현황!$AP$1,FALSE))=TRUE,0,VLOOKUP($A248,기획현황!$F:$BS,기획현황!$AP$1,FALSE))</f>
        <v>0</v>
      </c>
      <c r="O248" s="1126">
        <f t="shared" si="30"/>
        <v>0</v>
      </c>
      <c r="P248" s="1127">
        <f t="shared" si="30"/>
        <v>0</v>
      </c>
      <c r="Q248" s="1127">
        <f t="shared" si="30"/>
        <v>0</v>
      </c>
      <c r="R248" s="1127">
        <f t="shared" si="30"/>
        <v>0</v>
      </c>
      <c r="S248" s="1128">
        <f t="shared" si="30"/>
        <v>0</v>
      </c>
      <c r="T248" s="1128">
        <f t="shared" si="30"/>
        <v>0</v>
      </c>
      <c r="U248" s="1129">
        <f>IF(ISERROR(VLOOKUP($A248,기획현황!$F:$BS,기획현황!$AM$1,FALSE))=TRUE,0,VLOOKUP($A248,기획현황!$F:$BS,기획현황!$AM$1,FALSE))</f>
        <v>0</v>
      </c>
      <c r="V248" s="1130">
        <f t="shared" si="27"/>
        <v>0</v>
      </c>
      <c r="W248" s="1131">
        <f>IF(ISERROR(VLOOKUP($A248,기획현황!$F:$BS,기획현황!$BG$1,FALSE))=TRUE,0,VLOOKUP($A248,기획현황!$F:$BS,기획현황!$BG$1,FALSE))</f>
        <v>0</v>
      </c>
      <c r="X248" s="1130"/>
      <c r="Y248" s="238"/>
      <c r="Z248" s="1122">
        <f t="shared" si="29"/>
        <v>0</v>
      </c>
      <c r="AA248" s="1123">
        <f t="shared" si="29"/>
        <v>0</v>
      </c>
      <c r="AB248" s="1139">
        <f t="shared" si="29"/>
        <v>0</v>
      </c>
      <c r="AC248" s="1132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22">
        <f t="shared" si="31"/>
        <v>0</v>
      </c>
      <c r="AE248" s="1133">
        <f t="shared" si="31"/>
        <v>0</v>
      </c>
      <c r="AF248" s="1133">
        <f t="shared" si="31"/>
        <v>0</v>
      </c>
      <c r="AG248" s="1133">
        <f t="shared" si="31"/>
        <v>0</v>
      </c>
      <c r="AH248" s="1134">
        <f t="shared" si="31"/>
        <v>0</v>
      </c>
      <c r="AI248" s="1134">
        <f t="shared" si="31"/>
        <v>0</v>
      </c>
      <c r="AJ248" s="1135">
        <f>IF(ISERROR(VLOOKUP($A248,기획현황!$F:$BS,기획현황!$AM$1,FALSE))=TRUE,0,VLOOKUP($A248,기획현황!$F:$BS,기획현황!$AM$1,FALSE))</f>
        <v>0</v>
      </c>
      <c r="AK248" s="1130">
        <f t="shared" si="26"/>
        <v>0</v>
      </c>
      <c r="AL248" s="31"/>
    </row>
    <row r="249" spans="2:38" ht="53.25" customHeight="1">
      <c r="B249" s="310" t="str">
        <f t="shared" si="28"/>
        <v/>
      </c>
      <c r="C249" s="1117">
        <f>IF(ISERROR(VLOOKUP($A249,기획현황!$F:$BS,기획현황!$AG$1,FALSE))=TRUE,0,VLOOKUP($A249,기획현황!$F:$BS,기획현황!$AG$1,FALSE))</f>
        <v>0</v>
      </c>
      <c r="D249" s="1117">
        <f>IF(ISERROR(VLOOKUP($A249,기획현황!$F:$BS,기획현황!$AK$1,FALSE))=TRUE,0,VLOOKUP($A249,기획현황!$F:$BS,기획현황!$AK$1,FALSE))</f>
        <v>0</v>
      </c>
      <c r="F249" s="1140"/>
      <c r="G249" s="1119" t="str">
        <f>IF(ISERROR(VLOOKUP($A249,기획현황!$F:$BS,기획현황!$U$1,FALSE))=TRUE,"",VLOOKUP($A249,기획현황!$F:$BS,기획현황!$U$1,FALSE))</f>
        <v/>
      </c>
      <c r="H249" s="1119" t="str">
        <f>IF(ISERROR(VLOOKUP($A249,기획현황!$F:$BS,기획현황!$X$1,FALSE))=TRUE,"",VLOOKUP($A249,기획현황!$F:$BS,기획현황!$X$1,FALSE))</f>
        <v/>
      </c>
      <c r="I249" s="1120" t="str">
        <f>IF(ISERROR(VLOOKUP($A249,기획현황!$F:$BS,기획현황!$AG$1,FALSE))=TRUE,"",VLOOKUP($A249,기획현황!$F:$BS,기획현황!$AG$1,FALSE))</f>
        <v/>
      </c>
      <c r="J249" s="1136">
        <f>SUMIF(기획현황!$F:$F,$A249,기획현황!$AF:$AF)</f>
        <v>0</v>
      </c>
      <c r="K249" s="1122">
        <f>IF(ISERROR(VLOOKUP($A249,기획현황!$F:$BS,기획현황!$AU$1,FALSE))=TRUE,0,VLOOKUP($A249,기획현황!$F:$BS,기획현황!$AU$1,FALSE))</f>
        <v>0</v>
      </c>
      <c r="L249" s="1123">
        <f>IF(ISERROR(VLOOKUP($A249,기획현황!$F:$BS,기획현황!$AV$1,FALSE))=TRUE,0,VLOOKUP($A249,기획현황!$F:$BS,기획현황!$AV$1,FALSE))</f>
        <v>0</v>
      </c>
      <c r="M249" s="1124">
        <f>IF(ISERROR(VLOOKUP($A249,기획현황!$F:$BS,기획현황!$AW$1,FALSE))=TRUE,0,VLOOKUP($A249,기획현황!$F:$BS,기획현황!$AW$1,FALSE))</f>
        <v>0</v>
      </c>
      <c r="N249" s="1125">
        <f>IF(ISERROR(VLOOKUP($A249,기획현황!$F:$BS,기획현황!$AP$1,FALSE))=TRUE,0,VLOOKUP($A249,기획현황!$F:$BS,기획현황!$AP$1,FALSE))</f>
        <v>0</v>
      </c>
      <c r="O249" s="1126">
        <f t="shared" si="30"/>
        <v>0</v>
      </c>
      <c r="P249" s="1127">
        <f t="shared" si="30"/>
        <v>0</v>
      </c>
      <c r="Q249" s="1127">
        <f t="shared" si="30"/>
        <v>0</v>
      </c>
      <c r="R249" s="1127">
        <f t="shared" si="30"/>
        <v>0</v>
      </c>
      <c r="S249" s="1128">
        <f t="shared" si="30"/>
        <v>0</v>
      </c>
      <c r="T249" s="1128">
        <f t="shared" si="30"/>
        <v>0</v>
      </c>
      <c r="U249" s="1129">
        <f>IF(ISERROR(VLOOKUP($A249,기획현황!$F:$BS,기획현황!$AM$1,FALSE))=TRUE,0,VLOOKUP($A249,기획현황!$F:$BS,기획현황!$AM$1,FALSE))</f>
        <v>0</v>
      </c>
      <c r="V249" s="1130">
        <f t="shared" si="27"/>
        <v>0</v>
      </c>
      <c r="W249" s="1131">
        <f>IF(ISERROR(VLOOKUP($A249,기획현황!$F:$BS,기획현황!$BG$1,FALSE))=TRUE,0,VLOOKUP($A249,기획현황!$F:$BS,기획현황!$BG$1,FALSE))</f>
        <v>0</v>
      </c>
      <c r="X249" s="1130"/>
      <c r="Y249" s="238"/>
      <c r="Z249" s="1122">
        <f t="shared" si="29"/>
        <v>0</v>
      </c>
      <c r="AA249" s="1123">
        <f t="shared" si="29"/>
        <v>0</v>
      </c>
      <c r="AB249" s="1139">
        <f t="shared" si="29"/>
        <v>0</v>
      </c>
      <c r="AC249" s="1132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22">
        <f t="shared" si="31"/>
        <v>0</v>
      </c>
      <c r="AE249" s="1133">
        <f t="shared" si="31"/>
        <v>0</v>
      </c>
      <c r="AF249" s="1133">
        <f t="shared" si="31"/>
        <v>0</v>
      </c>
      <c r="AG249" s="1133">
        <f t="shared" si="31"/>
        <v>0</v>
      </c>
      <c r="AH249" s="1134">
        <f t="shared" si="31"/>
        <v>0</v>
      </c>
      <c r="AI249" s="1134">
        <f t="shared" si="31"/>
        <v>0</v>
      </c>
      <c r="AJ249" s="1135">
        <f>IF(ISERROR(VLOOKUP($A249,기획현황!$F:$BS,기획현황!$AM$1,FALSE))=TRUE,0,VLOOKUP($A249,기획현황!$F:$BS,기획현황!$AM$1,FALSE))</f>
        <v>0</v>
      </c>
      <c r="AK249" s="1130">
        <f t="shared" si="26"/>
        <v>0</v>
      </c>
      <c r="AL249" s="31"/>
    </row>
    <row r="250" spans="2:38" ht="53.25" customHeight="1">
      <c r="B250" s="310" t="str">
        <f t="shared" si="28"/>
        <v/>
      </c>
      <c r="C250" s="1117">
        <f>IF(ISERROR(VLOOKUP($A250,기획현황!$F:$BS,기획현황!$AG$1,FALSE))=TRUE,0,VLOOKUP($A250,기획현황!$F:$BS,기획현황!$AG$1,FALSE))</f>
        <v>0</v>
      </c>
      <c r="D250" s="1117">
        <f>IF(ISERROR(VLOOKUP($A250,기획현황!$F:$BS,기획현황!$AK$1,FALSE))=TRUE,0,VLOOKUP($A250,기획현황!$F:$BS,기획현황!$AK$1,FALSE))</f>
        <v>0</v>
      </c>
      <c r="F250" s="1140"/>
      <c r="G250" s="1119" t="str">
        <f>IF(ISERROR(VLOOKUP($A250,기획현황!$F:$BS,기획현황!$U$1,FALSE))=TRUE,"",VLOOKUP($A250,기획현황!$F:$BS,기획현황!$U$1,FALSE))</f>
        <v/>
      </c>
      <c r="H250" s="1119" t="str">
        <f>IF(ISERROR(VLOOKUP($A250,기획현황!$F:$BS,기획현황!$X$1,FALSE))=TRUE,"",VLOOKUP($A250,기획현황!$F:$BS,기획현황!$X$1,FALSE))</f>
        <v/>
      </c>
      <c r="I250" s="1120" t="str">
        <f>IF(ISERROR(VLOOKUP($A250,기획현황!$F:$BS,기획현황!$AG$1,FALSE))=TRUE,"",VLOOKUP($A250,기획현황!$F:$BS,기획현황!$AG$1,FALSE))</f>
        <v/>
      </c>
      <c r="J250" s="1136">
        <f>SUMIF(기획현황!$F:$F,$A250,기획현황!$AF:$AF)</f>
        <v>0</v>
      </c>
      <c r="K250" s="1122">
        <f>IF(ISERROR(VLOOKUP($A250,기획현황!$F:$BS,기획현황!$AU$1,FALSE))=TRUE,0,VLOOKUP($A250,기획현황!$F:$BS,기획현황!$AU$1,FALSE))</f>
        <v>0</v>
      </c>
      <c r="L250" s="1123">
        <f>IF(ISERROR(VLOOKUP($A250,기획현황!$F:$BS,기획현황!$AV$1,FALSE))=TRUE,0,VLOOKUP($A250,기획현황!$F:$BS,기획현황!$AV$1,FALSE))</f>
        <v>0</v>
      </c>
      <c r="M250" s="1124">
        <f>IF(ISERROR(VLOOKUP($A250,기획현황!$F:$BS,기획현황!$AW$1,FALSE))=TRUE,0,VLOOKUP($A250,기획현황!$F:$BS,기획현황!$AW$1,FALSE))</f>
        <v>0</v>
      </c>
      <c r="N250" s="1125">
        <f>IF(ISERROR(VLOOKUP($A250,기획현황!$F:$BS,기획현황!$AP$1,FALSE))=TRUE,0,VLOOKUP($A250,기획현황!$F:$BS,기획현황!$AP$1,FALSE))</f>
        <v>0</v>
      </c>
      <c r="O250" s="1126">
        <f t="shared" si="30"/>
        <v>0</v>
      </c>
      <c r="P250" s="1127">
        <f t="shared" si="30"/>
        <v>0</v>
      </c>
      <c r="Q250" s="1127">
        <f t="shared" si="30"/>
        <v>0</v>
      </c>
      <c r="R250" s="1127">
        <f t="shared" si="30"/>
        <v>0</v>
      </c>
      <c r="S250" s="1128">
        <f t="shared" si="30"/>
        <v>0</v>
      </c>
      <c r="T250" s="1128">
        <f t="shared" si="30"/>
        <v>0</v>
      </c>
      <c r="U250" s="1129">
        <f>IF(ISERROR(VLOOKUP($A250,기획현황!$F:$BS,기획현황!$AM$1,FALSE))=TRUE,0,VLOOKUP($A250,기획현황!$F:$BS,기획현황!$AM$1,FALSE))</f>
        <v>0</v>
      </c>
      <c r="V250" s="1130">
        <f t="shared" si="27"/>
        <v>0</v>
      </c>
      <c r="W250" s="1131">
        <f>IF(ISERROR(VLOOKUP($A250,기획현황!$F:$BS,기획현황!$BG$1,FALSE))=TRUE,0,VLOOKUP($A250,기획현황!$F:$BS,기획현황!$BG$1,FALSE))</f>
        <v>0</v>
      </c>
      <c r="X250" s="1130"/>
      <c r="Y250" s="238"/>
      <c r="Z250" s="1122">
        <f t="shared" si="29"/>
        <v>0</v>
      </c>
      <c r="AA250" s="1123">
        <f t="shared" si="29"/>
        <v>0</v>
      </c>
      <c r="AB250" s="1139">
        <f t="shared" si="29"/>
        <v>0</v>
      </c>
      <c r="AC250" s="1132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22">
        <f t="shared" si="31"/>
        <v>0</v>
      </c>
      <c r="AE250" s="1133">
        <f t="shared" si="31"/>
        <v>0</v>
      </c>
      <c r="AF250" s="1133">
        <f t="shared" si="31"/>
        <v>0</v>
      </c>
      <c r="AG250" s="1133">
        <f t="shared" si="31"/>
        <v>0</v>
      </c>
      <c r="AH250" s="1134">
        <f t="shared" si="31"/>
        <v>0</v>
      </c>
      <c r="AI250" s="1134">
        <f t="shared" si="31"/>
        <v>0</v>
      </c>
      <c r="AJ250" s="1135">
        <f>IF(ISERROR(VLOOKUP($A250,기획현황!$F:$BS,기획현황!$AM$1,FALSE))=TRUE,0,VLOOKUP($A250,기획현황!$F:$BS,기획현황!$AM$1,FALSE))</f>
        <v>0</v>
      </c>
      <c r="AK250" s="1130">
        <f t="shared" si="26"/>
        <v>0</v>
      </c>
      <c r="AL250" s="31"/>
    </row>
    <row r="251" spans="2:38" ht="53.25" customHeight="1">
      <c r="B251" s="310" t="str">
        <f t="shared" si="28"/>
        <v/>
      </c>
      <c r="C251" s="1117">
        <f>IF(ISERROR(VLOOKUP($A251,기획현황!$F:$BS,기획현황!$AG$1,FALSE))=TRUE,0,VLOOKUP($A251,기획현황!$F:$BS,기획현황!$AG$1,FALSE))</f>
        <v>0</v>
      </c>
      <c r="D251" s="1117">
        <f>IF(ISERROR(VLOOKUP($A251,기획현황!$F:$BS,기획현황!$AK$1,FALSE))=TRUE,0,VLOOKUP($A251,기획현황!$F:$BS,기획현황!$AK$1,FALSE))</f>
        <v>0</v>
      </c>
      <c r="F251" s="1140"/>
      <c r="G251" s="1119" t="str">
        <f>IF(ISERROR(VLOOKUP($A251,기획현황!$F:$BS,기획현황!$U$1,FALSE))=TRUE,"",VLOOKUP($A251,기획현황!$F:$BS,기획현황!$U$1,FALSE))</f>
        <v/>
      </c>
      <c r="H251" s="1119" t="str">
        <f>IF(ISERROR(VLOOKUP($A251,기획현황!$F:$BS,기획현황!$X$1,FALSE))=TRUE,"",VLOOKUP($A251,기획현황!$F:$BS,기획현황!$X$1,FALSE))</f>
        <v/>
      </c>
      <c r="I251" s="1120" t="str">
        <f>IF(ISERROR(VLOOKUP($A251,기획현황!$F:$BS,기획현황!$AG$1,FALSE))=TRUE,"",VLOOKUP($A251,기획현황!$F:$BS,기획현황!$AG$1,FALSE))</f>
        <v/>
      </c>
      <c r="J251" s="1136">
        <f>SUMIF(기획현황!$F:$F,$A251,기획현황!$AF:$AF)</f>
        <v>0</v>
      </c>
      <c r="K251" s="1122">
        <f>IF(ISERROR(VLOOKUP($A251,기획현황!$F:$BS,기획현황!$AU$1,FALSE))=TRUE,0,VLOOKUP($A251,기획현황!$F:$BS,기획현황!$AU$1,FALSE))</f>
        <v>0</v>
      </c>
      <c r="L251" s="1123">
        <f>IF(ISERROR(VLOOKUP($A251,기획현황!$F:$BS,기획현황!$AV$1,FALSE))=TRUE,0,VLOOKUP($A251,기획현황!$F:$BS,기획현황!$AV$1,FALSE))</f>
        <v>0</v>
      </c>
      <c r="M251" s="1124">
        <f>IF(ISERROR(VLOOKUP($A251,기획현황!$F:$BS,기획현황!$AW$1,FALSE))=TRUE,0,VLOOKUP($A251,기획현황!$F:$BS,기획현황!$AW$1,FALSE))</f>
        <v>0</v>
      </c>
      <c r="N251" s="1125">
        <f>IF(ISERROR(VLOOKUP($A251,기획현황!$F:$BS,기획현황!$AP$1,FALSE))=TRUE,0,VLOOKUP($A251,기획현황!$F:$BS,기획현황!$AP$1,FALSE))</f>
        <v>0</v>
      </c>
      <c r="O251" s="1126">
        <f t="shared" si="30"/>
        <v>0</v>
      </c>
      <c r="P251" s="1127">
        <f t="shared" si="30"/>
        <v>0</v>
      </c>
      <c r="Q251" s="1127">
        <f t="shared" si="30"/>
        <v>0</v>
      </c>
      <c r="R251" s="1127">
        <f t="shared" si="30"/>
        <v>0</v>
      </c>
      <c r="S251" s="1128">
        <f t="shared" si="30"/>
        <v>0</v>
      </c>
      <c r="T251" s="1128">
        <f t="shared" si="30"/>
        <v>0</v>
      </c>
      <c r="U251" s="1129">
        <f>IF(ISERROR(VLOOKUP($A251,기획현황!$F:$BS,기획현황!$AM$1,FALSE))=TRUE,0,VLOOKUP($A251,기획현황!$F:$BS,기획현황!$AM$1,FALSE))</f>
        <v>0</v>
      </c>
      <c r="V251" s="1130">
        <f t="shared" si="27"/>
        <v>0</v>
      </c>
      <c r="W251" s="1131">
        <f>IF(ISERROR(VLOOKUP($A251,기획현황!$F:$BS,기획현황!$BG$1,FALSE))=TRUE,0,VLOOKUP($A251,기획현황!$F:$BS,기획현황!$BG$1,FALSE))</f>
        <v>0</v>
      </c>
      <c r="X251" s="1130"/>
      <c r="Y251" s="238"/>
      <c r="Z251" s="1122">
        <f t="shared" si="29"/>
        <v>0</v>
      </c>
      <c r="AA251" s="1123">
        <f t="shared" si="29"/>
        <v>0</v>
      </c>
      <c r="AB251" s="1139">
        <f t="shared" si="29"/>
        <v>0</v>
      </c>
      <c r="AC251" s="1132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22">
        <f t="shared" si="31"/>
        <v>0</v>
      </c>
      <c r="AE251" s="1133">
        <f t="shared" si="31"/>
        <v>0</v>
      </c>
      <c r="AF251" s="1133">
        <f t="shared" si="31"/>
        <v>0</v>
      </c>
      <c r="AG251" s="1133">
        <f t="shared" si="31"/>
        <v>0</v>
      </c>
      <c r="AH251" s="1134">
        <f t="shared" si="31"/>
        <v>0</v>
      </c>
      <c r="AI251" s="1134">
        <f t="shared" si="31"/>
        <v>0</v>
      </c>
      <c r="AJ251" s="1135">
        <f>IF(ISERROR(VLOOKUP($A251,기획현황!$F:$BS,기획현황!$AM$1,FALSE))=TRUE,0,VLOOKUP($A251,기획현황!$F:$BS,기획현황!$AM$1,FALSE))</f>
        <v>0</v>
      </c>
      <c r="AK251" s="1130">
        <f t="shared" si="26"/>
        <v>0</v>
      </c>
      <c r="AL251" s="31"/>
    </row>
    <row r="252" spans="2:38" ht="53.25" customHeight="1">
      <c r="B252" s="310" t="str">
        <f t="shared" si="28"/>
        <v/>
      </c>
      <c r="C252" s="1117">
        <f>IF(ISERROR(VLOOKUP($A252,기획현황!$F:$BS,기획현황!$AG$1,FALSE))=TRUE,0,VLOOKUP($A252,기획현황!$F:$BS,기획현황!$AG$1,FALSE))</f>
        <v>0</v>
      </c>
      <c r="D252" s="1117">
        <f>IF(ISERROR(VLOOKUP($A252,기획현황!$F:$BS,기획현황!$AK$1,FALSE))=TRUE,0,VLOOKUP($A252,기획현황!$F:$BS,기획현황!$AK$1,FALSE))</f>
        <v>0</v>
      </c>
      <c r="F252" s="1140"/>
      <c r="G252" s="1119" t="str">
        <f>IF(ISERROR(VLOOKUP($A252,기획현황!$F:$BS,기획현황!$U$1,FALSE))=TRUE,"",VLOOKUP($A252,기획현황!$F:$BS,기획현황!$U$1,FALSE))</f>
        <v/>
      </c>
      <c r="H252" s="1119" t="str">
        <f>IF(ISERROR(VLOOKUP($A252,기획현황!$F:$BS,기획현황!$X$1,FALSE))=TRUE,"",VLOOKUP($A252,기획현황!$F:$BS,기획현황!$X$1,FALSE))</f>
        <v/>
      </c>
      <c r="I252" s="1120" t="str">
        <f>IF(ISERROR(VLOOKUP($A252,기획현황!$F:$BS,기획현황!$AG$1,FALSE))=TRUE,"",VLOOKUP($A252,기획현황!$F:$BS,기획현황!$AG$1,FALSE))</f>
        <v/>
      </c>
      <c r="J252" s="1136">
        <f>SUMIF(기획현황!$F:$F,$A252,기획현황!$AF:$AF)</f>
        <v>0</v>
      </c>
      <c r="K252" s="1122">
        <f>IF(ISERROR(VLOOKUP($A252,기획현황!$F:$BS,기획현황!$AU$1,FALSE))=TRUE,0,VLOOKUP($A252,기획현황!$F:$BS,기획현황!$AU$1,FALSE))</f>
        <v>0</v>
      </c>
      <c r="L252" s="1123">
        <f>IF(ISERROR(VLOOKUP($A252,기획현황!$F:$BS,기획현황!$AV$1,FALSE))=TRUE,0,VLOOKUP($A252,기획현황!$F:$BS,기획현황!$AV$1,FALSE))</f>
        <v>0</v>
      </c>
      <c r="M252" s="1124">
        <f>IF(ISERROR(VLOOKUP($A252,기획현황!$F:$BS,기획현황!$AW$1,FALSE))=TRUE,0,VLOOKUP($A252,기획현황!$F:$BS,기획현황!$AW$1,FALSE))</f>
        <v>0</v>
      </c>
      <c r="N252" s="1125">
        <f>IF(ISERROR(VLOOKUP($A252,기획현황!$F:$BS,기획현황!$AP$1,FALSE))=TRUE,0,VLOOKUP($A252,기획현황!$F:$BS,기획현황!$AP$1,FALSE))</f>
        <v>0</v>
      </c>
      <c r="O252" s="1126">
        <f t="shared" si="30"/>
        <v>0</v>
      </c>
      <c r="P252" s="1127">
        <f t="shared" si="30"/>
        <v>0</v>
      </c>
      <c r="Q252" s="1127">
        <f t="shared" si="30"/>
        <v>0</v>
      </c>
      <c r="R252" s="1127">
        <f t="shared" si="30"/>
        <v>0</v>
      </c>
      <c r="S252" s="1128">
        <f t="shared" si="30"/>
        <v>0</v>
      </c>
      <c r="T252" s="1128">
        <f t="shared" si="30"/>
        <v>0</v>
      </c>
      <c r="U252" s="1129">
        <f>IF(ISERROR(VLOOKUP($A252,기획현황!$F:$BS,기획현황!$AM$1,FALSE))=TRUE,0,VLOOKUP($A252,기획현황!$F:$BS,기획현황!$AM$1,FALSE))</f>
        <v>0</v>
      </c>
      <c r="V252" s="1130">
        <f t="shared" si="27"/>
        <v>0</v>
      </c>
      <c r="W252" s="1131">
        <f>IF(ISERROR(VLOOKUP($A252,기획현황!$F:$BS,기획현황!$BG$1,FALSE))=TRUE,0,VLOOKUP($A252,기획현황!$F:$BS,기획현황!$BG$1,FALSE))</f>
        <v>0</v>
      </c>
      <c r="X252" s="1130"/>
      <c r="Y252" s="238"/>
      <c r="Z252" s="1122">
        <f t="shared" si="29"/>
        <v>0</v>
      </c>
      <c r="AA252" s="1123">
        <f t="shared" si="29"/>
        <v>0</v>
      </c>
      <c r="AB252" s="1139">
        <f t="shared" si="29"/>
        <v>0</v>
      </c>
      <c r="AC252" s="1132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22">
        <f t="shared" si="31"/>
        <v>0</v>
      </c>
      <c r="AE252" s="1133">
        <f t="shared" si="31"/>
        <v>0</v>
      </c>
      <c r="AF252" s="1133">
        <f t="shared" si="31"/>
        <v>0</v>
      </c>
      <c r="AG252" s="1133">
        <f t="shared" si="31"/>
        <v>0</v>
      </c>
      <c r="AH252" s="1134">
        <f t="shared" si="31"/>
        <v>0</v>
      </c>
      <c r="AI252" s="1134">
        <f t="shared" si="31"/>
        <v>0</v>
      </c>
      <c r="AJ252" s="1135">
        <f>IF(ISERROR(VLOOKUP($A252,기획현황!$F:$BS,기획현황!$AM$1,FALSE))=TRUE,0,VLOOKUP($A252,기획현황!$F:$BS,기획현황!$AM$1,FALSE))</f>
        <v>0</v>
      </c>
      <c r="AK252" s="1130">
        <f t="shared" si="26"/>
        <v>0</v>
      </c>
      <c r="AL252" s="31"/>
    </row>
    <row r="253" spans="2:38" ht="53.25" customHeight="1">
      <c r="B253" s="310" t="str">
        <f t="shared" si="28"/>
        <v/>
      </c>
      <c r="C253" s="1117">
        <f>IF(ISERROR(VLOOKUP($A253,기획현황!$F:$BS,기획현황!$AG$1,FALSE))=TRUE,0,VLOOKUP($A253,기획현황!$F:$BS,기획현황!$AG$1,FALSE))</f>
        <v>0</v>
      </c>
      <c r="D253" s="1117">
        <f>IF(ISERROR(VLOOKUP($A253,기획현황!$F:$BS,기획현황!$AK$1,FALSE))=TRUE,0,VLOOKUP($A253,기획현황!$F:$BS,기획현황!$AK$1,FALSE))</f>
        <v>0</v>
      </c>
      <c r="F253" s="1140"/>
      <c r="G253" s="1119" t="str">
        <f>IF(ISERROR(VLOOKUP($A253,기획현황!$F:$BS,기획현황!$U$1,FALSE))=TRUE,"",VLOOKUP($A253,기획현황!$F:$BS,기획현황!$U$1,FALSE))</f>
        <v/>
      </c>
      <c r="H253" s="1119" t="str">
        <f>IF(ISERROR(VLOOKUP($A253,기획현황!$F:$BS,기획현황!$X$1,FALSE))=TRUE,"",VLOOKUP($A253,기획현황!$F:$BS,기획현황!$X$1,FALSE))</f>
        <v/>
      </c>
      <c r="I253" s="1120" t="str">
        <f>IF(ISERROR(VLOOKUP($A253,기획현황!$F:$BS,기획현황!$AG$1,FALSE))=TRUE,"",VLOOKUP($A253,기획현황!$F:$BS,기획현황!$AG$1,FALSE))</f>
        <v/>
      </c>
      <c r="J253" s="1136">
        <f>SUMIF(기획현황!$F:$F,$A253,기획현황!$AF:$AF)</f>
        <v>0</v>
      </c>
      <c r="K253" s="1122">
        <f>IF(ISERROR(VLOOKUP($A253,기획현황!$F:$BS,기획현황!$AU$1,FALSE))=TRUE,0,VLOOKUP($A253,기획현황!$F:$BS,기획현황!$AU$1,FALSE))</f>
        <v>0</v>
      </c>
      <c r="L253" s="1123">
        <f>IF(ISERROR(VLOOKUP($A253,기획현황!$F:$BS,기획현황!$AV$1,FALSE))=TRUE,0,VLOOKUP($A253,기획현황!$F:$BS,기획현황!$AV$1,FALSE))</f>
        <v>0</v>
      </c>
      <c r="M253" s="1124">
        <f>IF(ISERROR(VLOOKUP($A253,기획현황!$F:$BS,기획현황!$AW$1,FALSE))=TRUE,0,VLOOKUP($A253,기획현황!$F:$BS,기획현황!$AW$1,FALSE))</f>
        <v>0</v>
      </c>
      <c r="N253" s="1125">
        <f>IF(ISERROR(VLOOKUP($A253,기획현황!$F:$BS,기획현황!$AP$1,FALSE))=TRUE,0,VLOOKUP($A253,기획현황!$F:$BS,기획현황!$AP$1,FALSE))</f>
        <v>0</v>
      </c>
      <c r="O253" s="1126">
        <f t="shared" si="30"/>
        <v>0</v>
      </c>
      <c r="P253" s="1127">
        <f t="shared" si="30"/>
        <v>0</v>
      </c>
      <c r="Q253" s="1127">
        <f t="shared" si="30"/>
        <v>0</v>
      </c>
      <c r="R253" s="1127">
        <f t="shared" si="30"/>
        <v>0</v>
      </c>
      <c r="S253" s="1128">
        <f t="shared" si="30"/>
        <v>0</v>
      </c>
      <c r="T253" s="1128">
        <f t="shared" si="30"/>
        <v>0</v>
      </c>
      <c r="U253" s="1129">
        <f>IF(ISERROR(VLOOKUP($A253,기획현황!$F:$BS,기획현황!$AM$1,FALSE))=TRUE,0,VLOOKUP($A253,기획현황!$F:$BS,기획현황!$AM$1,FALSE))</f>
        <v>0</v>
      </c>
      <c r="V253" s="1130">
        <f t="shared" si="27"/>
        <v>0</v>
      </c>
      <c r="W253" s="1131">
        <f>IF(ISERROR(VLOOKUP($A253,기획현황!$F:$BS,기획현황!$BG$1,FALSE))=TRUE,0,VLOOKUP($A253,기획현황!$F:$BS,기획현황!$BG$1,FALSE))</f>
        <v>0</v>
      </c>
      <c r="X253" s="1130"/>
      <c r="Y253" s="238"/>
      <c r="Z253" s="1122">
        <f t="shared" si="29"/>
        <v>0</v>
      </c>
      <c r="AA253" s="1123">
        <f t="shared" si="29"/>
        <v>0</v>
      </c>
      <c r="AB253" s="1139">
        <f t="shared" si="29"/>
        <v>0</v>
      </c>
      <c r="AC253" s="1132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22">
        <f t="shared" si="31"/>
        <v>0</v>
      </c>
      <c r="AE253" s="1133">
        <f t="shared" si="31"/>
        <v>0</v>
      </c>
      <c r="AF253" s="1133">
        <f t="shared" si="31"/>
        <v>0</v>
      </c>
      <c r="AG253" s="1133">
        <f t="shared" si="31"/>
        <v>0</v>
      </c>
      <c r="AH253" s="1134">
        <f t="shared" si="31"/>
        <v>0</v>
      </c>
      <c r="AI253" s="1134">
        <f t="shared" si="31"/>
        <v>0</v>
      </c>
      <c r="AJ253" s="1135">
        <f>IF(ISERROR(VLOOKUP($A253,기획현황!$F:$BS,기획현황!$AM$1,FALSE))=TRUE,0,VLOOKUP($A253,기획현황!$F:$BS,기획현황!$AM$1,FALSE))</f>
        <v>0</v>
      </c>
      <c r="AK253" s="1130">
        <f t="shared" si="26"/>
        <v>0</v>
      </c>
      <c r="AL253" s="31"/>
    </row>
    <row r="254" spans="2:38" ht="53.25" customHeight="1">
      <c r="B254" s="310" t="str">
        <f t="shared" si="28"/>
        <v/>
      </c>
      <c r="C254" s="1117">
        <f>IF(ISERROR(VLOOKUP($A254,기획현황!$F:$BS,기획현황!$AG$1,FALSE))=TRUE,0,VLOOKUP($A254,기획현황!$F:$BS,기획현황!$AG$1,FALSE))</f>
        <v>0</v>
      </c>
      <c r="D254" s="1117">
        <f>IF(ISERROR(VLOOKUP($A254,기획현황!$F:$BS,기획현황!$AK$1,FALSE))=TRUE,0,VLOOKUP($A254,기획현황!$F:$BS,기획현황!$AK$1,FALSE))</f>
        <v>0</v>
      </c>
      <c r="F254" s="1140"/>
      <c r="G254" s="1119" t="str">
        <f>IF(ISERROR(VLOOKUP($A254,기획현황!$F:$BS,기획현황!$U$1,FALSE))=TRUE,"",VLOOKUP($A254,기획현황!$F:$BS,기획현황!$U$1,FALSE))</f>
        <v/>
      </c>
      <c r="H254" s="1119" t="str">
        <f>IF(ISERROR(VLOOKUP($A254,기획현황!$F:$BS,기획현황!$X$1,FALSE))=TRUE,"",VLOOKUP($A254,기획현황!$F:$BS,기획현황!$X$1,FALSE))</f>
        <v/>
      </c>
      <c r="I254" s="1120" t="str">
        <f>IF(ISERROR(VLOOKUP($A254,기획현황!$F:$BS,기획현황!$AG$1,FALSE))=TRUE,"",VLOOKUP($A254,기획현황!$F:$BS,기획현황!$AG$1,FALSE))</f>
        <v/>
      </c>
      <c r="J254" s="1136">
        <f>SUMIF(기획현황!$F:$F,$A254,기획현황!$AF:$AF)</f>
        <v>0</v>
      </c>
      <c r="K254" s="1122">
        <f>IF(ISERROR(VLOOKUP($A254,기획현황!$F:$BS,기획현황!$AU$1,FALSE))=TRUE,0,VLOOKUP($A254,기획현황!$F:$BS,기획현황!$AU$1,FALSE))</f>
        <v>0</v>
      </c>
      <c r="L254" s="1123">
        <f>IF(ISERROR(VLOOKUP($A254,기획현황!$F:$BS,기획현황!$AV$1,FALSE))=TRUE,0,VLOOKUP($A254,기획현황!$F:$BS,기획현황!$AV$1,FALSE))</f>
        <v>0</v>
      </c>
      <c r="M254" s="1124">
        <f>IF(ISERROR(VLOOKUP($A254,기획현황!$F:$BS,기획현황!$AW$1,FALSE))=TRUE,0,VLOOKUP($A254,기획현황!$F:$BS,기획현황!$AW$1,FALSE))</f>
        <v>0</v>
      </c>
      <c r="N254" s="1125">
        <f>IF(ISERROR(VLOOKUP($A254,기획현황!$F:$BS,기획현황!$AP$1,FALSE))=TRUE,0,VLOOKUP($A254,기획현황!$F:$BS,기획현황!$AP$1,FALSE))</f>
        <v>0</v>
      </c>
      <c r="O254" s="1126">
        <f t="shared" si="30"/>
        <v>0</v>
      </c>
      <c r="P254" s="1127">
        <f t="shared" si="30"/>
        <v>0</v>
      </c>
      <c r="Q254" s="1127">
        <f t="shared" si="30"/>
        <v>0</v>
      </c>
      <c r="R254" s="1127">
        <f t="shared" si="30"/>
        <v>0</v>
      </c>
      <c r="S254" s="1128">
        <f t="shared" si="30"/>
        <v>0</v>
      </c>
      <c r="T254" s="1128">
        <f t="shared" si="30"/>
        <v>0</v>
      </c>
      <c r="U254" s="1129">
        <f>IF(ISERROR(VLOOKUP($A254,기획현황!$F:$BS,기획현황!$AM$1,FALSE))=TRUE,0,VLOOKUP($A254,기획현황!$F:$BS,기획현황!$AM$1,FALSE))</f>
        <v>0</v>
      </c>
      <c r="V254" s="1130">
        <f t="shared" si="27"/>
        <v>0</v>
      </c>
      <c r="W254" s="1131">
        <f>IF(ISERROR(VLOOKUP($A254,기획현황!$F:$BS,기획현황!$BG$1,FALSE))=TRUE,0,VLOOKUP($A254,기획현황!$F:$BS,기획현황!$BG$1,FALSE))</f>
        <v>0</v>
      </c>
      <c r="X254" s="1130"/>
      <c r="Y254" s="238"/>
      <c r="Z254" s="1122">
        <f t="shared" si="29"/>
        <v>0</v>
      </c>
      <c r="AA254" s="1123">
        <f t="shared" si="29"/>
        <v>0</v>
      </c>
      <c r="AB254" s="1139">
        <f t="shared" si="29"/>
        <v>0</v>
      </c>
      <c r="AC254" s="1132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22">
        <f t="shared" si="31"/>
        <v>0</v>
      </c>
      <c r="AE254" s="1133">
        <f t="shared" si="31"/>
        <v>0</v>
      </c>
      <c r="AF254" s="1133">
        <f t="shared" si="31"/>
        <v>0</v>
      </c>
      <c r="AG254" s="1133">
        <f t="shared" si="31"/>
        <v>0</v>
      </c>
      <c r="AH254" s="1134">
        <f t="shared" si="31"/>
        <v>0</v>
      </c>
      <c r="AI254" s="1134">
        <f t="shared" si="31"/>
        <v>0</v>
      </c>
      <c r="AJ254" s="1135">
        <f>IF(ISERROR(VLOOKUP($A254,기획현황!$F:$BS,기획현황!$AM$1,FALSE))=TRUE,0,VLOOKUP($A254,기획현황!$F:$BS,기획현황!$AM$1,FALSE))</f>
        <v>0</v>
      </c>
      <c r="AK254" s="1130">
        <f t="shared" si="26"/>
        <v>0</v>
      </c>
      <c r="AL254" s="31"/>
    </row>
    <row r="255" spans="2:38" ht="53.25" customHeight="1">
      <c r="B255" s="310" t="str">
        <f t="shared" si="28"/>
        <v/>
      </c>
      <c r="C255" s="1117">
        <f>IF(ISERROR(VLOOKUP($A255,기획현황!$F:$BS,기획현황!$AG$1,FALSE))=TRUE,0,VLOOKUP($A255,기획현황!$F:$BS,기획현황!$AG$1,FALSE))</f>
        <v>0</v>
      </c>
      <c r="D255" s="1117">
        <f>IF(ISERROR(VLOOKUP($A255,기획현황!$F:$BS,기획현황!$AK$1,FALSE))=TRUE,0,VLOOKUP($A255,기획현황!$F:$BS,기획현황!$AK$1,FALSE))</f>
        <v>0</v>
      </c>
      <c r="F255" s="1140"/>
      <c r="G255" s="1119" t="str">
        <f>IF(ISERROR(VLOOKUP($A255,기획현황!$F:$BS,기획현황!$U$1,FALSE))=TRUE,"",VLOOKUP($A255,기획현황!$F:$BS,기획현황!$U$1,FALSE))</f>
        <v/>
      </c>
      <c r="H255" s="1119" t="str">
        <f>IF(ISERROR(VLOOKUP($A255,기획현황!$F:$BS,기획현황!$X$1,FALSE))=TRUE,"",VLOOKUP($A255,기획현황!$F:$BS,기획현황!$X$1,FALSE))</f>
        <v/>
      </c>
      <c r="I255" s="1120" t="str">
        <f>IF(ISERROR(VLOOKUP($A255,기획현황!$F:$BS,기획현황!$AG$1,FALSE))=TRUE,"",VLOOKUP($A255,기획현황!$F:$BS,기획현황!$AG$1,FALSE))</f>
        <v/>
      </c>
      <c r="J255" s="1136">
        <f>SUMIF(기획현황!$F:$F,$A255,기획현황!$AF:$AF)</f>
        <v>0</v>
      </c>
      <c r="K255" s="1122">
        <f>IF(ISERROR(VLOOKUP($A255,기획현황!$F:$BS,기획현황!$AU$1,FALSE))=TRUE,0,VLOOKUP($A255,기획현황!$F:$BS,기획현황!$AU$1,FALSE))</f>
        <v>0</v>
      </c>
      <c r="L255" s="1123">
        <f>IF(ISERROR(VLOOKUP($A255,기획현황!$F:$BS,기획현황!$AV$1,FALSE))=TRUE,0,VLOOKUP($A255,기획현황!$F:$BS,기획현황!$AV$1,FALSE))</f>
        <v>0</v>
      </c>
      <c r="M255" s="1124">
        <f>IF(ISERROR(VLOOKUP($A255,기획현황!$F:$BS,기획현황!$AW$1,FALSE))=TRUE,0,VLOOKUP($A255,기획현황!$F:$BS,기획현황!$AW$1,FALSE))</f>
        <v>0</v>
      </c>
      <c r="N255" s="1125">
        <f>IF(ISERROR(VLOOKUP($A255,기획현황!$F:$BS,기획현황!$AP$1,FALSE))=TRUE,0,VLOOKUP($A255,기획현황!$F:$BS,기획현황!$AP$1,FALSE))</f>
        <v>0</v>
      </c>
      <c r="O255" s="1126">
        <f t="shared" si="30"/>
        <v>0</v>
      </c>
      <c r="P255" s="1127">
        <f t="shared" si="30"/>
        <v>0</v>
      </c>
      <c r="Q255" s="1127">
        <f t="shared" si="30"/>
        <v>0</v>
      </c>
      <c r="R255" s="1127">
        <f t="shared" si="30"/>
        <v>0</v>
      </c>
      <c r="S255" s="1128">
        <f t="shared" si="30"/>
        <v>0</v>
      </c>
      <c r="T255" s="1128">
        <f t="shared" si="30"/>
        <v>0</v>
      </c>
      <c r="U255" s="1129">
        <f>IF(ISERROR(VLOOKUP($A255,기획현황!$F:$BS,기획현황!$AM$1,FALSE))=TRUE,0,VLOOKUP($A255,기획현황!$F:$BS,기획현황!$AM$1,FALSE))</f>
        <v>0</v>
      </c>
      <c r="V255" s="1130">
        <f t="shared" si="27"/>
        <v>0</v>
      </c>
      <c r="W255" s="1131">
        <f>IF(ISERROR(VLOOKUP($A255,기획현황!$F:$BS,기획현황!$BG$1,FALSE))=TRUE,0,VLOOKUP($A255,기획현황!$F:$BS,기획현황!$BG$1,FALSE))</f>
        <v>0</v>
      </c>
      <c r="X255" s="1130"/>
      <c r="Y255" s="238"/>
      <c r="Z255" s="1122">
        <f t="shared" si="29"/>
        <v>0</v>
      </c>
      <c r="AA255" s="1123">
        <f t="shared" si="29"/>
        <v>0</v>
      </c>
      <c r="AB255" s="1139">
        <f t="shared" si="29"/>
        <v>0</v>
      </c>
      <c r="AC255" s="1132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22">
        <f t="shared" si="31"/>
        <v>0</v>
      </c>
      <c r="AE255" s="1133">
        <f t="shared" si="31"/>
        <v>0</v>
      </c>
      <c r="AF255" s="1133">
        <f t="shared" si="31"/>
        <v>0</v>
      </c>
      <c r="AG255" s="1133">
        <f t="shared" si="31"/>
        <v>0</v>
      </c>
      <c r="AH255" s="1134">
        <f t="shared" si="31"/>
        <v>0</v>
      </c>
      <c r="AI255" s="1134">
        <f t="shared" si="31"/>
        <v>0</v>
      </c>
      <c r="AJ255" s="1135">
        <f>IF(ISERROR(VLOOKUP($A255,기획현황!$F:$BS,기획현황!$AM$1,FALSE))=TRUE,0,VLOOKUP($A255,기획현황!$F:$BS,기획현황!$AM$1,FALSE))</f>
        <v>0</v>
      </c>
      <c r="AK255" s="1130">
        <f t="shared" si="26"/>
        <v>0</v>
      </c>
      <c r="AL255" s="31"/>
    </row>
    <row r="256" spans="2:38" ht="53.25" customHeight="1">
      <c r="B256" s="310" t="str">
        <f t="shared" si="28"/>
        <v/>
      </c>
      <c r="C256" s="1117">
        <f>IF(ISERROR(VLOOKUP($A256,기획현황!$F:$BS,기획현황!$AG$1,FALSE))=TRUE,0,VLOOKUP($A256,기획현황!$F:$BS,기획현황!$AG$1,FALSE))</f>
        <v>0</v>
      </c>
      <c r="D256" s="1117">
        <f>IF(ISERROR(VLOOKUP($A256,기획현황!$F:$BS,기획현황!$AK$1,FALSE))=TRUE,0,VLOOKUP($A256,기획현황!$F:$BS,기획현황!$AK$1,FALSE))</f>
        <v>0</v>
      </c>
      <c r="F256" s="1140"/>
      <c r="G256" s="1119" t="str">
        <f>IF(ISERROR(VLOOKUP($A256,기획현황!$F:$BS,기획현황!$U$1,FALSE))=TRUE,"",VLOOKUP($A256,기획현황!$F:$BS,기획현황!$U$1,FALSE))</f>
        <v/>
      </c>
      <c r="H256" s="1119" t="str">
        <f>IF(ISERROR(VLOOKUP($A256,기획현황!$F:$BS,기획현황!$X$1,FALSE))=TRUE,"",VLOOKUP($A256,기획현황!$F:$BS,기획현황!$X$1,FALSE))</f>
        <v/>
      </c>
      <c r="I256" s="1120" t="str">
        <f>IF(ISERROR(VLOOKUP($A256,기획현황!$F:$BS,기획현황!$AG$1,FALSE))=TRUE,"",VLOOKUP($A256,기획현황!$F:$BS,기획현황!$AG$1,FALSE))</f>
        <v/>
      </c>
      <c r="J256" s="1136">
        <f>SUMIF(기획현황!$F:$F,$A256,기획현황!$AF:$AF)</f>
        <v>0</v>
      </c>
      <c r="K256" s="1122">
        <f>IF(ISERROR(VLOOKUP($A256,기획현황!$F:$BS,기획현황!$AU$1,FALSE))=TRUE,0,VLOOKUP($A256,기획현황!$F:$BS,기획현황!$AU$1,FALSE))</f>
        <v>0</v>
      </c>
      <c r="L256" s="1123">
        <f>IF(ISERROR(VLOOKUP($A256,기획현황!$F:$BS,기획현황!$AV$1,FALSE))=TRUE,0,VLOOKUP($A256,기획현황!$F:$BS,기획현황!$AV$1,FALSE))</f>
        <v>0</v>
      </c>
      <c r="M256" s="1124">
        <f>IF(ISERROR(VLOOKUP($A256,기획현황!$F:$BS,기획현황!$AW$1,FALSE))=TRUE,0,VLOOKUP($A256,기획현황!$F:$BS,기획현황!$AW$1,FALSE))</f>
        <v>0</v>
      </c>
      <c r="N256" s="1125">
        <f>IF(ISERROR(VLOOKUP($A256,기획현황!$F:$BS,기획현황!$AP$1,FALSE))=TRUE,0,VLOOKUP($A256,기획현황!$F:$BS,기획현황!$AP$1,FALSE))</f>
        <v>0</v>
      </c>
      <c r="O256" s="1126">
        <f t="shared" si="30"/>
        <v>0</v>
      </c>
      <c r="P256" s="1127">
        <f t="shared" si="30"/>
        <v>0</v>
      </c>
      <c r="Q256" s="1127">
        <f t="shared" si="30"/>
        <v>0</v>
      </c>
      <c r="R256" s="1127">
        <f t="shared" si="30"/>
        <v>0</v>
      </c>
      <c r="S256" s="1128">
        <f t="shared" si="30"/>
        <v>0</v>
      </c>
      <c r="T256" s="1128">
        <f t="shared" si="30"/>
        <v>0</v>
      </c>
      <c r="U256" s="1129">
        <f>IF(ISERROR(VLOOKUP($A256,기획현황!$F:$BS,기획현황!$AM$1,FALSE))=TRUE,0,VLOOKUP($A256,기획현황!$F:$BS,기획현황!$AM$1,FALSE))</f>
        <v>0</v>
      </c>
      <c r="V256" s="1130">
        <f t="shared" si="27"/>
        <v>0</v>
      </c>
      <c r="W256" s="1131">
        <f>IF(ISERROR(VLOOKUP($A256,기획현황!$F:$BS,기획현황!$BG$1,FALSE))=TRUE,0,VLOOKUP($A256,기획현황!$F:$BS,기획현황!$BG$1,FALSE))</f>
        <v>0</v>
      </c>
      <c r="X256" s="1130"/>
      <c r="Y256" s="238"/>
      <c r="Z256" s="1122">
        <f t="shared" si="29"/>
        <v>0</v>
      </c>
      <c r="AA256" s="1123">
        <f t="shared" si="29"/>
        <v>0</v>
      </c>
      <c r="AB256" s="1139">
        <f t="shared" si="29"/>
        <v>0</v>
      </c>
      <c r="AC256" s="1132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22">
        <f t="shared" si="31"/>
        <v>0</v>
      </c>
      <c r="AE256" s="1133">
        <f t="shared" si="31"/>
        <v>0</v>
      </c>
      <c r="AF256" s="1133">
        <f t="shared" si="31"/>
        <v>0</v>
      </c>
      <c r="AG256" s="1133">
        <f t="shared" si="31"/>
        <v>0</v>
      </c>
      <c r="AH256" s="1134">
        <f t="shared" si="31"/>
        <v>0</v>
      </c>
      <c r="AI256" s="1134">
        <f t="shared" si="31"/>
        <v>0</v>
      </c>
      <c r="AJ256" s="1135">
        <f>IF(ISERROR(VLOOKUP($A256,기획현황!$F:$BS,기획현황!$AM$1,FALSE))=TRUE,0,VLOOKUP($A256,기획현황!$F:$BS,기획현황!$AM$1,FALSE))</f>
        <v>0</v>
      </c>
      <c r="AK256" s="1130">
        <f t="shared" si="26"/>
        <v>0</v>
      </c>
      <c r="AL256" s="31"/>
    </row>
    <row r="257" spans="2:38" ht="53.25" customHeight="1">
      <c r="B257" s="310" t="str">
        <f t="shared" si="28"/>
        <v/>
      </c>
      <c r="C257" s="1117">
        <f>IF(ISERROR(VLOOKUP($A257,기획현황!$F:$BS,기획현황!$AG$1,FALSE))=TRUE,0,VLOOKUP($A257,기획현황!$F:$BS,기획현황!$AG$1,FALSE))</f>
        <v>0</v>
      </c>
      <c r="D257" s="1117">
        <f>IF(ISERROR(VLOOKUP($A257,기획현황!$F:$BS,기획현황!$AK$1,FALSE))=TRUE,0,VLOOKUP($A257,기획현황!$F:$BS,기획현황!$AK$1,FALSE))</f>
        <v>0</v>
      </c>
      <c r="F257" s="1140"/>
      <c r="G257" s="1119" t="str">
        <f>IF(ISERROR(VLOOKUP($A257,기획현황!$F:$BS,기획현황!$U$1,FALSE))=TRUE,"",VLOOKUP($A257,기획현황!$F:$BS,기획현황!$U$1,FALSE))</f>
        <v/>
      </c>
      <c r="H257" s="1119" t="str">
        <f>IF(ISERROR(VLOOKUP($A257,기획현황!$F:$BS,기획현황!$X$1,FALSE))=TRUE,"",VLOOKUP($A257,기획현황!$F:$BS,기획현황!$X$1,FALSE))</f>
        <v/>
      </c>
      <c r="I257" s="1120" t="str">
        <f>IF(ISERROR(VLOOKUP($A257,기획현황!$F:$BS,기획현황!$AG$1,FALSE))=TRUE,"",VLOOKUP($A257,기획현황!$F:$BS,기획현황!$AG$1,FALSE))</f>
        <v/>
      </c>
      <c r="J257" s="1136">
        <f>SUMIF(기획현황!$F:$F,$A257,기획현황!$AF:$AF)</f>
        <v>0</v>
      </c>
      <c r="K257" s="1122">
        <f>IF(ISERROR(VLOOKUP($A257,기획현황!$F:$BS,기획현황!$AU$1,FALSE))=TRUE,0,VLOOKUP($A257,기획현황!$F:$BS,기획현황!$AU$1,FALSE))</f>
        <v>0</v>
      </c>
      <c r="L257" s="1123">
        <f>IF(ISERROR(VLOOKUP($A257,기획현황!$F:$BS,기획현황!$AV$1,FALSE))=TRUE,0,VLOOKUP($A257,기획현황!$F:$BS,기획현황!$AV$1,FALSE))</f>
        <v>0</v>
      </c>
      <c r="M257" s="1124">
        <f>IF(ISERROR(VLOOKUP($A257,기획현황!$F:$BS,기획현황!$AW$1,FALSE))=TRUE,0,VLOOKUP($A257,기획현황!$F:$BS,기획현황!$AW$1,FALSE))</f>
        <v>0</v>
      </c>
      <c r="N257" s="1125">
        <f>IF(ISERROR(VLOOKUP($A257,기획현황!$F:$BS,기획현황!$AP$1,FALSE))=TRUE,0,VLOOKUP($A257,기획현황!$F:$BS,기획현황!$AP$1,FALSE))</f>
        <v>0</v>
      </c>
      <c r="O257" s="1126">
        <f t="shared" si="30"/>
        <v>0</v>
      </c>
      <c r="P257" s="1127">
        <f t="shared" si="30"/>
        <v>0</v>
      </c>
      <c r="Q257" s="1127">
        <f t="shared" si="30"/>
        <v>0</v>
      </c>
      <c r="R257" s="1127">
        <f t="shared" si="30"/>
        <v>0</v>
      </c>
      <c r="S257" s="1128">
        <f t="shared" si="30"/>
        <v>0</v>
      </c>
      <c r="T257" s="1128">
        <f t="shared" si="30"/>
        <v>0</v>
      </c>
      <c r="U257" s="1129">
        <f>IF(ISERROR(VLOOKUP($A257,기획현황!$F:$BS,기획현황!$AM$1,FALSE))=TRUE,0,VLOOKUP($A257,기획현황!$F:$BS,기획현황!$AM$1,FALSE))</f>
        <v>0</v>
      </c>
      <c r="V257" s="1130">
        <f t="shared" si="27"/>
        <v>0</v>
      </c>
      <c r="W257" s="1131">
        <f>IF(ISERROR(VLOOKUP($A257,기획현황!$F:$BS,기획현황!$BG$1,FALSE))=TRUE,0,VLOOKUP($A257,기획현황!$F:$BS,기획현황!$BG$1,FALSE))</f>
        <v>0</v>
      </c>
      <c r="X257" s="1130"/>
      <c r="Y257" s="238"/>
      <c r="Z257" s="1122">
        <f t="shared" si="29"/>
        <v>0</v>
      </c>
      <c r="AA257" s="1123">
        <f t="shared" si="29"/>
        <v>0</v>
      </c>
      <c r="AB257" s="1139">
        <f t="shared" si="29"/>
        <v>0</v>
      </c>
      <c r="AC257" s="1132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22">
        <f t="shared" si="31"/>
        <v>0</v>
      </c>
      <c r="AE257" s="1133">
        <f t="shared" si="31"/>
        <v>0</v>
      </c>
      <c r="AF257" s="1133">
        <f t="shared" si="31"/>
        <v>0</v>
      </c>
      <c r="AG257" s="1133">
        <f t="shared" si="31"/>
        <v>0</v>
      </c>
      <c r="AH257" s="1134">
        <f t="shared" si="31"/>
        <v>0</v>
      </c>
      <c r="AI257" s="1134">
        <f t="shared" si="31"/>
        <v>0</v>
      </c>
      <c r="AJ257" s="1135">
        <f>IF(ISERROR(VLOOKUP($A257,기획현황!$F:$BS,기획현황!$AM$1,FALSE))=TRUE,0,VLOOKUP($A257,기획현황!$F:$BS,기획현황!$AM$1,FALSE))</f>
        <v>0</v>
      </c>
      <c r="AK257" s="1130">
        <f t="shared" si="26"/>
        <v>0</v>
      </c>
      <c r="AL257" s="31"/>
    </row>
    <row r="258" spans="2:38" ht="53.25" customHeight="1">
      <c r="B258" s="310" t="str">
        <f t="shared" si="28"/>
        <v/>
      </c>
      <c r="C258" s="1117">
        <f>IF(ISERROR(VLOOKUP($A258,기획현황!$F:$BS,기획현황!$AG$1,FALSE))=TRUE,0,VLOOKUP($A258,기획현황!$F:$BS,기획현황!$AG$1,FALSE))</f>
        <v>0</v>
      </c>
      <c r="D258" s="1117">
        <f>IF(ISERROR(VLOOKUP($A258,기획현황!$F:$BS,기획현황!$AK$1,FALSE))=TRUE,0,VLOOKUP($A258,기획현황!$F:$BS,기획현황!$AK$1,FALSE))</f>
        <v>0</v>
      </c>
      <c r="F258" s="1140"/>
      <c r="G258" s="1119" t="str">
        <f>IF(ISERROR(VLOOKUP($A258,기획현황!$F:$BS,기획현황!$U$1,FALSE))=TRUE,"",VLOOKUP($A258,기획현황!$F:$BS,기획현황!$U$1,FALSE))</f>
        <v/>
      </c>
      <c r="H258" s="1119" t="str">
        <f>IF(ISERROR(VLOOKUP($A258,기획현황!$F:$BS,기획현황!$X$1,FALSE))=TRUE,"",VLOOKUP($A258,기획현황!$F:$BS,기획현황!$X$1,FALSE))</f>
        <v/>
      </c>
      <c r="I258" s="1120" t="str">
        <f>IF(ISERROR(VLOOKUP($A258,기획현황!$F:$BS,기획현황!$AG$1,FALSE))=TRUE,"",VLOOKUP($A258,기획현황!$F:$BS,기획현황!$AG$1,FALSE))</f>
        <v/>
      </c>
      <c r="J258" s="1136">
        <f>SUMIF(기획현황!$F:$F,$A258,기획현황!$AF:$AF)</f>
        <v>0</v>
      </c>
      <c r="K258" s="1122">
        <f>IF(ISERROR(VLOOKUP($A258,기획현황!$F:$BS,기획현황!$AU$1,FALSE))=TRUE,0,VLOOKUP($A258,기획현황!$F:$BS,기획현황!$AU$1,FALSE))</f>
        <v>0</v>
      </c>
      <c r="L258" s="1123">
        <f>IF(ISERROR(VLOOKUP($A258,기획현황!$F:$BS,기획현황!$AV$1,FALSE))=TRUE,0,VLOOKUP($A258,기획현황!$F:$BS,기획현황!$AV$1,FALSE))</f>
        <v>0</v>
      </c>
      <c r="M258" s="1124">
        <f>IF(ISERROR(VLOOKUP($A258,기획현황!$F:$BS,기획현황!$AW$1,FALSE))=TRUE,0,VLOOKUP($A258,기획현황!$F:$BS,기획현황!$AW$1,FALSE))</f>
        <v>0</v>
      </c>
      <c r="N258" s="1125">
        <f>IF(ISERROR(VLOOKUP($A258,기획현황!$F:$BS,기획현황!$AP$1,FALSE))=TRUE,0,VLOOKUP($A258,기획현황!$F:$BS,기획현황!$AP$1,FALSE))</f>
        <v>0</v>
      </c>
      <c r="O258" s="1126">
        <f t="shared" si="30"/>
        <v>0</v>
      </c>
      <c r="P258" s="1127">
        <f t="shared" si="30"/>
        <v>0</v>
      </c>
      <c r="Q258" s="1127">
        <f t="shared" si="30"/>
        <v>0</v>
      </c>
      <c r="R258" s="1127">
        <f t="shared" si="30"/>
        <v>0</v>
      </c>
      <c r="S258" s="1128">
        <f t="shared" si="30"/>
        <v>0</v>
      </c>
      <c r="T258" s="1128">
        <f t="shared" si="30"/>
        <v>0</v>
      </c>
      <c r="U258" s="1129">
        <f>IF(ISERROR(VLOOKUP($A258,기획현황!$F:$BS,기획현황!$AM$1,FALSE))=TRUE,0,VLOOKUP($A258,기획현황!$F:$BS,기획현황!$AM$1,FALSE))</f>
        <v>0</v>
      </c>
      <c r="V258" s="1130">
        <f t="shared" si="27"/>
        <v>0</v>
      </c>
      <c r="W258" s="1131">
        <f>IF(ISERROR(VLOOKUP($A258,기획현황!$F:$BS,기획현황!$BG$1,FALSE))=TRUE,0,VLOOKUP($A258,기획현황!$F:$BS,기획현황!$BG$1,FALSE))</f>
        <v>0</v>
      </c>
      <c r="X258" s="1130"/>
      <c r="Y258" s="238"/>
      <c r="Z258" s="1122">
        <f t="shared" si="29"/>
        <v>0</v>
      </c>
      <c r="AA258" s="1123">
        <f t="shared" si="29"/>
        <v>0</v>
      </c>
      <c r="AB258" s="1139">
        <f t="shared" si="29"/>
        <v>0</v>
      </c>
      <c r="AC258" s="1132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22">
        <f t="shared" si="31"/>
        <v>0</v>
      </c>
      <c r="AE258" s="1133">
        <f t="shared" si="31"/>
        <v>0</v>
      </c>
      <c r="AF258" s="1133">
        <f t="shared" si="31"/>
        <v>0</v>
      </c>
      <c r="AG258" s="1133">
        <f t="shared" si="31"/>
        <v>0</v>
      </c>
      <c r="AH258" s="1134">
        <f t="shared" si="31"/>
        <v>0</v>
      </c>
      <c r="AI258" s="1134">
        <f t="shared" si="31"/>
        <v>0</v>
      </c>
      <c r="AJ258" s="1135">
        <f>IF(ISERROR(VLOOKUP($A258,기획현황!$F:$BS,기획현황!$AM$1,FALSE))=TRUE,0,VLOOKUP($A258,기획현황!$F:$BS,기획현황!$AM$1,FALSE))</f>
        <v>0</v>
      </c>
      <c r="AK258" s="1130">
        <f t="shared" si="26"/>
        <v>0</v>
      </c>
      <c r="AL258" s="31"/>
    </row>
    <row r="259" spans="2:38" ht="53.25" customHeight="1">
      <c r="B259" s="310" t="str">
        <f t="shared" si="28"/>
        <v/>
      </c>
      <c r="C259" s="1117">
        <f>IF(ISERROR(VLOOKUP($A259,기획현황!$F:$BS,기획현황!$AG$1,FALSE))=TRUE,0,VLOOKUP($A259,기획현황!$F:$BS,기획현황!$AG$1,FALSE))</f>
        <v>0</v>
      </c>
      <c r="D259" s="1117">
        <f>IF(ISERROR(VLOOKUP($A259,기획현황!$F:$BS,기획현황!$AK$1,FALSE))=TRUE,0,VLOOKUP($A259,기획현황!$F:$BS,기획현황!$AK$1,FALSE))</f>
        <v>0</v>
      </c>
      <c r="F259" s="1140"/>
      <c r="G259" s="1119" t="str">
        <f>IF(ISERROR(VLOOKUP($A259,기획현황!$F:$BS,기획현황!$U$1,FALSE))=TRUE,"",VLOOKUP($A259,기획현황!$F:$BS,기획현황!$U$1,FALSE))</f>
        <v/>
      </c>
      <c r="H259" s="1119" t="str">
        <f>IF(ISERROR(VLOOKUP($A259,기획현황!$F:$BS,기획현황!$X$1,FALSE))=TRUE,"",VLOOKUP($A259,기획현황!$F:$BS,기획현황!$X$1,FALSE))</f>
        <v/>
      </c>
      <c r="I259" s="1120" t="str">
        <f>IF(ISERROR(VLOOKUP($A259,기획현황!$F:$BS,기획현황!$AG$1,FALSE))=TRUE,"",VLOOKUP($A259,기획현황!$F:$BS,기획현황!$AG$1,FALSE))</f>
        <v/>
      </c>
      <c r="J259" s="1136">
        <f>SUMIF(기획현황!$F:$F,$A259,기획현황!$AF:$AF)</f>
        <v>0</v>
      </c>
      <c r="K259" s="1122">
        <f>IF(ISERROR(VLOOKUP($A259,기획현황!$F:$BS,기획현황!$AU$1,FALSE))=TRUE,0,VLOOKUP($A259,기획현황!$F:$BS,기획현황!$AU$1,FALSE))</f>
        <v>0</v>
      </c>
      <c r="L259" s="1123">
        <f>IF(ISERROR(VLOOKUP($A259,기획현황!$F:$BS,기획현황!$AV$1,FALSE))=TRUE,0,VLOOKUP($A259,기획현황!$F:$BS,기획현황!$AV$1,FALSE))</f>
        <v>0</v>
      </c>
      <c r="M259" s="1124">
        <f>IF(ISERROR(VLOOKUP($A259,기획현황!$F:$BS,기획현황!$AW$1,FALSE))=TRUE,0,VLOOKUP($A259,기획현황!$F:$BS,기획현황!$AW$1,FALSE))</f>
        <v>0</v>
      </c>
      <c r="N259" s="1125">
        <f>IF(ISERROR(VLOOKUP($A259,기획현황!$F:$BS,기획현황!$AP$1,FALSE))=TRUE,0,VLOOKUP($A259,기획현황!$F:$BS,기획현황!$AP$1,FALSE))</f>
        <v>0</v>
      </c>
      <c r="O259" s="1126">
        <f t="shared" si="30"/>
        <v>0</v>
      </c>
      <c r="P259" s="1127">
        <f t="shared" si="30"/>
        <v>0</v>
      </c>
      <c r="Q259" s="1127">
        <f t="shared" si="30"/>
        <v>0</v>
      </c>
      <c r="R259" s="1127">
        <f t="shared" si="30"/>
        <v>0</v>
      </c>
      <c r="S259" s="1128">
        <f t="shared" si="30"/>
        <v>0</v>
      </c>
      <c r="T259" s="1128">
        <f t="shared" si="30"/>
        <v>0</v>
      </c>
      <c r="U259" s="1129">
        <f>IF(ISERROR(VLOOKUP($A259,기획현황!$F:$BS,기획현황!$AM$1,FALSE))=TRUE,0,VLOOKUP($A259,기획현황!$F:$BS,기획현황!$AM$1,FALSE))</f>
        <v>0</v>
      </c>
      <c r="V259" s="1130">
        <f t="shared" si="27"/>
        <v>0</v>
      </c>
      <c r="W259" s="1131">
        <f>IF(ISERROR(VLOOKUP($A259,기획현황!$F:$BS,기획현황!$BG$1,FALSE))=TRUE,0,VLOOKUP($A259,기획현황!$F:$BS,기획현황!$BG$1,FALSE))</f>
        <v>0</v>
      </c>
      <c r="X259" s="1130"/>
      <c r="Y259" s="238"/>
      <c r="Z259" s="1122">
        <f t="shared" si="29"/>
        <v>0</v>
      </c>
      <c r="AA259" s="1123">
        <f t="shared" si="29"/>
        <v>0</v>
      </c>
      <c r="AB259" s="1139">
        <f t="shared" si="29"/>
        <v>0</v>
      </c>
      <c r="AC259" s="1132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22">
        <f t="shared" si="31"/>
        <v>0</v>
      </c>
      <c r="AE259" s="1133">
        <f t="shared" si="31"/>
        <v>0</v>
      </c>
      <c r="AF259" s="1133">
        <f t="shared" si="31"/>
        <v>0</v>
      </c>
      <c r="AG259" s="1133">
        <f t="shared" si="31"/>
        <v>0</v>
      </c>
      <c r="AH259" s="1134">
        <f t="shared" si="31"/>
        <v>0</v>
      </c>
      <c r="AI259" s="1134">
        <f t="shared" si="31"/>
        <v>0</v>
      </c>
      <c r="AJ259" s="1135">
        <f>IF(ISERROR(VLOOKUP($A259,기획현황!$F:$BS,기획현황!$AM$1,FALSE))=TRUE,0,VLOOKUP($A259,기획현황!$F:$BS,기획현황!$AM$1,FALSE))</f>
        <v>0</v>
      </c>
      <c r="AK259" s="1130">
        <f t="shared" si="26"/>
        <v>0</v>
      </c>
      <c r="AL259" s="31"/>
    </row>
    <row r="260" spans="2:38" ht="53.25" customHeight="1">
      <c r="B260" s="310" t="str">
        <f t="shared" si="28"/>
        <v/>
      </c>
      <c r="C260" s="1117">
        <f>IF(ISERROR(VLOOKUP($A260,기획현황!$F:$BS,기획현황!$AG$1,FALSE))=TRUE,0,VLOOKUP($A260,기획현황!$F:$BS,기획현황!$AG$1,FALSE))</f>
        <v>0</v>
      </c>
      <c r="D260" s="1117">
        <f>IF(ISERROR(VLOOKUP($A260,기획현황!$F:$BS,기획현황!$AK$1,FALSE))=TRUE,0,VLOOKUP($A260,기획현황!$F:$BS,기획현황!$AK$1,FALSE))</f>
        <v>0</v>
      </c>
      <c r="F260" s="1140"/>
      <c r="G260" s="1119" t="str">
        <f>IF(ISERROR(VLOOKUP($A260,기획현황!$F:$BS,기획현황!$U$1,FALSE))=TRUE,"",VLOOKUP($A260,기획현황!$F:$BS,기획현황!$U$1,FALSE))</f>
        <v/>
      </c>
      <c r="H260" s="1119" t="str">
        <f>IF(ISERROR(VLOOKUP($A260,기획현황!$F:$BS,기획현황!$X$1,FALSE))=TRUE,"",VLOOKUP($A260,기획현황!$F:$BS,기획현황!$X$1,FALSE))</f>
        <v/>
      </c>
      <c r="I260" s="1120" t="str">
        <f>IF(ISERROR(VLOOKUP($A260,기획현황!$F:$BS,기획현황!$AG$1,FALSE))=TRUE,"",VLOOKUP($A260,기획현황!$F:$BS,기획현황!$AG$1,FALSE))</f>
        <v/>
      </c>
      <c r="J260" s="1136">
        <f>SUMIF(기획현황!$F:$F,$A260,기획현황!$AF:$AF)</f>
        <v>0</v>
      </c>
      <c r="K260" s="1122">
        <f>IF(ISERROR(VLOOKUP($A260,기획현황!$F:$BS,기획현황!$AU$1,FALSE))=TRUE,0,VLOOKUP($A260,기획현황!$F:$BS,기획현황!$AU$1,FALSE))</f>
        <v>0</v>
      </c>
      <c r="L260" s="1123">
        <f>IF(ISERROR(VLOOKUP($A260,기획현황!$F:$BS,기획현황!$AV$1,FALSE))=TRUE,0,VLOOKUP($A260,기획현황!$F:$BS,기획현황!$AV$1,FALSE))</f>
        <v>0</v>
      </c>
      <c r="M260" s="1124">
        <f>IF(ISERROR(VLOOKUP($A260,기획현황!$F:$BS,기획현황!$AW$1,FALSE))=TRUE,0,VLOOKUP($A260,기획현황!$F:$BS,기획현황!$AW$1,FALSE))</f>
        <v>0</v>
      </c>
      <c r="N260" s="1125">
        <f>IF(ISERROR(VLOOKUP($A260,기획현황!$F:$BS,기획현황!$AP$1,FALSE))=TRUE,0,VLOOKUP($A260,기획현황!$F:$BS,기획현황!$AP$1,FALSE))</f>
        <v>0</v>
      </c>
      <c r="O260" s="1126">
        <f t="shared" si="30"/>
        <v>0</v>
      </c>
      <c r="P260" s="1127">
        <f t="shared" si="30"/>
        <v>0</v>
      </c>
      <c r="Q260" s="1127">
        <f t="shared" si="30"/>
        <v>0</v>
      </c>
      <c r="R260" s="1127">
        <f t="shared" si="30"/>
        <v>0</v>
      </c>
      <c r="S260" s="1128">
        <f t="shared" si="30"/>
        <v>0</v>
      </c>
      <c r="T260" s="1128">
        <f t="shared" si="30"/>
        <v>0</v>
      </c>
      <c r="U260" s="1129">
        <f>IF(ISERROR(VLOOKUP($A260,기획현황!$F:$BS,기획현황!$AM$1,FALSE))=TRUE,0,VLOOKUP($A260,기획현황!$F:$BS,기획현황!$AM$1,FALSE))</f>
        <v>0</v>
      </c>
      <c r="V260" s="1130">
        <f t="shared" si="27"/>
        <v>0</v>
      </c>
      <c r="W260" s="1131">
        <f>IF(ISERROR(VLOOKUP($A260,기획현황!$F:$BS,기획현황!$BG$1,FALSE))=TRUE,0,VLOOKUP($A260,기획현황!$F:$BS,기획현황!$BG$1,FALSE))</f>
        <v>0</v>
      </c>
      <c r="X260" s="1130"/>
      <c r="Y260" s="238"/>
      <c r="Z260" s="1122">
        <f t="shared" si="29"/>
        <v>0</v>
      </c>
      <c r="AA260" s="1123">
        <f t="shared" si="29"/>
        <v>0</v>
      </c>
      <c r="AB260" s="1139">
        <f t="shared" si="29"/>
        <v>0</v>
      </c>
      <c r="AC260" s="1132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22">
        <f t="shared" si="31"/>
        <v>0</v>
      </c>
      <c r="AE260" s="1133">
        <f t="shared" si="31"/>
        <v>0</v>
      </c>
      <c r="AF260" s="1133">
        <f t="shared" si="31"/>
        <v>0</v>
      </c>
      <c r="AG260" s="1133">
        <f t="shared" si="31"/>
        <v>0</v>
      </c>
      <c r="AH260" s="1134">
        <f t="shared" si="31"/>
        <v>0</v>
      </c>
      <c r="AI260" s="1134">
        <f t="shared" si="31"/>
        <v>0</v>
      </c>
      <c r="AJ260" s="1135">
        <f>IF(ISERROR(VLOOKUP($A260,기획현황!$F:$BS,기획현황!$AM$1,FALSE))=TRUE,0,VLOOKUP($A260,기획현황!$F:$BS,기획현황!$AM$1,FALSE))</f>
        <v>0</v>
      </c>
      <c r="AK260" s="1130">
        <f t="shared" si="26"/>
        <v>0</v>
      </c>
      <c r="AL260" s="31"/>
    </row>
    <row r="261" spans="2:38" ht="53.25" customHeight="1">
      <c r="B261" s="310" t="str">
        <f t="shared" si="28"/>
        <v/>
      </c>
      <c r="C261" s="1117">
        <f>IF(ISERROR(VLOOKUP($A261,기획현황!$F:$BS,기획현황!$AG$1,FALSE))=TRUE,0,VLOOKUP($A261,기획현황!$F:$BS,기획현황!$AG$1,FALSE))</f>
        <v>0</v>
      </c>
      <c r="D261" s="1117">
        <f>IF(ISERROR(VLOOKUP($A261,기획현황!$F:$BS,기획현황!$AK$1,FALSE))=TRUE,0,VLOOKUP($A261,기획현황!$F:$BS,기획현황!$AK$1,FALSE))</f>
        <v>0</v>
      </c>
      <c r="F261" s="1140"/>
      <c r="G261" s="1119" t="str">
        <f>IF(ISERROR(VLOOKUP($A261,기획현황!$F:$BS,기획현황!$U$1,FALSE))=TRUE,"",VLOOKUP($A261,기획현황!$F:$BS,기획현황!$U$1,FALSE))</f>
        <v/>
      </c>
      <c r="H261" s="1119" t="str">
        <f>IF(ISERROR(VLOOKUP($A261,기획현황!$F:$BS,기획현황!$X$1,FALSE))=TRUE,"",VLOOKUP($A261,기획현황!$F:$BS,기획현황!$X$1,FALSE))</f>
        <v/>
      </c>
      <c r="I261" s="1120" t="str">
        <f>IF(ISERROR(VLOOKUP($A261,기획현황!$F:$BS,기획현황!$AG$1,FALSE))=TRUE,"",VLOOKUP($A261,기획현황!$F:$BS,기획현황!$AG$1,FALSE))</f>
        <v/>
      </c>
      <c r="J261" s="1136">
        <f>SUMIF(기획현황!$F:$F,$A261,기획현황!$AF:$AF)</f>
        <v>0</v>
      </c>
      <c r="K261" s="1122">
        <f>IF(ISERROR(VLOOKUP($A261,기획현황!$F:$BS,기획현황!$AU$1,FALSE))=TRUE,0,VLOOKUP($A261,기획현황!$F:$BS,기획현황!$AU$1,FALSE))</f>
        <v>0</v>
      </c>
      <c r="L261" s="1123">
        <f>IF(ISERROR(VLOOKUP($A261,기획현황!$F:$BS,기획현황!$AV$1,FALSE))=TRUE,0,VLOOKUP($A261,기획현황!$F:$BS,기획현황!$AV$1,FALSE))</f>
        <v>0</v>
      </c>
      <c r="M261" s="1124">
        <f>IF(ISERROR(VLOOKUP($A261,기획현황!$F:$BS,기획현황!$AW$1,FALSE))=TRUE,0,VLOOKUP($A261,기획현황!$F:$BS,기획현황!$AW$1,FALSE))</f>
        <v>0</v>
      </c>
      <c r="N261" s="1125">
        <f>IF(ISERROR(VLOOKUP($A261,기획현황!$F:$BS,기획현황!$AP$1,FALSE))=TRUE,0,VLOOKUP($A261,기획현황!$F:$BS,기획현황!$AP$1,FALSE))</f>
        <v>0</v>
      </c>
      <c r="O261" s="1126">
        <f t="shared" si="30"/>
        <v>0</v>
      </c>
      <c r="P261" s="1127">
        <f t="shared" si="30"/>
        <v>0</v>
      </c>
      <c r="Q261" s="1127">
        <f t="shared" si="30"/>
        <v>0</v>
      </c>
      <c r="R261" s="1127">
        <f t="shared" si="30"/>
        <v>0</v>
      </c>
      <c r="S261" s="1128">
        <f t="shared" si="30"/>
        <v>0</v>
      </c>
      <c r="T261" s="1128">
        <f t="shared" si="30"/>
        <v>0</v>
      </c>
      <c r="U261" s="1129">
        <f>IF(ISERROR(VLOOKUP($A261,기획현황!$F:$BS,기획현황!$AM$1,FALSE))=TRUE,0,VLOOKUP($A261,기획현황!$F:$BS,기획현황!$AM$1,FALSE))</f>
        <v>0</v>
      </c>
      <c r="V261" s="1130">
        <f t="shared" si="27"/>
        <v>0</v>
      </c>
      <c r="W261" s="1131">
        <f>IF(ISERROR(VLOOKUP($A261,기획현황!$F:$BS,기획현황!$BG$1,FALSE))=TRUE,0,VLOOKUP($A261,기획현황!$F:$BS,기획현황!$BG$1,FALSE))</f>
        <v>0</v>
      </c>
      <c r="X261" s="1130"/>
      <c r="Y261" s="238"/>
      <c r="Z261" s="1122">
        <f t="shared" si="29"/>
        <v>0</v>
      </c>
      <c r="AA261" s="1123">
        <f t="shared" si="29"/>
        <v>0</v>
      </c>
      <c r="AB261" s="1139">
        <f t="shared" si="29"/>
        <v>0</v>
      </c>
      <c r="AC261" s="1132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22">
        <f t="shared" si="31"/>
        <v>0</v>
      </c>
      <c r="AE261" s="1133">
        <f t="shared" si="31"/>
        <v>0</v>
      </c>
      <c r="AF261" s="1133">
        <f t="shared" si="31"/>
        <v>0</v>
      </c>
      <c r="AG261" s="1133">
        <f t="shared" si="31"/>
        <v>0</v>
      </c>
      <c r="AH261" s="1134">
        <f t="shared" si="31"/>
        <v>0</v>
      </c>
      <c r="AI261" s="1134">
        <f t="shared" si="31"/>
        <v>0</v>
      </c>
      <c r="AJ261" s="1135">
        <f>IF(ISERROR(VLOOKUP($A261,기획현황!$F:$BS,기획현황!$AM$1,FALSE))=TRUE,0,VLOOKUP($A261,기획현황!$F:$BS,기획현황!$AM$1,FALSE))</f>
        <v>0</v>
      </c>
      <c r="AK261" s="1130">
        <f t="shared" ref="AK261:AK306" si="32">IF(ISERROR($AJ261/($AC261*1.1))=TRUE,0,$AJ261/($AC261*1.1))</f>
        <v>0</v>
      </c>
      <c r="AL261" s="31"/>
    </row>
    <row r="262" spans="2:38" ht="53.25" customHeight="1">
      <c r="B262" s="310" t="str">
        <f t="shared" si="28"/>
        <v/>
      </c>
      <c r="C262" s="1117">
        <f>IF(ISERROR(VLOOKUP($A262,기획현황!$F:$BS,기획현황!$AG$1,FALSE))=TRUE,0,VLOOKUP($A262,기획현황!$F:$BS,기획현황!$AG$1,FALSE))</f>
        <v>0</v>
      </c>
      <c r="D262" s="1117">
        <f>IF(ISERROR(VLOOKUP($A262,기획현황!$F:$BS,기획현황!$AK$1,FALSE))=TRUE,0,VLOOKUP($A262,기획현황!$F:$BS,기획현황!$AK$1,FALSE))</f>
        <v>0</v>
      </c>
      <c r="F262" s="1140"/>
      <c r="G262" s="1119" t="str">
        <f>IF(ISERROR(VLOOKUP($A262,기획현황!$F:$BS,기획현황!$U$1,FALSE))=TRUE,"",VLOOKUP($A262,기획현황!$F:$BS,기획현황!$U$1,FALSE))</f>
        <v/>
      </c>
      <c r="H262" s="1119" t="str">
        <f>IF(ISERROR(VLOOKUP($A262,기획현황!$F:$BS,기획현황!$X$1,FALSE))=TRUE,"",VLOOKUP($A262,기획현황!$F:$BS,기획현황!$X$1,FALSE))</f>
        <v/>
      </c>
      <c r="I262" s="1120" t="str">
        <f>IF(ISERROR(VLOOKUP($A262,기획현황!$F:$BS,기획현황!$AG$1,FALSE))=TRUE,"",VLOOKUP($A262,기획현황!$F:$BS,기획현황!$AG$1,FALSE))</f>
        <v/>
      </c>
      <c r="J262" s="1136">
        <f>SUMIF(기획현황!$F:$F,$A262,기획현황!$AF:$AF)</f>
        <v>0</v>
      </c>
      <c r="K262" s="1122">
        <f>IF(ISERROR(VLOOKUP($A262,기획현황!$F:$BS,기획현황!$AU$1,FALSE))=TRUE,0,VLOOKUP($A262,기획현황!$F:$BS,기획현황!$AU$1,FALSE))</f>
        <v>0</v>
      </c>
      <c r="L262" s="1123">
        <f>IF(ISERROR(VLOOKUP($A262,기획현황!$F:$BS,기획현황!$AV$1,FALSE))=TRUE,0,VLOOKUP($A262,기획현황!$F:$BS,기획현황!$AV$1,FALSE))</f>
        <v>0</v>
      </c>
      <c r="M262" s="1124">
        <f>IF(ISERROR(VLOOKUP($A262,기획현황!$F:$BS,기획현황!$AW$1,FALSE))=TRUE,0,VLOOKUP($A262,기획현황!$F:$BS,기획현황!$AW$1,FALSE))</f>
        <v>0</v>
      </c>
      <c r="N262" s="1125">
        <f>IF(ISERROR(VLOOKUP($A262,기획현황!$F:$BS,기획현황!$AP$1,FALSE))=TRUE,0,VLOOKUP($A262,기획현황!$F:$BS,기획현황!$AP$1,FALSE))</f>
        <v>0</v>
      </c>
      <c r="O262" s="1126">
        <f t="shared" si="30"/>
        <v>0</v>
      </c>
      <c r="P262" s="1127">
        <f t="shared" si="30"/>
        <v>0</v>
      </c>
      <c r="Q262" s="1127">
        <f t="shared" si="30"/>
        <v>0</v>
      </c>
      <c r="R262" s="1127">
        <f t="shared" si="30"/>
        <v>0</v>
      </c>
      <c r="S262" s="1128">
        <f t="shared" si="30"/>
        <v>0</v>
      </c>
      <c r="T262" s="1128">
        <f t="shared" si="30"/>
        <v>0</v>
      </c>
      <c r="U262" s="1129">
        <f>IF(ISERROR(VLOOKUP($A262,기획현황!$F:$BS,기획현황!$AM$1,FALSE))=TRUE,0,VLOOKUP($A262,기획현황!$F:$BS,기획현황!$AM$1,FALSE))</f>
        <v>0</v>
      </c>
      <c r="V262" s="1130">
        <f t="shared" ref="V262:V306" si="33">IF(ISERROR($U262/($N262*1.1))=TRUE,0,$U262/($N262*1.1))</f>
        <v>0</v>
      </c>
      <c r="W262" s="1131">
        <f>IF(ISERROR(VLOOKUP($A262,기획현황!$F:$BS,기획현황!$BG$1,FALSE))=TRUE,0,VLOOKUP($A262,기획현황!$F:$BS,기획현황!$BG$1,FALSE))</f>
        <v>0</v>
      </c>
      <c r="X262" s="1130"/>
      <c r="Y262" s="238"/>
      <c r="Z262" s="1122">
        <f t="shared" si="29"/>
        <v>0</v>
      </c>
      <c r="AA262" s="1123">
        <f t="shared" si="29"/>
        <v>0</v>
      </c>
      <c r="AB262" s="1139">
        <f t="shared" si="29"/>
        <v>0</v>
      </c>
      <c r="AC262" s="1132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22">
        <f t="shared" si="31"/>
        <v>0</v>
      </c>
      <c r="AE262" s="1133">
        <f t="shared" si="31"/>
        <v>0</v>
      </c>
      <c r="AF262" s="1133">
        <f t="shared" si="31"/>
        <v>0</v>
      </c>
      <c r="AG262" s="1133">
        <f t="shared" si="31"/>
        <v>0</v>
      </c>
      <c r="AH262" s="1134">
        <f t="shared" si="31"/>
        <v>0</v>
      </c>
      <c r="AI262" s="1134">
        <f t="shared" si="31"/>
        <v>0</v>
      </c>
      <c r="AJ262" s="1135">
        <f>IF(ISERROR(VLOOKUP($A262,기획현황!$F:$BS,기획현황!$AM$1,FALSE))=TRUE,0,VLOOKUP($A262,기획현황!$F:$BS,기획현황!$AM$1,FALSE))</f>
        <v>0</v>
      </c>
      <c r="AK262" s="1130">
        <f t="shared" si="32"/>
        <v>0</v>
      </c>
      <c r="AL262" s="31"/>
    </row>
    <row r="263" spans="2:38" ht="53.25" customHeight="1">
      <c r="B263" s="310" t="str">
        <f t="shared" ref="B263:B306" si="34">MID(G263,4,2)</f>
        <v/>
      </c>
      <c r="C263" s="1117">
        <f>IF(ISERROR(VLOOKUP($A263,기획현황!$F:$BS,기획현황!$AG$1,FALSE))=TRUE,0,VLOOKUP($A263,기획현황!$F:$BS,기획현황!$AG$1,FALSE))</f>
        <v>0</v>
      </c>
      <c r="D263" s="1117">
        <f>IF(ISERROR(VLOOKUP($A263,기획현황!$F:$BS,기획현황!$AK$1,FALSE))=TRUE,0,VLOOKUP($A263,기획현황!$F:$BS,기획현황!$AK$1,FALSE))</f>
        <v>0</v>
      </c>
      <c r="F263" s="1140"/>
      <c r="G263" s="1119" t="str">
        <f>IF(ISERROR(VLOOKUP($A263,기획현황!$F:$BS,기획현황!$U$1,FALSE))=TRUE,"",VLOOKUP($A263,기획현황!$F:$BS,기획현황!$U$1,FALSE))</f>
        <v/>
      </c>
      <c r="H263" s="1119" t="str">
        <f>IF(ISERROR(VLOOKUP($A263,기획현황!$F:$BS,기획현황!$X$1,FALSE))=TRUE,"",VLOOKUP($A263,기획현황!$F:$BS,기획현황!$X$1,FALSE))</f>
        <v/>
      </c>
      <c r="I263" s="1120" t="str">
        <f>IF(ISERROR(VLOOKUP($A263,기획현황!$F:$BS,기획현황!$AG$1,FALSE))=TRUE,"",VLOOKUP($A263,기획현황!$F:$BS,기획현황!$AG$1,FALSE))</f>
        <v/>
      </c>
      <c r="J263" s="1136">
        <f>SUMIF(기획현황!$F:$F,$A263,기획현황!$AF:$AF)</f>
        <v>0</v>
      </c>
      <c r="K263" s="1122">
        <f>IF(ISERROR(VLOOKUP($A263,기획현황!$F:$BS,기획현황!$AU$1,FALSE))=TRUE,0,VLOOKUP($A263,기획현황!$F:$BS,기획현황!$AU$1,FALSE))</f>
        <v>0</v>
      </c>
      <c r="L263" s="1123">
        <f>IF(ISERROR(VLOOKUP($A263,기획현황!$F:$BS,기획현황!$AV$1,FALSE))=TRUE,0,VLOOKUP($A263,기획현황!$F:$BS,기획현황!$AV$1,FALSE))</f>
        <v>0</v>
      </c>
      <c r="M263" s="1124">
        <f>IF(ISERROR(VLOOKUP($A263,기획현황!$F:$BS,기획현황!$AW$1,FALSE))=TRUE,0,VLOOKUP($A263,기획현황!$F:$BS,기획현황!$AW$1,FALSE))</f>
        <v>0</v>
      </c>
      <c r="N263" s="1125">
        <f>IF(ISERROR(VLOOKUP($A263,기획현황!$F:$BS,기획현황!$AP$1,FALSE))=TRUE,0,VLOOKUP($A263,기획현황!$F:$BS,기획현황!$AP$1,FALSE))</f>
        <v>0</v>
      </c>
      <c r="O263" s="1126">
        <f t="shared" si="30"/>
        <v>0</v>
      </c>
      <c r="P263" s="1127">
        <f t="shared" si="30"/>
        <v>0</v>
      </c>
      <c r="Q263" s="1127">
        <f t="shared" si="30"/>
        <v>0</v>
      </c>
      <c r="R263" s="1127">
        <f t="shared" si="30"/>
        <v>0</v>
      </c>
      <c r="S263" s="1128">
        <f t="shared" si="30"/>
        <v>0</v>
      </c>
      <c r="T263" s="1128">
        <f t="shared" si="30"/>
        <v>0</v>
      </c>
      <c r="U263" s="1129">
        <f>IF(ISERROR(VLOOKUP($A263,기획현황!$F:$BS,기획현황!$AM$1,FALSE))=TRUE,0,VLOOKUP($A263,기획현황!$F:$BS,기획현황!$AM$1,FALSE))</f>
        <v>0</v>
      </c>
      <c r="V263" s="1130">
        <f t="shared" si="33"/>
        <v>0</v>
      </c>
      <c r="W263" s="1131">
        <f>IF(ISERROR(VLOOKUP($A263,기획현황!$F:$BS,기획현황!$BG$1,FALSE))=TRUE,0,VLOOKUP($A263,기획현황!$F:$BS,기획현황!$BG$1,FALSE))</f>
        <v>0</v>
      </c>
      <c r="X263" s="1130"/>
      <c r="Y263" s="238"/>
      <c r="Z263" s="1122">
        <f t="shared" ref="Z263:AB306" si="35">K263</f>
        <v>0</v>
      </c>
      <c r="AA263" s="1123">
        <f t="shared" si="35"/>
        <v>0</v>
      </c>
      <c r="AB263" s="1139">
        <f t="shared" si="35"/>
        <v>0</v>
      </c>
      <c r="AC263" s="1132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22">
        <f t="shared" si="31"/>
        <v>0</v>
      </c>
      <c r="AE263" s="1133">
        <f t="shared" si="31"/>
        <v>0</v>
      </c>
      <c r="AF263" s="1133">
        <f t="shared" si="31"/>
        <v>0</v>
      </c>
      <c r="AG263" s="1133">
        <f t="shared" si="31"/>
        <v>0</v>
      </c>
      <c r="AH263" s="1134">
        <f t="shared" si="31"/>
        <v>0</v>
      </c>
      <c r="AI263" s="1134">
        <f t="shared" si="31"/>
        <v>0</v>
      </c>
      <c r="AJ263" s="1135">
        <f>IF(ISERROR(VLOOKUP($A263,기획현황!$F:$BS,기획현황!$AM$1,FALSE))=TRUE,0,VLOOKUP($A263,기획현황!$F:$BS,기획현황!$AM$1,FALSE))</f>
        <v>0</v>
      </c>
      <c r="AK263" s="1130">
        <f t="shared" si="32"/>
        <v>0</v>
      </c>
      <c r="AL263" s="31"/>
    </row>
    <row r="264" spans="2:38" ht="53.25" customHeight="1">
      <c r="B264" s="310" t="str">
        <f t="shared" si="34"/>
        <v/>
      </c>
      <c r="C264" s="1117">
        <f>IF(ISERROR(VLOOKUP($A264,기획현황!$F:$BS,기획현황!$AG$1,FALSE))=TRUE,0,VLOOKUP($A264,기획현황!$F:$BS,기획현황!$AG$1,FALSE))</f>
        <v>0</v>
      </c>
      <c r="D264" s="1117">
        <f>IF(ISERROR(VLOOKUP($A264,기획현황!$F:$BS,기획현황!$AK$1,FALSE))=TRUE,0,VLOOKUP($A264,기획현황!$F:$BS,기획현황!$AK$1,FALSE))</f>
        <v>0</v>
      </c>
      <c r="F264" s="1140"/>
      <c r="G264" s="1119" t="str">
        <f>IF(ISERROR(VLOOKUP($A264,기획현황!$F:$BS,기획현황!$U$1,FALSE))=TRUE,"",VLOOKUP($A264,기획현황!$F:$BS,기획현황!$U$1,FALSE))</f>
        <v/>
      </c>
      <c r="H264" s="1119" t="str">
        <f>IF(ISERROR(VLOOKUP($A264,기획현황!$F:$BS,기획현황!$X$1,FALSE))=TRUE,"",VLOOKUP($A264,기획현황!$F:$BS,기획현황!$X$1,FALSE))</f>
        <v/>
      </c>
      <c r="I264" s="1120" t="str">
        <f>IF(ISERROR(VLOOKUP($A264,기획현황!$F:$BS,기획현황!$AG$1,FALSE))=TRUE,"",VLOOKUP($A264,기획현황!$F:$BS,기획현황!$AG$1,FALSE))</f>
        <v/>
      </c>
      <c r="J264" s="1136">
        <f>SUMIF(기획현황!$F:$F,$A264,기획현황!$AF:$AF)</f>
        <v>0</v>
      </c>
      <c r="K264" s="1122">
        <f>IF(ISERROR(VLOOKUP($A264,기획현황!$F:$BS,기획현황!$AU$1,FALSE))=TRUE,0,VLOOKUP($A264,기획현황!$F:$BS,기획현황!$AU$1,FALSE))</f>
        <v>0</v>
      </c>
      <c r="L264" s="1123">
        <f>IF(ISERROR(VLOOKUP($A264,기획현황!$F:$BS,기획현황!$AV$1,FALSE))=TRUE,0,VLOOKUP($A264,기획현황!$F:$BS,기획현황!$AV$1,FALSE))</f>
        <v>0</v>
      </c>
      <c r="M264" s="1124">
        <f>IF(ISERROR(VLOOKUP($A264,기획현황!$F:$BS,기획현황!$AW$1,FALSE))=TRUE,0,VLOOKUP($A264,기획현황!$F:$BS,기획현황!$AW$1,FALSE))</f>
        <v>0</v>
      </c>
      <c r="N264" s="1125">
        <f>IF(ISERROR(VLOOKUP($A264,기획현황!$F:$BS,기획현황!$AP$1,FALSE))=TRUE,0,VLOOKUP($A264,기획현황!$F:$BS,기획현황!$AP$1,FALSE))</f>
        <v>0</v>
      </c>
      <c r="O264" s="1126">
        <f t="shared" si="30"/>
        <v>0</v>
      </c>
      <c r="P264" s="1127">
        <f t="shared" si="30"/>
        <v>0</v>
      </c>
      <c r="Q264" s="1127">
        <f t="shared" si="30"/>
        <v>0</v>
      </c>
      <c r="R264" s="1127">
        <f t="shared" si="30"/>
        <v>0</v>
      </c>
      <c r="S264" s="1128">
        <f t="shared" si="30"/>
        <v>0</v>
      </c>
      <c r="T264" s="1128">
        <f t="shared" si="30"/>
        <v>0</v>
      </c>
      <c r="U264" s="1129">
        <f>IF(ISERROR(VLOOKUP($A264,기획현황!$F:$BS,기획현황!$AM$1,FALSE))=TRUE,0,VLOOKUP($A264,기획현황!$F:$BS,기획현황!$AM$1,FALSE))</f>
        <v>0</v>
      </c>
      <c r="V264" s="1130">
        <f t="shared" si="33"/>
        <v>0</v>
      </c>
      <c r="W264" s="1131">
        <f>IF(ISERROR(VLOOKUP($A264,기획현황!$F:$BS,기획현황!$BG$1,FALSE))=TRUE,0,VLOOKUP($A264,기획현황!$F:$BS,기획현황!$BG$1,FALSE))</f>
        <v>0</v>
      </c>
      <c r="X264" s="1130"/>
      <c r="Y264" s="238"/>
      <c r="Z264" s="1122">
        <f t="shared" si="35"/>
        <v>0</v>
      </c>
      <c r="AA264" s="1123">
        <f t="shared" si="35"/>
        <v>0</v>
      </c>
      <c r="AB264" s="1139">
        <f t="shared" si="35"/>
        <v>0</v>
      </c>
      <c r="AC264" s="1132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22">
        <f t="shared" si="31"/>
        <v>0</v>
      </c>
      <c r="AE264" s="1133">
        <f t="shared" si="31"/>
        <v>0</v>
      </c>
      <c r="AF264" s="1133">
        <f t="shared" si="31"/>
        <v>0</v>
      </c>
      <c r="AG264" s="1133">
        <f t="shared" si="31"/>
        <v>0</v>
      </c>
      <c r="AH264" s="1134">
        <f t="shared" si="31"/>
        <v>0</v>
      </c>
      <c r="AI264" s="1134">
        <f t="shared" si="31"/>
        <v>0</v>
      </c>
      <c r="AJ264" s="1135">
        <f>IF(ISERROR(VLOOKUP($A264,기획현황!$F:$BS,기획현황!$AM$1,FALSE))=TRUE,0,VLOOKUP($A264,기획현황!$F:$BS,기획현황!$AM$1,FALSE))</f>
        <v>0</v>
      </c>
      <c r="AK264" s="1130">
        <f t="shared" si="32"/>
        <v>0</v>
      </c>
      <c r="AL264" s="31"/>
    </row>
    <row r="265" spans="2:38" ht="53.25" customHeight="1">
      <c r="B265" s="310" t="str">
        <f t="shared" si="34"/>
        <v/>
      </c>
      <c r="C265" s="1117">
        <f>IF(ISERROR(VLOOKUP($A265,기획현황!$F:$BS,기획현황!$AG$1,FALSE))=TRUE,0,VLOOKUP($A265,기획현황!$F:$BS,기획현황!$AG$1,FALSE))</f>
        <v>0</v>
      </c>
      <c r="D265" s="1117">
        <f>IF(ISERROR(VLOOKUP($A265,기획현황!$F:$BS,기획현황!$AK$1,FALSE))=TRUE,0,VLOOKUP($A265,기획현황!$F:$BS,기획현황!$AK$1,FALSE))</f>
        <v>0</v>
      </c>
      <c r="F265" s="1140"/>
      <c r="G265" s="1119" t="str">
        <f>IF(ISERROR(VLOOKUP($A265,기획현황!$F:$BS,기획현황!$U$1,FALSE))=TRUE,"",VLOOKUP($A265,기획현황!$F:$BS,기획현황!$U$1,FALSE))</f>
        <v/>
      </c>
      <c r="H265" s="1119" t="str">
        <f>IF(ISERROR(VLOOKUP($A265,기획현황!$F:$BS,기획현황!$X$1,FALSE))=TRUE,"",VLOOKUP($A265,기획현황!$F:$BS,기획현황!$X$1,FALSE))</f>
        <v/>
      </c>
      <c r="I265" s="1120" t="str">
        <f>IF(ISERROR(VLOOKUP($A265,기획현황!$F:$BS,기획현황!$AG$1,FALSE))=TRUE,"",VLOOKUP($A265,기획현황!$F:$BS,기획현황!$AG$1,FALSE))</f>
        <v/>
      </c>
      <c r="J265" s="1136">
        <f>SUMIF(기획현황!$F:$F,$A265,기획현황!$AF:$AF)</f>
        <v>0</v>
      </c>
      <c r="K265" s="1122">
        <f>IF(ISERROR(VLOOKUP($A265,기획현황!$F:$BS,기획현황!$AU$1,FALSE))=TRUE,0,VLOOKUP($A265,기획현황!$F:$BS,기획현황!$AU$1,FALSE))</f>
        <v>0</v>
      </c>
      <c r="L265" s="1123">
        <f>IF(ISERROR(VLOOKUP($A265,기획현황!$F:$BS,기획현황!$AV$1,FALSE))=TRUE,0,VLOOKUP($A265,기획현황!$F:$BS,기획현황!$AV$1,FALSE))</f>
        <v>0</v>
      </c>
      <c r="M265" s="1124">
        <f>IF(ISERROR(VLOOKUP($A265,기획현황!$F:$BS,기획현황!$AW$1,FALSE))=TRUE,0,VLOOKUP($A265,기획현황!$F:$BS,기획현황!$AW$1,FALSE))</f>
        <v>0</v>
      </c>
      <c r="N265" s="1125">
        <f>IF(ISERROR(VLOOKUP($A265,기획현황!$F:$BS,기획현황!$AP$1,FALSE))=TRUE,0,VLOOKUP($A265,기획현황!$F:$BS,기획현황!$AP$1,FALSE))</f>
        <v>0</v>
      </c>
      <c r="O265" s="1126">
        <f t="shared" si="30"/>
        <v>0</v>
      </c>
      <c r="P265" s="1127">
        <f t="shared" si="30"/>
        <v>0</v>
      </c>
      <c r="Q265" s="1127">
        <f t="shared" si="30"/>
        <v>0</v>
      </c>
      <c r="R265" s="1127">
        <f t="shared" si="30"/>
        <v>0</v>
      </c>
      <c r="S265" s="1128">
        <f t="shared" si="30"/>
        <v>0</v>
      </c>
      <c r="T265" s="1128">
        <f t="shared" si="30"/>
        <v>0</v>
      </c>
      <c r="U265" s="1129">
        <f>IF(ISERROR(VLOOKUP($A265,기획현황!$F:$BS,기획현황!$AM$1,FALSE))=TRUE,0,VLOOKUP($A265,기획현황!$F:$BS,기획현황!$AM$1,FALSE))</f>
        <v>0</v>
      </c>
      <c r="V265" s="1130">
        <f t="shared" si="33"/>
        <v>0</v>
      </c>
      <c r="W265" s="1131">
        <f>IF(ISERROR(VLOOKUP($A265,기획현황!$F:$BS,기획현황!$BG$1,FALSE))=TRUE,0,VLOOKUP($A265,기획현황!$F:$BS,기획현황!$BG$1,FALSE))</f>
        <v>0</v>
      </c>
      <c r="X265" s="1130"/>
      <c r="Y265" s="238"/>
      <c r="Z265" s="1122">
        <f t="shared" si="35"/>
        <v>0</v>
      </c>
      <c r="AA265" s="1123">
        <f t="shared" si="35"/>
        <v>0</v>
      </c>
      <c r="AB265" s="1139">
        <f t="shared" si="35"/>
        <v>0</v>
      </c>
      <c r="AC265" s="1132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22">
        <f t="shared" si="31"/>
        <v>0</v>
      </c>
      <c r="AE265" s="1133">
        <f t="shared" si="31"/>
        <v>0</v>
      </c>
      <c r="AF265" s="1133">
        <f t="shared" si="31"/>
        <v>0</v>
      </c>
      <c r="AG265" s="1133">
        <f t="shared" si="31"/>
        <v>0</v>
      </c>
      <c r="AH265" s="1134">
        <f t="shared" si="31"/>
        <v>0</v>
      </c>
      <c r="AI265" s="1134">
        <f t="shared" si="31"/>
        <v>0</v>
      </c>
      <c r="AJ265" s="1135">
        <f>IF(ISERROR(VLOOKUP($A265,기획현황!$F:$BS,기획현황!$AM$1,FALSE))=TRUE,0,VLOOKUP($A265,기획현황!$F:$BS,기획현황!$AM$1,FALSE))</f>
        <v>0</v>
      </c>
      <c r="AK265" s="1130">
        <f t="shared" si="32"/>
        <v>0</v>
      </c>
      <c r="AL265" s="31"/>
    </row>
    <row r="266" spans="2:38" ht="53.25" customHeight="1">
      <c r="B266" s="310" t="str">
        <f t="shared" si="34"/>
        <v/>
      </c>
      <c r="C266" s="1117">
        <f>IF(ISERROR(VLOOKUP($A266,기획현황!$F:$BS,기획현황!$AG$1,FALSE))=TRUE,0,VLOOKUP($A266,기획현황!$F:$BS,기획현황!$AG$1,FALSE))</f>
        <v>0</v>
      </c>
      <c r="D266" s="1117">
        <f>IF(ISERROR(VLOOKUP($A266,기획현황!$F:$BS,기획현황!$AK$1,FALSE))=TRUE,0,VLOOKUP($A266,기획현황!$F:$BS,기획현황!$AK$1,FALSE))</f>
        <v>0</v>
      </c>
      <c r="F266" s="1140"/>
      <c r="G266" s="1119" t="str">
        <f>IF(ISERROR(VLOOKUP($A266,기획현황!$F:$BS,기획현황!$U$1,FALSE))=TRUE,"",VLOOKUP($A266,기획현황!$F:$BS,기획현황!$U$1,FALSE))</f>
        <v/>
      </c>
      <c r="H266" s="1119" t="str">
        <f>IF(ISERROR(VLOOKUP($A266,기획현황!$F:$BS,기획현황!$X$1,FALSE))=TRUE,"",VLOOKUP($A266,기획현황!$F:$BS,기획현황!$X$1,FALSE))</f>
        <v/>
      </c>
      <c r="I266" s="1120" t="str">
        <f>IF(ISERROR(VLOOKUP($A266,기획현황!$F:$BS,기획현황!$AG$1,FALSE))=TRUE,"",VLOOKUP($A266,기획현황!$F:$BS,기획현황!$AG$1,FALSE))</f>
        <v/>
      </c>
      <c r="J266" s="1136">
        <f>SUMIF(기획현황!$F:$F,$A266,기획현황!$AF:$AF)</f>
        <v>0</v>
      </c>
      <c r="K266" s="1122">
        <f>IF(ISERROR(VLOOKUP($A266,기획현황!$F:$BS,기획현황!$AU$1,FALSE))=TRUE,0,VLOOKUP($A266,기획현황!$F:$BS,기획현황!$AU$1,FALSE))</f>
        <v>0</v>
      </c>
      <c r="L266" s="1123">
        <f>IF(ISERROR(VLOOKUP($A266,기획현황!$F:$BS,기획현황!$AV$1,FALSE))=TRUE,0,VLOOKUP($A266,기획현황!$F:$BS,기획현황!$AV$1,FALSE))</f>
        <v>0</v>
      </c>
      <c r="M266" s="1124">
        <f>IF(ISERROR(VLOOKUP($A266,기획현황!$F:$BS,기획현황!$AW$1,FALSE))=TRUE,0,VLOOKUP($A266,기획현황!$F:$BS,기획현황!$AW$1,FALSE))</f>
        <v>0</v>
      </c>
      <c r="N266" s="1125">
        <f>IF(ISERROR(VLOOKUP($A266,기획현황!$F:$BS,기획현황!$AP$1,FALSE))=TRUE,0,VLOOKUP($A266,기획현황!$F:$BS,기획현황!$AP$1,FALSE))</f>
        <v>0</v>
      </c>
      <c r="O266" s="1126">
        <f t="shared" si="30"/>
        <v>0</v>
      </c>
      <c r="P266" s="1127">
        <f t="shared" si="30"/>
        <v>0</v>
      </c>
      <c r="Q266" s="1127">
        <f t="shared" si="30"/>
        <v>0</v>
      </c>
      <c r="R266" s="1127">
        <f t="shared" si="30"/>
        <v>0</v>
      </c>
      <c r="S266" s="1128">
        <f t="shared" si="30"/>
        <v>0</v>
      </c>
      <c r="T266" s="1128">
        <f t="shared" si="30"/>
        <v>0</v>
      </c>
      <c r="U266" s="1129">
        <f>IF(ISERROR(VLOOKUP($A266,기획현황!$F:$BS,기획현황!$AM$1,FALSE))=TRUE,0,VLOOKUP($A266,기획현황!$F:$BS,기획현황!$AM$1,FALSE))</f>
        <v>0</v>
      </c>
      <c r="V266" s="1130">
        <f t="shared" si="33"/>
        <v>0</v>
      </c>
      <c r="W266" s="1131">
        <f>IF(ISERROR(VLOOKUP($A266,기획현황!$F:$BS,기획현황!$BG$1,FALSE))=TRUE,0,VLOOKUP($A266,기획현황!$F:$BS,기획현황!$BG$1,FALSE))</f>
        <v>0</v>
      </c>
      <c r="X266" s="1130"/>
      <c r="Y266" s="238"/>
      <c r="Z266" s="1122">
        <f t="shared" si="35"/>
        <v>0</v>
      </c>
      <c r="AA266" s="1123">
        <f t="shared" si="35"/>
        <v>0</v>
      </c>
      <c r="AB266" s="1139">
        <f t="shared" si="35"/>
        <v>0</v>
      </c>
      <c r="AC266" s="1132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22">
        <f t="shared" si="31"/>
        <v>0</v>
      </c>
      <c r="AE266" s="1133">
        <f t="shared" si="31"/>
        <v>0</v>
      </c>
      <c r="AF266" s="1133">
        <f t="shared" si="31"/>
        <v>0</v>
      </c>
      <c r="AG266" s="1133">
        <f t="shared" si="31"/>
        <v>0</v>
      </c>
      <c r="AH266" s="1134">
        <f t="shared" si="31"/>
        <v>0</v>
      </c>
      <c r="AI266" s="1134">
        <f t="shared" si="31"/>
        <v>0</v>
      </c>
      <c r="AJ266" s="1135">
        <f>IF(ISERROR(VLOOKUP($A266,기획현황!$F:$BS,기획현황!$AM$1,FALSE))=TRUE,0,VLOOKUP($A266,기획현황!$F:$BS,기획현황!$AM$1,FALSE))</f>
        <v>0</v>
      </c>
      <c r="AK266" s="1130">
        <f t="shared" si="32"/>
        <v>0</v>
      </c>
      <c r="AL266" s="31"/>
    </row>
    <row r="267" spans="2:38" ht="53.25" customHeight="1">
      <c r="B267" s="310" t="str">
        <f t="shared" si="34"/>
        <v/>
      </c>
      <c r="C267" s="1117">
        <f>IF(ISERROR(VLOOKUP($A267,기획현황!$F:$BS,기획현황!$AG$1,FALSE))=TRUE,0,VLOOKUP($A267,기획현황!$F:$BS,기획현황!$AG$1,FALSE))</f>
        <v>0</v>
      </c>
      <c r="D267" s="1117">
        <f>IF(ISERROR(VLOOKUP($A267,기획현황!$F:$BS,기획현황!$AK$1,FALSE))=TRUE,0,VLOOKUP($A267,기획현황!$F:$BS,기획현황!$AK$1,FALSE))</f>
        <v>0</v>
      </c>
      <c r="F267" s="1140"/>
      <c r="G267" s="1119" t="str">
        <f>IF(ISERROR(VLOOKUP($A267,기획현황!$F:$BS,기획현황!$U$1,FALSE))=TRUE,"",VLOOKUP($A267,기획현황!$F:$BS,기획현황!$U$1,FALSE))</f>
        <v/>
      </c>
      <c r="H267" s="1119" t="str">
        <f>IF(ISERROR(VLOOKUP($A267,기획현황!$F:$BS,기획현황!$X$1,FALSE))=TRUE,"",VLOOKUP($A267,기획현황!$F:$BS,기획현황!$X$1,FALSE))</f>
        <v/>
      </c>
      <c r="I267" s="1120" t="str">
        <f>IF(ISERROR(VLOOKUP($A267,기획현황!$F:$BS,기획현황!$AG$1,FALSE))=TRUE,"",VLOOKUP($A267,기획현황!$F:$BS,기획현황!$AG$1,FALSE))</f>
        <v/>
      </c>
      <c r="J267" s="1136">
        <f>SUMIF(기획현황!$F:$F,$A267,기획현황!$AF:$AF)</f>
        <v>0</v>
      </c>
      <c r="K267" s="1122">
        <f>IF(ISERROR(VLOOKUP($A267,기획현황!$F:$BS,기획현황!$AU$1,FALSE))=TRUE,0,VLOOKUP($A267,기획현황!$F:$BS,기획현황!$AU$1,FALSE))</f>
        <v>0</v>
      </c>
      <c r="L267" s="1123">
        <f>IF(ISERROR(VLOOKUP($A267,기획현황!$F:$BS,기획현황!$AV$1,FALSE))=TRUE,0,VLOOKUP($A267,기획현황!$F:$BS,기획현황!$AV$1,FALSE))</f>
        <v>0</v>
      </c>
      <c r="M267" s="1124">
        <f>IF(ISERROR(VLOOKUP($A267,기획현황!$F:$BS,기획현황!$AW$1,FALSE))=TRUE,0,VLOOKUP($A267,기획현황!$F:$BS,기획현황!$AW$1,FALSE))</f>
        <v>0</v>
      </c>
      <c r="N267" s="1125">
        <f>IF(ISERROR(VLOOKUP($A267,기획현황!$F:$BS,기획현황!$AP$1,FALSE))=TRUE,0,VLOOKUP($A267,기획현황!$F:$BS,기획현황!$AP$1,FALSE))</f>
        <v>0</v>
      </c>
      <c r="O267" s="1126">
        <f t="shared" si="30"/>
        <v>0</v>
      </c>
      <c r="P267" s="1127">
        <f t="shared" si="30"/>
        <v>0</v>
      </c>
      <c r="Q267" s="1127">
        <f t="shared" si="30"/>
        <v>0</v>
      </c>
      <c r="R267" s="1127">
        <f t="shared" si="30"/>
        <v>0</v>
      </c>
      <c r="S267" s="1128">
        <f t="shared" si="30"/>
        <v>0</v>
      </c>
      <c r="T267" s="1128">
        <f t="shared" si="30"/>
        <v>0</v>
      </c>
      <c r="U267" s="1129">
        <f>IF(ISERROR(VLOOKUP($A267,기획현황!$F:$BS,기획현황!$AM$1,FALSE))=TRUE,0,VLOOKUP($A267,기획현황!$F:$BS,기획현황!$AM$1,FALSE))</f>
        <v>0</v>
      </c>
      <c r="V267" s="1130">
        <f t="shared" si="33"/>
        <v>0</v>
      </c>
      <c r="W267" s="1131">
        <f>IF(ISERROR(VLOOKUP($A267,기획현황!$F:$BS,기획현황!$BG$1,FALSE))=TRUE,0,VLOOKUP($A267,기획현황!$F:$BS,기획현황!$BG$1,FALSE))</f>
        <v>0</v>
      </c>
      <c r="X267" s="1130"/>
      <c r="Y267" s="238"/>
      <c r="Z267" s="1122">
        <f t="shared" si="35"/>
        <v>0</v>
      </c>
      <c r="AA267" s="1123">
        <f t="shared" si="35"/>
        <v>0</v>
      </c>
      <c r="AB267" s="1139">
        <f t="shared" si="35"/>
        <v>0</v>
      </c>
      <c r="AC267" s="1132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22">
        <f t="shared" si="31"/>
        <v>0</v>
      </c>
      <c r="AE267" s="1133">
        <f t="shared" si="31"/>
        <v>0</v>
      </c>
      <c r="AF267" s="1133">
        <f t="shared" si="31"/>
        <v>0</v>
      </c>
      <c r="AG267" s="1133">
        <f t="shared" si="31"/>
        <v>0</v>
      </c>
      <c r="AH267" s="1134">
        <f t="shared" si="31"/>
        <v>0</v>
      </c>
      <c r="AI267" s="1134">
        <f t="shared" si="31"/>
        <v>0</v>
      </c>
      <c r="AJ267" s="1135">
        <f>IF(ISERROR(VLOOKUP($A267,기획현황!$F:$BS,기획현황!$AM$1,FALSE))=TRUE,0,VLOOKUP($A267,기획현황!$F:$BS,기획현황!$AM$1,FALSE))</f>
        <v>0</v>
      </c>
      <c r="AK267" s="1130">
        <f t="shared" si="32"/>
        <v>0</v>
      </c>
      <c r="AL267" s="31"/>
    </row>
    <row r="268" spans="2:38" ht="53.25" customHeight="1">
      <c r="B268" s="310" t="str">
        <f t="shared" si="34"/>
        <v/>
      </c>
      <c r="C268" s="1117">
        <f>IF(ISERROR(VLOOKUP($A268,기획현황!$F:$BS,기획현황!$AG$1,FALSE))=TRUE,0,VLOOKUP($A268,기획현황!$F:$BS,기획현황!$AG$1,FALSE))</f>
        <v>0</v>
      </c>
      <c r="D268" s="1117">
        <f>IF(ISERROR(VLOOKUP($A268,기획현황!$F:$BS,기획현황!$AK$1,FALSE))=TRUE,0,VLOOKUP($A268,기획현황!$F:$BS,기획현황!$AK$1,FALSE))</f>
        <v>0</v>
      </c>
      <c r="F268" s="1140"/>
      <c r="G268" s="1119" t="str">
        <f>IF(ISERROR(VLOOKUP($A268,기획현황!$F:$BS,기획현황!$U$1,FALSE))=TRUE,"",VLOOKUP($A268,기획현황!$F:$BS,기획현황!$U$1,FALSE))</f>
        <v/>
      </c>
      <c r="H268" s="1119" t="str">
        <f>IF(ISERROR(VLOOKUP($A268,기획현황!$F:$BS,기획현황!$X$1,FALSE))=TRUE,"",VLOOKUP($A268,기획현황!$F:$BS,기획현황!$X$1,FALSE))</f>
        <v/>
      </c>
      <c r="I268" s="1120" t="str">
        <f>IF(ISERROR(VLOOKUP($A268,기획현황!$F:$BS,기획현황!$AG$1,FALSE))=TRUE,"",VLOOKUP($A268,기획현황!$F:$BS,기획현황!$AG$1,FALSE))</f>
        <v/>
      </c>
      <c r="J268" s="1136">
        <f>SUMIF(기획현황!$F:$F,$A268,기획현황!$AF:$AF)</f>
        <v>0</v>
      </c>
      <c r="K268" s="1122">
        <f>IF(ISERROR(VLOOKUP($A268,기획현황!$F:$BS,기획현황!$AU$1,FALSE))=TRUE,0,VLOOKUP($A268,기획현황!$F:$BS,기획현황!$AU$1,FALSE))</f>
        <v>0</v>
      </c>
      <c r="L268" s="1123">
        <f>IF(ISERROR(VLOOKUP($A268,기획현황!$F:$BS,기획현황!$AV$1,FALSE))=TRUE,0,VLOOKUP($A268,기획현황!$F:$BS,기획현황!$AV$1,FALSE))</f>
        <v>0</v>
      </c>
      <c r="M268" s="1124">
        <f>IF(ISERROR(VLOOKUP($A268,기획현황!$F:$BS,기획현황!$AW$1,FALSE))=TRUE,0,VLOOKUP($A268,기획현황!$F:$BS,기획현황!$AW$1,FALSE))</f>
        <v>0</v>
      </c>
      <c r="N268" s="1125">
        <f>IF(ISERROR(VLOOKUP($A268,기획현황!$F:$BS,기획현황!$AP$1,FALSE))=TRUE,0,VLOOKUP($A268,기획현황!$F:$BS,기획현황!$AP$1,FALSE))</f>
        <v>0</v>
      </c>
      <c r="O268" s="1126">
        <f t="shared" si="30"/>
        <v>0</v>
      </c>
      <c r="P268" s="1127">
        <f t="shared" si="30"/>
        <v>0</v>
      </c>
      <c r="Q268" s="1127">
        <f t="shared" si="30"/>
        <v>0</v>
      </c>
      <c r="R268" s="1127">
        <f t="shared" si="30"/>
        <v>0</v>
      </c>
      <c r="S268" s="1128">
        <f t="shared" si="30"/>
        <v>0</v>
      </c>
      <c r="T268" s="1128">
        <f t="shared" si="30"/>
        <v>0</v>
      </c>
      <c r="U268" s="1129">
        <f>IF(ISERROR(VLOOKUP($A268,기획현황!$F:$BS,기획현황!$AM$1,FALSE))=TRUE,0,VLOOKUP($A268,기획현황!$F:$BS,기획현황!$AM$1,FALSE))</f>
        <v>0</v>
      </c>
      <c r="V268" s="1130">
        <f t="shared" si="33"/>
        <v>0</v>
      </c>
      <c r="W268" s="1131">
        <f>IF(ISERROR(VLOOKUP($A268,기획현황!$F:$BS,기획현황!$BG$1,FALSE))=TRUE,0,VLOOKUP($A268,기획현황!$F:$BS,기획현황!$BG$1,FALSE))</f>
        <v>0</v>
      </c>
      <c r="X268" s="1130"/>
      <c r="Y268" s="238"/>
      <c r="Z268" s="1122">
        <f t="shared" si="35"/>
        <v>0</v>
      </c>
      <c r="AA268" s="1123">
        <f t="shared" si="35"/>
        <v>0</v>
      </c>
      <c r="AB268" s="1139">
        <f t="shared" si="35"/>
        <v>0</v>
      </c>
      <c r="AC268" s="1132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22">
        <f t="shared" si="31"/>
        <v>0</v>
      </c>
      <c r="AE268" s="1133">
        <f t="shared" si="31"/>
        <v>0</v>
      </c>
      <c r="AF268" s="1133">
        <f t="shared" si="31"/>
        <v>0</v>
      </c>
      <c r="AG268" s="1133">
        <f t="shared" si="31"/>
        <v>0</v>
      </c>
      <c r="AH268" s="1134">
        <f t="shared" si="31"/>
        <v>0</v>
      </c>
      <c r="AI268" s="1134">
        <f t="shared" si="31"/>
        <v>0</v>
      </c>
      <c r="AJ268" s="1135">
        <f>IF(ISERROR(VLOOKUP($A268,기획현황!$F:$BS,기획현황!$AM$1,FALSE))=TRUE,0,VLOOKUP($A268,기획현황!$F:$BS,기획현황!$AM$1,FALSE))</f>
        <v>0</v>
      </c>
      <c r="AK268" s="1130">
        <f t="shared" si="32"/>
        <v>0</v>
      </c>
      <c r="AL268" s="31"/>
    </row>
    <row r="269" spans="2:38" ht="53.25" customHeight="1">
      <c r="B269" s="310" t="str">
        <f t="shared" si="34"/>
        <v/>
      </c>
      <c r="C269" s="1117">
        <f>IF(ISERROR(VLOOKUP($A269,기획현황!$F:$BS,기획현황!$AG$1,FALSE))=TRUE,0,VLOOKUP($A269,기획현황!$F:$BS,기획현황!$AG$1,FALSE))</f>
        <v>0</v>
      </c>
      <c r="D269" s="1117">
        <f>IF(ISERROR(VLOOKUP($A269,기획현황!$F:$BS,기획현황!$AK$1,FALSE))=TRUE,0,VLOOKUP($A269,기획현황!$F:$BS,기획현황!$AK$1,FALSE))</f>
        <v>0</v>
      </c>
      <c r="F269" s="1140"/>
      <c r="G269" s="1119" t="str">
        <f>IF(ISERROR(VLOOKUP($A269,기획현황!$F:$BS,기획현황!$U$1,FALSE))=TRUE,"",VLOOKUP($A269,기획현황!$F:$BS,기획현황!$U$1,FALSE))</f>
        <v/>
      </c>
      <c r="H269" s="1119" t="str">
        <f>IF(ISERROR(VLOOKUP($A269,기획현황!$F:$BS,기획현황!$X$1,FALSE))=TRUE,"",VLOOKUP($A269,기획현황!$F:$BS,기획현황!$X$1,FALSE))</f>
        <v/>
      </c>
      <c r="I269" s="1120" t="str">
        <f>IF(ISERROR(VLOOKUP($A269,기획현황!$F:$BS,기획현황!$AG$1,FALSE))=TRUE,"",VLOOKUP($A269,기획현황!$F:$BS,기획현황!$AG$1,FALSE))</f>
        <v/>
      </c>
      <c r="J269" s="1136">
        <f>SUMIF(기획현황!$F:$F,$A269,기획현황!$AF:$AF)</f>
        <v>0</v>
      </c>
      <c r="K269" s="1122">
        <f>IF(ISERROR(VLOOKUP($A269,기획현황!$F:$BS,기획현황!$AU$1,FALSE))=TRUE,0,VLOOKUP($A269,기획현황!$F:$BS,기획현황!$AU$1,FALSE))</f>
        <v>0</v>
      </c>
      <c r="L269" s="1123">
        <f>IF(ISERROR(VLOOKUP($A269,기획현황!$F:$BS,기획현황!$AV$1,FALSE))=TRUE,0,VLOOKUP($A269,기획현황!$F:$BS,기획현황!$AV$1,FALSE))</f>
        <v>0</v>
      </c>
      <c r="M269" s="1124">
        <f>IF(ISERROR(VLOOKUP($A269,기획현황!$F:$BS,기획현황!$AW$1,FALSE))=TRUE,0,VLOOKUP($A269,기획현황!$F:$BS,기획현황!$AW$1,FALSE))</f>
        <v>0</v>
      </c>
      <c r="N269" s="1125">
        <f>IF(ISERROR(VLOOKUP($A269,기획현황!$F:$BS,기획현황!$AP$1,FALSE))=TRUE,0,VLOOKUP($A269,기획현황!$F:$BS,기획현황!$AP$1,FALSE))</f>
        <v>0</v>
      </c>
      <c r="O269" s="1126">
        <f t="shared" si="30"/>
        <v>0</v>
      </c>
      <c r="P269" s="1127">
        <f t="shared" si="30"/>
        <v>0</v>
      </c>
      <c r="Q269" s="1127">
        <f t="shared" si="30"/>
        <v>0</v>
      </c>
      <c r="R269" s="1127">
        <f t="shared" si="30"/>
        <v>0</v>
      </c>
      <c r="S269" s="1128">
        <f t="shared" si="30"/>
        <v>0</v>
      </c>
      <c r="T269" s="1128">
        <f t="shared" si="30"/>
        <v>0</v>
      </c>
      <c r="U269" s="1129">
        <f>IF(ISERROR(VLOOKUP($A269,기획현황!$F:$BS,기획현황!$AM$1,FALSE))=TRUE,0,VLOOKUP($A269,기획현황!$F:$BS,기획현황!$AM$1,FALSE))</f>
        <v>0</v>
      </c>
      <c r="V269" s="1130">
        <f t="shared" si="33"/>
        <v>0</v>
      </c>
      <c r="W269" s="1131">
        <f>IF(ISERROR(VLOOKUP($A269,기획현황!$F:$BS,기획현황!$BG$1,FALSE))=TRUE,0,VLOOKUP($A269,기획현황!$F:$BS,기획현황!$BG$1,FALSE))</f>
        <v>0</v>
      </c>
      <c r="X269" s="1130"/>
      <c r="Y269" s="238"/>
      <c r="Z269" s="1122">
        <f t="shared" si="35"/>
        <v>0</v>
      </c>
      <c r="AA269" s="1123">
        <f t="shared" si="35"/>
        <v>0</v>
      </c>
      <c r="AB269" s="1139">
        <f t="shared" si="35"/>
        <v>0</v>
      </c>
      <c r="AC269" s="1132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22">
        <f t="shared" si="31"/>
        <v>0</v>
      </c>
      <c r="AE269" s="1133">
        <f t="shared" si="31"/>
        <v>0</v>
      </c>
      <c r="AF269" s="1133">
        <f t="shared" si="31"/>
        <v>0</v>
      </c>
      <c r="AG269" s="1133">
        <f t="shared" si="31"/>
        <v>0</v>
      </c>
      <c r="AH269" s="1134">
        <f t="shared" si="31"/>
        <v>0</v>
      </c>
      <c r="AI269" s="1134">
        <f t="shared" si="31"/>
        <v>0</v>
      </c>
      <c r="AJ269" s="1135">
        <f>IF(ISERROR(VLOOKUP($A269,기획현황!$F:$BS,기획현황!$AM$1,FALSE))=TRUE,0,VLOOKUP($A269,기획현황!$F:$BS,기획현황!$AM$1,FALSE))</f>
        <v>0</v>
      </c>
      <c r="AK269" s="1130">
        <f t="shared" si="32"/>
        <v>0</v>
      </c>
      <c r="AL269" s="31"/>
    </row>
    <row r="270" spans="2:38" ht="53.25" customHeight="1">
      <c r="B270" s="310" t="str">
        <f t="shared" si="34"/>
        <v/>
      </c>
      <c r="C270" s="1117">
        <f>IF(ISERROR(VLOOKUP($A270,기획현황!$F:$BS,기획현황!$AG$1,FALSE))=TRUE,0,VLOOKUP($A270,기획현황!$F:$BS,기획현황!$AG$1,FALSE))</f>
        <v>0</v>
      </c>
      <c r="D270" s="1117">
        <f>IF(ISERROR(VLOOKUP($A270,기획현황!$F:$BS,기획현황!$AK$1,FALSE))=TRUE,0,VLOOKUP($A270,기획현황!$F:$BS,기획현황!$AK$1,FALSE))</f>
        <v>0</v>
      </c>
      <c r="F270" s="1140"/>
      <c r="G270" s="1119" t="str">
        <f>IF(ISERROR(VLOOKUP($A270,기획현황!$F:$BS,기획현황!$U$1,FALSE))=TRUE,"",VLOOKUP($A270,기획현황!$F:$BS,기획현황!$U$1,FALSE))</f>
        <v/>
      </c>
      <c r="H270" s="1119" t="str">
        <f>IF(ISERROR(VLOOKUP($A270,기획현황!$F:$BS,기획현황!$X$1,FALSE))=TRUE,"",VLOOKUP($A270,기획현황!$F:$BS,기획현황!$X$1,FALSE))</f>
        <v/>
      </c>
      <c r="I270" s="1120" t="str">
        <f>IF(ISERROR(VLOOKUP($A270,기획현황!$F:$BS,기획현황!$AG$1,FALSE))=TRUE,"",VLOOKUP($A270,기획현황!$F:$BS,기획현황!$AG$1,FALSE))</f>
        <v/>
      </c>
      <c r="J270" s="1136">
        <f>SUMIF(기획현황!$F:$F,$A270,기획현황!$AF:$AF)</f>
        <v>0</v>
      </c>
      <c r="K270" s="1122">
        <f>IF(ISERROR(VLOOKUP($A270,기획현황!$F:$BS,기획현황!$AU$1,FALSE))=TRUE,0,VLOOKUP($A270,기획현황!$F:$BS,기획현황!$AU$1,FALSE))</f>
        <v>0</v>
      </c>
      <c r="L270" s="1123">
        <f>IF(ISERROR(VLOOKUP($A270,기획현황!$F:$BS,기획현황!$AV$1,FALSE))=TRUE,0,VLOOKUP($A270,기획현황!$F:$BS,기획현황!$AV$1,FALSE))</f>
        <v>0</v>
      </c>
      <c r="M270" s="1124">
        <f>IF(ISERROR(VLOOKUP($A270,기획현황!$F:$BS,기획현황!$AW$1,FALSE))=TRUE,0,VLOOKUP($A270,기획현황!$F:$BS,기획현황!$AW$1,FALSE))</f>
        <v>0</v>
      </c>
      <c r="N270" s="1125">
        <f>IF(ISERROR(VLOOKUP($A270,기획현황!$F:$BS,기획현황!$AP$1,FALSE))=TRUE,0,VLOOKUP($A270,기획현황!$F:$BS,기획현황!$AP$1,FALSE))</f>
        <v>0</v>
      </c>
      <c r="O270" s="1126">
        <f t="shared" si="30"/>
        <v>0</v>
      </c>
      <c r="P270" s="1127">
        <f t="shared" si="30"/>
        <v>0</v>
      </c>
      <c r="Q270" s="1127">
        <f t="shared" si="30"/>
        <v>0</v>
      </c>
      <c r="R270" s="1127">
        <f t="shared" si="30"/>
        <v>0</v>
      </c>
      <c r="S270" s="1128">
        <f t="shared" si="30"/>
        <v>0</v>
      </c>
      <c r="T270" s="1128">
        <f t="shared" si="30"/>
        <v>0</v>
      </c>
      <c r="U270" s="1129">
        <f>IF(ISERROR(VLOOKUP($A270,기획현황!$F:$BS,기획현황!$AM$1,FALSE))=TRUE,0,VLOOKUP($A270,기획현황!$F:$BS,기획현황!$AM$1,FALSE))</f>
        <v>0</v>
      </c>
      <c r="V270" s="1130">
        <f t="shared" si="33"/>
        <v>0</v>
      </c>
      <c r="W270" s="1131">
        <f>IF(ISERROR(VLOOKUP($A270,기획현황!$F:$BS,기획현황!$BG$1,FALSE))=TRUE,0,VLOOKUP($A270,기획현황!$F:$BS,기획현황!$BG$1,FALSE))</f>
        <v>0</v>
      </c>
      <c r="X270" s="1130"/>
      <c r="Y270" s="238"/>
      <c r="Z270" s="1122">
        <f t="shared" si="35"/>
        <v>0</v>
      </c>
      <c r="AA270" s="1123">
        <f t="shared" si="35"/>
        <v>0</v>
      </c>
      <c r="AB270" s="1139">
        <f t="shared" si="35"/>
        <v>0</v>
      </c>
      <c r="AC270" s="1132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22">
        <f t="shared" si="31"/>
        <v>0</v>
      </c>
      <c r="AE270" s="1133">
        <f t="shared" si="31"/>
        <v>0</v>
      </c>
      <c r="AF270" s="1133">
        <f t="shared" si="31"/>
        <v>0</v>
      </c>
      <c r="AG270" s="1133">
        <f t="shared" si="31"/>
        <v>0</v>
      </c>
      <c r="AH270" s="1134">
        <f t="shared" si="31"/>
        <v>0</v>
      </c>
      <c r="AI270" s="1134">
        <f t="shared" si="31"/>
        <v>0</v>
      </c>
      <c r="AJ270" s="1135">
        <f>IF(ISERROR(VLOOKUP($A270,기획현황!$F:$BS,기획현황!$AM$1,FALSE))=TRUE,0,VLOOKUP($A270,기획현황!$F:$BS,기획현황!$AM$1,FALSE))</f>
        <v>0</v>
      </c>
      <c r="AK270" s="1130">
        <f t="shared" si="32"/>
        <v>0</v>
      </c>
      <c r="AL270" s="31"/>
    </row>
    <row r="271" spans="2:38" ht="53.25" customHeight="1">
      <c r="B271" s="310" t="str">
        <f t="shared" si="34"/>
        <v/>
      </c>
      <c r="C271" s="1117">
        <f>IF(ISERROR(VLOOKUP($A271,기획현황!$F:$BS,기획현황!$AG$1,FALSE))=TRUE,0,VLOOKUP($A271,기획현황!$F:$BS,기획현황!$AG$1,FALSE))</f>
        <v>0</v>
      </c>
      <c r="D271" s="1117">
        <f>IF(ISERROR(VLOOKUP($A271,기획현황!$F:$BS,기획현황!$AK$1,FALSE))=TRUE,0,VLOOKUP($A271,기획현황!$F:$BS,기획현황!$AK$1,FALSE))</f>
        <v>0</v>
      </c>
      <c r="F271" s="1140"/>
      <c r="G271" s="1119" t="str">
        <f>IF(ISERROR(VLOOKUP($A271,기획현황!$F:$BS,기획현황!$U$1,FALSE))=TRUE,"",VLOOKUP($A271,기획현황!$F:$BS,기획현황!$U$1,FALSE))</f>
        <v/>
      </c>
      <c r="H271" s="1119" t="str">
        <f>IF(ISERROR(VLOOKUP($A271,기획현황!$F:$BS,기획현황!$X$1,FALSE))=TRUE,"",VLOOKUP($A271,기획현황!$F:$BS,기획현황!$X$1,FALSE))</f>
        <v/>
      </c>
      <c r="I271" s="1120" t="str">
        <f>IF(ISERROR(VLOOKUP($A271,기획현황!$F:$BS,기획현황!$AG$1,FALSE))=TRUE,"",VLOOKUP($A271,기획현황!$F:$BS,기획현황!$AG$1,FALSE))</f>
        <v/>
      </c>
      <c r="J271" s="1136">
        <f>SUMIF(기획현황!$F:$F,$A271,기획현황!$AF:$AF)</f>
        <v>0</v>
      </c>
      <c r="K271" s="1122">
        <f>IF(ISERROR(VLOOKUP($A271,기획현황!$F:$BS,기획현황!$AU$1,FALSE))=TRUE,0,VLOOKUP($A271,기획현황!$F:$BS,기획현황!$AU$1,FALSE))</f>
        <v>0</v>
      </c>
      <c r="L271" s="1123">
        <f>IF(ISERROR(VLOOKUP($A271,기획현황!$F:$BS,기획현황!$AV$1,FALSE))=TRUE,0,VLOOKUP($A271,기획현황!$F:$BS,기획현황!$AV$1,FALSE))</f>
        <v>0</v>
      </c>
      <c r="M271" s="1124">
        <f>IF(ISERROR(VLOOKUP($A271,기획현황!$F:$BS,기획현황!$AW$1,FALSE))=TRUE,0,VLOOKUP($A271,기획현황!$F:$BS,기획현황!$AW$1,FALSE))</f>
        <v>0</v>
      </c>
      <c r="N271" s="1125">
        <f>IF(ISERROR(VLOOKUP($A271,기획현황!$F:$BS,기획현황!$AP$1,FALSE))=TRUE,0,VLOOKUP($A271,기획현황!$F:$BS,기획현황!$AP$1,FALSE))</f>
        <v>0</v>
      </c>
      <c r="O271" s="1126">
        <f t="shared" si="30"/>
        <v>0</v>
      </c>
      <c r="P271" s="1127">
        <f t="shared" si="30"/>
        <v>0</v>
      </c>
      <c r="Q271" s="1127">
        <f t="shared" si="30"/>
        <v>0</v>
      </c>
      <c r="R271" s="1127">
        <f t="shared" si="30"/>
        <v>0</v>
      </c>
      <c r="S271" s="1128">
        <f t="shared" si="30"/>
        <v>0</v>
      </c>
      <c r="T271" s="1128">
        <f t="shared" si="30"/>
        <v>0</v>
      </c>
      <c r="U271" s="1129">
        <f>IF(ISERROR(VLOOKUP($A271,기획현황!$F:$BS,기획현황!$AM$1,FALSE))=TRUE,0,VLOOKUP($A271,기획현황!$F:$BS,기획현황!$AM$1,FALSE))</f>
        <v>0</v>
      </c>
      <c r="V271" s="1130">
        <f t="shared" si="33"/>
        <v>0</v>
      </c>
      <c r="W271" s="1131">
        <f>IF(ISERROR(VLOOKUP($A271,기획현황!$F:$BS,기획현황!$BG$1,FALSE))=TRUE,0,VLOOKUP($A271,기획현황!$F:$BS,기획현황!$BG$1,FALSE))</f>
        <v>0</v>
      </c>
      <c r="X271" s="1130"/>
      <c r="Y271" s="238"/>
      <c r="Z271" s="1122">
        <f t="shared" si="35"/>
        <v>0</v>
      </c>
      <c r="AA271" s="1123">
        <f t="shared" si="35"/>
        <v>0</v>
      </c>
      <c r="AB271" s="1139">
        <f t="shared" si="35"/>
        <v>0</v>
      </c>
      <c r="AC271" s="1132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22">
        <f t="shared" si="31"/>
        <v>0</v>
      </c>
      <c r="AE271" s="1133">
        <f t="shared" si="31"/>
        <v>0</v>
      </c>
      <c r="AF271" s="1133">
        <f t="shared" si="31"/>
        <v>0</v>
      </c>
      <c r="AG271" s="1133">
        <f t="shared" si="31"/>
        <v>0</v>
      </c>
      <c r="AH271" s="1134">
        <f t="shared" si="31"/>
        <v>0</v>
      </c>
      <c r="AI271" s="1134">
        <f t="shared" si="31"/>
        <v>0</v>
      </c>
      <c r="AJ271" s="1135">
        <f>IF(ISERROR(VLOOKUP($A271,기획현황!$F:$BS,기획현황!$AM$1,FALSE))=TRUE,0,VLOOKUP($A271,기획현황!$F:$BS,기획현황!$AM$1,FALSE))</f>
        <v>0</v>
      </c>
      <c r="AK271" s="1130">
        <f t="shared" si="32"/>
        <v>0</v>
      </c>
      <c r="AL271" s="31"/>
    </row>
    <row r="272" spans="2:38" ht="53.25" customHeight="1">
      <c r="B272" s="310" t="str">
        <f t="shared" si="34"/>
        <v/>
      </c>
      <c r="C272" s="1117">
        <f>IF(ISERROR(VLOOKUP($A272,기획현황!$F:$BS,기획현황!$AG$1,FALSE))=TRUE,0,VLOOKUP($A272,기획현황!$F:$BS,기획현황!$AG$1,FALSE))</f>
        <v>0</v>
      </c>
      <c r="D272" s="1117">
        <f>IF(ISERROR(VLOOKUP($A272,기획현황!$F:$BS,기획현황!$AK$1,FALSE))=TRUE,0,VLOOKUP($A272,기획현황!$F:$BS,기획현황!$AK$1,FALSE))</f>
        <v>0</v>
      </c>
      <c r="F272" s="1140"/>
      <c r="G272" s="1119" t="str">
        <f>IF(ISERROR(VLOOKUP($A272,기획현황!$F:$BS,기획현황!$U$1,FALSE))=TRUE,"",VLOOKUP($A272,기획현황!$F:$BS,기획현황!$U$1,FALSE))</f>
        <v/>
      </c>
      <c r="H272" s="1119" t="str">
        <f>IF(ISERROR(VLOOKUP($A272,기획현황!$F:$BS,기획현황!$X$1,FALSE))=TRUE,"",VLOOKUP($A272,기획현황!$F:$BS,기획현황!$X$1,FALSE))</f>
        <v/>
      </c>
      <c r="I272" s="1120" t="str">
        <f>IF(ISERROR(VLOOKUP($A272,기획현황!$F:$BS,기획현황!$AG$1,FALSE))=TRUE,"",VLOOKUP($A272,기획현황!$F:$BS,기획현황!$AG$1,FALSE))</f>
        <v/>
      </c>
      <c r="J272" s="1136">
        <f>SUMIF(기획현황!$F:$F,$A272,기획현황!$AF:$AF)</f>
        <v>0</v>
      </c>
      <c r="K272" s="1122">
        <f>IF(ISERROR(VLOOKUP($A272,기획현황!$F:$BS,기획현황!$AU$1,FALSE))=TRUE,0,VLOOKUP($A272,기획현황!$F:$BS,기획현황!$AU$1,FALSE))</f>
        <v>0</v>
      </c>
      <c r="L272" s="1123">
        <f>IF(ISERROR(VLOOKUP($A272,기획현황!$F:$BS,기획현황!$AV$1,FALSE))=TRUE,0,VLOOKUP($A272,기획현황!$F:$BS,기획현황!$AV$1,FALSE))</f>
        <v>0</v>
      </c>
      <c r="M272" s="1124">
        <f>IF(ISERROR(VLOOKUP($A272,기획현황!$F:$BS,기획현황!$AW$1,FALSE))=TRUE,0,VLOOKUP($A272,기획현황!$F:$BS,기획현황!$AW$1,FALSE))</f>
        <v>0</v>
      </c>
      <c r="N272" s="1125">
        <f>IF(ISERROR(VLOOKUP($A272,기획현황!$F:$BS,기획현황!$AP$1,FALSE))=TRUE,0,VLOOKUP($A272,기획현황!$F:$BS,기획현황!$AP$1,FALSE))</f>
        <v>0</v>
      </c>
      <c r="O272" s="1126">
        <f t="shared" si="30"/>
        <v>0</v>
      </c>
      <c r="P272" s="1127">
        <f t="shared" si="30"/>
        <v>0</v>
      </c>
      <c r="Q272" s="1127">
        <f t="shared" si="30"/>
        <v>0</v>
      </c>
      <c r="R272" s="1127">
        <f t="shared" si="30"/>
        <v>0</v>
      </c>
      <c r="S272" s="1128">
        <f t="shared" si="30"/>
        <v>0</v>
      </c>
      <c r="T272" s="1128">
        <f t="shared" si="30"/>
        <v>0</v>
      </c>
      <c r="U272" s="1129">
        <f>IF(ISERROR(VLOOKUP($A272,기획현황!$F:$BS,기획현황!$AM$1,FALSE))=TRUE,0,VLOOKUP($A272,기획현황!$F:$BS,기획현황!$AM$1,FALSE))</f>
        <v>0</v>
      </c>
      <c r="V272" s="1130">
        <f t="shared" si="33"/>
        <v>0</v>
      </c>
      <c r="W272" s="1131">
        <f>IF(ISERROR(VLOOKUP($A272,기획현황!$F:$BS,기획현황!$BG$1,FALSE))=TRUE,0,VLOOKUP($A272,기획현황!$F:$BS,기획현황!$BG$1,FALSE))</f>
        <v>0</v>
      </c>
      <c r="X272" s="1130"/>
      <c r="Y272" s="238"/>
      <c r="Z272" s="1122">
        <f t="shared" si="35"/>
        <v>0</v>
      </c>
      <c r="AA272" s="1123">
        <f t="shared" si="35"/>
        <v>0</v>
      </c>
      <c r="AB272" s="1139">
        <f t="shared" si="35"/>
        <v>0</v>
      </c>
      <c r="AC272" s="1132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22">
        <f t="shared" si="31"/>
        <v>0</v>
      </c>
      <c r="AE272" s="1133">
        <f t="shared" si="31"/>
        <v>0</v>
      </c>
      <c r="AF272" s="1133">
        <f t="shared" si="31"/>
        <v>0</v>
      </c>
      <c r="AG272" s="1133">
        <f t="shared" si="31"/>
        <v>0</v>
      </c>
      <c r="AH272" s="1134">
        <f t="shared" si="31"/>
        <v>0</v>
      </c>
      <c r="AI272" s="1134">
        <f t="shared" si="31"/>
        <v>0</v>
      </c>
      <c r="AJ272" s="1135">
        <f>IF(ISERROR(VLOOKUP($A272,기획현황!$F:$BS,기획현황!$AM$1,FALSE))=TRUE,0,VLOOKUP($A272,기획현황!$F:$BS,기획현황!$AM$1,FALSE))</f>
        <v>0</v>
      </c>
      <c r="AK272" s="1130">
        <f t="shared" si="32"/>
        <v>0</v>
      </c>
      <c r="AL272" s="31"/>
    </row>
    <row r="273" spans="2:38" ht="53.25" customHeight="1">
      <c r="B273" s="310" t="str">
        <f t="shared" si="34"/>
        <v/>
      </c>
      <c r="C273" s="1117">
        <f>IF(ISERROR(VLOOKUP($A273,기획현황!$F:$BS,기획현황!$AG$1,FALSE))=TRUE,0,VLOOKUP($A273,기획현황!$F:$BS,기획현황!$AG$1,FALSE))</f>
        <v>0</v>
      </c>
      <c r="D273" s="1117">
        <f>IF(ISERROR(VLOOKUP($A273,기획현황!$F:$BS,기획현황!$AK$1,FALSE))=TRUE,0,VLOOKUP($A273,기획현황!$F:$BS,기획현황!$AK$1,FALSE))</f>
        <v>0</v>
      </c>
      <c r="F273" s="1140"/>
      <c r="G273" s="1119" t="str">
        <f>IF(ISERROR(VLOOKUP($A273,기획현황!$F:$BS,기획현황!$U$1,FALSE))=TRUE,"",VLOOKUP($A273,기획현황!$F:$BS,기획현황!$U$1,FALSE))</f>
        <v/>
      </c>
      <c r="H273" s="1119" t="str">
        <f>IF(ISERROR(VLOOKUP($A273,기획현황!$F:$BS,기획현황!$X$1,FALSE))=TRUE,"",VLOOKUP($A273,기획현황!$F:$BS,기획현황!$X$1,FALSE))</f>
        <v/>
      </c>
      <c r="I273" s="1120" t="str">
        <f>IF(ISERROR(VLOOKUP($A273,기획현황!$F:$BS,기획현황!$AG$1,FALSE))=TRUE,"",VLOOKUP($A273,기획현황!$F:$BS,기획현황!$AG$1,FALSE))</f>
        <v/>
      </c>
      <c r="J273" s="1136">
        <f>SUMIF(기획현황!$F:$F,$A273,기획현황!$AF:$AF)</f>
        <v>0</v>
      </c>
      <c r="K273" s="1122">
        <f>IF(ISERROR(VLOOKUP($A273,기획현황!$F:$BS,기획현황!$AU$1,FALSE))=TRUE,0,VLOOKUP($A273,기획현황!$F:$BS,기획현황!$AU$1,FALSE))</f>
        <v>0</v>
      </c>
      <c r="L273" s="1123">
        <f>IF(ISERROR(VLOOKUP($A273,기획현황!$F:$BS,기획현황!$AV$1,FALSE))=TRUE,0,VLOOKUP($A273,기획현황!$F:$BS,기획현황!$AV$1,FALSE))</f>
        <v>0</v>
      </c>
      <c r="M273" s="1124">
        <f>IF(ISERROR(VLOOKUP($A273,기획현황!$F:$BS,기획현황!$AW$1,FALSE))=TRUE,0,VLOOKUP($A273,기획현황!$F:$BS,기획현황!$AW$1,FALSE))</f>
        <v>0</v>
      </c>
      <c r="N273" s="1125">
        <f>IF(ISERROR(VLOOKUP($A273,기획현황!$F:$BS,기획현황!$AP$1,FALSE))=TRUE,0,VLOOKUP($A273,기획현황!$F:$BS,기획현황!$AP$1,FALSE))</f>
        <v>0</v>
      </c>
      <c r="O273" s="1126">
        <f t="shared" si="30"/>
        <v>0</v>
      </c>
      <c r="P273" s="1127">
        <f t="shared" si="30"/>
        <v>0</v>
      </c>
      <c r="Q273" s="1127">
        <f t="shared" si="30"/>
        <v>0</v>
      </c>
      <c r="R273" s="1127">
        <f t="shared" si="30"/>
        <v>0</v>
      </c>
      <c r="S273" s="1128">
        <f t="shared" si="30"/>
        <v>0</v>
      </c>
      <c r="T273" s="1128">
        <f t="shared" si="30"/>
        <v>0</v>
      </c>
      <c r="U273" s="1129">
        <f>IF(ISERROR(VLOOKUP($A273,기획현황!$F:$BS,기획현황!$AM$1,FALSE))=TRUE,0,VLOOKUP($A273,기획현황!$F:$BS,기획현황!$AM$1,FALSE))</f>
        <v>0</v>
      </c>
      <c r="V273" s="1130">
        <f t="shared" si="33"/>
        <v>0</v>
      </c>
      <c r="W273" s="1131">
        <f>IF(ISERROR(VLOOKUP($A273,기획현황!$F:$BS,기획현황!$BG$1,FALSE))=TRUE,0,VLOOKUP($A273,기획현황!$F:$BS,기획현황!$BG$1,FALSE))</f>
        <v>0</v>
      </c>
      <c r="X273" s="1130"/>
      <c r="Y273" s="238"/>
      <c r="Z273" s="1122">
        <f t="shared" si="35"/>
        <v>0</v>
      </c>
      <c r="AA273" s="1123">
        <f t="shared" si="35"/>
        <v>0</v>
      </c>
      <c r="AB273" s="1139">
        <f t="shared" si="35"/>
        <v>0</v>
      </c>
      <c r="AC273" s="1132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22">
        <f t="shared" si="31"/>
        <v>0</v>
      </c>
      <c r="AE273" s="1133">
        <f t="shared" si="31"/>
        <v>0</v>
      </c>
      <c r="AF273" s="1133">
        <f t="shared" si="31"/>
        <v>0</v>
      </c>
      <c r="AG273" s="1133">
        <f t="shared" si="31"/>
        <v>0</v>
      </c>
      <c r="AH273" s="1134">
        <f t="shared" si="31"/>
        <v>0</v>
      </c>
      <c r="AI273" s="1134">
        <f t="shared" si="31"/>
        <v>0</v>
      </c>
      <c r="AJ273" s="1135">
        <f>IF(ISERROR(VLOOKUP($A273,기획현황!$F:$BS,기획현황!$AM$1,FALSE))=TRUE,0,VLOOKUP($A273,기획현황!$F:$BS,기획현황!$AM$1,FALSE))</f>
        <v>0</v>
      </c>
      <c r="AK273" s="1130">
        <f t="shared" si="32"/>
        <v>0</v>
      </c>
      <c r="AL273" s="31"/>
    </row>
    <row r="274" spans="2:38" ht="53.25" customHeight="1">
      <c r="B274" s="310" t="str">
        <f t="shared" si="34"/>
        <v/>
      </c>
      <c r="C274" s="1117">
        <f>IF(ISERROR(VLOOKUP($A274,기획현황!$F:$BS,기획현황!$AG$1,FALSE))=TRUE,0,VLOOKUP($A274,기획현황!$F:$BS,기획현황!$AG$1,FALSE))</f>
        <v>0</v>
      </c>
      <c r="D274" s="1117">
        <f>IF(ISERROR(VLOOKUP($A274,기획현황!$F:$BS,기획현황!$AK$1,FALSE))=TRUE,0,VLOOKUP($A274,기획현황!$F:$BS,기획현황!$AK$1,FALSE))</f>
        <v>0</v>
      </c>
      <c r="F274" s="1140"/>
      <c r="G274" s="1119" t="str">
        <f>IF(ISERROR(VLOOKUP($A274,기획현황!$F:$BS,기획현황!$U$1,FALSE))=TRUE,"",VLOOKUP($A274,기획현황!$F:$BS,기획현황!$U$1,FALSE))</f>
        <v/>
      </c>
      <c r="H274" s="1119" t="str">
        <f>IF(ISERROR(VLOOKUP($A274,기획현황!$F:$BS,기획현황!$X$1,FALSE))=TRUE,"",VLOOKUP($A274,기획현황!$F:$BS,기획현황!$X$1,FALSE))</f>
        <v/>
      </c>
      <c r="I274" s="1120" t="str">
        <f>IF(ISERROR(VLOOKUP($A274,기획현황!$F:$BS,기획현황!$AG$1,FALSE))=TRUE,"",VLOOKUP($A274,기획현황!$F:$BS,기획현황!$AG$1,FALSE))</f>
        <v/>
      </c>
      <c r="J274" s="1136">
        <f>SUMIF(기획현황!$F:$F,$A274,기획현황!$AF:$AF)</f>
        <v>0</v>
      </c>
      <c r="K274" s="1122">
        <f>IF(ISERROR(VLOOKUP($A274,기획현황!$F:$BS,기획현황!$AU$1,FALSE))=TRUE,0,VLOOKUP($A274,기획현황!$F:$BS,기획현황!$AU$1,FALSE))</f>
        <v>0</v>
      </c>
      <c r="L274" s="1123">
        <f>IF(ISERROR(VLOOKUP($A274,기획현황!$F:$BS,기획현황!$AV$1,FALSE))=TRUE,0,VLOOKUP($A274,기획현황!$F:$BS,기획현황!$AV$1,FALSE))</f>
        <v>0</v>
      </c>
      <c r="M274" s="1124">
        <f>IF(ISERROR(VLOOKUP($A274,기획현황!$F:$BS,기획현황!$AW$1,FALSE))=TRUE,0,VLOOKUP($A274,기획현황!$F:$BS,기획현황!$AW$1,FALSE))</f>
        <v>0</v>
      </c>
      <c r="N274" s="1125">
        <f>IF(ISERROR(VLOOKUP($A274,기획현황!$F:$BS,기획현황!$AP$1,FALSE))=TRUE,0,VLOOKUP($A274,기획현황!$F:$BS,기획현황!$AP$1,FALSE))</f>
        <v>0</v>
      </c>
      <c r="O274" s="1126">
        <f t="shared" si="30"/>
        <v>0</v>
      </c>
      <c r="P274" s="1127">
        <f t="shared" si="30"/>
        <v>0</v>
      </c>
      <c r="Q274" s="1127">
        <f t="shared" si="30"/>
        <v>0</v>
      </c>
      <c r="R274" s="1127">
        <f t="shared" si="30"/>
        <v>0</v>
      </c>
      <c r="S274" s="1128">
        <f t="shared" si="30"/>
        <v>0</v>
      </c>
      <c r="T274" s="1128">
        <f t="shared" si="30"/>
        <v>0</v>
      </c>
      <c r="U274" s="1129">
        <f>IF(ISERROR(VLOOKUP($A274,기획현황!$F:$BS,기획현황!$AM$1,FALSE))=TRUE,0,VLOOKUP($A274,기획현황!$F:$BS,기획현황!$AM$1,FALSE))</f>
        <v>0</v>
      </c>
      <c r="V274" s="1130">
        <f t="shared" si="33"/>
        <v>0</v>
      </c>
      <c r="W274" s="1131">
        <f>IF(ISERROR(VLOOKUP($A274,기획현황!$F:$BS,기획현황!$BG$1,FALSE))=TRUE,0,VLOOKUP($A274,기획현황!$F:$BS,기획현황!$BG$1,FALSE))</f>
        <v>0</v>
      </c>
      <c r="X274" s="1130"/>
      <c r="Y274" s="238"/>
      <c r="Z274" s="1122">
        <f t="shared" si="35"/>
        <v>0</v>
      </c>
      <c r="AA274" s="1123">
        <f t="shared" si="35"/>
        <v>0</v>
      </c>
      <c r="AB274" s="1139">
        <f t="shared" si="35"/>
        <v>0</v>
      </c>
      <c r="AC274" s="1132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22">
        <f t="shared" si="31"/>
        <v>0</v>
      </c>
      <c r="AE274" s="1133">
        <f t="shared" si="31"/>
        <v>0</v>
      </c>
      <c r="AF274" s="1133">
        <f t="shared" si="31"/>
        <v>0</v>
      </c>
      <c r="AG274" s="1133">
        <f t="shared" si="31"/>
        <v>0</v>
      </c>
      <c r="AH274" s="1134">
        <f t="shared" si="31"/>
        <v>0</v>
      </c>
      <c r="AI274" s="1134">
        <f t="shared" si="31"/>
        <v>0</v>
      </c>
      <c r="AJ274" s="1135">
        <f>IF(ISERROR(VLOOKUP($A274,기획현황!$F:$BS,기획현황!$AM$1,FALSE))=TRUE,0,VLOOKUP($A274,기획현황!$F:$BS,기획현황!$AM$1,FALSE))</f>
        <v>0</v>
      </c>
      <c r="AK274" s="1130">
        <f t="shared" si="32"/>
        <v>0</v>
      </c>
      <c r="AL274" s="31"/>
    </row>
    <row r="275" spans="2:38" ht="53.25" customHeight="1">
      <c r="B275" s="310" t="str">
        <f t="shared" si="34"/>
        <v/>
      </c>
      <c r="C275" s="1117">
        <f>IF(ISERROR(VLOOKUP($A275,기획현황!$F:$BS,기획현황!$AG$1,FALSE))=TRUE,0,VLOOKUP($A275,기획현황!$F:$BS,기획현황!$AG$1,FALSE))</f>
        <v>0</v>
      </c>
      <c r="D275" s="1117">
        <f>IF(ISERROR(VLOOKUP($A275,기획현황!$F:$BS,기획현황!$AK$1,FALSE))=TRUE,0,VLOOKUP($A275,기획현황!$F:$BS,기획현황!$AK$1,FALSE))</f>
        <v>0</v>
      </c>
      <c r="F275" s="1140"/>
      <c r="G275" s="1119" t="str">
        <f>IF(ISERROR(VLOOKUP($A275,기획현황!$F:$BS,기획현황!$U$1,FALSE))=TRUE,"",VLOOKUP($A275,기획현황!$F:$BS,기획현황!$U$1,FALSE))</f>
        <v/>
      </c>
      <c r="H275" s="1119" t="str">
        <f>IF(ISERROR(VLOOKUP($A275,기획현황!$F:$BS,기획현황!$X$1,FALSE))=TRUE,"",VLOOKUP($A275,기획현황!$F:$BS,기획현황!$X$1,FALSE))</f>
        <v/>
      </c>
      <c r="I275" s="1120" t="str">
        <f>IF(ISERROR(VLOOKUP($A275,기획현황!$F:$BS,기획현황!$AG$1,FALSE))=TRUE,"",VLOOKUP($A275,기획현황!$F:$BS,기획현황!$AG$1,FALSE))</f>
        <v/>
      </c>
      <c r="J275" s="1136">
        <f>SUMIF(기획현황!$F:$F,$A275,기획현황!$AF:$AF)</f>
        <v>0</v>
      </c>
      <c r="K275" s="1122">
        <f>IF(ISERROR(VLOOKUP($A275,기획현황!$F:$BS,기획현황!$AU$1,FALSE))=TRUE,0,VLOOKUP($A275,기획현황!$F:$BS,기획현황!$AU$1,FALSE))</f>
        <v>0</v>
      </c>
      <c r="L275" s="1123">
        <f>IF(ISERROR(VLOOKUP($A275,기획현황!$F:$BS,기획현황!$AV$1,FALSE))=TRUE,0,VLOOKUP($A275,기획현황!$F:$BS,기획현황!$AV$1,FALSE))</f>
        <v>0</v>
      </c>
      <c r="M275" s="1124">
        <f>IF(ISERROR(VLOOKUP($A275,기획현황!$F:$BS,기획현황!$AW$1,FALSE))=TRUE,0,VLOOKUP($A275,기획현황!$F:$BS,기획현황!$AW$1,FALSE))</f>
        <v>0</v>
      </c>
      <c r="N275" s="1125">
        <f>IF(ISERROR(VLOOKUP($A275,기획현황!$F:$BS,기획현황!$AP$1,FALSE))=TRUE,0,VLOOKUP($A275,기획현황!$F:$BS,기획현황!$AP$1,FALSE))</f>
        <v>0</v>
      </c>
      <c r="O275" s="1126">
        <f t="shared" si="30"/>
        <v>0</v>
      </c>
      <c r="P275" s="1127">
        <f t="shared" si="30"/>
        <v>0</v>
      </c>
      <c r="Q275" s="1127">
        <f t="shared" si="30"/>
        <v>0</v>
      </c>
      <c r="R275" s="1127">
        <f t="shared" si="30"/>
        <v>0</v>
      </c>
      <c r="S275" s="1128">
        <f t="shared" si="30"/>
        <v>0</v>
      </c>
      <c r="T275" s="1128">
        <f t="shared" si="30"/>
        <v>0</v>
      </c>
      <c r="U275" s="1129">
        <f>IF(ISERROR(VLOOKUP($A275,기획현황!$F:$BS,기획현황!$AM$1,FALSE))=TRUE,0,VLOOKUP($A275,기획현황!$F:$BS,기획현황!$AM$1,FALSE))</f>
        <v>0</v>
      </c>
      <c r="V275" s="1130">
        <f t="shared" si="33"/>
        <v>0</v>
      </c>
      <c r="W275" s="1131">
        <f>IF(ISERROR(VLOOKUP($A275,기획현황!$F:$BS,기획현황!$BG$1,FALSE))=TRUE,0,VLOOKUP($A275,기획현황!$F:$BS,기획현황!$BG$1,FALSE))</f>
        <v>0</v>
      </c>
      <c r="X275" s="1130"/>
      <c r="Y275" s="238"/>
      <c r="Z275" s="1122">
        <f t="shared" si="35"/>
        <v>0</v>
      </c>
      <c r="AA275" s="1123">
        <f t="shared" si="35"/>
        <v>0</v>
      </c>
      <c r="AB275" s="1139">
        <f t="shared" si="35"/>
        <v>0</v>
      </c>
      <c r="AC275" s="1132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22">
        <f t="shared" si="31"/>
        <v>0</v>
      </c>
      <c r="AE275" s="1133">
        <f t="shared" si="31"/>
        <v>0</v>
      </c>
      <c r="AF275" s="1133">
        <f t="shared" si="31"/>
        <v>0</v>
      </c>
      <c r="AG275" s="1133">
        <f t="shared" si="31"/>
        <v>0</v>
      </c>
      <c r="AH275" s="1134">
        <f t="shared" si="31"/>
        <v>0</v>
      </c>
      <c r="AI275" s="1134">
        <f t="shared" si="31"/>
        <v>0</v>
      </c>
      <c r="AJ275" s="1135">
        <f>IF(ISERROR(VLOOKUP($A275,기획현황!$F:$BS,기획현황!$AM$1,FALSE))=TRUE,0,VLOOKUP($A275,기획현황!$F:$BS,기획현황!$AM$1,FALSE))</f>
        <v>0</v>
      </c>
      <c r="AK275" s="1130">
        <f t="shared" si="32"/>
        <v>0</v>
      </c>
      <c r="AL275" s="31"/>
    </row>
    <row r="276" spans="2:38" ht="53.25" customHeight="1">
      <c r="B276" s="310" t="str">
        <f t="shared" si="34"/>
        <v/>
      </c>
      <c r="C276" s="1117">
        <f>IF(ISERROR(VLOOKUP($A276,기획현황!$F:$BS,기획현황!$AG$1,FALSE))=TRUE,0,VLOOKUP($A276,기획현황!$F:$BS,기획현황!$AG$1,FALSE))</f>
        <v>0</v>
      </c>
      <c r="D276" s="1117">
        <f>IF(ISERROR(VLOOKUP($A276,기획현황!$F:$BS,기획현황!$AK$1,FALSE))=TRUE,0,VLOOKUP($A276,기획현황!$F:$BS,기획현황!$AK$1,FALSE))</f>
        <v>0</v>
      </c>
      <c r="F276" s="1140"/>
      <c r="G276" s="1119" t="str">
        <f>IF(ISERROR(VLOOKUP($A276,기획현황!$F:$BS,기획현황!$U$1,FALSE))=TRUE,"",VLOOKUP($A276,기획현황!$F:$BS,기획현황!$U$1,FALSE))</f>
        <v/>
      </c>
      <c r="H276" s="1119" t="str">
        <f>IF(ISERROR(VLOOKUP($A276,기획현황!$F:$BS,기획현황!$X$1,FALSE))=TRUE,"",VLOOKUP($A276,기획현황!$F:$BS,기획현황!$X$1,FALSE))</f>
        <v/>
      </c>
      <c r="I276" s="1120" t="str">
        <f>IF(ISERROR(VLOOKUP($A276,기획현황!$F:$BS,기획현황!$AG$1,FALSE))=TRUE,"",VLOOKUP($A276,기획현황!$F:$BS,기획현황!$AG$1,FALSE))</f>
        <v/>
      </c>
      <c r="J276" s="1136">
        <f>SUMIF(기획현황!$F:$F,$A276,기획현황!$AF:$AF)</f>
        <v>0</v>
      </c>
      <c r="K276" s="1122">
        <f>IF(ISERROR(VLOOKUP($A276,기획현황!$F:$BS,기획현황!$AU$1,FALSE))=TRUE,0,VLOOKUP($A276,기획현황!$F:$BS,기획현황!$AU$1,FALSE))</f>
        <v>0</v>
      </c>
      <c r="L276" s="1123">
        <f>IF(ISERROR(VLOOKUP($A276,기획현황!$F:$BS,기획현황!$AV$1,FALSE))=TRUE,0,VLOOKUP($A276,기획현황!$F:$BS,기획현황!$AV$1,FALSE))</f>
        <v>0</v>
      </c>
      <c r="M276" s="1124">
        <f>IF(ISERROR(VLOOKUP($A276,기획현황!$F:$BS,기획현황!$AW$1,FALSE))=TRUE,0,VLOOKUP($A276,기획현황!$F:$BS,기획현황!$AW$1,FALSE))</f>
        <v>0</v>
      </c>
      <c r="N276" s="1125">
        <f>IF(ISERROR(VLOOKUP($A276,기획현황!$F:$BS,기획현황!$AP$1,FALSE))=TRUE,0,VLOOKUP($A276,기획현황!$F:$BS,기획현황!$AP$1,FALSE))</f>
        <v>0</v>
      </c>
      <c r="O276" s="1126">
        <f t="shared" si="30"/>
        <v>0</v>
      </c>
      <c r="P276" s="1127">
        <f t="shared" si="30"/>
        <v>0</v>
      </c>
      <c r="Q276" s="1127">
        <f t="shared" si="30"/>
        <v>0</v>
      </c>
      <c r="R276" s="1127">
        <f t="shared" si="30"/>
        <v>0</v>
      </c>
      <c r="S276" s="1128">
        <f t="shared" si="30"/>
        <v>0</v>
      </c>
      <c r="T276" s="1128">
        <f t="shared" si="30"/>
        <v>0</v>
      </c>
      <c r="U276" s="1129">
        <f>IF(ISERROR(VLOOKUP($A276,기획현황!$F:$BS,기획현황!$AM$1,FALSE))=TRUE,0,VLOOKUP($A276,기획현황!$F:$BS,기획현황!$AM$1,FALSE))</f>
        <v>0</v>
      </c>
      <c r="V276" s="1130">
        <f t="shared" si="33"/>
        <v>0</v>
      </c>
      <c r="W276" s="1131">
        <f>IF(ISERROR(VLOOKUP($A276,기획현황!$F:$BS,기획현황!$BG$1,FALSE))=TRUE,0,VLOOKUP($A276,기획현황!$F:$BS,기획현황!$BG$1,FALSE))</f>
        <v>0</v>
      </c>
      <c r="X276" s="1130"/>
      <c r="Y276" s="238"/>
      <c r="Z276" s="1122">
        <f t="shared" si="35"/>
        <v>0</v>
      </c>
      <c r="AA276" s="1123">
        <f t="shared" si="35"/>
        <v>0</v>
      </c>
      <c r="AB276" s="1139">
        <f t="shared" si="35"/>
        <v>0</v>
      </c>
      <c r="AC276" s="1132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22">
        <f t="shared" si="31"/>
        <v>0</v>
      </c>
      <c r="AE276" s="1133">
        <f t="shared" si="31"/>
        <v>0</v>
      </c>
      <c r="AF276" s="1133">
        <f t="shared" si="31"/>
        <v>0</v>
      </c>
      <c r="AG276" s="1133">
        <f t="shared" ref="AD276:AI306" si="36">($N276*1.1)*AG$4</f>
        <v>0</v>
      </c>
      <c r="AH276" s="1134">
        <f t="shared" si="36"/>
        <v>0</v>
      </c>
      <c r="AI276" s="1134">
        <f t="shared" si="36"/>
        <v>0</v>
      </c>
      <c r="AJ276" s="1135">
        <f>IF(ISERROR(VLOOKUP($A276,기획현황!$F:$BS,기획현황!$AM$1,FALSE))=TRUE,0,VLOOKUP($A276,기획현황!$F:$BS,기획현황!$AM$1,FALSE))</f>
        <v>0</v>
      </c>
      <c r="AK276" s="1130">
        <f t="shared" si="32"/>
        <v>0</v>
      </c>
      <c r="AL276" s="31"/>
    </row>
    <row r="277" spans="2:38" ht="53.25" customHeight="1">
      <c r="B277" s="310" t="str">
        <f t="shared" si="34"/>
        <v/>
      </c>
      <c r="C277" s="1117">
        <f>IF(ISERROR(VLOOKUP($A277,기획현황!$F:$BS,기획현황!$AG$1,FALSE))=TRUE,0,VLOOKUP($A277,기획현황!$F:$BS,기획현황!$AG$1,FALSE))</f>
        <v>0</v>
      </c>
      <c r="D277" s="1117">
        <f>IF(ISERROR(VLOOKUP($A277,기획현황!$F:$BS,기획현황!$AK$1,FALSE))=TRUE,0,VLOOKUP($A277,기획현황!$F:$BS,기획현황!$AK$1,FALSE))</f>
        <v>0</v>
      </c>
      <c r="F277" s="1140"/>
      <c r="G277" s="1119" t="str">
        <f>IF(ISERROR(VLOOKUP($A277,기획현황!$F:$BS,기획현황!$U$1,FALSE))=TRUE,"",VLOOKUP($A277,기획현황!$F:$BS,기획현황!$U$1,FALSE))</f>
        <v/>
      </c>
      <c r="H277" s="1119" t="str">
        <f>IF(ISERROR(VLOOKUP($A277,기획현황!$F:$BS,기획현황!$X$1,FALSE))=TRUE,"",VLOOKUP($A277,기획현황!$F:$BS,기획현황!$X$1,FALSE))</f>
        <v/>
      </c>
      <c r="I277" s="1120" t="str">
        <f>IF(ISERROR(VLOOKUP($A277,기획현황!$F:$BS,기획현황!$AG$1,FALSE))=TRUE,"",VLOOKUP($A277,기획현황!$F:$BS,기획현황!$AG$1,FALSE))</f>
        <v/>
      </c>
      <c r="J277" s="1136">
        <f>SUMIF(기획현황!$F:$F,$A277,기획현황!$AF:$AF)</f>
        <v>0</v>
      </c>
      <c r="K277" s="1122">
        <f>IF(ISERROR(VLOOKUP($A277,기획현황!$F:$BS,기획현황!$AU$1,FALSE))=TRUE,0,VLOOKUP($A277,기획현황!$F:$BS,기획현황!$AU$1,FALSE))</f>
        <v>0</v>
      </c>
      <c r="L277" s="1123">
        <f>IF(ISERROR(VLOOKUP($A277,기획현황!$F:$BS,기획현황!$AV$1,FALSE))=TRUE,0,VLOOKUP($A277,기획현황!$F:$BS,기획현황!$AV$1,FALSE))</f>
        <v>0</v>
      </c>
      <c r="M277" s="1124">
        <f>IF(ISERROR(VLOOKUP($A277,기획현황!$F:$BS,기획현황!$AW$1,FALSE))=TRUE,0,VLOOKUP($A277,기획현황!$F:$BS,기획현황!$AW$1,FALSE))</f>
        <v>0</v>
      </c>
      <c r="N277" s="1125">
        <f>IF(ISERROR(VLOOKUP($A277,기획현황!$F:$BS,기획현황!$AP$1,FALSE))=TRUE,0,VLOOKUP($A277,기획현황!$F:$BS,기획현황!$AP$1,FALSE))</f>
        <v>0</v>
      </c>
      <c r="O277" s="1126">
        <f t="shared" ref="O277:T306" si="37">($N277*1.1)*O$4</f>
        <v>0</v>
      </c>
      <c r="P277" s="1127">
        <f t="shared" si="37"/>
        <v>0</v>
      </c>
      <c r="Q277" s="1127">
        <f t="shared" si="37"/>
        <v>0</v>
      </c>
      <c r="R277" s="1127">
        <f t="shared" si="37"/>
        <v>0</v>
      </c>
      <c r="S277" s="1128">
        <f t="shared" si="37"/>
        <v>0</v>
      </c>
      <c r="T277" s="1128">
        <f t="shared" si="37"/>
        <v>0</v>
      </c>
      <c r="U277" s="1129">
        <f>IF(ISERROR(VLOOKUP($A277,기획현황!$F:$BS,기획현황!$AM$1,FALSE))=TRUE,0,VLOOKUP($A277,기획현황!$F:$BS,기획현황!$AM$1,FALSE))</f>
        <v>0</v>
      </c>
      <c r="V277" s="1130">
        <f t="shared" si="33"/>
        <v>0</v>
      </c>
      <c r="W277" s="1131">
        <f>IF(ISERROR(VLOOKUP($A277,기획현황!$F:$BS,기획현황!$BG$1,FALSE))=TRUE,0,VLOOKUP($A277,기획현황!$F:$BS,기획현황!$BG$1,FALSE))</f>
        <v>0</v>
      </c>
      <c r="X277" s="1130"/>
      <c r="Y277" s="238"/>
      <c r="Z277" s="1122">
        <f t="shared" si="35"/>
        <v>0</v>
      </c>
      <c r="AA277" s="1123">
        <f t="shared" si="35"/>
        <v>0</v>
      </c>
      <c r="AB277" s="1139">
        <f t="shared" si="35"/>
        <v>0</v>
      </c>
      <c r="AC277" s="1132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22">
        <f t="shared" si="36"/>
        <v>0</v>
      </c>
      <c r="AE277" s="1133">
        <f t="shared" si="36"/>
        <v>0</v>
      </c>
      <c r="AF277" s="1133">
        <f t="shared" si="36"/>
        <v>0</v>
      </c>
      <c r="AG277" s="1133">
        <f t="shared" si="36"/>
        <v>0</v>
      </c>
      <c r="AH277" s="1134">
        <f t="shared" si="36"/>
        <v>0</v>
      </c>
      <c r="AI277" s="1134">
        <f t="shared" si="36"/>
        <v>0</v>
      </c>
      <c r="AJ277" s="1135">
        <f>IF(ISERROR(VLOOKUP($A277,기획현황!$F:$BS,기획현황!$AM$1,FALSE))=TRUE,0,VLOOKUP($A277,기획현황!$F:$BS,기획현황!$AM$1,FALSE))</f>
        <v>0</v>
      </c>
      <c r="AK277" s="1130">
        <f t="shared" si="32"/>
        <v>0</v>
      </c>
      <c r="AL277" s="31"/>
    </row>
    <row r="278" spans="2:38" ht="53.25" customHeight="1">
      <c r="B278" s="310" t="str">
        <f t="shared" si="34"/>
        <v/>
      </c>
      <c r="C278" s="1117">
        <f>IF(ISERROR(VLOOKUP($A278,기획현황!$F:$BS,기획현황!$AG$1,FALSE))=TRUE,0,VLOOKUP($A278,기획현황!$F:$BS,기획현황!$AG$1,FALSE))</f>
        <v>0</v>
      </c>
      <c r="D278" s="1117">
        <f>IF(ISERROR(VLOOKUP($A278,기획현황!$F:$BS,기획현황!$AK$1,FALSE))=TRUE,0,VLOOKUP($A278,기획현황!$F:$BS,기획현황!$AK$1,FALSE))</f>
        <v>0</v>
      </c>
      <c r="F278" s="1140"/>
      <c r="G278" s="1119" t="str">
        <f>IF(ISERROR(VLOOKUP($A278,기획현황!$F:$BS,기획현황!$U$1,FALSE))=TRUE,"",VLOOKUP($A278,기획현황!$F:$BS,기획현황!$U$1,FALSE))</f>
        <v/>
      </c>
      <c r="H278" s="1119" t="str">
        <f>IF(ISERROR(VLOOKUP($A278,기획현황!$F:$BS,기획현황!$X$1,FALSE))=TRUE,"",VLOOKUP($A278,기획현황!$F:$BS,기획현황!$X$1,FALSE))</f>
        <v/>
      </c>
      <c r="I278" s="1120" t="str">
        <f>IF(ISERROR(VLOOKUP($A278,기획현황!$F:$BS,기획현황!$AG$1,FALSE))=TRUE,"",VLOOKUP($A278,기획현황!$F:$BS,기획현황!$AG$1,FALSE))</f>
        <v/>
      </c>
      <c r="J278" s="1136">
        <f>SUMIF(기획현황!$F:$F,$A278,기획현황!$AF:$AF)</f>
        <v>0</v>
      </c>
      <c r="K278" s="1122">
        <f>IF(ISERROR(VLOOKUP($A278,기획현황!$F:$BS,기획현황!$AU$1,FALSE))=TRUE,0,VLOOKUP($A278,기획현황!$F:$BS,기획현황!$AU$1,FALSE))</f>
        <v>0</v>
      </c>
      <c r="L278" s="1123">
        <f>IF(ISERROR(VLOOKUP($A278,기획현황!$F:$BS,기획현황!$AV$1,FALSE))=TRUE,0,VLOOKUP($A278,기획현황!$F:$BS,기획현황!$AV$1,FALSE))</f>
        <v>0</v>
      </c>
      <c r="M278" s="1124">
        <f>IF(ISERROR(VLOOKUP($A278,기획현황!$F:$BS,기획현황!$AW$1,FALSE))=TRUE,0,VLOOKUP($A278,기획현황!$F:$BS,기획현황!$AW$1,FALSE))</f>
        <v>0</v>
      </c>
      <c r="N278" s="1125">
        <f>IF(ISERROR(VLOOKUP($A278,기획현황!$F:$BS,기획현황!$AP$1,FALSE))=TRUE,0,VLOOKUP($A278,기획현황!$F:$BS,기획현황!$AP$1,FALSE))</f>
        <v>0</v>
      </c>
      <c r="O278" s="1126">
        <f t="shared" si="37"/>
        <v>0</v>
      </c>
      <c r="P278" s="1127">
        <f t="shared" si="37"/>
        <v>0</v>
      </c>
      <c r="Q278" s="1127">
        <f t="shared" si="37"/>
        <v>0</v>
      </c>
      <c r="R278" s="1127">
        <f t="shared" si="37"/>
        <v>0</v>
      </c>
      <c r="S278" s="1128">
        <f t="shared" si="37"/>
        <v>0</v>
      </c>
      <c r="T278" s="1128">
        <f t="shared" si="37"/>
        <v>0</v>
      </c>
      <c r="U278" s="1129">
        <f>IF(ISERROR(VLOOKUP($A278,기획현황!$F:$BS,기획현황!$AM$1,FALSE))=TRUE,0,VLOOKUP($A278,기획현황!$F:$BS,기획현황!$AM$1,FALSE))</f>
        <v>0</v>
      </c>
      <c r="V278" s="1130">
        <f t="shared" si="33"/>
        <v>0</v>
      </c>
      <c r="W278" s="1131">
        <f>IF(ISERROR(VLOOKUP($A278,기획현황!$F:$BS,기획현황!$BG$1,FALSE))=TRUE,0,VLOOKUP($A278,기획현황!$F:$BS,기획현황!$BG$1,FALSE))</f>
        <v>0</v>
      </c>
      <c r="X278" s="1130"/>
      <c r="Y278" s="238"/>
      <c r="Z278" s="1122">
        <f t="shared" si="35"/>
        <v>0</v>
      </c>
      <c r="AA278" s="1123">
        <f t="shared" si="35"/>
        <v>0</v>
      </c>
      <c r="AB278" s="1139">
        <f t="shared" si="35"/>
        <v>0</v>
      </c>
      <c r="AC278" s="1132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22">
        <f t="shared" si="36"/>
        <v>0</v>
      </c>
      <c r="AE278" s="1133">
        <f t="shared" si="36"/>
        <v>0</v>
      </c>
      <c r="AF278" s="1133">
        <f t="shared" si="36"/>
        <v>0</v>
      </c>
      <c r="AG278" s="1133">
        <f t="shared" si="36"/>
        <v>0</v>
      </c>
      <c r="AH278" s="1134">
        <f t="shared" si="36"/>
        <v>0</v>
      </c>
      <c r="AI278" s="1134">
        <f t="shared" si="36"/>
        <v>0</v>
      </c>
      <c r="AJ278" s="1135">
        <f>IF(ISERROR(VLOOKUP($A278,기획현황!$F:$BS,기획현황!$AM$1,FALSE))=TRUE,0,VLOOKUP($A278,기획현황!$F:$BS,기획현황!$AM$1,FALSE))</f>
        <v>0</v>
      </c>
      <c r="AK278" s="1130">
        <f t="shared" si="32"/>
        <v>0</v>
      </c>
      <c r="AL278" s="31"/>
    </row>
    <row r="279" spans="2:38" ht="53.25" customHeight="1">
      <c r="B279" s="310" t="str">
        <f t="shared" si="34"/>
        <v/>
      </c>
      <c r="C279" s="1117">
        <f>IF(ISERROR(VLOOKUP($A279,기획현황!$F:$BS,기획현황!$AG$1,FALSE))=TRUE,0,VLOOKUP($A279,기획현황!$F:$BS,기획현황!$AG$1,FALSE))</f>
        <v>0</v>
      </c>
      <c r="D279" s="1117">
        <f>IF(ISERROR(VLOOKUP($A279,기획현황!$F:$BS,기획현황!$AK$1,FALSE))=TRUE,0,VLOOKUP($A279,기획현황!$F:$BS,기획현황!$AK$1,FALSE))</f>
        <v>0</v>
      </c>
      <c r="F279" s="1140"/>
      <c r="G279" s="1119" t="str">
        <f>IF(ISERROR(VLOOKUP($A279,기획현황!$F:$BS,기획현황!$U$1,FALSE))=TRUE,"",VLOOKUP($A279,기획현황!$F:$BS,기획현황!$U$1,FALSE))</f>
        <v/>
      </c>
      <c r="H279" s="1119" t="str">
        <f>IF(ISERROR(VLOOKUP($A279,기획현황!$F:$BS,기획현황!$X$1,FALSE))=TRUE,"",VLOOKUP($A279,기획현황!$F:$BS,기획현황!$X$1,FALSE))</f>
        <v/>
      </c>
      <c r="I279" s="1120" t="str">
        <f>IF(ISERROR(VLOOKUP($A279,기획현황!$F:$BS,기획현황!$AG$1,FALSE))=TRUE,"",VLOOKUP($A279,기획현황!$F:$BS,기획현황!$AG$1,FALSE))</f>
        <v/>
      </c>
      <c r="J279" s="1136">
        <f>SUMIF(기획현황!$F:$F,$A279,기획현황!$AF:$AF)</f>
        <v>0</v>
      </c>
      <c r="K279" s="1122">
        <f>IF(ISERROR(VLOOKUP($A279,기획현황!$F:$BS,기획현황!$AU$1,FALSE))=TRUE,0,VLOOKUP($A279,기획현황!$F:$BS,기획현황!$AU$1,FALSE))</f>
        <v>0</v>
      </c>
      <c r="L279" s="1123">
        <f>IF(ISERROR(VLOOKUP($A279,기획현황!$F:$BS,기획현황!$AV$1,FALSE))=TRUE,0,VLOOKUP($A279,기획현황!$F:$BS,기획현황!$AV$1,FALSE))</f>
        <v>0</v>
      </c>
      <c r="M279" s="1124">
        <f>IF(ISERROR(VLOOKUP($A279,기획현황!$F:$BS,기획현황!$AW$1,FALSE))=TRUE,0,VLOOKUP($A279,기획현황!$F:$BS,기획현황!$AW$1,FALSE))</f>
        <v>0</v>
      </c>
      <c r="N279" s="1125">
        <f>IF(ISERROR(VLOOKUP($A279,기획현황!$F:$BS,기획현황!$AP$1,FALSE))=TRUE,0,VLOOKUP($A279,기획현황!$F:$BS,기획현황!$AP$1,FALSE))</f>
        <v>0</v>
      </c>
      <c r="O279" s="1126">
        <f t="shared" si="37"/>
        <v>0</v>
      </c>
      <c r="P279" s="1127">
        <f t="shared" si="37"/>
        <v>0</v>
      </c>
      <c r="Q279" s="1127">
        <f t="shared" si="37"/>
        <v>0</v>
      </c>
      <c r="R279" s="1127">
        <f t="shared" si="37"/>
        <v>0</v>
      </c>
      <c r="S279" s="1128">
        <f t="shared" si="37"/>
        <v>0</v>
      </c>
      <c r="T279" s="1128">
        <f t="shared" si="37"/>
        <v>0</v>
      </c>
      <c r="U279" s="1129">
        <f>IF(ISERROR(VLOOKUP($A279,기획현황!$F:$BS,기획현황!$AM$1,FALSE))=TRUE,0,VLOOKUP($A279,기획현황!$F:$BS,기획현황!$AM$1,FALSE))</f>
        <v>0</v>
      </c>
      <c r="V279" s="1130">
        <f t="shared" si="33"/>
        <v>0</v>
      </c>
      <c r="W279" s="1131">
        <f>IF(ISERROR(VLOOKUP($A279,기획현황!$F:$BS,기획현황!$BG$1,FALSE))=TRUE,0,VLOOKUP($A279,기획현황!$F:$BS,기획현황!$BG$1,FALSE))</f>
        <v>0</v>
      </c>
      <c r="X279" s="1130"/>
      <c r="Y279" s="238"/>
      <c r="Z279" s="1122">
        <f t="shared" si="35"/>
        <v>0</v>
      </c>
      <c r="AA279" s="1123">
        <f t="shared" si="35"/>
        <v>0</v>
      </c>
      <c r="AB279" s="1139">
        <f t="shared" si="35"/>
        <v>0</v>
      </c>
      <c r="AC279" s="1132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22">
        <f t="shared" si="36"/>
        <v>0</v>
      </c>
      <c r="AE279" s="1133">
        <f t="shared" si="36"/>
        <v>0</v>
      </c>
      <c r="AF279" s="1133">
        <f t="shared" si="36"/>
        <v>0</v>
      </c>
      <c r="AG279" s="1133">
        <f t="shared" si="36"/>
        <v>0</v>
      </c>
      <c r="AH279" s="1134">
        <f t="shared" si="36"/>
        <v>0</v>
      </c>
      <c r="AI279" s="1134">
        <f t="shared" si="36"/>
        <v>0</v>
      </c>
      <c r="AJ279" s="1135">
        <f>IF(ISERROR(VLOOKUP($A279,기획현황!$F:$BS,기획현황!$AM$1,FALSE))=TRUE,0,VLOOKUP($A279,기획현황!$F:$BS,기획현황!$AM$1,FALSE))</f>
        <v>0</v>
      </c>
      <c r="AK279" s="1130">
        <f t="shared" si="32"/>
        <v>0</v>
      </c>
      <c r="AL279" s="31"/>
    </row>
    <row r="280" spans="2:38" ht="53.25" customHeight="1">
      <c r="B280" s="310" t="str">
        <f t="shared" si="34"/>
        <v/>
      </c>
      <c r="C280" s="1117">
        <f>IF(ISERROR(VLOOKUP($A280,기획현황!$F:$BS,기획현황!$AG$1,FALSE))=TRUE,0,VLOOKUP($A280,기획현황!$F:$BS,기획현황!$AG$1,FALSE))</f>
        <v>0</v>
      </c>
      <c r="D280" s="1117">
        <f>IF(ISERROR(VLOOKUP($A280,기획현황!$F:$BS,기획현황!$AK$1,FALSE))=TRUE,0,VLOOKUP($A280,기획현황!$F:$BS,기획현황!$AK$1,FALSE))</f>
        <v>0</v>
      </c>
      <c r="F280" s="1140"/>
      <c r="G280" s="1119" t="str">
        <f>IF(ISERROR(VLOOKUP($A280,기획현황!$F:$BS,기획현황!$U$1,FALSE))=TRUE,"",VLOOKUP($A280,기획현황!$F:$BS,기획현황!$U$1,FALSE))</f>
        <v/>
      </c>
      <c r="H280" s="1119" t="str">
        <f>IF(ISERROR(VLOOKUP($A280,기획현황!$F:$BS,기획현황!$X$1,FALSE))=TRUE,"",VLOOKUP($A280,기획현황!$F:$BS,기획현황!$X$1,FALSE))</f>
        <v/>
      </c>
      <c r="I280" s="1120" t="str">
        <f>IF(ISERROR(VLOOKUP($A280,기획현황!$F:$BS,기획현황!$AG$1,FALSE))=TRUE,"",VLOOKUP($A280,기획현황!$F:$BS,기획현황!$AG$1,FALSE))</f>
        <v/>
      </c>
      <c r="J280" s="1136">
        <f>SUMIF(기획현황!$F:$F,$A280,기획현황!$AF:$AF)</f>
        <v>0</v>
      </c>
      <c r="K280" s="1122">
        <f>IF(ISERROR(VLOOKUP($A280,기획현황!$F:$BS,기획현황!$AU$1,FALSE))=TRUE,0,VLOOKUP($A280,기획현황!$F:$BS,기획현황!$AU$1,FALSE))</f>
        <v>0</v>
      </c>
      <c r="L280" s="1123">
        <f>IF(ISERROR(VLOOKUP($A280,기획현황!$F:$BS,기획현황!$AV$1,FALSE))=TRUE,0,VLOOKUP($A280,기획현황!$F:$BS,기획현황!$AV$1,FALSE))</f>
        <v>0</v>
      </c>
      <c r="M280" s="1124">
        <f>IF(ISERROR(VLOOKUP($A280,기획현황!$F:$BS,기획현황!$AW$1,FALSE))=TRUE,0,VLOOKUP($A280,기획현황!$F:$BS,기획현황!$AW$1,FALSE))</f>
        <v>0</v>
      </c>
      <c r="N280" s="1125">
        <f>IF(ISERROR(VLOOKUP($A280,기획현황!$F:$BS,기획현황!$AP$1,FALSE))=TRUE,0,VLOOKUP($A280,기획현황!$F:$BS,기획현황!$AP$1,FALSE))</f>
        <v>0</v>
      </c>
      <c r="O280" s="1126">
        <f t="shared" si="37"/>
        <v>0</v>
      </c>
      <c r="P280" s="1127">
        <f t="shared" si="37"/>
        <v>0</v>
      </c>
      <c r="Q280" s="1127">
        <f t="shared" si="37"/>
        <v>0</v>
      </c>
      <c r="R280" s="1127">
        <f t="shared" si="37"/>
        <v>0</v>
      </c>
      <c r="S280" s="1128">
        <f t="shared" si="37"/>
        <v>0</v>
      </c>
      <c r="T280" s="1128">
        <f t="shared" si="37"/>
        <v>0</v>
      </c>
      <c r="U280" s="1129">
        <f>IF(ISERROR(VLOOKUP($A280,기획현황!$F:$BS,기획현황!$AM$1,FALSE))=TRUE,0,VLOOKUP($A280,기획현황!$F:$BS,기획현황!$AM$1,FALSE))</f>
        <v>0</v>
      </c>
      <c r="V280" s="1130">
        <f t="shared" si="33"/>
        <v>0</v>
      </c>
      <c r="W280" s="1131">
        <f>IF(ISERROR(VLOOKUP($A280,기획현황!$F:$BS,기획현황!$BG$1,FALSE))=TRUE,0,VLOOKUP($A280,기획현황!$F:$BS,기획현황!$BG$1,FALSE))</f>
        <v>0</v>
      </c>
      <c r="X280" s="1130"/>
      <c r="Y280" s="238"/>
      <c r="Z280" s="1122">
        <f t="shared" si="35"/>
        <v>0</v>
      </c>
      <c r="AA280" s="1123">
        <f t="shared" si="35"/>
        <v>0</v>
      </c>
      <c r="AB280" s="1139">
        <f t="shared" si="35"/>
        <v>0</v>
      </c>
      <c r="AC280" s="1132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22">
        <f t="shared" si="36"/>
        <v>0</v>
      </c>
      <c r="AE280" s="1133">
        <f t="shared" si="36"/>
        <v>0</v>
      </c>
      <c r="AF280" s="1133">
        <f t="shared" si="36"/>
        <v>0</v>
      </c>
      <c r="AG280" s="1133">
        <f t="shared" si="36"/>
        <v>0</v>
      </c>
      <c r="AH280" s="1134">
        <f t="shared" si="36"/>
        <v>0</v>
      </c>
      <c r="AI280" s="1134">
        <f t="shared" si="36"/>
        <v>0</v>
      </c>
      <c r="AJ280" s="1135">
        <f>IF(ISERROR(VLOOKUP($A280,기획현황!$F:$BS,기획현황!$AM$1,FALSE))=TRUE,0,VLOOKUP($A280,기획현황!$F:$BS,기획현황!$AM$1,FALSE))</f>
        <v>0</v>
      </c>
      <c r="AK280" s="1130">
        <f t="shared" si="32"/>
        <v>0</v>
      </c>
      <c r="AL280" s="31"/>
    </row>
    <row r="281" spans="2:38" ht="53.25" customHeight="1">
      <c r="B281" s="310" t="str">
        <f t="shared" si="34"/>
        <v/>
      </c>
      <c r="C281" s="1117">
        <f>IF(ISERROR(VLOOKUP($A281,기획현황!$F:$BS,기획현황!$AG$1,FALSE))=TRUE,0,VLOOKUP($A281,기획현황!$F:$BS,기획현황!$AG$1,FALSE))</f>
        <v>0</v>
      </c>
      <c r="D281" s="1117">
        <f>IF(ISERROR(VLOOKUP($A281,기획현황!$F:$BS,기획현황!$AK$1,FALSE))=TRUE,0,VLOOKUP($A281,기획현황!$F:$BS,기획현황!$AK$1,FALSE))</f>
        <v>0</v>
      </c>
      <c r="F281" s="1140"/>
      <c r="G281" s="1119" t="str">
        <f>IF(ISERROR(VLOOKUP($A281,기획현황!$F:$BS,기획현황!$U$1,FALSE))=TRUE,"",VLOOKUP($A281,기획현황!$F:$BS,기획현황!$U$1,FALSE))</f>
        <v/>
      </c>
      <c r="H281" s="1119" t="str">
        <f>IF(ISERROR(VLOOKUP($A281,기획현황!$F:$BS,기획현황!$X$1,FALSE))=TRUE,"",VLOOKUP($A281,기획현황!$F:$BS,기획현황!$X$1,FALSE))</f>
        <v/>
      </c>
      <c r="I281" s="1120" t="str">
        <f>IF(ISERROR(VLOOKUP($A281,기획현황!$F:$BS,기획현황!$AG$1,FALSE))=TRUE,"",VLOOKUP($A281,기획현황!$F:$BS,기획현황!$AG$1,FALSE))</f>
        <v/>
      </c>
      <c r="J281" s="1136">
        <f>SUMIF(기획현황!$F:$F,$A281,기획현황!$AF:$AF)</f>
        <v>0</v>
      </c>
      <c r="K281" s="1122">
        <f>IF(ISERROR(VLOOKUP($A281,기획현황!$F:$BS,기획현황!$AU$1,FALSE))=TRUE,0,VLOOKUP($A281,기획현황!$F:$BS,기획현황!$AU$1,FALSE))</f>
        <v>0</v>
      </c>
      <c r="L281" s="1123">
        <f>IF(ISERROR(VLOOKUP($A281,기획현황!$F:$BS,기획현황!$AV$1,FALSE))=TRUE,0,VLOOKUP($A281,기획현황!$F:$BS,기획현황!$AV$1,FALSE))</f>
        <v>0</v>
      </c>
      <c r="M281" s="1124">
        <f>IF(ISERROR(VLOOKUP($A281,기획현황!$F:$BS,기획현황!$AW$1,FALSE))=TRUE,0,VLOOKUP($A281,기획현황!$F:$BS,기획현황!$AW$1,FALSE))</f>
        <v>0</v>
      </c>
      <c r="N281" s="1125">
        <f>IF(ISERROR(VLOOKUP($A281,기획현황!$F:$BS,기획현황!$AP$1,FALSE))=TRUE,0,VLOOKUP($A281,기획현황!$F:$BS,기획현황!$AP$1,FALSE))</f>
        <v>0</v>
      </c>
      <c r="O281" s="1126">
        <f t="shared" si="37"/>
        <v>0</v>
      </c>
      <c r="P281" s="1127">
        <f t="shared" si="37"/>
        <v>0</v>
      </c>
      <c r="Q281" s="1127">
        <f t="shared" si="37"/>
        <v>0</v>
      </c>
      <c r="R281" s="1127">
        <f t="shared" si="37"/>
        <v>0</v>
      </c>
      <c r="S281" s="1128">
        <f t="shared" si="37"/>
        <v>0</v>
      </c>
      <c r="T281" s="1128">
        <f t="shared" si="37"/>
        <v>0</v>
      </c>
      <c r="U281" s="1129">
        <f>IF(ISERROR(VLOOKUP($A281,기획현황!$F:$BS,기획현황!$AM$1,FALSE))=TRUE,0,VLOOKUP($A281,기획현황!$F:$BS,기획현황!$AM$1,FALSE))</f>
        <v>0</v>
      </c>
      <c r="V281" s="1130">
        <f t="shared" si="33"/>
        <v>0</v>
      </c>
      <c r="W281" s="1131">
        <f>IF(ISERROR(VLOOKUP($A281,기획현황!$F:$BS,기획현황!$BG$1,FALSE))=TRUE,0,VLOOKUP($A281,기획현황!$F:$BS,기획현황!$BG$1,FALSE))</f>
        <v>0</v>
      </c>
      <c r="X281" s="1130"/>
      <c r="Y281" s="238"/>
      <c r="Z281" s="1122">
        <f t="shared" si="35"/>
        <v>0</v>
      </c>
      <c r="AA281" s="1123">
        <f t="shared" si="35"/>
        <v>0</v>
      </c>
      <c r="AB281" s="1139">
        <f t="shared" si="35"/>
        <v>0</v>
      </c>
      <c r="AC281" s="1132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22">
        <f t="shared" si="36"/>
        <v>0</v>
      </c>
      <c r="AE281" s="1133">
        <f t="shared" si="36"/>
        <v>0</v>
      </c>
      <c r="AF281" s="1133">
        <f t="shared" si="36"/>
        <v>0</v>
      </c>
      <c r="AG281" s="1133">
        <f t="shared" si="36"/>
        <v>0</v>
      </c>
      <c r="AH281" s="1134">
        <f t="shared" si="36"/>
        <v>0</v>
      </c>
      <c r="AI281" s="1134">
        <f t="shared" si="36"/>
        <v>0</v>
      </c>
      <c r="AJ281" s="1135">
        <f>IF(ISERROR(VLOOKUP($A281,기획현황!$F:$BS,기획현황!$AM$1,FALSE))=TRUE,0,VLOOKUP($A281,기획현황!$F:$BS,기획현황!$AM$1,FALSE))</f>
        <v>0</v>
      </c>
      <c r="AK281" s="1130">
        <f t="shared" si="32"/>
        <v>0</v>
      </c>
      <c r="AL281" s="31"/>
    </row>
    <row r="282" spans="2:38" ht="53.25" customHeight="1">
      <c r="B282" s="310" t="str">
        <f t="shared" si="34"/>
        <v/>
      </c>
      <c r="C282" s="1117">
        <f>IF(ISERROR(VLOOKUP($A282,기획현황!$F:$BS,기획현황!$AG$1,FALSE))=TRUE,0,VLOOKUP($A282,기획현황!$F:$BS,기획현황!$AG$1,FALSE))</f>
        <v>0</v>
      </c>
      <c r="D282" s="1117">
        <f>IF(ISERROR(VLOOKUP($A282,기획현황!$F:$BS,기획현황!$AK$1,FALSE))=TRUE,0,VLOOKUP($A282,기획현황!$F:$BS,기획현황!$AK$1,FALSE))</f>
        <v>0</v>
      </c>
      <c r="F282" s="1140"/>
      <c r="G282" s="1119" t="str">
        <f>IF(ISERROR(VLOOKUP($A282,기획현황!$F:$BS,기획현황!$U$1,FALSE))=TRUE,"",VLOOKUP($A282,기획현황!$F:$BS,기획현황!$U$1,FALSE))</f>
        <v/>
      </c>
      <c r="H282" s="1119" t="str">
        <f>IF(ISERROR(VLOOKUP($A282,기획현황!$F:$BS,기획현황!$X$1,FALSE))=TRUE,"",VLOOKUP($A282,기획현황!$F:$BS,기획현황!$X$1,FALSE))</f>
        <v/>
      </c>
      <c r="I282" s="1120" t="str">
        <f>IF(ISERROR(VLOOKUP($A282,기획현황!$F:$BS,기획현황!$AG$1,FALSE))=TRUE,"",VLOOKUP($A282,기획현황!$F:$BS,기획현황!$AG$1,FALSE))</f>
        <v/>
      </c>
      <c r="J282" s="1136">
        <f>SUMIF(기획현황!$F:$F,$A282,기획현황!$AF:$AF)</f>
        <v>0</v>
      </c>
      <c r="K282" s="1122">
        <f>IF(ISERROR(VLOOKUP($A282,기획현황!$F:$BS,기획현황!$AU$1,FALSE))=TRUE,0,VLOOKUP($A282,기획현황!$F:$BS,기획현황!$AU$1,FALSE))</f>
        <v>0</v>
      </c>
      <c r="L282" s="1123">
        <f>IF(ISERROR(VLOOKUP($A282,기획현황!$F:$BS,기획현황!$AV$1,FALSE))=TRUE,0,VLOOKUP($A282,기획현황!$F:$BS,기획현황!$AV$1,FALSE))</f>
        <v>0</v>
      </c>
      <c r="M282" s="1124">
        <f>IF(ISERROR(VLOOKUP($A282,기획현황!$F:$BS,기획현황!$AW$1,FALSE))=TRUE,0,VLOOKUP($A282,기획현황!$F:$BS,기획현황!$AW$1,FALSE))</f>
        <v>0</v>
      </c>
      <c r="N282" s="1125">
        <f>IF(ISERROR(VLOOKUP($A282,기획현황!$F:$BS,기획현황!$AP$1,FALSE))=TRUE,0,VLOOKUP($A282,기획현황!$F:$BS,기획현황!$AP$1,FALSE))</f>
        <v>0</v>
      </c>
      <c r="O282" s="1126">
        <f t="shared" si="37"/>
        <v>0</v>
      </c>
      <c r="P282" s="1127">
        <f t="shared" si="37"/>
        <v>0</v>
      </c>
      <c r="Q282" s="1127">
        <f t="shared" si="37"/>
        <v>0</v>
      </c>
      <c r="R282" s="1127">
        <f t="shared" si="37"/>
        <v>0</v>
      </c>
      <c r="S282" s="1128">
        <f t="shared" si="37"/>
        <v>0</v>
      </c>
      <c r="T282" s="1128">
        <f t="shared" si="37"/>
        <v>0</v>
      </c>
      <c r="U282" s="1129">
        <f>IF(ISERROR(VLOOKUP($A282,기획현황!$F:$BS,기획현황!$AM$1,FALSE))=TRUE,0,VLOOKUP($A282,기획현황!$F:$BS,기획현황!$AM$1,FALSE))</f>
        <v>0</v>
      </c>
      <c r="V282" s="1130">
        <f t="shared" si="33"/>
        <v>0</v>
      </c>
      <c r="W282" s="1131">
        <f>IF(ISERROR(VLOOKUP($A282,기획현황!$F:$BS,기획현황!$BG$1,FALSE))=TRUE,0,VLOOKUP($A282,기획현황!$F:$BS,기획현황!$BG$1,FALSE))</f>
        <v>0</v>
      </c>
      <c r="X282" s="1130"/>
      <c r="Y282" s="238"/>
      <c r="Z282" s="1122">
        <f t="shared" si="35"/>
        <v>0</v>
      </c>
      <c r="AA282" s="1123">
        <f t="shared" si="35"/>
        <v>0</v>
      </c>
      <c r="AB282" s="1139">
        <f t="shared" si="35"/>
        <v>0</v>
      </c>
      <c r="AC282" s="1132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22">
        <f t="shared" si="36"/>
        <v>0</v>
      </c>
      <c r="AE282" s="1133">
        <f t="shared" si="36"/>
        <v>0</v>
      </c>
      <c r="AF282" s="1133">
        <f t="shared" si="36"/>
        <v>0</v>
      </c>
      <c r="AG282" s="1133">
        <f t="shared" si="36"/>
        <v>0</v>
      </c>
      <c r="AH282" s="1134">
        <f t="shared" si="36"/>
        <v>0</v>
      </c>
      <c r="AI282" s="1134">
        <f t="shared" si="36"/>
        <v>0</v>
      </c>
      <c r="AJ282" s="1135">
        <f>IF(ISERROR(VLOOKUP($A282,기획현황!$F:$BS,기획현황!$AM$1,FALSE))=TRUE,0,VLOOKUP($A282,기획현황!$F:$BS,기획현황!$AM$1,FALSE))</f>
        <v>0</v>
      </c>
      <c r="AK282" s="1130">
        <f t="shared" si="32"/>
        <v>0</v>
      </c>
      <c r="AL282" s="31"/>
    </row>
    <row r="283" spans="2:38" ht="53.25" customHeight="1">
      <c r="B283" s="310" t="str">
        <f t="shared" si="34"/>
        <v/>
      </c>
      <c r="C283" s="1117">
        <f>IF(ISERROR(VLOOKUP($A283,기획현황!$F:$BS,기획현황!$AG$1,FALSE))=TRUE,0,VLOOKUP($A283,기획현황!$F:$BS,기획현황!$AG$1,FALSE))</f>
        <v>0</v>
      </c>
      <c r="D283" s="1117">
        <f>IF(ISERROR(VLOOKUP($A283,기획현황!$F:$BS,기획현황!$AK$1,FALSE))=TRUE,0,VLOOKUP($A283,기획현황!$F:$BS,기획현황!$AK$1,FALSE))</f>
        <v>0</v>
      </c>
      <c r="F283" s="1140"/>
      <c r="G283" s="1119" t="str">
        <f>IF(ISERROR(VLOOKUP($A283,기획현황!$F:$BS,기획현황!$U$1,FALSE))=TRUE,"",VLOOKUP($A283,기획현황!$F:$BS,기획현황!$U$1,FALSE))</f>
        <v/>
      </c>
      <c r="H283" s="1119" t="str">
        <f>IF(ISERROR(VLOOKUP($A283,기획현황!$F:$BS,기획현황!$X$1,FALSE))=TRUE,"",VLOOKUP($A283,기획현황!$F:$BS,기획현황!$X$1,FALSE))</f>
        <v/>
      </c>
      <c r="I283" s="1120" t="str">
        <f>IF(ISERROR(VLOOKUP($A283,기획현황!$F:$BS,기획현황!$AG$1,FALSE))=TRUE,"",VLOOKUP($A283,기획현황!$F:$BS,기획현황!$AG$1,FALSE))</f>
        <v/>
      </c>
      <c r="J283" s="1136">
        <f>SUMIF(기획현황!$F:$F,$A283,기획현황!$AF:$AF)</f>
        <v>0</v>
      </c>
      <c r="K283" s="1122">
        <f>IF(ISERROR(VLOOKUP($A283,기획현황!$F:$BS,기획현황!$AU$1,FALSE))=TRUE,0,VLOOKUP($A283,기획현황!$F:$BS,기획현황!$AU$1,FALSE))</f>
        <v>0</v>
      </c>
      <c r="L283" s="1123">
        <f>IF(ISERROR(VLOOKUP($A283,기획현황!$F:$BS,기획현황!$AV$1,FALSE))=TRUE,0,VLOOKUP($A283,기획현황!$F:$BS,기획현황!$AV$1,FALSE))</f>
        <v>0</v>
      </c>
      <c r="M283" s="1124">
        <f>IF(ISERROR(VLOOKUP($A283,기획현황!$F:$BS,기획현황!$AW$1,FALSE))=TRUE,0,VLOOKUP($A283,기획현황!$F:$BS,기획현황!$AW$1,FALSE))</f>
        <v>0</v>
      </c>
      <c r="N283" s="1125">
        <f>IF(ISERROR(VLOOKUP($A283,기획현황!$F:$BS,기획현황!$AP$1,FALSE))=TRUE,0,VLOOKUP($A283,기획현황!$F:$BS,기획현황!$AP$1,FALSE))</f>
        <v>0</v>
      </c>
      <c r="O283" s="1126">
        <f t="shared" si="37"/>
        <v>0</v>
      </c>
      <c r="P283" s="1127">
        <f t="shared" si="37"/>
        <v>0</v>
      </c>
      <c r="Q283" s="1127">
        <f t="shared" si="37"/>
        <v>0</v>
      </c>
      <c r="R283" s="1127">
        <f t="shared" si="37"/>
        <v>0</v>
      </c>
      <c r="S283" s="1128">
        <f t="shared" si="37"/>
        <v>0</v>
      </c>
      <c r="T283" s="1128">
        <f t="shared" si="37"/>
        <v>0</v>
      </c>
      <c r="U283" s="1129">
        <f>IF(ISERROR(VLOOKUP($A283,기획현황!$F:$BS,기획현황!$AM$1,FALSE))=TRUE,0,VLOOKUP($A283,기획현황!$F:$BS,기획현황!$AM$1,FALSE))</f>
        <v>0</v>
      </c>
      <c r="V283" s="1130">
        <f t="shared" si="33"/>
        <v>0</v>
      </c>
      <c r="W283" s="1131">
        <f>IF(ISERROR(VLOOKUP($A283,기획현황!$F:$BS,기획현황!$BG$1,FALSE))=TRUE,0,VLOOKUP($A283,기획현황!$F:$BS,기획현황!$BG$1,FALSE))</f>
        <v>0</v>
      </c>
      <c r="X283" s="1130"/>
      <c r="Y283" s="238"/>
      <c r="Z283" s="1122">
        <f t="shared" si="35"/>
        <v>0</v>
      </c>
      <c r="AA283" s="1123">
        <f t="shared" si="35"/>
        <v>0</v>
      </c>
      <c r="AB283" s="1139">
        <f t="shared" si="35"/>
        <v>0</v>
      </c>
      <c r="AC283" s="1132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22">
        <f t="shared" si="36"/>
        <v>0</v>
      </c>
      <c r="AE283" s="1133">
        <f t="shared" si="36"/>
        <v>0</v>
      </c>
      <c r="AF283" s="1133">
        <f t="shared" si="36"/>
        <v>0</v>
      </c>
      <c r="AG283" s="1133">
        <f t="shared" si="36"/>
        <v>0</v>
      </c>
      <c r="AH283" s="1134">
        <f t="shared" si="36"/>
        <v>0</v>
      </c>
      <c r="AI283" s="1134">
        <f t="shared" si="36"/>
        <v>0</v>
      </c>
      <c r="AJ283" s="1135">
        <f>IF(ISERROR(VLOOKUP($A283,기획현황!$F:$BS,기획현황!$AM$1,FALSE))=TRUE,0,VLOOKUP($A283,기획현황!$F:$BS,기획현황!$AM$1,FALSE))</f>
        <v>0</v>
      </c>
      <c r="AK283" s="1130">
        <f t="shared" si="32"/>
        <v>0</v>
      </c>
      <c r="AL283" s="31"/>
    </row>
    <row r="284" spans="2:38" ht="53.25" customHeight="1">
      <c r="B284" s="310" t="str">
        <f t="shared" si="34"/>
        <v/>
      </c>
      <c r="C284" s="1117">
        <f>IF(ISERROR(VLOOKUP($A284,기획현황!$F:$BS,기획현황!$AG$1,FALSE))=TRUE,0,VLOOKUP($A284,기획현황!$F:$BS,기획현황!$AG$1,FALSE))</f>
        <v>0</v>
      </c>
      <c r="D284" s="1117">
        <f>IF(ISERROR(VLOOKUP($A284,기획현황!$F:$BS,기획현황!$AK$1,FALSE))=TRUE,0,VLOOKUP($A284,기획현황!$F:$BS,기획현황!$AK$1,FALSE))</f>
        <v>0</v>
      </c>
      <c r="F284" s="1140"/>
      <c r="G284" s="1119" t="str">
        <f>IF(ISERROR(VLOOKUP($A284,기획현황!$F:$BS,기획현황!$U$1,FALSE))=TRUE,"",VLOOKUP($A284,기획현황!$F:$BS,기획현황!$U$1,FALSE))</f>
        <v/>
      </c>
      <c r="H284" s="1119" t="str">
        <f>IF(ISERROR(VLOOKUP($A284,기획현황!$F:$BS,기획현황!$X$1,FALSE))=TRUE,"",VLOOKUP($A284,기획현황!$F:$BS,기획현황!$X$1,FALSE))</f>
        <v/>
      </c>
      <c r="I284" s="1120" t="str">
        <f>IF(ISERROR(VLOOKUP($A284,기획현황!$F:$BS,기획현황!$AG$1,FALSE))=TRUE,"",VLOOKUP($A284,기획현황!$F:$BS,기획현황!$AG$1,FALSE))</f>
        <v/>
      </c>
      <c r="J284" s="1136">
        <f>SUMIF(기획현황!$F:$F,$A284,기획현황!$AF:$AF)</f>
        <v>0</v>
      </c>
      <c r="K284" s="1122">
        <f>IF(ISERROR(VLOOKUP($A284,기획현황!$F:$BS,기획현황!$AU$1,FALSE))=TRUE,0,VLOOKUP($A284,기획현황!$F:$BS,기획현황!$AU$1,FALSE))</f>
        <v>0</v>
      </c>
      <c r="L284" s="1123">
        <f>IF(ISERROR(VLOOKUP($A284,기획현황!$F:$BS,기획현황!$AV$1,FALSE))=TRUE,0,VLOOKUP($A284,기획현황!$F:$BS,기획현황!$AV$1,FALSE))</f>
        <v>0</v>
      </c>
      <c r="M284" s="1124">
        <f>IF(ISERROR(VLOOKUP($A284,기획현황!$F:$BS,기획현황!$AW$1,FALSE))=TRUE,0,VLOOKUP($A284,기획현황!$F:$BS,기획현황!$AW$1,FALSE))</f>
        <v>0</v>
      </c>
      <c r="N284" s="1125">
        <f>IF(ISERROR(VLOOKUP($A284,기획현황!$F:$BS,기획현황!$AP$1,FALSE))=TRUE,0,VLOOKUP($A284,기획현황!$F:$BS,기획현황!$AP$1,FALSE))</f>
        <v>0</v>
      </c>
      <c r="O284" s="1126">
        <f t="shared" si="37"/>
        <v>0</v>
      </c>
      <c r="P284" s="1127">
        <f t="shared" si="37"/>
        <v>0</v>
      </c>
      <c r="Q284" s="1127">
        <f t="shared" si="37"/>
        <v>0</v>
      </c>
      <c r="R284" s="1127">
        <f t="shared" si="37"/>
        <v>0</v>
      </c>
      <c r="S284" s="1128">
        <f t="shared" si="37"/>
        <v>0</v>
      </c>
      <c r="T284" s="1128">
        <f t="shared" si="37"/>
        <v>0</v>
      </c>
      <c r="U284" s="1129">
        <f>IF(ISERROR(VLOOKUP($A284,기획현황!$F:$BS,기획현황!$AM$1,FALSE))=TRUE,0,VLOOKUP($A284,기획현황!$F:$BS,기획현황!$AM$1,FALSE))</f>
        <v>0</v>
      </c>
      <c r="V284" s="1130">
        <f t="shared" si="33"/>
        <v>0</v>
      </c>
      <c r="W284" s="1131">
        <f>IF(ISERROR(VLOOKUP($A284,기획현황!$F:$BS,기획현황!$BG$1,FALSE))=TRUE,0,VLOOKUP($A284,기획현황!$F:$BS,기획현황!$BG$1,FALSE))</f>
        <v>0</v>
      </c>
      <c r="X284" s="1130"/>
      <c r="Y284" s="238"/>
      <c r="Z284" s="1122">
        <f t="shared" si="35"/>
        <v>0</v>
      </c>
      <c r="AA284" s="1123">
        <f t="shared" si="35"/>
        <v>0</v>
      </c>
      <c r="AB284" s="1139">
        <f t="shared" si="35"/>
        <v>0</v>
      </c>
      <c r="AC284" s="1132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22">
        <f t="shared" si="36"/>
        <v>0</v>
      </c>
      <c r="AE284" s="1133">
        <f t="shared" si="36"/>
        <v>0</v>
      </c>
      <c r="AF284" s="1133">
        <f t="shared" si="36"/>
        <v>0</v>
      </c>
      <c r="AG284" s="1133">
        <f t="shared" si="36"/>
        <v>0</v>
      </c>
      <c r="AH284" s="1134">
        <f t="shared" si="36"/>
        <v>0</v>
      </c>
      <c r="AI284" s="1134">
        <f t="shared" si="36"/>
        <v>0</v>
      </c>
      <c r="AJ284" s="1135">
        <f>IF(ISERROR(VLOOKUP($A284,기획현황!$F:$BS,기획현황!$AM$1,FALSE))=TRUE,0,VLOOKUP($A284,기획현황!$F:$BS,기획현황!$AM$1,FALSE))</f>
        <v>0</v>
      </c>
      <c r="AK284" s="1130">
        <f t="shared" si="32"/>
        <v>0</v>
      </c>
      <c r="AL284" s="31"/>
    </row>
    <row r="285" spans="2:38" ht="53.25" customHeight="1">
      <c r="B285" s="310" t="str">
        <f t="shared" si="34"/>
        <v/>
      </c>
      <c r="C285" s="1117">
        <f>IF(ISERROR(VLOOKUP($A285,기획현황!$F:$BS,기획현황!$AG$1,FALSE))=TRUE,0,VLOOKUP($A285,기획현황!$F:$BS,기획현황!$AG$1,FALSE))</f>
        <v>0</v>
      </c>
      <c r="D285" s="1117">
        <f>IF(ISERROR(VLOOKUP($A285,기획현황!$F:$BS,기획현황!$AK$1,FALSE))=TRUE,0,VLOOKUP($A285,기획현황!$F:$BS,기획현황!$AK$1,FALSE))</f>
        <v>0</v>
      </c>
      <c r="F285" s="1140"/>
      <c r="G285" s="1119" t="str">
        <f>IF(ISERROR(VLOOKUP($A285,기획현황!$F:$BS,기획현황!$U$1,FALSE))=TRUE,"",VLOOKUP($A285,기획현황!$F:$BS,기획현황!$U$1,FALSE))</f>
        <v/>
      </c>
      <c r="H285" s="1119" t="str">
        <f>IF(ISERROR(VLOOKUP($A285,기획현황!$F:$BS,기획현황!$X$1,FALSE))=TRUE,"",VLOOKUP($A285,기획현황!$F:$BS,기획현황!$X$1,FALSE))</f>
        <v/>
      </c>
      <c r="I285" s="1120" t="str">
        <f>IF(ISERROR(VLOOKUP($A285,기획현황!$F:$BS,기획현황!$AG$1,FALSE))=TRUE,"",VLOOKUP($A285,기획현황!$F:$BS,기획현황!$AG$1,FALSE))</f>
        <v/>
      </c>
      <c r="J285" s="1136">
        <f>SUMIF(기획현황!$F:$F,$A285,기획현황!$AF:$AF)</f>
        <v>0</v>
      </c>
      <c r="K285" s="1122">
        <f>IF(ISERROR(VLOOKUP($A285,기획현황!$F:$BS,기획현황!$AU$1,FALSE))=TRUE,0,VLOOKUP($A285,기획현황!$F:$BS,기획현황!$AU$1,FALSE))</f>
        <v>0</v>
      </c>
      <c r="L285" s="1123">
        <f>IF(ISERROR(VLOOKUP($A285,기획현황!$F:$BS,기획현황!$AV$1,FALSE))=TRUE,0,VLOOKUP($A285,기획현황!$F:$BS,기획현황!$AV$1,FALSE))</f>
        <v>0</v>
      </c>
      <c r="M285" s="1124">
        <f>IF(ISERROR(VLOOKUP($A285,기획현황!$F:$BS,기획현황!$AW$1,FALSE))=TRUE,0,VLOOKUP($A285,기획현황!$F:$BS,기획현황!$AW$1,FALSE))</f>
        <v>0</v>
      </c>
      <c r="N285" s="1125">
        <f>IF(ISERROR(VLOOKUP($A285,기획현황!$F:$BS,기획현황!$AP$1,FALSE))=TRUE,0,VLOOKUP($A285,기획현황!$F:$BS,기획현황!$AP$1,FALSE))</f>
        <v>0</v>
      </c>
      <c r="O285" s="1126">
        <f t="shared" si="37"/>
        <v>0</v>
      </c>
      <c r="P285" s="1127">
        <f t="shared" si="37"/>
        <v>0</v>
      </c>
      <c r="Q285" s="1127">
        <f t="shared" si="37"/>
        <v>0</v>
      </c>
      <c r="R285" s="1127">
        <f t="shared" si="37"/>
        <v>0</v>
      </c>
      <c r="S285" s="1128">
        <f t="shared" si="37"/>
        <v>0</v>
      </c>
      <c r="T285" s="1128">
        <f t="shared" si="37"/>
        <v>0</v>
      </c>
      <c r="U285" s="1129">
        <f>IF(ISERROR(VLOOKUP($A285,기획현황!$F:$BS,기획현황!$AM$1,FALSE))=TRUE,0,VLOOKUP($A285,기획현황!$F:$BS,기획현황!$AM$1,FALSE))</f>
        <v>0</v>
      </c>
      <c r="V285" s="1130">
        <f t="shared" si="33"/>
        <v>0</v>
      </c>
      <c r="W285" s="1131">
        <f>IF(ISERROR(VLOOKUP($A285,기획현황!$F:$BS,기획현황!$BG$1,FALSE))=TRUE,0,VLOOKUP($A285,기획현황!$F:$BS,기획현황!$BG$1,FALSE))</f>
        <v>0</v>
      </c>
      <c r="X285" s="1130"/>
      <c r="Y285" s="238"/>
      <c r="Z285" s="1122">
        <f t="shared" si="35"/>
        <v>0</v>
      </c>
      <c r="AA285" s="1123">
        <f t="shared" si="35"/>
        <v>0</v>
      </c>
      <c r="AB285" s="1139">
        <f t="shared" si="35"/>
        <v>0</v>
      </c>
      <c r="AC285" s="1132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22">
        <f t="shared" si="36"/>
        <v>0</v>
      </c>
      <c r="AE285" s="1133">
        <f t="shared" si="36"/>
        <v>0</v>
      </c>
      <c r="AF285" s="1133">
        <f t="shared" si="36"/>
        <v>0</v>
      </c>
      <c r="AG285" s="1133">
        <f t="shared" si="36"/>
        <v>0</v>
      </c>
      <c r="AH285" s="1134">
        <f t="shared" si="36"/>
        <v>0</v>
      </c>
      <c r="AI285" s="1134">
        <f t="shared" si="36"/>
        <v>0</v>
      </c>
      <c r="AJ285" s="1135">
        <f>IF(ISERROR(VLOOKUP($A285,기획현황!$F:$BS,기획현황!$AM$1,FALSE))=TRUE,0,VLOOKUP($A285,기획현황!$F:$BS,기획현황!$AM$1,FALSE))</f>
        <v>0</v>
      </c>
      <c r="AK285" s="1130">
        <f t="shared" si="32"/>
        <v>0</v>
      </c>
      <c r="AL285" s="31"/>
    </row>
    <row r="286" spans="2:38" ht="53.25" customHeight="1">
      <c r="B286" s="310" t="str">
        <f t="shared" si="34"/>
        <v/>
      </c>
      <c r="C286" s="1117">
        <f>IF(ISERROR(VLOOKUP($A286,기획현황!$F:$BS,기획현황!$AG$1,FALSE))=TRUE,0,VLOOKUP($A286,기획현황!$F:$BS,기획현황!$AG$1,FALSE))</f>
        <v>0</v>
      </c>
      <c r="D286" s="1117">
        <f>IF(ISERROR(VLOOKUP($A286,기획현황!$F:$BS,기획현황!$AK$1,FALSE))=TRUE,0,VLOOKUP($A286,기획현황!$F:$BS,기획현황!$AK$1,FALSE))</f>
        <v>0</v>
      </c>
      <c r="F286" s="1140"/>
      <c r="G286" s="1119" t="str">
        <f>IF(ISERROR(VLOOKUP($A286,기획현황!$F:$BS,기획현황!$U$1,FALSE))=TRUE,"",VLOOKUP($A286,기획현황!$F:$BS,기획현황!$U$1,FALSE))</f>
        <v/>
      </c>
      <c r="H286" s="1119" t="str">
        <f>IF(ISERROR(VLOOKUP($A286,기획현황!$F:$BS,기획현황!$X$1,FALSE))=TRUE,"",VLOOKUP($A286,기획현황!$F:$BS,기획현황!$X$1,FALSE))</f>
        <v/>
      </c>
      <c r="I286" s="1120" t="str">
        <f>IF(ISERROR(VLOOKUP($A286,기획현황!$F:$BS,기획현황!$AG$1,FALSE))=TRUE,"",VLOOKUP($A286,기획현황!$F:$BS,기획현황!$AG$1,FALSE))</f>
        <v/>
      </c>
      <c r="J286" s="1136">
        <f>SUMIF(기획현황!$F:$F,$A286,기획현황!$AF:$AF)</f>
        <v>0</v>
      </c>
      <c r="K286" s="1122">
        <f>IF(ISERROR(VLOOKUP($A286,기획현황!$F:$BS,기획현황!$AU$1,FALSE))=TRUE,0,VLOOKUP($A286,기획현황!$F:$BS,기획현황!$AU$1,FALSE))</f>
        <v>0</v>
      </c>
      <c r="L286" s="1123">
        <f>IF(ISERROR(VLOOKUP($A286,기획현황!$F:$BS,기획현황!$AV$1,FALSE))=TRUE,0,VLOOKUP($A286,기획현황!$F:$BS,기획현황!$AV$1,FALSE))</f>
        <v>0</v>
      </c>
      <c r="M286" s="1124">
        <f>IF(ISERROR(VLOOKUP($A286,기획현황!$F:$BS,기획현황!$AW$1,FALSE))=TRUE,0,VLOOKUP($A286,기획현황!$F:$BS,기획현황!$AW$1,FALSE))</f>
        <v>0</v>
      </c>
      <c r="N286" s="1125">
        <f>IF(ISERROR(VLOOKUP($A286,기획현황!$F:$BS,기획현황!$AP$1,FALSE))=TRUE,0,VLOOKUP($A286,기획현황!$F:$BS,기획현황!$AP$1,FALSE))</f>
        <v>0</v>
      </c>
      <c r="O286" s="1126">
        <f t="shared" si="37"/>
        <v>0</v>
      </c>
      <c r="P286" s="1127">
        <f t="shared" si="37"/>
        <v>0</v>
      </c>
      <c r="Q286" s="1127">
        <f t="shared" si="37"/>
        <v>0</v>
      </c>
      <c r="R286" s="1127">
        <f t="shared" si="37"/>
        <v>0</v>
      </c>
      <c r="S286" s="1128">
        <f t="shared" si="37"/>
        <v>0</v>
      </c>
      <c r="T286" s="1128">
        <f t="shared" si="37"/>
        <v>0</v>
      </c>
      <c r="U286" s="1129">
        <f>IF(ISERROR(VLOOKUP($A286,기획현황!$F:$BS,기획현황!$AM$1,FALSE))=TRUE,0,VLOOKUP($A286,기획현황!$F:$BS,기획현황!$AM$1,FALSE))</f>
        <v>0</v>
      </c>
      <c r="V286" s="1130">
        <f t="shared" si="33"/>
        <v>0</v>
      </c>
      <c r="W286" s="1131">
        <f>IF(ISERROR(VLOOKUP($A286,기획현황!$F:$BS,기획현황!$BG$1,FALSE))=TRUE,0,VLOOKUP($A286,기획현황!$F:$BS,기획현황!$BG$1,FALSE))</f>
        <v>0</v>
      </c>
      <c r="X286" s="1130"/>
      <c r="Y286" s="238"/>
      <c r="Z286" s="1122">
        <f t="shared" si="35"/>
        <v>0</v>
      </c>
      <c r="AA286" s="1123">
        <f t="shared" si="35"/>
        <v>0</v>
      </c>
      <c r="AB286" s="1139">
        <f t="shared" si="35"/>
        <v>0</v>
      </c>
      <c r="AC286" s="1132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22">
        <f t="shared" si="36"/>
        <v>0</v>
      </c>
      <c r="AE286" s="1133">
        <f t="shared" si="36"/>
        <v>0</v>
      </c>
      <c r="AF286" s="1133">
        <f t="shared" si="36"/>
        <v>0</v>
      </c>
      <c r="AG286" s="1133">
        <f t="shared" si="36"/>
        <v>0</v>
      </c>
      <c r="AH286" s="1134">
        <f t="shared" si="36"/>
        <v>0</v>
      </c>
      <c r="AI286" s="1134">
        <f t="shared" si="36"/>
        <v>0</v>
      </c>
      <c r="AJ286" s="1135">
        <f>IF(ISERROR(VLOOKUP($A286,기획현황!$F:$BS,기획현황!$AM$1,FALSE))=TRUE,0,VLOOKUP($A286,기획현황!$F:$BS,기획현황!$AM$1,FALSE))</f>
        <v>0</v>
      </c>
      <c r="AK286" s="1130">
        <f t="shared" si="32"/>
        <v>0</v>
      </c>
      <c r="AL286" s="31"/>
    </row>
    <row r="287" spans="2:38" ht="53.25" customHeight="1">
      <c r="B287" s="310" t="str">
        <f t="shared" si="34"/>
        <v/>
      </c>
      <c r="C287" s="1117">
        <f>IF(ISERROR(VLOOKUP($A287,기획현황!$F:$BS,기획현황!$AG$1,FALSE))=TRUE,0,VLOOKUP($A287,기획현황!$F:$BS,기획현황!$AG$1,FALSE))</f>
        <v>0</v>
      </c>
      <c r="D287" s="1117">
        <f>IF(ISERROR(VLOOKUP($A287,기획현황!$F:$BS,기획현황!$AK$1,FALSE))=TRUE,0,VLOOKUP($A287,기획현황!$F:$BS,기획현황!$AK$1,FALSE))</f>
        <v>0</v>
      </c>
      <c r="F287" s="1140"/>
      <c r="G287" s="1119" t="str">
        <f>IF(ISERROR(VLOOKUP($A287,기획현황!$F:$BS,기획현황!$U$1,FALSE))=TRUE,"",VLOOKUP($A287,기획현황!$F:$BS,기획현황!$U$1,FALSE))</f>
        <v/>
      </c>
      <c r="H287" s="1119" t="str">
        <f>IF(ISERROR(VLOOKUP($A287,기획현황!$F:$BS,기획현황!$X$1,FALSE))=TRUE,"",VLOOKUP($A287,기획현황!$F:$BS,기획현황!$X$1,FALSE))</f>
        <v/>
      </c>
      <c r="I287" s="1120" t="str">
        <f>IF(ISERROR(VLOOKUP($A287,기획현황!$F:$BS,기획현황!$AG$1,FALSE))=TRUE,"",VLOOKUP($A287,기획현황!$F:$BS,기획현황!$AG$1,FALSE))</f>
        <v/>
      </c>
      <c r="J287" s="1136">
        <f>SUMIF(기획현황!$F:$F,$A287,기획현황!$AF:$AF)</f>
        <v>0</v>
      </c>
      <c r="K287" s="1122">
        <f>IF(ISERROR(VLOOKUP($A287,기획현황!$F:$BS,기획현황!$AU$1,FALSE))=TRUE,0,VLOOKUP($A287,기획현황!$F:$BS,기획현황!$AU$1,FALSE))</f>
        <v>0</v>
      </c>
      <c r="L287" s="1123">
        <f>IF(ISERROR(VLOOKUP($A287,기획현황!$F:$BS,기획현황!$AV$1,FALSE))=TRUE,0,VLOOKUP($A287,기획현황!$F:$BS,기획현황!$AV$1,FALSE))</f>
        <v>0</v>
      </c>
      <c r="M287" s="1124">
        <f>IF(ISERROR(VLOOKUP($A287,기획현황!$F:$BS,기획현황!$AW$1,FALSE))=TRUE,0,VLOOKUP($A287,기획현황!$F:$BS,기획현황!$AW$1,FALSE))</f>
        <v>0</v>
      </c>
      <c r="N287" s="1125">
        <f>IF(ISERROR(VLOOKUP($A287,기획현황!$F:$BS,기획현황!$AP$1,FALSE))=TRUE,0,VLOOKUP($A287,기획현황!$F:$BS,기획현황!$AP$1,FALSE))</f>
        <v>0</v>
      </c>
      <c r="O287" s="1126">
        <f t="shared" si="37"/>
        <v>0</v>
      </c>
      <c r="P287" s="1127">
        <f t="shared" si="37"/>
        <v>0</v>
      </c>
      <c r="Q287" s="1127">
        <f t="shared" si="37"/>
        <v>0</v>
      </c>
      <c r="R287" s="1127">
        <f t="shared" si="37"/>
        <v>0</v>
      </c>
      <c r="S287" s="1128">
        <f t="shared" si="37"/>
        <v>0</v>
      </c>
      <c r="T287" s="1128">
        <f t="shared" si="37"/>
        <v>0</v>
      </c>
      <c r="U287" s="1129">
        <f>IF(ISERROR(VLOOKUP($A287,기획현황!$F:$BS,기획현황!$AM$1,FALSE))=TRUE,0,VLOOKUP($A287,기획현황!$F:$BS,기획현황!$AM$1,FALSE))</f>
        <v>0</v>
      </c>
      <c r="V287" s="1130">
        <f t="shared" si="33"/>
        <v>0</v>
      </c>
      <c r="W287" s="1131">
        <f>IF(ISERROR(VLOOKUP($A287,기획현황!$F:$BS,기획현황!$BG$1,FALSE))=TRUE,0,VLOOKUP($A287,기획현황!$F:$BS,기획현황!$BG$1,FALSE))</f>
        <v>0</v>
      </c>
      <c r="X287" s="1130"/>
      <c r="Y287" s="238"/>
      <c r="Z287" s="1122">
        <f t="shared" si="35"/>
        <v>0</v>
      </c>
      <c r="AA287" s="1123">
        <f t="shared" si="35"/>
        <v>0</v>
      </c>
      <c r="AB287" s="1139">
        <f t="shared" si="35"/>
        <v>0</v>
      </c>
      <c r="AC287" s="1132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22">
        <f t="shared" si="36"/>
        <v>0</v>
      </c>
      <c r="AE287" s="1133">
        <f t="shared" si="36"/>
        <v>0</v>
      </c>
      <c r="AF287" s="1133">
        <f t="shared" si="36"/>
        <v>0</v>
      </c>
      <c r="AG287" s="1133">
        <f t="shared" si="36"/>
        <v>0</v>
      </c>
      <c r="AH287" s="1134">
        <f t="shared" si="36"/>
        <v>0</v>
      </c>
      <c r="AI287" s="1134">
        <f t="shared" si="36"/>
        <v>0</v>
      </c>
      <c r="AJ287" s="1135">
        <f>IF(ISERROR(VLOOKUP($A287,기획현황!$F:$BS,기획현황!$AM$1,FALSE))=TRUE,0,VLOOKUP($A287,기획현황!$F:$BS,기획현황!$AM$1,FALSE))</f>
        <v>0</v>
      </c>
      <c r="AK287" s="1130">
        <f t="shared" si="32"/>
        <v>0</v>
      </c>
      <c r="AL287" s="31"/>
    </row>
    <row r="288" spans="2:38" ht="53.25" customHeight="1">
      <c r="B288" s="310" t="str">
        <f t="shared" si="34"/>
        <v/>
      </c>
      <c r="C288" s="1117">
        <f>IF(ISERROR(VLOOKUP($A288,기획현황!$F:$BS,기획현황!$AG$1,FALSE))=TRUE,0,VLOOKUP($A288,기획현황!$F:$BS,기획현황!$AG$1,FALSE))</f>
        <v>0</v>
      </c>
      <c r="D288" s="1117">
        <f>IF(ISERROR(VLOOKUP($A288,기획현황!$F:$BS,기획현황!$AK$1,FALSE))=TRUE,0,VLOOKUP($A288,기획현황!$F:$BS,기획현황!$AK$1,FALSE))</f>
        <v>0</v>
      </c>
      <c r="F288" s="1140"/>
      <c r="G288" s="1119" t="str">
        <f>IF(ISERROR(VLOOKUP($A288,기획현황!$F:$BS,기획현황!$U$1,FALSE))=TRUE,"",VLOOKUP($A288,기획현황!$F:$BS,기획현황!$U$1,FALSE))</f>
        <v/>
      </c>
      <c r="H288" s="1119" t="str">
        <f>IF(ISERROR(VLOOKUP($A288,기획현황!$F:$BS,기획현황!$X$1,FALSE))=TRUE,"",VLOOKUP($A288,기획현황!$F:$BS,기획현황!$X$1,FALSE))</f>
        <v/>
      </c>
      <c r="I288" s="1120" t="str">
        <f>IF(ISERROR(VLOOKUP($A288,기획현황!$F:$BS,기획현황!$AG$1,FALSE))=TRUE,"",VLOOKUP($A288,기획현황!$F:$BS,기획현황!$AG$1,FALSE))</f>
        <v/>
      </c>
      <c r="J288" s="1136">
        <f>SUMIF(기획현황!$F:$F,$A288,기획현황!$AF:$AF)</f>
        <v>0</v>
      </c>
      <c r="K288" s="1122">
        <f>IF(ISERROR(VLOOKUP($A288,기획현황!$F:$BS,기획현황!$AU$1,FALSE))=TRUE,0,VLOOKUP($A288,기획현황!$F:$BS,기획현황!$AU$1,FALSE))</f>
        <v>0</v>
      </c>
      <c r="L288" s="1123">
        <f>IF(ISERROR(VLOOKUP($A288,기획현황!$F:$BS,기획현황!$AV$1,FALSE))=TRUE,0,VLOOKUP($A288,기획현황!$F:$BS,기획현황!$AV$1,FALSE))</f>
        <v>0</v>
      </c>
      <c r="M288" s="1124">
        <f>IF(ISERROR(VLOOKUP($A288,기획현황!$F:$BS,기획현황!$AW$1,FALSE))=TRUE,0,VLOOKUP($A288,기획현황!$F:$BS,기획현황!$AW$1,FALSE))</f>
        <v>0</v>
      </c>
      <c r="N288" s="1125">
        <f>IF(ISERROR(VLOOKUP($A288,기획현황!$F:$BS,기획현황!$AP$1,FALSE))=TRUE,0,VLOOKUP($A288,기획현황!$F:$BS,기획현황!$AP$1,FALSE))</f>
        <v>0</v>
      </c>
      <c r="O288" s="1126">
        <f t="shared" si="37"/>
        <v>0</v>
      </c>
      <c r="P288" s="1127">
        <f t="shared" si="37"/>
        <v>0</v>
      </c>
      <c r="Q288" s="1127">
        <f t="shared" si="37"/>
        <v>0</v>
      </c>
      <c r="R288" s="1127">
        <f t="shared" si="37"/>
        <v>0</v>
      </c>
      <c r="S288" s="1128">
        <f t="shared" si="37"/>
        <v>0</v>
      </c>
      <c r="T288" s="1128">
        <f t="shared" si="37"/>
        <v>0</v>
      </c>
      <c r="U288" s="1129">
        <f>IF(ISERROR(VLOOKUP($A288,기획현황!$F:$BS,기획현황!$AM$1,FALSE))=TRUE,0,VLOOKUP($A288,기획현황!$F:$BS,기획현황!$AM$1,FALSE))</f>
        <v>0</v>
      </c>
      <c r="V288" s="1130">
        <f t="shared" si="33"/>
        <v>0</v>
      </c>
      <c r="W288" s="1131">
        <f>IF(ISERROR(VLOOKUP($A288,기획현황!$F:$BS,기획현황!$BG$1,FALSE))=TRUE,0,VLOOKUP($A288,기획현황!$F:$BS,기획현황!$BG$1,FALSE))</f>
        <v>0</v>
      </c>
      <c r="X288" s="1130"/>
      <c r="Y288" s="238"/>
      <c r="Z288" s="1122">
        <f t="shared" si="35"/>
        <v>0</v>
      </c>
      <c r="AA288" s="1123">
        <f t="shared" si="35"/>
        <v>0</v>
      </c>
      <c r="AB288" s="1139">
        <f t="shared" si="35"/>
        <v>0</v>
      </c>
      <c r="AC288" s="1132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22">
        <f t="shared" si="36"/>
        <v>0</v>
      </c>
      <c r="AE288" s="1133">
        <f t="shared" si="36"/>
        <v>0</v>
      </c>
      <c r="AF288" s="1133">
        <f t="shared" si="36"/>
        <v>0</v>
      </c>
      <c r="AG288" s="1133">
        <f t="shared" si="36"/>
        <v>0</v>
      </c>
      <c r="AH288" s="1134">
        <f t="shared" si="36"/>
        <v>0</v>
      </c>
      <c r="AI288" s="1134">
        <f t="shared" si="36"/>
        <v>0</v>
      </c>
      <c r="AJ288" s="1135">
        <f>IF(ISERROR(VLOOKUP($A288,기획현황!$F:$BS,기획현황!$AM$1,FALSE))=TRUE,0,VLOOKUP($A288,기획현황!$F:$BS,기획현황!$AM$1,FALSE))</f>
        <v>0</v>
      </c>
      <c r="AK288" s="1130">
        <f t="shared" si="32"/>
        <v>0</v>
      </c>
      <c r="AL288" s="31"/>
    </row>
    <row r="289" spans="2:38" ht="53.25" customHeight="1">
      <c r="B289" s="310" t="str">
        <f t="shared" si="34"/>
        <v/>
      </c>
      <c r="C289" s="1117">
        <f>IF(ISERROR(VLOOKUP($A289,기획현황!$F:$BS,기획현황!$AG$1,FALSE))=TRUE,0,VLOOKUP($A289,기획현황!$F:$BS,기획현황!$AG$1,FALSE))</f>
        <v>0</v>
      </c>
      <c r="D289" s="1117">
        <f>IF(ISERROR(VLOOKUP($A289,기획현황!$F:$BS,기획현황!$AK$1,FALSE))=TRUE,0,VLOOKUP($A289,기획현황!$F:$BS,기획현황!$AK$1,FALSE))</f>
        <v>0</v>
      </c>
      <c r="F289" s="1140"/>
      <c r="G289" s="1119" t="str">
        <f>IF(ISERROR(VLOOKUP($A289,기획현황!$F:$BS,기획현황!$U$1,FALSE))=TRUE,"",VLOOKUP($A289,기획현황!$F:$BS,기획현황!$U$1,FALSE))</f>
        <v/>
      </c>
      <c r="H289" s="1119" t="str">
        <f>IF(ISERROR(VLOOKUP($A289,기획현황!$F:$BS,기획현황!$X$1,FALSE))=TRUE,"",VLOOKUP($A289,기획현황!$F:$BS,기획현황!$X$1,FALSE))</f>
        <v/>
      </c>
      <c r="I289" s="1120" t="str">
        <f>IF(ISERROR(VLOOKUP($A289,기획현황!$F:$BS,기획현황!$AG$1,FALSE))=TRUE,"",VLOOKUP($A289,기획현황!$F:$BS,기획현황!$AG$1,FALSE))</f>
        <v/>
      </c>
      <c r="J289" s="1136">
        <f>SUMIF(기획현황!$F:$F,$A289,기획현황!$AF:$AF)</f>
        <v>0</v>
      </c>
      <c r="K289" s="1122">
        <f>IF(ISERROR(VLOOKUP($A289,기획현황!$F:$BS,기획현황!$AU$1,FALSE))=TRUE,0,VLOOKUP($A289,기획현황!$F:$BS,기획현황!$AU$1,FALSE))</f>
        <v>0</v>
      </c>
      <c r="L289" s="1123">
        <f>IF(ISERROR(VLOOKUP($A289,기획현황!$F:$BS,기획현황!$AV$1,FALSE))=TRUE,0,VLOOKUP($A289,기획현황!$F:$BS,기획현황!$AV$1,FALSE))</f>
        <v>0</v>
      </c>
      <c r="M289" s="1124">
        <f>IF(ISERROR(VLOOKUP($A289,기획현황!$F:$BS,기획현황!$AW$1,FALSE))=TRUE,0,VLOOKUP($A289,기획현황!$F:$BS,기획현황!$AW$1,FALSE))</f>
        <v>0</v>
      </c>
      <c r="N289" s="1125">
        <f>IF(ISERROR(VLOOKUP($A289,기획현황!$F:$BS,기획현황!$AP$1,FALSE))=TRUE,0,VLOOKUP($A289,기획현황!$F:$BS,기획현황!$AP$1,FALSE))</f>
        <v>0</v>
      </c>
      <c r="O289" s="1126">
        <f t="shared" si="37"/>
        <v>0</v>
      </c>
      <c r="P289" s="1127">
        <f t="shared" si="37"/>
        <v>0</v>
      </c>
      <c r="Q289" s="1127">
        <f t="shared" si="37"/>
        <v>0</v>
      </c>
      <c r="R289" s="1127">
        <f t="shared" si="37"/>
        <v>0</v>
      </c>
      <c r="S289" s="1128">
        <f t="shared" si="37"/>
        <v>0</v>
      </c>
      <c r="T289" s="1128">
        <f t="shared" si="37"/>
        <v>0</v>
      </c>
      <c r="U289" s="1129">
        <f>IF(ISERROR(VLOOKUP($A289,기획현황!$F:$BS,기획현황!$AM$1,FALSE))=TRUE,0,VLOOKUP($A289,기획현황!$F:$BS,기획현황!$AM$1,FALSE))</f>
        <v>0</v>
      </c>
      <c r="V289" s="1130">
        <f t="shared" si="33"/>
        <v>0</v>
      </c>
      <c r="W289" s="1131">
        <f>IF(ISERROR(VLOOKUP($A289,기획현황!$F:$BS,기획현황!$BG$1,FALSE))=TRUE,0,VLOOKUP($A289,기획현황!$F:$BS,기획현황!$BG$1,FALSE))</f>
        <v>0</v>
      </c>
      <c r="X289" s="1130"/>
      <c r="Y289" s="238"/>
      <c r="Z289" s="1122">
        <f t="shared" si="35"/>
        <v>0</v>
      </c>
      <c r="AA289" s="1123">
        <f t="shared" si="35"/>
        <v>0</v>
      </c>
      <c r="AB289" s="1139">
        <f t="shared" si="35"/>
        <v>0</v>
      </c>
      <c r="AC289" s="1132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22">
        <f t="shared" si="36"/>
        <v>0</v>
      </c>
      <c r="AE289" s="1133">
        <f t="shared" si="36"/>
        <v>0</v>
      </c>
      <c r="AF289" s="1133">
        <f t="shared" si="36"/>
        <v>0</v>
      </c>
      <c r="AG289" s="1133">
        <f t="shared" si="36"/>
        <v>0</v>
      </c>
      <c r="AH289" s="1134">
        <f t="shared" si="36"/>
        <v>0</v>
      </c>
      <c r="AI289" s="1134">
        <f t="shared" si="36"/>
        <v>0</v>
      </c>
      <c r="AJ289" s="1135">
        <f>IF(ISERROR(VLOOKUP($A289,기획현황!$F:$BS,기획현황!$AM$1,FALSE))=TRUE,0,VLOOKUP($A289,기획현황!$F:$BS,기획현황!$AM$1,FALSE))</f>
        <v>0</v>
      </c>
      <c r="AK289" s="1130">
        <f t="shared" si="32"/>
        <v>0</v>
      </c>
      <c r="AL289" s="31"/>
    </row>
    <row r="290" spans="2:38" ht="53.25" customHeight="1">
      <c r="B290" s="310" t="str">
        <f t="shared" si="34"/>
        <v/>
      </c>
      <c r="C290" s="1117">
        <f>IF(ISERROR(VLOOKUP($A290,기획현황!$F:$BS,기획현황!$AG$1,FALSE))=TRUE,0,VLOOKUP($A290,기획현황!$F:$BS,기획현황!$AG$1,FALSE))</f>
        <v>0</v>
      </c>
      <c r="D290" s="1117">
        <f>IF(ISERROR(VLOOKUP($A290,기획현황!$F:$BS,기획현황!$AK$1,FALSE))=TRUE,0,VLOOKUP($A290,기획현황!$F:$BS,기획현황!$AK$1,FALSE))</f>
        <v>0</v>
      </c>
      <c r="F290" s="1140"/>
      <c r="G290" s="1119" t="str">
        <f>IF(ISERROR(VLOOKUP($A290,기획현황!$F:$BS,기획현황!$U$1,FALSE))=TRUE,"",VLOOKUP($A290,기획현황!$F:$BS,기획현황!$U$1,FALSE))</f>
        <v/>
      </c>
      <c r="H290" s="1119" t="str">
        <f>IF(ISERROR(VLOOKUP($A290,기획현황!$F:$BS,기획현황!$X$1,FALSE))=TRUE,"",VLOOKUP($A290,기획현황!$F:$BS,기획현황!$X$1,FALSE))</f>
        <v/>
      </c>
      <c r="I290" s="1120" t="str">
        <f>IF(ISERROR(VLOOKUP($A290,기획현황!$F:$BS,기획현황!$AG$1,FALSE))=TRUE,"",VLOOKUP($A290,기획현황!$F:$BS,기획현황!$AG$1,FALSE))</f>
        <v/>
      </c>
      <c r="J290" s="1136">
        <f>SUMIF(기획현황!$F:$F,$A290,기획현황!$AF:$AF)</f>
        <v>0</v>
      </c>
      <c r="K290" s="1122">
        <f>IF(ISERROR(VLOOKUP($A290,기획현황!$F:$BS,기획현황!$AU$1,FALSE))=TRUE,0,VLOOKUP($A290,기획현황!$F:$BS,기획현황!$AU$1,FALSE))</f>
        <v>0</v>
      </c>
      <c r="L290" s="1123">
        <f>IF(ISERROR(VLOOKUP($A290,기획현황!$F:$BS,기획현황!$AV$1,FALSE))=TRUE,0,VLOOKUP($A290,기획현황!$F:$BS,기획현황!$AV$1,FALSE))</f>
        <v>0</v>
      </c>
      <c r="M290" s="1124">
        <f>IF(ISERROR(VLOOKUP($A290,기획현황!$F:$BS,기획현황!$AW$1,FALSE))=TRUE,0,VLOOKUP($A290,기획현황!$F:$BS,기획현황!$AW$1,FALSE))</f>
        <v>0</v>
      </c>
      <c r="N290" s="1125">
        <f>IF(ISERROR(VLOOKUP($A290,기획현황!$F:$BS,기획현황!$AP$1,FALSE))=TRUE,0,VLOOKUP($A290,기획현황!$F:$BS,기획현황!$AP$1,FALSE))</f>
        <v>0</v>
      </c>
      <c r="O290" s="1126">
        <f t="shared" si="37"/>
        <v>0</v>
      </c>
      <c r="P290" s="1127">
        <f t="shared" si="37"/>
        <v>0</v>
      </c>
      <c r="Q290" s="1127">
        <f t="shared" si="37"/>
        <v>0</v>
      </c>
      <c r="R290" s="1127">
        <f t="shared" si="37"/>
        <v>0</v>
      </c>
      <c r="S290" s="1128">
        <f t="shared" si="37"/>
        <v>0</v>
      </c>
      <c r="T290" s="1128">
        <f t="shared" si="37"/>
        <v>0</v>
      </c>
      <c r="U290" s="1129">
        <f>IF(ISERROR(VLOOKUP($A290,기획현황!$F:$BS,기획현황!$AM$1,FALSE))=TRUE,0,VLOOKUP($A290,기획현황!$F:$BS,기획현황!$AM$1,FALSE))</f>
        <v>0</v>
      </c>
      <c r="V290" s="1130">
        <f t="shared" si="33"/>
        <v>0</v>
      </c>
      <c r="W290" s="1131">
        <f>IF(ISERROR(VLOOKUP($A290,기획현황!$F:$BS,기획현황!$BG$1,FALSE))=TRUE,0,VLOOKUP($A290,기획현황!$F:$BS,기획현황!$BG$1,FALSE))</f>
        <v>0</v>
      </c>
      <c r="X290" s="1130"/>
      <c r="Y290" s="238"/>
      <c r="Z290" s="1122">
        <f t="shared" si="35"/>
        <v>0</v>
      </c>
      <c r="AA290" s="1123">
        <f t="shared" si="35"/>
        <v>0</v>
      </c>
      <c r="AB290" s="1139">
        <f t="shared" si="35"/>
        <v>0</v>
      </c>
      <c r="AC290" s="1132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22">
        <f t="shared" si="36"/>
        <v>0</v>
      </c>
      <c r="AE290" s="1133">
        <f t="shared" si="36"/>
        <v>0</v>
      </c>
      <c r="AF290" s="1133">
        <f t="shared" si="36"/>
        <v>0</v>
      </c>
      <c r="AG290" s="1133">
        <f t="shared" si="36"/>
        <v>0</v>
      </c>
      <c r="AH290" s="1134">
        <f t="shared" si="36"/>
        <v>0</v>
      </c>
      <c r="AI290" s="1134">
        <f t="shared" si="36"/>
        <v>0</v>
      </c>
      <c r="AJ290" s="1135">
        <f>IF(ISERROR(VLOOKUP($A290,기획현황!$F:$BS,기획현황!$AM$1,FALSE))=TRUE,0,VLOOKUP($A290,기획현황!$F:$BS,기획현황!$AM$1,FALSE))</f>
        <v>0</v>
      </c>
      <c r="AK290" s="1130">
        <f t="shared" si="32"/>
        <v>0</v>
      </c>
      <c r="AL290" s="31"/>
    </row>
    <row r="291" spans="2:38" ht="53.25" customHeight="1">
      <c r="B291" s="310" t="str">
        <f t="shared" si="34"/>
        <v/>
      </c>
      <c r="C291" s="1117">
        <f>IF(ISERROR(VLOOKUP($A291,기획현황!$F:$BS,기획현황!$AG$1,FALSE))=TRUE,0,VLOOKUP($A291,기획현황!$F:$BS,기획현황!$AG$1,FALSE))</f>
        <v>0</v>
      </c>
      <c r="D291" s="1117">
        <f>IF(ISERROR(VLOOKUP($A291,기획현황!$F:$BS,기획현황!$AK$1,FALSE))=TRUE,0,VLOOKUP($A291,기획현황!$F:$BS,기획현황!$AK$1,FALSE))</f>
        <v>0</v>
      </c>
      <c r="F291" s="1140"/>
      <c r="G291" s="1119" t="str">
        <f>IF(ISERROR(VLOOKUP($A291,기획현황!$F:$BS,기획현황!$U$1,FALSE))=TRUE,"",VLOOKUP($A291,기획현황!$F:$BS,기획현황!$U$1,FALSE))</f>
        <v/>
      </c>
      <c r="H291" s="1119" t="str">
        <f>IF(ISERROR(VLOOKUP($A291,기획현황!$F:$BS,기획현황!$X$1,FALSE))=TRUE,"",VLOOKUP($A291,기획현황!$F:$BS,기획현황!$X$1,FALSE))</f>
        <v/>
      </c>
      <c r="I291" s="1120" t="str">
        <f>IF(ISERROR(VLOOKUP($A291,기획현황!$F:$BS,기획현황!$AG$1,FALSE))=TRUE,"",VLOOKUP($A291,기획현황!$F:$BS,기획현황!$AG$1,FALSE))</f>
        <v/>
      </c>
      <c r="J291" s="1136">
        <f>SUMIF(기획현황!$F:$F,$A291,기획현황!$AF:$AF)</f>
        <v>0</v>
      </c>
      <c r="K291" s="1122">
        <f>IF(ISERROR(VLOOKUP($A291,기획현황!$F:$BS,기획현황!$AU$1,FALSE))=TRUE,0,VLOOKUP($A291,기획현황!$F:$BS,기획현황!$AU$1,FALSE))</f>
        <v>0</v>
      </c>
      <c r="L291" s="1123">
        <f>IF(ISERROR(VLOOKUP($A291,기획현황!$F:$BS,기획현황!$AV$1,FALSE))=TRUE,0,VLOOKUP($A291,기획현황!$F:$BS,기획현황!$AV$1,FALSE))</f>
        <v>0</v>
      </c>
      <c r="M291" s="1124">
        <f>IF(ISERROR(VLOOKUP($A291,기획현황!$F:$BS,기획현황!$AW$1,FALSE))=TRUE,0,VLOOKUP($A291,기획현황!$F:$BS,기획현황!$AW$1,FALSE))</f>
        <v>0</v>
      </c>
      <c r="N291" s="1125">
        <f>IF(ISERROR(VLOOKUP($A291,기획현황!$F:$BS,기획현황!$AP$1,FALSE))=TRUE,0,VLOOKUP($A291,기획현황!$F:$BS,기획현황!$AP$1,FALSE))</f>
        <v>0</v>
      </c>
      <c r="O291" s="1126">
        <f t="shared" si="37"/>
        <v>0</v>
      </c>
      <c r="P291" s="1127">
        <f t="shared" si="37"/>
        <v>0</v>
      </c>
      <c r="Q291" s="1127">
        <f t="shared" si="37"/>
        <v>0</v>
      </c>
      <c r="R291" s="1127">
        <f t="shared" si="37"/>
        <v>0</v>
      </c>
      <c r="S291" s="1128">
        <f t="shared" si="37"/>
        <v>0</v>
      </c>
      <c r="T291" s="1128">
        <f t="shared" si="37"/>
        <v>0</v>
      </c>
      <c r="U291" s="1129">
        <f>IF(ISERROR(VLOOKUP($A291,기획현황!$F:$BS,기획현황!$AM$1,FALSE))=TRUE,0,VLOOKUP($A291,기획현황!$F:$BS,기획현황!$AM$1,FALSE))</f>
        <v>0</v>
      </c>
      <c r="V291" s="1130">
        <f t="shared" si="33"/>
        <v>0</v>
      </c>
      <c r="W291" s="1131">
        <f>IF(ISERROR(VLOOKUP($A291,기획현황!$F:$BS,기획현황!$BG$1,FALSE))=TRUE,0,VLOOKUP($A291,기획현황!$F:$BS,기획현황!$BG$1,FALSE))</f>
        <v>0</v>
      </c>
      <c r="X291" s="1130"/>
      <c r="Y291" s="238"/>
      <c r="Z291" s="1122">
        <f t="shared" si="35"/>
        <v>0</v>
      </c>
      <c r="AA291" s="1123">
        <f t="shared" si="35"/>
        <v>0</v>
      </c>
      <c r="AB291" s="1139">
        <f t="shared" si="35"/>
        <v>0</v>
      </c>
      <c r="AC291" s="1132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22">
        <f t="shared" si="36"/>
        <v>0</v>
      </c>
      <c r="AE291" s="1133">
        <f t="shared" si="36"/>
        <v>0</v>
      </c>
      <c r="AF291" s="1133">
        <f t="shared" si="36"/>
        <v>0</v>
      </c>
      <c r="AG291" s="1133">
        <f t="shared" si="36"/>
        <v>0</v>
      </c>
      <c r="AH291" s="1134">
        <f t="shared" si="36"/>
        <v>0</v>
      </c>
      <c r="AI291" s="1134">
        <f t="shared" si="36"/>
        <v>0</v>
      </c>
      <c r="AJ291" s="1135">
        <f>IF(ISERROR(VLOOKUP($A291,기획현황!$F:$BS,기획현황!$AM$1,FALSE))=TRUE,0,VLOOKUP($A291,기획현황!$F:$BS,기획현황!$AM$1,FALSE))</f>
        <v>0</v>
      </c>
      <c r="AK291" s="1130">
        <f t="shared" si="32"/>
        <v>0</v>
      </c>
      <c r="AL291" s="31"/>
    </row>
    <row r="292" spans="2:38" ht="53.25" customHeight="1">
      <c r="B292" s="310" t="str">
        <f t="shared" si="34"/>
        <v/>
      </c>
      <c r="C292" s="1117">
        <f>IF(ISERROR(VLOOKUP($A292,기획현황!$F:$BS,기획현황!$AG$1,FALSE))=TRUE,0,VLOOKUP($A292,기획현황!$F:$BS,기획현황!$AG$1,FALSE))</f>
        <v>0</v>
      </c>
      <c r="D292" s="1117">
        <f>IF(ISERROR(VLOOKUP($A292,기획현황!$F:$BS,기획현황!$AK$1,FALSE))=TRUE,0,VLOOKUP($A292,기획현황!$F:$BS,기획현황!$AK$1,FALSE))</f>
        <v>0</v>
      </c>
      <c r="F292" s="1140"/>
      <c r="G292" s="1119" t="str">
        <f>IF(ISERROR(VLOOKUP($A292,기획현황!$F:$BS,기획현황!$U$1,FALSE))=TRUE,"",VLOOKUP($A292,기획현황!$F:$BS,기획현황!$U$1,FALSE))</f>
        <v/>
      </c>
      <c r="H292" s="1119" t="str">
        <f>IF(ISERROR(VLOOKUP($A292,기획현황!$F:$BS,기획현황!$X$1,FALSE))=TRUE,"",VLOOKUP($A292,기획현황!$F:$BS,기획현황!$X$1,FALSE))</f>
        <v/>
      </c>
      <c r="I292" s="1120" t="str">
        <f>IF(ISERROR(VLOOKUP($A292,기획현황!$F:$BS,기획현황!$AG$1,FALSE))=TRUE,"",VLOOKUP($A292,기획현황!$F:$BS,기획현황!$AG$1,FALSE))</f>
        <v/>
      </c>
      <c r="J292" s="1136">
        <f>SUMIF(기획현황!$F:$F,$A292,기획현황!$AF:$AF)</f>
        <v>0</v>
      </c>
      <c r="K292" s="1122">
        <f>IF(ISERROR(VLOOKUP($A292,기획현황!$F:$BS,기획현황!$AU$1,FALSE))=TRUE,0,VLOOKUP($A292,기획현황!$F:$BS,기획현황!$AU$1,FALSE))</f>
        <v>0</v>
      </c>
      <c r="L292" s="1123">
        <f>IF(ISERROR(VLOOKUP($A292,기획현황!$F:$BS,기획현황!$AV$1,FALSE))=TRUE,0,VLOOKUP($A292,기획현황!$F:$BS,기획현황!$AV$1,FALSE))</f>
        <v>0</v>
      </c>
      <c r="M292" s="1124">
        <f>IF(ISERROR(VLOOKUP($A292,기획현황!$F:$BS,기획현황!$AW$1,FALSE))=TRUE,0,VLOOKUP($A292,기획현황!$F:$BS,기획현황!$AW$1,FALSE))</f>
        <v>0</v>
      </c>
      <c r="N292" s="1125">
        <f>IF(ISERROR(VLOOKUP($A292,기획현황!$F:$BS,기획현황!$AP$1,FALSE))=TRUE,0,VLOOKUP($A292,기획현황!$F:$BS,기획현황!$AP$1,FALSE))</f>
        <v>0</v>
      </c>
      <c r="O292" s="1126">
        <f t="shared" si="37"/>
        <v>0</v>
      </c>
      <c r="P292" s="1127">
        <f t="shared" si="37"/>
        <v>0</v>
      </c>
      <c r="Q292" s="1127">
        <f t="shared" si="37"/>
        <v>0</v>
      </c>
      <c r="R292" s="1127">
        <f t="shared" si="37"/>
        <v>0</v>
      </c>
      <c r="S292" s="1128">
        <f t="shared" si="37"/>
        <v>0</v>
      </c>
      <c r="T292" s="1128">
        <f t="shared" si="37"/>
        <v>0</v>
      </c>
      <c r="U292" s="1129">
        <f>IF(ISERROR(VLOOKUP($A292,기획현황!$F:$BS,기획현황!$AM$1,FALSE))=TRUE,0,VLOOKUP($A292,기획현황!$F:$BS,기획현황!$AM$1,FALSE))</f>
        <v>0</v>
      </c>
      <c r="V292" s="1130">
        <f t="shared" si="33"/>
        <v>0</v>
      </c>
      <c r="W292" s="1131">
        <f>IF(ISERROR(VLOOKUP($A292,기획현황!$F:$BS,기획현황!$BG$1,FALSE))=TRUE,0,VLOOKUP($A292,기획현황!$F:$BS,기획현황!$BG$1,FALSE))</f>
        <v>0</v>
      </c>
      <c r="X292" s="1130"/>
      <c r="Y292" s="238"/>
      <c r="Z292" s="1122">
        <f t="shared" si="35"/>
        <v>0</v>
      </c>
      <c r="AA292" s="1123">
        <f t="shared" si="35"/>
        <v>0</v>
      </c>
      <c r="AB292" s="1139">
        <f t="shared" si="35"/>
        <v>0</v>
      </c>
      <c r="AC292" s="1132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22">
        <f t="shared" si="36"/>
        <v>0</v>
      </c>
      <c r="AE292" s="1133">
        <f t="shared" si="36"/>
        <v>0</v>
      </c>
      <c r="AF292" s="1133">
        <f t="shared" si="36"/>
        <v>0</v>
      </c>
      <c r="AG292" s="1133">
        <f t="shared" si="36"/>
        <v>0</v>
      </c>
      <c r="AH292" s="1134">
        <f t="shared" si="36"/>
        <v>0</v>
      </c>
      <c r="AI292" s="1134">
        <f t="shared" si="36"/>
        <v>0</v>
      </c>
      <c r="AJ292" s="1135">
        <f>IF(ISERROR(VLOOKUP($A292,기획현황!$F:$BS,기획현황!$AM$1,FALSE))=TRUE,0,VLOOKUP($A292,기획현황!$F:$BS,기획현황!$AM$1,FALSE))</f>
        <v>0</v>
      </c>
      <c r="AK292" s="1130">
        <f t="shared" si="32"/>
        <v>0</v>
      </c>
      <c r="AL292" s="31"/>
    </row>
    <row r="293" spans="2:38" ht="53.25" customHeight="1">
      <c r="B293" s="310" t="str">
        <f t="shared" si="34"/>
        <v/>
      </c>
      <c r="C293" s="1117">
        <f>IF(ISERROR(VLOOKUP($A293,기획현황!$F:$BS,기획현황!$AG$1,FALSE))=TRUE,0,VLOOKUP($A293,기획현황!$F:$BS,기획현황!$AG$1,FALSE))</f>
        <v>0</v>
      </c>
      <c r="D293" s="1117">
        <f>IF(ISERROR(VLOOKUP($A293,기획현황!$F:$BS,기획현황!$AK$1,FALSE))=TRUE,0,VLOOKUP($A293,기획현황!$F:$BS,기획현황!$AK$1,FALSE))</f>
        <v>0</v>
      </c>
      <c r="F293" s="1140"/>
      <c r="G293" s="1119" t="str">
        <f>IF(ISERROR(VLOOKUP($A293,기획현황!$F:$BS,기획현황!$U$1,FALSE))=TRUE,"",VLOOKUP($A293,기획현황!$F:$BS,기획현황!$U$1,FALSE))</f>
        <v/>
      </c>
      <c r="H293" s="1119" t="str">
        <f>IF(ISERROR(VLOOKUP($A293,기획현황!$F:$BS,기획현황!$X$1,FALSE))=TRUE,"",VLOOKUP($A293,기획현황!$F:$BS,기획현황!$X$1,FALSE))</f>
        <v/>
      </c>
      <c r="I293" s="1120" t="str">
        <f>IF(ISERROR(VLOOKUP($A293,기획현황!$F:$BS,기획현황!$AG$1,FALSE))=TRUE,"",VLOOKUP($A293,기획현황!$F:$BS,기획현황!$AG$1,FALSE))</f>
        <v/>
      </c>
      <c r="J293" s="1136">
        <f>SUMIF(기획현황!$F:$F,$A293,기획현황!$AF:$AF)</f>
        <v>0</v>
      </c>
      <c r="K293" s="1122">
        <f>IF(ISERROR(VLOOKUP($A293,기획현황!$F:$BS,기획현황!$AU$1,FALSE))=TRUE,0,VLOOKUP($A293,기획현황!$F:$BS,기획현황!$AU$1,FALSE))</f>
        <v>0</v>
      </c>
      <c r="L293" s="1123">
        <f>IF(ISERROR(VLOOKUP($A293,기획현황!$F:$BS,기획현황!$AV$1,FALSE))=TRUE,0,VLOOKUP($A293,기획현황!$F:$BS,기획현황!$AV$1,FALSE))</f>
        <v>0</v>
      </c>
      <c r="M293" s="1124">
        <f>IF(ISERROR(VLOOKUP($A293,기획현황!$F:$BS,기획현황!$AW$1,FALSE))=TRUE,0,VLOOKUP($A293,기획현황!$F:$BS,기획현황!$AW$1,FALSE))</f>
        <v>0</v>
      </c>
      <c r="N293" s="1125">
        <f>IF(ISERROR(VLOOKUP($A293,기획현황!$F:$BS,기획현황!$AP$1,FALSE))=TRUE,0,VLOOKUP($A293,기획현황!$F:$BS,기획현황!$AP$1,FALSE))</f>
        <v>0</v>
      </c>
      <c r="O293" s="1126">
        <f t="shared" si="37"/>
        <v>0</v>
      </c>
      <c r="P293" s="1127">
        <f t="shared" si="37"/>
        <v>0</v>
      </c>
      <c r="Q293" s="1127">
        <f t="shared" si="37"/>
        <v>0</v>
      </c>
      <c r="R293" s="1127">
        <f t="shared" si="37"/>
        <v>0</v>
      </c>
      <c r="S293" s="1128">
        <f t="shared" si="37"/>
        <v>0</v>
      </c>
      <c r="T293" s="1128">
        <f t="shared" si="37"/>
        <v>0</v>
      </c>
      <c r="U293" s="1129">
        <f>IF(ISERROR(VLOOKUP($A293,기획현황!$F:$BS,기획현황!$AM$1,FALSE))=TRUE,0,VLOOKUP($A293,기획현황!$F:$BS,기획현황!$AM$1,FALSE))</f>
        <v>0</v>
      </c>
      <c r="V293" s="1130">
        <f t="shared" si="33"/>
        <v>0</v>
      </c>
      <c r="W293" s="1131">
        <f>IF(ISERROR(VLOOKUP($A293,기획현황!$F:$BS,기획현황!$BG$1,FALSE))=TRUE,0,VLOOKUP($A293,기획현황!$F:$BS,기획현황!$BG$1,FALSE))</f>
        <v>0</v>
      </c>
      <c r="X293" s="1130"/>
      <c r="Y293" s="238"/>
      <c r="Z293" s="1122">
        <f t="shared" si="35"/>
        <v>0</v>
      </c>
      <c r="AA293" s="1123">
        <f t="shared" si="35"/>
        <v>0</v>
      </c>
      <c r="AB293" s="1139">
        <f t="shared" si="35"/>
        <v>0</v>
      </c>
      <c r="AC293" s="1132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22">
        <f t="shared" si="36"/>
        <v>0</v>
      </c>
      <c r="AE293" s="1133">
        <f t="shared" si="36"/>
        <v>0</v>
      </c>
      <c r="AF293" s="1133">
        <f t="shared" si="36"/>
        <v>0</v>
      </c>
      <c r="AG293" s="1133">
        <f t="shared" si="36"/>
        <v>0</v>
      </c>
      <c r="AH293" s="1134">
        <f t="shared" si="36"/>
        <v>0</v>
      </c>
      <c r="AI293" s="1134">
        <f t="shared" si="36"/>
        <v>0</v>
      </c>
      <c r="AJ293" s="1135">
        <f>IF(ISERROR(VLOOKUP($A293,기획현황!$F:$BS,기획현황!$AM$1,FALSE))=TRUE,0,VLOOKUP($A293,기획현황!$F:$BS,기획현황!$AM$1,FALSE))</f>
        <v>0</v>
      </c>
      <c r="AK293" s="1130">
        <f t="shared" si="32"/>
        <v>0</v>
      </c>
      <c r="AL293" s="31"/>
    </row>
    <row r="294" spans="2:38" ht="53.25" customHeight="1">
      <c r="B294" s="310" t="str">
        <f t="shared" si="34"/>
        <v/>
      </c>
      <c r="C294" s="1117">
        <f>IF(ISERROR(VLOOKUP($A294,기획현황!$F:$BS,기획현황!$AG$1,FALSE))=TRUE,0,VLOOKUP($A294,기획현황!$F:$BS,기획현황!$AG$1,FALSE))</f>
        <v>0</v>
      </c>
      <c r="D294" s="1117">
        <f>IF(ISERROR(VLOOKUP($A294,기획현황!$F:$BS,기획현황!$AK$1,FALSE))=TRUE,0,VLOOKUP($A294,기획현황!$F:$BS,기획현황!$AK$1,FALSE))</f>
        <v>0</v>
      </c>
      <c r="F294" s="1140"/>
      <c r="G294" s="1119" t="str">
        <f>IF(ISERROR(VLOOKUP($A294,기획현황!$F:$BS,기획현황!$U$1,FALSE))=TRUE,"",VLOOKUP($A294,기획현황!$F:$BS,기획현황!$U$1,FALSE))</f>
        <v/>
      </c>
      <c r="H294" s="1119" t="str">
        <f>IF(ISERROR(VLOOKUP($A294,기획현황!$F:$BS,기획현황!$X$1,FALSE))=TRUE,"",VLOOKUP($A294,기획현황!$F:$BS,기획현황!$X$1,FALSE))</f>
        <v/>
      </c>
      <c r="I294" s="1120" t="str">
        <f>IF(ISERROR(VLOOKUP($A294,기획현황!$F:$BS,기획현황!$AG$1,FALSE))=TRUE,"",VLOOKUP($A294,기획현황!$F:$BS,기획현황!$AG$1,FALSE))</f>
        <v/>
      </c>
      <c r="J294" s="1136">
        <f>SUMIF(기획현황!$F:$F,$A294,기획현황!$AF:$AF)</f>
        <v>0</v>
      </c>
      <c r="K294" s="1122">
        <f>IF(ISERROR(VLOOKUP($A294,기획현황!$F:$BS,기획현황!$AU$1,FALSE))=TRUE,0,VLOOKUP($A294,기획현황!$F:$BS,기획현황!$AU$1,FALSE))</f>
        <v>0</v>
      </c>
      <c r="L294" s="1123">
        <f>IF(ISERROR(VLOOKUP($A294,기획현황!$F:$BS,기획현황!$AV$1,FALSE))=TRUE,0,VLOOKUP($A294,기획현황!$F:$BS,기획현황!$AV$1,FALSE))</f>
        <v>0</v>
      </c>
      <c r="M294" s="1124">
        <f>IF(ISERROR(VLOOKUP($A294,기획현황!$F:$BS,기획현황!$AW$1,FALSE))=TRUE,0,VLOOKUP($A294,기획현황!$F:$BS,기획현황!$AW$1,FALSE))</f>
        <v>0</v>
      </c>
      <c r="N294" s="1125">
        <f>IF(ISERROR(VLOOKUP($A294,기획현황!$F:$BS,기획현황!$AP$1,FALSE))=TRUE,0,VLOOKUP($A294,기획현황!$F:$BS,기획현황!$AP$1,FALSE))</f>
        <v>0</v>
      </c>
      <c r="O294" s="1126">
        <f t="shared" si="37"/>
        <v>0</v>
      </c>
      <c r="P294" s="1127">
        <f t="shared" si="37"/>
        <v>0</v>
      </c>
      <c r="Q294" s="1127">
        <f t="shared" si="37"/>
        <v>0</v>
      </c>
      <c r="R294" s="1127">
        <f t="shared" si="37"/>
        <v>0</v>
      </c>
      <c r="S294" s="1128">
        <f t="shared" si="37"/>
        <v>0</v>
      </c>
      <c r="T294" s="1128">
        <f t="shared" si="37"/>
        <v>0</v>
      </c>
      <c r="U294" s="1129">
        <f>IF(ISERROR(VLOOKUP($A294,기획현황!$F:$BS,기획현황!$AM$1,FALSE))=TRUE,0,VLOOKUP($A294,기획현황!$F:$BS,기획현황!$AM$1,FALSE))</f>
        <v>0</v>
      </c>
      <c r="V294" s="1130">
        <f t="shared" si="33"/>
        <v>0</v>
      </c>
      <c r="W294" s="1131">
        <f>IF(ISERROR(VLOOKUP($A294,기획현황!$F:$BS,기획현황!$BG$1,FALSE))=TRUE,0,VLOOKUP($A294,기획현황!$F:$BS,기획현황!$BG$1,FALSE))</f>
        <v>0</v>
      </c>
      <c r="X294" s="1130"/>
      <c r="Y294" s="238"/>
      <c r="Z294" s="1122">
        <f t="shared" si="35"/>
        <v>0</v>
      </c>
      <c r="AA294" s="1123">
        <f t="shared" si="35"/>
        <v>0</v>
      </c>
      <c r="AB294" s="1139">
        <f t="shared" si="35"/>
        <v>0</v>
      </c>
      <c r="AC294" s="1132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22">
        <f t="shared" si="36"/>
        <v>0</v>
      </c>
      <c r="AE294" s="1133">
        <f t="shared" si="36"/>
        <v>0</v>
      </c>
      <c r="AF294" s="1133">
        <f t="shared" si="36"/>
        <v>0</v>
      </c>
      <c r="AG294" s="1133">
        <f t="shared" si="36"/>
        <v>0</v>
      </c>
      <c r="AH294" s="1134">
        <f t="shared" si="36"/>
        <v>0</v>
      </c>
      <c r="AI294" s="1134">
        <f t="shared" si="36"/>
        <v>0</v>
      </c>
      <c r="AJ294" s="1135">
        <f>IF(ISERROR(VLOOKUP($A294,기획현황!$F:$BS,기획현황!$AM$1,FALSE))=TRUE,0,VLOOKUP($A294,기획현황!$F:$BS,기획현황!$AM$1,FALSE))</f>
        <v>0</v>
      </c>
      <c r="AK294" s="1130">
        <f t="shared" si="32"/>
        <v>0</v>
      </c>
      <c r="AL294" s="31"/>
    </row>
    <row r="295" spans="2:38" ht="53.25" customHeight="1">
      <c r="B295" s="310" t="str">
        <f t="shared" si="34"/>
        <v/>
      </c>
      <c r="C295" s="1117">
        <f>IF(ISERROR(VLOOKUP($A295,기획현황!$F:$BS,기획현황!$AG$1,FALSE))=TRUE,0,VLOOKUP($A295,기획현황!$F:$BS,기획현황!$AG$1,FALSE))</f>
        <v>0</v>
      </c>
      <c r="D295" s="1117">
        <f>IF(ISERROR(VLOOKUP($A295,기획현황!$F:$BS,기획현황!$AK$1,FALSE))=TRUE,0,VLOOKUP($A295,기획현황!$F:$BS,기획현황!$AK$1,FALSE))</f>
        <v>0</v>
      </c>
      <c r="F295" s="1140"/>
      <c r="G295" s="1119" t="str">
        <f>IF(ISERROR(VLOOKUP($A295,기획현황!$F:$BS,기획현황!$U$1,FALSE))=TRUE,"",VLOOKUP($A295,기획현황!$F:$BS,기획현황!$U$1,FALSE))</f>
        <v/>
      </c>
      <c r="H295" s="1119" t="str">
        <f>IF(ISERROR(VLOOKUP($A295,기획현황!$F:$BS,기획현황!$X$1,FALSE))=TRUE,"",VLOOKUP($A295,기획현황!$F:$BS,기획현황!$X$1,FALSE))</f>
        <v/>
      </c>
      <c r="I295" s="1120" t="str">
        <f>IF(ISERROR(VLOOKUP($A295,기획현황!$F:$BS,기획현황!$AG$1,FALSE))=TRUE,"",VLOOKUP($A295,기획현황!$F:$BS,기획현황!$AG$1,FALSE))</f>
        <v/>
      </c>
      <c r="J295" s="1136">
        <f>SUMIF(기획현황!$F:$F,$A295,기획현황!$AF:$AF)</f>
        <v>0</v>
      </c>
      <c r="K295" s="1122">
        <f>IF(ISERROR(VLOOKUP($A295,기획현황!$F:$BS,기획현황!$AU$1,FALSE))=TRUE,0,VLOOKUP($A295,기획현황!$F:$BS,기획현황!$AU$1,FALSE))</f>
        <v>0</v>
      </c>
      <c r="L295" s="1123">
        <f>IF(ISERROR(VLOOKUP($A295,기획현황!$F:$BS,기획현황!$AV$1,FALSE))=TRUE,0,VLOOKUP($A295,기획현황!$F:$BS,기획현황!$AV$1,FALSE))</f>
        <v>0</v>
      </c>
      <c r="M295" s="1124">
        <f>IF(ISERROR(VLOOKUP($A295,기획현황!$F:$BS,기획현황!$AW$1,FALSE))=TRUE,0,VLOOKUP($A295,기획현황!$F:$BS,기획현황!$AW$1,FALSE))</f>
        <v>0</v>
      </c>
      <c r="N295" s="1125">
        <f>IF(ISERROR(VLOOKUP($A295,기획현황!$F:$BS,기획현황!$AP$1,FALSE))=TRUE,0,VLOOKUP($A295,기획현황!$F:$BS,기획현황!$AP$1,FALSE))</f>
        <v>0</v>
      </c>
      <c r="O295" s="1126">
        <f t="shared" si="37"/>
        <v>0</v>
      </c>
      <c r="P295" s="1127">
        <f t="shared" si="37"/>
        <v>0</v>
      </c>
      <c r="Q295" s="1127">
        <f t="shared" si="37"/>
        <v>0</v>
      </c>
      <c r="R295" s="1127">
        <f t="shared" si="37"/>
        <v>0</v>
      </c>
      <c r="S295" s="1128">
        <f t="shared" si="37"/>
        <v>0</v>
      </c>
      <c r="T295" s="1128">
        <f t="shared" si="37"/>
        <v>0</v>
      </c>
      <c r="U295" s="1129">
        <f>IF(ISERROR(VLOOKUP($A295,기획현황!$F:$BS,기획현황!$AM$1,FALSE))=TRUE,0,VLOOKUP($A295,기획현황!$F:$BS,기획현황!$AM$1,FALSE))</f>
        <v>0</v>
      </c>
      <c r="V295" s="1130">
        <f t="shared" si="33"/>
        <v>0</v>
      </c>
      <c r="W295" s="1131">
        <f>IF(ISERROR(VLOOKUP($A295,기획현황!$F:$BS,기획현황!$BG$1,FALSE))=TRUE,0,VLOOKUP($A295,기획현황!$F:$BS,기획현황!$BG$1,FALSE))</f>
        <v>0</v>
      </c>
      <c r="X295" s="1130"/>
      <c r="Y295" s="238"/>
      <c r="Z295" s="1122">
        <f t="shared" si="35"/>
        <v>0</v>
      </c>
      <c r="AA295" s="1123">
        <f t="shared" si="35"/>
        <v>0</v>
      </c>
      <c r="AB295" s="1139">
        <f t="shared" si="35"/>
        <v>0</v>
      </c>
      <c r="AC295" s="1132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22">
        <f t="shared" si="36"/>
        <v>0</v>
      </c>
      <c r="AE295" s="1133">
        <f t="shared" si="36"/>
        <v>0</v>
      </c>
      <c r="AF295" s="1133">
        <f t="shared" si="36"/>
        <v>0</v>
      </c>
      <c r="AG295" s="1133">
        <f t="shared" si="36"/>
        <v>0</v>
      </c>
      <c r="AH295" s="1134">
        <f t="shared" si="36"/>
        <v>0</v>
      </c>
      <c r="AI295" s="1134">
        <f t="shared" si="36"/>
        <v>0</v>
      </c>
      <c r="AJ295" s="1135">
        <f>IF(ISERROR(VLOOKUP($A295,기획현황!$F:$BS,기획현황!$AM$1,FALSE))=TRUE,0,VLOOKUP($A295,기획현황!$F:$BS,기획현황!$AM$1,FALSE))</f>
        <v>0</v>
      </c>
      <c r="AK295" s="1130">
        <f t="shared" si="32"/>
        <v>0</v>
      </c>
      <c r="AL295" s="31"/>
    </row>
    <row r="296" spans="2:38" ht="53.25" customHeight="1">
      <c r="B296" s="310" t="str">
        <f t="shared" si="34"/>
        <v/>
      </c>
      <c r="C296" s="1117">
        <f>IF(ISERROR(VLOOKUP($A296,기획현황!$F:$BS,기획현황!$AG$1,FALSE))=TRUE,0,VLOOKUP($A296,기획현황!$F:$BS,기획현황!$AG$1,FALSE))</f>
        <v>0</v>
      </c>
      <c r="D296" s="1117">
        <f>IF(ISERROR(VLOOKUP($A296,기획현황!$F:$BS,기획현황!$AK$1,FALSE))=TRUE,0,VLOOKUP($A296,기획현황!$F:$BS,기획현황!$AK$1,FALSE))</f>
        <v>0</v>
      </c>
      <c r="F296" s="1140"/>
      <c r="G296" s="1119" t="str">
        <f>IF(ISERROR(VLOOKUP($A296,기획현황!$F:$BS,기획현황!$U$1,FALSE))=TRUE,"",VLOOKUP($A296,기획현황!$F:$BS,기획현황!$U$1,FALSE))</f>
        <v/>
      </c>
      <c r="H296" s="1119" t="str">
        <f>IF(ISERROR(VLOOKUP($A296,기획현황!$F:$BS,기획현황!$X$1,FALSE))=TRUE,"",VLOOKUP($A296,기획현황!$F:$BS,기획현황!$X$1,FALSE))</f>
        <v/>
      </c>
      <c r="I296" s="1120" t="str">
        <f>IF(ISERROR(VLOOKUP($A296,기획현황!$F:$BS,기획현황!$AG$1,FALSE))=TRUE,"",VLOOKUP($A296,기획현황!$F:$BS,기획현황!$AG$1,FALSE))</f>
        <v/>
      </c>
      <c r="J296" s="1136">
        <f>SUMIF(기획현황!$F:$F,$A296,기획현황!$AF:$AF)</f>
        <v>0</v>
      </c>
      <c r="K296" s="1122">
        <f>IF(ISERROR(VLOOKUP($A296,기획현황!$F:$BS,기획현황!$AU$1,FALSE))=TRUE,0,VLOOKUP($A296,기획현황!$F:$BS,기획현황!$AU$1,FALSE))</f>
        <v>0</v>
      </c>
      <c r="L296" s="1123">
        <f>IF(ISERROR(VLOOKUP($A296,기획현황!$F:$BS,기획현황!$AV$1,FALSE))=TRUE,0,VLOOKUP($A296,기획현황!$F:$BS,기획현황!$AV$1,FALSE))</f>
        <v>0</v>
      </c>
      <c r="M296" s="1124">
        <f>IF(ISERROR(VLOOKUP($A296,기획현황!$F:$BS,기획현황!$AW$1,FALSE))=TRUE,0,VLOOKUP($A296,기획현황!$F:$BS,기획현황!$AW$1,FALSE))</f>
        <v>0</v>
      </c>
      <c r="N296" s="1125">
        <f>IF(ISERROR(VLOOKUP($A296,기획현황!$F:$BS,기획현황!$AP$1,FALSE))=TRUE,0,VLOOKUP($A296,기획현황!$F:$BS,기획현황!$AP$1,FALSE))</f>
        <v>0</v>
      </c>
      <c r="O296" s="1126">
        <f t="shared" si="37"/>
        <v>0</v>
      </c>
      <c r="P296" s="1127">
        <f t="shared" si="37"/>
        <v>0</v>
      </c>
      <c r="Q296" s="1127">
        <f t="shared" si="37"/>
        <v>0</v>
      </c>
      <c r="R296" s="1127">
        <f t="shared" si="37"/>
        <v>0</v>
      </c>
      <c r="S296" s="1128">
        <f t="shared" si="37"/>
        <v>0</v>
      </c>
      <c r="T296" s="1128">
        <f t="shared" si="37"/>
        <v>0</v>
      </c>
      <c r="U296" s="1129">
        <f>IF(ISERROR(VLOOKUP($A296,기획현황!$F:$BS,기획현황!$AM$1,FALSE))=TRUE,0,VLOOKUP($A296,기획현황!$F:$BS,기획현황!$AM$1,FALSE))</f>
        <v>0</v>
      </c>
      <c r="V296" s="1130">
        <f t="shared" si="33"/>
        <v>0</v>
      </c>
      <c r="W296" s="1131">
        <f>IF(ISERROR(VLOOKUP($A296,기획현황!$F:$BS,기획현황!$BG$1,FALSE))=TRUE,0,VLOOKUP($A296,기획현황!$F:$BS,기획현황!$BG$1,FALSE))</f>
        <v>0</v>
      </c>
      <c r="X296" s="1130"/>
      <c r="Y296" s="238"/>
      <c r="Z296" s="1122">
        <f t="shared" si="35"/>
        <v>0</v>
      </c>
      <c r="AA296" s="1123">
        <f t="shared" si="35"/>
        <v>0</v>
      </c>
      <c r="AB296" s="1139">
        <f t="shared" si="35"/>
        <v>0</v>
      </c>
      <c r="AC296" s="1132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22">
        <f t="shared" si="36"/>
        <v>0</v>
      </c>
      <c r="AE296" s="1133">
        <f t="shared" si="36"/>
        <v>0</v>
      </c>
      <c r="AF296" s="1133">
        <f t="shared" si="36"/>
        <v>0</v>
      </c>
      <c r="AG296" s="1133">
        <f t="shared" si="36"/>
        <v>0</v>
      </c>
      <c r="AH296" s="1134">
        <f t="shared" si="36"/>
        <v>0</v>
      </c>
      <c r="AI296" s="1134">
        <f t="shared" si="36"/>
        <v>0</v>
      </c>
      <c r="AJ296" s="1135">
        <f>IF(ISERROR(VLOOKUP($A296,기획현황!$F:$BS,기획현황!$AM$1,FALSE))=TRUE,0,VLOOKUP($A296,기획현황!$F:$BS,기획현황!$AM$1,FALSE))</f>
        <v>0</v>
      </c>
      <c r="AK296" s="1130">
        <f t="shared" si="32"/>
        <v>0</v>
      </c>
      <c r="AL296" s="31"/>
    </row>
    <row r="297" spans="2:38" ht="53.25" customHeight="1">
      <c r="B297" s="310" t="str">
        <f t="shared" si="34"/>
        <v/>
      </c>
      <c r="C297" s="1117">
        <f>IF(ISERROR(VLOOKUP($A297,기획현황!$F:$BS,기획현황!$AG$1,FALSE))=TRUE,0,VLOOKUP($A297,기획현황!$F:$BS,기획현황!$AG$1,FALSE))</f>
        <v>0</v>
      </c>
      <c r="D297" s="1117">
        <f>IF(ISERROR(VLOOKUP($A297,기획현황!$F:$BS,기획현황!$AK$1,FALSE))=TRUE,0,VLOOKUP($A297,기획현황!$F:$BS,기획현황!$AK$1,FALSE))</f>
        <v>0</v>
      </c>
      <c r="F297" s="1140"/>
      <c r="G297" s="1119" t="str">
        <f>IF(ISERROR(VLOOKUP($A297,기획현황!$F:$BS,기획현황!$U$1,FALSE))=TRUE,"",VLOOKUP($A297,기획현황!$F:$BS,기획현황!$U$1,FALSE))</f>
        <v/>
      </c>
      <c r="H297" s="1119" t="str">
        <f>IF(ISERROR(VLOOKUP($A297,기획현황!$F:$BS,기획현황!$X$1,FALSE))=TRUE,"",VLOOKUP($A297,기획현황!$F:$BS,기획현황!$X$1,FALSE))</f>
        <v/>
      </c>
      <c r="I297" s="1120" t="str">
        <f>IF(ISERROR(VLOOKUP($A297,기획현황!$F:$BS,기획현황!$AG$1,FALSE))=TRUE,"",VLOOKUP($A297,기획현황!$F:$BS,기획현황!$AG$1,FALSE))</f>
        <v/>
      </c>
      <c r="J297" s="1136">
        <f>SUMIF(기획현황!$F:$F,$A297,기획현황!$AF:$AF)</f>
        <v>0</v>
      </c>
      <c r="K297" s="1122">
        <f>IF(ISERROR(VLOOKUP($A297,기획현황!$F:$BS,기획현황!$AU$1,FALSE))=TRUE,0,VLOOKUP($A297,기획현황!$F:$BS,기획현황!$AU$1,FALSE))</f>
        <v>0</v>
      </c>
      <c r="L297" s="1123">
        <f>IF(ISERROR(VLOOKUP($A297,기획현황!$F:$BS,기획현황!$AV$1,FALSE))=TRUE,0,VLOOKUP($A297,기획현황!$F:$BS,기획현황!$AV$1,FALSE))</f>
        <v>0</v>
      </c>
      <c r="M297" s="1124">
        <f>IF(ISERROR(VLOOKUP($A297,기획현황!$F:$BS,기획현황!$AW$1,FALSE))=TRUE,0,VLOOKUP($A297,기획현황!$F:$BS,기획현황!$AW$1,FALSE))</f>
        <v>0</v>
      </c>
      <c r="N297" s="1125">
        <f>IF(ISERROR(VLOOKUP($A297,기획현황!$F:$BS,기획현황!$AP$1,FALSE))=TRUE,0,VLOOKUP($A297,기획현황!$F:$BS,기획현황!$AP$1,FALSE))</f>
        <v>0</v>
      </c>
      <c r="O297" s="1126">
        <f t="shared" si="37"/>
        <v>0</v>
      </c>
      <c r="P297" s="1127">
        <f t="shared" si="37"/>
        <v>0</v>
      </c>
      <c r="Q297" s="1127">
        <f t="shared" si="37"/>
        <v>0</v>
      </c>
      <c r="R297" s="1127">
        <f t="shared" si="37"/>
        <v>0</v>
      </c>
      <c r="S297" s="1128">
        <f t="shared" si="37"/>
        <v>0</v>
      </c>
      <c r="T297" s="1128">
        <f t="shared" si="37"/>
        <v>0</v>
      </c>
      <c r="U297" s="1129">
        <f>IF(ISERROR(VLOOKUP($A297,기획현황!$F:$BS,기획현황!$AM$1,FALSE))=TRUE,0,VLOOKUP($A297,기획현황!$F:$BS,기획현황!$AM$1,FALSE))</f>
        <v>0</v>
      </c>
      <c r="V297" s="1130">
        <f t="shared" si="33"/>
        <v>0</v>
      </c>
      <c r="W297" s="1131">
        <f>IF(ISERROR(VLOOKUP($A297,기획현황!$F:$BS,기획현황!$BG$1,FALSE))=TRUE,0,VLOOKUP($A297,기획현황!$F:$BS,기획현황!$BG$1,FALSE))</f>
        <v>0</v>
      </c>
      <c r="X297" s="1130"/>
      <c r="Y297" s="238"/>
      <c r="Z297" s="1122">
        <f t="shared" si="35"/>
        <v>0</v>
      </c>
      <c r="AA297" s="1123">
        <f t="shared" si="35"/>
        <v>0</v>
      </c>
      <c r="AB297" s="1139">
        <f t="shared" si="35"/>
        <v>0</v>
      </c>
      <c r="AC297" s="1132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22">
        <f t="shared" si="36"/>
        <v>0</v>
      </c>
      <c r="AE297" s="1133">
        <f t="shared" si="36"/>
        <v>0</v>
      </c>
      <c r="AF297" s="1133">
        <f t="shared" si="36"/>
        <v>0</v>
      </c>
      <c r="AG297" s="1133">
        <f t="shared" si="36"/>
        <v>0</v>
      </c>
      <c r="AH297" s="1134">
        <f t="shared" si="36"/>
        <v>0</v>
      </c>
      <c r="AI297" s="1134">
        <f t="shared" si="36"/>
        <v>0</v>
      </c>
      <c r="AJ297" s="1135">
        <f>IF(ISERROR(VLOOKUP($A297,기획현황!$F:$BS,기획현황!$AM$1,FALSE))=TRUE,0,VLOOKUP($A297,기획현황!$F:$BS,기획현황!$AM$1,FALSE))</f>
        <v>0</v>
      </c>
      <c r="AK297" s="1130">
        <f t="shared" si="32"/>
        <v>0</v>
      </c>
      <c r="AL297" s="31"/>
    </row>
    <row r="298" spans="2:38" ht="53.25" customHeight="1">
      <c r="B298" s="310" t="str">
        <f t="shared" si="34"/>
        <v/>
      </c>
      <c r="C298" s="1117">
        <f>IF(ISERROR(VLOOKUP($A298,기획현황!$F:$BS,기획현황!$AG$1,FALSE))=TRUE,0,VLOOKUP($A298,기획현황!$F:$BS,기획현황!$AG$1,FALSE))</f>
        <v>0</v>
      </c>
      <c r="D298" s="1117">
        <f>IF(ISERROR(VLOOKUP($A298,기획현황!$F:$BS,기획현황!$AK$1,FALSE))=TRUE,0,VLOOKUP($A298,기획현황!$F:$BS,기획현황!$AK$1,FALSE))</f>
        <v>0</v>
      </c>
      <c r="F298" s="1140"/>
      <c r="G298" s="1119" t="str">
        <f>IF(ISERROR(VLOOKUP($A298,기획현황!$F:$BS,기획현황!$U$1,FALSE))=TRUE,"",VLOOKUP($A298,기획현황!$F:$BS,기획현황!$U$1,FALSE))</f>
        <v/>
      </c>
      <c r="H298" s="1119" t="str">
        <f>IF(ISERROR(VLOOKUP($A298,기획현황!$F:$BS,기획현황!$X$1,FALSE))=TRUE,"",VLOOKUP($A298,기획현황!$F:$BS,기획현황!$X$1,FALSE))</f>
        <v/>
      </c>
      <c r="I298" s="1120" t="str">
        <f>IF(ISERROR(VLOOKUP($A298,기획현황!$F:$BS,기획현황!$AG$1,FALSE))=TRUE,"",VLOOKUP($A298,기획현황!$F:$BS,기획현황!$AG$1,FALSE))</f>
        <v/>
      </c>
      <c r="J298" s="1136">
        <f>SUMIF(기획현황!$F:$F,$A298,기획현황!$AF:$AF)</f>
        <v>0</v>
      </c>
      <c r="K298" s="1122">
        <f>IF(ISERROR(VLOOKUP($A298,기획현황!$F:$BS,기획현황!$AU$1,FALSE))=TRUE,0,VLOOKUP($A298,기획현황!$F:$BS,기획현황!$AU$1,FALSE))</f>
        <v>0</v>
      </c>
      <c r="L298" s="1123">
        <f>IF(ISERROR(VLOOKUP($A298,기획현황!$F:$BS,기획현황!$AV$1,FALSE))=TRUE,0,VLOOKUP($A298,기획현황!$F:$BS,기획현황!$AV$1,FALSE))</f>
        <v>0</v>
      </c>
      <c r="M298" s="1124">
        <f>IF(ISERROR(VLOOKUP($A298,기획현황!$F:$BS,기획현황!$AW$1,FALSE))=TRUE,0,VLOOKUP($A298,기획현황!$F:$BS,기획현황!$AW$1,FALSE))</f>
        <v>0</v>
      </c>
      <c r="N298" s="1125">
        <f>IF(ISERROR(VLOOKUP($A298,기획현황!$F:$BS,기획현황!$AP$1,FALSE))=TRUE,0,VLOOKUP($A298,기획현황!$F:$BS,기획현황!$AP$1,FALSE))</f>
        <v>0</v>
      </c>
      <c r="O298" s="1126">
        <f t="shared" si="37"/>
        <v>0</v>
      </c>
      <c r="P298" s="1127">
        <f t="shared" si="37"/>
        <v>0</v>
      </c>
      <c r="Q298" s="1127">
        <f t="shared" si="37"/>
        <v>0</v>
      </c>
      <c r="R298" s="1127">
        <f t="shared" si="37"/>
        <v>0</v>
      </c>
      <c r="S298" s="1128">
        <f t="shared" si="37"/>
        <v>0</v>
      </c>
      <c r="T298" s="1128">
        <f t="shared" si="37"/>
        <v>0</v>
      </c>
      <c r="U298" s="1129">
        <f>IF(ISERROR(VLOOKUP($A298,기획현황!$F:$BS,기획현황!$AM$1,FALSE))=TRUE,0,VLOOKUP($A298,기획현황!$F:$BS,기획현황!$AM$1,FALSE))</f>
        <v>0</v>
      </c>
      <c r="V298" s="1130">
        <f t="shared" si="33"/>
        <v>0</v>
      </c>
      <c r="W298" s="1131">
        <f>IF(ISERROR(VLOOKUP($A298,기획현황!$F:$BS,기획현황!$BG$1,FALSE))=TRUE,0,VLOOKUP($A298,기획현황!$F:$BS,기획현황!$BG$1,FALSE))</f>
        <v>0</v>
      </c>
      <c r="X298" s="1130"/>
      <c r="Y298" s="238"/>
      <c r="Z298" s="1122">
        <f t="shared" si="35"/>
        <v>0</v>
      </c>
      <c r="AA298" s="1123">
        <f t="shared" si="35"/>
        <v>0</v>
      </c>
      <c r="AB298" s="1139">
        <f t="shared" si="35"/>
        <v>0</v>
      </c>
      <c r="AC298" s="1132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22">
        <f t="shared" si="36"/>
        <v>0</v>
      </c>
      <c r="AE298" s="1133">
        <f t="shared" si="36"/>
        <v>0</v>
      </c>
      <c r="AF298" s="1133">
        <f t="shared" si="36"/>
        <v>0</v>
      </c>
      <c r="AG298" s="1133">
        <f t="shared" si="36"/>
        <v>0</v>
      </c>
      <c r="AH298" s="1134">
        <f t="shared" si="36"/>
        <v>0</v>
      </c>
      <c r="AI298" s="1134">
        <f t="shared" si="36"/>
        <v>0</v>
      </c>
      <c r="AJ298" s="1135">
        <f>IF(ISERROR(VLOOKUP($A298,기획현황!$F:$BS,기획현황!$AM$1,FALSE))=TRUE,0,VLOOKUP($A298,기획현황!$F:$BS,기획현황!$AM$1,FALSE))</f>
        <v>0</v>
      </c>
      <c r="AK298" s="1130">
        <f t="shared" si="32"/>
        <v>0</v>
      </c>
      <c r="AL298" s="31"/>
    </row>
    <row r="299" spans="2:38" ht="53.25" customHeight="1">
      <c r="B299" s="310" t="str">
        <f t="shared" si="34"/>
        <v/>
      </c>
      <c r="C299" s="1117">
        <f>IF(ISERROR(VLOOKUP($A299,기획현황!$F:$BS,기획현황!$AG$1,FALSE))=TRUE,0,VLOOKUP($A299,기획현황!$F:$BS,기획현황!$AG$1,FALSE))</f>
        <v>0</v>
      </c>
      <c r="D299" s="1117">
        <f>IF(ISERROR(VLOOKUP($A299,기획현황!$F:$BS,기획현황!$AK$1,FALSE))=TRUE,0,VLOOKUP($A299,기획현황!$F:$BS,기획현황!$AK$1,FALSE))</f>
        <v>0</v>
      </c>
      <c r="F299" s="1140"/>
      <c r="G299" s="1119" t="str">
        <f>IF(ISERROR(VLOOKUP($A299,기획현황!$F:$BS,기획현황!$U$1,FALSE))=TRUE,"",VLOOKUP($A299,기획현황!$F:$BS,기획현황!$U$1,FALSE))</f>
        <v/>
      </c>
      <c r="H299" s="1119" t="str">
        <f>IF(ISERROR(VLOOKUP($A299,기획현황!$F:$BS,기획현황!$X$1,FALSE))=TRUE,"",VLOOKUP($A299,기획현황!$F:$BS,기획현황!$X$1,FALSE))</f>
        <v/>
      </c>
      <c r="I299" s="1120" t="str">
        <f>IF(ISERROR(VLOOKUP($A299,기획현황!$F:$BS,기획현황!$AG$1,FALSE))=TRUE,"",VLOOKUP($A299,기획현황!$F:$BS,기획현황!$AG$1,FALSE))</f>
        <v/>
      </c>
      <c r="J299" s="1136">
        <f>SUMIF(기획현황!$F:$F,$A299,기획현황!$AF:$AF)</f>
        <v>0</v>
      </c>
      <c r="K299" s="1122">
        <f>IF(ISERROR(VLOOKUP($A299,기획현황!$F:$BS,기획현황!$AU$1,FALSE))=TRUE,0,VLOOKUP($A299,기획현황!$F:$BS,기획현황!$AU$1,FALSE))</f>
        <v>0</v>
      </c>
      <c r="L299" s="1123">
        <f>IF(ISERROR(VLOOKUP($A299,기획현황!$F:$BS,기획현황!$AV$1,FALSE))=TRUE,0,VLOOKUP($A299,기획현황!$F:$BS,기획현황!$AV$1,FALSE))</f>
        <v>0</v>
      </c>
      <c r="M299" s="1124">
        <f>IF(ISERROR(VLOOKUP($A299,기획현황!$F:$BS,기획현황!$AW$1,FALSE))=TRUE,0,VLOOKUP($A299,기획현황!$F:$BS,기획현황!$AW$1,FALSE))</f>
        <v>0</v>
      </c>
      <c r="N299" s="1125">
        <f>IF(ISERROR(VLOOKUP($A299,기획현황!$F:$BS,기획현황!$AP$1,FALSE))=TRUE,0,VLOOKUP($A299,기획현황!$F:$BS,기획현황!$AP$1,FALSE))</f>
        <v>0</v>
      </c>
      <c r="O299" s="1126">
        <f t="shared" si="37"/>
        <v>0</v>
      </c>
      <c r="P299" s="1127">
        <f t="shared" si="37"/>
        <v>0</v>
      </c>
      <c r="Q299" s="1127">
        <f t="shared" si="37"/>
        <v>0</v>
      </c>
      <c r="R299" s="1127">
        <f t="shared" si="37"/>
        <v>0</v>
      </c>
      <c r="S299" s="1128">
        <f t="shared" si="37"/>
        <v>0</v>
      </c>
      <c r="T299" s="1128">
        <f t="shared" si="37"/>
        <v>0</v>
      </c>
      <c r="U299" s="1129">
        <f>IF(ISERROR(VLOOKUP($A299,기획현황!$F:$BS,기획현황!$AM$1,FALSE))=TRUE,0,VLOOKUP($A299,기획현황!$F:$BS,기획현황!$AM$1,FALSE))</f>
        <v>0</v>
      </c>
      <c r="V299" s="1130">
        <f t="shared" si="33"/>
        <v>0</v>
      </c>
      <c r="W299" s="1131">
        <f>IF(ISERROR(VLOOKUP($A299,기획현황!$F:$BS,기획현황!$BG$1,FALSE))=TRUE,0,VLOOKUP($A299,기획현황!$F:$BS,기획현황!$BG$1,FALSE))</f>
        <v>0</v>
      </c>
      <c r="X299" s="1130"/>
      <c r="Y299" s="238"/>
      <c r="Z299" s="1122">
        <f t="shared" si="35"/>
        <v>0</v>
      </c>
      <c r="AA299" s="1123">
        <f t="shared" si="35"/>
        <v>0</v>
      </c>
      <c r="AB299" s="1139">
        <f t="shared" si="35"/>
        <v>0</v>
      </c>
      <c r="AC299" s="1132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22">
        <f t="shared" si="36"/>
        <v>0</v>
      </c>
      <c r="AE299" s="1133">
        <f t="shared" si="36"/>
        <v>0</v>
      </c>
      <c r="AF299" s="1133">
        <f t="shared" si="36"/>
        <v>0</v>
      </c>
      <c r="AG299" s="1133">
        <f t="shared" si="36"/>
        <v>0</v>
      </c>
      <c r="AH299" s="1134">
        <f t="shared" si="36"/>
        <v>0</v>
      </c>
      <c r="AI299" s="1134">
        <f t="shared" si="36"/>
        <v>0</v>
      </c>
      <c r="AJ299" s="1135">
        <f>IF(ISERROR(VLOOKUP($A299,기획현황!$F:$BS,기획현황!$AM$1,FALSE))=TRUE,0,VLOOKUP($A299,기획현황!$F:$BS,기획현황!$AM$1,FALSE))</f>
        <v>0</v>
      </c>
      <c r="AK299" s="1130">
        <f t="shared" si="32"/>
        <v>0</v>
      </c>
      <c r="AL299" s="31"/>
    </row>
    <row r="300" spans="2:38" ht="53.25" customHeight="1">
      <c r="B300" s="310" t="str">
        <f t="shared" si="34"/>
        <v/>
      </c>
      <c r="C300" s="1117">
        <f>IF(ISERROR(VLOOKUP($A300,기획현황!$F:$BS,기획현황!$AG$1,FALSE))=TRUE,0,VLOOKUP($A300,기획현황!$F:$BS,기획현황!$AG$1,FALSE))</f>
        <v>0</v>
      </c>
      <c r="D300" s="1117">
        <f>IF(ISERROR(VLOOKUP($A300,기획현황!$F:$BS,기획현황!$AK$1,FALSE))=TRUE,0,VLOOKUP($A300,기획현황!$F:$BS,기획현황!$AK$1,FALSE))</f>
        <v>0</v>
      </c>
      <c r="F300" s="1140"/>
      <c r="G300" s="1119" t="str">
        <f>IF(ISERROR(VLOOKUP($A300,기획현황!$F:$BS,기획현황!$U$1,FALSE))=TRUE,"",VLOOKUP($A300,기획현황!$F:$BS,기획현황!$U$1,FALSE))</f>
        <v/>
      </c>
      <c r="H300" s="1119" t="str">
        <f>IF(ISERROR(VLOOKUP($A300,기획현황!$F:$BS,기획현황!$X$1,FALSE))=TRUE,"",VLOOKUP($A300,기획현황!$F:$BS,기획현황!$X$1,FALSE))</f>
        <v/>
      </c>
      <c r="I300" s="1120" t="str">
        <f>IF(ISERROR(VLOOKUP($A300,기획현황!$F:$BS,기획현황!$AG$1,FALSE))=TRUE,"",VLOOKUP($A300,기획현황!$F:$BS,기획현황!$AG$1,FALSE))</f>
        <v/>
      </c>
      <c r="J300" s="1136">
        <f>SUMIF(기획현황!$F:$F,$A300,기획현황!$AF:$AF)</f>
        <v>0</v>
      </c>
      <c r="K300" s="1122">
        <f>IF(ISERROR(VLOOKUP($A300,기획현황!$F:$BS,기획현황!$AU$1,FALSE))=TRUE,0,VLOOKUP($A300,기획현황!$F:$BS,기획현황!$AU$1,FALSE))</f>
        <v>0</v>
      </c>
      <c r="L300" s="1123">
        <f>IF(ISERROR(VLOOKUP($A300,기획현황!$F:$BS,기획현황!$AV$1,FALSE))=TRUE,0,VLOOKUP($A300,기획현황!$F:$BS,기획현황!$AV$1,FALSE))</f>
        <v>0</v>
      </c>
      <c r="M300" s="1124">
        <f>IF(ISERROR(VLOOKUP($A300,기획현황!$F:$BS,기획현황!$AW$1,FALSE))=TRUE,0,VLOOKUP($A300,기획현황!$F:$BS,기획현황!$AW$1,FALSE))</f>
        <v>0</v>
      </c>
      <c r="N300" s="1125">
        <f>IF(ISERROR(VLOOKUP($A300,기획현황!$F:$BS,기획현황!$AP$1,FALSE))=TRUE,0,VLOOKUP($A300,기획현황!$F:$BS,기획현황!$AP$1,FALSE))</f>
        <v>0</v>
      </c>
      <c r="O300" s="1126">
        <f t="shared" si="37"/>
        <v>0</v>
      </c>
      <c r="P300" s="1127">
        <f t="shared" si="37"/>
        <v>0</v>
      </c>
      <c r="Q300" s="1127">
        <f t="shared" si="37"/>
        <v>0</v>
      </c>
      <c r="R300" s="1127">
        <f t="shared" si="37"/>
        <v>0</v>
      </c>
      <c r="S300" s="1128">
        <f t="shared" si="37"/>
        <v>0</v>
      </c>
      <c r="T300" s="1128">
        <f t="shared" si="37"/>
        <v>0</v>
      </c>
      <c r="U300" s="1129">
        <f>IF(ISERROR(VLOOKUP($A300,기획현황!$F:$BS,기획현황!$AM$1,FALSE))=TRUE,0,VLOOKUP($A300,기획현황!$F:$BS,기획현황!$AM$1,FALSE))</f>
        <v>0</v>
      </c>
      <c r="V300" s="1130">
        <f t="shared" si="33"/>
        <v>0</v>
      </c>
      <c r="W300" s="1131">
        <f>IF(ISERROR(VLOOKUP($A300,기획현황!$F:$BS,기획현황!$BG$1,FALSE))=TRUE,0,VLOOKUP($A300,기획현황!$F:$BS,기획현황!$BG$1,FALSE))</f>
        <v>0</v>
      </c>
      <c r="X300" s="1130"/>
      <c r="Y300" s="238"/>
      <c r="Z300" s="1122">
        <f t="shared" si="35"/>
        <v>0</v>
      </c>
      <c r="AA300" s="1123">
        <f t="shared" si="35"/>
        <v>0</v>
      </c>
      <c r="AB300" s="1139">
        <f t="shared" si="35"/>
        <v>0</v>
      </c>
      <c r="AC300" s="1132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22">
        <f t="shared" si="36"/>
        <v>0</v>
      </c>
      <c r="AE300" s="1133">
        <f t="shared" si="36"/>
        <v>0</v>
      </c>
      <c r="AF300" s="1133">
        <f t="shared" si="36"/>
        <v>0</v>
      </c>
      <c r="AG300" s="1133">
        <f t="shared" si="36"/>
        <v>0</v>
      </c>
      <c r="AH300" s="1134">
        <f t="shared" si="36"/>
        <v>0</v>
      </c>
      <c r="AI300" s="1134">
        <f t="shared" si="36"/>
        <v>0</v>
      </c>
      <c r="AJ300" s="1135">
        <f>IF(ISERROR(VLOOKUP($A300,기획현황!$F:$BS,기획현황!$AM$1,FALSE))=TRUE,0,VLOOKUP($A300,기획현황!$F:$BS,기획현황!$AM$1,FALSE))</f>
        <v>0</v>
      </c>
      <c r="AK300" s="1130">
        <f t="shared" si="32"/>
        <v>0</v>
      </c>
      <c r="AL300" s="31"/>
    </row>
    <row r="301" spans="2:38" ht="53.25" customHeight="1">
      <c r="B301" s="310" t="str">
        <f t="shared" si="34"/>
        <v/>
      </c>
      <c r="C301" s="1117">
        <f>IF(ISERROR(VLOOKUP($A301,기획현황!$F:$BS,기획현황!$AG$1,FALSE))=TRUE,0,VLOOKUP($A301,기획현황!$F:$BS,기획현황!$AG$1,FALSE))</f>
        <v>0</v>
      </c>
      <c r="D301" s="1117">
        <f>IF(ISERROR(VLOOKUP($A301,기획현황!$F:$BS,기획현황!$AK$1,FALSE))=TRUE,0,VLOOKUP($A301,기획현황!$F:$BS,기획현황!$AK$1,FALSE))</f>
        <v>0</v>
      </c>
      <c r="F301" s="1140"/>
      <c r="G301" s="1119" t="str">
        <f>IF(ISERROR(VLOOKUP($A301,기획현황!$F:$BS,기획현황!$U$1,FALSE))=TRUE,"",VLOOKUP($A301,기획현황!$F:$BS,기획현황!$U$1,FALSE))</f>
        <v/>
      </c>
      <c r="H301" s="1119" t="str">
        <f>IF(ISERROR(VLOOKUP($A301,기획현황!$F:$BS,기획현황!$X$1,FALSE))=TRUE,"",VLOOKUP($A301,기획현황!$F:$BS,기획현황!$X$1,FALSE))</f>
        <v/>
      </c>
      <c r="I301" s="1120" t="str">
        <f>IF(ISERROR(VLOOKUP($A301,기획현황!$F:$BS,기획현황!$AG$1,FALSE))=TRUE,"",VLOOKUP($A301,기획현황!$F:$BS,기획현황!$AG$1,FALSE))</f>
        <v/>
      </c>
      <c r="J301" s="1136">
        <f>SUMIF(기획현황!$F:$F,$A301,기획현황!$AF:$AF)</f>
        <v>0</v>
      </c>
      <c r="K301" s="1122">
        <f>IF(ISERROR(VLOOKUP($A301,기획현황!$F:$BS,기획현황!$AU$1,FALSE))=TRUE,0,VLOOKUP($A301,기획현황!$F:$BS,기획현황!$AU$1,FALSE))</f>
        <v>0</v>
      </c>
      <c r="L301" s="1123">
        <f>IF(ISERROR(VLOOKUP($A301,기획현황!$F:$BS,기획현황!$AV$1,FALSE))=TRUE,0,VLOOKUP($A301,기획현황!$F:$BS,기획현황!$AV$1,FALSE))</f>
        <v>0</v>
      </c>
      <c r="M301" s="1124">
        <f>IF(ISERROR(VLOOKUP($A301,기획현황!$F:$BS,기획현황!$AW$1,FALSE))=TRUE,0,VLOOKUP($A301,기획현황!$F:$BS,기획현황!$AW$1,FALSE))</f>
        <v>0</v>
      </c>
      <c r="N301" s="1125">
        <f>IF(ISERROR(VLOOKUP($A301,기획현황!$F:$BS,기획현황!$AP$1,FALSE))=TRUE,0,VLOOKUP($A301,기획현황!$F:$BS,기획현황!$AP$1,FALSE))</f>
        <v>0</v>
      </c>
      <c r="O301" s="1126">
        <f t="shared" si="37"/>
        <v>0</v>
      </c>
      <c r="P301" s="1127">
        <f t="shared" si="37"/>
        <v>0</v>
      </c>
      <c r="Q301" s="1127">
        <f t="shared" si="37"/>
        <v>0</v>
      </c>
      <c r="R301" s="1127">
        <f t="shared" si="37"/>
        <v>0</v>
      </c>
      <c r="S301" s="1128">
        <f t="shared" si="37"/>
        <v>0</v>
      </c>
      <c r="T301" s="1128">
        <f t="shared" si="37"/>
        <v>0</v>
      </c>
      <c r="U301" s="1129">
        <f>IF(ISERROR(VLOOKUP($A301,기획현황!$F:$BS,기획현황!$AM$1,FALSE))=TRUE,0,VLOOKUP($A301,기획현황!$F:$BS,기획현황!$AM$1,FALSE))</f>
        <v>0</v>
      </c>
      <c r="V301" s="1130">
        <f t="shared" si="33"/>
        <v>0</v>
      </c>
      <c r="W301" s="1131">
        <f>IF(ISERROR(VLOOKUP($A301,기획현황!$F:$BS,기획현황!$BG$1,FALSE))=TRUE,0,VLOOKUP($A301,기획현황!$F:$BS,기획현황!$BG$1,FALSE))</f>
        <v>0</v>
      </c>
      <c r="X301" s="1130"/>
      <c r="Y301" s="238"/>
      <c r="Z301" s="1122">
        <f t="shared" si="35"/>
        <v>0</v>
      </c>
      <c r="AA301" s="1123">
        <f t="shared" si="35"/>
        <v>0</v>
      </c>
      <c r="AB301" s="1139">
        <f t="shared" si="35"/>
        <v>0</v>
      </c>
      <c r="AC301" s="1132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22">
        <f t="shared" si="36"/>
        <v>0</v>
      </c>
      <c r="AE301" s="1133">
        <f t="shared" si="36"/>
        <v>0</v>
      </c>
      <c r="AF301" s="1133">
        <f t="shared" si="36"/>
        <v>0</v>
      </c>
      <c r="AG301" s="1133">
        <f t="shared" si="36"/>
        <v>0</v>
      </c>
      <c r="AH301" s="1134">
        <f t="shared" si="36"/>
        <v>0</v>
      </c>
      <c r="AI301" s="1134">
        <f t="shared" si="36"/>
        <v>0</v>
      </c>
      <c r="AJ301" s="1135">
        <f>IF(ISERROR(VLOOKUP($A301,기획현황!$F:$BS,기획현황!$AM$1,FALSE))=TRUE,0,VLOOKUP($A301,기획현황!$F:$BS,기획현황!$AM$1,FALSE))</f>
        <v>0</v>
      </c>
      <c r="AK301" s="1130">
        <f t="shared" si="32"/>
        <v>0</v>
      </c>
      <c r="AL301" s="31"/>
    </row>
    <row r="302" spans="2:38" ht="53.25" customHeight="1">
      <c r="B302" s="310" t="str">
        <f t="shared" si="34"/>
        <v/>
      </c>
      <c r="C302" s="1117">
        <f>IF(ISERROR(VLOOKUP($A302,기획현황!$F:$BS,기획현황!$AG$1,FALSE))=TRUE,0,VLOOKUP($A302,기획현황!$F:$BS,기획현황!$AG$1,FALSE))</f>
        <v>0</v>
      </c>
      <c r="D302" s="1117">
        <f>IF(ISERROR(VLOOKUP($A302,기획현황!$F:$BS,기획현황!$AK$1,FALSE))=TRUE,0,VLOOKUP($A302,기획현황!$F:$BS,기획현황!$AK$1,FALSE))</f>
        <v>0</v>
      </c>
      <c r="F302" s="1140"/>
      <c r="G302" s="1119" t="str">
        <f>IF(ISERROR(VLOOKUP($A302,기획현황!$F:$BS,기획현황!$U$1,FALSE))=TRUE,"",VLOOKUP($A302,기획현황!$F:$BS,기획현황!$U$1,FALSE))</f>
        <v/>
      </c>
      <c r="H302" s="1119" t="str">
        <f>IF(ISERROR(VLOOKUP($A302,기획현황!$F:$BS,기획현황!$X$1,FALSE))=TRUE,"",VLOOKUP($A302,기획현황!$F:$BS,기획현황!$X$1,FALSE))</f>
        <v/>
      </c>
      <c r="I302" s="1120" t="str">
        <f>IF(ISERROR(VLOOKUP($A302,기획현황!$F:$BS,기획현황!$AG$1,FALSE))=TRUE,"",VLOOKUP($A302,기획현황!$F:$BS,기획현황!$AG$1,FALSE))</f>
        <v/>
      </c>
      <c r="J302" s="1136">
        <f>SUMIF(기획현황!$F:$F,$A302,기획현황!$AF:$AF)</f>
        <v>0</v>
      </c>
      <c r="K302" s="1122">
        <f>IF(ISERROR(VLOOKUP($A302,기획현황!$F:$BS,기획현황!$AU$1,FALSE))=TRUE,0,VLOOKUP($A302,기획현황!$F:$BS,기획현황!$AU$1,FALSE))</f>
        <v>0</v>
      </c>
      <c r="L302" s="1123">
        <f>IF(ISERROR(VLOOKUP($A302,기획현황!$F:$BS,기획현황!$AV$1,FALSE))=TRUE,0,VLOOKUP($A302,기획현황!$F:$BS,기획현황!$AV$1,FALSE))</f>
        <v>0</v>
      </c>
      <c r="M302" s="1124">
        <f>IF(ISERROR(VLOOKUP($A302,기획현황!$F:$BS,기획현황!$AW$1,FALSE))=TRUE,0,VLOOKUP($A302,기획현황!$F:$BS,기획현황!$AW$1,FALSE))</f>
        <v>0</v>
      </c>
      <c r="N302" s="1125">
        <f>IF(ISERROR(VLOOKUP($A302,기획현황!$F:$BS,기획현황!$AP$1,FALSE))=TRUE,0,VLOOKUP($A302,기획현황!$F:$BS,기획현황!$AP$1,FALSE))</f>
        <v>0</v>
      </c>
      <c r="O302" s="1126">
        <f t="shared" si="37"/>
        <v>0</v>
      </c>
      <c r="P302" s="1127">
        <f t="shared" si="37"/>
        <v>0</v>
      </c>
      <c r="Q302" s="1127">
        <f t="shared" si="37"/>
        <v>0</v>
      </c>
      <c r="R302" s="1127">
        <f t="shared" si="37"/>
        <v>0</v>
      </c>
      <c r="S302" s="1128">
        <f t="shared" si="37"/>
        <v>0</v>
      </c>
      <c r="T302" s="1128">
        <f t="shared" si="37"/>
        <v>0</v>
      </c>
      <c r="U302" s="1129">
        <f>IF(ISERROR(VLOOKUP($A302,기획현황!$F:$BS,기획현황!$AM$1,FALSE))=TRUE,0,VLOOKUP($A302,기획현황!$F:$BS,기획현황!$AM$1,FALSE))</f>
        <v>0</v>
      </c>
      <c r="V302" s="1130">
        <f t="shared" si="33"/>
        <v>0</v>
      </c>
      <c r="W302" s="1131">
        <f>IF(ISERROR(VLOOKUP($A302,기획현황!$F:$BS,기획현황!$BG$1,FALSE))=TRUE,0,VLOOKUP($A302,기획현황!$F:$BS,기획현황!$BG$1,FALSE))</f>
        <v>0</v>
      </c>
      <c r="X302" s="1130"/>
      <c r="Y302" s="238"/>
      <c r="Z302" s="1122">
        <f t="shared" si="35"/>
        <v>0</v>
      </c>
      <c r="AA302" s="1123">
        <f t="shared" si="35"/>
        <v>0</v>
      </c>
      <c r="AB302" s="1139">
        <f t="shared" si="35"/>
        <v>0</v>
      </c>
      <c r="AC302" s="1132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22">
        <f t="shared" si="36"/>
        <v>0</v>
      </c>
      <c r="AE302" s="1133">
        <f t="shared" si="36"/>
        <v>0</v>
      </c>
      <c r="AF302" s="1133">
        <f t="shared" si="36"/>
        <v>0</v>
      </c>
      <c r="AG302" s="1133">
        <f t="shared" si="36"/>
        <v>0</v>
      </c>
      <c r="AH302" s="1134">
        <f t="shared" si="36"/>
        <v>0</v>
      </c>
      <c r="AI302" s="1134">
        <f t="shared" si="36"/>
        <v>0</v>
      </c>
      <c r="AJ302" s="1135">
        <f>IF(ISERROR(VLOOKUP($A302,기획현황!$F:$BS,기획현황!$AM$1,FALSE))=TRUE,0,VLOOKUP($A302,기획현황!$F:$BS,기획현황!$AM$1,FALSE))</f>
        <v>0</v>
      </c>
      <c r="AK302" s="1130">
        <f t="shared" si="32"/>
        <v>0</v>
      </c>
      <c r="AL302" s="31"/>
    </row>
    <row r="303" spans="2:38" ht="53.25" customHeight="1">
      <c r="B303" s="310" t="str">
        <f t="shared" si="34"/>
        <v/>
      </c>
      <c r="C303" s="1117">
        <f>IF(ISERROR(VLOOKUP($A303,기획현황!$F:$BS,기획현황!$AG$1,FALSE))=TRUE,0,VLOOKUP($A303,기획현황!$F:$BS,기획현황!$AG$1,FALSE))</f>
        <v>0</v>
      </c>
      <c r="D303" s="1117">
        <f>IF(ISERROR(VLOOKUP($A303,기획현황!$F:$BS,기획현황!$AK$1,FALSE))=TRUE,0,VLOOKUP($A303,기획현황!$F:$BS,기획현황!$AK$1,FALSE))</f>
        <v>0</v>
      </c>
      <c r="F303" s="1140"/>
      <c r="G303" s="1119" t="str">
        <f>IF(ISERROR(VLOOKUP($A303,기획현황!$F:$BS,기획현황!$U$1,FALSE))=TRUE,"",VLOOKUP($A303,기획현황!$F:$BS,기획현황!$U$1,FALSE))</f>
        <v/>
      </c>
      <c r="H303" s="1119" t="str">
        <f>IF(ISERROR(VLOOKUP($A303,기획현황!$F:$BS,기획현황!$X$1,FALSE))=TRUE,"",VLOOKUP($A303,기획현황!$F:$BS,기획현황!$X$1,FALSE))</f>
        <v/>
      </c>
      <c r="I303" s="1120" t="str">
        <f>IF(ISERROR(VLOOKUP($A303,기획현황!$F:$BS,기획현황!$AG$1,FALSE))=TRUE,"",VLOOKUP($A303,기획현황!$F:$BS,기획현황!$AG$1,FALSE))</f>
        <v/>
      </c>
      <c r="J303" s="1136">
        <f>SUMIF(기획현황!$F:$F,$A303,기획현황!$AF:$AF)</f>
        <v>0</v>
      </c>
      <c r="K303" s="1122">
        <f>IF(ISERROR(VLOOKUP($A303,기획현황!$F:$BS,기획현황!$AU$1,FALSE))=TRUE,0,VLOOKUP($A303,기획현황!$F:$BS,기획현황!$AU$1,FALSE))</f>
        <v>0</v>
      </c>
      <c r="L303" s="1123">
        <f>IF(ISERROR(VLOOKUP($A303,기획현황!$F:$BS,기획현황!$AV$1,FALSE))=TRUE,0,VLOOKUP($A303,기획현황!$F:$BS,기획현황!$AV$1,FALSE))</f>
        <v>0</v>
      </c>
      <c r="M303" s="1124">
        <f>IF(ISERROR(VLOOKUP($A303,기획현황!$F:$BS,기획현황!$AW$1,FALSE))=TRUE,0,VLOOKUP($A303,기획현황!$F:$BS,기획현황!$AW$1,FALSE))</f>
        <v>0</v>
      </c>
      <c r="N303" s="1125">
        <f>IF(ISERROR(VLOOKUP($A303,기획현황!$F:$BS,기획현황!$AP$1,FALSE))=TRUE,0,VLOOKUP($A303,기획현황!$F:$BS,기획현황!$AP$1,FALSE))</f>
        <v>0</v>
      </c>
      <c r="O303" s="1126">
        <f t="shared" si="37"/>
        <v>0</v>
      </c>
      <c r="P303" s="1127">
        <f t="shared" si="37"/>
        <v>0</v>
      </c>
      <c r="Q303" s="1127">
        <f t="shared" si="37"/>
        <v>0</v>
      </c>
      <c r="R303" s="1127">
        <f t="shared" si="37"/>
        <v>0</v>
      </c>
      <c r="S303" s="1128">
        <f t="shared" si="37"/>
        <v>0</v>
      </c>
      <c r="T303" s="1128">
        <f t="shared" si="37"/>
        <v>0</v>
      </c>
      <c r="U303" s="1129">
        <f>IF(ISERROR(VLOOKUP($A303,기획현황!$F:$BS,기획현황!$AM$1,FALSE))=TRUE,0,VLOOKUP($A303,기획현황!$F:$BS,기획현황!$AM$1,FALSE))</f>
        <v>0</v>
      </c>
      <c r="V303" s="1130">
        <f t="shared" si="33"/>
        <v>0</v>
      </c>
      <c r="W303" s="1131">
        <f>IF(ISERROR(VLOOKUP($A303,기획현황!$F:$BS,기획현황!$BG$1,FALSE))=TRUE,0,VLOOKUP($A303,기획현황!$F:$BS,기획현황!$BG$1,FALSE))</f>
        <v>0</v>
      </c>
      <c r="X303" s="1130"/>
      <c r="Y303" s="238"/>
      <c r="Z303" s="1122">
        <f t="shared" si="35"/>
        <v>0</v>
      </c>
      <c r="AA303" s="1123">
        <f t="shared" si="35"/>
        <v>0</v>
      </c>
      <c r="AB303" s="1139">
        <f t="shared" si="35"/>
        <v>0</v>
      </c>
      <c r="AC303" s="1132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22">
        <f t="shared" si="36"/>
        <v>0</v>
      </c>
      <c r="AE303" s="1133">
        <f t="shared" si="36"/>
        <v>0</v>
      </c>
      <c r="AF303" s="1133">
        <f t="shared" si="36"/>
        <v>0</v>
      </c>
      <c r="AG303" s="1133">
        <f t="shared" si="36"/>
        <v>0</v>
      </c>
      <c r="AH303" s="1134">
        <f t="shared" si="36"/>
        <v>0</v>
      </c>
      <c r="AI303" s="1134">
        <f t="shared" si="36"/>
        <v>0</v>
      </c>
      <c r="AJ303" s="1135">
        <f>IF(ISERROR(VLOOKUP($A303,기획현황!$F:$BS,기획현황!$AM$1,FALSE))=TRUE,0,VLOOKUP($A303,기획현황!$F:$BS,기획현황!$AM$1,FALSE))</f>
        <v>0</v>
      </c>
      <c r="AK303" s="1130">
        <f t="shared" si="32"/>
        <v>0</v>
      </c>
      <c r="AL303" s="31"/>
    </row>
    <row r="304" spans="2:38" ht="53.25" customHeight="1">
      <c r="B304" s="310" t="str">
        <f t="shared" si="34"/>
        <v/>
      </c>
      <c r="C304" s="1117">
        <f>IF(ISERROR(VLOOKUP($A304,기획현황!$F:$BS,기획현황!$AG$1,FALSE))=TRUE,0,VLOOKUP($A304,기획현황!$F:$BS,기획현황!$AG$1,FALSE))</f>
        <v>0</v>
      </c>
      <c r="D304" s="1117">
        <f>IF(ISERROR(VLOOKUP($A304,기획현황!$F:$BS,기획현황!$AK$1,FALSE))=TRUE,0,VLOOKUP($A304,기획현황!$F:$BS,기획현황!$AK$1,FALSE))</f>
        <v>0</v>
      </c>
      <c r="F304" s="1140"/>
      <c r="G304" s="1119" t="str">
        <f>IF(ISERROR(VLOOKUP($A304,기획현황!$F:$BS,기획현황!$U$1,FALSE))=TRUE,"",VLOOKUP($A304,기획현황!$F:$BS,기획현황!$U$1,FALSE))</f>
        <v/>
      </c>
      <c r="H304" s="1119" t="str">
        <f>IF(ISERROR(VLOOKUP($A304,기획현황!$F:$BS,기획현황!$X$1,FALSE))=TRUE,"",VLOOKUP($A304,기획현황!$F:$BS,기획현황!$X$1,FALSE))</f>
        <v/>
      </c>
      <c r="I304" s="1120" t="str">
        <f>IF(ISERROR(VLOOKUP($A304,기획현황!$F:$BS,기획현황!$AG$1,FALSE))=TRUE,"",VLOOKUP($A304,기획현황!$F:$BS,기획현황!$AG$1,FALSE))</f>
        <v/>
      </c>
      <c r="J304" s="1136">
        <f>SUMIF(기획현황!$F:$F,$A304,기획현황!$AF:$AF)</f>
        <v>0</v>
      </c>
      <c r="K304" s="1122">
        <f>IF(ISERROR(VLOOKUP($A304,기획현황!$F:$BS,기획현황!$AU$1,FALSE))=TRUE,0,VLOOKUP($A304,기획현황!$F:$BS,기획현황!$AU$1,FALSE))</f>
        <v>0</v>
      </c>
      <c r="L304" s="1123">
        <f>IF(ISERROR(VLOOKUP($A304,기획현황!$F:$BS,기획현황!$AV$1,FALSE))=TRUE,0,VLOOKUP($A304,기획현황!$F:$BS,기획현황!$AV$1,FALSE))</f>
        <v>0</v>
      </c>
      <c r="M304" s="1124">
        <f>IF(ISERROR(VLOOKUP($A304,기획현황!$F:$BS,기획현황!$AW$1,FALSE))=TRUE,0,VLOOKUP($A304,기획현황!$F:$BS,기획현황!$AW$1,FALSE))</f>
        <v>0</v>
      </c>
      <c r="N304" s="1125">
        <f>IF(ISERROR(VLOOKUP($A304,기획현황!$F:$BS,기획현황!$AP$1,FALSE))=TRUE,0,VLOOKUP($A304,기획현황!$F:$BS,기획현황!$AP$1,FALSE))</f>
        <v>0</v>
      </c>
      <c r="O304" s="1126">
        <f t="shared" si="37"/>
        <v>0</v>
      </c>
      <c r="P304" s="1127">
        <f t="shared" si="37"/>
        <v>0</v>
      </c>
      <c r="Q304" s="1127">
        <f t="shared" si="37"/>
        <v>0</v>
      </c>
      <c r="R304" s="1127">
        <f t="shared" si="37"/>
        <v>0</v>
      </c>
      <c r="S304" s="1128">
        <f t="shared" si="37"/>
        <v>0</v>
      </c>
      <c r="T304" s="1128">
        <f t="shared" si="37"/>
        <v>0</v>
      </c>
      <c r="U304" s="1129">
        <f>IF(ISERROR(VLOOKUP($A304,기획현황!$F:$BS,기획현황!$AM$1,FALSE))=TRUE,0,VLOOKUP($A304,기획현황!$F:$BS,기획현황!$AM$1,FALSE))</f>
        <v>0</v>
      </c>
      <c r="V304" s="1130">
        <f t="shared" si="33"/>
        <v>0</v>
      </c>
      <c r="W304" s="1131">
        <f>IF(ISERROR(VLOOKUP($A304,기획현황!$F:$BS,기획현황!$BG$1,FALSE))=TRUE,0,VLOOKUP($A304,기획현황!$F:$BS,기획현황!$BG$1,FALSE))</f>
        <v>0</v>
      </c>
      <c r="X304" s="1130"/>
      <c r="Y304" s="238"/>
      <c r="Z304" s="1122">
        <f t="shared" si="35"/>
        <v>0</v>
      </c>
      <c r="AA304" s="1123">
        <f t="shared" si="35"/>
        <v>0</v>
      </c>
      <c r="AB304" s="1139">
        <f t="shared" si="35"/>
        <v>0</v>
      </c>
      <c r="AC304" s="1132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22">
        <f t="shared" si="36"/>
        <v>0</v>
      </c>
      <c r="AE304" s="1133">
        <f t="shared" si="36"/>
        <v>0</v>
      </c>
      <c r="AF304" s="1133">
        <f t="shared" si="36"/>
        <v>0</v>
      </c>
      <c r="AG304" s="1133">
        <f t="shared" si="36"/>
        <v>0</v>
      </c>
      <c r="AH304" s="1134">
        <f t="shared" si="36"/>
        <v>0</v>
      </c>
      <c r="AI304" s="1134">
        <f t="shared" si="36"/>
        <v>0</v>
      </c>
      <c r="AJ304" s="1135">
        <f>IF(ISERROR(VLOOKUP($A304,기획현황!$F:$BS,기획현황!$AM$1,FALSE))=TRUE,0,VLOOKUP($A304,기획현황!$F:$BS,기획현황!$AM$1,FALSE))</f>
        <v>0</v>
      </c>
      <c r="AK304" s="1130">
        <f t="shared" si="32"/>
        <v>0</v>
      </c>
      <c r="AL304" s="31"/>
    </row>
    <row r="305" spans="2:38" ht="53.25" customHeight="1">
      <c r="B305" s="310" t="str">
        <f t="shared" si="34"/>
        <v/>
      </c>
      <c r="C305" s="1117">
        <f>IF(ISERROR(VLOOKUP($A305,기획현황!$F:$BS,기획현황!$AG$1,FALSE))=TRUE,0,VLOOKUP($A305,기획현황!$F:$BS,기획현황!$AG$1,FALSE))</f>
        <v>0</v>
      </c>
      <c r="D305" s="1117">
        <f>IF(ISERROR(VLOOKUP($A305,기획현황!$F:$BS,기획현황!$AK$1,FALSE))=TRUE,0,VLOOKUP($A305,기획현황!$F:$BS,기획현황!$AK$1,FALSE))</f>
        <v>0</v>
      </c>
      <c r="F305" s="1140"/>
      <c r="G305" s="1119" t="str">
        <f>IF(ISERROR(VLOOKUP($A305,기획현황!$F:$BS,기획현황!$U$1,FALSE))=TRUE,"",VLOOKUP($A305,기획현황!$F:$BS,기획현황!$U$1,FALSE))</f>
        <v/>
      </c>
      <c r="H305" s="1119" t="str">
        <f>IF(ISERROR(VLOOKUP($A305,기획현황!$F:$BS,기획현황!$X$1,FALSE))=TRUE,"",VLOOKUP($A305,기획현황!$F:$BS,기획현황!$X$1,FALSE))</f>
        <v/>
      </c>
      <c r="I305" s="1120" t="str">
        <f>IF(ISERROR(VLOOKUP($A305,기획현황!$F:$BS,기획현황!$AG$1,FALSE))=TRUE,"",VLOOKUP($A305,기획현황!$F:$BS,기획현황!$AG$1,FALSE))</f>
        <v/>
      </c>
      <c r="J305" s="1136">
        <f>SUMIF(기획현황!$F:$F,$A305,기획현황!$AF:$AF)</f>
        <v>0</v>
      </c>
      <c r="K305" s="1122">
        <f>IF(ISERROR(VLOOKUP($A305,기획현황!$F:$BS,기획현황!$AU$1,FALSE))=TRUE,0,VLOOKUP($A305,기획현황!$F:$BS,기획현황!$AU$1,FALSE))</f>
        <v>0</v>
      </c>
      <c r="L305" s="1123">
        <f>IF(ISERROR(VLOOKUP($A305,기획현황!$F:$BS,기획현황!$AV$1,FALSE))=TRUE,0,VLOOKUP($A305,기획현황!$F:$BS,기획현황!$AV$1,FALSE))</f>
        <v>0</v>
      </c>
      <c r="M305" s="1124">
        <f>IF(ISERROR(VLOOKUP($A305,기획현황!$F:$BS,기획현황!$AW$1,FALSE))=TRUE,0,VLOOKUP($A305,기획현황!$F:$BS,기획현황!$AW$1,FALSE))</f>
        <v>0</v>
      </c>
      <c r="N305" s="1125">
        <f>IF(ISERROR(VLOOKUP($A305,기획현황!$F:$BS,기획현황!$AP$1,FALSE))=TRUE,0,VLOOKUP($A305,기획현황!$F:$BS,기획현황!$AP$1,FALSE))</f>
        <v>0</v>
      </c>
      <c r="O305" s="1126">
        <f t="shared" si="37"/>
        <v>0</v>
      </c>
      <c r="P305" s="1127">
        <f t="shared" si="37"/>
        <v>0</v>
      </c>
      <c r="Q305" s="1127">
        <f t="shared" si="37"/>
        <v>0</v>
      </c>
      <c r="R305" s="1127">
        <f t="shared" si="37"/>
        <v>0</v>
      </c>
      <c r="S305" s="1128">
        <f t="shared" si="37"/>
        <v>0</v>
      </c>
      <c r="T305" s="1128">
        <f t="shared" si="37"/>
        <v>0</v>
      </c>
      <c r="U305" s="1129">
        <f>IF(ISERROR(VLOOKUP($A305,기획현황!$F:$BS,기획현황!$AM$1,FALSE))=TRUE,0,VLOOKUP($A305,기획현황!$F:$BS,기획현황!$AM$1,FALSE))</f>
        <v>0</v>
      </c>
      <c r="V305" s="1130">
        <f t="shared" si="33"/>
        <v>0</v>
      </c>
      <c r="W305" s="1131">
        <f>IF(ISERROR(VLOOKUP($A305,기획현황!$F:$BS,기획현황!$BG$1,FALSE))=TRUE,0,VLOOKUP($A305,기획현황!$F:$BS,기획현황!$BG$1,FALSE))</f>
        <v>0</v>
      </c>
      <c r="X305" s="1130"/>
      <c r="Y305" s="238"/>
      <c r="Z305" s="1122">
        <f t="shared" si="35"/>
        <v>0</v>
      </c>
      <c r="AA305" s="1123">
        <f t="shared" si="35"/>
        <v>0</v>
      </c>
      <c r="AB305" s="1139">
        <f t="shared" si="35"/>
        <v>0</v>
      </c>
      <c r="AC305" s="1132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22">
        <f t="shared" si="36"/>
        <v>0</v>
      </c>
      <c r="AE305" s="1133">
        <f t="shared" si="36"/>
        <v>0</v>
      </c>
      <c r="AF305" s="1133">
        <f t="shared" si="36"/>
        <v>0</v>
      </c>
      <c r="AG305" s="1133">
        <f t="shared" si="36"/>
        <v>0</v>
      </c>
      <c r="AH305" s="1134">
        <f t="shared" si="36"/>
        <v>0</v>
      </c>
      <c r="AI305" s="1134">
        <f t="shared" si="36"/>
        <v>0</v>
      </c>
      <c r="AJ305" s="1135">
        <f>IF(ISERROR(VLOOKUP($A305,기획현황!$F:$BS,기획현황!$AM$1,FALSE))=TRUE,0,VLOOKUP($A305,기획현황!$F:$BS,기획현황!$AM$1,FALSE))</f>
        <v>0</v>
      </c>
      <c r="AK305" s="1130">
        <f t="shared" si="32"/>
        <v>0</v>
      </c>
      <c r="AL305" s="31"/>
    </row>
    <row r="306" spans="2:38" ht="53.25" customHeight="1">
      <c r="B306" s="310" t="str">
        <f t="shared" si="34"/>
        <v/>
      </c>
      <c r="C306" s="1117">
        <f>IF(ISERROR(VLOOKUP($A306,기획현황!$F:$BS,기획현황!$AG$1,FALSE))=TRUE,0,VLOOKUP($A306,기획현황!$F:$BS,기획현황!$AG$1,FALSE))</f>
        <v>0</v>
      </c>
      <c r="D306" s="1117">
        <f>IF(ISERROR(VLOOKUP($A306,기획현황!$F:$BS,기획현황!$AK$1,FALSE))=TRUE,0,VLOOKUP($A306,기획현황!$F:$BS,기획현황!$AK$1,FALSE))</f>
        <v>0</v>
      </c>
      <c r="F306" s="1140"/>
      <c r="G306" s="1119" t="str">
        <f>IF(ISERROR(VLOOKUP($A306,기획현황!$F:$BS,기획현황!$U$1,FALSE))=TRUE,"",VLOOKUP($A306,기획현황!$F:$BS,기획현황!$U$1,FALSE))</f>
        <v/>
      </c>
      <c r="H306" s="1119" t="str">
        <f>IF(ISERROR(VLOOKUP($A306,기획현황!$F:$BS,기획현황!$X$1,FALSE))=TRUE,"",VLOOKUP($A306,기획현황!$F:$BS,기획현황!$X$1,FALSE))</f>
        <v/>
      </c>
      <c r="I306" s="1120" t="str">
        <f>IF(ISERROR(VLOOKUP($A306,기획현황!$F:$BS,기획현황!$AG$1,FALSE))=TRUE,"",VLOOKUP($A306,기획현황!$F:$BS,기획현황!$AG$1,FALSE))</f>
        <v/>
      </c>
      <c r="J306" s="1136">
        <f>SUMIF(기획현황!$F:$F,$A306,기획현황!$AF:$AF)</f>
        <v>0</v>
      </c>
      <c r="K306" s="1122">
        <f>IF(ISERROR(VLOOKUP($A306,기획현황!$F:$BS,기획현황!$AU$1,FALSE))=TRUE,0,VLOOKUP($A306,기획현황!$F:$BS,기획현황!$AU$1,FALSE))</f>
        <v>0</v>
      </c>
      <c r="L306" s="1123">
        <f>IF(ISERROR(VLOOKUP($A306,기획현황!$F:$BS,기획현황!$AV$1,FALSE))=TRUE,0,VLOOKUP($A306,기획현황!$F:$BS,기획현황!$AV$1,FALSE))</f>
        <v>0</v>
      </c>
      <c r="M306" s="1124">
        <f>IF(ISERROR(VLOOKUP($A306,기획현황!$F:$BS,기획현황!$AW$1,FALSE))=TRUE,0,VLOOKUP($A306,기획현황!$F:$BS,기획현황!$AW$1,FALSE))</f>
        <v>0</v>
      </c>
      <c r="N306" s="1125">
        <f>IF(ISERROR(VLOOKUP($A306,기획현황!$F:$BS,기획현황!$AP$1,FALSE))=TRUE,0,VLOOKUP($A306,기획현황!$F:$BS,기획현황!$AP$1,FALSE))</f>
        <v>0</v>
      </c>
      <c r="O306" s="1126">
        <f t="shared" si="37"/>
        <v>0</v>
      </c>
      <c r="P306" s="1127">
        <f t="shared" si="37"/>
        <v>0</v>
      </c>
      <c r="Q306" s="1127">
        <f t="shared" si="37"/>
        <v>0</v>
      </c>
      <c r="R306" s="1127">
        <f t="shared" si="37"/>
        <v>0</v>
      </c>
      <c r="S306" s="1128">
        <f t="shared" si="37"/>
        <v>0</v>
      </c>
      <c r="T306" s="1128">
        <f t="shared" si="37"/>
        <v>0</v>
      </c>
      <c r="U306" s="1129">
        <f>IF(ISERROR(VLOOKUP($A306,기획현황!$F:$BS,기획현황!$AM$1,FALSE))=TRUE,0,VLOOKUP($A306,기획현황!$F:$BS,기획현황!$AM$1,FALSE))</f>
        <v>0</v>
      </c>
      <c r="V306" s="1130">
        <f t="shared" si="33"/>
        <v>0</v>
      </c>
      <c r="W306" s="1131">
        <f>IF(ISERROR(VLOOKUP($A306,기획현황!$F:$BS,기획현황!$BG$1,FALSE))=TRUE,0,VLOOKUP($A306,기획현황!$F:$BS,기획현황!$BG$1,FALSE))</f>
        <v>0</v>
      </c>
      <c r="X306" s="1130"/>
      <c r="Y306" s="238"/>
      <c r="Z306" s="1122">
        <f t="shared" si="35"/>
        <v>0</v>
      </c>
      <c r="AA306" s="1123">
        <f t="shared" si="35"/>
        <v>0</v>
      </c>
      <c r="AB306" s="1139">
        <f t="shared" si="35"/>
        <v>0</v>
      </c>
      <c r="AC306" s="1132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22">
        <f t="shared" si="36"/>
        <v>0</v>
      </c>
      <c r="AE306" s="1133">
        <f t="shared" si="36"/>
        <v>0</v>
      </c>
      <c r="AF306" s="1133">
        <f t="shared" si="36"/>
        <v>0</v>
      </c>
      <c r="AG306" s="1133">
        <f t="shared" si="36"/>
        <v>0</v>
      </c>
      <c r="AH306" s="1134">
        <f t="shared" si="36"/>
        <v>0</v>
      </c>
      <c r="AI306" s="1134">
        <f t="shared" si="36"/>
        <v>0</v>
      </c>
      <c r="AJ306" s="1135">
        <f>IF(ISERROR(VLOOKUP($A306,기획현황!$F:$BS,기획현황!$AM$1,FALSE))=TRUE,0,VLOOKUP($A306,기획현황!$F:$BS,기획현황!$AM$1,FALSE))</f>
        <v>0</v>
      </c>
      <c r="AK306" s="1130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499" priority="35">
      <formula>$I6="TTL"</formula>
    </cfRule>
  </conditionalFormatting>
  <conditionalFormatting sqref="F6:F8">
    <cfRule type="expression" dxfId="498" priority="34" stopIfTrue="1">
      <formula>$I6="TTL"</formula>
    </cfRule>
  </conditionalFormatting>
  <conditionalFormatting sqref="F6:F8">
    <cfRule type="expression" dxfId="497" priority="33" stopIfTrue="1">
      <formula>$I6="TTL"</formula>
    </cfRule>
  </conditionalFormatting>
  <conditionalFormatting sqref="F6">
    <cfRule type="expression" dxfId="496" priority="32">
      <formula>$I6="TTL"</formula>
    </cfRule>
  </conditionalFormatting>
  <conditionalFormatting sqref="F7">
    <cfRule type="expression" dxfId="495" priority="31">
      <formula>$I7="TTL"</formula>
    </cfRule>
  </conditionalFormatting>
  <conditionalFormatting sqref="F8">
    <cfRule type="expression" dxfId="494" priority="30">
      <formula>$I8="TTL"</formula>
    </cfRule>
  </conditionalFormatting>
  <conditionalFormatting sqref="F6:F9">
    <cfRule type="expression" dxfId="493" priority="29" stopIfTrue="1">
      <formula>$I6="TTL"</formula>
    </cfRule>
  </conditionalFormatting>
  <conditionalFormatting sqref="F6:F9">
    <cfRule type="expression" dxfId="492" priority="28" stopIfTrue="1">
      <formula>$I6="TTL"</formula>
    </cfRule>
  </conditionalFormatting>
  <conditionalFormatting sqref="F6:F9">
    <cfRule type="expression" dxfId="491" priority="27" stopIfTrue="1">
      <formula>$M6="TTL"</formula>
    </cfRule>
  </conditionalFormatting>
  <conditionalFormatting sqref="F6:F9">
    <cfRule type="expression" dxfId="490" priority="26" stopIfTrue="1">
      <formula>$L6="TTL"</formula>
    </cfRule>
  </conditionalFormatting>
  <conditionalFormatting sqref="F6:F9">
    <cfRule type="expression" dxfId="489" priority="25" stopIfTrue="1">
      <formula>#REF!="TTL"</formula>
    </cfRule>
  </conditionalFormatting>
  <conditionalFormatting sqref="F6:F9">
    <cfRule type="expression" dxfId="488" priority="24" stopIfTrue="1">
      <formula>$I6="TTL"</formula>
    </cfRule>
  </conditionalFormatting>
  <conditionalFormatting sqref="F6:F7">
    <cfRule type="expression" dxfId="487" priority="23" stopIfTrue="1">
      <formula>$I6="TTL"</formula>
    </cfRule>
  </conditionalFormatting>
  <conditionalFormatting sqref="F6:F7">
    <cfRule type="expression" dxfId="486" priority="22" stopIfTrue="1">
      <formula>$L6="TTL"</formula>
    </cfRule>
  </conditionalFormatting>
  <conditionalFormatting sqref="F6:F7">
    <cfRule type="expression" dxfId="485" priority="21" stopIfTrue="1">
      <formula>$M6="TTL"</formula>
    </cfRule>
  </conditionalFormatting>
  <conditionalFormatting sqref="F6:F9">
    <cfRule type="expression" dxfId="484" priority="20" stopIfTrue="1">
      <formula>$I6="TTL"</formula>
    </cfRule>
  </conditionalFormatting>
  <conditionalFormatting sqref="F6:F7">
    <cfRule type="expression" dxfId="483" priority="19" stopIfTrue="1">
      <formula>$I6="TTL"</formula>
    </cfRule>
  </conditionalFormatting>
  <conditionalFormatting sqref="F6:F7">
    <cfRule type="expression" dxfId="482" priority="18" stopIfTrue="1">
      <formula>$L6="TTL"</formula>
    </cfRule>
  </conditionalFormatting>
  <conditionalFormatting sqref="F6:F7">
    <cfRule type="expression" dxfId="481" priority="17" stopIfTrue="1">
      <formula>$M6="TTL"</formula>
    </cfRule>
  </conditionalFormatting>
  <conditionalFormatting sqref="F6:F9">
    <cfRule type="expression" dxfId="480" priority="16" stopIfTrue="1">
      <formula>$I6="TTL"</formula>
    </cfRule>
  </conditionalFormatting>
  <conditionalFormatting sqref="F6">
    <cfRule type="expression" dxfId="479" priority="15">
      <formula>$I6="TTL"</formula>
    </cfRule>
  </conditionalFormatting>
  <conditionalFormatting sqref="F7">
    <cfRule type="expression" dxfId="478" priority="14">
      <formula>$I7="TTL"</formula>
    </cfRule>
  </conditionalFormatting>
  <conditionalFormatting sqref="F8:F9">
    <cfRule type="expression" dxfId="477" priority="13" stopIfTrue="1">
      <formula>#REF!="TTL"</formula>
    </cfRule>
  </conditionalFormatting>
  <conditionalFormatting sqref="F8:F9">
    <cfRule type="expression" dxfId="476" priority="12" stopIfTrue="1">
      <formula>$L8="TTL"</formula>
    </cfRule>
  </conditionalFormatting>
  <conditionalFormatting sqref="F8:F9">
    <cfRule type="expression" dxfId="475" priority="11" stopIfTrue="1">
      <formula>$M8="TTL"</formula>
    </cfRule>
  </conditionalFormatting>
  <conditionalFormatting sqref="F8:F9">
    <cfRule type="expression" dxfId="474" priority="10" stopIfTrue="1">
      <formula>$I8="TTL"</formula>
    </cfRule>
  </conditionalFormatting>
  <conditionalFormatting sqref="F8:F9">
    <cfRule type="expression" dxfId="473" priority="9" stopIfTrue="1">
      <formula>$L8="TTL"</formula>
    </cfRule>
  </conditionalFormatting>
  <conditionalFormatting sqref="F8:F9">
    <cfRule type="expression" dxfId="472" priority="8" stopIfTrue="1">
      <formula>$M8="TTL"</formula>
    </cfRule>
  </conditionalFormatting>
  <conditionalFormatting sqref="F8:F9">
    <cfRule type="expression" dxfId="471" priority="7" stopIfTrue="1">
      <formula>$L8="TTL"</formula>
    </cfRule>
  </conditionalFormatting>
  <conditionalFormatting sqref="F8:F9">
    <cfRule type="expression" dxfId="470" priority="6" stopIfTrue="1">
      <formula>$M8="TTL"</formula>
    </cfRule>
  </conditionalFormatting>
  <conditionalFormatting sqref="F8:F9">
    <cfRule type="expression" dxfId="469" priority="5" stopIfTrue="1">
      <formula>$I8="TTL"</formula>
    </cfRule>
  </conditionalFormatting>
  <conditionalFormatting sqref="F8:F9">
    <cfRule type="expression" dxfId="468" priority="4" stopIfTrue="1">
      <formula>$L8="TTL"</formula>
    </cfRule>
  </conditionalFormatting>
  <conditionalFormatting sqref="F8:F9">
    <cfRule type="expression" dxfId="467" priority="3" stopIfTrue="1">
      <formula>$M8="TTL"</formula>
    </cfRule>
  </conditionalFormatting>
  <conditionalFormatting sqref="F8">
    <cfRule type="expression" dxfId="466" priority="2">
      <formula>$I8="TTL"</formula>
    </cfRule>
  </conditionalFormatting>
  <conditionalFormatting sqref="F9">
    <cfRule type="expression" dxfId="465" priority="1">
      <formula>$I9="TTL"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Z12" sqref="A9:Z12"/>
    </sheetView>
  </sheetViews>
  <sheetFormatPr defaultRowHeight="90" customHeight="1" outlineLevelRow="1" outlineLevelCol="1"/>
  <cols>
    <col min="1" max="4" width="4.77734375" style="288" customWidth="1" outlineLevel="1"/>
    <col min="5" max="5" width="4.6640625" style="288" customWidth="1" outlineLevel="1"/>
    <col min="6" max="6" width="10.21875" style="288" customWidth="1" outlineLevel="1"/>
    <col min="7" max="7" width="7.109375" style="288" customWidth="1" outlineLevel="1"/>
    <col min="8" max="9" width="8.21875" style="288" customWidth="1" outlineLevel="1"/>
    <col min="10" max="10" width="6.21875" style="288" customWidth="1" outlineLevel="1"/>
    <col min="11" max="11" width="1.88671875" style="384" customWidth="1"/>
    <col min="12" max="12" width="10.88671875" style="287" customWidth="1"/>
    <col min="13" max="13" width="10.88671875" style="288" customWidth="1"/>
    <col min="14" max="14" width="13.88671875" style="288" customWidth="1"/>
    <col min="15" max="15" width="7.5546875" style="288" bestFit="1" customWidth="1"/>
    <col min="16" max="16" width="10.88671875" style="491" customWidth="1"/>
    <col min="17" max="17" width="10.88671875" style="287" customWidth="1"/>
    <col min="18" max="18" width="12" style="289" bestFit="1" customWidth="1"/>
    <col min="19" max="19" width="10.88671875" style="287" customWidth="1"/>
    <col min="20" max="20" width="10.88671875" style="290" customWidth="1"/>
    <col min="21" max="23" width="10.88671875" style="492" customWidth="1"/>
    <col min="24" max="24" width="8.109375" style="493" customWidth="1"/>
    <col min="25" max="25" width="25.33203125" style="287" customWidth="1"/>
    <col min="26" max="26" width="5.44140625" style="287" customWidth="1"/>
    <col min="27" max="27" width="1.5546875" style="287" customWidth="1"/>
    <col min="28" max="28" width="8.88671875" style="287"/>
    <col min="29" max="29" width="10.5546875" style="287" bestFit="1" customWidth="1"/>
    <col min="30" max="16384" width="8.88671875" style="287"/>
  </cols>
  <sheetData>
    <row r="1" spans="1:46" s="288" customFormat="1" ht="13.5" hidden="1" customHeight="1" outlineLevel="1">
      <c r="A1" s="299"/>
      <c r="B1" s="299">
        <v>2</v>
      </c>
      <c r="C1" s="299">
        <f>B1+1</f>
        <v>3</v>
      </c>
      <c r="D1" s="299">
        <f t="shared" ref="D1:Z1" si="0">C1+1</f>
        <v>4</v>
      </c>
      <c r="E1" s="299">
        <f t="shared" si="0"/>
        <v>5</v>
      </c>
      <c r="F1" s="299">
        <f t="shared" si="0"/>
        <v>6</v>
      </c>
      <c r="G1" s="299">
        <f t="shared" si="0"/>
        <v>7</v>
      </c>
      <c r="H1" s="299">
        <f t="shared" si="0"/>
        <v>8</v>
      </c>
      <c r="I1" s="299">
        <f t="shared" si="0"/>
        <v>9</v>
      </c>
      <c r="J1" s="299">
        <f t="shared" si="0"/>
        <v>10</v>
      </c>
      <c r="K1" s="299">
        <f t="shared" si="0"/>
        <v>11</v>
      </c>
      <c r="L1" s="299">
        <f t="shared" si="0"/>
        <v>12</v>
      </c>
      <c r="M1" s="299">
        <f t="shared" si="0"/>
        <v>13</v>
      </c>
      <c r="N1" s="299">
        <f t="shared" si="0"/>
        <v>14</v>
      </c>
      <c r="O1" s="299">
        <f t="shared" si="0"/>
        <v>15</v>
      </c>
      <c r="P1" s="299">
        <f t="shared" si="0"/>
        <v>16</v>
      </c>
      <c r="Q1" s="299">
        <f t="shared" si="0"/>
        <v>17</v>
      </c>
      <c r="R1" s="299">
        <f t="shared" si="0"/>
        <v>18</v>
      </c>
      <c r="S1" s="299">
        <f t="shared" si="0"/>
        <v>19</v>
      </c>
      <c r="T1" s="299">
        <f t="shared" si="0"/>
        <v>20</v>
      </c>
      <c r="U1" s="299">
        <f t="shared" si="0"/>
        <v>21</v>
      </c>
      <c r="V1" s="299">
        <f t="shared" si="0"/>
        <v>22</v>
      </c>
      <c r="W1" s="299">
        <f t="shared" si="0"/>
        <v>23</v>
      </c>
      <c r="X1" s="299">
        <f t="shared" si="0"/>
        <v>24</v>
      </c>
      <c r="Y1" s="299">
        <f t="shared" si="0"/>
        <v>25</v>
      </c>
      <c r="Z1" s="299">
        <f t="shared" si="0"/>
        <v>26</v>
      </c>
    </row>
    <row r="2" spans="1:46" s="286" customFormat="1" ht="31.5" collapsed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85"/>
      <c r="L2" s="1454" t="s">
        <v>1658</v>
      </c>
      <c r="M2" s="1454"/>
      <c r="N2" s="1454"/>
      <c r="O2" s="1454"/>
      <c r="P2" s="1454"/>
      <c r="Q2" s="1454"/>
      <c r="R2" s="1454"/>
      <c r="S2" s="1454"/>
      <c r="T2" s="1454"/>
      <c r="U2" s="1454"/>
      <c r="V2" s="1454"/>
      <c r="W2" s="1454"/>
      <c r="X2" s="1454"/>
      <c r="Y2" s="1454"/>
      <c r="Z2" s="1454"/>
      <c r="AB2" s="434"/>
    </row>
    <row r="3" spans="1:46" ht="19.5">
      <c r="A3" s="299"/>
      <c r="B3" s="299"/>
      <c r="C3" s="299"/>
      <c r="D3" s="299"/>
      <c r="E3" s="299"/>
      <c r="F3" s="299"/>
      <c r="G3" s="299"/>
      <c r="H3" s="299"/>
      <c r="I3" s="299"/>
      <c r="J3" s="299"/>
    </row>
    <row r="4" spans="1:46" s="291" customFormat="1" ht="19.5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86"/>
      <c r="L4" s="436" t="s">
        <v>1659</v>
      </c>
      <c r="M4" s="1455" t="s">
        <v>7961</v>
      </c>
      <c r="N4" s="1456"/>
      <c r="O4" s="1456"/>
      <c r="P4" s="1457"/>
      <c r="Q4" s="437" t="s">
        <v>1660</v>
      </c>
      <c r="R4" s="1458">
        <v>41962</v>
      </c>
      <c r="S4" s="1458"/>
      <c r="T4" s="1458"/>
      <c r="U4" s="437" t="s">
        <v>1622</v>
      </c>
      <c r="V4" s="1459">
        <v>41963</v>
      </c>
      <c r="W4" s="1459"/>
      <c r="X4" s="494" t="s">
        <v>1661</v>
      </c>
      <c r="Y4" s="1460" t="s">
        <v>1864</v>
      </c>
      <c r="Z4" s="1460"/>
    </row>
    <row r="5" spans="1:46" ht="19.5">
      <c r="A5" s="299"/>
      <c r="B5" s="299"/>
      <c r="C5" s="299"/>
      <c r="D5" s="299"/>
      <c r="E5" s="299"/>
      <c r="F5" s="299"/>
      <c r="G5" s="299"/>
      <c r="H5" s="299"/>
      <c r="I5" s="299"/>
      <c r="J5" s="299"/>
    </row>
    <row r="6" spans="1:46" s="499" customFormat="1" ht="13.5" customHeight="1">
      <c r="A6" s="495"/>
      <c r="B6" s="495"/>
      <c r="C6" s="495"/>
      <c r="D6" s="495"/>
      <c r="E6" s="495"/>
      <c r="F6" s="495"/>
      <c r="G6" s="495"/>
      <c r="H6" s="495"/>
      <c r="I6" s="495"/>
      <c r="J6" s="495"/>
      <c r="K6" s="496"/>
      <c r="L6" s="1464" t="s">
        <v>1643</v>
      </c>
      <c r="M6" s="1466" t="s">
        <v>1662</v>
      </c>
      <c r="N6" s="1468" t="s">
        <v>1644</v>
      </c>
      <c r="O6" s="1473" t="s">
        <v>1663</v>
      </c>
      <c r="P6" s="1461" t="s">
        <v>1645</v>
      </c>
      <c r="Q6" s="1462"/>
      <c r="R6" s="1462"/>
      <c r="S6" s="1462"/>
      <c r="T6" s="1463"/>
      <c r="U6" s="1470" t="s">
        <v>1646</v>
      </c>
      <c r="V6" s="1471"/>
      <c r="W6" s="1472"/>
      <c r="X6" s="1461" t="s">
        <v>1664</v>
      </c>
      <c r="Y6" s="1462"/>
      <c r="Z6" s="1463"/>
      <c r="AA6" s="497"/>
      <c r="AB6" s="498"/>
    </row>
    <row r="7" spans="1:46" s="499" customFormat="1" ht="40.5">
      <c r="A7" s="500"/>
      <c r="B7" s="500"/>
      <c r="C7" s="500"/>
      <c r="D7" s="500"/>
      <c r="E7" s="500"/>
      <c r="F7" s="500"/>
      <c r="G7" s="500"/>
      <c r="H7" s="500"/>
      <c r="I7" s="500"/>
      <c r="J7" s="500"/>
      <c r="K7" s="496"/>
      <c r="L7" s="1465"/>
      <c r="M7" s="1467"/>
      <c r="N7" s="1469"/>
      <c r="O7" s="1474"/>
      <c r="P7" s="304" t="s">
        <v>1623</v>
      </c>
      <c r="Q7" s="501" t="s">
        <v>1665</v>
      </c>
      <c r="R7" s="502" t="s">
        <v>1667</v>
      </c>
      <c r="S7" s="503" t="s">
        <v>1647</v>
      </c>
      <c r="T7" s="504" t="s">
        <v>1648</v>
      </c>
      <c r="U7" s="505" t="s">
        <v>1624</v>
      </c>
      <c r="V7" s="506" t="s">
        <v>1625</v>
      </c>
      <c r="W7" s="507" t="s">
        <v>1666</v>
      </c>
      <c r="X7" s="508" t="s">
        <v>1638</v>
      </c>
      <c r="Y7" s="509" t="s">
        <v>1649</v>
      </c>
      <c r="Z7" s="510" t="s">
        <v>1650</v>
      </c>
      <c r="AA7" s="497"/>
      <c r="AB7" s="498"/>
    </row>
    <row r="8" spans="1:46" s="499" customFormat="1" ht="17.25" customHeight="1" outlineLevel="1">
      <c r="A8" s="495" t="s">
        <v>521</v>
      </c>
      <c r="B8" s="495" t="s">
        <v>1626</v>
      </c>
      <c r="C8" s="495" t="s">
        <v>1629</v>
      </c>
      <c r="D8" s="495" t="s">
        <v>1632</v>
      </c>
      <c r="E8" s="495" t="s">
        <v>1308</v>
      </c>
      <c r="F8" s="495" t="s">
        <v>1630</v>
      </c>
      <c r="G8" s="610" t="s">
        <v>1708</v>
      </c>
      <c r="H8" s="611" t="s">
        <v>1709</v>
      </c>
      <c r="I8" s="611" t="s">
        <v>1710</v>
      </c>
      <c r="J8" s="610" t="s">
        <v>1711</v>
      </c>
      <c r="K8" s="511" t="s">
        <v>1582</v>
      </c>
      <c r="L8" s="446" t="s">
        <v>1651</v>
      </c>
      <c r="M8" s="447" t="s">
        <v>1652</v>
      </c>
      <c r="N8" s="448" t="s">
        <v>1382</v>
      </c>
      <c r="O8" s="756" t="s">
        <v>1633</v>
      </c>
      <c r="P8" s="755" t="s">
        <v>1635</v>
      </c>
      <c r="Q8" s="447" t="s">
        <v>1381</v>
      </c>
      <c r="R8" s="449" t="s">
        <v>1636</v>
      </c>
      <c r="S8" s="447" t="s">
        <v>1653</v>
      </c>
      <c r="T8" s="450" t="s">
        <v>1637</v>
      </c>
      <c r="U8" s="512" t="s">
        <v>1386</v>
      </c>
      <c r="V8" s="513" t="s">
        <v>1654</v>
      </c>
      <c r="W8" s="749" t="s">
        <v>1655</v>
      </c>
      <c r="X8" s="514" t="s">
        <v>1638</v>
      </c>
      <c r="Y8" s="451" t="s">
        <v>1649</v>
      </c>
      <c r="Z8" s="452" t="s">
        <v>1628</v>
      </c>
      <c r="AA8" s="497"/>
      <c r="AB8" s="498"/>
    </row>
    <row r="9" spans="1:46" s="298" customFormat="1" ht="88.5" customHeight="1">
      <c r="A9" s="303">
        <v>1</v>
      </c>
      <c r="B9" s="303" t="str">
        <f t="shared" ref="B9:B40" si="1">IF(N9="","",MID($M$4,15,100)&amp;$N9)</f>
        <v>ELK-동일모자-29ELKERF5511GR</v>
      </c>
      <c r="C9" s="303">
        <f>IF($N8=$N9,$C8+1,1)</f>
        <v>1</v>
      </c>
      <c r="D9" s="303" t="str">
        <f t="shared" ref="D9" si="2">B9&amp;C9</f>
        <v>ELK-동일모자-29ELKERF5511GR1</v>
      </c>
      <c r="E9" s="303">
        <f>IF(N9="",0,SUMIF(기획현황!$D:$D,$B9,기획현황!$AF:$AF))</f>
        <v>300</v>
      </c>
      <c r="F9" s="303">
        <f>T9*X9</f>
        <v>159600</v>
      </c>
      <c r="G9" s="612" t="str">
        <f>IF($N9="","",$M$4)</f>
        <v>RXK-KIDS-14FW-ELK-동일모자-29</v>
      </c>
      <c r="H9" s="612">
        <f>IF($N9="","",$R$4)</f>
        <v>41962</v>
      </c>
      <c r="I9" s="612">
        <f>IF($N9="","",$V$4)</f>
        <v>41963</v>
      </c>
      <c r="J9" s="612" t="str">
        <f>IF($N9="","",$Y$4)</f>
        <v>햇츠온 MD 조현정 대리</v>
      </c>
      <c r="K9" s="1084"/>
      <c r="L9" s="1256"/>
      <c r="M9" s="1257" t="s">
        <v>7962</v>
      </c>
      <c r="N9" s="1245" t="s">
        <v>7963</v>
      </c>
      <c r="O9" s="1258" t="s">
        <v>7964</v>
      </c>
      <c r="P9" s="1259" t="s">
        <v>7965</v>
      </c>
      <c r="Q9" s="1260" t="s">
        <v>7966</v>
      </c>
      <c r="R9" s="1261">
        <v>44</v>
      </c>
      <c r="S9" s="1262" t="s">
        <v>7967</v>
      </c>
      <c r="T9" s="1263">
        <v>4200</v>
      </c>
      <c r="U9" s="1259" t="s">
        <v>7968</v>
      </c>
      <c r="V9" s="1260" t="s">
        <v>7969</v>
      </c>
      <c r="W9" s="1264" t="s">
        <v>7970</v>
      </c>
      <c r="X9" s="1265">
        <v>38</v>
      </c>
      <c r="Y9" s="775"/>
      <c r="Z9" s="665">
        <f>IF(ISERROR(X9/E9)=TRUE,0,X9/E9)</f>
        <v>0.12666666666666668</v>
      </c>
      <c r="AA9" s="431"/>
      <c r="AB9" s="430"/>
      <c r="AC9" s="753"/>
      <c r="AE9" s="430"/>
      <c r="AF9" s="519"/>
      <c r="AG9" s="519"/>
      <c r="AH9" s="520"/>
      <c r="AI9" s="430"/>
      <c r="AJ9" s="430"/>
      <c r="AK9" s="521"/>
      <c r="AL9" s="430"/>
      <c r="AM9" s="522"/>
      <c r="AN9" s="430"/>
      <c r="AO9" s="430"/>
      <c r="AP9" s="523"/>
      <c r="AQ9" s="524"/>
      <c r="AR9" s="430"/>
      <c r="AS9" s="430"/>
      <c r="AT9" s="525"/>
    </row>
    <row r="10" spans="1:46" s="298" customFormat="1" ht="88.5" customHeight="1" collapsed="1">
      <c r="A10" s="303">
        <f>A9+1</f>
        <v>2</v>
      </c>
      <c r="B10" s="303" t="str">
        <f t="shared" si="1"/>
        <v>ELK-동일모자-29ELKERF5511GR</v>
      </c>
      <c r="C10" s="303">
        <f t="shared" ref="C10:C68" si="3">IF($N9=$N10,$C9+1,1)</f>
        <v>2</v>
      </c>
      <c r="D10" s="303" t="str">
        <f t="shared" ref="D10:D68" si="4">B10&amp;C10</f>
        <v>ELK-동일모자-29ELKERF5511GR2</v>
      </c>
      <c r="E10" s="303">
        <f>IF(N10="",0,SUMIF(기획현황!$D:$D,$B10,기획현황!$AF:$AF))</f>
        <v>300</v>
      </c>
      <c r="F10" s="303">
        <f t="shared" ref="F10:F68" si="5">T10*X10</f>
        <v>26600</v>
      </c>
      <c r="G10" s="612" t="str">
        <f t="shared" ref="G10:G73" si="6">IF($N10="","",$M$4)</f>
        <v>RXK-KIDS-14FW-ELK-동일모자-29</v>
      </c>
      <c r="H10" s="612">
        <f t="shared" ref="H10:H73" si="7">IF($N10="","",$R$4)</f>
        <v>41962</v>
      </c>
      <c r="I10" s="612">
        <f t="shared" ref="I10:I73" si="8">IF($N10="","",$V$4)</f>
        <v>41963</v>
      </c>
      <c r="J10" s="612" t="str">
        <f t="shared" ref="J10:J73" si="9">IF($N10="","",$Y$4)</f>
        <v>햇츠온 MD 조현정 대리</v>
      </c>
      <c r="K10" s="1084"/>
      <c r="L10" s="1256"/>
      <c r="M10" s="1257" t="s">
        <v>7962</v>
      </c>
      <c r="N10" s="1245" t="s">
        <v>7963</v>
      </c>
      <c r="O10" s="1258" t="s">
        <v>7971</v>
      </c>
      <c r="P10" s="1266" t="s">
        <v>7972</v>
      </c>
      <c r="Q10" s="1262" t="s">
        <v>7973</v>
      </c>
      <c r="R10" s="1267">
        <v>54</v>
      </c>
      <c r="S10" s="1268" t="s">
        <v>7974</v>
      </c>
      <c r="T10" s="1263">
        <v>3800</v>
      </c>
      <c r="U10" s="1259" t="s">
        <v>7975</v>
      </c>
      <c r="V10" s="1262" t="s">
        <v>7976</v>
      </c>
      <c r="W10" s="1269" t="s">
        <v>7977</v>
      </c>
      <c r="X10" s="1270">
        <v>7</v>
      </c>
      <c r="Y10" s="774"/>
      <c r="Z10" s="665">
        <f t="shared" ref="Z10" si="10">IF(ISERROR(X10/E10)=TRUE,0,X10/E10)</f>
        <v>2.3333333333333334E-2</v>
      </c>
      <c r="AA10" s="431"/>
      <c r="AB10" s="430"/>
      <c r="AC10" s="753"/>
      <c r="AE10" s="430"/>
      <c r="AF10" s="519"/>
      <c r="AG10" s="519"/>
      <c r="AH10" s="520"/>
      <c r="AI10" s="430"/>
      <c r="AJ10" s="430"/>
      <c r="AK10" s="521"/>
      <c r="AL10" s="430"/>
      <c r="AM10" s="522"/>
      <c r="AN10" s="430"/>
      <c r="AO10" s="430"/>
      <c r="AP10" s="523"/>
      <c r="AQ10" s="524"/>
      <c r="AR10" s="430"/>
      <c r="AS10" s="430"/>
      <c r="AT10" s="525"/>
    </row>
    <row r="11" spans="1:46" s="298" customFormat="1" ht="88.5" customHeight="1">
      <c r="A11" s="303">
        <f t="shared" ref="A11:A68" si="11">A10+1</f>
        <v>3</v>
      </c>
      <c r="B11" s="303" t="str">
        <f t="shared" si="1"/>
        <v>ELK-동일모자-29ELKERF5512RE</v>
      </c>
      <c r="C11" s="303">
        <f t="shared" si="3"/>
        <v>1</v>
      </c>
      <c r="D11" s="303" t="str">
        <f t="shared" si="4"/>
        <v>ELK-동일모자-29ELKERF5512RE1</v>
      </c>
      <c r="E11" s="303">
        <f>IF(N11="",0,SUMIF(기획현황!$D:$D,$B11,기획현황!$AF:$AF))</f>
        <v>300</v>
      </c>
      <c r="F11" s="303">
        <f t="shared" si="5"/>
        <v>173600</v>
      </c>
      <c r="G11" s="612" t="str">
        <f t="shared" si="6"/>
        <v>RXK-KIDS-14FW-ELK-동일모자-29</v>
      </c>
      <c r="H11" s="612">
        <f t="shared" si="7"/>
        <v>41962</v>
      </c>
      <c r="I11" s="612">
        <f t="shared" si="8"/>
        <v>41963</v>
      </c>
      <c r="J11" s="612" t="str">
        <f t="shared" si="9"/>
        <v>햇츠온 MD 조현정 대리</v>
      </c>
      <c r="K11" s="1084"/>
      <c r="L11" s="1256"/>
      <c r="M11" s="1257" t="s">
        <v>7978</v>
      </c>
      <c r="N11" s="1245" t="s">
        <v>7979</v>
      </c>
      <c r="O11" s="1258" t="s">
        <v>7964</v>
      </c>
      <c r="P11" s="1271" t="s">
        <v>7980</v>
      </c>
      <c r="Q11" s="1260" t="s">
        <v>7981</v>
      </c>
      <c r="R11" s="1261">
        <v>60</v>
      </c>
      <c r="S11" s="1262" t="s">
        <v>7967</v>
      </c>
      <c r="T11" s="1263">
        <v>5600</v>
      </c>
      <c r="U11" s="1259" t="s">
        <v>7968</v>
      </c>
      <c r="V11" s="1260" t="s">
        <v>7969</v>
      </c>
      <c r="W11" s="1264" t="s">
        <v>7970</v>
      </c>
      <c r="X11" s="1265">
        <v>31</v>
      </c>
      <c r="Y11" s="775"/>
      <c r="Z11" s="665">
        <f>IF(ISERROR(X11/E11)=TRUE,0,X11/E11)</f>
        <v>0.10333333333333333</v>
      </c>
      <c r="AA11" s="431"/>
      <c r="AB11" s="430"/>
      <c r="AC11" s="753"/>
      <c r="AE11" s="430"/>
      <c r="AF11" s="430"/>
      <c r="AG11" s="430"/>
      <c r="AH11" s="430"/>
      <c r="AI11" s="430"/>
      <c r="AJ11" s="430"/>
      <c r="AK11" s="430"/>
      <c r="AL11" s="430"/>
      <c r="AM11" s="430"/>
      <c r="AN11" s="430"/>
      <c r="AO11" s="430"/>
      <c r="AP11" s="430"/>
      <c r="AQ11" s="430"/>
      <c r="AR11" s="430"/>
      <c r="AS11" s="430"/>
      <c r="AT11" s="430"/>
    </row>
    <row r="12" spans="1:46" s="298" customFormat="1" ht="88.5" customHeight="1">
      <c r="A12" s="303">
        <f t="shared" si="11"/>
        <v>4</v>
      </c>
      <c r="B12" s="303" t="str">
        <f t="shared" si="1"/>
        <v>ELK-동일모자-29ELKERF5512RE</v>
      </c>
      <c r="C12" s="303">
        <f t="shared" si="3"/>
        <v>2</v>
      </c>
      <c r="D12" s="303" t="str">
        <f t="shared" si="4"/>
        <v>ELK-동일모자-29ELKERF5512RE2</v>
      </c>
      <c r="E12" s="303">
        <f>IF(N12="",0,SUMIF(기획현황!$D:$D,$B12,기획현황!$AF:$AF))</f>
        <v>300</v>
      </c>
      <c r="F12" s="303">
        <f t="shared" si="5"/>
        <v>26600</v>
      </c>
      <c r="G12" s="612" t="str">
        <f t="shared" si="6"/>
        <v>RXK-KIDS-14FW-ELK-동일모자-29</v>
      </c>
      <c r="H12" s="612">
        <f t="shared" si="7"/>
        <v>41962</v>
      </c>
      <c r="I12" s="612">
        <f t="shared" si="8"/>
        <v>41963</v>
      </c>
      <c r="J12" s="612" t="str">
        <f t="shared" si="9"/>
        <v>햇츠온 MD 조현정 대리</v>
      </c>
      <c r="K12" s="1084"/>
      <c r="L12" s="1256"/>
      <c r="M12" s="1257" t="s">
        <v>7978</v>
      </c>
      <c r="N12" s="1245" t="s">
        <v>7979</v>
      </c>
      <c r="O12" s="1258" t="s">
        <v>7982</v>
      </c>
      <c r="P12" s="1266" t="s">
        <v>7972</v>
      </c>
      <c r="Q12" s="1262" t="s">
        <v>7973</v>
      </c>
      <c r="R12" s="1267">
        <v>54</v>
      </c>
      <c r="S12" s="1268" t="s">
        <v>7974</v>
      </c>
      <c r="T12" s="1263">
        <v>3800</v>
      </c>
      <c r="U12" s="1259" t="s">
        <v>7975</v>
      </c>
      <c r="V12" s="1262" t="s">
        <v>7976</v>
      </c>
      <c r="W12" s="1269" t="s">
        <v>7977</v>
      </c>
      <c r="X12" s="1270">
        <v>7</v>
      </c>
      <c r="Y12" s="774"/>
      <c r="Z12" s="665">
        <f t="shared" ref="Z12:Z14" si="12">IF(ISERROR(X12/E12)=TRUE,0,X12/E12)</f>
        <v>2.3333333333333334E-2</v>
      </c>
      <c r="AA12" s="431"/>
      <c r="AB12" s="430"/>
      <c r="AC12" s="753"/>
    </row>
    <row r="13" spans="1:46" s="298" customFormat="1" ht="88.5" customHeight="1">
      <c r="A13" s="303">
        <f t="shared" si="11"/>
        <v>5</v>
      </c>
      <c r="B13" s="303" t="str">
        <f t="shared" si="1"/>
        <v/>
      </c>
      <c r="C13" s="303">
        <f t="shared" si="3"/>
        <v>1</v>
      </c>
      <c r="D13" s="303" t="str">
        <f t="shared" si="4"/>
        <v>1</v>
      </c>
      <c r="E13" s="303">
        <f>IF(N13="",0,SUMIF(기획현황!$D:$D,$B13,기획현황!$AF:$AF))</f>
        <v>0</v>
      </c>
      <c r="F13" s="303">
        <f t="shared" si="5"/>
        <v>0</v>
      </c>
      <c r="G13" s="612" t="str">
        <f t="shared" si="6"/>
        <v/>
      </c>
      <c r="H13" s="612" t="str">
        <f t="shared" si="7"/>
        <v/>
      </c>
      <c r="I13" s="612" t="str">
        <f t="shared" si="8"/>
        <v/>
      </c>
      <c r="J13" s="612" t="str">
        <f t="shared" si="9"/>
        <v/>
      </c>
      <c r="K13" s="1084"/>
      <c r="L13" s="1220"/>
      <c r="M13" s="1230"/>
      <c r="N13" s="1221"/>
      <c r="O13" s="1222"/>
      <c r="P13" s="1223"/>
      <c r="Q13" s="1224"/>
      <c r="R13" s="1225"/>
      <c r="S13" s="1226"/>
      <c r="T13" s="1227"/>
      <c r="U13" s="1223"/>
      <c r="V13" s="1224"/>
      <c r="W13" s="1228"/>
      <c r="X13" s="1229"/>
      <c r="Y13" s="774"/>
      <c r="Z13" s="665">
        <f t="shared" si="12"/>
        <v>0</v>
      </c>
      <c r="AA13" s="431"/>
      <c r="AB13" s="430"/>
      <c r="AC13" s="753"/>
    </row>
    <row r="14" spans="1:46" s="298" customFormat="1" ht="88.5" customHeight="1">
      <c r="A14" s="303">
        <f t="shared" si="11"/>
        <v>6</v>
      </c>
      <c r="B14" s="303" t="str">
        <f t="shared" si="1"/>
        <v/>
      </c>
      <c r="C14" s="303">
        <f t="shared" si="3"/>
        <v>2</v>
      </c>
      <c r="D14" s="303" t="str">
        <f t="shared" si="4"/>
        <v>2</v>
      </c>
      <c r="E14" s="303">
        <f>IF(N14="",0,SUMIF(기획현황!$D:$D,$B14,기획현황!$AF:$AF))</f>
        <v>0</v>
      </c>
      <c r="F14" s="303">
        <f t="shared" si="5"/>
        <v>0</v>
      </c>
      <c r="G14" s="612" t="str">
        <f t="shared" si="6"/>
        <v/>
      </c>
      <c r="H14" s="612" t="str">
        <f t="shared" si="7"/>
        <v/>
      </c>
      <c r="I14" s="612" t="str">
        <f t="shared" si="8"/>
        <v/>
      </c>
      <c r="J14" s="612" t="str">
        <f t="shared" si="9"/>
        <v/>
      </c>
      <c r="K14" s="1084"/>
      <c r="L14" s="1231"/>
      <c r="M14" s="1230"/>
      <c r="N14" s="1221"/>
      <c r="O14" s="1222"/>
      <c r="P14" s="1223"/>
      <c r="Q14" s="1224"/>
      <c r="R14" s="1225"/>
      <c r="S14" s="1226"/>
      <c r="T14" s="1227"/>
      <c r="U14" s="1223"/>
      <c r="V14" s="1224"/>
      <c r="W14" s="1228"/>
      <c r="X14" s="1229"/>
      <c r="Y14" s="759"/>
      <c r="Z14" s="665">
        <f t="shared" si="12"/>
        <v>0</v>
      </c>
      <c r="AA14" s="431"/>
      <c r="AB14" s="430"/>
      <c r="AC14" s="753"/>
    </row>
    <row r="15" spans="1:46" s="298" customFormat="1" ht="88.5" customHeight="1" collapsed="1">
      <c r="A15" s="303">
        <f t="shared" si="11"/>
        <v>7</v>
      </c>
      <c r="B15" s="303" t="str">
        <f t="shared" si="1"/>
        <v/>
      </c>
      <c r="C15" s="303">
        <f t="shared" si="3"/>
        <v>3</v>
      </c>
      <c r="D15" s="303" t="str">
        <f t="shared" si="4"/>
        <v>3</v>
      </c>
      <c r="E15" s="303">
        <f>IF(N15="",0,SUMIF(기획현황!$D:$D,$B15,기획현황!$AF:$AF))</f>
        <v>0</v>
      </c>
      <c r="F15" s="303">
        <f t="shared" si="5"/>
        <v>0</v>
      </c>
      <c r="G15" s="612" t="str">
        <f t="shared" si="6"/>
        <v/>
      </c>
      <c r="H15" s="612" t="str">
        <f t="shared" si="7"/>
        <v/>
      </c>
      <c r="I15" s="612" t="str">
        <f t="shared" si="8"/>
        <v/>
      </c>
      <c r="J15" s="612" t="str">
        <f t="shared" si="9"/>
        <v/>
      </c>
      <c r="K15" s="1212"/>
      <c r="L15" s="1231"/>
      <c r="M15" s="1230"/>
      <c r="N15" s="1221"/>
      <c r="O15" s="1222"/>
      <c r="P15" s="1223"/>
      <c r="Q15" s="1224"/>
      <c r="R15" s="1225"/>
      <c r="S15" s="1226"/>
      <c r="T15" s="1227"/>
      <c r="U15" s="1223"/>
      <c r="V15" s="1224"/>
      <c r="W15" s="1228"/>
      <c r="X15" s="1229"/>
      <c r="Y15" s="760"/>
      <c r="Z15" s="435">
        <f t="shared" ref="Z15:Z31" si="13">IF(ISERROR(X15/E15)=TRUE,0,X15/E15)</f>
        <v>0</v>
      </c>
      <c r="AA15" s="431"/>
      <c r="AB15" s="430"/>
      <c r="AC15" s="753"/>
    </row>
    <row r="16" spans="1:46" s="298" customFormat="1" ht="88.5" customHeight="1" collapsed="1">
      <c r="A16" s="303">
        <f t="shared" si="11"/>
        <v>8</v>
      </c>
      <c r="B16" s="303" t="str">
        <f t="shared" si="1"/>
        <v/>
      </c>
      <c r="C16" s="303">
        <f t="shared" si="3"/>
        <v>4</v>
      </c>
      <c r="D16" s="303" t="str">
        <f t="shared" si="4"/>
        <v>4</v>
      </c>
      <c r="E16" s="303">
        <f>IF(N16="",0,SUMIF(기획현황!$D:$D,$B16,기획현황!$AF:$AF))</f>
        <v>0</v>
      </c>
      <c r="F16" s="303">
        <f t="shared" si="5"/>
        <v>0</v>
      </c>
      <c r="G16" s="612" t="str">
        <f t="shared" si="6"/>
        <v/>
      </c>
      <c r="H16" s="612" t="str">
        <f t="shared" si="7"/>
        <v/>
      </c>
      <c r="I16" s="612" t="str">
        <f t="shared" si="8"/>
        <v/>
      </c>
      <c r="J16" s="612" t="str">
        <f t="shared" si="9"/>
        <v/>
      </c>
      <c r="K16" s="757"/>
      <c r="L16" s="1231"/>
      <c r="M16" s="1230"/>
      <c r="N16" s="1221"/>
      <c r="O16" s="1222"/>
      <c r="P16" s="1223"/>
      <c r="Q16" s="1224"/>
      <c r="R16" s="1225"/>
      <c r="S16" s="1226"/>
      <c r="T16" s="1227"/>
      <c r="U16" s="1223"/>
      <c r="V16" s="1224"/>
      <c r="W16" s="1228"/>
      <c r="X16" s="1229"/>
      <c r="Y16" s="760"/>
      <c r="Z16" s="435">
        <f t="shared" si="13"/>
        <v>0</v>
      </c>
      <c r="AA16" s="431"/>
      <c r="AB16" s="430"/>
    </row>
    <row r="17" spans="1:46" s="298" customFormat="1" ht="88.5" customHeight="1">
      <c r="A17" s="303">
        <f t="shared" si="11"/>
        <v>9</v>
      </c>
      <c r="B17" s="303" t="str">
        <f t="shared" si="1"/>
        <v/>
      </c>
      <c r="C17" s="303">
        <f t="shared" si="3"/>
        <v>5</v>
      </c>
      <c r="D17" s="303" t="str">
        <f t="shared" si="4"/>
        <v>5</v>
      </c>
      <c r="E17" s="303">
        <f>IF(N17="",0,SUMIF(기획현황!$D:$D,$B17,기획현황!$AF:$AF))</f>
        <v>0</v>
      </c>
      <c r="F17" s="303">
        <f t="shared" si="5"/>
        <v>0</v>
      </c>
      <c r="G17" s="612" t="str">
        <f t="shared" si="6"/>
        <v/>
      </c>
      <c r="H17" s="612" t="str">
        <f t="shared" si="7"/>
        <v/>
      </c>
      <c r="I17" s="612" t="str">
        <f t="shared" si="8"/>
        <v/>
      </c>
      <c r="J17" s="612" t="str">
        <f t="shared" si="9"/>
        <v/>
      </c>
      <c r="K17" s="757"/>
      <c r="L17" s="1231"/>
      <c r="M17" s="1230"/>
      <c r="N17" s="1221"/>
      <c r="O17" s="1222"/>
      <c r="P17" s="1223"/>
      <c r="Q17" s="1224"/>
      <c r="R17" s="1225"/>
      <c r="S17" s="1226"/>
      <c r="T17" s="1227"/>
      <c r="U17" s="1223"/>
      <c r="V17" s="1224"/>
      <c r="W17" s="1232"/>
      <c r="X17" s="1229"/>
      <c r="Y17" s="759"/>
      <c r="Z17" s="435">
        <f t="shared" si="13"/>
        <v>0</v>
      </c>
      <c r="AA17" s="431"/>
      <c r="AB17" s="430"/>
      <c r="AE17" s="430"/>
      <c r="AF17" s="519"/>
      <c r="AG17" s="519"/>
      <c r="AH17" s="520"/>
      <c r="AI17" s="430"/>
      <c r="AJ17" s="430"/>
      <c r="AK17" s="521"/>
      <c r="AL17" s="430"/>
      <c r="AM17" s="522"/>
      <c r="AN17" s="430"/>
      <c r="AO17" s="430"/>
      <c r="AP17" s="523"/>
      <c r="AQ17" s="524"/>
      <c r="AR17" s="523"/>
      <c r="AS17" s="430"/>
      <c r="AT17" s="525"/>
    </row>
    <row r="18" spans="1:46" s="298" customFormat="1" ht="88.5" customHeight="1">
      <c r="A18" s="303">
        <f t="shared" si="11"/>
        <v>10</v>
      </c>
      <c r="B18" s="303" t="str">
        <f t="shared" si="1"/>
        <v/>
      </c>
      <c r="C18" s="303">
        <f t="shared" si="3"/>
        <v>6</v>
      </c>
      <c r="D18" s="303" t="str">
        <f t="shared" si="4"/>
        <v>6</v>
      </c>
      <c r="E18" s="303">
        <f>IF(N18="",0,SUMIF(기획현황!$D:$D,$B18,기획현황!$AF:$AF))</f>
        <v>0</v>
      </c>
      <c r="F18" s="303">
        <f t="shared" si="5"/>
        <v>0</v>
      </c>
      <c r="G18" s="612" t="str">
        <f t="shared" si="6"/>
        <v/>
      </c>
      <c r="H18" s="612" t="str">
        <f t="shared" si="7"/>
        <v/>
      </c>
      <c r="I18" s="612" t="str">
        <f t="shared" si="8"/>
        <v/>
      </c>
      <c r="J18" s="612" t="str">
        <f t="shared" si="9"/>
        <v/>
      </c>
      <c r="K18" s="757"/>
      <c r="L18" s="1231"/>
      <c r="M18" s="1230"/>
      <c r="N18" s="1221"/>
      <c r="O18" s="1222"/>
      <c r="P18" s="1223"/>
      <c r="Q18" s="1224"/>
      <c r="R18" s="1225"/>
      <c r="S18" s="1226"/>
      <c r="T18" s="1227"/>
      <c r="U18" s="1223"/>
      <c r="V18" s="1224"/>
      <c r="W18" s="1228"/>
      <c r="X18" s="1229"/>
      <c r="Y18" s="759"/>
      <c r="Z18" s="435">
        <f t="shared" si="13"/>
        <v>0</v>
      </c>
      <c r="AA18" s="431"/>
      <c r="AB18" s="430"/>
      <c r="AE18" s="430"/>
      <c r="AF18" s="519"/>
      <c r="AG18" s="519"/>
      <c r="AH18" s="520"/>
      <c r="AI18" s="430"/>
      <c r="AJ18" s="430"/>
      <c r="AK18" s="521"/>
      <c r="AL18" s="430"/>
      <c r="AM18" s="522"/>
      <c r="AN18" s="430"/>
      <c r="AO18" s="430"/>
      <c r="AP18" s="523"/>
      <c r="AQ18" s="524"/>
      <c r="AR18" s="523"/>
      <c r="AS18" s="430"/>
      <c r="AT18" s="525"/>
    </row>
    <row r="19" spans="1:46" s="298" customFormat="1" ht="88.5" customHeight="1">
      <c r="A19" s="303">
        <f t="shared" si="11"/>
        <v>11</v>
      </c>
      <c r="B19" s="303" t="str">
        <f t="shared" si="1"/>
        <v/>
      </c>
      <c r="C19" s="303">
        <f t="shared" si="3"/>
        <v>7</v>
      </c>
      <c r="D19" s="303" t="str">
        <f t="shared" si="4"/>
        <v>7</v>
      </c>
      <c r="E19" s="303">
        <f>IF(N19="",0,SUMIF(기획현황!$D:$D,$B19,기획현황!$AF:$AF))</f>
        <v>0</v>
      </c>
      <c r="F19" s="303">
        <f t="shared" si="5"/>
        <v>0</v>
      </c>
      <c r="G19" s="612" t="str">
        <f t="shared" si="6"/>
        <v/>
      </c>
      <c r="H19" s="612" t="str">
        <f t="shared" si="7"/>
        <v/>
      </c>
      <c r="I19" s="612" t="str">
        <f t="shared" si="8"/>
        <v/>
      </c>
      <c r="J19" s="612" t="str">
        <f t="shared" si="9"/>
        <v/>
      </c>
      <c r="K19" s="757"/>
      <c r="L19" s="1231"/>
      <c r="M19" s="1230"/>
      <c r="N19" s="1221"/>
      <c r="O19" s="1222"/>
      <c r="P19" s="1231"/>
      <c r="Q19" s="1226"/>
      <c r="R19" s="1233"/>
      <c r="S19" s="1234"/>
      <c r="T19" s="1227"/>
      <c r="U19" s="1231"/>
      <c r="V19" s="1226"/>
      <c r="W19" s="1235"/>
      <c r="X19" s="1236"/>
      <c r="Y19" s="759"/>
      <c r="Z19" s="435">
        <f t="shared" si="13"/>
        <v>0</v>
      </c>
      <c r="AA19" s="431"/>
      <c r="AB19" s="430"/>
    </row>
    <row r="20" spans="1:46" s="298" customFormat="1" ht="88.5" customHeight="1">
      <c r="A20" s="303">
        <f t="shared" si="11"/>
        <v>12</v>
      </c>
      <c r="B20" s="303" t="str">
        <f t="shared" si="1"/>
        <v/>
      </c>
      <c r="C20" s="303">
        <f t="shared" si="3"/>
        <v>8</v>
      </c>
      <c r="D20" s="303" t="str">
        <f t="shared" si="4"/>
        <v>8</v>
      </c>
      <c r="E20" s="303">
        <f>IF(N20="",0,SUMIF(기획현황!$D:$D,$B20,기획현황!$AF:$AF))</f>
        <v>0</v>
      </c>
      <c r="F20" s="303">
        <f t="shared" si="5"/>
        <v>0</v>
      </c>
      <c r="G20" s="612" t="str">
        <f t="shared" si="6"/>
        <v/>
      </c>
      <c r="H20" s="612" t="str">
        <f t="shared" si="7"/>
        <v/>
      </c>
      <c r="I20" s="612" t="str">
        <f t="shared" si="8"/>
        <v/>
      </c>
      <c r="J20" s="612" t="str">
        <f t="shared" si="9"/>
        <v/>
      </c>
      <c r="K20" s="757"/>
      <c r="L20" s="788"/>
      <c r="M20" s="789"/>
      <c r="N20" s="790"/>
      <c r="O20" s="783"/>
      <c r="P20" s="784"/>
      <c r="Q20" s="785"/>
      <c r="R20" s="786"/>
      <c r="S20" s="785"/>
      <c r="T20" s="787"/>
      <c r="U20" s="795"/>
      <c r="V20" s="792"/>
      <c r="W20" s="793"/>
      <c r="X20" s="794"/>
      <c r="Y20" s="759"/>
      <c r="Z20" s="435">
        <f t="shared" si="13"/>
        <v>0</v>
      </c>
      <c r="AA20" s="431"/>
      <c r="AB20" s="430"/>
    </row>
    <row r="21" spans="1:46" s="298" customFormat="1" ht="88.5" customHeight="1">
      <c r="A21" s="303">
        <f t="shared" si="11"/>
        <v>13</v>
      </c>
      <c r="B21" s="303" t="str">
        <f t="shared" si="1"/>
        <v/>
      </c>
      <c r="C21" s="303">
        <f t="shared" si="3"/>
        <v>9</v>
      </c>
      <c r="D21" s="303" t="str">
        <f t="shared" si="4"/>
        <v>9</v>
      </c>
      <c r="E21" s="303">
        <f>IF(N21="",0,SUMIF(기획현황!$D:$D,$B21,기획현황!$AF:$AF))</f>
        <v>0</v>
      </c>
      <c r="F21" s="303">
        <f t="shared" si="5"/>
        <v>0</v>
      </c>
      <c r="G21" s="612" t="str">
        <f t="shared" si="6"/>
        <v/>
      </c>
      <c r="H21" s="612" t="str">
        <f t="shared" si="7"/>
        <v/>
      </c>
      <c r="I21" s="612" t="str">
        <f t="shared" si="8"/>
        <v/>
      </c>
      <c r="J21" s="612" t="str">
        <f t="shared" si="9"/>
        <v/>
      </c>
      <c r="K21" s="757"/>
      <c r="L21" s="788"/>
      <c r="M21" s="789"/>
      <c r="N21" s="790"/>
      <c r="O21" s="783"/>
      <c r="P21" s="784"/>
      <c r="Q21" s="785"/>
      <c r="R21" s="786"/>
      <c r="S21" s="785"/>
      <c r="T21" s="787"/>
      <c r="U21" s="791"/>
      <c r="V21" s="792"/>
      <c r="W21" s="793"/>
      <c r="X21" s="794"/>
      <c r="Y21" s="760"/>
      <c r="Z21" s="435">
        <f t="shared" si="13"/>
        <v>0</v>
      </c>
      <c r="AA21" s="431"/>
      <c r="AB21" s="430"/>
    </row>
    <row r="22" spans="1:46" s="298" customFormat="1" ht="88.5" customHeight="1">
      <c r="A22" s="303">
        <f t="shared" si="11"/>
        <v>14</v>
      </c>
      <c r="B22" s="303" t="str">
        <f t="shared" si="1"/>
        <v/>
      </c>
      <c r="C22" s="303">
        <f t="shared" si="3"/>
        <v>10</v>
      </c>
      <c r="D22" s="303" t="str">
        <f t="shared" si="4"/>
        <v>10</v>
      </c>
      <c r="E22" s="303">
        <f>IF(N22="",0,SUMIF(기획현황!$D:$D,$B22,기획현황!$AF:$AF))</f>
        <v>0</v>
      </c>
      <c r="F22" s="303">
        <f t="shared" si="5"/>
        <v>0</v>
      </c>
      <c r="G22" s="612" t="str">
        <f t="shared" si="6"/>
        <v/>
      </c>
      <c r="H22" s="612" t="str">
        <f t="shared" si="7"/>
        <v/>
      </c>
      <c r="I22" s="612" t="str">
        <f t="shared" si="8"/>
        <v/>
      </c>
      <c r="J22" s="612" t="str">
        <f t="shared" si="9"/>
        <v/>
      </c>
      <c r="K22" s="757"/>
      <c r="L22" s="788"/>
      <c r="M22" s="789"/>
      <c r="N22" s="790"/>
      <c r="O22" s="783"/>
      <c r="P22" s="784"/>
      <c r="Q22" s="785"/>
      <c r="R22" s="786"/>
      <c r="S22" s="785"/>
      <c r="T22" s="787"/>
      <c r="U22" s="795"/>
      <c r="V22" s="792"/>
      <c r="W22" s="793"/>
      <c r="X22" s="794"/>
      <c r="Y22" s="760"/>
      <c r="Z22" s="435">
        <f t="shared" si="13"/>
        <v>0</v>
      </c>
      <c r="AA22" s="431"/>
      <c r="AB22" s="430"/>
    </row>
    <row r="23" spans="1:46" s="298" customFormat="1" ht="88.5" customHeight="1">
      <c r="A23" s="303">
        <f t="shared" si="11"/>
        <v>15</v>
      </c>
      <c r="B23" s="303" t="str">
        <f t="shared" si="1"/>
        <v/>
      </c>
      <c r="C23" s="303">
        <f t="shared" si="3"/>
        <v>11</v>
      </c>
      <c r="D23" s="303" t="str">
        <f t="shared" si="4"/>
        <v>11</v>
      </c>
      <c r="E23" s="303">
        <f>IF(N23="",0,SUMIF(기획현황!$D:$D,$B23,기획현황!$AF:$AF))</f>
        <v>0</v>
      </c>
      <c r="F23" s="303">
        <f t="shared" si="5"/>
        <v>0</v>
      </c>
      <c r="G23" s="612" t="str">
        <f t="shared" si="6"/>
        <v/>
      </c>
      <c r="H23" s="612" t="str">
        <f t="shared" si="7"/>
        <v/>
      </c>
      <c r="I23" s="612" t="str">
        <f t="shared" si="8"/>
        <v/>
      </c>
      <c r="J23" s="612" t="str">
        <f t="shared" si="9"/>
        <v/>
      </c>
      <c r="K23" s="757"/>
      <c r="L23" s="788"/>
      <c r="M23" s="789"/>
      <c r="N23" s="790"/>
      <c r="O23" s="783"/>
      <c r="P23" s="784"/>
      <c r="Q23" s="785"/>
      <c r="R23" s="786"/>
      <c r="S23" s="785"/>
      <c r="T23" s="796"/>
      <c r="U23" s="795"/>
      <c r="V23" s="792"/>
      <c r="W23" s="793"/>
      <c r="X23" s="794"/>
      <c r="Y23" s="759"/>
      <c r="Z23" s="435">
        <f t="shared" si="13"/>
        <v>0</v>
      </c>
      <c r="AA23" s="431"/>
      <c r="AB23" s="430"/>
    </row>
    <row r="24" spans="1:46" s="298" customFormat="1" ht="88.5" customHeight="1">
      <c r="A24" s="303">
        <f t="shared" si="11"/>
        <v>16</v>
      </c>
      <c r="B24" s="303" t="str">
        <f t="shared" si="1"/>
        <v/>
      </c>
      <c r="C24" s="303">
        <f t="shared" si="3"/>
        <v>12</v>
      </c>
      <c r="D24" s="303" t="str">
        <f t="shared" si="4"/>
        <v>12</v>
      </c>
      <c r="E24" s="303">
        <f>IF(N24="",0,SUMIF(기획현황!$D:$D,$B24,기획현황!$AF:$AF))</f>
        <v>0</v>
      </c>
      <c r="F24" s="303">
        <f t="shared" si="5"/>
        <v>0</v>
      </c>
      <c r="G24" s="612" t="str">
        <f t="shared" si="6"/>
        <v/>
      </c>
      <c r="H24" s="612" t="str">
        <f t="shared" si="7"/>
        <v/>
      </c>
      <c r="I24" s="612" t="str">
        <f t="shared" si="8"/>
        <v/>
      </c>
      <c r="J24" s="612" t="str">
        <f t="shared" si="9"/>
        <v/>
      </c>
      <c r="K24" s="757"/>
      <c r="L24" s="788"/>
      <c r="M24" s="789"/>
      <c r="N24" s="790"/>
      <c r="O24" s="783"/>
      <c r="P24" s="784"/>
      <c r="Q24" s="785"/>
      <c r="R24" s="786"/>
      <c r="S24" s="785"/>
      <c r="T24" s="796"/>
      <c r="U24" s="795"/>
      <c r="V24" s="792"/>
      <c r="W24" s="793"/>
      <c r="X24" s="794"/>
      <c r="Y24" s="759"/>
      <c r="Z24" s="435">
        <f t="shared" si="13"/>
        <v>0</v>
      </c>
      <c r="AA24" s="431"/>
      <c r="AB24" s="430"/>
    </row>
    <row r="25" spans="1:46" s="298" customFormat="1" ht="88.5" customHeight="1">
      <c r="A25" s="303">
        <f t="shared" si="11"/>
        <v>17</v>
      </c>
      <c r="B25" s="303" t="str">
        <f t="shared" si="1"/>
        <v/>
      </c>
      <c r="C25" s="303">
        <f t="shared" si="3"/>
        <v>13</v>
      </c>
      <c r="D25" s="303" t="str">
        <f t="shared" si="4"/>
        <v>13</v>
      </c>
      <c r="E25" s="303">
        <f>IF(N25="",0,SUMIF(기획현황!$D:$D,$B25,기획현황!$AF:$AF))</f>
        <v>0</v>
      </c>
      <c r="F25" s="303">
        <f t="shared" si="5"/>
        <v>0</v>
      </c>
      <c r="G25" s="612" t="str">
        <f t="shared" si="6"/>
        <v/>
      </c>
      <c r="H25" s="612" t="str">
        <f t="shared" si="7"/>
        <v/>
      </c>
      <c r="I25" s="612" t="str">
        <f t="shared" si="8"/>
        <v/>
      </c>
      <c r="J25" s="612" t="str">
        <f t="shared" si="9"/>
        <v/>
      </c>
      <c r="K25" s="757"/>
      <c r="L25" s="788"/>
      <c r="M25" s="789"/>
      <c r="N25" s="797"/>
      <c r="O25" s="783"/>
      <c r="P25" s="784"/>
      <c r="Q25" s="785"/>
      <c r="R25" s="786"/>
      <c r="S25" s="785"/>
      <c r="T25" s="796"/>
      <c r="U25" s="798"/>
      <c r="V25" s="785"/>
      <c r="W25" s="783"/>
      <c r="X25" s="799"/>
      <c r="Y25" s="758"/>
      <c r="Z25" s="435">
        <f t="shared" si="13"/>
        <v>0</v>
      </c>
      <c r="AA25" s="431"/>
      <c r="AB25" s="430"/>
    </row>
    <row r="26" spans="1:46" s="298" customFormat="1" ht="88.5" customHeight="1">
      <c r="A26" s="303">
        <f t="shared" si="11"/>
        <v>18</v>
      </c>
      <c r="B26" s="303" t="str">
        <f t="shared" si="1"/>
        <v/>
      </c>
      <c r="C26" s="303">
        <f t="shared" si="3"/>
        <v>14</v>
      </c>
      <c r="D26" s="303" t="str">
        <f t="shared" si="4"/>
        <v>14</v>
      </c>
      <c r="E26" s="303">
        <f>IF(N26="",0,SUMIF(기획현황!$D:$D,$B26,기획현황!$AF:$AF))</f>
        <v>0</v>
      </c>
      <c r="F26" s="303">
        <f t="shared" si="5"/>
        <v>0</v>
      </c>
      <c r="G26" s="612" t="str">
        <f t="shared" si="6"/>
        <v/>
      </c>
      <c r="H26" s="612" t="str">
        <f t="shared" si="7"/>
        <v/>
      </c>
      <c r="I26" s="612" t="str">
        <f t="shared" si="8"/>
        <v/>
      </c>
      <c r="J26" s="612" t="str">
        <f t="shared" si="9"/>
        <v/>
      </c>
      <c r="K26" s="757"/>
      <c r="L26" s="788"/>
      <c r="M26" s="789"/>
      <c r="N26" s="797"/>
      <c r="O26" s="783"/>
      <c r="P26" s="784"/>
      <c r="Q26" s="785"/>
      <c r="R26" s="786"/>
      <c r="S26" s="785"/>
      <c r="T26" s="796"/>
      <c r="U26" s="798"/>
      <c r="V26" s="785"/>
      <c r="W26" s="783"/>
      <c r="X26" s="799"/>
      <c r="Y26" s="758"/>
      <c r="Z26" s="435">
        <f t="shared" si="13"/>
        <v>0</v>
      </c>
      <c r="AA26" s="431"/>
      <c r="AB26" s="430"/>
    </row>
    <row r="27" spans="1:46" s="298" customFormat="1" ht="88.5" customHeight="1">
      <c r="A27" s="303">
        <f t="shared" si="11"/>
        <v>19</v>
      </c>
      <c r="B27" s="303" t="str">
        <f t="shared" si="1"/>
        <v/>
      </c>
      <c r="C27" s="303">
        <f t="shared" si="3"/>
        <v>15</v>
      </c>
      <c r="D27" s="303" t="str">
        <f t="shared" si="4"/>
        <v>15</v>
      </c>
      <c r="E27" s="303">
        <f>IF(N27="",0,SUMIF(기획현황!$D:$D,$B27,기획현황!$AF:$AF))</f>
        <v>0</v>
      </c>
      <c r="F27" s="303">
        <f t="shared" si="5"/>
        <v>0</v>
      </c>
      <c r="G27" s="612" t="str">
        <f t="shared" si="6"/>
        <v/>
      </c>
      <c r="H27" s="612" t="str">
        <f t="shared" si="7"/>
        <v/>
      </c>
      <c r="I27" s="612" t="str">
        <f t="shared" si="8"/>
        <v/>
      </c>
      <c r="J27" s="612" t="str">
        <f t="shared" si="9"/>
        <v/>
      </c>
      <c r="K27" s="757"/>
      <c r="L27" s="788"/>
      <c r="M27" s="789"/>
      <c r="N27" s="789"/>
      <c r="O27" s="783"/>
      <c r="P27" s="784"/>
      <c r="Q27" s="785"/>
      <c r="R27" s="786"/>
      <c r="S27" s="785"/>
      <c r="T27" s="796"/>
      <c r="U27" s="798"/>
      <c r="V27" s="785"/>
      <c r="W27" s="783"/>
      <c r="X27" s="799"/>
      <c r="Y27" s="758"/>
      <c r="Z27" s="435">
        <f t="shared" si="13"/>
        <v>0</v>
      </c>
      <c r="AA27" s="431"/>
      <c r="AB27" s="430"/>
    </row>
    <row r="28" spans="1:46" s="298" customFormat="1" ht="88.5" customHeight="1">
      <c r="A28" s="303">
        <f t="shared" si="11"/>
        <v>20</v>
      </c>
      <c r="B28" s="303" t="str">
        <f t="shared" si="1"/>
        <v/>
      </c>
      <c r="C28" s="303">
        <f t="shared" si="3"/>
        <v>16</v>
      </c>
      <c r="D28" s="303" t="str">
        <f t="shared" si="4"/>
        <v>16</v>
      </c>
      <c r="E28" s="303">
        <f>IF(N28="",0,SUMIF(기획현황!$D:$D,$B28,기획현황!$AF:$AF))</f>
        <v>0</v>
      </c>
      <c r="F28" s="303">
        <f t="shared" si="5"/>
        <v>0</v>
      </c>
      <c r="G28" s="612" t="str">
        <f t="shared" si="6"/>
        <v/>
      </c>
      <c r="H28" s="612" t="str">
        <f t="shared" si="7"/>
        <v/>
      </c>
      <c r="I28" s="612" t="str">
        <f t="shared" si="8"/>
        <v/>
      </c>
      <c r="J28" s="612" t="str">
        <f t="shared" si="9"/>
        <v/>
      </c>
      <c r="K28" s="757"/>
      <c r="L28" s="788"/>
      <c r="M28" s="789"/>
      <c r="N28" s="789"/>
      <c r="O28" s="783"/>
      <c r="P28" s="784"/>
      <c r="Q28" s="785"/>
      <c r="R28" s="786"/>
      <c r="S28" s="800"/>
      <c r="T28" s="801"/>
      <c r="U28" s="798"/>
      <c r="V28" s="785"/>
      <c r="W28" s="783"/>
      <c r="X28" s="799"/>
      <c r="Y28" s="758"/>
      <c r="Z28" s="435">
        <f t="shared" si="13"/>
        <v>0</v>
      </c>
      <c r="AA28" s="431"/>
      <c r="AB28" s="430"/>
    </row>
    <row r="29" spans="1:46" s="298" customFormat="1" ht="88.5" customHeight="1">
      <c r="A29" s="303">
        <f t="shared" si="11"/>
        <v>21</v>
      </c>
      <c r="B29" s="303" t="str">
        <f t="shared" si="1"/>
        <v/>
      </c>
      <c r="C29" s="303">
        <f t="shared" si="3"/>
        <v>17</v>
      </c>
      <c r="D29" s="303" t="str">
        <f t="shared" si="4"/>
        <v>17</v>
      </c>
      <c r="E29" s="303">
        <f>IF(N29="",0,SUMIF(기획현황!$D:$D,$B29,기획현황!$AF:$AF))</f>
        <v>0</v>
      </c>
      <c r="F29" s="303">
        <f t="shared" si="5"/>
        <v>0</v>
      </c>
      <c r="G29" s="612" t="str">
        <f t="shared" si="6"/>
        <v/>
      </c>
      <c r="H29" s="612" t="str">
        <f t="shared" si="7"/>
        <v/>
      </c>
      <c r="I29" s="612" t="str">
        <f t="shared" si="8"/>
        <v/>
      </c>
      <c r="J29" s="612" t="str">
        <f t="shared" si="9"/>
        <v/>
      </c>
      <c r="K29" s="387"/>
      <c r="L29" s="802"/>
      <c r="M29" s="803"/>
      <c r="N29" s="803"/>
      <c r="O29" s="783"/>
      <c r="P29" s="784"/>
      <c r="Q29" s="785"/>
      <c r="R29" s="786"/>
      <c r="S29" s="800"/>
      <c r="T29" s="801"/>
      <c r="U29" s="795"/>
      <c r="V29" s="792"/>
      <c r="W29" s="793"/>
      <c r="X29" s="799"/>
      <c r="Y29" s="664"/>
      <c r="Z29" s="435">
        <f t="shared" si="13"/>
        <v>0</v>
      </c>
      <c r="AA29" s="431"/>
      <c r="AB29" s="430"/>
    </row>
    <row r="30" spans="1:46" s="298" customFormat="1" ht="88.5" customHeight="1">
      <c r="A30" s="303">
        <f t="shared" si="11"/>
        <v>22</v>
      </c>
      <c r="B30" s="303" t="str">
        <f t="shared" si="1"/>
        <v/>
      </c>
      <c r="C30" s="303">
        <f t="shared" si="3"/>
        <v>18</v>
      </c>
      <c r="D30" s="303" t="str">
        <f t="shared" si="4"/>
        <v>18</v>
      </c>
      <c r="E30" s="303">
        <f>IF(N30="",0,SUMIF(기획현황!$D:$D,$B30,기획현황!$AF:$AF))</f>
        <v>0</v>
      </c>
      <c r="F30" s="303">
        <f t="shared" si="5"/>
        <v>0</v>
      </c>
      <c r="G30" s="612" t="str">
        <f t="shared" si="6"/>
        <v/>
      </c>
      <c r="H30" s="612" t="str">
        <f t="shared" si="7"/>
        <v/>
      </c>
      <c r="I30" s="612" t="str">
        <f t="shared" si="8"/>
        <v/>
      </c>
      <c r="J30" s="612" t="str">
        <f t="shared" si="9"/>
        <v/>
      </c>
      <c r="K30" s="387"/>
      <c r="L30" s="663"/>
      <c r="M30" s="726"/>
      <c r="N30" s="754"/>
      <c r="O30" s="761"/>
      <c r="P30" s="727"/>
      <c r="Q30" s="763"/>
      <c r="R30" s="762"/>
      <c r="S30" s="763"/>
      <c r="T30" s="764"/>
      <c r="U30" s="728"/>
      <c r="V30" s="748"/>
      <c r="W30" s="730"/>
      <c r="X30" s="729"/>
      <c r="Y30" s="664"/>
      <c r="Z30" s="435">
        <f t="shared" si="13"/>
        <v>0</v>
      </c>
      <c r="AA30" s="431"/>
      <c r="AB30" s="430"/>
    </row>
    <row r="31" spans="1:46" s="298" customFormat="1" ht="88.5" customHeight="1">
      <c r="A31" s="303">
        <f t="shared" si="11"/>
        <v>23</v>
      </c>
      <c r="B31" s="303" t="str">
        <f t="shared" si="1"/>
        <v/>
      </c>
      <c r="C31" s="303">
        <f t="shared" si="3"/>
        <v>19</v>
      </c>
      <c r="D31" s="303" t="str">
        <f t="shared" si="4"/>
        <v>19</v>
      </c>
      <c r="E31" s="303">
        <f>IF(N31="",0,SUMIF(기획현황!$D:$D,$B31,기획현황!$AF:$AF))</f>
        <v>0</v>
      </c>
      <c r="F31" s="303">
        <f t="shared" si="5"/>
        <v>0</v>
      </c>
      <c r="G31" s="612" t="str">
        <f t="shared" si="6"/>
        <v/>
      </c>
      <c r="H31" s="612" t="str">
        <f t="shared" si="7"/>
        <v/>
      </c>
      <c r="I31" s="612" t="str">
        <f t="shared" si="8"/>
        <v/>
      </c>
      <c r="J31" s="612" t="str">
        <f t="shared" si="9"/>
        <v/>
      </c>
      <c r="K31" s="387"/>
      <c r="L31" s="663"/>
      <c r="M31" s="726"/>
      <c r="N31" s="754"/>
      <c r="O31" s="761"/>
      <c r="P31" s="727"/>
      <c r="Q31" s="763"/>
      <c r="R31" s="762"/>
      <c r="S31" s="763"/>
      <c r="T31" s="764"/>
      <c r="U31" s="728"/>
      <c r="V31" s="748"/>
      <c r="W31" s="730"/>
      <c r="X31" s="729"/>
      <c r="Y31" s="664"/>
      <c r="Z31" s="435">
        <f t="shared" si="13"/>
        <v>0</v>
      </c>
      <c r="AA31" s="431"/>
      <c r="AB31" s="430"/>
    </row>
    <row r="32" spans="1:46" s="298" customFormat="1" ht="88.5" customHeight="1">
      <c r="A32" s="303">
        <f t="shared" si="11"/>
        <v>24</v>
      </c>
      <c r="B32" s="303" t="str">
        <f t="shared" si="1"/>
        <v/>
      </c>
      <c r="C32" s="303">
        <f t="shared" si="3"/>
        <v>20</v>
      </c>
      <c r="D32" s="303" t="str">
        <f t="shared" si="4"/>
        <v>20</v>
      </c>
      <c r="E32" s="303">
        <f>IF(N32="",0,SUMIF(기획현황!$D:$D,$B32,기획현황!$AF:$AF))</f>
        <v>0</v>
      </c>
      <c r="F32" s="303">
        <f t="shared" si="5"/>
        <v>0</v>
      </c>
      <c r="G32" s="612" t="str">
        <f t="shared" si="6"/>
        <v/>
      </c>
      <c r="H32" s="612" t="str">
        <f t="shared" si="7"/>
        <v/>
      </c>
      <c r="I32" s="612" t="str">
        <f t="shared" si="8"/>
        <v/>
      </c>
      <c r="J32" s="612" t="str">
        <f t="shared" si="9"/>
        <v/>
      </c>
      <c r="K32" s="387"/>
      <c r="L32" s="663"/>
      <c r="M32" s="726"/>
      <c r="N32" s="754"/>
      <c r="O32" s="765"/>
      <c r="P32" s="727"/>
      <c r="Q32" s="766"/>
      <c r="R32" s="767"/>
      <c r="S32" s="766"/>
      <c r="T32" s="768"/>
      <c r="U32" s="728"/>
      <c r="V32" s="748"/>
      <c r="W32" s="730"/>
      <c r="X32" s="729"/>
      <c r="Y32" s="664"/>
      <c r="Z32" s="435"/>
      <c r="AA32" s="431"/>
      <c r="AB32" s="430"/>
    </row>
    <row r="33" spans="1:28" s="298" customFormat="1" ht="88.5" customHeight="1">
      <c r="A33" s="303">
        <f t="shared" si="11"/>
        <v>25</v>
      </c>
      <c r="B33" s="303" t="str">
        <f t="shared" si="1"/>
        <v/>
      </c>
      <c r="C33" s="303">
        <f t="shared" si="3"/>
        <v>21</v>
      </c>
      <c r="D33" s="303" t="str">
        <f t="shared" si="4"/>
        <v>21</v>
      </c>
      <c r="E33" s="303">
        <f>IF(N33="",0,SUMIF(기획현황!$D:$D,$B33,기획현황!$AF:$AF))</f>
        <v>0</v>
      </c>
      <c r="F33" s="303">
        <f t="shared" si="5"/>
        <v>0</v>
      </c>
      <c r="G33" s="612" t="str">
        <f t="shared" si="6"/>
        <v/>
      </c>
      <c r="H33" s="612" t="str">
        <f t="shared" si="7"/>
        <v/>
      </c>
      <c r="I33" s="612" t="str">
        <f t="shared" si="8"/>
        <v/>
      </c>
      <c r="J33" s="612" t="str">
        <f t="shared" si="9"/>
        <v/>
      </c>
      <c r="K33" s="387"/>
      <c r="L33" s="292"/>
      <c r="M33" s="732"/>
      <c r="N33" s="754"/>
      <c r="O33" s="765"/>
      <c r="P33" s="735"/>
      <c r="Q33" s="769"/>
      <c r="R33" s="770"/>
      <c r="S33" s="769"/>
      <c r="T33" s="771"/>
      <c r="U33" s="739"/>
      <c r="V33" s="725"/>
      <c r="W33" s="730"/>
      <c r="X33" s="740"/>
      <c r="Y33" s="295"/>
      <c r="Z33" s="435"/>
      <c r="AA33" s="431"/>
      <c r="AB33" s="430"/>
    </row>
    <row r="34" spans="1:28" s="298" customFormat="1" ht="88.5" customHeight="1">
      <c r="A34" s="303">
        <f t="shared" si="11"/>
        <v>26</v>
      </c>
      <c r="B34" s="303" t="str">
        <f t="shared" si="1"/>
        <v/>
      </c>
      <c r="C34" s="303">
        <f t="shared" si="3"/>
        <v>22</v>
      </c>
      <c r="D34" s="303" t="str">
        <f t="shared" si="4"/>
        <v>22</v>
      </c>
      <c r="E34" s="303">
        <f>IF(N34="",0,SUMIF(기획현황!$D:$D,$B34,기획현황!$AF:$AF))</f>
        <v>0</v>
      </c>
      <c r="F34" s="303">
        <f t="shared" si="5"/>
        <v>0</v>
      </c>
      <c r="G34" s="612" t="str">
        <f t="shared" si="6"/>
        <v/>
      </c>
      <c r="H34" s="612" t="str">
        <f t="shared" si="7"/>
        <v/>
      </c>
      <c r="I34" s="612" t="str">
        <f t="shared" si="8"/>
        <v/>
      </c>
      <c r="J34" s="612" t="str">
        <f t="shared" si="9"/>
        <v/>
      </c>
      <c r="K34" s="387"/>
      <c r="L34" s="292"/>
      <c r="M34" s="732"/>
      <c r="N34" s="754"/>
      <c r="O34" s="765"/>
      <c r="P34" s="735"/>
      <c r="Q34" s="769"/>
      <c r="R34" s="770"/>
      <c r="S34" s="769"/>
      <c r="T34" s="771"/>
      <c r="U34" s="739"/>
      <c r="V34" s="725"/>
      <c r="W34" s="730"/>
      <c r="X34" s="740"/>
      <c r="Y34" s="295"/>
      <c r="Z34" s="435"/>
      <c r="AA34" s="431"/>
      <c r="AB34" s="430"/>
    </row>
    <row r="35" spans="1:28" s="298" customFormat="1" ht="88.5" customHeight="1">
      <c r="A35" s="303">
        <f t="shared" si="11"/>
        <v>27</v>
      </c>
      <c r="B35" s="303" t="str">
        <f t="shared" si="1"/>
        <v/>
      </c>
      <c r="C35" s="303">
        <f t="shared" si="3"/>
        <v>23</v>
      </c>
      <c r="D35" s="303" t="str">
        <f t="shared" si="4"/>
        <v>23</v>
      </c>
      <c r="E35" s="303">
        <f>IF(N35="",0,SUMIF(기획현황!$D:$D,$B35,기획현황!$AF:$AF))</f>
        <v>0</v>
      </c>
      <c r="F35" s="303">
        <f t="shared" si="5"/>
        <v>0</v>
      </c>
      <c r="G35" s="612" t="str">
        <f t="shared" si="6"/>
        <v/>
      </c>
      <c r="H35" s="612" t="str">
        <f t="shared" si="7"/>
        <v/>
      </c>
      <c r="I35" s="612" t="str">
        <f t="shared" si="8"/>
        <v/>
      </c>
      <c r="J35" s="612" t="str">
        <f t="shared" si="9"/>
        <v/>
      </c>
      <c r="K35" s="387"/>
      <c r="L35" s="292"/>
      <c r="M35" s="732"/>
      <c r="N35" s="754"/>
      <c r="O35" s="765"/>
      <c r="P35" s="735"/>
      <c r="Q35" s="769"/>
      <c r="R35" s="770"/>
      <c r="S35" s="769"/>
      <c r="T35" s="771"/>
      <c r="U35" s="739"/>
      <c r="V35" s="725"/>
      <c r="W35" s="731"/>
      <c r="X35" s="740"/>
      <c r="Y35" s="295"/>
      <c r="Z35" s="435"/>
      <c r="AA35" s="431"/>
      <c r="AB35" s="430"/>
    </row>
    <row r="36" spans="1:28" s="298" customFormat="1" ht="88.5" customHeight="1">
      <c r="A36" s="303">
        <f t="shared" si="11"/>
        <v>28</v>
      </c>
      <c r="B36" s="303" t="str">
        <f t="shared" si="1"/>
        <v/>
      </c>
      <c r="C36" s="303">
        <f t="shared" si="3"/>
        <v>24</v>
      </c>
      <c r="D36" s="303" t="str">
        <f t="shared" si="4"/>
        <v>24</v>
      </c>
      <c r="E36" s="303">
        <f>IF(N36="",0,SUMIF(기획현황!$D:$D,$B36,기획현황!$AF:$AF))</f>
        <v>0</v>
      </c>
      <c r="F36" s="303">
        <f t="shared" si="5"/>
        <v>0</v>
      </c>
      <c r="G36" s="612" t="str">
        <f t="shared" si="6"/>
        <v/>
      </c>
      <c r="H36" s="612" t="str">
        <f t="shared" si="7"/>
        <v/>
      </c>
      <c r="I36" s="612" t="str">
        <f t="shared" si="8"/>
        <v/>
      </c>
      <c r="J36" s="612" t="str">
        <f t="shared" si="9"/>
        <v/>
      </c>
      <c r="K36" s="387"/>
      <c r="L36" s="292"/>
      <c r="M36" s="732"/>
      <c r="N36" s="754"/>
      <c r="O36" s="765"/>
      <c r="P36" s="735"/>
      <c r="Q36" s="769"/>
      <c r="R36" s="770"/>
      <c r="S36" s="769"/>
      <c r="T36" s="771"/>
      <c r="U36" s="739"/>
      <c r="V36" s="741"/>
      <c r="W36" s="742"/>
      <c r="X36" s="740"/>
      <c r="Y36" s="295"/>
      <c r="Z36" s="435"/>
      <c r="AA36" s="431"/>
      <c r="AB36" s="430"/>
    </row>
    <row r="37" spans="1:28" s="298" customFormat="1" ht="88.5" customHeight="1">
      <c r="A37" s="303">
        <f t="shared" si="11"/>
        <v>29</v>
      </c>
      <c r="B37" s="303" t="str">
        <f t="shared" si="1"/>
        <v/>
      </c>
      <c r="C37" s="303">
        <f t="shared" si="3"/>
        <v>25</v>
      </c>
      <c r="D37" s="303" t="str">
        <f t="shared" si="4"/>
        <v>25</v>
      </c>
      <c r="E37" s="303">
        <f>IF(N37="",0,SUMIF(기획현황!$D:$D,$B37,기획현황!$AF:$AF))</f>
        <v>0</v>
      </c>
      <c r="F37" s="303">
        <f t="shared" si="5"/>
        <v>0</v>
      </c>
      <c r="G37" s="612" t="str">
        <f t="shared" si="6"/>
        <v/>
      </c>
      <c r="H37" s="612" t="str">
        <f t="shared" si="7"/>
        <v/>
      </c>
      <c r="I37" s="612" t="str">
        <f t="shared" si="8"/>
        <v/>
      </c>
      <c r="J37" s="612" t="str">
        <f t="shared" si="9"/>
        <v/>
      </c>
      <c r="K37" s="387"/>
      <c r="L37" s="292"/>
      <c r="M37" s="732"/>
      <c r="N37" s="754"/>
      <c r="O37" s="765"/>
      <c r="P37" s="735"/>
      <c r="Q37" s="769"/>
      <c r="R37" s="770"/>
      <c r="S37" s="769"/>
      <c r="T37" s="771"/>
      <c r="U37" s="739"/>
      <c r="V37" s="741"/>
      <c r="W37" s="742"/>
      <c r="X37" s="740"/>
      <c r="Y37" s="295"/>
      <c r="Z37" s="435"/>
      <c r="AA37" s="431"/>
      <c r="AB37" s="430"/>
    </row>
    <row r="38" spans="1:28" s="298" customFormat="1" ht="88.5" customHeight="1">
      <c r="A38" s="303">
        <f t="shared" si="11"/>
        <v>30</v>
      </c>
      <c r="B38" s="303" t="str">
        <f t="shared" si="1"/>
        <v/>
      </c>
      <c r="C38" s="303">
        <f t="shared" si="3"/>
        <v>26</v>
      </c>
      <c r="D38" s="303" t="str">
        <f t="shared" si="4"/>
        <v>26</v>
      </c>
      <c r="E38" s="303">
        <f>IF(N38="",0,SUMIF(기획현황!$D:$D,$B38,기획현황!$AF:$AF))</f>
        <v>0</v>
      </c>
      <c r="F38" s="303">
        <f t="shared" si="5"/>
        <v>0</v>
      </c>
      <c r="G38" s="612" t="str">
        <f t="shared" si="6"/>
        <v/>
      </c>
      <c r="H38" s="612" t="str">
        <f t="shared" si="7"/>
        <v/>
      </c>
      <c r="I38" s="612" t="str">
        <f t="shared" si="8"/>
        <v/>
      </c>
      <c r="J38" s="612" t="str">
        <f t="shared" si="9"/>
        <v/>
      </c>
      <c r="K38" s="387"/>
      <c r="L38" s="292"/>
      <c r="M38" s="732"/>
      <c r="N38" s="754"/>
      <c r="O38" s="765"/>
      <c r="P38" s="735"/>
      <c r="Q38" s="769"/>
      <c r="R38" s="770"/>
      <c r="S38" s="769"/>
      <c r="T38" s="771"/>
      <c r="U38" s="739"/>
      <c r="V38" s="741"/>
      <c r="W38" s="742"/>
      <c r="X38" s="740"/>
      <c r="Y38" s="295"/>
      <c r="Z38" s="435"/>
      <c r="AA38" s="431"/>
      <c r="AB38" s="430"/>
    </row>
    <row r="39" spans="1:28" s="298" customFormat="1" ht="88.5" customHeight="1">
      <c r="A39" s="303">
        <f t="shared" si="11"/>
        <v>31</v>
      </c>
      <c r="B39" s="303" t="str">
        <f t="shared" si="1"/>
        <v/>
      </c>
      <c r="C39" s="303">
        <f t="shared" si="3"/>
        <v>27</v>
      </c>
      <c r="D39" s="303" t="str">
        <f t="shared" si="4"/>
        <v>27</v>
      </c>
      <c r="E39" s="303">
        <f>IF(N39="",0,SUMIF(기획현황!$D:$D,$B39,기획현황!$AF:$AF))</f>
        <v>0</v>
      </c>
      <c r="F39" s="303">
        <f t="shared" si="5"/>
        <v>0</v>
      </c>
      <c r="G39" s="612" t="str">
        <f t="shared" si="6"/>
        <v/>
      </c>
      <c r="H39" s="612" t="str">
        <f t="shared" si="7"/>
        <v/>
      </c>
      <c r="I39" s="612" t="str">
        <f t="shared" si="8"/>
        <v/>
      </c>
      <c r="J39" s="612" t="str">
        <f t="shared" si="9"/>
        <v/>
      </c>
      <c r="K39" s="387"/>
      <c r="L39" s="292"/>
      <c r="M39" s="732"/>
      <c r="N39" s="733"/>
      <c r="O39" s="734"/>
      <c r="P39" s="735"/>
      <c r="Q39" s="736"/>
      <c r="R39" s="737"/>
      <c r="S39" s="736"/>
      <c r="T39" s="738"/>
      <c r="U39" s="739"/>
      <c r="V39" s="741"/>
      <c r="W39" s="742"/>
      <c r="X39" s="740"/>
      <c r="Y39" s="295"/>
      <c r="Z39" s="435"/>
      <c r="AA39" s="431"/>
      <c r="AB39" s="430"/>
    </row>
    <row r="40" spans="1:28" s="298" customFormat="1" ht="88.5" customHeight="1">
      <c r="A40" s="303">
        <f t="shared" si="11"/>
        <v>32</v>
      </c>
      <c r="B40" s="303" t="str">
        <f t="shared" si="1"/>
        <v/>
      </c>
      <c r="C40" s="303">
        <f t="shared" si="3"/>
        <v>28</v>
      </c>
      <c r="D40" s="303" t="str">
        <f t="shared" si="4"/>
        <v>28</v>
      </c>
      <c r="E40" s="303">
        <f>IF(N40="",0,SUMIF(기획현황!$D:$D,$B40,기획현황!$AF:$AF))</f>
        <v>0</v>
      </c>
      <c r="F40" s="303">
        <f t="shared" si="5"/>
        <v>0</v>
      </c>
      <c r="G40" s="612" t="str">
        <f t="shared" si="6"/>
        <v/>
      </c>
      <c r="H40" s="612" t="str">
        <f t="shared" si="7"/>
        <v/>
      </c>
      <c r="I40" s="612" t="str">
        <f t="shared" si="8"/>
        <v/>
      </c>
      <c r="J40" s="612" t="str">
        <f t="shared" si="9"/>
        <v/>
      </c>
      <c r="K40" s="387"/>
      <c r="L40" s="292"/>
      <c r="M40" s="732"/>
      <c r="N40" s="733"/>
      <c r="O40" s="734"/>
      <c r="P40" s="735"/>
      <c r="Q40" s="736"/>
      <c r="R40" s="737"/>
      <c r="S40" s="736"/>
      <c r="T40" s="738"/>
      <c r="U40" s="739"/>
      <c r="V40" s="741"/>
      <c r="W40" s="742"/>
      <c r="X40" s="740"/>
      <c r="Y40" s="295"/>
      <c r="Z40" s="435"/>
      <c r="AA40" s="431"/>
      <c r="AB40" s="430"/>
    </row>
    <row r="41" spans="1:28" s="298" customFormat="1" ht="88.5" customHeight="1">
      <c r="A41" s="303">
        <f t="shared" si="11"/>
        <v>33</v>
      </c>
      <c r="B41" s="303" t="str">
        <f t="shared" ref="B41:B72" si="14">IF(N41="","",MID($M$4,15,100)&amp;$N41)</f>
        <v/>
      </c>
      <c r="C41" s="303">
        <f t="shared" si="3"/>
        <v>29</v>
      </c>
      <c r="D41" s="303" t="str">
        <f t="shared" si="4"/>
        <v>29</v>
      </c>
      <c r="E41" s="303">
        <f>IF(N41="",0,SUMIF(기획현황!$D:$D,$B41,기획현황!$AF:$AF))</f>
        <v>0</v>
      </c>
      <c r="F41" s="303">
        <f t="shared" si="5"/>
        <v>0</v>
      </c>
      <c r="G41" s="612" t="str">
        <f t="shared" si="6"/>
        <v/>
      </c>
      <c r="H41" s="612" t="str">
        <f t="shared" si="7"/>
        <v/>
      </c>
      <c r="I41" s="612" t="str">
        <f t="shared" si="8"/>
        <v/>
      </c>
      <c r="J41" s="612" t="str">
        <f t="shared" si="9"/>
        <v/>
      </c>
      <c r="K41" s="387"/>
      <c r="L41" s="292"/>
      <c r="M41" s="732"/>
      <c r="N41" s="733"/>
      <c r="O41" s="734"/>
      <c r="P41" s="735"/>
      <c r="Q41" s="736"/>
      <c r="R41" s="737"/>
      <c r="S41" s="736"/>
      <c r="T41" s="738"/>
      <c r="U41" s="739"/>
      <c r="V41" s="741"/>
      <c r="W41" s="742"/>
      <c r="X41" s="740"/>
      <c r="Y41" s="295"/>
      <c r="Z41" s="435"/>
      <c r="AA41" s="431"/>
      <c r="AB41" s="430"/>
    </row>
    <row r="42" spans="1:28" s="298" customFormat="1" ht="88.5" customHeight="1">
      <c r="A42" s="303">
        <f t="shared" si="11"/>
        <v>34</v>
      </c>
      <c r="B42" s="303" t="str">
        <f t="shared" si="14"/>
        <v/>
      </c>
      <c r="C42" s="303">
        <f t="shared" si="3"/>
        <v>30</v>
      </c>
      <c r="D42" s="303" t="str">
        <f t="shared" si="4"/>
        <v>30</v>
      </c>
      <c r="E42" s="303">
        <f>IF(N42="",0,SUMIF(기획현황!$D:$D,$B42,기획현황!$AF:$AF))</f>
        <v>0</v>
      </c>
      <c r="F42" s="303">
        <f t="shared" si="5"/>
        <v>0</v>
      </c>
      <c r="G42" s="612" t="str">
        <f t="shared" si="6"/>
        <v/>
      </c>
      <c r="H42" s="612" t="str">
        <f t="shared" si="7"/>
        <v/>
      </c>
      <c r="I42" s="612" t="str">
        <f t="shared" si="8"/>
        <v/>
      </c>
      <c r="J42" s="612" t="str">
        <f t="shared" si="9"/>
        <v/>
      </c>
      <c r="K42" s="387"/>
      <c r="L42" s="292"/>
      <c r="M42" s="732"/>
      <c r="N42" s="733"/>
      <c r="O42" s="734"/>
      <c r="P42" s="735"/>
      <c r="Q42" s="736"/>
      <c r="R42" s="737"/>
      <c r="S42" s="736"/>
      <c r="T42" s="738"/>
      <c r="U42" s="739"/>
      <c r="V42" s="741"/>
      <c r="W42" s="742"/>
      <c r="X42" s="740"/>
      <c r="Y42" s="295"/>
      <c r="Z42" s="435"/>
      <c r="AA42" s="431"/>
      <c r="AB42" s="430"/>
    </row>
    <row r="43" spans="1:28" s="298" customFormat="1" ht="88.5" customHeight="1">
      <c r="A43" s="303">
        <f t="shared" si="11"/>
        <v>35</v>
      </c>
      <c r="B43" s="303" t="str">
        <f t="shared" si="14"/>
        <v/>
      </c>
      <c r="C43" s="303">
        <f t="shared" si="3"/>
        <v>31</v>
      </c>
      <c r="D43" s="303" t="str">
        <f t="shared" si="4"/>
        <v>31</v>
      </c>
      <c r="E43" s="303">
        <f>IF(N43="",0,SUMIF(기획현황!$D:$D,$B43,기획현황!$AF:$AF))</f>
        <v>0</v>
      </c>
      <c r="F43" s="303">
        <f t="shared" si="5"/>
        <v>0</v>
      </c>
      <c r="G43" s="612" t="str">
        <f t="shared" si="6"/>
        <v/>
      </c>
      <c r="H43" s="612" t="str">
        <f t="shared" si="7"/>
        <v/>
      </c>
      <c r="I43" s="612" t="str">
        <f t="shared" si="8"/>
        <v/>
      </c>
      <c r="J43" s="612" t="str">
        <f t="shared" si="9"/>
        <v/>
      </c>
      <c r="K43" s="387"/>
      <c r="L43" s="292"/>
      <c r="M43" s="732"/>
      <c r="N43" s="733"/>
      <c r="O43" s="734"/>
      <c r="P43" s="735"/>
      <c r="Q43" s="736"/>
      <c r="R43" s="737"/>
      <c r="S43" s="736"/>
      <c r="T43" s="738"/>
      <c r="U43" s="739"/>
      <c r="V43" s="741"/>
      <c r="W43" s="742"/>
      <c r="X43" s="740"/>
      <c r="Y43" s="295"/>
      <c r="Z43" s="435"/>
      <c r="AA43" s="431"/>
      <c r="AB43" s="430"/>
    </row>
    <row r="44" spans="1:28" s="298" customFormat="1" ht="88.5" customHeight="1">
      <c r="A44" s="303">
        <f t="shared" si="11"/>
        <v>36</v>
      </c>
      <c r="B44" s="303" t="str">
        <f t="shared" si="14"/>
        <v/>
      </c>
      <c r="C44" s="303">
        <f t="shared" si="3"/>
        <v>32</v>
      </c>
      <c r="D44" s="303" t="str">
        <f t="shared" si="4"/>
        <v>32</v>
      </c>
      <c r="E44" s="303">
        <f>IF(N44="",0,SUMIF(기획현황!$D:$D,$B44,기획현황!$AF:$AF))</f>
        <v>0</v>
      </c>
      <c r="F44" s="303">
        <f t="shared" si="5"/>
        <v>0</v>
      </c>
      <c r="G44" s="612" t="str">
        <f t="shared" si="6"/>
        <v/>
      </c>
      <c r="H44" s="612" t="str">
        <f t="shared" si="7"/>
        <v/>
      </c>
      <c r="I44" s="612" t="str">
        <f t="shared" si="8"/>
        <v/>
      </c>
      <c r="J44" s="612" t="str">
        <f t="shared" si="9"/>
        <v/>
      </c>
      <c r="K44" s="387"/>
      <c r="L44" s="292"/>
      <c r="M44" s="732"/>
      <c r="N44" s="733"/>
      <c r="O44" s="734"/>
      <c r="P44" s="735"/>
      <c r="Q44" s="736"/>
      <c r="R44" s="737"/>
      <c r="S44" s="736"/>
      <c r="T44" s="738"/>
      <c r="U44" s="739"/>
      <c r="V44" s="741"/>
      <c r="W44" s="742"/>
      <c r="X44" s="740"/>
      <c r="Y44" s="295"/>
      <c r="Z44" s="435"/>
      <c r="AA44" s="431"/>
      <c r="AB44" s="430"/>
    </row>
    <row r="45" spans="1:28" s="298" customFormat="1" ht="88.5" customHeight="1">
      <c r="A45" s="303">
        <f t="shared" si="11"/>
        <v>37</v>
      </c>
      <c r="B45" s="303" t="str">
        <f t="shared" si="14"/>
        <v/>
      </c>
      <c r="C45" s="303">
        <f t="shared" si="3"/>
        <v>33</v>
      </c>
      <c r="D45" s="303" t="str">
        <f t="shared" si="4"/>
        <v>33</v>
      </c>
      <c r="E45" s="303">
        <f>IF(N45="",0,SUMIF(기획현황!$D:$D,$B45,기획현황!$AF:$AF))</f>
        <v>0</v>
      </c>
      <c r="F45" s="303">
        <f t="shared" si="5"/>
        <v>0</v>
      </c>
      <c r="G45" s="612" t="str">
        <f t="shared" si="6"/>
        <v/>
      </c>
      <c r="H45" s="612" t="str">
        <f t="shared" si="7"/>
        <v/>
      </c>
      <c r="I45" s="612" t="str">
        <f t="shared" si="8"/>
        <v/>
      </c>
      <c r="J45" s="612" t="str">
        <f t="shared" si="9"/>
        <v/>
      </c>
      <c r="K45" s="387"/>
      <c r="L45" s="292"/>
      <c r="M45" s="732"/>
      <c r="N45" s="733"/>
      <c r="O45" s="734"/>
      <c r="P45" s="735"/>
      <c r="Q45" s="736"/>
      <c r="R45" s="737"/>
      <c r="S45" s="736"/>
      <c r="T45" s="738"/>
      <c r="U45" s="739"/>
      <c r="V45" s="741"/>
      <c r="W45" s="742"/>
      <c r="X45" s="740"/>
      <c r="Y45" s="295"/>
      <c r="Z45" s="435"/>
      <c r="AA45" s="431"/>
      <c r="AB45" s="430"/>
    </row>
    <row r="46" spans="1:28" s="298" customFormat="1" ht="88.5" customHeight="1">
      <c r="A46" s="303">
        <f t="shared" si="11"/>
        <v>38</v>
      </c>
      <c r="B46" s="303" t="str">
        <f t="shared" si="14"/>
        <v/>
      </c>
      <c r="C46" s="303">
        <f t="shared" si="3"/>
        <v>34</v>
      </c>
      <c r="D46" s="303" t="str">
        <f t="shared" si="4"/>
        <v>34</v>
      </c>
      <c r="E46" s="303">
        <f>IF(N46="",0,SUMIF(기획현황!$D:$D,$B46,기획현황!$AF:$AF))</f>
        <v>0</v>
      </c>
      <c r="F46" s="303">
        <f t="shared" si="5"/>
        <v>0</v>
      </c>
      <c r="G46" s="612" t="str">
        <f t="shared" si="6"/>
        <v/>
      </c>
      <c r="H46" s="612" t="str">
        <f t="shared" si="7"/>
        <v/>
      </c>
      <c r="I46" s="612" t="str">
        <f t="shared" si="8"/>
        <v/>
      </c>
      <c r="J46" s="612" t="str">
        <f t="shared" si="9"/>
        <v/>
      </c>
      <c r="K46" s="387"/>
      <c r="L46" s="292"/>
      <c r="M46" s="732"/>
      <c r="N46" s="733"/>
      <c r="O46" s="734"/>
      <c r="P46" s="735"/>
      <c r="Q46" s="736"/>
      <c r="R46" s="737"/>
      <c r="S46" s="736"/>
      <c r="T46" s="738"/>
      <c r="U46" s="739"/>
      <c r="V46" s="741"/>
      <c r="W46" s="742"/>
      <c r="X46" s="740"/>
      <c r="Y46" s="295"/>
      <c r="Z46" s="435"/>
      <c r="AA46" s="431"/>
      <c r="AB46" s="430"/>
    </row>
    <row r="47" spans="1:28" s="298" customFormat="1" ht="88.5" customHeight="1">
      <c r="A47" s="303">
        <f t="shared" si="11"/>
        <v>39</v>
      </c>
      <c r="B47" s="303" t="str">
        <f t="shared" si="14"/>
        <v/>
      </c>
      <c r="C47" s="303">
        <f t="shared" si="3"/>
        <v>35</v>
      </c>
      <c r="D47" s="303" t="str">
        <f t="shared" si="4"/>
        <v>35</v>
      </c>
      <c r="E47" s="303">
        <f>IF(N47="",0,SUMIF(기획현황!$D:$D,$B47,기획현황!$AF:$AF))</f>
        <v>0</v>
      </c>
      <c r="F47" s="303">
        <f t="shared" si="5"/>
        <v>0</v>
      </c>
      <c r="G47" s="612" t="str">
        <f t="shared" si="6"/>
        <v/>
      </c>
      <c r="H47" s="612" t="str">
        <f t="shared" si="7"/>
        <v/>
      </c>
      <c r="I47" s="612" t="str">
        <f t="shared" si="8"/>
        <v/>
      </c>
      <c r="J47" s="612" t="str">
        <f t="shared" si="9"/>
        <v/>
      </c>
      <c r="K47" s="387"/>
      <c r="L47" s="292"/>
      <c r="M47" s="732"/>
      <c r="N47" s="733"/>
      <c r="O47" s="734"/>
      <c r="P47" s="735"/>
      <c r="Q47" s="736"/>
      <c r="R47" s="737"/>
      <c r="S47" s="736"/>
      <c r="T47" s="738"/>
      <c r="U47" s="739"/>
      <c r="V47" s="741"/>
      <c r="W47" s="742"/>
      <c r="X47" s="740"/>
      <c r="Y47" s="295"/>
      <c r="Z47" s="435"/>
      <c r="AA47" s="431"/>
      <c r="AB47" s="430"/>
    </row>
    <row r="48" spans="1:28" s="298" customFormat="1" ht="88.5" customHeight="1">
      <c r="A48" s="303">
        <f t="shared" si="11"/>
        <v>40</v>
      </c>
      <c r="B48" s="303" t="str">
        <f t="shared" si="14"/>
        <v/>
      </c>
      <c r="C48" s="303">
        <f t="shared" si="3"/>
        <v>36</v>
      </c>
      <c r="D48" s="303" t="str">
        <f t="shared" si="4"/>
        <v>36</v>
      </c>
      <c r="E48" s="303">
        <f>IF(N48="",0,SUMIF(기획현황!$D:$D,$B48,기획현황!$AF:$AF))</f>
        <v>0</v>
      </c>
      <c r="F48" s="303">
        <f t="shared" si="5"/>
        <v>0</v>
      </c>
      <c r="G48" s="612" t="str">
        <f t="shared" si="6"/>
        <v/>
      </c>
      <c r="H48" s="612" t="str">
        <f t="shared" si="7"/>
        <v/>
      </c>
      <c r="I48" s="612" t="str">
        <f t="shared" si="8"/>
        <v/>
      </c>
      <c r="J48" s="612" t="str">
        <f t="shared" si="9"/>
        <v/>
      </c>
      <c r="K48" s="387"/>
      <c r="L48" s="292"/>
      <c r="M48" s="293"/>
      <c r="N48" s="311"/>
      <c r="O48" s="294"/>
      <c r="P48" s="515"/>
      <c r="Q48" s="295"/>
      <c r="R48" s="296"/>
      <c r="S48" s="295"/>
      <c r="T48" s="297"/>
      <c r="U48" s="516"/>
      <c r="V48" s="517"/>
      <c r="W48" s="526"/>
      <c r="X48" s="518"/>
      <c r="Y48" s="295"/>
      <c r="Z48" s="435"/>
      <c r="AA48" s="431"/>
      <c r="AB48" s="430"/>
    </row>
    <row r="49" spans="1:28" s="298" customFormat="1" ht="88.5" customHeight="1">
      <c r="A49" s="303">
        <f t="shared" si="11"/>
        <v>41</v>
      </c>
      <c r="B49" s="303" t="str">
        <f t="shared" si="14"/>
        <v/>
      </c>
      <c r="C49" s="303">
        <f t="shared" si="3"/>
        <v>37</v>
      </c>
      <c r="D49" s="303" t="str">
        <f t="shared" si="4"/>
        <v>37</v>
      </c>
      <c r="E49" s="303">
        <f>IF(N49="",0,SUMIF(기획현황!$D:$D,$B49,기획현황!$AF:$AF))</f>
        <v>0</v>
      </c>
      <c r="F49" s="303">
        <f t="shared" si="5"/>
        <v>0</v>
      </c>
      <c r="G49" s="612" t="str">
        <f t="shared" si="6"/>
        <v/>
      </c>
      <c r="H49" s="612" t="str">
        <f t="shared" si="7"/>
        <v/>
      </c>
      <c r="I49" s="612" t="str">
        <f t="shared" si="8"/>
        <v/>
      </c>
      <c r="J49" s="612" t="str">
        <f t="shared" si="9"/>
        <v/>
      </c>
      <c r="K49" s="387"/>
      <c r="L49" s="292"/>
      <c r="M49" s="293"/>
      <c r="N49" s="311"/>
      <c r="O49" s="294"/>
      <c r="P49" s="515"/>
      <c r="Q49" s="295"/>
      <c r="R49" s="296"/>
      <c r="S49" s="295"/>
      <c r="T49" s="297"/>
      <c r="U49" s="516"/>
      <c r="V49" s="517"/>
      <c r="W49" s="526"/>
      <c r="X49" s="518"/>
      <c r="Y49" s="295"/>
      <c r="Z49" s="435"/>
      <c r="AA49" s="431"/>
      <c r="AB49" s="430"/>
    </row>
    <row r="50" spans="1:28" s="298" customFormat="1" ht="88.5" customHeight="1">
      <c r="A50" s="303">
        <f t="shared" si="11"/>
        <v>42</v>
      </c>
      <c r="B50" s="303" t="str">
        <f t="shared" si="14"/>
        <v/>
      </c>
      <c r="C50" s="303">
        <f t="shared" si="3"/>
        <v>38</v>
      </c>
      <c r="D50" s="303" t="str">
        <f t="shared" si="4"/>
        <v>38</v>
      </c>
      <c r="E50" s="303">
        <f>IF(N50="",0,SUMIF(기획현황!$D:$D,$B50,기획현황!$AF:$AF))</f>
        <v>0</v>
      </c>
      <c r="F50" s="303">
        <f t="shared" si="5"/>
        <v>0</v>
      </c>
      <c r="G50" s="612" t="str">
        <f t="shared" si="6"/>
        <v/>
      </c>
      <c r="H50" s="612" t="str">
        <f t="shared" si="7"/>
        <v/>
      </c>
      <c r="I50" s="612" t="str">
        <f t="shared" si="8"/>
        <v/>
      </c>
      <c r="J50" s="612" t="str">
        <f t="shared" si="9"/>
        <v/>
      </c>
      <c r="K50" s="387"/>
      <c r="L50" s="292"/>
      <c r="M50" s="293"/>
      <c r="N50" s="311"/>
      <c r="O50" s="294"/>
      <c r="P50" s="515"/>
      <c r="Q50" s="295"/>
      <c r="R50" s="296"/>
      <c r="S50" s="295"/>
      <c r="T50" s="297"/>
      <c r="U50" s="516"/>
      <c r="V50" s="517"/>
      <c r="W50" s="526"/>
      <c r="X50" s="518"/>
      <c r="Y50" s="295"/>
      <c r="Z50" s="435"/>
      <c r="AA50" s="431"/>
      <c r="AB50" s="430"/>
    </row>
    <row r="51" spans="1:28" s="298" customFormat="1" ht="88.5" customHeight="1">
      <c r="A51" s="303">
        <f t="shared" si="11"/>
        <v>43</v>
      </c>
      <c r="B51" s="303" t="str">
        <f t="shared" si="14"/>
        <v/>
      </c>
      <c r="C51" s="303">
        <f t="shared" si="3"/>
        <v>39</v>
      </c>
      <c r="D51" s="303" t="str">
        <f t="shared" si="4"/>
        <v>39</v>
      </c>
      <c r="E51" s="303">
        <f>IF(N51="",0,SUMIF(기획현황!$D:$D,$B51,기획현황!$AF:$AF))</f>
        <v>0</v>
      </c>
      <c r="F51" s="303">
        <f t="shared" si="5"/>
        <v>0</v>
      </c>
      <c r="G51" s="612" t="str">
        <f t="shared" si="6"/>
        <v/>
      </c>
      <c r="H51" s="612" t="str">
        <f t="shared" si="7"/>
        <v/>
      </c>
      <c r="I51" s="612" t="str">
        <f t="shared" si="8"/>
        <v/>
      </c>
      <c r="J51" s="612" t="str">
        <f t="shared" si="9"/>
        <v/>
      </c>
      <c r="K51" s="387"/>
      <c r="L51" s="292"/>
      <c r="M51" s="293"/>
      <c r="N51" s="311"/>
      <c r="O51" s="294"/>
      <c r="P51" s="515"/>
      <c r="Q51" s="295"/>
      <c r="R51" s="296"/>
      <c r="S51" s="295"/>
      <c r="T51" s="297"/>
      <c r="U51" s="516"/>
      <c r="V51" s="517"/>
      <c r="W51" s="526"/>
      <c r="X51" s="518"/>
      <c r="Y51" s="295"/>
      <c r="Z51" s="435"/>
      <c r="AA51" s="431"/>
      <c r="AB51" s="430"/>
    </row>
    <row r="52" spans="1:28" s="298" customFormat="1" ht="88.5" customHeight="1">
      <c r="A52" s="303">
        <f t="shared" si="11"/>
        <v>44</v>
      </c>
      <c r="B52" s="303" t="str">
        <f t="shared" si="14"/>
        <v/>
      </c>
      <c r="C52" s="303">
        <f t="shared" si="3"/>
        <v>40</v>
      </c>
      <c r="D52" s="303" t="str">
        <f t="shared" si="4"/>
        <v>40</v>
      </c>
      <c r="E52" s="303">
        <f>IF(N52="",0,SUMIF(기획현황!$D:$D,$B52,기획현황!$AF:$AF))</f>
        <v>0</v>
      </c>
      <c r="F52" s="303">
        <f t="shared" si="5"/>
        <v>0</v>
      </c>
      <c r="G52" s="612" t="str">
        <f t="shared" si="6"/>
        <v/>
      </c>
      <c r="H52" s="612" t="str">
        <f t="shared" si="7"/>
        <v/>
      </c>
      <c r="I52" s="612" t="str">
        <f t="shared" si="8"/>
        <v/>
      </c>
      <c r="J52" s="612" t="str">
        <f t="shared" si="9"/>
        <v/>
      </c>
      <c r="K52" s="387"/>
      <c r="L52" s="292"/>
      <c r="M52" s="293"/>
      <c r="N52" s="311"/>
      <c r="O52" s="294"/>
      <c r="P52" s="515"/>
      <c r="Q52" s="295"/>
      <c r="R52" s="296"/>
      <c r="S52" s="295"/>
      <c r="T52" s="297"/>
      <c r="U52" s="516"/>
      <c r="V52" s="517"/>
      <c r="W52" s="526"/>
      <c r="X52" s="518"/>
      <c r="Y52" s="295"/>
      <c r="Z52" s="435"/>
      <c r="AA52" s="431"/>
      <c r="AB52" s="430"/>
    </row>
    <row r="53" spans="1:28" s="298" customFormat="1" ht="88.5" customHeight="1">
      <c r="A53" s="303">
        <f t="shared" si="11"/>
        <v>45</v>
      </c>
      <c r="B53" s="303" t="str">
        <f t="shared" si="14"/>
        <v/>
      </c>
      <c r="C53" s="303">
        <f t="shared" si="3"/>
        <v>41</v>
      </c>
      <c r="D53" s="303" t="str">
        <f t="shared" si="4"/>
        <v>41</v>
      </c>
      <c r="E53" s="303">
        <f>IF(N53="",0,SUMIF(기획현황!$D:$D,$B53,기획현황!$AF:$AF))</f>
        <v>0</v>
      </c>
      <c r="F53" s="303">
        <f t="shared" si="5"/>
        <v>0</v>
      </c>
      <c r="G53" s="612" t="str">
        <f t="shared" si="6"/>
        <v/>
      </c>
      <c r="H53" s="612" t="str">
        <f t="shared" si="7"/>
        <v/>
      </c>
      <c r="I53" s="612" t="str">
        <f t="shared" si="8"/>
        <v/>
      </c>
      <c r="J53" s="612" t="str">
        <f t="shared" si="9"/>
        <v/>
      </c>
      <c r="K53" s="387"/>
      <c r="L53" s="292"/>
      <c r="M53" s="293"/>
      <c r="N53" s="311"/>
      <c r="O53" s="294"/>
      <c r="P53" s="515"/>
      <c r="Q53" s="295"/>
      <c r="R53" s="296"/>
      <c r="S53" s="295"/>
      <c r="T53" s="297"/>
      <c r="U53" s="516"/>
      <c r="V53" s="517"/>
      <c r="W53" s="526"/>
      <c r="X53" s="518"/>
      <c r="Y53" s="295"/>
      <c r="Z53" s="435"/>
      <c r="AA53" s="431"/>
      <c r="AB53" s="430"/>
    </row>
    <row r="54" spans="1:28" s="298" customFormat="1" ht="88.5" customHeight="1">
      <c r="A54" s="303">
        <f t="shared" si="11"/>
        <v>46</v>
      </c>
      <c r="B54" s="303" t="str">
        <f t="shared" si="14"/>
        <v/>
      </c>
      <c r="C54" s="303">
        <f t="shared" si="3"/>
        <v>42</v>
      </c>
      <c r="D54" s="303" t="str">
        <f t="shared" si="4"/>
        <v>42</v>
      </c>
      <c r="E54" s="303">
        <f>IF(N54="",0,SUMIF(기획현황!$D:$D,$B54,기획현황!$AF:$AF))</f>
        <v>0</v>
      </c>
      <c r="F54" s="303">
        <f t="shared" si="5"/>
        <v>0</v>
      </c>
      <c r="G54" s="612" t="str">
        <f t="shared" si="6"/>
        <v/>
      </c>
      <c r="H54" s="612" t="str">
        <f t="shared" si="7"/>
        <v/>
      </c>
      <c r="I54" s="612" t="str">
        <f t="shared" si="8"/>
        <v/>
      </c>
      <c r="J54" s="612" t="str">
        <f t="shared" si="9"/>
        <v/>
      </c>
      <c r="K54" s="387"/>
      <c r="L54" s="292"/>
      <c r="M54" s="293"/>
      <c r="N54" s="311"/>
      <c r="O54" s="294"/>
      <c r="P54" s="515"/>
      <c r="Q54" s="295"/>
      <c r="R54" s="296"/>
      <c r="S54" s="295"/>
      <c r="T54" s="297"/>
      <c r="U54" s="516"/>
      <c r="V54" s="517"/>
      <c r="W54" s="526"/>
      <c r="X54" s="518"/>
      <c r="Y54" s="295"/>
      <c r="Z54" s="435"/>
      <c r="AA54" s="431"/>
      <c r="AB54" s="430"/>
    </row>
    <row r="55" spans="1:28" s="298" customFormat="1" ht="88.5" customHeight="1">
      <c r="A55" s="303">
        <f t="shared" si="11"/>
        <v>47</v>
      </c>
      <c r="B55" s="303" t="str">
        <f t="shared" si="14"/>
        <v/>
      </c>
      <c r="C55" s="303">
        <f t="shared" si="3"/>
        <v>43</v>
      </c>
      <c r="D55" s="303" t="str">
        <f t="shared" si="4"/>
        <v>43</v>
      </c>
      <c r="E55" s="303">
        <f>IF(N55="",0,SUMIF(기획현황!$D:$D,$B55,기획현황!$AF:$AF))</f>
        <v>0</v>
      </c>
      <c r="F55" s="303">
        <f t="shared" si="5"/>
        <v>0</v>
      </c>
      <c r="G55" s="612" t="str">
        <f t="shared" si="6"/>
        <v/>
      </c>
      <c r="H55" s="612" t="str">
        <f t="shared" si="7"/>
        <v/>
      </c>
      <c r="I55" s="612" t="str">
        <f t="shared" si="8"/>
        <v/>
      </c>
      <c r="J55" s="612" t="str">
        <f t="shared" si="9"/>
        <v/>
      </c>
      <c r="K55" s="387"/>
      <c r="L55" s="292"/>
      <c r="M55" s="293"/>
      <c r="N55" s="311"/>
      <c r="O55" s="294"/>
      <c r="P55" s="515"/>
      <c r="Q55" s="295"/>
      <c r="R55" s="296"/>
      <c r="S55" s="295"/>
      <c r="T55" s="297"/>
      <c r="U55" s="516"/>
      <c r="V55" s="517"/>
      <c r="W55" s="526"/>
      <c r="X55" s="518"/>
      <c r="Y55" s="295"/>
      <c r="Z55" s="435"/>
      <c r="AA55" s="431"/>
      <c r="AB55" s="430"/>
    </row>
    <row r="56" spans="1:28" s="298" customFormat="1" ht="88.5" customHeight="1">
      <c r="A56" s="303">
        <f t="shared" si="11"/>
        <v>48</v>
      </c>
      <c r="B56" s="303" t="str">
        <f t="shared" si="14"/>
        <v/>
      </c>
      <c r="C56" s="303">
        <f t="shared" si="3"/>
        <v>44</v>
      </c>
      <c r="D56" s="303" t="str">
        <f t="shared" si="4"/>
        <v>44</v>
      </c>
      <c r="E56" s="303">
        <f>IF(N56="",0,SUMIF(기획현황!$D:$D,$B56,기획현황!$AF:$AF))</f>
        <v>0</v>
      </c>
      <c r="F56" s="303">
        <f t="shared" si="5"/>
        <v>0</v>
      </c>
      <c r="G56" s="612" t="str">
        <f t="shared" si="6"/>
        <v/>
      </c>
      <c r="H56" s="612" t="str">
        <f t="shared" si="7"/>
        <v/>
      </c>
      <c r="I56" s="612" t="str">
        <f t="shared" si="8"/>
        <v/>
      </c>
      <c r="J56" s="612" t="str">
        <f t="shared" si="9"/>
        <v/>
      </c>
      <c r="K56" s="387"/>
      <c r="L56" s="292"/>
      <c r="M56" s="293"/>
      <c r="N56" s="311"/>
      <c r="O56" s="294"/>
      <c r="P56" s="515"/>
      <c r="Q56" s="295"/>
      <c r="R56" s="296"/>
      <c r="S56" s="295"/>
      <c r="T56" s="297"/>
      <c r="U56" s="516"/>
      <c r="V56" s="517"/>
      <c r="W56" s="526"/>
      <c r="X56" s="518"/>
      <c r="Y56" s="295"/>
      <c r="Z56" s="435"/>
      <c r="AA56" s="431"/>
      <c r="AB56" s="430"/>
    </row>
    <row r="57" spans="1:28" s="298" customFormat="1" ht="88.5" customHeight="1">
      <c r="A57" s="303">
        <f t="shared" si="11"/>
        <v>49</v>
      </c>
      <c r="B57" s="303" t="str">
        <f t="shared" si="14"/>
        <v/>
      </c>
      <c r="C57" s="303">
        <f t="shared" si="3"/>
        <v>45</v>
      </c>
      <c r="D57" s="303" t="str">
        <f t="shared" si="4"/>
        <v>45</v>
      </c>
      <c r="E57" s="303">
        <f>IF(N57="",0,SUMIF(기획현황!$D:$D,$B57,기획현황!$AF:$AF))</f>
        <v>0</v>
      </c>
      <c r="F57" s="303">
        <f t="shared" si="5"/>
        <v>0</v>
      </c>
      <c r="G57" s="612" t="str">
        <f t="shared" si="6"/>
        <v/>
      </c>
      <c r="H57" s="612" t="str">
        <f t="shared" si="7"/>
        <v/>
      </c>
      <c r="I57" s="612" t="str">
        <f t="shared" si="8"/>
        <v/>
      </c>
      <c r="J57" s="612" t="str">
        <f t="shared" si="9"/>
        <v/>
      </c>
      <c r="K57" s="387"/>
      <c r="L57" s="292"/>
      <c r="M57" s="293"/>
      <c r="N57" s="311"/>
      <c r="O57" s="294"/>
      <c r="P57" s="515"/>
      <c r="Q57" s="295"/>
      <c r="R57" s="296"/>
      <c r="S57" s="295"/>
      <c r="T57" s="297"/>
      <c r="U57" s="516"/>
      <c r="V57" s="517"/>
      <c r="W57" s="526"/>
      <c r="X57" s="518"/>
      <c r="Y57" s="295"/>
      <c r="Z57" s="435"/>
      <c r="AA57" s="431"/>
      <c r="AB57" s="430"/>
    </row>
    <row r="58" spans="1:28" s="298" customFormat="1" ht="88.5" customHeight="1">
      <c r="A58" s="303">
        <f t="shared" si="11"/>
        <v>50</v>
      </c>
      <c r="B58" s="303" t="str">
        <f t="shared" si="14"/>
        <v/>
      </c>
      <c r="C58" s="303">
        <f t="shared" si="3"/>
        <v>46</v>
      </c>
      <c r="D58" s="303" t="str">
        <f t="shared" si="4"/>
        <v>46</v>
      </c>
      <c r="E58" s="303">
        <f>IF(N58="",0,SUMIF(기획현황!$D:$D,$B58,기획현황!$AF:$AF))</f>
        <v>0</v>
      </c>
      <c r="F58" s="303">
        <f t="shared" si="5"/>
        <v>0</v>
      </c>
      <c r="G58" s="612" t="str">
        <f t="shared" si="6"/>
        <v/>
      </c>
      <c r="H58" s="612" t="str">
        <f t="shared" si="7"/>
        <v/>
      </c>
      <c r="I58" s="612" t="str">
        <f t="shared" si="8"/>
        <v/>
      </c>
      <c r="J58" s="612" t="str">
        <f t="shared" si="9"/>
        <v/>
      </c>
      <c r="K58" s="387"/>
      <c r="L58" s="292"/>
      <c r="M58" s="293"/>
      <c r="N58" s="311"/>
      <c r="O58" s="294"/>
      <c r="P58" s="515"/>
      <c r="Q58" s="295"/>
      <c r="R58" s="296"/>
      <c r="S58" s="295"/>
      <c r="T58" s="297"/>
      <c r="U58" s="516"/>
      <c r="V58" s="517"/>
      <c r="W58" s="526"/>
      <c r="X58" s="518"/>
      <c r="Y58" s="295"/>
      <c r="Z58" s="435"/>
      <c r="AA58" s="431"/>
      <c r="AB58" s="430"/>
    </row>
    <row r="59" spans="1:28" s="298" customFormat="1" ht="88.5" customHeight="1">
      <c r="A59" s="303">
        <f t="shared" si="11"/>
        <v>51</v>
      </c>
      <c r="B59" s="303" t="str">
        <f t="shared" si="14"/>
        <v/>
      </c>
      <c r="C59" s="303">
        <f t="shared" si="3"/>
        <v>47</v>
      </c>
      <c r="D59" s="303" t="str">
        <f t="shared" si="4"/>
        <v>47</v>
      </c>
      <c r="E59" s="303">
        <f>IF(N59="",0,SUMIF(기획현황!$D:$D,$B59,기획현황!$AF:$AF))</f>
        <v>0</v>
      </c>
      <c r="F59" s="303">
        <f t="shared" si="5"/>
        <v>0</v>
      </c>
      <c r="G59" s="612" t="str">
        <f t="shared" si="6"/>
        <v/>
      </c>
      <c r="H59" s="612" t="str">
        <f t="shared" si="7"/>
        <v/>
      </c>
      <c r="I59" s="612" t="str">
        <f t="shared" si="8"/>
        <v/>
      </c>
      <c r="J59" s="612" t="str">
        <f t="shared" si="9"/>
        <v/>
      </c>
      <c r="K59" s="387"/>
      <c r="L59" s="292"/>
      <c r="M59" s="293"/>
      <c r="N59" s="311"/>
      <c r="O59" s="294"/>
      <c r="P59" s="515"/>
      <c r="Q59" s="295"/>
      <c r="R59" s="296"/>
      <c r="S59" s="295"/>
      <c r="T59" s="297"/>
      <c r="U59" s="516"/>
      <c r="V59" s="517"/>
      <c r="W59" s="526"/>
      <c r="X59" s="518"/>
      <c r="Y59" s="295"/>
      <c r="Z59" s="435"/>
      <c r="AA59" s="431"/>
      <c r="AB59" s="430"/>
    </row>
    <row r="60" spans="1:28" s="298" customFormat="1" ht="88.5" customHeight="1">
      <c r="A60" s="303">
        <f t="shared" si="11"/>
        <v>52</v>
      </c>
      <c r="B60" s="303" t="str">
        <f t="shared" si="14"/>
        <v/>
      </c>
      <c r="C60" s="303">
        <f t="shared" si="3"/>
        <v>48</v>
      </c>
      <c r="D60" s="303" t="str">
        <f t="shared" si="4"/>
        <v>48</v>
      </c>
      <c r="E60" s="303">
        <f>IF(N60="",0,SUMIF(기획현황!$D:$D,$B60,기획현황!$AF:$AF))</f>
        <v>0</v>
      </c>
      <c r="F60" s="303">
        <f t="shared" si="5"/>
        <v>0</v>
      </c>
      <c r="G60" s="612" t="str">
        <f t="shared" si="6"/>
        <v/>
      </c>
      <c r="H60" s="612" t="str">
        <f t="shared" si="7"/>
        <v/>
      </c>
      <c r="I60" s="612" t="str">
        <f t="shared" si="8"/>
        <v/>
      </c>
      <c r="J60" s="612" t="str">
        <f t="shared" si="9"/>
        <v/>
      </c>
      <c r="K60" s="387"/>
      <c r="L60" s="292"/>
      <c r="M60" s="293"/>
      <c r="N60" s="311"/>
      <c r="O60" s="294"/>
      <c r="P60" s="515"/>
      <c r="Q60" s="295"/>
      <c r="R60" s="296"/>
      <c r="S60" s="295"/>
      <c r="T60" s="297"/>
      <c r="U60" s="516"/>
      <c r="V60" s="517"/>
      <c r="W60" s="526"/>
      <c r="X60" s="518"/>
      <c r="Y60" s="295"/>
      <c r="Z60" s="435"/>
      <c r="AA60" s="431"/>
      <c r="AB60" s="430"/>
    </row>
    <row r="61" spans="1:28" s="298" customFormat="1" ht="88.5" customHeight="1">
      <c r="A61" s="303">
        <f t="shared" si="11"/>
        <v>53</v>
      </c>
      <c r="B61" s="303" t="str">
        <f t="shared" si="14"/>
        <v/>
      </c>
      <c r="C61" s="303">
        <f t="shared" si="3"/>
        <v>49</v>
      </c>
      <c r="D61" s="303" t="str">
        <f t="shared" si="4"/>
        <v>49</v>
      </c>
      <c r="E61" s="303">
        <f>IF(N61="",0,SUMIF(기획현황!$D:$D,$B61,기획현황!$AF:$AF))</f>
        <v>0</v>
      </c>
      <c r="F61" s="303">
        <f t="shared" si="5"/>
        <v>0</v>
      </c>
      <c r="G61" s="612" t="str">
        <f t="shared" si="6"/>
        <v/>
      </c>
      <c r="H61" s="612" t="str">
        <f t="shared" si="7"/>
        <v/>
      </c>
      <c r="I61" s="612" t="str">
        <f t="shared" si="8"/>
        <v/>
      </c>
      <c r="J61" s="612" t="str">
        <f t="shared" si="9"/>
        <v/>
      </c>
      <c r="K61" s="387"/>
      <c r="L61" s="292"/>
      <c r="M61" s="293"/>
      <c r="N61" s="311"/>
      <c r="O61" s="294"/>
      <c r="P61" s="515"/>
      <c r="Q61" s="295"/>
      <c r="R61" s="296"/>
      <c r="S61" s="295"/>
      <c r="T61" s="297"/>
      <c r="U61" s="516"/>
      <c r="V61" s="517"/>
      <c r="W61" s="526"/>
      <c r="X61" s="518"/>
      <c r="Y61" s="295"/>
      <c r="Z61" s="435"/>
      <c r="AA61" s="431"/>
      <c r="AB61" s="430"/>
    </row>
    <row r="62" spans="1:28" s="298" customFormat="1" ht="88.5" customHeight="1">
      <c r="A62" s="303">
        <f t="shared" si="11"/>
        <v>54</v>
      </c>
      <c r="B62" s="303" t="str">
        <f t="shared" si="14"/>
        <v/>
      </c>
      <c r="C62" s="303">
        <f t="shared" si="3"/>
        <v>50</v>
      </c>
      <c r="D62" s="303" t="str">
        <f t="shared" si="4"/>
        <v>50</v>
      </c>
      <c r="E62" s="303">
        <f>IF(N62="",0,SUMIF(기획현황!$D:$D,$B62,기획현황!$AF:$AF))</f>
        <v>0</v>
      </c>
      <c r="F62" s="303">
        <f t="shared" si="5"/>
        <v>0</v>
      </c>
      <c r="G62" s="612" t="str">
        <f t="shared" si="6"/>
        <v/>
      </c>
      <c r="H62" s="612" t="str">
        <f t="shared" si="7"/>
        <v/>
      </c>
      <c r="I62" s="612" t="str">
        <f t="shared" si="8"/>
        <v/>
      </c>
      <c r="J62" s="612" t="str">
        <f t="shared" si="9"/>
        <v/>
      </c>
      <c r="K62" s="387"/>
      <c r="L62" s="292"/>
      <c r="M62" s="293"/>
      <c r="N62" s="311"/>
      <c r="O62" s="294"/>
      <c r="P62" s="515"/>
      <c r="Q62" s="295"/>
      <c r="R62" s="296"/>
      <c r="S62" s="295"/>
      <c r="T62" s="297"/>
      <c r="U62" s="516"/>
      <c r="V62" s="517"/>
      <c r="W62" s="526"/>
      <c r="X62" s="518"/>
      <c r="Y62" s="295"/>
      <c r="Z62" s="435"/>
      <c r="AA62" s="431"/>
      <c r="AB62" s="430"/>
    </row>
    <row r="63" spans="1:28" s="298" customFormat="1" ht="88.5" customHeight="1">
      <c r="A63" s="303">
        <f t="shared" si="11"/>
        <v>55</v>
      </c>
      <c r="B63" s="303" t="str">
        <f t="shared" si="14"/>
        <v/>
      </c>
      <c r="C63" s="303">
        <f t="shared" si="3"/>
        <v>51</v>
      </c>
      <c r="D63" s="303" t="str">
        <f t="shared" si="4"/>
        <v>51</v>
      </c>
      <c r="E63" s="303">
        <f>IF(N63="",0,SUMIF(기획현황!$D:$D,$B63,기획현황!$AF:$AF))</f>
        <v>0</v>
      </c>
      <c r="F63" s="303">
        <f t="shared" si="5"/>
        <v>0</v>
      </c>
      <c r="G63" s="612" t="str">
        <f t="shared" si="6"/>
        <v/>
      </c>
      <c r="H63" s="612" t="str">
        <f t="shared" si="7"/>
        <v/>
      </c>
      <c r="I63" s="612" t="str">
        <f t="shared" si="8"/>
        <v/>
      </c>
      <c r="J63" s="612" t="str">
        <f t="shared" si="9"/>
        <v/>
      </c>
      <c r="K63" s="387"/>
      <c r="L63" s="292"/>
      <c r="M63" s="293"/>
      <c r="N63" s="311"/>
      <c r="O63" s="294"/>
      <c r="P63" s="515"/>
      <c r="Q63" s="295"/>
      <c r="R63" s="296"/>
      <c r="S63" s="295"/>
      <c r="T63" s="297"/>
      <c r="U63" s="516"/>
      <c r="V63" s="517"/>
      <c r="W63" s="526"/>
      <c r="X63" s="518"/>
      <c r="Y63" s="295"/>
      <c r="Z63" s="435"/>
      <c r="AA63" s="431"/>
      <c r="AB63" s="430"/>
    </row>
    <row r="64" spans="1:28" s="298" customFormat="1" ht="88.5" customHeight="1">
      <c r="A64" s="303">
        <f t="shared" si="11"/>
        <v>56</v>
      </c>
      <c r="B64" s="303" t="str">
        <f t="shared" si="14"/>
        <v/>
      </c>
      <c r="C64" s="303">
        <f t="shared" si="3"/>
        <v>52</v>
      </c>
      <c r="D64" s="303" t="str">
        <f t="shared" si="4"/>
        <v>52</v>
      </c>
      <c r="E64" s="303">
        <f>IF(N64="",0,SUMIF(기획현황!$D:$D,$B64,기획현황!$AF:$AF))</f>
        <v>0</v>
      </c>
      <c r="F64" s="303">
        <f t="shared" si="5"/>
        <v>0</v>
      </c>
      <c r="G64" s="612" t="str">
        <f t="shared" si="6"/>
        <v/>
      </c>
      <c r="H64" s="612" t="str">
        <f t="shared" si="7"/>
        <v/>
      </c>
      <c r="I64" s="612" t="str">
        <f t="shared" si="8"/>
        <v/>
      </c>
      <c r="J64" s="612" t="str">
        <f t="shared" si="9"/>
        <v/>
      </c>
      <c r="K64" s="387"/>
      <c r="L64" s="292"/>
      <c r="M64" s="293"/>
      <c r="N64" s="311"/>
      <c r="O64" s="294"/>
      <c r="P64" s="515"/>
      <c r="Q64" s="295"/>
      <c r="R64" s="296"/>
      <c r="S64" s="295"/>
      <c r="T64" s="297"/>
      <c r="U64" s="516"/>
      <c r="V64" s="517"/>
      <c r="W64" s="526"/>
      <c r="X64" s="518"/>
      <c r="Y64" s="295"/>
      <c r="Z64" s="435"/>
      <c r="AA64" s="431"/>
      <c r="AB64" s="430"/>
    </row>
    <row r="65" spans="1:28" s="298" customFormat="1" ht="88.5" customHeight="1">
      <c r="A65" s="303">
        <f t="shared" si="11"/>
        <v>57</v>
      </c>
      <c r="B65" s="303" t="str">
        <f t="shared" si="14"/>
        <v/>
      </c>
      <c r="C65" s="303">
        <f t="shared" si="3"/>
        <v>53</v>
      </c>
      <c r="D65" s="303" t="str">
        <f t="shared" si="4"/>
        <v>53</v>
      </c>
      <c r="E65" s="303">
        <f>IF(N65="",0,SUMIF(기획현황!$D:$D,$B65,기획현황!$AF:$AF))</f>
        <v>0</v>
      </c>
      <c r="F65" s="303">
        <f t="shared" si="5"/>
        <v>0</v>
      </c>
      <c r="G65" s="612" t="str">
        <f t="shared" si="6"/>
        <v/>
      </c>
      <c r="H65" s="612" t="str">
        <f t="shared" si="7"/>
        <v/>
      </c>
      <c r="I65" s="612" t="str">
        <f t="shared" si="8"/>
        <v/>
      </c>
      <c r="J65" s="612" t="str">
        <f t="shared" si="9"/>
        <v/>
      </c>
      <c r="K65" s="387"/>
      <c r="L65" s="292"/>
      <c r="M65" s="293"/>
      <c r="N65" s="311"/>
      <c r="O65" s="294"/>
      <c r="P65" s="515"/>
      <c r="Q65" s="295"/>
      <c r="R65" s="296"/>
      <c r="S65" s="295"/>
      <c r="T65" s="297"/>
      <c r="U65" s="516"/>
      <c r="V65" s="517"/>
      <c r="W65" s="526"/>
      <c r="X65" s="518"/>
      <c r="Y65" s="295"/>
      <c r="Z65" s="435"/>
      <c r="AA65" s="431"/>
      <c r="AB65" s="430"/>
    </row>
    <row r="66" spans="1:28" s="298" customFormat="1" ht="88.5" customHeight="1">
      <c r="A66" s="303">
        <f t="shared" si="11"/>
        <v>58</v>
      </c>
      <c r="B66" s="303" t="str">
        <f t="shared" si="14"/>
        <v/>
      </c>
      <c r="C66" s="303">
        <f t="shared" si="3"/>
        <v>54</v>
      </c>
      <c r="D66" s="303" t="str">
        <f t="shared" si="4"/>
        <v>54</v>
      </c>
      <c r="E66" s="303">
        <f>IF(N66="",0,SUMIF(기획현황!$D:$D,$B66,기획현황!$AF:$AF))</f>
        <v>0</v>
      </c>
      <c r="F66" s="303">
        <f t="shared" si="5"/>
        <v>0</v>
      </c>
      <c r="G66" s="612" t="str">
        <f t="shared" si="6"/>
        <v/>
      </c>
      <c r="H66" s="612" t="str">
        <f t="shared" si="7"/>
        <v/>
      </c>
      <c r="I66" s="612" t="str">
        <f t="shared" si="8"/>
        <v/>
      </c>
      <c r="J66" s="612" t="str">
        <f t="shared" si="9"/>
        <v/>
      </c>
      <c r="K66" s="387"/>
      <c r="L66" s="292"/>
      <c r="M66" s="293"/>
      <c r="N66" s="311"/>
      <c r="O66" s="294"/>
      <c r="P66" s="515"/>
      <c r="Q66" s="295"/>
      <c r="R66" s="296"/>
      <c r="S66" s="295"/>
      <c r="T66" s="297"/>
      <c r="U66" s="516"/>
      <c r="V66" s="517"/>
      <c r="W66" s="526"/>
      <c r="X66" s="518"/>
      <c r="Y66" s="295"/>
      <c r="Z66" s="435"/>
      <c r="AA66" s="431"/>
      <c r="AB66" s="430"/>
    </row>
    <row r="67" spans="1:28" s="298" customFormat="1" ht="88.5" customHeight="1">
      <c r="A67" s="303">
        <f t="shared" si="11"/>
        <v>59</v>
      </c>
      <c r="B67" s="303" t="str">
        <f t="shared" si="14"/>
        <v/>
      </c>
      <c r="C67" s="303">
        <f t="shared" si="3"/>
        <v>55</v>
      </c>
      <c r="D67" s="303" t="str">
        <f t="shared" si="4"/>
        <v>55</v>
      </c>
      <c r="E67" s="303">
        <f>IF(N67="",0,SUMIF(기획현황!$D:$D,$B67,기획현황!$AF:$AF))</f>
        <v>0</v>
      </c>
      <c r="F67" s="303">
        <f t="shared" si="5"/>
        <v>0</v>
      </c>
      <c r="G67" s="612" t="str">
        <f t="shared" si="6"/>
        <v/>
      </c>
      <c r="H67" s="612" t="str">
        <f t="shared" si="7"/>
        <v/>
      </c>
      <c r="I67" s="612" t="str">
        <f t="shared" si="8"/>
        <v/>
      </c>
      <c r="J67" s="612" t="str">
        <f t="shared" si="9"/>
        <v/>
      </c>
      <c r="K67" s="387"/>
      <c r="L67" s="292"/>
      <c r="M67" s="293"/>
      <c r="N67" s="311"/>
      <c r="O67" s="294"/>
      <c r="P67" s="515"/>
      <c r="Q67" s="295"/>
      <c r="R67" s="296"/>
      <c r="S67" s="295"/>
      <c r="T67" s="297"/>
      <c r="U67" s="516"/>
      <c r="V67" s="517"/>
      <c r="W67" s="526"/>
      <c r="X67" s="518"/>
      <c r="Y67" s="295"/>
      <c r="Z67" s="435"/>
      <c r="AA67" s="431"/>
      <c r="AB67" s="430"/>
    </row>
    <row r="68" spans="1:28" ht="88.5" customHeight="1">
      <c r="A68" s="303">
        <f t="shared" si="11"/>
        <v>60</v>
      </c>
      <c r="B68" s="303" t="str">
        <f t="shared" si="14"/>
        <v/>
      </c>
      <c r="C68" s="303">
        <f t="shared" si="3"/>
        <v>56</v>
      </c>
      <c r="D68" s="303" t="str">
        <f t="shared" si="4"/>
        <v>56</v>
      </c>
      <c r="E68" s="303">
        <f>IF(N68="",0,SUMIF(기획현황!$D:$D,$B68,기획현황!$AF:$AF))</f>
        <v>0</v>
      </c>
      <c r="F68" s="303">
        <f t="shared" si="5"/>
        <v>0</v>
      </c>
      <c r="G68" s="612" t="str">
        <f t="shared" si="6"/>
        <v/>
      </c>
      <c r="H68" s="612" t="str">
        <f t="shared" si="7"/>
        <v/>
      </c>
      <c r="I68" s="612" t="str">
        <f t="shared" si="8"/>
        <v/>
      </c>
      <c r="J68" s="612" t="str">
        <f t="shared" si="9"/>
        <v/>
      </c>
      <c r="K68" s="387"/>
      <c r="L68" s="292"/>
      <c r="M68" s="293"/>
      <c r="N68" s="311"/>
      <c r="O68" s="294"/>
      <c r="P68" s="515"/>
      <c r="Q68" s="295"/>
      <c r="R68" s="296"/>
      <c r="S68" s="295"/>
      <c r="T68" s="297"/>
      <c r="U68" s="516"/>
      <c r="V68" s="517"/>
      <c r="W68" s="526"/>
      <c r="X68" s="518"/>
      <c r="Y68" s="295"/>
      <c r="Z68" s="435"/>
      <c r="AA68" s="432"/>
      <c r="AB68" s="433"/>
    </row>
    <row r="69" spans="1:28" ht="88.5" customHeight="1">
      <c r="A69" s="303">
        <f t="shared" ref="A69:A78" si="15">A68+1</f>
        <v>61</v>
      </c>
      <c r="B69" s="303" t="str">
        <f t="shared" si="14"/>
        <v/>
      </c>
      <c r="C69" s="303">
        <f t="shared" ref="C69:C78" si="16">IF($N68=$N69,$C68+1,1)</f>
        <v>57</v>
      </c>
      <c r="D69" s="303" t="str">
        <f t="shared" ref="D69:D78" si="17">B69&amp;C69</f>
        <v>57</v>
      </c>
      <c r="E69" s="303">
        <f>IF(N69="",0,SUMIF(기획현황!$D:$D,$B69,기획현황!$AF:$AF))</f>
        <v>0</v>
      </c>
      <c r="F69" s="303">
        <f t="shared" ref="F69:F78" si="18">T69*X69</f>
        <v>0</v>
      </c>
      <c r="G69" s="612" t="str">
        <f t="shared" si="6"/>
        <v/>
      </c>
      <c r="H69" s="612" t="str">
        <f t="shared" si="7"/>
        <v/>
      </c>
      <c r="I69" s="612" t="str">
        <f t="shared" si="8"/>
        <v/>
      </c>
      <c r="J69" s="612" t="str">
        <f t="shared" si="9"/>
        <v/>
      </c>
      <c r="K69" s="387"/>
      <c r="L69" s="292"/>
      <c r="M69" s="293"/>
      <c r="N69" s="311"/>
      <c r="O69" s="294"/>
      <c r="P69" s="515"/>
      <c r="Q69" s="295"/>
      <c r="R69" s="296"/>
      <c r="S69" s="295"/>
      <c r="T69" s="297"/>
      <c r="U69" s="516"/>
      <c r="V69" s="517"/>
      <c r="W69" s="526"/>
      <c r="X69" s="518"/>
      <c r="Y69" s="295"/>
      <c r="Z69" s="435"/>
      <c r="AA69" s="432"/>
      <c r="AB69" s="433"/>
    </row>
    <row r="70" spans="1:28" ht="88.5" customHeight="1">
      <c r="A70" s="303">
        <f t="shared" si="15"/>
        <v>62</v>
      </c>
      <c r="B70" s="303" t="str">
        <f t="shared" si="14"/>
        <v/>
      </c>
      <c r="C70" s="303">
        <f t="shared" si="16"/>
        <v>58</v>
      </c>
      <c r="D70" s="303" t="str">
        <f t="shared" si="17"/>
        <v>58</v>
      </c>
      <c r="E70" s="303">
        <f>IF(N70="",0,SUMIF(기획현황!$D:$D,$B70,기획현황!$AF:$AF))</f>
        <v>0</v>
      </c>
      <c r="F70" s="303">
        <f t="shared" si="18"/>
        <v>0</v>
      </c>
      <c r="G70" s="612" t="str">
        <f t="shared" si="6"/>
        <v/>
      </c>
      <c r="H70" s="612" t="str">
        <f t="shared" si="7"/>
        <v/>
      </c>
      <c r="I70" s="612" t="str">
        <f t="shared" si="8"/>
        <v/>
      </c>
      <c r="J70" s="612" t="str">
        <f t="shared" si="9"/>
        <v/>
      </c>
      <c r="K70" s="387"/>
      <c r="L70" s="292"/>
      <c r="M70" s="293"/>
      <c r="N70" s="311"/>
      <c r="O70" s="294"/>
      <c r="P70" s="515"/>
      <c r="Q70" s="295"/>
      <c r="R70" s="296"/>
      <c r="S70" s="295"/>
      <c r="T70" s="297"/>
      <c r="U70" s="516"/>
      <c r="V70" s="517"/>
      <c r="W70" s="526"/>
      <c r="X70" s="518"/>
      <c r="Y70" s="295"/>
      <c r="Z70" s="435"/>
      <c r="AA70" s="432"/>
      <c r="AB70" s="433"/>
    </row>
    <row r="71" spans="1:28" ht="88.5" customHeight="1">
      <c r="A71" s="303">
        <f t="shared" si="15"/>
        <v>63</v>
      </c>
      <c r="B71" s="303" t="str">
        <f t="shared" si="14"/>
        <v/>
      </c>
      <c r="C71" s="303">
        <f t="shared" si="16"/>
        <v>59</v>
      </c>
      <c r="D71" s="303" t="str">
        <f t="shared" si="17"/>
        <v>59</v>
      </c>
      <c r="E71" s="303">
        <f>IF(N71="",0,SUMIF(기획현황!$D:$D,$B71,기획현황!$AF:$AF))</f>
        <v>0</v>
      </c>
      <c r="F71" s="303">
        <f t="shared" si="18"/>
        <v>0</v>
      </c>
      <c r="G71" s="612" t="str">
        <f t="shared" si="6"/>
        <v/>
      </c>
      <c r="H71" s="612" t="str">
        <f t="shared" si="7"/>
        <v/>
      </c>
      <c r="I71" s="612" t="str">
        <f t="shared" si="8"/>
        <v/>
      </c>
      <c r="J71" s="612" t="str">
        <f t="shared" si="9"/>
        <v/>
      </c>
      <c r="K71" s="387"/>
      <c r="L71" s="292"/>
      <c r="M71" s="293"/>
      <c r="N71" s="311"/>
      <c r="O71" s="294"/>
      <c r="P71" s="515"/>
      <c r="Q71" s="295"/>
      <c r="R71" s="296"/>
      <c r="S71" s="295"/>
      <c r="T71" s="297"/>
      <c r="U71" s="516"/>
      <c r="V71" s="517"/>
      <c r="W71" s="526"/>
      <c r="X71" s="518"/>
      <c r="Y71" s="295"/>
      <c r="Z71" s="435"/>
      <c r="AA71" s="432"/>
      <c r="AB71" s="433"/>
    </row>
    <row r="72" spans="1:28" ht="88.5" customHeight="1">
      <c r="A72" s="303">
        <f t="shared" si="15"/>
        <v>64</v>
      </c>
      <c r="B72" s="303" t="str">
        <f t="shared" si="14"/>
        <v/>
      </c>
      <c r="C72" s="303">
        <f t="shared" si="16"/>
        <v>60</v>
      </c>
      <c r="D72" s="303" t="str">
        <f t="shared" si="17"/>
        <v>60</v>
      </c>
      <c r="E72" s="303">
        <f>IF(N72="",0,SUMIF(기획현황!$D:$D,$B72,기획현황!$AF:$AF))</f>
        <v>0</v>
      </c>
      <c r="F72" s="303">
        <f t="shared" si="18"/>
        <v>0</v>
      </c>
      <c r="G72" s="612" t="str">
        <f t="shared" si="6"/>
        <v/>
      </c>
      <c r="H72" s="612" t="str">
        <f t="shared" si="7"/>
        <v/>
      </c>
      <c r="I72" s="612" t="str">
        <f t="shared" si="8"/>
        <v/>
      </c>
      <c r="J72" s="612" t="str">
        <f t="shared" si="9"/>
        <v/>
      </c>
      <c r="K72" s="387"/>
      <c r="L72" s="292"/>
      <c r="M72" s="293"/>
      <c r="N72" s="311"/>
      <c r="O72" s="294"/>
      <c r="P72" s="515"/>
      <c r="Q72" s="295"/>
      <c r="R72" s="296"/>
      <c r="S72" s="295"/>
      <c r="T72" s="297"/>
      <c r="U72" s="516"/>
      <c r="V72" s="517"/>
      <c r="W72" s="526"/>
      <c r="X72" s="518"/>
      <c r="Y72" s="295"/>
      <c r="Z72" s="435"/>
      <c r="AA72" s="432"/>
      <c r="AB72" s="433"/>
    </row>
    <row r="73" spans="1:28" ht="88.5" customHeight="1">
      <c r="A73" s="303">
        <f t="shared" si="15"/>
        <v>65</v>
      </c>
      <c r="B73" s="303" t="str">
        <f t="shared" ref="B73:B78" si="19">IF(N73="","",MID($M$4,15,100)&amp;$N73)</f>
        <v/>
      </c>
      <c r="C73" s="303">
        <f t="shared" si="16"/>
        <v>61</v>
      </c>
      <c r="D73" s="303" t="str">
        <f t="shared" si="17"/>
        <v>61</v>
      </c>
      <c r="E73" s="303">
        <f>IF(N73="",0,SUMIF(기획현황!$D:$D,$B73,기획현황!$AF:$AF))</f>
        <v>0</v>
      </c>
      <c r="F73" s="303">
        <f t="shared" si="18"/>
        <v>0</v>
      </c>
      <c r="G73" s="612" t="str">
        <f t="shared" si="6"/>
        <v/>
      </c>
      <c r="H73" s="612" t="str">
        <f t="shared" si="7"/>
        <v/>
      </c>
      <c r="I73" s="612" t="str">
        <f t="shared" si="8"/>
        <v/>
      </c>
      <c r="J73" s="612" t="str">
        <f t="shared" si="9"/>
        <v/>
      </c>
      <c r="K73" s="387"/>
      <c r="L73" s="292"/>
      <c r="M73" s="293"/>
      <c r="N73" s="311"/>
      <c r="O73" s="294"/>
      <c r="P73" s="515"/>
      <c r="Q73" s="295"/>
      <c r="R73" s="296"/>
      <c r="S73" s="295"/>
      <c r="T73" s="297"/>
      <c r="U73" s="516"/>
      <c r="V73" s="517"/>
      <c r="W73" s="526"/>
      <c r="X73" s="518"/>
      <c r="Y73" s="295"/>
      <c r="Z73" s="435"/>
      <c r="AA73" s="432"/>
      <c r="AB73" s="433"/>
    </row>
    <row r="74" spans="1:28" ht="88.5" customHeight="1">
      <c r="A74" s="303">
        <f t="shared" si="15"/>
        <v>66</v>
      </c>
      <c r="B74" s="303" t="str">
        <f t="shared" si="19"/>
        <v/>
      </c>
      <c r="C74" s="303">
        <f t="shared" si="16"/>
        <v>62</v>
      </c>
      <c r="D74" s="303" t="str">
        <f t="shared" si="17"/>
        <v>62</v>
      </c>
      <c r="E74" s="303">
        <f>IF(N74="",0,SUMIF(기획현황!$D:$D,$B74,기획현황!$AF:$AF))</f>
        <v>0</v>
      </c>
      <c r="F74" s="303">
        <f t="shared" si="18"/>
        <v>0</v>
      </c>
      <c r="G74" s="612" t="str">
        <f t="shared" ref="G74:G78" si="20">IF($N74="","",$M$4)</f>
        <v/>
      </c>
      <c r="H74" s="612" t="str">
        <f t="shared" ref="H74:H78" si="21">IF($N74="","",$R$4)</f>
        <v/>
      </c>
      <c r="I74" s="612" t="str">
        <f t="shared" ref="I74:I78" si="22">IF($N74="","",$V$4)</f>
        <v/>
      </c>
      <c r="J74" s="612" t="str">
        <f t="shared" ref="J74:J78" si="23">IF($N74="","",$Y$4)</f>
        <v/>
      </c>
      <c r="K74" s="387"/>
      <c r="L74" s="292"/>
      <c r="M74" s="293"/>
      <c r="N74" s="311"/>
      <c r="O74" s="294"/>
      <c r="P74" s="515"/>
      <c r="Q74" s="295"/>
      <c r="R74" s="296"/>
      <c r="S74" s="295"/>
      <c r="T74" s="297"/>
      <c r="U74" s="516"/>
      <c r="V74" s="517"/>
      <c r="W74" s="526"/>
      <c r="X74" s="518"/>
      <c r="Y74" s="295"/>
      <c r="Z74" s="435"/>
      <c r="AA74" s="432"/>
      <c r="AB74" s="433"/>
    </row>
    <row r="75" spans="1:28" ht="88.5" customHeight="1">
      <c r="A75" s="303">
        <f t="shared" si="15"/>
        <v>67</v>
      </c>
      <c r="B75" s="303" t="str">
        <f t="shared" si="19"/>
        <v/>
      </c>
      <c r="C75" s="303">
        <f t="shared" si="16"/>
        <v>63</v>
      </c>
      <c r="D75" s="303" t="str">
        <f t="shared" si="17"/>
        <v>63</v>
      </c>
      <c r="E75" s="303">
        <f>IF(N75="",0,SUMIF(기획현황!$D:$D,$B75,기획현황!$AF:$AF))</f>
        <v>0</v>
      </c>
      <c r="F75" s="303">
        <f t="shared" si="18"/>
        <v>0</v>
      </c>
      <c r="G75" s="612" t="str">
        <f t="shared" si="20"/>
        <v/>
      </c>
      <c r="H75" s="612" t="str">
        <f t="shared" si="21"/>
        <v/>
      </c>
      <c r="I75" s="612" t="str">
        <f t="shared" si="22"/>
        <v/>
      </c>
      <c r="J75" s="612" t="str">
        <f t="shared" si="23"/>
        <v/>
      </c>
      <c r="K75" s="387"/>
      <c r="L75" s="292"/>
      <c r="M75" s="293"/>
      <c r="N75" s="311"/>
      <c r="O75" s="294"/>
      <c r="P75" s="515"/>
      <c r="Q75" s="295"/>
      <c r="R75" s="296"/>
      <c r="S75" s="295"/>
      <c r="T75" s="297"/>
      <c r="U75" s="516"/>
      <c r="V75" s="517"/>
      <c r="W75" s="526"/>
      <c r="X75" s="518"/>
      <c r="Y75" s="295"/>
      <c r="Z75" s="435"/>
      <c r="AA75" s="432"/>
      <c r="AB75" s="433"/>
    </row>
    <row r="76" spans="1:28" ht="88.5" customHeight="1">
      <c r="A76" s="303">
        <f t="shared" si="15"/>
        <v>68</v>
      </c>
      <c r="B76" s="303" t="str">
        <f t="shared" si="19"/>
        <v/>
      </c>
      <c r="C76" s="303">
        <f t="shared" si="16"/>
        <v>64</v>
      </c>
      <c r="D76" s="303" t="str">
        <f t="shared" si="17"/>
        <v>64</v>
      </c>
      <c r="E76" s="303">
        <f>IF(N76="",0,SUMIF(기획현황!$D:$D,$B76,기획현황!$AF:$AF))</f>
        <v>0</v>
      </c>
      <c r="F76" s="303">
        <f t="shared" si="18"/>
        <v>0</v>
      </c>
      <c r="G76" s="612" t="str">
        <f t="shared" si="20"/>
        <v/>
      </c>
      <c r="H76" s="612" t="str">
        <f t="shared" si="21"/>
        <v/>
      </c>
      <c r="I76" s="612" t="str">
        <f t="shared" si="22"/>
        <v/>
      </c>
      <c r="J76" s="612" t="str">
        <f t="shared" si="23"/>
        <v/>
      </c>
      <c r="K76" s="387"/>
      <c r="L76" s="292"/>
      <c r="M76" s="293"/>
      <c r="N76" s="311"/>
      <c r="O76" s="294"/>
      <c r="P76" s="515"/>
      <c r="Q76" s="295"/>
      <c r="R76" s="296"/>
      <c r="S76" s="295"/>
      <c r="T76" s="297"/>
      <c r="U76" s="516"/>
      <c r="V76" s="517"/>
      <c r="W76" s="526"/>
      <c r="X76" s="518"/>
      <c r="Y76" s="295"/>
      <c r="Z76" s="435"/>
      <c r="AA76" s="432"/>
      <c r="AB76" s="433"/>
    </row>
    <row r="77" spans="1:28" ht="88.5" customHeight="1">
      <c r="A77" s="303">
        <f t="shared" si="15"/>
        <v>69</v>
      </c>
      <c r="B77" s="303" t="str">
        <f t="shared" si="19"/>
        <v/>
      </c>
      <c r="C77" s="303">
        <f t="shared" si="16"/>
        <v>65</v>
      </c>
      <c r="D77" s="303" t="str">
        <f t="shared" si="17"/>
        <v>65</v>
      </c>
      <c r="E77" s="303">
        <f>IF(N77="",0,SUMIF(기획현황!$D:$D,$B77,기획현황!$AF:$AF))</f>
        <v>0</v>
      </c>
      <c r="F77" s="303">
        <f t="shared" si="18"/>
        <v>0</v>
      </c>
      <c r="G77" s="612" t="str">
        <f t="shared" si="20"/>
        <v/>
      </c>
      <c r="H77" s="612" t="str">
        <f t="shared" si="21"/>
        <v/>
      </c>
      <c r="I77" s="612" t="str">
        <f t="shared" si="22"/>
        <v/>
      </c>
      <c r="J77" s="612" t="str">
        <f t="shared" si="23"/>
        <v/>
      </c>
      <c r="K77" s="387"/>
      <c r="L77" s="292"/>
      <c r="M77" s="293"/>
      <c r="N77" s="311"/>
      <c r="O77" s="294"/>
      <c r="P77" s="515"/>
      <c r="Q77" s="295"/>
      <c r="R77" s="296"/>
      <c r="S77" s="295"/>
      <c r="T77" s="297"/>
      <c r="U77" s="516"/>
      <c r="V77" s="517"/>
      <c r="W77" s="526"/>
      <c r="X77" s="518"/>
      <c r="Y77" s="295"/>
      <c r="Z77" s="435"/>
      <c r="AA77" s="432"/>
      <c r="AB77" s="433"/>
    </row>
    <row r="78" spans="1:28" ht="88.5" customHeight="1">
      <c r="A78" s="303">
        <f t="shared" si="15"/>
        <v>70</v>
      </c>
      <c r="B78" s="303" t="str">
        <f t="shared" si="19"/>
        <v/>
      </c>
      <c r="C78" s="303">
        <f t="shared" si="16"/>
        <v>66</v>
      </c>
      <c r="D78" s="303" t="str">
        <f t="shared" si="17"/>
        <v>66</v>
      </c>
      <c r="E78" s="303">
        <f>IF(N78="",0,SUMIF(기획현황!$D:$D,$B78,기획현황!$AF:$AF))</f>
        <v>0</v>
      </c>
      <c r="F78" s="303">
        <f t="shared" si="18"/>
        <v>0</v>
      </c>
      <c r="G78" s="612" t="str">
        <f t="shared" si="20"/>
        <v/>
      </c>
      <c r="H78" s="612" t="str">
        <f t="shared" si="21"/>
        <v/>
      </c>
      <c r="I78" s="612" t="str">
        <f t="shared" si="22"/>
        <v/>
      </c>
      <c r="J78" s="612" t="str">
        <f t="shared" si="23"/>
        <v/>
      </c>
      <c r="K78" s="387"/>
      <c r="L78" s="292"/>
      <c r="M78" s="293"/>
      <c r="N78" s="311"/>
      <c r="O78" s="294"/>
      <c r="P78" s="515"/>
      <c r="Q78" s="295"/>
      <c r="R78" s="296"/>
      <c r="S78" s="295"/>
      <c r="T78" s="297"/>
      <c r="U78" s="516"/>
      <c r="V78" s="517"/>
      <c r="W78" s="526"/>
      <c r="X78" s="518"/>
      <c r="Y78" s="295"/>
      <c r="Z78" s="435"/>
      <c r="AA78" s="432"/>
      <c r="AB78" s="433"/>
    </row>
  </sheetData>
  <autoFilter ref="L7:AA68"/>
  <sortState ref="L7:Z60">
    <sortCondition ref="N7:N60"/>
  </sortState>
  <mergeCells count="12">
    <mergeCell ref="X6:Z6"/>
    <mergeCell ref="L6:L7"/>
    <mergeCell ref="M6:M7"/>
    <mergeCell ref="N6:N7"/>
    <mergeCell ref="P6:T6"/>
    <mergeCell ref="U6:W6"/>
    <mergeCell ref="O6:O7"/>
    <mergeCell ref="L2:Z2"/>
    <mergeCell ref="M4:P4"/>
    <mergeCell ref="R4:T4"/>
    <mergeCell ref="V4:W4"/>
    <mergeCell ref="Y4:Z4"/>
  </mergeCells>
  <phoneticPr fontId="6" type="noConversion"/>
  <conditionalFormatting sqref="L9:L11">
    <cfRule type="expression" dxfId="464" priority="46" stopIfTrue="1">
      <formula>$H9="TTL"</formula>
    </cfRule>
  </conditionalFormatting>
  <conditionalFormatting sqref="L9:L11">
    <cfRule type="expression" dxfId="463" priority="45" stopIfTrue="1">
      <formula>$I9="TTL"</formula>
    </cfRule>
  </conditionalFormatting>
  <conditionalFormatting sqref="L9:L11">
    <cfRule type="expression" dxfId="462" priority="44" stopIfTrue="1">
      <formula>$I9="TTL"</formula>
    </cfRule>
  </conditionalFormatting>
  <conditionalFormatting sqref="L12">
    <cfRule type="expression" dxfId="461" priority="43" stopIfTrue="1">
      <formula>$H12="TTL"</formula>
    </cfRule>
  </conditionalFormatting>
  <conditionalFormatting sqref="L12">
    <cfRule type="expression" dxfId="460" priority="42" stopIfTrue="1">
      <formula>$I12="TTL"</formula>
    </cfRule>
  </conditionalFormatting>
  <conditionalFormatting sqref="L12">
    <cfRule type="expression" dxfId="459" priority="41" stopIfTrue="1">
      <formula>$I12="TTL"</formula>
    </cfRule>
  </conditionalFormatting>
  <conditionalFormatting sqref="L9:L11">
    <cfRule type="expression" dxfId="458" priority="40" stopIfTrue="1">
      <formula>$H9="TTL"</formula>
    </cfRule>
  </conditionalFormatting>
  <conditionalFormatting sqref="L9:L11">
    <cfRule type="expression" dxfId="457" priority="39" stopIfTrue="1">
      <formula>$I9="TTL"</formula>
    </cfRule>
  </conditionalFormatting>
  <conditionalFormatting sqref="L9:L11">
    <cfRule type="expression" dxfId="456" priority="38" stopIfTrue="1">
      <formula>$I9="TTL"</formula>
    </cfRule>
  </conditionalFormatting>
  <conditionalFormatting sqref="M9:M10">
    <cfRule type="expression" dxfId="455" priority="37">
      <formula>$I9="TTL"</formula>
    </cfRule>
  </conditionalFormatting>
  <conditionalFormatting sqref="M11:M13">
    <cfRule type="expression" dxfId="454" priority="36">
      <formula>$I11="TTL"</formula>
    </cfRule>
  </conditionalFormatting>
  <conditionalFormatting sqref="L9:L11">
    <cfRule type="expression" dxfId="453" priority="35">
      <formula>$I9="TTL"</formula>
    </cfRule>
  </conditionalFormatting>
  <conditionalFormatting sqref="L12">
    <cfRule type="expression" dxfId="452" priority="34">
      <formula>$I12="TTL"</formula>
    </cfRule>
  </conditionalFormatting>
  <conditionalFormatting sqref="L12">
    <cfRule type="expression" dxfId="451" priority="33">
      <formula>$I12="TTL"</formula>
    </cfRule>
  </conditionalFormatting>
  <conditionalFormatting sqref="L12">
    <cfRule type="expression" dxfId="450" priority="32">
      <formula>$I12="TTL"</formula>
    </cfRule>
  </conditionalFormatting>
  <conditionalFormatting sqref="L13">
    <cfRule type="expression" dxfId="449" priority="31">
      <formula>$I13="TTL"</formula>
    </cfRule>
  </conditionalFormatting>
  <conditionalFormatting sqref="L14">
    <cfRule type="expression" dxfId="448" priority="30">
      <formula>$I14="TTL"</formula>
    </cfRule>
  </conditionalFormatting>
  <conditionalFormatting sqref="L15">
    <cfRule type="expression" dxfId="447" priority="29">
      <formula>$I15="TTL"</formula>
    </cfRule>
  </conditionalFormatting>
  <conditionalFormatting sqref="L11">
    <cfRule type="expression" dxfId="446" priority="28">
      <formula>$I11="TTL"</formula>
    </cfRule>
  </conditionalFormatting>
  <conditionalFormatting sqref="L11">
    <cfRule type="expression" dxfId="445" priority="27">
      <formula>$I11="TTL"</formula>
    </cfRule>
  </conditionalFormatting>
  <conditionalFormatting sqref="L11">
    <cfRule type="expression" dxfId="444" priority="26">
      <formula>$I11="TTL"</formula>
    </cfRule>
  </conditionalFormatting>
  <conditionalFormatting sqref="L9:L11">
    <cfRule type="expression" dxfId="443" priority="25">
      <formula>$I9="TTL"</formula>
    </cfRule>
  </conditionalFormatting>
  <conditionalFormatting sqref="L12">
    <cfRule type="expression" dxfId="442" priority="24">
      <formula>$I12="TTL"</formula>
    </cfRule>
  </conditionalFormatting>
  <conditionalFormatting sqref="L12">
    <cfRule type="expression" dxfId="441" priority="23">
      <formula>$I12="TTL"</formula>
    </cfRule>
  </conditionalFormatting>
  <conditionalFormatting sqref="L12">
    <cfRule type="expression" dxfId="440" priority="22">
      <formula>$I12="TTL"</formula>
    </cfRule>
  </conditionalFormatting>
  <conditionalFormatting sqref="L13:L15">
    <cfRule type="expression" dxfId="439" priority="21">
      <formula>$I13="TTL"</formula>
    </cfRule>
  </conditionalFormatting>
  <conditionalFormatting sqref="L14:L15">
    <cfRule type="expression" dxfId="438" priority="20">
      <formula>$I14="TTL"</formula>
    </cfRule>
  </conditionalFormatting>
  <conditionalFormatting sqref="L15">
    <cfRule type="expression" dxfId="437" priority="19">
      <formula>$I15="TTL"</formula>
    </cfRule>
  </conditionalFormatting>
  <conditionalFormatting sqref="L9:L10">
    <cfRule type="expression" dxfId="436" priority="18">
      <formula>$I9="TTL"</formula>
    </cfRule>
  </conditionalFormatting>
  <conditionalFormatting sqref="L9:L10">
    <cfRule type="expression" dxfId="435" priority="17">
      <formula>$I9="TTL"</formula>
    </cfRule>
  </conditionalFormatting>
  <conditionalFormatting sqref="L11">
    <cfRule type="expression" dxfId="434" priority="16">
      <formula>$I11="TTL"</formula>
    </cfRule>
  </conditionalFormatting>
  <conditionalFormatting sqref="L11">
    <cfRule type="expression" dxfId="433" priority="15">
      <formula>$I11="TTL"</formula>
    </cfRule>
  </conditionalFormatting>
  <conditionalFormatting sqref="L11">
    <cfRule type="expression" dxfId="432" priority="14">
      <formula>$I11="TTL"</formula>
    </cfRule>
  </conditionalFormatting>
  <conditionalFormatting sqref="L9">
    <cfRule type="expression" dxfId="431" priority="13">
      <formula>$I9="TTL"</formula>
    </cfRule>
  </conditionalFormatting>
  <conditionalFormatting sqref="L10">
    <cfRule type="expression" dxfId="430" priority="12">
      <formula>$I10="TTL"</formula>
    </cfRule>
  </conditionalFormatting>
  <conditionalFormatting sqref="L10">
    <cfRule type="expression" dxfId="429" priority="11">
      <formula>$I10="TTL"</formula>
    </cfRule>
  </conditionalFormatting>
  <conditionalFormatting sqref="L10:L13">
    <cfRule type="expression" dxfId="428" priority="10">
      <formula>$I10="TTL"</formula>
    </cfRule>
  </conditionalFormatting>
  <conditionalFormatting sqref="L9:L11">
    <cfRule type="expression" dxfId="427" priority="9">
      <formula>$I9="TTL"</formula>
    </cfRule>
  </conditionalFormatting>
  <conditionalFormatting sqref="L12">
    <cfRule type="expression" dxfId="426" priority="8">
      <formula>$I12="TTL"</formula>
    </cfRule>
  </conditionalFormatting>
  <conditionalFormatting sqref="L12">
    <cfRule type="expression" dxfId="425" priority="7">
      <formula>$I12="TTL"</formula>
    </cfRule>
  </conditionalFormatting>
  <conditionalFormatting sqref="L12">
    <cfRule type="expression" dxfId="424" priority="6">
      <formula>$I12="TTL"</formula>
    </cfRule>
  </conditionalFormatting>
  <conditionalFormatting sqref="L9:L10">
    <cfRule type="expression" dxfId="423" priority="5">
      <formula>$I9="TTL"</formula>
    </cfRule>
  </conditionalFormatting>
  <conditionalFormatting sqref="L9:L10">
    <cfRule type="expression" dxfId="422" priority="4">
      <formula>$I9="TTL"</formula>
    </cfRule>
  </conditionalFormatting>
  <conditionalFormatting sqref="L11">
    <cfRule type="expression" dxfId="421" priority="3">
      <formula>$I11="TTL"</formula>
    </cfRule>
  </conditionalFormatting>
  <conditionalFormatting sqref="L11">
    <cfRule type="expression" dxfId="420" priority="2">
      <formula>$I11="TTL"</formula>
    </cfRule>
  </conditionalFormatting>
  <conditionalFormatting sqref="L11">
    <cfRule type="expression" dxfId="419" priority="1">
      <formula>$I11="TTL"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X11" sqref="X11"/>
    </sheetView>
  </sheetViews>
  <sheetFormatPr defaultRowHeight="13.5" outlineLevelCol="1"/>
  <cols>
    <col min="1" max="1" width="3.33203125" style="332" customWidth="1" outlineLevel="1"/>
    <col min="2" max="2" width="15.33203125" style="356" customWidth="1" outlineLevel="1"/>
    <col min="3" max="3" width="5.6640625" style="356" customWidth="1" outlineLevel="1"/>
    <col min="4" max="4" width="17.5546875" style="356" customWidth="1" outlineLevel="1"/>
    <col min="5" max="5" width="5.6640625" style="356" customWidth="1" outlineLevel="1"/>
    <col min="6" max="6" width="5.6640625" style="393" customWidth="1" outlineLevel="1"/>
    <col min="7" max="7" width="7.44140625" style="393" customWidth="1" outlineLevel="1"/>
    <col min="8" max="8" width="1.109375" style="332" customWidth="1"/>
    <col min="9" max="9" width="9.77734375" style="332" customWidth="1"/>
    <col min="10" max="14" width="9.77734375" style="337" customWidth="1"/>
    <col min="15" max="15" width="12.21875" style="337" bestFit="1" customWidth="1"/>
    <col min="16" max="19" width="9.77734375" style="374" customWidth="1"/>
    <col min="20" max="20" width="9.77734375" style="334" customWidth="1"/>
    <col min="21" max="21" width="9.77734375" style="376" customWidth="1"/>
    <col min="22" max="22" width="9.77734375" style="343" customWidth="1"/>
    <col min="23" max="24" width="9.77734375" style="344" customWidth="1"/>
    <col min="25" max="25" width="9.77734375" style="332" customWidth="1"/>
    <col min="26" max="26" width="9.77734375" style="346" customWidth="1"/>
    <col min="27" max="28" width="9.77734375" style="357" customWidth="1"/>
    <col min="29" max="29" width="9.77734375" style="332" customWidth="1"/>
    <col min="30" max="30" width="9.77734375" style="364" customWidth="1"/>
    <col min="31" max="31" width="9.77734375" style="357" customWidth="1"/>
    <col min="32" max="32" width="9.6640625" style="339" bestFit="1" customWidth="1"/>
    <col min="33" max="33" width="11.6640625" style="339" customWidth="1"/>
    <col min="34" max="34" width="8.88671875" style="339"/>
    <col min="35" max="35" width="6.44140625" style="339" customWidth="1"/>
    <col min="36" max="37" width="8.88671875" style="339"/>
    <col min="38" max="38" width="7.5546875" style="339" customWidth="1"/>
    <col min="39" max="16384" width="8.88671875" style="339"/>
  </cols>
  <sheetData>
    <row r="1" spans="1:34" s="315" customFormat="1" ht="31.5">
      <c r="A1" s="312"/>
      <c r="B1" s="313"/>
      <c r="C1" s="313"/>
      <c r="D1" s="313"/>
      <c r="E1" s="313"/>
      <c r="F1" s="389"/>
      <c r="G1" s="389"/>
      <c r="H1" s="314"/>
      <c r="I1" s="74">
        <f>기획현황!$K$2</f>
        <v>2014</v>
      </c>
      <c r="J1" s="74" t="str">
        <f>기획현황!$L$2</f>
        <v>FW</v>
      </c>
      <c r="K1" s="20" t="s">
        <v>1640</v>
      </c>
      <c r="L1" s="316"/>
      <c r="M1" s="317"/>
      <c r="N1" s="318"/>
      <c r="P1" s="369"/>
      <c r="Q1" s="369"/>
      <c r="R1" s="369"/>
      <c r="S1" s="369"/>
      <c r="T1" s="319"/>
      <c r="U1" s="375"/>
      <c r="V1" s="320"/>
      <c r="W1" s="321"/>
      <c r="X1" s="321"/>
      <c r="Y1" s="314"/>
      <c r="Z1" s="359"/>
      <c r="AA1" s="366"/>
      <c r="AB1" s="366"/>
      <c r="AC1" s="314"/>
      <c r="AD1" s="361"/>
      <c r="AE1" s="366"/>
    </row>
    <row r="2" spans="1:34" s="326" customFormat="1">
      <c r="A2" s="322"/>
      <c r="B2" s="1425"/>
      <c r="C2" s="490"/>
      <c r="D2" s="490"/>
      <c r="E2" s="490"/>
      <c r="F2" s="390"/>
      <c r="G2" s="390"/>
      <c r="H2" s="323"/>
      <c r="I2" s="324"/>
      <c r="J2" s="324"/>
      <c r="K2" s="324"/>
      <c r="L2" s="324"/>
      <c r="M2" s="325"/>
      <c r="P2" s="370"/>
      <c r="Q2" s="370"/>
      <c r="R2" s="370"/>
      <c r="S2" s="370"/>
      <c r="T2" s="328"/>
      <c r="U2" s="370"/>
      <c r="V2" s="329"/>
      <c r="W2" s="330"/>
      <c r="X2" s="330"/>
      <c r="Z2" s="360"/>
      <c r="AA2" s="327"/>
      <c r="AB2" s="327"/>
      <c r="AC2" s="323"/>
      <c r="AD2" s="362"/>
      <c r="AE2" s="327"/>
    </row>
    <row r="3" spans="1:34" s="325" customFormat="1" ht="18.75" customHeight="1">
      <c r="A3" s="331"/>
      <c r="B3" s="1425"/>
      <c r="C3" s="490"/>
      <c r="D3" s="490"/>
      <c r="E3" s="490"/>
      <c r="F3" s="390"/>
      <c r="G3" s="390"/>
      <c r="H3" s="332"/>
      <c r="I3" s="333" t="s">
        <v>520</v>
      </c>
      <c r="J3" s="1479" t="str">
        <f>원자재구매리스트!M4</f>
        <v>RXK-KIDS-14FW-ELK-동일모자-29</v>
      </c>
      <c r="K3" s="1479"/>
      <c r="L3" s="1479"/>
      <c r="O3" s="326"/>
      <c r="P3" s="371"/>
      <c r="Q3" s="371"/>
      <c r="R3" s="371"/>
      <c r="S3" s="371"/>
      <c r="T3" s="334"/>
      <c r="U3" s="371"/>
      <c r="V3" s="335"/>
      <c r="W3" s="336"/>
      <c r="X3" s="330"/>
      <c r="Y3" s="332"/>
      <c r="Z3" s="348"/>
      <c r="AA3" s="367"/>
      <c r="AB3" s="367"/>
      <c r="AC3" s="332"/>
      <c r="AD3" s="363"/>
      <c r="AE3" s="367"/>
    </row>
    <row r="4" spans="1:34" ht="17.25">
      <c r="A4" s="331"/>
      <c r="B4" s="1425"/>
      <c r="C4" s="490"/>
      <c r="D4" s="490"/>
      <c r="E4" s="490"/>
      <c r="F4" s="390"/>
      <c r="G4" s="390"/>
      <c r="I4" s="323"/>
      <c r="J4" s="338"/>
      <c r="K4" s="338"/>
      <c r="L4" s="338"/>
      <c r="M4" s="338"/>
      <c r="N4" s="339"/>
      <c r="O4" s="323"/>
      <c r="P4" s="372"/>
      <c r="Q4" s="372"/>
      <c r="R4" s="750" t="s">
        <v>1800</v>
      </c>
      <c r="S4" s="372"/>
      <c r="U4" s="372"/>
      <c r="V4" s="340"/>
      <c r="W4" s="341"/>
      <c r="X4" s="330"/>
    </row>
    <row r="5" spans="1:34" s="325" customFormat="1" ht="18.75" customHeight="1">
      <c r="A5" s="331"/>
      <c r="B5" s="1425"/>
      <c r="C5" s="490"/>
      <c r="D5" s="490"/>
      <c r="E5" s="490"/>
      <c r="F5" s="390"/>
      <c r="G5" s="390"/>
      <c r="H5" s="332"/>
      <c r="I5" s="342" t="s">
        <v>1592</v>
      </c>
      <c r="J5" s="337"/>
      <c r="K5" s="337"/>
      <c r="L5" s="337"/>
      <c r="M5" s="337"/>
      <c r="N5" s="337"/>
      <c r="O5" s="337"/>
      <c r="P5" s="371"/>
      <c r="Q5" s="371"/>
      <c r="R5" s="752" t="s">
        <v>1801</v>
      </c>
      <c r="S5" s="371"/>
      <c r="T5" s="334"/>
      <c r="U5" s="376"/>
      <c r="V5" s="343"/>
      <c r="W5" s="344"/>
      <c r="X5" s="344"/>
      <c r="Y5" s="332"/>
      <c r="Z5" s="348"/>
      <c r="AA5" s="367"/>
      <c r="AB5" s="367"/>
      <c r="AC5" s="355"/>
      <c r="AD5" s="363"/>
      <c r="AE5" s="367"/>
    </row>
    <row r="6" spans="1:34" s="347" customFormat="1" ht="18.75" customHeight="1">
      <c r="A6" s="345"/>
      <c r="B6" s="1425"/>
      <c r="C6" s="490"/>
      <c r="D6" s="490"/>
      <c r="E6" s="490"/>
      <c r="F6" s="390"/>
      <c r="G6" s="390"/>
      <c r="H6" s="346"/>
      <c r="I6" s="1480" t="s">
        <v>521</v>
      </c>
      <c r="J6" s="1482" t="s">
        <v>522</v>
      </c>
      <c r="K6" s="1478" t="s">
        <v>523</v>
      </c>
      <c r="L6" s="1478" t="s">
        <v>1366</v>
      </c>
      <c r="M6" s="1478" t="s">
        <v>524</v>
      </c>
      <c r="N6" s="1478" t="s">
        <v>1336</v>
      </c>
      <c r="O6" s="1484" t="s">
        <v>1326</v>
      </c>
      <c r="P6" s="1486" t="s">
        <v>1308</v>
      </c>
      <c r="Q6" s="1493" t="s">
        <v>1309</v>
      </c>
      <c r="R6" s="1490" t="s">
        <v>1338</v>
      </c>
      <c r="S6" s="1491"/>
      <c r="T6" s="1491"/>
      <c r="U6" s="1492"/>
      <c r="V6" s="1495" t="s">
        <v>1631</v>
      </c>
      <c r="W6" s="1488" t="s">
        <v>1367</v>
      </c>
      <c r="X6" s="1489"/>
      <c r="Y6" s="1475" t="s">
        <v>1639</v>
      </c>
      <c r="Z6" s="1476"/>
      <c r="AA6" s="1476"/>
      <c r="AB6" s="1476"/>
      <c r="AC6" s="1476"/>
      <c r="AD6" s="1476"/>
      <c r="AE6" s="1476"/>
      <c r="AF6" s="1476"/>
      <c r="AG6" s="1477"/>
    </row>
    <row r="7" spans="1:34" s="348" customFormat="1" ht="40.5">
      <c r="A7" s="302" t="s">
        <v>521</v>
      </c>
      <c r="B7" s="302" t="s">
        <v>1626</v>
      </c>
      <c r="C7" s="302" t="s">
        <v>1629</v>
      </c>
      <c r="D7" s="302" t="s">
        <v>1632</v>
      </c>
      <c r="E7" s="302" t="s">
        <v>1308</v>
      </c>
      <c r="F7" s="391" t="s">
        <v>1309</v>
      </c>
      <c r="G7" s="391" t="s">
        <v>1642</v>
      </c>
      <c r="H7" s="346"/>
      <c r="I7" s="1481"/>
      <c r="J7" s="1483"/>
      <c r="K7" s="1453"/>
      <c r="L7" s="1453"/>
      <c r="M7" s="1453"/>
      <c r="N7" s="1453"/>
      <c r="O7" s="1485"/>
      <c r="P7" s="1487"/>
      <c r="Q7" s="1494"/>
      <c r="R7" s="373" t="s">
        <v>1305</v>
      </c>
      <c r="S7" s="373" t="s">
        <v>1306</v>
      </c>
      <c r="T7" s="438" t="s">
        <v>1298</v>
      </c>
      <c r="U7" s="442" t="s">
        <v>1307</v>
      </c>
      <c r="V7" s="1496"/>
      <c r="W7" s="419" t="s">
        <v>525</v>
      </c>
      <c r="X7" s="420" t="s">
        <v>1641</v>
      </c>
      <c r="Y7" s="427" t="s">
        <v>1634</v>
      </c>
      <c r="Z7" s="358" t="s">
        <v>1635</v>
      </c>
      <c r="AA7" s="368" t="s">
        <v>1636</v>
      </c>
      <c r="AB7" s="368" t="s">
        <v>1637</v>
      </c>
      <c r="AC7" s="358" t="s">
        <v>1386</v>
      </c>
      <c r="AD7" s="365" t="s">
        <v>1628</v>
      </c>
      <c r="AE7" s="776" t="s">
        <v>1638</v>
      </c>
      <c r="AF7" s="779" t="s">
        <v>1802</v>
      </c>
      <c r="AG7" s="779" t="s">
        <v>1803</v>
      </c>
    </row>
    <row r="8" spans="1:34" s="355" customFormat="1" ht="52.5" customHeight="1">
      <c r="A8" s="331">
        <f>IF(A7="NO.",1,A7+1)</f>
        <v>1</v>
      </c>
      <c r="B8" s="349" t="str">
        <f>IF(O8="","",MID($J$3,15,100)&amp;$O8)</f>
        <v>ELK-동일모자-29ELKERF5511GR</v>
      </c>
      <c r="C8" s="303">
        <f t="shared" ref="C8" si="0">IF(C7="순차",1,IF($O7=$O8,$C7+1,1))</f>
        <v>1</v>
      </c>
      <c r="D8" s="303" t="str">
        <f t="shared" ref="D8" si="1">B8&amp;C8</f>
        <v>ELK-동일모자-29ELKERF5511GR1</v>
      </c>
      <c r="E8" s="392">
        <f t="shared" ref="E8:F8" si="2">IF($C8=1,P8,0)</f>
        <v>300</v>
      </c>
      <c r="F8" s="392">
        <f t="shared" si="2"/>
        <v>55000</v>
      </c>
      <c r="G8" s="392">
        <f t="shared" ref="G8" si="3">IF($C8=1,U8,0)</f>
        <v>9868.7266666666674</v>
      </c>
      <c r="H8" s="350"/>
      <c r="I8" s="541">
        <f>IF(O8="",0,IF(O7=O8,I7,I7+1))</f>
        <v>1</v>
      </c>
      <c r="J8" s="542" t="str">
        <f>IF(ISERROR(VLOOKUP(MID($O8,1,3),CODE!$B:$G,CODE!$C$1,FALSE))=TRUE,"",VLOOKUP(MID($O8,1,3),CODE!$B:$G,CODE!$C$1,FALSE))</f>
        <v>ELSTINKO KIDS</v>
      </c>
      <c r="K8" s="543" t="str">
        <f>IF(ISERROR(VLOOKUP(MID($O8,4,2),CODE!$K:$P,CODE!$L$1,FALSE))=TRUE,"",VLOOKUP(MID($O8,4,2),CODE!$K:$P,CODE!$L$1,FALSE))</f>
        <v>EARCAP</v>
      </c>
      <c r="L8" s="543" t="str">
        <f>IF(ISERROR(VLOOKUP($B8,기획현황!$D:$BR,기획현황!$R$1+2,FALSE))=TRUE,"",VLOOKUP($B8,기획현황!$D:$BR,기획현황!$R$1+2,FALSE))</f>
        <v>K</v>
      </c>
      <c r="M8" s="544"/>
      <c r="N8" s="543" t="str">
        <f>IF(ISERROR(VLOOKUP($A8,원자재구매리스트!$A:$Z,원자재구매리스트!M$1,FALSE))=TRUE,"",VLOOKUP($A8,원자재구매리스트!$A:$Z,원자재구매리스트!M$1,FALSE))</f>
        <v>14FW ELS_02_SNAP_GR_KIDS</v>
      </c>
      <c r="O8" s="545" t="str">
        <f>IF(ISERROR(VLOOKUP($A8,원자재구매리스트!$A:$Z,원자재구매리스트!N$1,FALSE))=TRUE,"",VLOOKUP($A8,원자재구매리스트!$A:$Z,원자재구매리스트!N$1,FALSE))</f>
        <v>ELKERF5511GR</v>
      </c>
      <c r="P8" s="546">
        <f>IF(B8="",0,SUMIF(기획현황!$D:$D,원자재구매정보!$B8,기획현황!$AF:$AF))</f>
        <v>300</v>
      </c>
      <c r="Q8" s="547">
        <f>IF(ISERROR(VLOOKUP($B8,기획현황!$D:$BR,기획현황!$AM$1+2,FALSE))=TRUE,"",VLOOKUP($B8,기획현황!$D:$BR,기획현황!$AM$1+2,FALSE))</f>
        <v>55000</v>
      </c>
      <c r="R8" s="751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1241.6666666666665</v>
      </c>
      <c r="S8" s="379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20</v>
      </c>
      <c r="T8" s="548">
        <f>IF(ISERROR(VLOOKUP($B8,기획현황!$D:$BR,기획현황!$AV$1+2,FALSE))=TRUE,"",VLOOKUP($B8,기획현황!$D:$BR,기획현황!$AV$1+2,FALSE))</f>
        <v>6.9</v>
      </c>
      <c r="U8" s="549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9868.7266666666674</v>
      </c>
      <c r="V8" s="550">
        <f>IF(ISERROR(Q8/(U8*1.1))=TRUE,0,Q8/(U8*1.1))</f>
        <v>5.0665097624887769</v>
      </c>
      <c r="W8" s="1214">
        <v>41876</v>
      </c>
      <c r="X8" s="552">
        <f>IF(ISERROR(VLOOKUP($B8,기획현황!$D:$BR,기획현황!$BB$1+2,FALSE))=TRUE,"",VLOOKUP($B8,기획현황!$D:$BR,기획현황!$BB$1+2,FALSE))</f>
        <v>41992</v>
      </c>
      <c r="Y8" s="428" t="str">
        <f>IF(ISERROR(VLOOKUP($D8,원자재구매리스트!$D:$Z,원자재구매리스트!O$1-3,FALSE))=TRUE,0,VLOOKUP($D8,원자재구매리스트!$D:$Z,원자재구매리스트!O$1-3,FALSE))</f>
        <v>#2</v>
      </c>
      <c r="Z8" s="352" t="str">
        <f>IF(ISERROR(VLOOKUP($D8,원자재구매리스트!$D:$Z,원자재구매리스트!P$1-3,FALSE))=TRUE,0,VLOOKUP($D8,원자재구매리스트!$D:$Z,원자재구매리스트!P$1-3,FALSE))</f>
        <v>NO. 180 Green</v>
      </c>
      <c r="AA8" s="353">
        <f>IF(ISERROR(VLOOKUP($D8,원자재구매리스트!$D:$Z,원자재구매리스트!R$1-3,FALSE))=TRUE,0,VLOOKUP($D8,원자재구매리스트!$D:$Z,원자재구매리스트!R$1-3,FALSE))</f>
        <v>44</v>
      </c>
      <c r="AB8" s="353">
        <f>IF(ISERROR(VLOOKUP($D8,원자재구매리스트!$D:$Z,원자재구매리스트!T$1-3,FALSE))=TRUE,0,VLOOKUP($D8,원자재구매리스트!$D:$Z,원자재구매리스트!T$1-3,FALSE))</f>
        <v>4200</v>
      </c>
      <c r="AC8" s="351" t="str">
        <f>IF(ISERROR(VLOOKUP($D8,원자재구매리스트!$D:$Z,원자재구매리스트!U$1-3,FALSE))=TRUE,0,VLOOKUP($D8,원자재구매리스트!$D:$Z,원자재구매리스트!U$1-3,FALSE))</f>
        <v>행운사</v>
      </c>
      <c r="AD8" s="354">
        <f>IF(ISERROR(VLOOKUP($D8,원자재구매리스트!$D:$Z,원자재구매리스트!Z$1-3,FALSE))=TRUE,0,VLOOKUP($D8,원자재구매리스트!$D:$Z,원자재구매리스트!Z$1-3,FALSE))</f>
        <v>0.12666666666666668</v>
      </c>
      <c r="AE8" s="777">
        <f>IF(ISERROR(VLOOKUP($D8,원자재구매리스트!$D:$Z,원자재구매리스트!X$1-3,FALSE))=TRUE,0,VLOOKUP($D8,원자재구매리스트!$D:$Z,원자재구매리스트!X$1-3,FALSE))</f>
        <v>38</v>
      </c>
      <c r="AF8" s="780">
        <f>(AB8*1.1)*AE8</f>
        <v>175560</v>
      </c>
      <c r="AG8" s="780">
        <f>(AB8*1.1)*AD8</f>
        <v>585.20000000000005</v>
      </c>
    </row>
    <row r="9" spans="1:34" s="325" customFormat="1" ht="52.5" customHeight="1">
      <c r="A9" s="331">
        <f t="shared" ref="A9:A72" si="4">IF(A8="NO.",1,A8+1)</f>
        <v>2</v>
      </c>
      <c r="B9" s="349" t="str">
        <f t="shared" ref="B9:B72" si="5">IF(O9="","",MID($J$3,15,100)&amp;$O9)</f>
        <v>ELK-동일모자-29ELKERF5511GR</v>
      </c>
      <c r="C9" s="303">
        <f t="shared" ref="C9:C72" si="6">IF(C8="순차",1,IF($O8=$O9,$C8+1,1))</f>
        <v>2</v>
      </c>
      <c r="D9" s="303" t="str">
        <f t="shared" ref="D9:D72" si="7">B9&amp;C9</f>
        <v>ELK-동일모자-29ELKERF5511GR2</v>
      </c>
      <c r="E9" s="392">
        <f t="shared" ref="E9:E72" si="8">IF($C9=1,P9,0)</f>
        <v>0</v>
      </c>
      <c r="F9" s="392">
        <f t="shared" ref="F9:F72" si="9">IF($C9=1,Q9,0)</f>
        <v>0</v>
      </c>
      <c r="G9" s="392">
        <f t="shared" ref="G9:G72" si="10">IF($C9=1,U9,0)</f>
        <v>0</v>
      </c>
      <c r="H9" s="332"/>
      <c r="I9" s="404">
        <f t="shared" ref="I9:I72" si="11">IF(O9="",0,IF(O8=O9,I8,I8+1))</f>
        <v>1</v>
      </c>
      <c r="J9" s="407" t="str">
        <f>IF(ISERROR(VLOOKUP(MID($O9,1,3),CODE!$B:$G,CODE!$C$1,FALSE))=TRUE,"",VLOOKUP(MID($O9,1,3),CODE!$B:$G,CODE!$C$1,FALSE))</f>
        <v>ELSTINKO KIDS</v>
      </c>
      <c r="K9" s="377" t="str">
        <f>IF(ISERROR(VLOOKUP(MID($O9,4,2),CODE!$K:$P,CODE!$L$1,FALSE))=TRUE,"",VLOOKUP(MID($O9,4,2),CODE!$K:$P,CODE!$L$1,FALSE))</f>
        <v>EARCAP</v>
      </c>
      <c r="L9" s="377" t="str">
        <f>IF(ISERROR(VLOOKUP($B9,기획현황!$D:$BR,기획현황!$R$1+2,FALSE))=TRUE,"",VLOOKUP($B9,기획현황!$D:$BR,기획현황!$R$1+2,FALSE))</f>
        <v>K</v>
      </c>
      <c r="M9" s="553"/>
      <c r="N9" s="377" t="str">
        <f>IF(ISERROR(VLOOKUP($A9,원자재구매리스트!$A:$Z,원자재구매리스트!M$1,FALSE))=TRUE,"",VLOOKUP($A9,원자재구매리스트!$A:$Z,원자재구매리스트!M$1,FALSE))</f>
        <v>14FW ELS_02_SNAP_GR_KIDS</v>
      </c>
      <c r="O9" s="408" t="str">
        <f>IF(ISERROR(VLOOKUP($A9,원자재구매리스트!$A:$Z,원자재구매리스트!N$1,FALSE))=TRUE,"",VLOOKUP($A9,원자재구매리스트!$A:$Z,원자재구매리스트!N$1,FALSE))</f>
        <v>ELKERF5511GR</v>
      </c>
      <c r="P9" s="413">
        <f>IF(B9="",0,SUMIF(기획현황!$D:$D,원자재구매정보!$B9,기획현황!$AF:$AF))</f>
        <v>300</v>
      </c>
      <c r="Q9" s="379">
        <f>IF(ISERROR(VLOOKUP($B9,기획현황!$D:$BR,기획현황!$AM$1+2,FALSE))=TRUE,"",VLOOKUP($B9,기획현황!$D:$BR,기획현황!$AM$1+2,FALSE))</f>
        <v>55000</v>
      </c>
      <c r="R9" s="751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1241.6666666666665</v>
      </c>
      <c r="S9" s="379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20</v>
      </c>
      <c r="T9" s="439">
        <f>IF(ISERROR(VLOOKUP($B9,기획현황!$D:$BR,기획현황!$AV$1+2,FALSE))=TRUE,"",VLOOKUP($B9,기획현황!$D:$BR,기획현황!$AV$1+2,FALSE))</f>
        <v>6.9</v>
      </c>
      <c r="U9" s="443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9868.7266666666674</v>
      </c>
      <c r="V9" s="414">
        <f>IF(ISERROR(Q9/(U9*1.1))=TRUE,0,Q9/(U9*1.1))</f>
        <v>5.0665097624887769</v>
      </c>
      <c r="W9" s="551">
        <v>41699</v>
      </c>
      <c r="X9" s="422">
        <f>IF(ISERROR(VLOOKUP($B9,기획현황!$D:$BR,기획현황!$BB$1+2,FALSE))=TRUE,"",VLOOKUP($B9,기획현황!$D:$BR,기획현황!$BB$1+2,FALSE))</f>
        <v>41992</v>
      </c>
      <c r="Y9" s="428" t="str">
        <f>IF(ISERROR(VLOOKUP($D9,원자재구매리스트!$D:$Z,원자재구매리스트!O$1-3,FALSE))=TRUE,0,VLOOKUP($D9,원자재구매리스트!$D:$Z,원자재구매리스트!O$1-3,FALSE))</f>
        <v>#5</v>
      </c>
      <c r="Z9" s="352" t="str">
        <f>IF(ISERROR(VLOOKUP($D9,원자재구매리스트!$D:$Z,원자재구매리스트!P$1-3,FALSE))=TRUE,0,VLOOKUP($D9,원자재구매리스트!$D:$Z,원자재구매리스트!P$1-3,FALSE))</f>
        <v>인터록 PU</v>
      </c>
      <c r="AA9" s="353">
        <f>IF(ISERROR(VLOOKUP($D9,원자재구매리스트!$D:$Z,원자재구매리스트!R$1-3,FALSE))=TRUE,0,VLOOKUP($D9,원자재구매리스트!$D:$Z,원자재구매리스트!R$1-3,FALSE))</f>
        <v>54</v>
      </c>
      <c r="AB9" s="353">
        <f>IF(ISERROR(VLOOKUP($D9,원자재구매리스트!$D:$Z,원자재구매리스트!T$1-3,FALSE))=TRUE,0,VLOOKUP($D9,원자재구매리스트!$D:$Z,원자재구매리스트!T$1-3,FALSE))</f>
        <v>3800</v>
      </c>
      <c r="AC9" s="351" t="str">
        <f>IF(ISERROR(VLOOKUP($D9,원자재구매리스트!$D:$Z,원자재구매리스트!U$1-3,FALSE))=TRUE,0,VLOOKUP($D9,원자재구매리스트!$D:$Z,원자재구매리스트!U$1-3,FALSE))</f>
        <v>레더본</v>
      </c>
      <c r="AD9" s="354">
        <f>IF(ISERROR(VLOOKUP($D9,원자재구매리스트!$D:$Z,원자재구매리스트!Z$1-3,FALSE))=TRUE,0,VLOOKUP($D9,원자재구매리스트!$D:$Z,원자재구매리스트!Z$1-3,FALSE))</f>
        <v>2.3333333333333334E-2</v>
      </c>
      <c r="AE9" s="777">
        <f>IF(ISERROR(VLOOKUP($D9,원자재구매리스트!$D:$Z,원자재구매리스트!X$1-3,FALSE))=TRUE,0,VLOOKUP($D9,원자재구매리스트!$D:$Z,원자재구매리스트!X$1-3,FALSE))</f>
        <v>7</v>
      </c>
      <c r="AF9" s="780">
        <f>(AB9*1.1)*AE9</f>
        <v>29260</v>
      </c>
      <c r="AG9" s="780">
        <f t="shared" ref="AG9:AG72" si="12">(AB9*1.1)*AD9</f>
        <v>97.533333333333331</v>
      </c>
      <c r="AH9" s="371"/>
    </row>
    <row r="10" spans="1:34" s="325" customFormat="1" ht="52.5" customHeight="1">
      <c r="A10" s="331">
        <f t="shared" si="4"/>
        <v>3</v>
      </c>
      <c r="B10" s="349" t="str">
        <f t="shared" si="5"/>
        <v>ELK-동일모자-29ELKERF5512RE</v>
      </c>
      <c r="C10" s="303">
        <f t="shared" si="6"/>
        <v>1</v>
      </c>
      <c r="D10" s="303" t="str">
        <f t="shared" si="7"/>
        <v>ELK-동일모자-29ELKERF5512RE1</v>
      </c>
      <c r="E10" s="392">
        <f t="shared" si="8"/>
        <v>300</v>
      </c>
      <c r="F10" s="392">
        <f t="shared" si="9"/>
        <v>55000</v>
      </c>
      <c r="G10" s="392">
        <f t="shared" si="10"/>
        <v>10086.133333333335</v>
      </c>
      <c r="H10" s="332"/>
      <c r="I10" s="404">
        <f t="shared" si="11"/>
        <v>2</v>
      </c>
      <c r="J10" s="407" t="str">
        <f>IF(ISERROR(VLOOKUP(MID($O10,1,3),CODE!$B:$G,CODE!$C$1,FALSE))=TRUE,"",VLOOKUP(MID($O10,1,3),CODE!$B:$G,CODE!$C$1,FALSE))</f>
        <v>ELSTINKO KIDS</v>
      </c>
      <c r="K10" s="377" t="str">
        <f>IF(ISERROR(VLOOKUP(MID($O10,4,2),CODE!$K:$P,CODE!$L$1,FALSE))=TRUE,"",VLOOKUP(MID($O10,4,2),CODE!$K:$P,CODE!$L$1,FALSE))</f>
        <v>EARCAP</v>
      </c>
      <c r="L10" s="377" t="str">
        <f>IF(ISERROR(VLOOKUP($B10,기획현황!$D:$BR,기획현황!$R$1+2,FALSE))=TRUE,"",VLOOKUP($B10,기획현황!$D:$BR,기획현황!$R$1+2,FALSE))</f>
        <v>K</v>
      </c>
      <c r="M10" s="378"/>
      <c r="N10" s="377" t="str">
        <f>IF(ISERROR(VLOOKUP($A10,원자재구매리스트!$A:$Z,원자재구매리스트!M$1,FALSE))=TRUE,"",VLOOKUP($A10,원자재구매리스트!$A:$Z,원자재구매리스트!M$1,FALSE))</f>
        <v>14FW ELS_01_SNAP_RD_KIDS</v>
      </c>
      <c r="O10" s="408" t="str">
        <f>IF(ISERROR(VLOOKUP($A10,원자재구매리스트!$A:$Z,원자재구매리스트!N$1,FALSE))=TRUE,"",VLOOKUP($A10,원자재구매리스트!$A:$Z,원자재구매리스트!N$1,FALSE))</f>
        <v>ELKERF5512RE</v>
      </c>
      <c r="P10" s="413">
        <f>IF(B10="",0,SUMIF(기획현황!$D:$D,원자재구매정보!$B10,기획현황!$AF:$AF))</f>
        <v>300</v>
      </c>
      <c r="Q10" s="379">
        <f>IF(ISERROR(VLOOKUP($B10,기획현황!$D:$BR,기획현황!$AM$1+2,FALSE))=TRUE,"",VLOOKUP($B10,기획현황!$D:$BR,기획현황!$AM$1+2,FALSE))</f>
        <v>55000</v>
      </c>
      <c r="R10" s="751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1334.3333333333335</v>
      </c>
      <c r="S10" s="379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20</v>
      </c>
      <c r="T10" s="439">
        <f>IF(ISERROR(VLOOKUP($B10,기획현황!$D:$BR,기획현황!$AV$1+2,FALSE))=TRUE,"",VLOOKUP($B10,기획현황!$D:$BR,기획현황!$AV$1+2,FALSE))</f>
        <v>7</v>
      </c>
      <c r="U10" s="443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10086.133333333335</v>
      </c>
      <c r="V10" s="414">
        <f>IF(ISERROR(Q10/(U10*1.1))=TRUE,0,Q10/(U10*1.1))</f>
        <v>4.9573011130793416</v>
      </c>
      <c r="W10" s="1214">
        <v>41876</v>
      </c>
      <c r="X10" s="422">
        <f>IF(ISERROR(VLOOKUP($B10,기획현황!$D:$BR,기획현황!$BB$1+2,FALSE))=TRUE,"",VLOOKUP($B10,기획현황!$D:$BR,기획현황!$BB$1+2,FALSE))</f>
        <v>41992</v>
      </c>
      <c r="Y10" s="428" t="str">
        <f>IF(ISERROR(VLOOKUP($D10,원자재구매리스트!$D:$Z,원자재구매리스트!O$1-3,FALSE))=TRUE,0,VLOOKUP($D10,원자재구매리스트!$D:$Z,원자재구매리스트!O$1-3,FALSE))</f>
        <v>#2</v>
      </c>
      <c r="Z10" s="352" t="str">
        <f>IF(ISERROR(VLOOKUP($D10,원자재구매리스트!$D:$Z,원자재구매리스트!P$1-3,FALSE))=TRUE,0,VLOOKUP($D10,원자재구매리스트!$D:$Z,원자재구매리스트!P$1-3,FALSE))</f>
        <v>60-9 RED</v>
      </c>
      <c r="AA10" s="353">
        <f>IF(ISERROR(VLOOKUP($D10,원자재구매리스트!$D:$Z,원자재구매리스트!R$1-3,FALSE))=TRUE,0,VLOOKUP($D10,원자재구매리스트!$D:$Z,원자재구매리스트!R$1-3,FALSE))</f>
        <v>60</v>
      </c>
      <c r="AB10" s="353">
        <f>IF(ISERROR(VLOOKUP($D10,원자재구매리스트!$D:$Z,원자재구매리스트!T$1-3,FALSE))=TRUE,0,VLOOKUP($D10,원자재구매리스트!$D:$Z,원자재구매리스트!T$1-3,FALSE))</f>
        <v>5600</v>
      </c>
      <c r="AC10" s="351" t="str">
        <f>IF(ISERROR(VLOOKUP($D10,원자재구매리스트!$D:$Z,원자재구매리스트!U$1-3,FALSE))=TRUE,0,VLOOKUP($D10,원자재구매리스트!$D:$Z,원자재구매리스트!U$1-3,FALSE))</f>
        <v>행운사</v>
      </c>
      <c r="AD10" s="354">
        <f>IF(ISERROR(VLOOKUP($D10,원자재구매리스트!$D:$Z,원자재구매리스트!Z$1-3,FALSE))=TRUE,0,VLOOKUP($D10,원자재구매리스트!$D:$Z,원자재구매리스트!Z$1-3,FALSE))</f>
        <v>0.10333333333333333</v>
      </c>
      <c r="AE10" s="777">
        <f>IF(ISERROR(VLOOKUP($D10,원자재구매리스트!$D:$Z,원자재구매리스트!X$1-3,FALSE))=TRUE,0,VLOOKUP($D10,원자재구매리스트!$D:$Z,원자재구매리스트!X$1-3,FALSE))</f>
        <v>31</v>
      </c>
      <c r="AF10" s="780">
        <f>(AB10*1.1)*AE10</f>
        <v>190960.00000000003</v>
      </c>
      <c r="AG10" s="780">
        <f t="shared" si="12"/>
        <v>636.53333333333342</v>
      </c>
      <c r="AH10" s="371"/>
    </row>
    <row r="11" spans="1:34" s="325" customFormat="1" ht="52.5" customHeight="1">
      <c r="A11" s="331">
        <f t="shared" si="4"/>
        <v>4</v>
      </c>
      <c r="B11" s="349" t="str">
        <f t="shared" si="5"/>
        <v>ELK-동일모자-29ELKERF5512RE</v>
      </c>
      <c r="C11" s="303">
        <f t="shared" si="6"/>
        <v>2</v>
      </c>
      <c r="D11" s="303" t="str">
        <f t="shared" si="7"/>
        <v>ELK-동일모자-29ELKERF5512RE2</v>
      </c>
      <c r="E11" s="392">
        <f t="shared" si="8"/>
        <v>0</v>
      </c>
      <c r="F11" s="392">
        <f t="shared" si="9"/>
        <v>0</v>
      </c>
      <c r="G11" s="392">
        <f t="shared" si="10"/>
        <v>0</v>
      </c>
      <c r="H11" s="332"/>
      <c r="I11" s="404">
        <f t="shared" si="11"/>
        <v>2</v>
      </c>
      <c r="J11" s="407" t="str">
        <f>IF(ISERROR(VLOOKUP(MID($O11,1,3),CODE!$B:$G,CODE!$C$1,FALSE))=TRUE,"",VLOOKUP(MID($O11,1,3),CODE!$B:$G,CODE!$C$1,FALSE))</f>
        <v>ELSTINKO KIDS</v>
      </c>
      <c r="K11" s="377" t="str">
        <f>IF(ISERROR(VLOOKUP(MID($O11,4,2),CODE!$K:$P,CODE!$L$1,FALSE))=TRUE,"",VLOOKUP(MID($O11,4,2),CODE!$K:$P,CODE!$L$1,FALSE))</f>
        <v>EARCAP</v>
      </c>
      <c r="L11" s="377" t="str">
        <f>IF(ISERROR(VLOOKUP($B11,기획현황!$D:$BR,기획현황!$R$1+2,FALSE))=TRUE,"",VLOOKUP($B11,기획현황!$D:$BR,기획현황!$R$1+2,FALSE))</f>
        <v>K</v>
      </c>
      <c r="M11" s="378"/>
      <c r="N11" s="377" t="str">
        <f>IF(ISERROR(VLOOKUP($A11,원자재구매리스트!$A:$Z,원자재구매리스트!M$1,FALSE))=TRUE,"",VLOOKUP($A11,원자재구매리스트!$A:$Z,원자재구매리스트!M$1,FALSE))</f>
        <v>14FW ELS_01_SNAP_RD_KIDS</v>
      </c>
      <c r="O11" s="408" t="str">
        <f>IF(ISERROR(VLOOKUP($A11,원자재구매리스트!$A:$Z,원자재구매리스트!N$1,FALSE))=TRUE,"",VLOOKUP($A11,원자재구매리스트!$A:$Z,원자재구매리스트!N$1,FALSE))</f>
        <v>ELKERF5512RE</v>
      </c>
      <c r="P11" s="413">
        <f>IF(B11="",0,SUMIF(기획현황!$D:$D,원자재구매정보!$B11,기획현황!$AF:$AF))</f>
        <v>300</v>
      </c>
      <c r="Q11" s="379">
        <f>IF(ISERROR(VLOOKUP($B11,기획현황!$D:$BR,기획현황!$AM$1+2,FALSE))=TRUE,"",VLOOKUP($B11,기획현황!$D:$BR,기획현황!$AM$1+2,FALSE))</f>
        <v>55000</v>
      </c>
      <c r="R11" s="751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1334.3333333333335</v>
      </c>
      <c r="S11" s="379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20</v>
      </c>
      <c r="T11" s="439">
        <f>IF(ISERROR(VLOOKUP($B11,기획현황!$D:$BR,기획현황!$AV$1+2,FALSE))=TRUE,"",VLOOKUP($B11,기획현황!$D:$BR,기획현황!$AV$1+2,FALSE))</f>
        <v>7</v>
      </c>
      <c r="U11" s="443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10086.133333333335</v>
      </c>
      <c r="V11" s="414">
        <f t="shared" ref="V11:V72" si="13">IF(ISERROR(Q11/(U11*1.1))=TRUE,0,Q11/(U11*1.1))</f>
        <v>4.9573011130793416</v>
      </c>
      <c r="W11" s="421">
        <f>IF(ISERROR(VLOOKUP($B11,기획현황!$D:$BR,기획현황!$AY$1+2,FALSE))=TRUE,"",VLOOKUP($B11,기획현황!$D:$BR,기획현황!$AY$1+2,FALSE))</f>
        <v>41990</v>
      </c>
      <c r="X11" s="422">
        <f>IF(ISERROR(VLOOKUP($B11,기획현황!$D:$BR,기획현황!$BB$1+2,FALSE))=TRUE,"",VLOOKUP($B11,기획현황!$D:$BR,기획현황!$BB$1+2,FALSE))</f>
        <v>41992</v>
      </c>
      <c r="Y11" s="428" t="str">
        <f>IF(ISERROR(VLOOKUP($D11,원자재구매리스트!$D:$Z,원자재구매리스트!O$1-3,FALSE))=TRUE,0,VLOOKUP($D11,원자재구매리스트!$D:$Z,원자재구매리스트!O$1-3,FALSE))</f>
        <v>#7</v>
      </c>
      <c r="Z11" s="352" t="str">
        <f>IF(ISERROR(VLOOKUP($D11,원자재구매리스트!$D:$Z,원자재구매리스트!P$1-3,FALSE))=TRUE,0,VLOOKUP($D11,원자재구매리스트!$D:$Z,원자재구매리스트!P$1-3,FALSE))</f>
        <v>인터록 PU</v>
      </c>
      <c r="AA11" s="353">
        <f>IF(ISERROR(VLOOKUP($D11,원자재구매리스트!$D:$Z,원자재구매리스트!R$1-3,FALSE))=TRUE,0,VLOOKUP($D11,원자재구매리스트!$D:$Z,원자재구매리스트!R$1-3,FALSE))</f>
        <v>54</v>
      </c>
      <c r="AB11" s="353">
        <f>IF(ISERROR(VLOOKUP($D11,원자재구매리스트!$D:$Z,원자재구매리스트!T$1-3,FALSE))=TRUE,0,VLOOKUP($D11,원자재구매리스트!$D:$Z,원자재구매리스트!T$1-3,FALSE))</f>
        <v>3800</v>
      </c>
      <c r="AC11" s="351" t="str">
        <f>IF(ISERROR(VLOOKUP($D11,원자재구매리스트!$D:$Z,원자재구매리스트!U$1-3,FALSE))=TRUE,0,VLOOKUP($D11,원자재구매리스트!$D:$Z,원자재구매리스트!U$1-3,FALSE))</f>
        <v>레더본</v>
      </c>
      <c r="AD11" s="354">
        <f>IF(ISERROR(VLOOKUP($D11,원자재구매리스트!$D:$Z,원자재구매리스트!Z$1-3,FALSE))=TRUE,0,VLOOKUP($D11,원자재구매리스트!$D:$Z,원자재구매리스트!Z$1-3,FALSE))</f>
        <v>2.3333333333333334E-2</v>
      </c>
      <c r="AE11" s="777">
        <f>IF(ISERROR(VLOOKUP($D11,원자재구매리스트!$D:$Z,원자재구매리스트!X$1-3,FALSE))=TRUE,0,VLOOKUP($D11,원자재구매리스트!$D:$Z,원자재구매리스트!X$1-3,FALSE))</f>
        <v>7</v>
      </c>
      <c r="AF11" s="780">
        <f>(AB11*1.1)*AE11</f>
        <v>29260</v>
      </c>
      <c r="AG11" s="780">
        <f t="shared" si="12"/>
        <v>97.533333333333331</v>
      </c>
      <c r="AH11" s="371"/>
    </row>
    <row r="12" spans="1:34" s="325" customFormat="1" ht="52.5" customHeight="1">
      <c r="A12" s="331">
        <f t="shared" si="4"/>
        <v>5</v>
      </c>
      <c r="B12" s="349" t="str">
        <f t="shared" si="5"/>
        <v>ELK-동일모자-290</v>
      </c>
      <c r="C12" s="303">
        <f t="shared" si="6"/>
        <v>1</v>
      </c>
      <c r="D12" s="303" t="str">
        <f t="shared" si="7"/>
        <v>ELK-동일모자-2901</v>
      </c>
      <c r="E12" s="392">
        <f t="shared" si="8"/>
        <v>0</v>
      </c>
      <c r="F12" s="392" t="str">
        <f t="shared" si="9"/>
        <v/>
      </c>
      <c r="G12" s="392">
        <f t="shared" si="10"/>
        <v>0</v>
      </c>
      <c r="H12" s="332"/>
      <c r="I12" s="404">
        <f t="shared" si="11"/>
        <v>3</v>
      </c>
      <c r="J12" s="407" t="str">
        <f>IF(ISERROR(VLOOKUP(MID($O12,1,3),CODE!$B:$G,CODE!$C$1,FALSE))=TRUE,"",VLOOKUP(MID($O12,1,3),CODE!$B:$G,CODE!$C$1,FALSE))</f>
        <v/>
      </c>
      <c r="K12" s="377" t="str">
        <f>IF(ISERROR(VLOOKUP(MID($O12,4,2),CODE!$K:$P,CODE!$L$1,FALSE))=TRUE,"",VLOOKUP(MID($O12,4,2),CODE!$K:$P,CODE!$L$1,FALSE))</f>
        <v/>
      </c>
      <c r="L12" s="377" t="str">
        <f>IF(ISERROR(VLOOKUP($B12,기획현황!$D:$BR,기획현황!$R$1+2,FALSE))=TRUE,"",VLOOKUP($B12,기획현황!$D:$BR,기획현황!$R$1+2,FALSE))</f>
        <v/>
      </c>
      <c r="M12" s="378"/>
      <c r="N12" s="377">
        <f>IF(ISERROR(VLOOKUP($A12,원자재구매리스트!$A:$Z,원자재구매리스트!M$1,FALSE))=TRUE,"",VLOOKUP($A12,원자재구매리스트!$A:$Z,원자재구매리스트!M$1,FALSE))</f>
        <v>0</v>
      </c>
      <c r="O12" s="408">
        <f>IF(ISERROR(VLOOKUP($A12,원자재구매리스트!$A:$Z,원자재구매리스트!N$1,FALSE))=TRUE,"",VLOOKUP($A12,원자재구매리스트!$A:$Z,원자재구매리스트!N$1,FALSE))</f>
        <v>0</v>
      </c>
      <c r="P12" s="413">
        <f>IF(B12="",0,SUMIF(기획현황!$D:$D,원자재구매정보!$B12,기획현황!$AF:$AF))</f>
        <v>0</v>
      </c>
      <c r="Q12" s="379" t="str">
        <f>IF(ISERROR(VLOOKUP($B12,기획현황!$D:$BR,기획현황!$AM$1+2,FALSE))=TRUE,"",VLOOKUP($B12,기획현황!$D:$BR,기획현황!$AM$1+2,FALSE))</f>
        <v/>
      </c>
      <c r="R12" s="751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9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9" t="str">
        <f>IF(ISERROR(VLOOKUP($B12,기획현황!$D:$BR,기획현황!$AV$1+2,FALSE))=TRUE,"",VLOOKUP($B12,기획현황!$D:$BR,기획현황!$AV$1+2,FALSE))</f>
        <v/>
      </c>
      <c r="U12" s="443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4">
        <f t="shared" si="13"/>
        <v>0</v>
      </c>
      <c r="W12" s="1214">
        <v>41875</v>
      </c>
      <c r="X12" s="422" t="str">
        <f>IF(ISERROR(VLOOKUP($B12,기획현황!$D:$BR,기획현황!$BB$1+2,FALSE))=TRUE,"",VLOOKUP($B12,기획현황!$D:$BR,기획현황!$BB$1+2,FALSE))</f>
        <v/>
      </c>
      <c r="Y12" s="428">
        <f>IF(ISERROR(VLOOKUP($D12,원자재구매리스트!$D:$Z,원자재구매리스트!O$1-3,FALSE))=TRUE,0,VLOOKUP($D12,원자재구매리스트!$D:$Z,원자재구매리스트!O$1-3,FALSE))</f>
        <v>0</v>
      </c>
      <c r="Z12" s="352">
        <f>IF(ISERROR(VLOOKUP($D12,원자재구매리스트!$D:$Z,원자재구매리스트!P$1-3,FALSE))=TRUE,0,VLOOKUP($D12,원자재구매리스트!$D:$Z,원자재구매리스트!P$1-3,FALSE))</f>
        <v>0</v>
      </c>
      <c r="AA12" s="353">
        <f>IF(ISERROR(VLOOKUP($D12,원자재구매리스트!$D:$Z,원자재구매리스트!R$1-3,FALSE))=TRUE,0,VLOOKUP($D12,원자재구매리스트!$D:$Z,원자재구매리스트!R$1-3,FALSE))</f>
        <v>0</v>
      </c>
      <c r="AB12" s="353">
        <f>IF(ISERROR(VLOOKUP($D12,원자재구매리스트!$D:$Z,원자재구매리스트!T$1-3,FALSE))=TRUE,0,VLOOKUP($D12,원자재구매리스트!$D:$Z,원자재구매리스트!T$1-3,FALSE))</f>
        <v>0</v>
      </c>
      <c r="AC12" s="351">
        <f>IF(ISERROR(VLOOKUP($D12,원자재구매리스트!$D:$Z,원자재구매리스트!U$1-3,FALSE))=TRUE,0,VLOOKUP($D12,원자재구매리스트!$D:$Z,원자재구매리스트!U$1-3,FALSE))</f>
        <v>0</v>
      </c>
      <c r="AD12" s="354">
        <f>IF(ISERROR(VLOOKUP($D12,원자재구매리스트!$D:$Z,원자재구매리스트!Z$1-3,FALSE))=TRUE,0,VLOOKUP($D12,원자재구매리스트!$D:$Z,원자재구매리스트!Z$1-3,FALSE))</f>
        <v>0</v>
      </c>
      <c r="AE12" s="777">
        <f>IF(ISERROR(VLOOKUP($D12,원자재구매리스트!$D:$Z,원자재구매리스트!X$1-3,FALSE))=TRUE,0,VLOOKUP($D12,원자재구매리스트!$D:$Z,원자재구매리스트!X$1-3,FALSE))</f>
        <v>0</v>
      </c>
      <c r="AF12" s="780">
        <f>(AB12*1.1)*AE12</f>
        <v>0</v>
      </c>
      <c r="AG12" s="780">
        <f t="shared" si="12"/>
        <v>0</v>
      </c>
      <c r="AH12" s="371"/>
    </row>
    <row r="13" spans="1:34" s="325" customFormat="1" ht="52.5" customHeight="1">
      <c r="A13" s="331">
        <f t="shared" si="4"/>
        <v>6</v>
      </c>
      <c r="B13" s="349" t="str">
        <f t="shared" si="5"/>
        <v>ELK-동일모자-290</v>
      </c>
      <c r="C13" s="303">
        <f t="shared" si="6"/>
        <v>2</v>
      </c>
      <c r="D13" s="303" t="str">
        <f t="shared" si="7"/>
        <v>ELK-동일모자-2902</v>
      </c>
      <c r="E13" s="392">
        <f t="shared" si="8"/>
        <v>0</v>
      </c>
      <c r="F13" s="392">
        <f t="shared" si="9"/>
        <v>0</v>
      </c>
      <c r="G13" s="392">
        <f t="shared" si="10"/>
        <v>0</v>
      </c>
      <c r="H13" s="332"/>
      <c r="I13" s="404">
        <f t="shared" si="11"/>
        <v>3</v>
      </c>
      <c r="J13" s="407" t="str">
        <f>IF(ISERROR(VLOOKUP(MID($O13,1,3),CODE!$B:$G,CODE!$C$1,FALSE))=TRUE,"",VLOOKUP(MID($O13,1,3),CODE!$B:$G,CODE!$C$1,FALSE))</f>
        <v/>
      </c>
      <c r="K13" s="377" t="str">
        <f>IF(ISERROR(VLOOKUP(MID($O13,4,2),CODE!$K:$P,CODE!$L$1,FALSE))=TRUE,"",VLOOKUP(MID($O13,4,2),CODE!$K:$P,CODE!$L$1,FALSE))</f>
        <v/>
      </c>
      <c r="L13" s="377" t="str">
        <f>IF(ISERROR(VLOOKUP($B13,기획현황!$D:$BR,기획현황!$R$1+2,FALSE))=TRUE,"",VLOOKUP($B13,기획현황!$D:$BR,기획현황!$R$1+2,FALSE))</f>
        <v/>
      </c>
      <c r="M13" s="378"/>
      <c r="N13" s="377">
        <f>IF(ISERROR(VLOOKUP($A13,원자재구매리스트!$A:$Z,원자재구매리스트!M$1,FALSE))=TRUE,"",VLOOKUP($A13,원자재구매리스트!$A:$Z,원자재구매리스트!M$1,FALSE))</f>
        <v>0</v>
      </c>
      <c r="O13" s="408">
        <f>IF(ISERROR(VLOOKUP($A13,원자재구매리스트!$A:$Z,원자재구매리스트!N$1,FALSE))=TRUE,"",VLOOKUP($A13,원자재구매리스트!$A:$Z,원자재구매리스트!N$1,FALSE))</f>
        <v>0</v>
      </c>
      <c r="P13" s="413">
        <f>IF(B13="",0,SUMIF(기획현황!$D:$D,원자재구매정보!$B13,기획현황!$AF:$AF))</f>
        <v>0</v>
      </c>
      <c r="Q13" s="379" t="str">
        <f>IF(ISERROR(VLOOKUP($B13,기획현황!$D:$BR,기획현황!$AM$1+2,FALSE))=TRUE,"",VLOOKUP($B13,기획현황!$D:$BR,기획현황!$AM$1+2,FALSE))</f>
        <v/>
      </c>
      <c r="R13" s="751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9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9" t="str">
        <f>IF(ISERROR(VLOOKUP($B13,기획현황!$D:$BR,기획현황!$AV$1+2,FALSE))=TRUE,"",VLOOKUP($B13,기획현황!$D:$BR,기획현황!$AV$1+2,FALSE))</f>
        <v/>
      </c>
      <c r="U13" s="443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4">
        <f t="shared" si="13"/>
        <v>0</v>
      </c>
      <c r="W13" s="421" t="str">
        <f>IF(ISERROR(VLOOKUP($B13,기획현황!$D:$BR,기획현황!$AY$1+2,FALSE))=TRUE,"",VLOOKUP($B13,기획현황!$D:$BR,기획현황!$AY$1+2,FALSE))</f>
        <v/>
      </c>
      <c r="X13" s="422" t="str">
        <f>IF(ISERROR(VLOOKUP($B13,기획현황!$D:$BR,기획현황!$BB$1+2,FALSE))=TRUE,"",VLOOKUP($B13,기획현황!$D:$BR,기획현황!$BB$1+2,FALSE))</f>
        <v/>
      </c>
      <c r="Y13" s="428">
        <f>IF(ISERROR(VLOOKUP($D13,원자재구매리스트!$D:$Y,원자재구매리스트!O$1-3,FALSE))=TRUE,0,VLOOKUP($D13,원자재구매리스트!$D:$Y,원자재구매리스트!O$1-3,FALSE))</f>
        <v>0</v>
      </c>
      <c r="Z13" s="352">
        <f>IF(ISERROR(VLOOKUP($D13,원자재구매리스트!$D:$Y,원자재구매리스트!P$1-3,FALSE))=TRUE,0,VLOOKUP($D13,원자재구매리스트!$D:$Y,원자재구매리스트!P$1-3,FALSE))</f>
        <v>0</v>
      </c>
      <c r="AA13" s="353">
        <f>IF(ISERROR(VLOOKUP($D13,원자재구매리스트!$D:$Y,원자재구매리스트!R$1-3,FALSE))=TRUE,0,VLOOKUP($D13,원자재구매리스트!$D:$Y,원자재구매리스트!R$1-3,FALSE))</f>
        <v>0</v>
      </c>
      <c r="AB13" s="353">
        <f>IF(ISERROR(VLOOKUP($D13,원자재구매리스트!$D:$Y,원자재구매리스트!T$1-3,FALSE))=TRUE,0,VLOOKUP($D13,원자재구매리스트!$D:$Y,원자재구매리스트!T$1-3,FALSE))</f>
        <v>0</v>
      </c>
      <c r="AC13" s="351">
        <f>IF(ISERROR(VLOOKUP($D13,원자재구매리스트!$D:$Y,원자재구매리스트!U$1-3,FALSE))=TRUE,0,VLOOKUP($D13,원자재구매리스트!$D:$Y,원자재구매리스트!U$1-3,FALSE))</f>
        <v>0</v>
      </c>
      <c r="AD13" s="354">
        <f>IF(ISERROR(VLOOKUP($D13,원자재구매리스트!$D:$Z,원자재구매리스트!Z$1-3,FALSE))=TRUE,0,VLOOKUP($D13,원자재구매리스트!$D:$Z,원자재구매리스트!Z$1-3,FALSE))</f>
        <v>0</v>
      </c>
      <c r="AE13" s="777">
        <f>IF(ISERROR(VLOOKUP($D13,원자재구매리스트!$D:$Y,원자재구매리스트!X$1-3,FALSE))=TRUE,0,VLOOKUP($D13,원자재구매리스트!$D:$Y,원자재구매리스트!X$1-3,FALSE))</f>
        <v>0</v>
      </c>
      <c r="AF13" s="780">
        <f t="shared" ref="AF13:AF72" si="14">(AB13*1.1)*AE13</f>
        <v>0</v>
      </c>
      <c r="AG13" s="780">
        <f t="shared" si="12"/>
        <v>0</v>
      </c>
    </row>
    <row r="14" spans="1:34" s="325" customFormat="1" ht="52.5" customHeight="1">
      <c r="A14" s="331">
        <f t="shared" si="4"/>
        <v>7</v>
      </c>
      <c r="B14" s="349" t="str">
        <f t="shared" si="5"/>
        <v>ELK-동일모자-290</v>
      </c>
      <c r="C14" s="303">
        <f t="shared" si="6"/>
        <v>3</v>
      </c>
      <c r="D14" s="303" t="str">
        <f t="shared" si="7"/>
        <v>ELK-동일모자-2903</v>
      </c>
      <c r="E14" s="392">
        <f t="shared" si="8"/>
        <v>0</v>
      </c>
      <c r="F14" s="392">
        <f t="shared" si="9"/>
        <v>0</v>
      </c>
      <c r="G14" s="392">
        <f t="shared" si="10"/>
        <v>0</v>
      </c>
      <c r="H14" s="332"/>
      <c r="I14" s="404">
        <f t="shared" si="11"/>
        <v>3</v>
      </c>
      <c r="J14" s="407" t="str">
        <f>IF(ISERROR(VLOOKUP(MID($O14,1,3),CODE!$B:$G,CODE!$C$1,FALSE))=TRUE,"",VLOOKUP(MID($O14,1,3),CODE!$B:$G,CODE!$C$1,FALSE))</f>
        <v/>
      </c>
      <c r="K14" s="377" t="str">
        <f>IF(ISERROR(VLOOKUP(MID($O14,4,2),CODE!$K:$P,CODE!$L$1,FALSE))=TRUE,"",VLOOKUP(MID($O14,4,2),CODE!$K:$P,CODE!$L$1,FALSE))</f>
        <v/>
      </c>
      <c r="L14" s="377" t="str">
        <f>IF(ISERROR(VLOOKUP($B14,기획현황!$D:$BR,기획현황!$R$1+2,FALSE))=TRUE,"",VLOOKUP($B14,기획현황!$D:$BR,기획현황!$R$1+2,FALSE))</f>
        <v/>
      </c>
      <c r="M14" s="378"/>
      <c r="N14" s="377">
        <f>IF(ISERROR(VLOOKUP($A14,원자재구매리스트!$A:$Z,원자재구매리스트!M$1,FALSE))=TRUE,"",VLOOKUP($A14,원자재구매리스트!$A:$Z,원자재구매리스트!M$1,FALSE))</f>
        <v>0</v>
      </c>
      <c r="O14" s="408">
        <f>IF(ISERROR(VLOOKUP($A14,원자재구매리스트!$A:$Z,원자재구매리스트!N$1,FALSE))=TRUE,"",VLOOKUP($A14,원자재구매리스트!$A:$Z,원자재구매리스트!N$1,FALSE))</f>
        <v>0</v>
      </c>
      <c r="P14" s="413">
        <f>IF(B14="",0,SUMIF(기획현황!$D:$D,원자재구매정보!$B14,기획현황!$AF:$AF))</f>
        <v>0</v>
      </c>
      <c r="Q14" s="379" t="str">
        <f>IF(ISERROR(VLOOKUP($B14,기획현황!$D:$BR,기획현황!$AM$1+2,FALSE))=TRUE,"",VLOOKUP($B14,기획현황!$D:$BR,기획현황!$AM$1+2,FALSE))</f>
        <v/>
      </c>
      <c r="R14" s="751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9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9" t="str">
        <f>IF(ISERROR(VLOOKUP($B14,기획현황!$D:$BR,기획현황!$AV$1+2,FALSE))=TRUE,"",VLOOKUP($B14,기획현황!$D:$BR,기획현황!$AV$1+2,FALSE))</f>
        <v/>
      </c>
      <c r="U14" s="443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4">
        <f t="shared" si="13"/>
        <v>0</v>
      </c>
      <c r="W14" s="421" t="str">
        <f>IF(ISERROR(VLOOKUP($B14,기획현황!$D:$BR,기획현황!$AY$1+2,FALSE))=TRUE,"",VLOOKUP($B14,기획현황!$D:$BR,기획현황!$AY$1+2,FALSE))</f>
        <v/>
      </c>
      <c r="X14" s="422" t="str">
        <f>IF(ISERROR(VLOOKUP($B14,기획현황!$D:$BR,기획현황!$BB$1+2,FALSE))=TRUE,"",VLOOKUP($B14,기획현황!$D:$BR,기획현황!$BB$1+2,FALSE))</f>
        <v/>
      </c>
      <c r="Y14" s="428">
        <f>IF(ISERROR(VLOOKUP($D14,원자재구매리스트!$D:$Y,원자재구매리스트!O$1-3,FALSE))=TRUE,0,VLOOKUP($D14,원자재구매리스트!$D:$Y,원자재구매리스트!O$1-3,FALSE))</f>
        <v>0</v>
      </c>
      <c r="Z14" s="352">
        <f>IF(ISERROR(VLOOKUP($D14,원자재구매리스트!$D:$Y,원자재구매리스트!P$1-3,FALSE))=TRUE,0,VLOOKUP($D14,원자재구매리스트!$D:$Y,원자재구매리스트!P$1-3,FALSE))</f>
        <v>0</v>
      </c>
      <c r="AA14" s="353">
        <f>IF(ISERROR(VLOOKUP($D14,원자재구매리스트!$D:$Y,원자재구매리스트!R$1-3,FALSE))=TRUE,0,VLOOKUP($D14,원자재구매리스트!$D:$Y,원자재구매리스트!R$1-3,FALSE))</f>
        <v>0</v>
      </c>
      <c r="AB14" s="353">
        <f>IF(ISERROR(VLOOKUP($D14,원자재구매리스트!$D:$Y,원자재구매리스트!T$1-3,FALSE))=TRUE,0,VLOOKUP($D14,원자재구매리스트!$D:$Y,원자재구매리스트!T$1-3,FALSE))</f>
        <v>0</v>
      </c>
      <c r="AC14" s="351">
        <f>IF(ISERROR(VLOOKUP($D14,원자재구매리스트!$D:$Y,원자재구매리스트!U$1-3,FALSE))=TRUE,0,VLOOKUP($D14,원자재구매리스트!$D:$Y,원자재구매리스트!U$1-3,FALSE))</f>
        <v>0</v>
      </c>
      <c r="AD14" s="354">
        <f>IF(ISERROR(VLOOKUP($D14,원자재구매리스트!$D:$Z,원자재구매리스트!Z$1-3,FALSE))=TRUE,0,VLOOKUP($D14,원자재구매리스트!$D:$Z,원자재구매리스트!Z$1-3,FALSE))</f>
        <v>0</v>
      </c>
      <c r="AE14" s="777">
        <f>IF(ISERROR(VLOOKUP($D14,원자재구매리스트!$D:$Y,원자재구매리스트!X$1-3,FALSE))=TRUE,0,VLOOKUP($D14,원자재구매리스트!$D:$Y,원자재구매리스트!X$1-3,FALSE))</f>
        <v>0</v>
      </c>
      <c r="AF14" s="780">
        <f t="shared" si="14"/>
        <v>0</v>
      </c>
      <c r="AG14" s="780">
        <f t="shared" si="12"/>
        <v>0</v>
      </c>
    </row>
    <row r="15" spans="1:34" s="325" customFormat="1" ht="52.5" customHeight="1">
      <c r="A15" s="331">
        <f t="shared" si="4"/>
        <v>8</v>
      </c>
      <c r="B15" s="349" t="str">
        <f t="shared" si="5"/>
        <v>ELK-동일모자-290</v>
      </c>
      <c r="C15" s="303">
        <f t="shared" si="6"/>
        <v>4</v>
      </c>
      <c r="D15" s="303" t="str">
        <f t="shared" si="7"/>
        <v>ELK-동일모자-2904</v>
      </c>
      <c r="E15" s="392">
        <f t="shared" si="8"/>
        <v>0</v>
      </c>
      <c r="F15" s="392">
        <f t="shared" si="9"/>
        <v>0</v>
      </c>
      <c r="G15" s="392">
        <f t="shared" si="10"/>
        <v>0</v>
      </c>
      <c r="H15" s="332"/>
      <c r="I15" s="404">
        <f t="shared" si="11"/>
        <v>3</v>
      </c>
      <c r="J15" s="407" t="str">
        <f>IF(ISERROR(VLOOKUP(MID($O15,1,3),CODE!$B:$G,CODE!$C$1,FALSE))=TRUE,"",VLOOKUP(MID($O15,1,3),CODE!$B:$G,CODE!$C$1,FALSE))</f>
        <v/>
      </c>
      <c r="K15" s="377" t="str">
        <f>IF(ISERROR(VLOOKUP(MID($O15,4,2),CODE!$K:$P,CODE!$L$1,FALSE))=TRUE,"",VLOOKUP(MID($O15,4,2),CODE!$K:$P,CODE!$L$1,FALSE))</f>
        <v/>
      </c>
      <c r="L15" s="377" t="str">
        <f>IF(ISERROR(VLOOKUP($B15,기획현황!$D:$BR,기획현황!$R$1+2,FALSE))=TRUE,"",VLOOKUP($B15,기획현황!$D:$BR,기획현황!$R$1+2,FALSE))</f>
        <v/>
      </c>
      <c r="M15" s="378"/>
      <c r="N15" s="377">
        <f>IF(ISERROR(VLOOKUP($A15,원자재구매리스트!$A:$Z,원자재구매리스트!M$1,FALSE))=TRUE,"",VLOOKUP($A15,원자재구매리스트!$A:$Z,원자재구매리스트!M$1,FALSE))</f>
        <v>0</v>
      </c>
      <c r="O15" s="408">
        <f>IF(ISERROR(VLOOKUP($A15,원자재구매리스트!$A:$Z,원자재구매리스트!N$1,FALSE))=TRUE,"",VLOOKUP($A15,원자재구매리스트!$A:$Z,원자재구매리스트!N$1,FALSE))</f>
        <v>0</v>
      </c>
      <c r="P15" s="413">
        <f>IF(B15="",0,SUMIF(기획현황!$D:$D,원자재구매정보!$B15,기획현황!$AF:$AF))</f>
        <v>0</v>
      </c>
      <c r="Q15" s="379" t="str">
        <f>IF(ISERROR(VLOOKUP($B15,기획현황!$D:$BR,기획현황!$AM$1+2,FALSE))=TRUE,"",VLOOKUP($B15,기획현황!$D:$BR,기획현황!$AM$1+2,FALSE))</f>
        <v/>
      </c>
      <c r="R15" s="751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9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9"/>
      <c r="U15" s="443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4">
        <f t="shared" si="13"/>
        <v>0</v>
      </c>
      <c r="W15" s="421" t="str">
        <f>IF(ISERROR(VLOOKUP($B15,기획현황!$D:$BR,기획현황!$AY$1+2,FALSE))=TRUE,"",VLOOKUP($B15,기획현황!$D:$BR,기획현황!$AY$1+2,FALSE))</f>
        <v/>
      </c>
      <c r="X15" s="422" t="str">
        <f>IF(ISERROR(VLOOKUP($B15,기획현황!$D:$BR,기획현황!$BB$1+2,FALSE))=TRUE,"",VLOOKUP($B15,기획현황!$D:$BR,기획현황!$BB$1+2,FALSE))</f>
        <v/>
      </c>
      <c r="Y15" s="428">
        <f>IF(ISERROR(VLOOKUP($D15,원자재구매리스트!$D:$Y,원자재구매리스트!O$1-3,FALSE))=TRUE,0,VLOOKUP($D15,원자재구매리스트!$D:$Y,원자재구매리스트!O$1-3,FALSE))</f>
        <v>0</v>
      </c>
      <c r="Z15" s="352">
        <f>IF(ISERROR(VLOOKUP($D15,원자재구매리스트!$D:$Y,원자재구매리스트!P$1-3,FALSE))=TRUE,0,VLOOKUP($D15,원자재구매리스트!$D:$Y,원자재구매리스트!P$1-3,FALSE))</f>
        <v>0</v>
      </c>
      <c r="AA15" s="353">
        <f>IF(ISERROR(VLOOKUP($D15,원자재구매리스트!$D:$Y,원자재구매리스트!R$1-3,FALSE))=TRUE,0,VLOOKUP($D15,원자재구매리스트!$D:$Y,원자재구매리스트!R$1-3,FALSE))</f>
        <v>0</v>
      </c>
      <c r="AB15" s="353">
        <f>IF(ISERROR(VLOOKUP($D15,원자재구매리스트!$D:$Y,원자재구매리스트!T$1-3,FALSE))=TRUE,0,VLOOKUP($D15,원자재구매리스트!$D:$Y,원자재구매리스트!T$1-3,FALSE))</f>
        <v>0</v>
      </c>
      <c r="AC15" s="351">
        <f>IF(ISERROR(VLOOKUP($D15,원자재구매리스트!$D:$Y,원자재구매리스트!U$1-3,FALSE))=TRUE,0,VLOOKUP($D15,원자재구매리스트!$D:$Y,원자재구매리스트!U$1-3,FALSE))</f>
        <v>0</v>
      </c>
      <c r="AD15" s="354">
        <f>IF(ISERROR(VLOOKUP($D15,원자재구매리스트!$D:$Z,원자재구매리스트!Z$1-3,FALSE))=TRUE,0,VLOOKUP($D15,원자재구매리스트!$D:$Z,원자재구매리스트!Z$1-3,FALSE))</f>
        <v>0</v>
      </c>
      <c r="AE15" s="777">
        <f>IF(ISERROR(VLOOKUP($D15,원자재구매리스트!$D:$Y,원자재구매리스트!X$1-3,FALSE))=TRUE,0,VLOOKUP($D15,원자재구매리스트!$D:$Y,원자재구매리스트!X$1-3,FALSE))</f>
        <v>0</v>
      </c>
      <c r="AF15" s="780">
        <f t="shared" si="14"/>
        <v>0</v>
      </c>
      <c r="AG15" s="780">
        <f t="shared" si="12"/>
        <v>0</v>
      </c>
    </row>
    <row r="16" spans="1:34" s="325" customFormat="1" ht="52.5" customHeight="1">
      <c r="A16" s="331">
        <f t="shared" si="4"/>
        <v>9</v>
      </c>
      <c r="B16" s="349" t="str">
        <f t="shared" si="5"/>
        <v>ELK-동일모자-290</v>
      </c>
      <c r="C16" s="303">
        <f t="shared" si="6"/>
        <v>5</v>
      </c>
      <c r="D16" s="303" t="str">
        <f t="shared" si="7"/>
        <v>ELK-동일모자-2905</v>
      </c>
      <c r="E16" s="392">
        <f t="shared" si="8"/>
        <v>0</v>
      </c>
      <c r="F16" s="392">
        <f t="shared" si="9"/>
        <v>0</v>
      </c>
      <c r="G16" s="392">
        <f t="shared" si="10"/>
        <v>0</v>
      </c>
      <c r="H16" s="332"/>
      <c r="I16" s="404">
        <f t="shared" si="11"/>
        <v>3</v>
      </c>
      <c r="J16" s="407" t="str">
        <f>IF(ISERROR(VLOOKUP(MID($O16,1,3),CODE!$B:$G,CODE!$C$1,FALSE))=TRUE,"",VLOOKUP(MID($O16,1,3),CODE!$B:$G,CODE!$C$1,FALSE))</f>
        <v/>
      </c>
      <c r="K16" s="377" t="str">
        <f>IF(ISERROR(VLOOKUP(MID($O16,4,2),CODE!$K:$P,CODE!$L$1,FALSE))=TRUE,"",VLOOKUP(MID($O16,4,2),CODE!$K:$P,CODE!$L$1,FALSE))</f>
        <v/>
      </c>
      <c r="L16" s="377" t="str">
        <f>IF(ISERROR(VLOOKUP($B16,기획현황!$D:$BR,기획현황!$R$1+2,FALSE))=TRUE,"",VLOOKUP($B16,기획현황!$D:$BR,기획현황!$R$1+2,FALSE))</f>
        <v/>
      </c>
      <c r="M16" s="378"/>
      <c r="N16" s="377">
        <f>IF(ISERROR(VLOOKUP($A16,원자재구매리스트!$A:$Z,원자재구매리스트!M$1,FALSE))=TRUE,"",VLOOKUP($A16,원자재구매리스트!$A:$Z,원자재구매리스트!M$1,FALSE))</f>
        <v>0</v>
      </c>
      <c r="O16" s="408">
        <f>IF(ISERROR(VLOOKUP($A16,원자재구매리스트!$A:$Z,원자재구매리스트!N$1,FALSE))=TRUE,"",VLOOKUP($A16,원자재구매리스트!$A:$Z,원자재구매리스트!N$1,FALSE))</f>
        <v>0</v>
      </c>
      <c r="P16" s="413">
        <f>IF(B16="",0,SUMIF(기획현황!$D:$D,원자재구매정보!$B16,기획현황!$AF:$AF))</f>
        <v>0</v>
      </c>
      <c r="Q16" s="379" t="str">
        <f>IF(ISERROR(VLOOKUP($B16,기획현황!$D:$BR,기획현황!$AM$1+2,FALSE))=TRUE,"",VLOOKUP($B16,기획현황!$D:$BR,기획현황!$AM$1+2,FALSE))</f>
        <v/>
      </c>
      <c r="R16" s="751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9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9" t="str">
        <f>IF(ISERROR(VLOOKUP($B16,기획현황!$D:$BR,기획현황!$AV$1+2,FALSE))=TRUE,"",VLOOKUP($B16,기획현황!$D:$BR,기획현황!$AV$1+2,FALSE))</f>
        <v/>
      </c>
      <c r="U16" s="443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4">
        <f t="shared" si="13"/>
        <v>0</v>
      </c>
      <c r="W16" s="421" t="str">
        <f>IF(ISERROR(VLOOKUP($B16,기획현황!$D:$BR,기획현황!$AY$1+2,FALSE))=TRUE,"",VLOOKUP($B16,기획현황!$D:$BR,기획현황!$AY$1+2,FALSE))</f>
        <v/>
      </c>
      <c r="X16" s="422" t="str">
        <f>IF(ISERROR(VLOOKUP($B16,기획현황!$D:$BR,기획현황!$BB$1+2,FALSE))=TRUE,"",VLOOKUP($B16,기획현황!$D:$BR,기획현황!$BB$1+2,FALSE))</f>
        <v/>
      </c>
      <c r="Y16" s="428">
        <f>IF(ISERROR(VLOOKUP($D16,원자재구매리스트!$D:$Y,원자재구매리스트!O$1-3,FALSE))=TRUE,0,VLOOKUP($D16,원자재구매리스트!$D:$Y,원자재구매리스트!O$1-3,FALSE))</f>
        <v>0</v>
      </c>
      <c r="Z16" s="352">
        <f>IF(ISERROR(VLOOKUP($D16,원자재구매리스트!$D:$Y,원자재구매리스트!P$1-3,FALSE))=TRUE,0,VLOOKUP($D16,원자재구매리스트!$D:$Y,원자재구매리스트!P$1-3,FALSE))</f>
        <v>0</v>
      </c>
      <c r="AA16" s="353">
        <f>IF(ISERROR(VLOOKUP($D16,원자재구매리스트!$D:$Y,원자재구매리스트!R$1-3,FALSE))=TRUE,0,VLOOKUP($D16,원자재구매리스트!$D:$Y,원자재구매리스트!R$1-3,FALSE))</f>
        <v>0</v>
      </c>
      <c r="AB16" s="353">
        <f>IF(ISERROR(VLOOKUP($D16,원자재구매리스트!$D:$Y,원자재구매리스트!T$1-3,FALSE))=TRUE,0,VLOOKUP($D16,원자재구매리스트!$D:$Y,원자재구매리스트!T$1-3,FALSE))</f>
        <v>0</v>
      </c>
      <c r="AC16" s="351">
        <f>IF(ISERROR(VLOOKUP($D16,원자재구매리스트!$D:$Y,원자재구매리스트!U$1-3,FALSE))=TRUE,0,VLOOKUP($D16,원자재구매리스트!$D:$Y,원자재구매리스트!U$1-3,FALSE))</f>
        <v>0</v>
      </c>
      <c r="AD16" s="354">
        <f>IF(ISERROR(VLOOKUP($D16,원자재구매리스트!$D:$Z,원자재구매리스트!Z$1-3,FALSE))=TRUE,0,VLOOKUP($D16,원자재구매리스트!$D:$Z,원자재구매리스트!Z$1-3,FALSE))</f>
        <v>0</v>
      </c>
      <c r="AE16" s="777">
        <f>IF(ISERROR(VLOOKUP($D16,원자재구매리스트!$D:$Y,원자재구매리스트!X$1-3,FALSE))=TRUE,0,VLOOKUP($D16,원자재구매리스트!$D:$Y,원자재구매리스트!X$1-3,FALSE))</f>
        <v>0</v>
      </c>
      <c r="AF16" s="780">
        <f t="shared" si="14"/>
        <v>0</v>
      </c>
      <c r="AG16" s="780">
        <f t="shared" si="12"/>
        <v>0</v>
      </c>
    </row>
    <row r="17" spans="1:33" s="325" customFormat="1" ht="52.5" customHeight="1">
      <c r="A17" s="331">
        <f t="shared" si="4"/>
        <v>10</v>
      </c>
      <c r="B17" s="349" t="str">
        <f t="shared" si="5"/>
        <v>ELK-동일모자-290</v>
      </c>
      <c r="C17" s="303">
        <f t="shared" si="6"/>
        <v>6</v>
      </c>
      <c r="D17" s="303" t="str">
        <f t="shared" si="7"/>
        <v>ELK-동일모자-2906</v>
      </c>
      <c r="E17" s="392">
        <f t="shared" si="8"/>
        <v>0</v>
      </c>
      <c r="F17" s="392">
        <f t="shared" si="9"/>
        <v>0</v>
      </c>
      <c r="G17" s="392">
        <f t="shared" si="10"/>
        <v>0</v>
      </c>
      <c r="H17" s="332"/>
      <c r="I17" s="404">
        <f t="shared" si="11"/>
        <v>3</v>
      </c>
      <c r="J17" s="407" t="str">
        <f>IF(ISERROR(VLOOKUP(MID($O17,1,3),CODE!$B:$G,CODE!$C$1,FALSE))=TRUE,"",VLOOKUP(MID($O17,1,3),CODE!$B:$G,CODE!$C$1,FALSE))</f>
        <v/>
      </c>
      <c r="K17" s="377" t="str">
        <f>IF(ISERROR(VLOOKUP(MID($O17,4,2),CODE!$K:$P,CODE!$L$1,FALSE))=TRUE,"",VLOOKUP(MID($O17,4,2),CODE!$K:$P,CODE!$L$1,FALSE))</f>
        <v/>
      </c>
      <c r="L17" s="377" t="str">
        <f>IF(ISERROR(VLOOKUP($B17,기획현황!$D:$BR,기획현황!$R$1+2,FALSE))=TRUE,"",VLOOKUP($B17,기획현황!$D:$BR,기획현황!$R$1+2,FALSE))</f>
        <v/>
      </c>
      <c r="M17" s="378"/>
      <c r="N17" s="377">
        <f>IF(ISERROR(VLOOKUP($A17,원자재구매리스트!$A:$Z,원자재구매리스트!M$1,FALSE))=TRUE,"",VLOOKUP($A17,원자재구매리스트!$A:$Z,원자재구매리스트!M$1,FALSE))</f>
        <v>0</v>
      </c>
      <c r="O17" s="408">
        <f>IF(ISERROR(VLOOKUP($A17,원자재구매리스트!$A:$Z,원자재구매리스트!N$1,FALSE))=TRUE,"",VLOOKUP($A17,원자재구매리스트!$A:$Z,원자재구매리스트!N$1,FALSE))</f>
        <v>0</v>
      </c>
      <c r="P17" s="413">
        <f>IF(B17="",0,SUMIF(기획현황!$D:$D,원자재구매정보!$B17,기획현황!$AF:$AF))</f>
        <v>0</v>
      </c>
      <c r="Q17" s="379" t="str">
        <f>IF(ISERROR(VLOOKUP($B17,기획현황!$D:$BR,기획현황!$AM$1+2,FALSE))=TRUE,"",VLOOKUP($B17,기획현황!$D:$BR,기획현황!$AM$1+2,FALSE))</f>
        <v/>
      </c>
      <c r="R17" s="751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9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9" t="str">
        <f>IF(ISERROR(VLOOKUP($B17,기획현황!$D:$BR,기획현황!$AV$1+2,FALSE))=TRUE,"",VLOOKUP($B17,기획현황!$D:$BR,기획현황!$AV$1+2,FALSE))</f>
        <v/>
      </c>
      <c r="U17" s="443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4">
        <f t="shared" si="13"/>
        <v>0</v>
      </c>
      <c r="W17" s="421" t="str">
        <f>IF(ISERROR(VLOOKUP($B17,기획현황!$D:$BR,기획현황!$AY$1+2,FALSE))=TRUE,"",VLOOKUP($B17,기획현황!$D:$BR,기획현황!$AY$1+2,FALSE))</f>
        <v/>
      </c>
      <c r="X17" s="422" t="str">
        <f>IF(ISERROR(VLOOKUP($B17,기획현황!$D:$BR,기획현황!$BB$1+2,FALSE))=TRUE,"",VLOOKUP($B17,기획현황!$D:$BR,기획현황!$BB$1+2,FALSE))</f>
        <v/>
      </c>
      <c r="Y17" s="428">
        <f>IF(ISERROR(VLOOKUP($D17,원자재구매리스트!$D:$Y,원자재구매리스트!O$1-3,FALSE))=TRUE,0,VLOOKUP($D17,원자재구매리스트!$D:$Y,원자재구매리스트!O$1-3,FALSE))</f>
        <v>0</v>
      </c>
      <c r="Z17" s="352">
        <f>IF(ISERROR(VLOOKUP($D17,원자재구매리스트!$D:$Y,원자재구매리스트!P$1-3,FALSE))=TRUE,0,VLOOKUP($D17,원자재구매리스트!$D:$Y,원자재구매리스트!P$1-3,FALSE))</f>
        <v>0</v>
      </c>
      <c r="AA17" s="353">
        <f>IF(ISERROR(VLOOKUP($D17,원자재구매리스트!$D:$Y,원자재구매리스트!R$1-3,FALSE))=TRUE,0,VLOOKUP($D17,원자재구매리스트!$D:$Y,원자재구매리스트!R$1-3,FALSE))</f>
        <v>0</v>
      </c>
      <c r="AB17" s="353">
        <f>IF(ISERROR(VLOOKUP($D17,원자재구매리스트!$D:$Y,원자재구매리스트!T$1-3,FALSE))=TRUE,0,VLOOKUP($D17,원자재구매리스트!$D:$Y,원자재구매리스트!T$1-3,FALSE))</f>
        <v>0</v>
      </c>
      <c r="AC17" s="351">
        <f>IF(ISERROR(VLOOKUP($D17,원자재구매리스트!$D:$Y,원자재구매리스트!U$1-3,FALSE))=TRUE,0,VLOOKUP($D17,원자재구매리스트!$D:$Y,원자재구매리스트!U$1-3,FALSE))</f>
        <v>0</v>
      </c>
      <c r="AD17" s="354">
        <f>IF(ISERROR(VLOOKUP($D17,원자재구매리스트!$D:$Z,원자재구매리스트!Z$1-3,FALSE))=TRUE,0,VLOOKUP($D17,원자재구매리스트!$D:$Z,원자재구매리스트!Z$1-3,FALSE))</f>
        <v>0</v>
      </c>
      <c r="AE17" s="777">
        <f>IF(ISERROR(VLOOKUP($D17,원자재구매리스트!$D:$Y,원자재구매리스트!X$1-3,FALSE))=TRUE,0,VLOOKUP($D17,원자재구매리스트!$D:$Y,원자재구매리스트!X$1-3,FALSE))</f>
        <v>0</v>
      </c>
      <c r="AF17" s="780">
        <f t="shared" si="14"/>
        <v>0</v>
      </c>
      <c r="AG17" s="780">
        <f t="shared" si="12"/>
        <v>0</v>
      </c>
    </row>
    <row r="18" spans="1:33" s="325" customFormat="1" ht="52.5" customHeight="1">
      <c r="A18" s="331">
        <f t="shared" si="4"/>
        <v>11</v>
      </c>
      <c r="B18" s="349" t="str">
        <f t="shared" si="5"/>
        <v>ELK-동일모자-290</v>
      </c>
      <c r="C18" s="303">
        <f t="shared" si="6"/>
        <v>7</v>
      </c>
      <c r="D18" s="303" t="str">
        <f t="shared" si="7"/>
        <v>ELK-동일모자-2907</v>
      </c>
      <c r="E18" s="392">
        <f t="shared" si="8"/>
        <v>0</v>
      </c>
      <c r="F18" s="392">
        <f t="shared" si="9"/>
        <v>0</v>
      </c>
      <c r="G18" s="392">
        <f t="shared" si="10"/>
        <v>0</v>
      </c>
      <c r="H18" s="332"/>
      <c r="I18" s="404">
        <f t="shared" si="11"/>
        <v>3</v>
      </c>
      <c r="J18" s="407" t="str">
        <f>IF(ISERROR(VLOOKUP(MID($O18,1,3),CODE!$B:$G,CODE!$C$1,FALSE))=TRUE,"",VLOOKUP(MID($O18,1,3),CODE!$B:$G,CODE!$C$1,FALSE))</f>
        <v/>
      </c>
      <c r="K18" s="377" t="str">
        <f>IF(ISERROR(VLOOKUP(MID($O18,4,2),CODE!$K:$P,CODE!$L$1,FALSE))=TRUE,"",VLOOKUP(MID($O18,4,2),CODE!$K:$P,CODE!$L$1,FALSE))</f>
        <v/>
      </c>
      <c r="L18" s="377" t="str">
        <f>IF(ISERROR(VLOOKUP($B18,기획현황!$D:$BR,기획현황!$R$1+2,FALSE))=TRUE,"",VLOOKUP($B18,기획현황!$D:$BR,기획현황!$R$1+2,FALSE))</f>
        <v/>
      </c>
      <c r="M18" s="378"/>
      <c r="N18" s="377">
        <f>IF(ISERROR(VLOOKUP($A18,원자재구매리스트!$A:$Z,원자재구매리스트!M$1,FALSE))=TRUE,"",VLOOKUP($A18,원자재구매리스트!$A:$Z,원자재구매리스트!M$1,FALSE))</f>
        <v>0</v>
      </c>
      <c r="O18" s="408">
        <f>IF(ISERROR(VLOOKUP($A18,원자재구매리스트!$A:$Z,원자재구매리스트!N$1,FALSE))=TRUE,"",VLOOKUP($A18,원자재구매리스트!$A:$Z,원자재구매리스트!N$1,FALSE))</f>
        <v>0</v>
      </c>
      <c r="P18" s="413">
        <f>IF(B18="",0,SUMIF(기획현황!$D:$D,원자재구매정보!$B18,기획현황!$AF:$AF))</f>
        <v>0</v>
      </c>
      <c r="Q18" s="379" t="str">
        <f>IF(ISERROR(VLOOKUP($B18,기획현황!$D:$BR,기획현황!$AM$1+2,FALSE))=TRUE,"",VLOOKUP($B18,기획현황!$D:$BR,기획현황!$AM$1+2,FALSE))</f>
        <v/>
      </c>
      <c r="R18" s="751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9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9" t="str">
        <f>IF(ISERROR(VLOOKUP($B18,기획현황!$D:$BR,기획현황!$AV$1+2,FALSE))=TRUE,"",VLOOKUP($B18,기획현황!$D:$BR,기획현황!$AV$1+2,FALSE))</f>
        <v/>
      </c>
      <c r="U18" s="443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4">
        <f t="shared" si="13"/>
        <v>0</v>
      </c>
      <c r="W18" s="421" t="str">
        <f>IF(ISERROR(VLOOKUP($B18,기획현황!$D:$BR,기획현황!$AY$1+2,FALSE))=TRUE,"",VLOOKUP($B18,기획현황!$D:$BR,기획현황!$AY$1+2,FALSE))</f>
        <v/>
      </c>
      <c r="X18" s="422" t="str">
        <f>IF(ISERROR(VLOOKUP($B18,기획현황!$D:$BR,기획현황!$BB$1+2,FALSE))=TRUE,"",VLOOKUP($B18,기획현황!$D:$BR,기획현황!$BB$1+2,FALSE))</f>
        <v/>
      </c>
      <c r="Y18" s="428">
        <f>IF(ISERROR(VLOOKUP($D18,원자재구매리스트!$D:$Y,원자재구매리스트!O$1-3,FALSE))=TRUE,0,VLOOKUP($D18,원자재구매리스트!$D:$Y,원자재구매리스트!O$1-3,FALSE))</f>
        <v>0</v>
      </c>
      <c r="Z18" s="352">
        <f>IF(ISERROR(VLOOKUP($D18,원자재구매리스트!$D:$Y,원자재구매리스트!P$1-3,FALSE))=TRUE,0,VLOOKUP($D18,원자재구매리스트!$D:$Y,원자재구매리스트!P$1-3,FALSE))</f>
        <v>0</v>
      </c>
      <c r="AA18" s="353">
        <f>IF(ISERROR(VLOOKUP($D18,원자재구매리스트!$D:$Y,원자재구매리스트!R$1-3,FALSE))=TRUE,0,VLOOKUP($D18,원자재구매리스트!$D:$Y,원자재구매리스트!R$1-3,FALSE))</f>
        <v>0</v>
      </c>
      <c r="AB18" s="353">
        <f>IF(ISERROR(VLOOKUP($D18,원자재구매리스트!$D:$Y,원자재구매리스트!T$1-3,FALSE))=TRUE,0,VLOOKUP($D18,원자재구매리스트!$D:$Y,원자재구매리스트!T$1-3,FALSE))</f>
        <v>0</v>
      </c>
      <c r="AC18" s="351">
        <f>IF(ISERROR(VLOOKUP($D18,원자재구매리스트!$D:$Y,원자재구매리스트!U$1-3,FALSE))=TRUE,0,VLOOKUP($D18,원자재구매리스트!$D:$Y,원자재구매리스트!U$1-3,FALSE))</f>
        <v>0</v>
      </c>
      <c r="AD18" s="354">
        <f>IF(ISERROR(VLOOKUP($D18,원자재구매리스트!$D:$Z,원자재구매리스트!Z$1-3,FALSE))=TRUE,0,VLOOKUP($D18,원자재구매리스트!$D:$Z,원자재구매리스트!Z$1-3,FALSE))</f>
        <v>0</v>
      </c>
      <c r="AE18" s="777">
        <f>IF(ISERROR(VLOOKUP($D18,원자재구매리스트!$D:$Y,원자재구매리스트!X$1-3,FALSE))=TRUE,0,VLOOKUP($D18,원자재구매리스트!$D:$Y,원자재구매리스트!X$1-3,FALSE))</f>
        <v>0</v>
      </c>
      <c r="AF18" s="780">
        <f t="shared" si="14"/>
        <v>0</v>
      </c>
      <c r="AG18" s="780">
        <f t="shared" si="12"/>
        <v>0</v>
      </c>
    </row>
    <row r="19" spans="1:33" s="325" customFormat="1" ht="52.5" customHeight="1">
      <c r="A19" s="331">
        <f t="shared" si="4"/>
        <v>12</v>
      </c>
      <c r="B19" s="349" t="str">
        <f t="shared" si="5"/>
        <v>ELK-동일모자-290</v>
      </c>
      <c r="C19" s="303">
        <f t="shared" si="6"/>
        <v>8</v>
      </c>
      <c r="D19" s="303" t="str">
        <f t="shared" si="7"/>
        <v>ELK-동일모자-2908</v>
      </c>
      <c r="E19" s="392">
        <f t="shared" si="8"/>
        <v>0</v>
      </c>
      <c r="F19" s="392">
        <f t="shared" si="9"/>
        <v>0</v>
      </c>
      <c r="G19" s="392">
        <f t="shared" si="10"/>
        <v>0</v>
      </c>
      <c r="H19" s="332"/>
      <c r="I19" s="404">
        <f t="shared" si="11"/>
        <v>3</v>
      </c>
      <c r="J19" s="407" t="str">
        <f>IF(ISERROR(VLOOKUP(MID($O19,1,3),CODE!$B:$G,CODE!$C$1,FALSE))=TRUE,"",VLOOKUP(MID($O19,1,3),CODE!$B:$G,CODE!$C$1,FALSE))</f>
        <v/>
      </c>
      <c r="K19" s="377" t="str">
        <f>IF(ISERROR(VLOOKUP(MID($O19,4,2),CODE!$K:$P,CODE!$L$1,FALSE))=TRUE,"",VLOOKUP(MID($O19,4,2),CODE!$K:$P,CODE!$L$1,FALSE))</f>
        <v/>
      </c>
      <c r="L19" s="377" t="str">
        <f>IF(ISERROR(VLOOKUP($B19,기획현황!$D:$BR,기획현황!$R$1+2,FALSE))=TRUE,"",VLOOKUP($B19,기획현황!$D:$BR,기획현황!$R$1+2,FALSE))</f>
        <v/>
      </c>
      <c r="M19" s="378"/>
      <c r="N19" s="377">
        <f>IF(ISERROR(VLOOKUP($A19,원자재구매리스트!$A:$Z,원자재구매리스트!M$1,FALSE))=TRUE,"",VLOOKUP($A19,원자재구매리스트!$A:$Z,원자재구매리스트!M$1,FALSE))</f>
        <v>0</v>
      </c>
      <c r="O19" s="408">
        <f>IF(ISERROR(VLOOKUP($A19,원자재구매리스트!$A:$Z,원자재구매리스트!N$1,FALSE))=TRUE,"",VLOOKUP($A19,원자재구매리스트!$A:$Z,원자재구매리스트!N$1,FALSE))</f>
        <v>0</v>
      </c>
      <c r="P19" s="413">
        <f>IF(B19="",0,SUMIF(기획현황!$D:$D,원자재구매정보!$B19,기획현황!$AF:$AF))</f>
        <v>0</v>
      </c>
      <c r="Q19" s="379" t="str">
        <f>IF(ISERROR(VLOOKUP($B19,기획현황!$D:$BR,기획현황!$AM$1+2,FALSE))=TRUE,"",VLOOKUP($B19,기획현황!$D:$BR,기획현황!$AM$1+2,FALSE))</f>
        <v/>
      </c>
      <c r="R19" s="751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9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9" t="str">
        <f>IF(ISERROR(VLOOKUP($B19,기획현황!$D:$BR,기획현황!$AV$1+2,FALSE))=TRUE,"",VLOOKUP($B19,기획현황!$D:$BR,기획현황!$AV$1+2,FALSE))</f>
        <v/>
      </c>
      <c r="U19" s="443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4">
        <f t="shared" si="13"/>
        <v>0</v>
      </c>
      <c r="W19" s="421" t="str">
        <f>IF(ISERROR(VLOOKUP($B19,기획현황!$D:$BR,기획현황!$AY$1+2,FALSE))=TRUE,"",VLOOKUP($B19,기획현황!$D:$BR,기획현황!$AY$1+2,FALSE))</f>
        <v/>
      </c>
      <c r="X19" s="422" t="str">
        <f>IF(ISERROR(VLOOKUP($B19,기획현황!$D:$BR,기획현황!$BB$1+2,FALSE))=TRUE,"",VLOOKUP($B19,기획현황!$D:$BR,기획현황!$BB$1+2,FALSE))</f>
        <v/>
      </c>
      <c r="Y19" s="428">
        <f>IF(ISERROR(VLOOKUP($D19,원자재구매리스트!$D:$Y,원자재구매리스트!O$1-3,FALSE))=TRUE,0,VLOOKUP($D19,원자재구매리스트!$D:$Y,원자재구매리스트!O$1-3,FALSE))</f>
        <v>0</v>
      </c>
      <c r="Z19" s="352">
        <f>IF(ISERROR(VLOOKUP($D19,원자재구매리스트!$D:$Y,원자재구매리스트!P$1-3,FALSE))=TRUE,0,VLOOKUP($D19,원자재구매리스트!$D:$Y,원자재구매리스트!P$1-3,FALSE))</f>
        <v>0</v>
      </c>
      <c r="AA19" s="353">
        <f>IF(ISERROR(VLOOKUP($D19,원자재구매리스트!$D:$Y,원자재구매리스트!R$1-3,FALSE))=TRUE,0,VLOOKUP($D19,원자재구매리스트!$D:$Y,원자재구매리스트!R$1-3,FALSE))</f>
        <v>0</v>
      </c>
      <c r="AB19" s="353">
        <f>IF(ISERROR(VLOOKUP($D19,원자재구매리스트!$D:$Y,원자재구매리스트!T$1-3,FALSE))=TRUE,0,VLOOKUP($D19,원자재구매리스트!$D:$Y,원자재구매리스트!T$1-3,FALSE))</f>
        <v>0</v>
      </c>
      <c r="AC19" s="351">
        <f>IF(ISERROR(VLOOKUP($D19,원자재구매리스트!$D:$Y,원자재구매리스트!U$1-3,FALSE))=TRUE,0,VLOOKUP($D19,원자재구매리스트!$D:$Y,원자재구매리스트!U$1-3,FALSE))</f>
        <v>0</v>
      </c>
      <c r="AD19" s="354">
        <f>IF(ISERROR(VLOOKUP($D19,원자재구매리스트!$D:$Z,원자재구매리스트!Z$1-3,FALSE))=TRUE,0,VLOOKUP($D19,원자재구매리스트!$D:$Z,원자재구매리스트!Z$1-3,FALSE))</f>
        <v>0</v>
      </c>
      <c r="AE19" s="777">
        <f>IF(ISERROR(VLOOKUP($D19,원자재구매리스트!$D:$Y,원자재구매리스트!X$1-3,FALSE))=TRUE,0,VLOOKUP($D19,원자재구매리스트!$D:$Y,원자재구매리스트!X$1-3,FALSE))</f>
        <v>0</v>
      </c>
      <c r="AF19" s="780">
        <f t="shared" si="14"/>
        <v>0</v>
      </c>
      <c r="AG19" s="780">
        <f t="shared" si="12"/>
        <v>0</v>
      </c>
    </row>
    <row r="20" spans="1:33" s="325" customFormat="1" ht="52.5" customHeight="1">
      <c r="A20" s="331">
        <f t="shared" si="4"/>
        <v>13</v>
      </c>
      <c r="B20" s="349" t="str">
        <f t="shared" si="5"/>
        <v>ELK-동일모자-290</v>
      </c>
      <c r="C20" s="303">
        <f t="shared" si="6"/>
        <v>9</v>
      </c>
      <c r="D20" s="303" t="str">
        <f t="shared" si="7"/>
        <v>ELK-동일모자-2909</v>
      </c>
      <c r="E20" s="392">
        <f t="shared" si="8"/>
        <v>0</v>
      </c>
      <c r="F20" s="392">
        <f t="shared" si="9"/>
        <v>0</v>
      </c>
      <c r="G20" s="392">
        <f t="shared" si="10"/>
        <v>0</v>
      </c>
      <c r="H20" s="332"/>
      <c r="I20" s="404">
        <f t="shared" si="11"/>
        <v>3</v>
      </c>
      <c r="J20" s="407" t="str">
        <f>IF(ISERROR(VLOOKUP(MID($O20,1,3),CODE!$B:$G,CODE!$C$1,FALSE))=TRUE,"",VLOOKUP(MID($O20,1,3),CODE!$B:$G,CODE!$C$1,FALSE))</f>
        <v/>
      </c>
      <c r="K20" s="377" t="str">
        <f>IF(ISERROR(VLOOKUP(MID($O20,4,2),CODE!$K:$P,CODE!$L$1,FALSE))=TRUE,"",VLOOKUP(MID($O20,4,2),CODE!$K:$P,CODE!$L$1,FALSE))</f>
        <v/>
      </c>
      <c r="L20" s="377" t="str">
        <f>IF(ISERROR(VLOOKUP($B20,기획현황!$D:$BR,기획현황!$R$1+2,FALSE))=TRUE,"",VLOOKUP($B20,기획현황!$D:$BR,기획현황!$R$1+2,FALSE))</f>
        <v/>
      </c>
      <c r="M20" s="378"/>
      <c r="N20" s="377">
        <f>IF(ISERROR(VLOOKUP($A20,원자재구매리스트!$A:$Z,원자재구매리스트!M$1,FALSE))=TRUE,"",VLOOKUP($A20,원자재구매리스트!$A:$Z,원자재구매리스트!M$1,FALSE))</f>
        <v>0</v>
      </c>
      <c r="O20" s="408">
        <f>IF(ISERROR(VLOOKUP($A20,원자재구매리스트!$A:$Z,원자재구매리스트!N$1,FALSE))=TRUE,"",VLOOKUP($A20,원자재구매리스트!$A:$Z,원자재구매리스트!N$1,FALSE))</f>
        <v>0</v>
      </c>
      <c r="P20" s="413">
        <f>IF(B20="",0,SUMIF(기획현황!$D:$D,원자재구매정보!$B20,기획현황!$AF:$AF))</f>
        <v>0</v>
      </c>
      <c r="Q20" s="379" t="str">
        <f>IF(ISERROR(VLOOKUP($B20,기획현황!$D:$BR,기획현황!$AM$1+2,FALSE))=TRUE,"",VLOOKUP($B20,기획현황!$D:$BR,기획현황!$AM$1+2,FALSE))</f>
        <v/>
      </c>
      <c r="R20" s="751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9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9" t="str">
        <f>IF(ISERROR(VLOOKUP($B20,기획현황!$D:$BR,기획현황!$AV$1+2,FALSE))=TRUE,"",VLOOKUP($B20,기획현황!$D:$BR,기획현황!$AV$1+2,FALSE))</f>
        <v/>
      </c>
      <c r="U20" s="443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4">
        <f t="shared" si="13"/>
        <v>0</v>
      </c>
      <c r="W20" s="421" t="str">
        <f>IF(ISERROR(VLOOKUP($B20,기획현황!$D:$BR,기획현황!$AY$1+2,FALSE))=TRUE,"",VLOOKUP($B20,기획현황!$D:$BR,기획현황!$AY$1+2,FALSE))</f>
        <v/>
      </c>
      <c r="X20" s="422" t="str">
        <f>IF(ISERROR(VLOOKUP($B20,기획현황!$D:$BR,기획현황!$BB$1+2,FALSE))=TRUE,"",VLOOKUP($B20,기획현황!$D:$BR,기획현황!$BB$1+2,FALSE))</f>
        <v/>
      </c>
      <c r="Y20" s="428">
        <f>IF(ISERROR(VLOOKUP($D20,원자재구매리스트!$D:$Y,원자재구매리스트!O$1-3,FALSE))=TRUE,0,VLOOKUP($D20,원자재구매리스트!$D:$Y,원자재구매리스트!O$1-3,FALSE))</f>
        <v>0</v>
      </c>
      <c r="Z20" s="352">
        <f>IF(ISERROR(VLOOKUP($D20,원자재구매리스트!$D:$Y,원자재구매리스트!P$1-3,FALSE))=TRUE,0,VLOOKUP($D20,원자재구매리스트!$D:$Y,원자재구매리스트!P$1-3,FALSE))</f>
        <v>0</v>
      </c>
      <c r="AA20" s="353">
        <f>IF(ISERROR(VLOOKUP($D20,원자재구매리스트!$D:$Y,원자재구매리스트!R$1-3,FALSE))=TRUE,0,VLOOKUP($D20,원자재구매리스트!$D:$Y,원자재구매리스트!R$1-3,FALSE))</f>
        <v>0</v>
      </c>
      <c r="AB20" s="353">
        <f>IF(ISERROR(VLOOKUP($D20,원자재구매리스트!$D:$Y,원자재구매리스트!T$1-3,FALSE))=TRUE,0,VLOOKUP($D20,원자재구매리스트!$D:$Y,원자재구매리스트!T$1-3,FALSE))</f>
        <v>0</v>
      </c>
      <c r="AC20" s="351">
        <f>IF(ISERROR(VLOOKUP($D20,원자재구매리스트!$D:$Y,원자재구매리스트!U$1-3,FALSE))=TRUE,0,VLOOKUP($D20,원자재구매리스트!$D:$Y,원자재구매리스트!U$1-3,FALSE))</f>
        <v>0</v>
      </c>
      <c r="AD20" s="354">
        <f>IF(ISERROR(VLOOKUP($D20,원자재구매리스트!$D:$Z,원자재구매리스트!Z$1-3,FALSE))=TRUE,0,VLOOKUP($D20,원자재구매리스트!$D:$Z,원자재구매리스트!Z$1-3,FALSE))</f>
        <v>0</v>
      </c>
      <c r="AE20" s="777">
        <f>IF(ISERROR(VLOOKUP($D20,원자재구매리스트!$D:$Y,원자재구매리스트!X$1-3,FALSE))=TRUE,0,VLOOKUP($D20,원자재구매리스트!$D:$Y,원자재구매리스트!X$1-3,FALSE))</f>
        <v>0</v>
      </c>
      <c r="AF20" s="780">
        <f t="shared" si="14"/>
        <v>0</v>
      </c>
      <c r="AG20" s="780">
        <f t="shared" si="12"/>
        <v>0</v>
      </c>
    </row>
    <row r="21" spans="1:33" s="325" customFormat="1" ht="52.5" customHeight="1">
      <c r="A21" s="331">
        <f t="shared" si="4"/>
        <v>14</v>
      </c>
      <c r="B21" s="349" t="str">
        <f t="shared" si="5"/>
        <v>ELK-동일모자-290</v>
      </c>
      <c r="C21" s="303">
        <f t="shared" si="6"/>
        <v>10</v>
      </c>
      <c r="D21" s="303" t="str">
        <f t="shared" si="7"/>
        <v>ELK-동일모자-29010</v>
      </c>
      <c r="E21" s="392">
        <f t="shared" si="8"/>
        <v>0</v>
      </c>
      <c r="F21" s="392">
        <f t="shared" si="9"/>
        <v>0</v>
      </c>
      <c r="G21" s="392">
        <f t="shared" si="10"/>
        <v>0</v>
      </c>
      <c r="H21" s="332"/>
      <c r="I21" s="404">
        <f t="shared" si="11"/>
        <v>3</v>
      </c>
      <c r="J21" s="407" t="str">
        <f>IF(ISERROR(VLOOKUP(MID($O21,1,3),CODE!$B:$G,CODE!$C$1,FALSE))=TRUE,"",VLOOKUP(MID($O21,1,3),CODE!$B:$G,CODE!$C$1,FALSE))</f>
        <v/>
      </c>
      <c r="K21" s="377" t="str">
        <f>IF(ISERROR(VLOOKUP(MID($O21,4,2),CODE!$K:$P,CODE!$L$1,FALSE))=TRUE,"",VLOOKUP(MID($O21,4,2),CODE!$K:$P,CODE!$L$1,FALSE))</f>
        <v/>
      </c>
      <c r="L21" s="377" t="str">
        <f>IF(ISERROR(VLOOKUP($B21,기획현황!$D:$BR,기획현황!$R$1+2,FALSE))=TRUE,"",VLOOKUP($B21,기획현황!$D:$BR,기획현황!$R$1+2,FALSE))</f>
        <v/>
      </c>
      <c r="M21" s="378"/>
      <c r="N21" s="377">
        <f>IF(ISERROR(VLOOKUP($A21,원자재구매리스트!$A:$Z,원자재구매리스트!M$1,FALSE))=TRUE,"",VLOOKUP($A21,원자재구매리스트!$A:$Z,원자재구매리스트!M$1,FALSE))</f>
        <v>0</v>
      </c>
      <c r="O21" s="408">
        <f>IF(ISERROR(VLOOKUP($A21,원자재구매리스트!$A:$Z,원자재구매리스트!N$1,FALSE))=TRUE,"",VLOOKUP($A21,원자재구매리스트!$A:$Z,원자재구매리스트!N$1,FALSE))</f>
        <v>0</v>
      </c>
      <c r="P21" s="413">
        <f>IF(B21="",0,SUMIF(기획현황!$D:$D,원자재구매정보!$B21,기획현황!$AF:$AF))</f>
        <v>0</v>
      </c>
      <c r="Q21" s="379" t="str">
        <f>IF(ISERROR(VLOOKUP($B21,기획현황!$D:$BR,기획현황!$AM$1+2,FALSE))=TRUE,"",VLOOKUP($B21,기획현황!$D:$BR,기획현황!$AM$1+2,FALSE))</f>
        <v/>
      </c>
      <c r="R21" s="751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9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9" t="str">
        <f>IF(ISERROR(VLOOKUP($B21,기획현황!$D:$BR,기획현황!$AV$1+2,FALSE))=TRUE,"",VLOOKUP($B21,기획현황!$D:$BR,기획현황!$AV$1+2,FALSE))</f>
        <v/>
      </c>
      <c r="U21" s="443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4">
        <f t="shared" si="13"/>
        <v>0</v>
      </c>
      <c r="W21" s="421" t="str">
        <f>IF(ISERROR(VLOOKUP($B21,기획현황!$D:$BR,기획현황!$AY$1+2,FALSE))=TRUE,"",VLOOKUP($B21,기획현황!$D:$BR,기획현황!$AY$1+2,FALSE))</f>
        <v/>
      </c>
      <c r="X21" s="422" t="str">
        <f>IF(ISERROR(VLOOKUP($B21,기획현황!$D:$BR,기획현황!$BB$1+2,FALSE))=TRUE,"",VLOOKUP($B21,기획현황!$D:$BR,기획현황!$BB$1+2,FALSE))</f>
        <v/>
      </c>
      <c r="Y21" s="428">
        <f>IF(ISERROR(VLOOKUP($D21,원자재구매리스트!$D:$Y,원자재구매리스트!O$1-3,FALSE))=TRUE,0,VLOOKUP($D21,원자재구매리스트!$D:$Y,원자재구매리스트!O$1-3,FALSE))</f>
        <v>0</v>
      </c>
      <c r="Z21" s="352">
        <f>IF(ISERROR(VLOOKUP($D21,원자재구매리스트!$D:$Y,원자재구매리스트!P$1-3,FALSE))=TRUE,0,VLOOKUP($D21,원자재구매리스트!$D:$Y,원자재구매리스트!P$1-3,FALSE))</f>
        <v>0</v>
      </c>
      <c r="AA21" s="353">
        <f>IF(ISERROR(VLOOKUP($D21,원자재구매리스트!$D:$Y,원자재구매리스트!R$1-3,FALSE))=TRUE,0,VLOOKUP($D21,원자재구매리스트!$D:$Y,원자재구매리스트!R$1-3,FALSE))</f>
        <v>0</v>
      </c>
      <c r="AB21" s="353">
        <f>IF(ISERROR(VLOOKUP($D21,원자재구매리스트!$D:$Y,원자재구매리스트!T$1-3,FALSE))=TRUE,0,VLOOKUP($D21,원자재구매리스트!$D:$Y,원자재구매리스트!T$1-3,FALSE))</f>
        <v>0</v>
      </c>
      <c r="AC21" s="351">
        <f>IF(ISERROR(VLOOKUP($D21,원자재구매리스트!$D:$Y,원자재구매리스트!U$1-3,FALSE))=TRUE,0,VLOOKUP($D21,원자재구매리스트!$D:$Y,원자재구매리스트!U$1-3,FALSE))</f>
        <v>0</v>
      </c>
      <c r="AD21" s="354">
        <f>IF(ISERROR(VLOOKUP($D21,원자재구매리스트!$D:$Z,원자재구매리스트!Z$1-3,FALSE))=TRUE,0,VLOOKUP($D21,원자재구매리스트!$D:$Z,원자재구매리스트!Z$1-3,FALSE))</f>
        <v>0</v>
      </c>
      <c r="AE21" s="777">
        <f>IF(ISERROR(VLOOKUP($D21,원자재구매리스트!$D:$Y,원자재구매리스트!X$1-3,FALSE))=TRUE,0,VLOOKUP($D21,원자재구매리스트!$D:$Y,원자재구매리스트!X$1-3,FALSE))</f>
        <v>0</v>
      </c>
      <c r="AF21" s="780">
        <f t="shared" si="14"/>
        <v>0</v>
      </c>
      <c r="AG21" s="780">
        <f t="shared" si="12"/>
        <v>0</v>
      </c>
    </row>
    <row r="22" spans="1:33" s="325" customFormat="1" ht="52.5" customHeight="1">
      <c r="A22" s="331">
        <f t="shared" si="4"/>
        <v>15</v>
      </c>
      <c r="B22" s="349" t="str">
        <f t="shared" si="5"/>
        <v>ELK-동일모자-290</v>
      </c>
      <c r="C22" s="303">
        <f t="shared" si="6"/>
        <v>11</v>
      </c>
      <c r="D22" s="303" t="str">
        <f t="shared" si="7"/>
        <v>ELK-동일모자-29011</v>
      </c>
      <c r="E22" s="392">
        <f t="shared" si="8"/>
        <v>0</v>
      </c>
      <c r="F22" s="392">
        <f t="shared" si="9"/>
        <v>0</v>
      </c>
      <c r="G22" s="392">
        <f t="shared" si="10"/>
        <v>0</v>
      </c>
      <c r="H22" s="332"/>
      <c r="I22" s="404">
        <f t="shared" si="11"/>
        <v>3</v>
      </c>
      <c r="J22" s="407" t="str">
        <f>IF(ISERROR(VLOOKUP(MID($O22,1,3),CODE!$B:$G,CODE!$C$1,FALSE))=TRUE,"",VLOOKUP(MID($O22,1,3),CODE!$B:$G,CODE!$C$1,FALSE))</f>
        <v/>
      </c>
      <c r="K22" s="377" t="str">
        <f>IF(ISERROR(VLOOKUP(MID($O22,4,2),CODE!$K:$P,CODE!$L$1,FALSE))=TRUE,"",VLOOKUP(MID($O22,4,2),CODE!$K:$P,CODE!$L$1,FALSE))</f>
        <v/>
      </c>
      <c r="L22" s="377" t="str">
        <f>IF(ISERROR(VLOOKUP($B22,기획현황!$D:$BR,기획현황!$R$1+2,FALSE))=TRUE,"",VLOOKUP($B22,기획현황!$D:$BR,기획현황!$R$1+2,FALSE))</f>
        <v/>
      </c>
      <c r="M22" s="378"/>
      <c r="N22" s="377">
        <f>IF(ISERROR(VLOOKUP($A22,원자재구매리스트!$A:$Z,원자재구매리스트!M$1,FALSE))=TRUE,"",VLOOKUP($A22,원자재구매리스트!$A:$Z,원자재구매리스트!M$1,FALSE))</f>
        <v>0</v>
      </c>
      <c r="O22" s="408">
        <f>IF(ISERROR(VLOOKUP($A22,원자재구매리스트!$A:$Z,원자재구매리스트!N$1,FALSE))=TRUE,"",VLOOKUP($A22,원자재구매리스트!$A:$Z,원자재구매리스트!N$1,FALSE))</f>
        <v>0</v>
      </c>
      <c r="P22" s="413">
        <f>IF(B22="",0,SUMIF(기획현황!$D:$D,원자재구매정보!$B22,기획현황!$AF:$AF))</f>
        <v>0</v>
      </c>
      <c r="Q22" s="379" t="str">
        <f>IF(ISERROR(VLOOKUP($B22,기획현황!$D:$BR,기획현황!$AM$1+2,FALSE))=TRUE,"",VLOOKUP($B22,기획현황!$D:$BR,기획현황!$AM$1+2,FALSE))</f>
        <v/>
      </c>
      <c r="R22" s="751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9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9" t="str">
        <f>IF(ISERROR(VLOOKUP($B22,기획현황!$D:$BR,기획현황!$AV$1+2,FALSE))=TRUE,"",VLOOKUP($B22,기획현황!$D:$BR,기획현황!$AV$1+2,FALSE))</f>
        <v/>
      </c>
      <c r="U22" s="443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4">
        <f t="shared" si="13"/>
        <v>0</v>
      </c>
      <c r="W22" s="421" t="str">
        <f>IF(ISERROR(VLOOKUP($B22,기획현황!$D:$BR,기획현황!$AY$1+2,FALSE))=TRUE,"",VLOOKUP($B22,기획현황!$D:$BR,기획현황!$AY$1+2,FALSE))</f>
        <v/>
      </c>
      <c r="X22" s="422" t="str">
        <f>IF(ISERROR(VLOOKUP($B22,기획현황!$D:$BR,기획현황!$BB$1+2,FALSE))=TRUE,"",VLOOKUP($B22,기획현황!$D:$BR,기획현황!$BB$1+2,FALSE))</f>
        <v/>
      </c>
      <c r="Y22" s="428">
        <f>IF(ISERROR(VLOOKUP($D22,원자재구매리스트!$D:$Y,원자재구매리스트!O$1-3,FALSE))=TRUE,0,VLOOKUP($D22,원자재구매리스트!$D:$Y,원자재구매리스트!O$1-3,FALSE))</f>
        <v>0</v>
      </c>
      <c r="Z22" s="352">
        <f>IF(ISERROR(VLOOKUP($D22,원자재구매리스트!$D:$Y,원자재구매리스트!P$1-3,FALSE))=TRUE,0,VLOOKUP($D22,원자재구매리스트!$D:$Y,원자재구매리스트!P$1-3,FALSE))</f>
        <v>0</v>
      </c>
      <c r="AA22" s="353">
        <f>IF(ISERROR(VLOOKUP($D22,원자재구매리스트!$D:$Y,원자재구매리스트!R$1-3,FALSE))=TRUE,0,VLOOKUP($D22,원자재구매리스트!$D:$Y,원자재구매리스트!R$1-3,FALSE))</f>
        <v>0</v>
      </c>
      <c r="AB22" s="353">
        <f>IF(ISERROR(VLOOKUP($D22,원자재구매리스트!$D:$Y,원자재구매리스트!T$1-3,FALSE))=TRUE,0,VLOOKUP($D22,원자재구매리스트!$D:$Y,원자재구매리스트!T$1-3,FALSE))</f>
        <v>0</v>
      </c>
      <c r="AC22" s="351">
        <f>IF(ISERROR(VLOOKUP($D22,원자재구매리스트!$D:$Y,원자재구매리스트!U$1-3,FALSE))=TRUE,0,VLOOKUP($D22,원자재구매리스트!$D:$Y,원자재구매리스트!U$1-3,FALSE))</f>
        <v>0</v>
      </c>
      <c r="AD22" s="354">
        <f>IF(ISERROR(VLOOKUP($D22,원자재구매리스트!$D:$Z,원자재구매리스트!Z$1-3,FALSE))=TRUE,0,VLOOKUP($D22,원자재구매리스트!$D:$Z,원자재구매리스트!Z$1-3,FALSE))</f>
        <v>0</v>
      </c>
      <c r="AE22" s="777">
        <f>IF(ISERROR(VLOOKUP($D22,원자재구매리스트!$D:$Y,원자재구매리스트!X$1-3,FALSE))=TRUE,0,VLOOKUP($D22,원자재구매리스트!$D:$Y,원자재구매리스트!X$1-3,FALSE))</f>
        <v>0</v>
      </c>
      <c r="AF22" s="780">
        <f t="shared" si="14"/>
        <v>0</v>
      </c>
      <c r="AG22" s="780">
        <f t="shared" si="12"/>
        <v>0</v>
      </c>
    </row>
    <row r="23" spans="1:33" s="325" customFormat="1" ht="52.5" customHeight="1">
      <c r="A23" s="331">
        <f t="shared" si="4"/>
        <v>16</v>
      </c>
      <c r="B23" s="349" t="str">
        <f t="shared" si="5"/>
        <v>ELK-동일모자-290</v>
      </c>
      <c r="C23" s="303">
        <f t="shared" si="6"/>
        <v>12</v>
      </c>
      <c r="D23" s="303" t="str">
        <f t="shared" si="7"/>
        <v>ELK-동일모자-29012</v>
      </c>
      <c r="E23" s="392">
        <f t="shared" si="8"/>
        <v>0</v>
      </c>
      <c r="F23" s="392">
        <f t="shared" si="9"/>
        <v>0</v>
      </c>
      <c r="G23" s="392">
        <f t="shared" si="10"/>
        <v>0</v>
      </c>
      <c r="H23" s="332"/>
      <c r="I23" s="404">
        <f t="shared" si="11"/>
        <v>3</v>
      </c>
      <c r="J23" s="407" t="str">
        <f>IF(ISERROR(VLOOKUP(MID($O23,1,3),CODE!$B:$G,CODE!$C$1,FALSE))=TRUE,"",VLOOKUP(MID($O23,1,3),CODE!$B:$G,CODE!$C$1,FALSE))</f>
        <v/>
      </c>
      <c r="K23" s="377" t="str">
        <f>IF(ISERROR(VLOOKUP(MID($O23,4,2),CODE!$K:$P,CODE!$L$1,FALSE))=TRUE,"",VLOOKUP(MID($O23,4,2),CODE!$K:$P,CODE!$L$1,FALSE))</f>
        <v/>
      </c>
      <c r="L23" s="377" t="str">
        <f>IF(ISERROR(VLOOKUP($B23,기획현황!$D:$BR,기획현황!$R$1+2,FALSE))=TRUE,"",VLOOKUP($B23,기획현황!$D:$BR,기획현황!$R$1+2,FALSE))</f>
        <v/>
      </c>
      <c r="M23" s="378"/>
      <c r="N23" s="377">
        <f>IF(ISERROR(VLOOKUP($A23,원자재구매리스트!$A:$Z,원자재구매리스트!M$1,FALSE))=TRUE,"",VLOOKUP($A23,원자재구매리스트!$A:$Z,원자재구매리스트!M$1,FALSE))</f>
        <v>0</v>
      </c>
      <c r="O23" s="408">
        <f>IF(ISERROR(VLOOKUP($A23,원자재구매리스트!$A:$Z,원자재구매리스트!N$1,FALSE))=TRUE,"",VLOOKUP($A23,원자재구매리스트!$A:$Z,원자재구매리스트!N$1,FALSE))</f>
        <v>0</v>
      </c>
      <c r="P23" s="413">
        <f>IF(B23="",0,SUMIF(기획현황!$D:$D,원자재구매정보!$B23,기획현황!$AF:$AF))</f>
        <v>0</v>
      </c>
      <c r="Q23" s="379" t="str">
        <f>IF(ISERROR(VLOOKUP($B23,기획현황!$D:$BR,기획현황!$AM$1+2,FALSE))=TRUE,"",VLOOKUP($B23,기획현황!$D:$BR,기획현황!$AM$1+2,FALSE))</f>
        <v/>
      </c>
      <c r="R23" s="751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9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9" t="str">
        <f>IF(ISERROR(VLOOKUP($B23,기획현황!$D:$BR,기획현황!$AV$1+2,FALSE))=TRUE,"",VLOOKUP($B23,기획현황!$D:$BR,기획현황!$AV$1+2,FALSE))</f>
        <v/>
      </c>
      <c r="U23" s="443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4">
        <f t="shared" si="13"/>
        <v>0</v>
      </c>
      <c r="W23" s="421" t="str">
        <f>IF(ISERROR(VLOOKUP($B23,기획현황!$D:$BR,기획현황!$AY$1+2,FALSE))=TRUE,"",VLOOKUP($B23,기획현황!$D:$BR,기획현황!$AY$1+2,FALSE))</f>
        <v/>
      </c>
      <c r="X23" s="422" t="str">
        <f>IF(ISERROR(VLOOKUP($B23,기획현황!$D:$BR,기획현황!$BB$1+2,FALSE))=TRUE,"",VLOOKUP($B23,기획현황!$D:$BR,기획현황!$BB$1+2,FALSE))</f>
        <v/>
      </c>
      <c r="Y23" s="428">
        <f>IF(ISERROR(VLOOKUP($D23,원자재구매리스트!$D:$Y,원자재구매리스트!O$1-3,FALSE))=TRUE,0,VLOOKUP($D23,원자재구매리스트!$D:$Y,원자재구매리스트!O$1-3,FALSE))</f>
        <v>0</v>
      </c>
      <c r="Z23" s="352">
        <f>IF(ISERROR(VLOOKUP($D23,원자재구매리스트!$D:$Y,원자재구매리스트!P$1-3,FALSE))=TRUE,0,VLOOKUP($D23,원자재구매리스트!$D:$Y,원자재구매리스트!P$1-3,FALSE))</f>
        <v>0</v>
      </c>
      <c r="AA23" s="353">
        <f>IF(ISERROR(VLOOKUP($D23,원자재구매리스트!$D:$Y,원자재구매리스트!R$1-3,FALSE))=TRUE,0,VLOOKUP($D23,원자재구매리스트!$D:$Y,원자재구매리스트!R$1-3,FALSE))</f>
        <v>0</v>
      </c>
      <c r="AB23" s="353">
        <f>IF(ISERROR(VLOOKUP($D23,원자재구매리스트!$D:$Y,원자재구매리스트!T$1-3,FALSE))=TRUE,0,VLOOKUP($D23,원자재구매리스트!$D:$Y,원자재구매리스트!T$1-3,FALSE))</f>
        <v>0</v>
      </c>
      <c r="AC23" s="351">
        <f>IF(ISERROR(VLOOKUP($D23,원자재구매리스트!$D:$Y,원자재구매리스트!U$1-3,FALSE))=TRUE,0,VLOOKUP($D23,원자재구매리스트!$D:$Y,원자재구매리스트!U$1-3,FALSE))</f>
        <v>0</v>
      </c>
      <c r="AD23" s="354">
        <f>IF(ISERROR(VLOOKUP($D23,원자재구매리스트!$D:$Z,원자재구매리스트!Z$1-3,FALSE))=TRUE,0,VLOOKUP($D23,원자재구매리스트!$D:$Z,원자재구매리스트!Z$1-3,FALSE))</f>
        <v>0</v>
      </c>
      <c r="AE23" s="777">
        <f>IF(ISERROR(VLOOKUP($D23,원자재구매리스트!$D:$Y,원자재구매리스트!X$1-3,FALSE))=TRUE,0,VLOOKUP($D23,원자재구매리스트!$D:$Y,원자재구매리스트!X$1-3,FALSE))</f>
        <v>0</v>
      </c>
      <c r="AF23" s="780">
        <f t="shared" si="14"/>
        <v>0</v>
      </c>
      <c r="AG23" s="780">
        <f t="shared" si="12"/>
        <v>0</v>
      </c>
    </row>
    <row r="24" spans="1:33" s="325" customFormat="1" ht="52.5" customHeight="1">
      <c r="A24" s="331">
        <f t="shared" si="4"/>
        <v>17</v>
      </c>
      <c r="B24" s="349" t="str">
        <f t="shared" si="5"/>
        <v>ELK-동일모자-290</v>
      </c>
      <c r="C24" s="303">
        <f t="shared" si="6"/>
        <v>13</v>
      </c>
      <c r="D24" s="303" t="str">
        <f t="shared" si="7"/>
        <v>ELK-동일모자-29013</v>
      </c>
      <c r="E24" s="392">
        <f t="shared" si="8"/>
        <v>0</v>
      </c>
      <c r="F24" s="392">
        <f t="shared" si="9"/>
        <v>0</v>
      </c>
      <c r="G24" s="392">
        <f t="shared" si="10"/>
        <v>0</v>
      </c>
      <c r="H24" s="332"/>
      <c r="I24" s="404">
        <f t="shared" si="11"/>
        <v>3</v>
      </c>
      <c r="J24" s="407" t="str">
        <f>IF(ISERROR(VLOOKUP(MID($O24,1,3),CODE!$B:$G,CODE!$C$1,FALSE))=TRUE,"",VLOOKUP(MID($O24,1,3),CODE!$B:$G,CODE!$C$1,FALSE))</f>
        <v/>
      </c>
      <c r="K24" s="377" t="str">
        <f>IF(ISERROR(VLOOKUP(MID($O24,4,2),CODE!$K:$P,CODE!$L$1,FALSE))=TRUE,"",VLOOKUP(MID($O24,4,2),CODE!$K:$P,CODE!$L$1,FALSE))</f>
        <v/>
      </c>
      <c r="L24" s="377" t="str">
        <f>IF(ISERROR(VLOOKUP($B24,기획현황!$D:$BR,기획현황!$R$1+2,FALSE))=TRUE,"",VLOOKUP($B24,기획현황!$D:$BR,기획현황!$R$1+2,FALSE))</f>
        <v/>
      </c>
      <c r="M24" s="378"/>
      <c r="N24" s="377">
        <f>IF(ISERROR(VLOOKUP($A24,원자재구매리스트!$A:$Z,원자재구매리스트!M$1,FALSE))=TRUE,"",VLOOKUP($A24,원자재구매리스트!$A:$Z,원자재구매리스트!M$1,FALSE))</f>
        <v>0</v>
      </c>
      <c r="O24" s="408">
        <f>IF(ISERROR(VLOOKUP($A24,원자재구매리스트!$A:$Z,원자재구매리스트!N$1,FALSE))=TRUE,"",VLOOKUP($A24,원자재구매리스트!$A:$Z,원자재구매리스트!N$1,FALSE))</f>
        <v>0</v>
      </c>
      <c r="P24" s="413">
        <f>IF(B24="",0,SUMIF(기획현황!$D:$D,원자재구매정보!$B24,기획현황!$AF:$AF))</f>
        <v>0</v>
      </c>
      <c r="Q24" s="379" t="str">
        <f>IF(ISERROR(VLOOKUP($B24,기획현황!$D:$BR,기획현황!$AM$1+2,FALSE))=TRUE,"",VLOOKUP($B24,기획현황!$D:$BR,기획현황!$AM$1+2,FALSE))</f>
        <v/>
      </c>
      <c r="R24" s="751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9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9" t="str">
        <f>IF(ISERROR(VLOOKUP($B24,기획현황!$D:$BR,기획현황!$AV$1+2,FALSE))=TRUE,"",VLOOKUP($B24,기획현황!$D:$BR,기획현황!$AV$1+2,FALSE))</f>
        <v/>
      </c>
      <c r="U24" s="443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4">
        <f t="shared" si="13"/>
        <v>0</v>
      </c>
      <c r="W24" s="421" t="str">
        <f>IF(ISERROR(VLOOKUP($B24,기획현황!$D:$BR,기획현황!$AY$1+2,FALSE))=TRUE,"",VLOOKUP($B24,기획현황!$D:$BR,기획현황!$AY$1+2,FALSE))</f>
        <v/>
      </c>
      <c r="X24" s="422" t="str">
        <f>IF(ISERROR(VLOOKUP($B24,기획현황!$D:$BR,기획현황!$BB$1+2,FALSE))=TRUE,"",VLOOKUP($B24,기획현황!$D:$BR,기획현황!$BB$1+2,FALSE))</f>
        <v/>
      </c>
      <c r="Y24" s="428">
        <f>IF(ISERROR(VLOOKUP($D24,원자재구매리스트!$D:$Y,원자재구매리스트!O$1-3,FALSE))=TRUE,0,VLOOKUP($D24,원자재구매리스트!$D:$Y,원자재구매리스트!O$1-3,FALSE))</f>
        <v>0</v>
      </c>
      <c r="Z24" s="352">
        <f>IF(ISERROR(VLOOKUP($D24,원자재구매리스트!$D:$Y,원자재구매리스트!P$1-3,FALSE))=TRUE,0,VLOOKUP($D24,원자재구매리스트!$D:$Y,원자재구매리스트!P$1-3,FALSE))</f>
        <v>0</v>
      </c>
      <c r="AA24" s="353">
        <f>IF(ISERROR(VLOOKUP($D24,원자재구매리스트!$D:$Y,원자재구매리스트!R$1-3,FALSE))=TRUE,0,VLOOKUP($D24,원자재구매리스트!$D:$Y,원자재구매리스트!R$1-3,FALSE))</f>
        <v>0</v>
      </c>
      <c r="AB24" s="353">
        <f>IF(ISERROR(VLOOKUP($D24,원자재구매리스트!$D:$Y,원자재구매리스트!T$1-3,FALSE))=TRUE,0,VLOOKUP($D24,원자재구매리스트!$D:$Y,원자재구매리스트!T$1-3,FALSE))</f>
        <v>0</v>
      </c>
      <c r="AC24" s="351">
        <f>IF(ISERROR(VLOOKUP($D24,원자재구매리스트!$D:$Y,원자재구매리스트!U$1-3,FALSE))=TRUE,0,VLOOKUP($D24,원자재구매리스트!$D:$Y,원자재구매리스트!U$1-3,FALSE))</f>
        <v>0</v>
      </c>
      <c r="AD24" s="354">
        <f>IF(ISERROR(VLOOKUP($D24,원자재구매리스트!$D:$Z,원자재구매리스트!Z$1-3,FALSE))=TRUE,0,VLOOKUP($D24,원자재구매리스트!$D:$Z,원자재구매리스트!Z$1-3,FALSE))</f>
        <v>0</v>
      </c>
      <c r="AE24" s="777">
        <f>IF(ISERROR(VLOOKUP($D24,원자재구매리스트!$D:$Y,원자재구매리스트!X$1-3,FALSE))=TRUE,0,VLOOKUP($D24,원자재구매리스트!$D:$Y,원자재구매리스트!X$1-3,FALSE))</f>
        <v>0</v>
      </c>
      <c r="AF24" s="780">
        <f t="shared" si="14"/>
        <v>0</v>
      </c>
      <c r="AG24" s="780">
        <f t="shared" si="12"/>
        <v>0</v>
      </c>
    </row>
    <row r="25" spans="1:33" s="325" customFormat="1" ht="52.5" customHeight="1">
      <c r="A25" s="331">
        <f t="shared" si="4"/>
        <v>18</v>
      </c>
      <c r="B25" s="349" t="str">
        <f t="shared" si="5"/>
        <v>ELK-동일모자-290</v>
      </c>
      <c r="C25" s="303">
        <f t="shared" si="6"/>
        <v>14</v>
      </c>
      <c r="D25" s="303" t="str">
        <f t="shared" si="7"/>
        <v>ELK-동일모자-29014</v>
      </c>
      <c r="E25" s="392">
        <f t="shared" si="8"/>
        <v>0</v>
      </c>
      <c r="F25" s="392">
        <f t="shared" si="9"/>
        <v>0</v>
      </c>
      <c r="G25" s="392">
        <f t="shared" si="10"/>
        <v>0</v>
      </c>
      <c r="H25" s="332"/>
      <c r="I25" s="404">
        <f t="shared" si="11"/>
        <v>3</v>
      </c>
      <c r="J25" s="407" t="str">
        <f>IF(ISERROR(VLOOKUP(MID($O25,1,3),CODE!$B:$G,CODE!$C$1,FALSE))=TRUE,"",VLOOKUP(MID($O25,1,3),CODE!$B:$G,CODE!$C$1,FALSE))</f>
        <v/>
      </c>
      <c r="K25" s="377" t="str">
        <f>IF(ISERROR(VLOOKUP(MID($O25,4,2),CODE!$K:$P,CODE!$L$1,FALSE))=TRUE,"",VLOOKUP(MID($O25,4,2),CODE!$K:$P,CODE!$L$1,FALSE))</f>
        <v/>
      </c>
      <c r="L25" s="377" t="str">
        <f>IF(ISERROR(VLOOKUP($B25,기획현황!$D:$BR,기획현황!$R$1+2,FALSE))=TRUE,"",VLOOKUP($B25,기획현황!$D:$BR,기획현황!$R$1+2,FALSE))</f>
        <v/>
      </c>
      <c r="M25" s="378"/>
      <c r="N25" s="377">
        <f>IF(ISERROR(VLOOKUP($A25,원자재구매리스트!$A:$Z,원자재구매리스트!M$1,FALSE))=TRUE,"",VLOOKUP($A25,원자재구매리스트!$A:$Z,원자재구매리스트!M$1,FALSE))</f>
        <v>0</v>
      </c>
      <c r="O25" s="408">
        <f>IF(ISERROR(VLOOKUP($A25,원자재구매리스트!$A:$Z,원자재구매리스트!N$1,FALSE))=TRUE,"",VLOOKUP($A25,원자재구매리스트!$A:$Z,원자재구매리스트!N$1,FALSE))</f>
        <v>0</v>
      </c>
      <c r="P25" s="413">
        <f>IF(B25="",0,SUMIF(기획현황!$D:$D,원자재구매정보!$B25,기획현황!$AF:$AF))</f>
        <v>0</v>
      </c>
      <c r="Q25" s="379" t="str">
        <f>IF(ISERROR(VLOOKUP($B25,기획현황!$D:$BR,기획현황!$AM$1+2,FALSE))=TRUE,"",VLOOKUP($B25,기획현황!$D:$BR,기획현황!$AM$1+2,FALSE))</f>
        <v/>
      </c>
      <c r="R25" s="751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9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9" t="str">
        <f>IF(ISERROR(VLOOKUP($B25,기획현황!$D:$BR,기획현황!$AV$1+2,FALSE))=TRUE,"",VLOOKUP($B25,기획현황!$D:$BR,기획현황!$AV$1+2,FALSE))</f>
        <v/>
      </c>
      <c r="U25" s="443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4">
        <f t="shared" si="13"/>
        <v>0</v>
      </c>
      <c r="W25" s="421" t="str">
        <f>IF(ISERROR(VLOOKUP($B25,기획현황!$D:$BR,기획현황!$AY$1+2,FALSE))=TRUE,"",VLOOKUP($B25,기획현황!$D:$BR,기획현황!$AY$1+2,FALSE))</f>
        <v/>
      </c>
      <c r="X25" s="422" t="str">
        <f>IF(ISERROR(VLOOKUP($B25,기획현황!$D:$BR,기획현황!$BB$1+2,FALSE))=TRUE,"",VLOOKUP($B25,기획현황!$D:$BR,기획현황!$BB$1+2,FALSE))</f>
        <v/>
      </c>
      <c r="Y25" s="428">
        <f>IF(ISERROR(VLOOKUP($D25,원자재구매리스트!$D:$Y,원자재구매리스트!O$1-3,FALSE))=TRUE,0,VLOOKUP($D25,원자재구매리스트!$D:$Y,원자재구매리스트!O$1-3,FALSE))</f>
        <v>0</v>
      </c>
      <c r="Z25" s="352">
        <f>IF(ISERROR(VLOOKUP($D25,원자재구매리스트!$D:$Y,원자재구매리스트!P$1-3,FALSE))=TRUE,0,VLOOKUP($D25,원자재구매리스트!$D:$Y,원자재구매리스트!P$1-3,FALSE))</f>
        <v>0</v>
      </c>
      <c r="AA25" s="353">
        <f>IF(ISERROR(VLOOKUP($D25,원자재구매리스트!$D:$Y,원자재구매리스트!R$1-3,FALSE))=TRUE,0,VLOOKUP($D25,원자재구매리스트!$D:$Y,원자재구매리스트!R$1-3,FALSE))</f>
        <v>0</v>
      </c>
      <c r="AB25" s="353">
        <f>IF(ISERROR(VLOOKUP($D25,원자재구매리스트!$D:$Y,원자재구매리스트!T$1-3,FALSE))=TRUE,0,VLOOKUP($D25,원자재구매리스트!$D:$Y,원자재구매리스트!T$1-3,FALSE))</f>
        <v>0</v>
      </c>
      <c r="AC25" s="351">
        <f>IF(ISERROR(VLOOKUP($D25,원자재구매리스트!$D:$Y,원자재구매리스트!U$1-3,FALSE))=TRUE,0,VLOOKUP($D25,원자재구매리스트!$D:$Y,원자재구매리스트!U$1-3,FALSE))</f>
        <v>0</v>
      </c>
      <c r="AD25" s="354">
        <f>IF(ISERROR(VLOOKUP($D25,원자재구매리스트!$D:$Z,원자재구매리스트!Z$1-3,FALSE))=TRUE,0,VLOOKUP($D25,원자재구매리스트!$D:$Z,원자재구매리스트!Z$1-3,FALSE))</f>
        <v>0</v>
      </c>
      <c r="AE25" s="777">
        <f>IF(ISERROR(VLOOKUP($D25,원자재구매리스트!$D:$Y,원자재구매리스트!X$1-3,FALSE))=TRUE,0,VLOOKUP($D25,원자재구매리스트!$D:$Y,원자재구매리스트!X$1-3,FALSE))</f>
        <v>0</v>
      </c>
      <c r="AF25" s="780">
        <f t="shared" si="14"/>
        <v>0</v>
      </c>
      <c r="AG25" s="780">
        <f t="shared" si="12"/>
        <v>0</v>
      </c>
    </row>
    <row r="26" spans="1:33" s="325" customFormat="1" ht="52.5" customHeight="1">
      <c r="A26" s="331">
        <f t="shared" si="4"/>
        <v>19</v>
      </c>
      <c r="B26" s="349" t="str">
        <f t="shared" si="5"/>
        <v>ELK-동일모자-290</v>
      </c>
      <c r="C26" s="303">
        <f t="shared" si="6"/>
        <v>15</v>
      </c>
      <c r="D26" s="303" t="str">
        <f t="shared" si="7"/>
        <v>ELK-동일모자-29015</v>
      </c>
      <c r="E26" s="392">
        <f t="shared" si="8"/>
        <v>0</v>
      </c>
      <c r="F26" s="392">
        <f t="shared" si="9"/>
        <v>0</v>
      </c>
      <c r="G26" s="392">
        <f t="shared" si="10"/>
        <v>0</v>
      </c>
      <c r="H26" s="332"/>
      <c r="I26" s="404">
        <f t="shared" si="11"/>
        <v>3</v>
      </c>
      <c r="J26" s="407" t="str">
        <f>IF(ISERROR(VLOOKUP(MID($O26,1,3),CODE!$B:$G,CODE!$C$1,FALSE))=TRUE,"",VLOOKUP(MID($O26,1,3),CODE!$B:$G,CODE!$C$1,FALSE))</f>
        <v/>
      </c>
      <c r="K26" s="377" t="str">
        <f>IF(ISERROR(VLOOKUP(MID($O26,4,2),CODE!$K:$P,CODE!$L$1,FALSE))=TRUE,"",VLOOKUP(MID($O26,4,2),CODE!$K:$P,CODE!$L$1,FALSE))</f>
        <v/>
      </c>
      <c r="L26" s="377" t="str">
        <f>IF(ISERROR(VLOOKUP($B26,기획현황!$D:$BR,기획현황!$R$1+2,FALSE))=TRUE,"",VLOOKUP($B26,기획현황!$D:$BR,기획현황!$R$1+2,FALSE))</f>
        <v/>
      </c>
      <c r="M26" s="378"/>
      <c r="N26" s="377">
        <f>IF(ISERROR(VLOOKUP($A26,원자재구매리스트!$A:$Z,원자재구매리스트!M$1,FALSE))=TRUE,"",VLOOKUP($A26,원자재구매리스트!$A:$Z,원자재구매리스트!M$1,FALSE))</f>
        <v>0</v>
      </c>
      <c r="O26" s="408">
        <f>IF(ISERROR(VLOOKUP($A26,원자재구매리스트!$A:$Z,원자재구매리스트!N$1,FALSE))=TRUE,"",VLOOKUP($A26,원자재구매리스트!$A:$Z,원자재구매리스트!N$1,FALSE))</f>
        <v>0</v>
      </c>
      <c r="P26" s="413">
        <f>IF(B26="",0,SUMIF(기획현황!$D:$D,원자재구매정보!$B26,기획현황!$AF:$AF))</f>
        <v>0</v>
      </c>
      <c r="Q26" s="379" t="str">
        <f>IF(ISERROR(VLOOKUP($B26,기획현황!$D:$BR,기획현황!$AM$1+2,FALSE))=TRUE,"",VLOOKUP($B26,기획현황!$D:$BR,기획현황!$AM$1+2,FALSE))</f>
        <v/>
      </c>
      <c r="R26" s="751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9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9" t="str">
        <f>IF(ISERROR(VLOOKUP($B26,기획현황!$D:$BR,기획현황!$AV$1+2,FALSE))=TRUE,"",VLOOKUP($B26,기획현황!$D:$BR,기획현황!$AV$1+2,FALSE))</f>
        <v/>
      </c>
      <c r="U26" s="443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4">
        <f t="shared" si="13"/>
        <v>0</v>
      </c>
      <c r="W26" s="421" t="str">
        <f>IF(ISERROR(VLOOKUP($B26,기획현황!$D:$BR,기획현황!$AY$1+2,FALSE))=TRUE,"",VLOOKUP($B26,기획현황!$D:$BR,기획현황!$AY$1+2,FALSE))</f>
        <v/>
      </c>
      <c r="X26" s="422" t="str">
        <f>IF(ISERROR(VLOOKUP($B26,기획현황!$D:$BR,기획현황!$BB$1+2,FALSE))=TRUE,"",VLOOKUP($B26,기획현황!$D:$BR,기획현황!$BB$1+2,FALSE))</f>
        <v/>
      </c>
      <c r="Y26" s="428">
        <f>IF(ISERROR(VLOOKUP($D26,원자재구매리스트!$D:$Y,원자재구매리스트!O$1-3,FALSE))=TRUE,0,VLOOKUP($D26,원자재구매리스트!$D:$Y,원자재구매리스트!O$1-3,FALSE))</f>
        <v>0</v>
      </c>
      <c r="Z26" s="352">
        <f>IF(ISERROR(VLOOKUP($D26,원자재구매리스트!$D:$Y,원자재구매리스트!P$1-3,FALSE))=TRUE,0,VLOOKUP($D26,원자재구매리스트!$D:$Y,원자재구매리스트!P$1-3,FALSE))</f>
        <v>0</v>
      </c>
      <c r="AA26" s="353">
        <f>IF(ISERROR(VLOOKUP($D26,원자재구매리스트!$D:$Y,원자재구매리스트!R$1-3,FALSE))=TRUE,0,VLOOKUP($D26,원자재구매리스트!$D:$Y,원자재구매리스트!R$1-3,FALSE))</f>
        <v>0</v>
      </c>
      <c r="AB26" s="353">
        <f>IF(ISERROR(VLOOKUP($D26,원자재구매리스트!$D:$Y,원자재구매리스트!T$1-3,FALSE))=TRUE,0,VLOOKUP($D26,원자재구매리스트!$D:$Y,원자재구매리스트!T$1-3,FALSE))</f>
        <v>0</v>
      </c>
      <c r="AC26" s="351">
        <f>IF(ISERROR(VLOOKUP($D26,원자재구매리스트!$D:$Y,원자재구매리스트!U$1-3,FALSE))=TRUE,0,VLOOKUP($D26,원자재구매리스트!$D:$Y,원자재구매리스트!U$1-3,FALSE))</f>
        <v>0</v>
      </c>
      <c r="AD26" s="354">
        <f>IF(ISERROR(VLOOKUP($D26,원자재구매리스트!$D:$Z,원자재구매리스트!Z$1-3,FALSE))=TRUE,0,VLOOKUP($D26,원자재구매리스트!$D:$Z,원자재구매리스트!Z$1-3,FALSE))</f>
        <v>0</v>
      </c>
      <c r="AE26" s="777">
        <f>IF(ISERROR(VLOOKUP($D26,원자재구매리스트!$D:$Y,원자재구매리스트!X$1-3,FALSE))=TRUE,0,VLOOKUP($D26,원자재구매리스트!$D:$Y,원자재구매리스트!X$1-3,FALSE))</f>
        <v>0</v>
      </c>
      <c r="AF26" s="780">
        <f t="shared" si="14"/>
        <v>0</v>
      </c>
      <c r="AG26" s="780">
        <f t="shared" si="12"/>
        <v>0</v>
      </c>
    </row>
    <row r="27" spans="1:33" s="325" customFormat="1" ht="52.5" customHeight="1">
      <c r="A27" s="331">
        <f t="shared" si="4"/>
        <v>20</v>
      </c>
      <c r="B27" s="349" t="str">
        <f t="shared" si="5"/>
        <v>ELK-동일모자-290</v>
      </c>
      <c r="C27" s="303">
        <f t="shared" si="6"/>
        <v>16</v>
      </c>
      <c r="D27" s="303" t="str">
        <f t="shared" si="7"/>
        <v>ELK-동일모자-29016</v>
      </c>
      <c r="E27" s="392">
        <f t="shared" si="8"/>
        <v>0</v>
      </c>
      <c r="F27" s="392">
        <f t="shared" si="9"/>
        <v>0</v>
      </c>
      <c r="G27" s="392">
        <f t="shared" si="10"/>
        <v>0</v>
      </c>
      <c r="H27" s="332"/>
      <c r="I27" s="404">
        <f t="shared" si="11"/>
        <v>3</v>
      </c>
      <c r="J27" s="407" t="str">
        <f>IF(ISERROR(VLOOKUP(MID($O27,1,3),CODE!$B:$G,CODE!$C$1,FALSE))=TRUE,"",VLOOKUP(MID($O27,1,3),CODE!$B:$G,CODE!$C$1,FALSE))</f>
        <v/>
      </c>
      <c r="K27" s="377" t="str">
        <f>IF(ISERROR(VLOOKUP(MID($O27,4,2),CODE!$K:$P,CODE!$L$1,FALSE))=TRUE,"",VLOOKUP(MID($O27,4,2),CODE!$K:$P,CODE!$L$1,FALSE))</f>
        <v/>
      </c>
      <c r="L27" s="377" t="str">
        <f>IF(ISERROR(VLOOKUP($B27,기획현황!$D:$BR,기획현황!$R$1+2,FALSE))=TRUE,"",VLOOKUP($B27,기획현황!$D:$BR,기획현황!$R$1+2,FALSE))</f>
        <v/>
      </c>
      <c r="M27" s="378"/>
      <c r="N27" s="377">
        <f>IF(ISERROR(VLOOKUP($A27,원자재구매리스트!$A:$Z,원자재구매리스트!M$1,FALSE))=TRUE,"",VLOOKUP($A27,원자재구매리스트!$A:$Z,원자재구매리스트!M$1,FALSE))</f>
        <v>0</v>
      </c>
      <c r="O27" s="408">
        <f>IF(ISERROR(VLOOKUP($A27,원자재구매리스트!$A:$Z,원자재구매리스트!N$1,FALSE))=TRUE,"",VLOOKUP($A27,원자재구매리스트!$A:$Z,원자재구매리스트!N$1,FALSE))</f>
        <v>0</v>
      </c>
      <c r="P27" s="413">
        <f>IF(B27="",0,SUMIF(기획현황!$D:$D,원자재구매정보!$B27,기획현황!$AF:$AF))</f>
        <v>0</v>
      </c>
      <c r="Q27" s="379" t="str">
        <f>IF(ISERROR(VLOOKUP($B27,기획현황!$D:$BR,기획현황!$AM$1+2,FALSE))=TRUE,"",VLOOKUP($B27,기획현황!$D:$BR,기획현황!$AM$1+2,FALSE))</f>
        <v/>
      </c>
      <c r="R27" s="751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9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9" t="str">
        <f>IF(ISERROR(VLOOKUP($B27,기획현황!$D:$BR,기획현황!$AV$1+2,FALSE))=TRUE,"",VLOOKUP($B27,기획현황!$D:$BR,기획현황!$AV$1+2,FALSE))</f>
        <v/>
      </c>
      <c r="U27" s="443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4">
        <f t="shared" si="13"/>
        <v>0</v>
      </c>
      <c r="W27" s="421" t="str">
        <f>IF(ISERROR(VLOOKUP($B27,기획현황!$D:$BR,기획현황!$AY$1+2,FALSE))=TRUE,"",VLOOKUP($B27,기획현황!$D:$BR,기획현황!$AY$1+2,FALSE))</f>
        <v/>
      </c>
      <c r="X27" s="422" t="str">
        <f>IF(ISERROR(VLOOKUP($B27,기획현황!$D:$BR,기획현황!$BB$1+2,FALSE))=TRUE,"",VLOOKUP($B27,기획현황!$D:$BR,기획현황!$BB$1+2,FALSE))</f>
        <v/>
      </c>
      <c r="Y27" s="428">
        <f>IF(ISERROR(VLOOKUP($D27,원자재구매리스트!$D:$Y,원자재구매리스트!O$1-3,FALSE))=TRUE,0,VLOOKUP($D27,원자재구매리스트!$D:$Y,원자재구매리스트!O$1-3,FALSE))</f>
        <v>0</v>
      </c>
      <c r="Z27" s="352">
        <f>IF(ISERROR(VLOOKUP($D27,원자재구매리스트!$D:$Y,원자재구매리스트!P$1-3,FALSE))=TRUE,0,VLOOKUP($D27,원자재구매리스트!$D:$Y,원자재구매리스트!P$1-3,FALSE))</f>
        <v>0</v>
      </c>
      <c r="AA27" s="353">
        <f>IF(ISERROR(VLOOKUP($D27,원자재구매리스트!$D:$Y,원자재구매리스트!R$1-3,FALSE))=TRUE,0,VLOOKUP($D27,원자재구매리스트!$D:$Y,원자재구매리스트!R$1-3,FALSE))</f>
        <v>0</v>
      </c>
      <c r="AB27" s="353">
        <f>IF(ISERROR(VLOOKUP($D27,원자재구매리스트!$D:$Y,원자재구매리스트!T$1-3,FALSE))=TRUE,0,VLOOKUP($D27,원자재구매리스트!$D:$Y,원자재구매리스트!T$1-3,FALSE))</f>
        <v>0</v>
      </c>
      <c r="AC27" s="351">
        <f>IF(ISERROR(VLOOKUP($D27,원자재구매리스트!$D:$Y,원자재구매리스트!U$1-3,FALSE))=TRUE,0,VLOOKUP($D27,원자재구매리스트!$D:$Y,원자재구매리스트!U$1-3,FALSE))</f>
        <v>0</v>
      </c>
      <c r="AD27" s="354">
        <f>IF(ISERROR(VLOOKUP($D27,원자재구매리스트!$D:$Z,원자재구매리스트!Z$1-3,FALSE))=TRUE,0,VLOOKUP($D27,원자재구매리스트!$D:$Z,원자재구매리스트!Z$1-3,FALSE))</f>
        <v>0</v>
      </c>
      <c r="AE27" s="777">
        <f>IF(ISERROR(VLOOKUP($D27,원자재구매리스트!$D:$Y,원자재구매리스트!X$1-3,FALSE))=TRUE,0,VLOOKUP($D27,원자재구매리스트!$D:$Y,원자재구매리스트!X$1-3,FALSE))</f>
        <v>0</v>
      </c>
      <c r="AF27" s="780">
        <f t="shared" si="14"/>
        <v>0</v>
      </c>
      <c r="AG27" s="780">
        <f t="shared" si="12"/>
        <v>0</v>
      </c>
    </row>
    <row r="28" spans="1:33" s="325" customFormat="1" ht="52.5" customHeight="1">
      <c r="A28" s="331">
        <f t="shared" si="4"/>
        <v>21</v>
      </c>
      <c r="B28" s="349" t="str">
        <f t="shared" si="5"/>
        <v>ELK-동일모자-290</v>
      </c>
      <c r="C28" s="303">
        <f t="shared" si="6"/>
        <v>17</v>
      </c>
      <c r="D28" s="303" t="str">
        <f t="shared" si="7"/>
        <v>ELK-동일모자-29017</v>
      </c>
      <c r="E28" s="392">
        <f t="shared" si="8"/>
        <v>0</v>
      </c>
      <c r="F28" s="392">
        <f t="shared" si="9"/>
        <v>0</v>
      </c>
      <c r="G28" s="392">
        <f t="shared" si="10"/>
        <v>0</v>
      </c>
      <c r="H28" s="332"/>
      <c r="I28" s="404">
        <f t="shared" si="11"/>
        <v>3</v>
      </c>
      <c r="J28" s="407" t="str">
        <f>IF(ISERROR(VLOOKUP(MID($O28,1,3),CODE!$B:$G,CODE!$C$1,FALSE))=TRUE,"",VLOOKUP(MID($O28,1,3),CODE!$B:$G,CODE!$C$1,FALSE))</f>
        <v/>
      </c>
      <c r="K28" s="377" t="str">
        <f>IF(ISERROR(VLOOKUP(MID($O28,4,2),CODE!$K:$P,CODE!$L$1,FALSE))=TRUE,"",VLOOKUP(MID($O28,4,2),CODE!$K:$P,CODE!$L$1,FALSE))</f>
        <v/>
      </c>
      <c r="L28" s="377" t="str">
        <f>IF(ISERROR(VLOOKUP($B28,기획현황!$D:$BR,기획현황!$R$1+2,FALSE))=TRUE,"",VLOOKUP($B28,기획현황!$D:$BR,기획현황!$R$1+2,FALSE))</f>
        <v/>
      </c>
      <c r="M28" s="378"/>
      <c r="N28" s="377">
        <f>IF(ISERROR(VLOOKUP($A28,원자재구매리스트!$A:$Z,원자재구매리스트!M$1,FALSE))=TRUE,"",VLOOKUP($A28,원자재구매리스트!$A:$Z,원자재구매리스트!M$1,FALSE))</f>
        <v>0</v>
      </c>
      <c r="O28" s="408">
        <f>IF(ISERROR(VLOOKUP($A28,원자재구매리스트!$A:$Z,원자재구매리스트!N$1,FALSE))=TRUE,"",VLOOKUP($A28,원자재구매리스트!$A:$Z,원자재구매리스트!N$1,FALSE))</f>
        <v>0</v>
      </c>
      <c r="P28" s="413">
        <f>IF(B28="",0,SUMIF(기획현황!$D:$D,원자재구매정보!$B28,기획현황!$AF:$AF))</f>
        <v>0</v>
      </c>
      <c r="Q28" s="379" t="str">
        <f>IF(ISERROR(VLOOKUP($B28,기획현황!$D:$BR,기획현황!$AM$1+2,FALSE))=TRUE,"",VLOOKUP($B28,기획현황!$D:$BR,기획현황!$AM$1+2,FALSE))</f>
        <v/>
      </c>
      <c r="R28" s="751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9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9" t="str">
        <f>IF(ISERROR(VLOOKUP($B28,기획현황!$D:$BR,기획현황!$AV$1+2,FALSE))=TRUE,"",VLOOKUP($B28,기획현황!$D:$BR,기획현황!$AV$1+2,FALSE))</f>
        <v/>
      </c>
      <c r="U28" s="443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4">
        <f t="shared" si="13"/>
        <v>0</v>
      </c>
      <c r="W28" s="421" t="str">
        <f>IF(ISERROR(VLOOKUP($B28,기획현황!$D:$BR,기획현황!$AY$1+2,FALSE))=TRUE,"",VLOOKUP($B28,기획현황!$D:$BR,기획현황!$AY$1+2,FALSE))</f>
        <v/>
      </c>
      <c r="X28" s="422" t="str">
        <f>IF(ISERROR(VLOOKUP($B28,기획현황!$D:$BR,기획현황!$BB$1+2,FALSE))=TRUE,"",VLOOKUP($B28,기획현황!$D:$BR,기획현황!$BB$1+2,FALSE))</f>
        <v/>
      </c>
      <c r="Y28" s="428">
        <f>IF(ISERROR(VLOOKUP($D28,원자재구매리스트!$D:$Y,원자재구매리스트!O$1-3,FALSE))=TRUE,0,VLOOKUP($D28,원자재구매리스트!$D:$Y,원자재구매리스트!O$1-3,FALSE))</f>
        <v>0</v>
      </c>
      <c r="Z28" s="352">
        <f>IF(ISERROR(VLOOKUP($D28,원자재구매리스트!$D:$Y,원자재구매리스트!P$1-3,FALSE))=TRUE,0,VLOOKUP($D28,원자재구매리스트!$D:$Y,원자재구매리스트!P$1-3,FALSE))</f>
        <v>0</v>
      </c>
      <c r="AA28" s="353">
        <f>IF(ISERROR(VLOOKUP($D28,원자재구매리스트!$D:$Y,원자재구매리스트!R$1-3,FALSE))=TRUE,0,VLOOKUP($D28,원자재구매리스트!$D:$Y,원자재구매리스트!R$1-3,FALSE))</f>
        <v>0</v>
      </c>
      <c r="AB28" s="353">
        <f>IF(ISERROR(VLOOKUP($D28,원자재구매리스트!$D:$Y,원자재구매리스트!T$1-3,FALSE))=TRUE,0,VLOOKUP($D28,원자재구매리스트!$D:$Y,원자재구매리스트!T$1-3,FALSE))</f>
        <v>0</v>
      </c>
      <c r="AC28" s="351">
        <f>IF(ISERROR(VLOOKUP($D28,원자재구매리스트!$D:$Y,원자재구매리스트!U$1-3,FALSE))=TRUE,0,VLOOKUP($D28,원자재구매리스트!$D:$Y,원자재구매리스트!U$1-3,FALSE))</f>
        <v>0</v>
      </c>
      <c r="AD28" s="354">
        <f>IF(ISERROR(VLOOKUP($D28,원자재구매리스트!$D:$Z,원자재구매리스트!Z$1-3,FALSE))=TRUE,0,VLOOKUP($D28,원자재구매리스트!$D:$Z,원자재구매리스트!Z$1-3,FALSE))</f>
        <v>0</v>
      </c>
      <c r="AE28" s="777">
        <f>IF(ISERROR(VLOOKUP($D28,원자재구매리스트!$D:$Y,원자재구매리스트!X$1-3,FALSE))=TRUE,0,VLOOKUP($D28,원자재구매리스트!$D:$Y,원자재구매리스트!X$1-3,FALSE))</f>
        <v>0</v>
      </c>
      <c r="AF28" s="780">
        <f t="shared" si="14"/>
        <v>0</v>
      </c>
      <c r="AG28" s="780">
        <f t="shared" si="12"/>
        <v>0</v>
      </c>
    </row>
    <row r="29" spans="1:33" s="325" customFormat="1" ht="52.5" customHeight="1">
      <c r="A29" s="331">
        <f t="shared" si="4"/>
        <v>22</v>
      </c>
      <c r="B29" s="349" t="str">
        <f t="shared" si="5"/>
        <v>ELK-동일모자-290</v>
      </c>
      <c r="C29" s="303">
        <f t="shared" si="6"/>
        <v>18</v>
      </c>
      <c r="D29" s="303" t="str">
        <f t="shared" si="7"/>
        <v>ELK-동일모자-29018</v>
      </c>
      <c r="E29" s="392">
        <f t="shared" si="8"/>
        <v>0</v>
      </c>
      <c r="F29" s="392">
        <f t="shared" si="9"/>
        <v>0</v>
      </c>
      <c r="G29" s="392">
        <f t="shared" si="10"/>
        <v>0</v>
      </c>
      <c r="H29" s="332"/>
      <c r="I29" s="404">
        <f t="shared" si="11"/>
        <v>3</v>
      </c>
      <c r="J29" s="407" t="str">
        <f>IF(ISERROR(VLOOKUP(MID($O29,1,3),CODE!$B:$G,CODE!$C$1,FALSE))=TRUE,"",VLOOKUP(MID($O29,1,3),CODE!$B:$G,CODE!$C$1,FALSE))</f>
        <v/>
      </c>
      <c r="K29" s="377" t="str">
        <f>IF(ISERROR(VLOOKUP(MID($O29,4,2),CODE!$K:$P,CODE!$L$1,FALSE))=TRUE,"",VLOOKUP(MID($O29,4,2),CODE!$K:$P,CODE!$L$1,FALSE))</f>
        <v/>
      </c>
      <c r="L29" s="377" t="str">
        <f>IF(ISERROR(VLOOKUP($B29,기획현황!$D:$BR,기획현황!$R$1+2,FALSE))=TRUE,"",VLOOKUP($B29,기획현황!$D:$BR,기획현황!$R$1+2,FALSE))</f>
        <v/>
      </c>
      <c r="M29" s="378"/>
      <c r="N29" s="377">
        <f>IF(ISERROR(VLOOKUP($A29,원자재구매리스트!$A:$Z,원자재구매리스트!M$1,FALSE))=TRUE,"",VLOOKUP($A29,원자재구매리스트!$A:$Z,원자재구매리스트!M$1,FALSE))</f>
        <v>0</v>
      </c>
      <c r="O29" s="408">
        <f>IF(ISERROR(VLOOKUP($A29,원자재구매리스트!$A:$Z,원자재구매리스트!N$1,FALSE))=TRUE,"",VLOOKUP($A29,원자재구매리스트!$A:$Z,원자재구매리스트!N$1,FALSE))</f>
        <v>0</v>
      </c>
      <c r="P29" s="413">
        <f>IF(B29="",0,SUMIF(기획현황!$D:$D,원자재구매정보!$B29,기획현황!$AF:$AF))</f>
        <v>0</v>
      </c>
      <c r="Q29" s="379" t="str">
        <f>IF(ISERROR(VLOOKUP($B29,기획현황!$D:$BR,기획현황!$AM$1+2,FALSE))=TRUE,"",VLOOKUP($B29,기획현황!$D:$BR,기획현황!$AM$1+2,FALSE))</f>
        <v/>
      </c>
      <c r="R29" s="751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9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9" t="str">
        <f>IF(ISERROR(VLOOKUP($B29,기획현황!$D:$BR,기획현황!$AV$1+2,FALSE))=TRUE,"",VLOOKUP($B29,기획현황!$D:$BR,기획현황!$AV$1+2,FALSE))</f>
        <v/>
      </c>
      <c r="U29" s="443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4">
        <f t="shared" si="13"/>
        <v>0</v>
      </c>
      <c r="W29" s="421" t="str">
        <f>IF(ISERROR(VLOOKUP($B29,기획현황!$D:$BR,기획현황!$AY$1+2,FALSE))=TRUE,"",VLOOKUP($B29,기획현황!$D:$BR,기획현황!$AY$1+2,FALSE))</f>
        <v/>
      </c>
      <c r="X29" s="422" t="str">
        <f>IF(ISERROR(VLOOKUP($B29,기획현황!$D:$BR,기획현황!$BB$1+2,FALSE))=TRUE,"",VLOOKUP($B29,기획현황!$D:$BR,기획현황!$BB$1+2,FALSE))</f>
        <v/>
      </c>
      <c r="Y29" s="428">
        <f>IF(ISERROR(VLOOKUP($D29,원자재구매리스트!$D:$Y,원자재구매리스트!O$1-3,FALSE))=TRUE,0,VLOOKUP($D29,원자재구매리스트!$D:$Y,원자재구매리스트!O$1-3,FALSE))</f>
        <v>0</v>
      </c>
      <c r="Z29" s="352">
        <f>IF(ISERROR(VLOOKUP($D29,원자재구매리스트!$D:$Y,원자재구매리스트!P$1-3,FALSE))=TRUE,0,VLOOKUP($D29,원자재구매리스트!$D:$Y,원자재구매리스트!P$1-3,FALSE))</f>
        <v>0</v>
      </c>
      <c r="AA29" s="353">
        <f>IF(ISERROR(VLOOKUP($D29,원자재구매리스트!$D:$Y,원자재구매리스트!R$1-3,FALSE))=TRUE,0,VLOOKUP($D29,원자재구매리스트!$D:$Y,원자재구매리스트!R$1-3,FALSE))</f>
        <v>0</v>
      </c>
      <c r="AB29" s="353">
        <f>IF(ISERROR(VLOOKUP($D29,원자재구매리스트!$D:$Y,원자재구매리스트!T$1-3,FALSE))=TRUE,0,VLOOKUP($D29,원자재구매리스트!$D:$Y,원자재구매리스트!T$1-3,FALSE))</f>
        <v>0</v>
      </c>
      <c r="AC29" s="351">
        <f>IF(ISERROR(VLOOKUP($D29,원자재구매리스트!$D:$Y,원자재구매리스트!U$1-3,FALSE))=TRUE,0,VLOOKUP($D29,원자재구매리스트!$D:$Y,원자재구매리스트!U$1-3,FALSE))</f>
        <v>0</v>
      </c>
      <c r="AD29" s="354">
        <f>IF(ISERROR(VLOOKUP($D29,원자재구매리스트!$D:$Z,원자재구매리스트!Z$1-3,FALSE))=TRUE,0,VLOOKUP($D29,원자재구매리스트!$D:$Z,원자재구매리스트!Z$1-3,FALSE))</f>
        <v>0</v>
      </c>
      <c r="AE29" s="777">
        <f>IF(ISERROR(VLOOKUP($D29,원자재구매리스트!$D:$Y,원자재구매리스트!X$1-3,FALSE))=TRUE,0,VLOOKUP($D29,원자재구매리스트!$D:$Y,원자재구매리스트!X$1-3,FALSE))</f>
        <v>0</v>
      </c>
      <c r="AF29" s="780">
        <f t="shared" si="14"/>
        <v>0</v>
      </c>
      <c r="AG29" s="780">
        <f t="shared" si="12"/>
        <v>0</v>
      </c>
    </row>
    <row r="30" spans="1:33" s="325" customFormat="1" ht="52.5" customHeight="1">
      <c r="A30" s="331">
        <f t="shared" si="4"/>
        <v>23</v>
      </c>
      <c r="B30" s="349" t="str">
        <f t="shared" si="5"/>
        <v>ELK-동일모자-290</v>
      </c>
      <c r="C30" s="303">
        <f t="shared" si="6"/>
        <v>19</v>
      </c>
      <c r="D30" s="303" t="str">
        <f t="shared" si="7"/>
        <v>ELK-동일모자-29019</v>
      </c>
      <c r="E30" s="392">
        <f t="shared" si="8"/>
        <v>0</v>
      </c>
      <c r="F30" s="392">
        <f t="shared" si="9"/>
        <v>0</v>
      </c>
      <c r="G30" s="392">
        <f t="shared" si="10"/>
        <v>0</v>
      </c>
      <c r="H30" s="332"/>
      <c r="I30" s="404">
        <f t="shared" si="11"/>
        <v>3</v>
      </c>
      <c r="J30" s="407" t="str">
        <f>IF(ISERROR(VLOOKUP(MID($O30,1,3),CODE!$B:$G,CODE!$C$1,FALSE))=TRUE,"",VLOOKUP(MID($O30,1,3),CODE!$B:$G,CODE!$C$1,FALSE))</f>
        <v/>
      </c>
      <c r="K30" s="377" t="str">
        <f>IF(ISERROR(VLOOKUP(MID($O30,4,2),CODE!$K:$P,CODE!$L$1,FALSE))=TRUE,"",VLOOKUP(MID($O30,4,2),CODE!$K:$P,CODE!$L$1,FALSE))</f>
        <v/>
      </c>
      <c r="L30" s="377" t="str">
        <f>IF(ISERROR(VLOOKUP($B30,기획현황!$D:$BR,기획현황!$R$1+2,FALSE))=TRUE,"",VLOOKUP($B30,기획현황!$D:$BR,기획현황!$R$1+2,FALSE))</f>
        <v/>
      </c>
      <c r="M30" s="378"/>
      <c r="N30" s="377">
        <f>IF(ISERROR(VLOOKUP($A30,원자재구매리스트!$A:$Z,원자재구매리스트!M$1,FALSE))=TRUE,"",VLOOKUP($A30,원자재구매리스트!$A:$Z,원자재구매리스트!M$1,FALSE))</f>
        <v>0</v>
      </c>
      <c r="O30" s="408">
        <f>IF(ISERROR(VLOOKUP($A30,원자재구매리스트!$A:$Z,원자재구매리스트!N$1,FALSE))=TRUE,"",VLOOKUP($A30,원자재구매리스트!$A:$Z,원자재구매리스트!N$1,FALSE))</f>
        <v>0</v>
      </c>
      <c r="P30" s="413">
        <f>IF(B30="",0,SUMIF(기획현황!$D:$D,원자재구매정보!$B30,기획현황!$AF:$AF))</f>
        <v>0</v>
      </c>
      <c r="Q30" s="379" t="str">
        <f>IF(ISERROR(VLOOKUP($B30,기획현황!$D:$BR,기획현황!$AM$1+2,FALSE))=TRUE,"",VLOOKUP($B30,기획현황!$D:$BR,기획현황!$AM$1+2,FALSE))</f>
        <v/>
      </c>
      <c r="R30" s="751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9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9" t="str">
        <f>IF(ISERROR(VLOOKUP($B30,기획현황!$D:$BR,기획현황!$AV$1+2,FALSE))=TRUE,"",VLOOKUP($B30,기획현황!$D:$BR,기획현황!$AV$1+2,FALSE))</f>
        <v/>
      </c>
      <c r="U30" s="443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4">
        <f t="shared" si="13"/>
        <v>0</v>
      </c>
      <c r="W30" s="421" t="str">
        <f>IF(ISERROR(VLOOKUP($B30,기획현황!$D:$BR,기획현황!$AY$1+2,FALSE))=TRUE,"",VLOOKUP($B30,기획현황!$D:$BR,기획현황!$AY$1+2,FALSE))</f>
        <v/>
      </c>
      <c r="X30" s="422" t="str">
        <f>IF(ISERROR(VLOOKUP($B30,기획현황!$D:$BR,기획현황!$BB$1+2,FALSE))=TRUE,"",VLOOKUP($B30,기획현황!$D:$BR,기획현황!$BB$1+2,FALSE))</f>
        <v/>
      </c>
      <c r="Y30" s="428">
        <f>IF(ISERROR(VLOOKUP($D30,원자재구매리스트!$D:$Y,원자재구매리스트!O$1-3,FALSE))=TRUE,0,VLOOKUP($D30,원자재구매리스트!$D:$Y,원자재구매리스트!O$1-3,FALSE))</f>
        <v>0</v>
      </c>
      <c r="Z30" s="352">
        <f>IF(ISERROR(VLOOKUP($D30,원자재구매리스트!$D:$Y,원자재구매리스트!P$1-3,FALSE))=TRUE,0,VLOOKUP($D30,원자재구매리스트!$D:$Y,원자재구매리스트!P$1-3,FALSE))</f>
        <v>0</v>
      </c>
      <c r="AA30" s="353">
        <f>IF(ISERROR(VLOOKUP($D30,원자재구매리스트!$D:$Y,원자재구매리스트!R$1-3,FALSE))=TRUE,0,VLOOKUP($D30,원자재구매리스트!$D:$Y,원자재구매리스트!R$1-3,FALSE))</f>
        <v>0</v>
      </c>
      <c r="AB30" s="353">
        <f>IF(ISERROR(VLOOKUP($D30,원자재구매리스트!$D:$Y,원자재구매리스트!T$1-3,FALSE))=TRUE,0,VLOOKUP($D30,원자재구매리스트!$D:$Y,원자재구매리스트!T$1-3,FALSE))</f>
        <v>0</v>
      </c>
      <c r="AC30" s="351">
        <f>IF(ISERROR(VLOOKUP($D30,원자재구매리스트!$D:$Y,원자재구매리스트!U$1-3,FALSE))=TRUE,0,VLOOKUP($D30,원자재구매리스트!$D:$Y,원자재구매리스트!U$1-3,FALSE))</f>
        <v>0</v>
      </c>
      <c r="AD30" s="354">
        <f>IF(ISERROR(VLOOKUP($D30,원자재구매리스트!$D:$Z,원자재구매리스트!Z$1-3,FALSE))=TRUE,0,VLOOKUP($D30,원자재구매리스트!$D:$Z,원자재구매리스트!Z$1-3,FALSE))</f>
        <v>0</v>
      </c>
      <c r="AE30" s="777">
        <f>IF(ISERROR(VLOOKUP($D30,원자재구매리스트!$D:$Y,원자재구매리스트!X$1-3,FALSE))=TRUE,0,VLOOKUP($D30,원자재구매리스트!$D:$Y,원자재구매리스트!X$1-3,FALSE))</f>
        <v>0</v>
      </c>
      <c r="AF30" s="780">
        <f t="shared" si="14"/>
        <v>0</v>
      </c>
      <c r="AG30" s="780">
        <f t="shared" si="12"/>
        <v>0</v>
      </c>
    </row>
    <row r="31" spans="1:33" s="325" customFormat="1" ht="52.5" customHeight="1">
      <c r="A31" s="331">
        <f t="shared" si="4"/>
        <v>24</v>
      </c>
      <c r="B31" s="349" t="str">
        <f t="shared" si="5"/>
        <v>ELK-동일모자-290</v>
      </c>
      <c r="C31" s="303">
        <f t="shared" si="6"/>
        <v>20</v>
      </c>
      <c r="D31" s="303" t="str">
        <f t="shared" si="7"/>
        <v>ELK-동일모자-29020</v>
      </c>
      <c r="E31" s="392">
        <f t="shared" si="8"/>
        <v>0</v>
      </c>
      <c r="F31" s="392">
        <f t="shared" si="9"/>
        <v>0</v>
      </c>
      <c r="G31" s="392">
        <f t="shared" si="10"/>
        <v>0</v>
      </c>
      <c r="H31" s="332"/>
      <c r="I31" s="404">
        <f t="shared" si="11"/>
        <v>3</v>
      </c>
      <c r="J31" s="407" t="str">
        <f>IF(ISERROR(VLOOKUP(MID($O31,1,3),CODE!$B:$G,CODE!$C$1,FALSE))=TRUE,"",VLOOKUP(MID($O31,1,3),CODE!$B:$G,CODE!$C$1,FALSE))</f>
        <v/>
      </c>
      <c r="K31" s="377" t="str">
        <f>IF(ISERROR(VLOOKUP(MID($O31,4,2),CODE!$K:$P,CODE!$L$1,FALSE))=TRUE,"",VLOOKUP(MID($O31,4,2),CODE!$K:$P,CODE!$L$1,FALSE))</f>
        <v/>
      </c>
      <c r="L31" s="377" t="str">
        <f>IF(ISERROR(VLOOKUP($B31,기획현황!$D:$BR,기획현황!$R$1+2,FALSE))=TRUE,"",VLOOKUP($B31,기획현황!$D:$BR,기획현황!$R$1+2,FALSE))</f>
        <v/>
      </c>
      <c r="M31" s="378"/>
      <c r="N31" s="377">
        <f>IF(ISERROR(VLOOKUP($A31,원자재구매리스트!$A:$Z,원자재구매리스트!M$1,FALSE))=TRUE,"",VLOOKUP($A31,원자재구매리스트!$A:$Z,원자재구매리스트!M$1,FALSE))</f>
        <v>0</v>
      </c>
      <c r="O31" s="408">
        <f>IF(ISERROR(VLOOKUP($A31,원자재구매리스트!$A:$Z,원자재구매리스트!N$1,FALSE))=TRUE,"",VLOOKUP($A31,원자재구매리스트!$A:$Z,원자재구매리스트!N$1,FALSE))</f>
        <v>0</v>
      </c>
      <c r="P31" s="413">
        <f>IF(B31="",0,SUMIF(기획현황!$D:$D,원자재구매정보!$B31,기획현황!$AF:$AF))</f>
        <v>0</v>
      </c>
      <c r="Q31" s="379" t="str">
        <f>IF(ISERROR(VLOOKUP($B31,기획현황!$D:$BR,기획현황!$AM$1+2,FALSE))=TRUE,"",VLOOKUP($B31,기획현황!$D:$BR,기획현황!$AM$1+2,FALSE))</f>
        <v/>
      </c>
      <c r="R31" s="751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9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9" t="str">
        <f>IF(ISERROR(VLOOKUP($B31,기획현황!$D:$BR,기획현황!$AV$1+2,FALSE))=TRUE,"",VLOOKUP($B31,기획현황!$D:$BR,기획현황!$AV$1+2,FALSE))</f>
        <v/>
      </c>
      <c r="U31" s="443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4">
        <f t="shared" si="13"/>
        <v>0</v>
      </c>
      <c r="W31" s="421" t="str">
        <f>IF(ISERROR(VLOOKUP($B31,기획현황!$D:$BR,기획현황!$AY$1+2,FALSE))=TRUE,"",VLOOKUP($B31,기획현황!$D:$BR,기획현황!$AY$1+2,FALSE))</f>
        <v/>
      </c>
      <c r="X31" s="422" t="str">
        <f>IF(ISERROR(VLOOKUP($B31,기획현황!$D:$BR,기획현황!$BB$1+2,FALSE))=TRUE,"",VLOOKUP($B31,기획현황!$D:$BR,기획현황!$BB$1+2,FALSE))</f>
        <v/>
      </c>
      <c r="Y31" s="428">
        <f>IF(ISERROR(VLOOKUP($D31,원자재구매리스트!$D:$Y,원자재구매리스트!O$1-3,FALSE))=TRUE,0,VLOOKUP($D31,원자재구매리스트!$D:$Y,원자재구매리스트!O$1-3,FALSE))</f>
        <v>0</v>
      </c>
      <c r="Z31" s="352">
        <f>IF(ISERROR(VLOOKUP($D31,원자재구매리스트!$D:$Y,원자재구매리스트!P$1-3,FALSE))=TRUE,0,VLOOKUP($D31,원자재구매리스트!$D:$Y,원자재구매리스트!P$1-3,FALSE))</f>
        <v>0</v>
      </c>
      <c r="AA31" s="353">
        <f>IF(ISERROR(VLOOKUP($D31,원자재구매리스트!$D:$Y,원자재구매리스트!R$1-3,FALSE))=TRUE,0,VLOOKUP($D31,원자재구매리스트!$D:$Y,원자재구매리스트!R$1-3,FALSE))</f>
        <v>0</v>
      </c>
      <c r="AB31" s="353">
        <f>IF(ISERROR(VLOOKUP($D31,원자재구매리스트!$D:$Y,원자재구매리스트!T$1-3,FALSE))=TRUE,0,VLOOKUP($D31,원자재구매리스트!$D:$Y,원자재구매리스트!T$1-3,FALSE))</f>
        <v>0</v>
      </c>
      <c r="AC31" s="351">
        <f>IF(ISERROR(VLOOKUP($D31,원자재구매리스트!$D:$Y,원자재구매리스트!U$1-3,FALSE))=TRUE,0,VLOOKUP($D31,원자재구매리스트!$D:$Y,원자재구매리스트!U$1-3,FALSE))</f>
        <v>0</v>
      </c>
      <c r="AD31" s="354">
        <f>IF(ISERROR(VLOOKUP($D31,원자재구매리스트!$D:$Z,원자재구매리스트!Z$1-3,FALSE))=TRUE,0,VLOOKUP($D31,원자재구매리스트!$D:$Z,원자재구매리스트!Z$1-3,FALSE))</f>
        <v>0</v>
      </c>
      <c r="AE31" s="777">
        <f>IF(ISERROR(VLOOKUP($D31,원자재구매리스트!$D:$Y,원자재구매리스트!X$1-3,FALSE))=TRUE,0,VLOOKUP($D31,원자재구매리스트!$D:$Y,원자재구매리스트!X$1-3,FALSE))</f>
        <v>0</v>
      </c>
      <c r="AF31" s="780">
        <f t="shared" si="14"/>
        <v>0</v>
      </c>
      <c r="AG31" s="780">
        <f t="shared" si="12"/>
        <v>0</v>
      </c>
    </row>
    <row r="32" spans="1:33" s="325" customFormat="1" ht="52.5" customHeight="1">
      <c r="A32" s="331">
        <f t="shared" si="4"/>
        <v>25</v>
      </c>
      <c r="B32" s="349" t="str">
        <f t="shared" si="5"/>
        <v>ELK-동일모자-290</v>
      </c>
      <c r="C32" s="303">
        <f t="shared" si="6"/>
        <v>21</v>
      </c>
      <c r="D32" s="303" t="str">
        <f t="shared" si="7"/>
        <v>ELK-동일모자-29021</v>
      </c>
      <c r="E32" s="392">
        <f t="shared" si="8"/>
        <v>0</v>
      </c>
      <c r="F32" s="392">
        <f t="shared" si="9"/>
        <v>0</v>
      </c>
      <c r="G32" s="392">
        <f t="shared" si="10"/>
        <v>0</v>
      </c>
      <c r="H32" s="332"/>
      <c r="I32" s="404">
        <f t="shared" si="11"/>
        <v>3</v>
      </c>
      <c r="J32" s="407" t="str">
        <f>IF(ISERROR(VLOOKUP(MID($O32,1,3),CODE!$B:$G,CODE!$C$1,FALSE))=TRUE,"",VLOOKUP(MID($O32,1,3),CODE!$B:$G,CODE!$C$1,FALSE))</f>
        <v/>
      </c>
      <c r="K32" s="377" t="str">
        <f>IF(ISERROR(VLOOKUP(MID($O32,4,2),CODE!$K:$P,CODE!$L$1,FALSE))=TRUE,"",VLOOKUP(MID($O32,4,2),CODE!$K:$P,CODE!$L$1,FALSE))</f>
        <v/>
      </c>
      <c r="L32" s="377" t="str">
        <f>IF(ISERROR(VLOOKUP($B32,기획현황!$D:$BR,기획현황!$R$1+2,FALSE))=TRUE,"",VLOOKUP($B32,기획현황!$D:$BR,기획현황!$R$1+2,FALSE))</f>
        <v/>
      </c>
      <c r="M32" s="378"/>
      <c r="N32" s="377">
        <f>IF(ISERROR(VLOOKUP($A32,원자재구매리스트!$A:$Z,원자재구매리스트!M$1,FALSE))=TRUE,"",VLOOKUP($A32,원자재구매리스트!$A:$Z,원자재구매리스트!M$1,FALSE))</f>
        <v>0</v>
      </c>
      <c r="O32" s="408">
        <f>IF(ISERROR(VLOOKUP($A32,원자재구매리스트!$A:$Z,원자재구매리스트!N$1,FALSE))=TRUE,"",VLOOKUP($A32,원자재구매리스트!$A:$Z,원자재구매리스트!N$1,FALSE))</f>
        <v>0</v>
      </c>
      <c r="P32" s="413">
        <f>IF(B32="",0,SUMIF(기획현황!$D:$D,원자재구매정보!$B32,기획현황!$AF:$AF))</f>
        <v>0</v>
      </c>
      <c r="Q32" s="379" t="str">
        <f>IF(ISERROR(VLOOKUP($B32,기획현황!$D:$BR,기획현황!$AM$1+2,FALSE))=TRUE,"",VLOOKUP($B32,기획현황!$D:$BR,기획현황!$AM$1+2,FALSE))</f>
        <v/>
      </c>
      <c r="R32" s="751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9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9" t="str">
        <f>IF(ISERROR(VLOOKUP($B32,기획현황!$D:$BR,기획현황!$AV$1+2,FALSE))=TRUE,"",VLOOKUP($B32,기획현황!$D:$BR,기획현황!$AV$1+2,FALSE))</f>
        <v/>
      </c>
      <c r="U32" s="443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4">
        <f t="shared" si="13"/>
        <v>0</v>
      </c>
      <c r="W32" s="421" t="str">
        <f>IF(ISERROR(VLOOKUP($B32,기획현황!$D:$BR,기획현황!$AY$1+2,FALSE))=TRUE,"",VLOOKUP($B32,기획현황!$D:$BR,기획현황!$AY$1+2,FALSE))</f>
        <v/>
      </c>
      <c r="X32" s="422" t="str">
        <f>IF(ISERROR(VLOOKUP($B32,기획현황!$D:$BR,기획현황!$BB$1+2,FALSE))=TRUE,"",VLOOKUP($B32,기획현황!$D:$BR,기획현황!$BB$1+2,FALSE))</f>
        <v/>
      </c>
      <c r="Y32" s="428">
        <f>IF(ISERROR(VLOOKUP($D32,원자재구매리스트!$D:$Y,원자재구매리스트!O$1-3,FALSE))=TRUE,0,VLOOKUP($D32,원자재구매리스트!$D:$Y,원자재구매리스트!O$1-3,FALSE))</f>
        <v>0</v>
      </c>
      <c r="Z32" s="352">
        <f>IF(ISERROR(VLOOKUP($D32,원자재구매리스트!$D:$Y,원자재구매리스트!P$1-3,FALSE))=TRUE,0,VLOOKUP($D32,원자재구매리스트!$D:$Y,원자재구매리스트!P$1-3,FALSE))</f>
        <v>0</v>
      </c>
      <c r="AA32" s="353">
        <f>IF(ISERROR(VLOOKUP($D32,원자재구매리스트!$D:$Y,원자재구매리스트!R$1-3,FALSE))=TRUE,0,VLOOKUP($D32,원자재구매리스트!$D:$Y,원자재구매리스트!R$1-3,FALSE))</f>
        <v>0</v>
      </c>
      <c r="AB32" s="353">
        <f>IF(ISERROR(VLOOKUP($D32,원자재구매리스트!$D:$Y,원자재구매리스트!T$1-3,FALSE))=TRUE,0,VLOOKUP($D32,원자재구매리스트!$D:$Y,원자재구매리스트!T$1-3,FALSE))</f>
        <v>0</v>
      </c>
      <c r="AC32" s="351">
        <f>IF(ISERROR(VLOOKUP($D32,원자재구매리스트!$D:$Y,원자재구매리스트!U$1-3,FALSE))=TRUE,0,VLOOKUP($D32,원자재구매리스트!$D:$Y,원자재구매리스트!U$1-3,FALSE))</f>
        <v>0</v>
      </c>
      <c r="AD32" s="354">
        <f>IF(ISERROR(VLOOKUP($D32,원자재구매리스트!$D:$Z,원자재구매리스트!Z$1-3,FALSE))=TRUE,0,VLOOKUP($D32,원자재구매리스트!$D:$Z,원자재구매리스트!Z$1-3,FALSE))</f>
        <v>0</v>
      </c>
      <c r="AE32" s="777">
        <f>IF(ISERROR(VLOOKUP($D32,원자재구매리스트!$D:$Y,원자재구매리스트!X$1-3,FALSE))=TRUE,0,VLOOKUP($D32,원자재구매리스트!$D:$Y,원자재구매리스트!X$1-3,FALSE))</f>
        <v>0</v>
      </c>
      <c r="AF32" s="780">
        <f t="shared" si="14"/>
        <v>0</v>
      </c>
      <c r="AG32" s="780">
        <f t="shared" si="12"/>
        <v>0</v>
      </c>
    </row>
    <row r="33" spans="1:33" s="325" customFormat="1" ht="52.5" customHeight="1">
      <c r="A33" s="331">
        <f t="shared" si="4"/>
        <v>26</v>
      </c>
      <c r="B33" s="349" t="str">
        <f t="shared" si="5"/>
        <v>ELK-동일모자-290</v>
      </c>
      <c r="C33" s="303">
        <f t="shared" si="6"/>
        <v>22</v>
      </c>
      <c r="D33" s="303" t="str">
        <f t="shared" si="7"/>
        <v>ELK-동일모자-29022</v>
      </c>
      <c r="E33" s="392">
        <f t="shared" si="8"/>
        <v>0</v>
      </c>
      <c r="F33" s="392">
        <f t="shared" si="9"/>
        <v>0</v>
      </c>
      <c r="G33" s="392">
        <f t="shared" si="10"/>
        <v>0</v>
      </c>
      <c r="H33" s="332"/>
      <c r="I33" s="404">
        <f t="shared" si="11"/>
        <v>3</v>
      </c>
      <c r="J33" s="407" t="str">
        <f>IF(ISERROR(VLOOKUP(MID($O33,1,3),CODE!$B:$G,CODE!$C$1,FALSE))=TRUE,"",VLOOKUP(MID($O33,1,3),CODE!$B:$G,CODE!$C$1,FALSE))</f>
        <v/>
      </c>
      <c r="K33" s="377" t="str">
        <f>IF(ISERROR(VLOOKUP(MID($O33,4,2),CODE!$K:$P,CODE!$L$1,FALSE))=TRUE,"",VLOOKUP(MID($O33,4,2),CODE!$K:$P,CODE!$L$1,FALSE))</f>
        <v/>
      </c>
      <c r="L33" s="377" t="str">
        <f>IF(ISERROR(VLOOKUP($B33,기획현황!$D:$BR,기획현황!$R$1+2,FALSE))=TRUE,"",VLOOKUP($B33,기획현황!$D:$BR,기획현황!$R$1+2,FALSE))</f>
        <v/>
      </c>
      <c r="M33" s="380"/>
      <c r="N33" s="377">
        <f>IF(ISERROR(VLOOKUP($A33,원자재구매리스트!$A:$Z,원자재구매리스트!M$1,FALSE))=TRUE,"",VLOOKUP($A33,원자재구매리스트!$A:$Z,원자재구매리스트!M$1,FALSE))</f>
        <v>0</v>
      </c>
      <c r="O33" s="408">
        <f>IF(ISERROR(VLOOKUP($A33,원자재구매리스트!$A:$Z,원자재구매리스트!N$1,FALSE))=TRUE,"",VLOOKUP($A33,원자재구매리스트!$A:$Z,원자재구매리스트!N$1,FALSE))</f>
        <v>0</v>
      </c>
      <c r="P33" s="413">
        <f>IF(B33="",0,SUMIF(기획현황!$D:$D,원자재구매정보!$B33,기획현황!$AF:$AF))</f>
        <v>0</v>
      </c>
      <c r="Q33" s="379" t="str">
        <f>IF(ISERROR(VLOOKUP($B33,기획현황!$D:$BR,기획현황!$AM$1+2,FALSE))=TRUE,"",VLOOKUP($B33,기획현황!$D:$BR,기획현황!$AM$1+2,FALSE))</f>
        <v/>
      </c>
      <c r="R33" s="751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9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9" t="str">
        <f>IF(ISERROR(VLOOKUP($B33,기획현황!$D:$BR,기획현황!$AV$1+2,FALSE))=TRUE,"",VLOOKUP($B33,기획현황!$D:$BR,기획현황!$AV$1+2,FALSE))</f>
        <v/>
      </c>
      <c r="U33" s="443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4">
        <f t="shared" si="13"/>
        <v>0</v>
      </c>
      <c r="W33" s="421" t="str">
        <f>IF(ISERROR(VLOOKUP($B33,기획현황!$D:$BR,기획현황!$AY$1+2,FALSE))=TRUE,"",VLOOKUP($B33,기획현황!$D:$BR,기획현황!$AY$1+2,FALSE))</f>
        <v/>
      </c>
      <c r="X33" s="422" t="str">
        <f>IF(ISERROR(VLOOKUP($B33,기획현황!$D:$BR,기획현황!$BB$1+2,FALSE))=TRUE,"",VLOOKUP($B33,기획현황!$D:$BR,기획현황!$BB$1+2,FALSE))</f>
        <v/>
      </c>
      <c r="Y33" s="428">
        <f>IF(ISERROR(VLOOKUP($D33,원자재구매리스트!$D:$Y,원자재구매리스트!O$1-3,FALSE))=TRUE,0,VLOOKUP($D33,원자재구매리스트!$D:$Y,원자재구매리스트!O$1-3,FALSE))</f>
        <v>0</v>
      </c>
      <c r="Z33" s="352">
        <f>IF(ISERROR(VLOOKUP($D33,원자재구매리스트!$D:$Y,원자재구매리스트!P$1-3,FALSE))=TRUE,0,VLOOKUP($D33,원자재구매리스트!$D:$Y,원자재구매리스트!P$1-3,FALSE))</f>
        <v>0</v>
      </c>
      <c r="AA33" s="353">
        <f>IF(ISERROR(VLOOKUP($D33,원자재구매리스트!$D:$Y,원자재구매리스트!R$1-3,FALSE))=TRUE,0,VLOOKUP($D33,원자재구매리스트!$D:$Y,원자재구매리스트!R$1-3,FALSE))</f>
        <v>0</v>
      </c>
      <c r="AB33" s="353">
        <f>IF(ISERROR(VLOOKUP($D33,원자재구매리스트!$D:$Y,원자재구매리스트!T$1-3,FALSE))=TRUE,0,VLOOKUP($D33,원자재구매리스트!$D:$Y,원자재구매리스트!T$1-3,FALSE))</f>
        <v>0</v>
      </c>
      <c r="AC33" s="351">
        <f>IF(ISERROR(VLOOKUP($D33,원자재구매리스트!$D:$Y,원자재구매리스트!U$1-3,FALSE))=TRUE,0,VLOOKUP($D33,원자재구매리스트!$D:$Y,원자재구매리스트!U$1-3,FALSE))</f>
        <v>0</v>
      </c>
      <c r="AD33" s="354">
        <f>IF(ISERROR(VLOOKUP($D33,원자재구매리스트!$D:$Z,원자재구매리스트!Z$1-3,FALSE))=TRUE,0,VLOOKUP($D33,원자재구매리스트!$D:$Z,원자재구매리스트!Z$1-3,FALSE))</f>
        <v>0</v>
      </c>
      <c r="AE33" s="777">
        <f>IF(ISERROR(VLOOKUP($D33,원자재구매리스트!$D:$Y,원자재구매리스트!X$1-3,FALSE))=TRUE,0,VLOOKUP($D33,원자재구매리스트!$D:$Y,원자재구매리스트!X$1-3,FALSE))</f>
        <v>0</v>
      </c>
      <c r="AF33" s="780">
        <f t="shared" si="14"/>
        <v>0</v>
      </c>
      <c r="AG33" s="780">
        <f t="shared" si="12"/>
        <v>0</v>
      </c>
    </row>
    <row r="34" spans="1:33" s="325" customFormat="1" ht="52.5" customHeight="1">
      <c r="A34" s="331">
        <f t="shared" si="4"/>
        <v>27</v>
      </c>
      <c r="B34" s="349" t="str">
        <f t="shared" si="5"/>
        <v>ELK-동일모자-290</v>
      </c>
      <c r="C34" s="303">
        <f t="shared" si="6"/>
        <v>23</v>
      </c>
      <c r="D34" s="303" t="str">
        <f t="shared" si="7"/>
        <v>ELK-동일모자-29023</v>
      </c>
      <c r="E34" s="392">
        <f t="shared" si="8"/>
        <v>0</v>
      </c>
      <c r="F34" s="392">
        <f t="shared" si="9"/>
        <v>0</v>
      </c>
      <c r="G34" s="392">
        <f t="shared" si="10"/>
        <v>0</v>
      </c>
      <c r="H34" s="332"/>
      <c r="I34" s="404">
        <f t="shared" si="11"/>
        <v>3</v>
      </c>
      <c r="J34" s="407" t="str">
        <f>IF(ISERROR(VLOOKUP(MID($O34,1,3),CODE!$B:$G,CODE!$C$1,FALSE))=TRUE,"",VLOOKUP(MID($O34,1,3),CODE!$B:$G,CODE!$C$1,FALSE))</f>
        <v/>
      </c>
      <c r="K34" s="377" t="str">
        <f>IF(ISERROR(VLOOKUP(MID($O34,4,2),CODE!$K:$P,CODE!$L$1,FALSE))=TRUE,"",VLOOKUP(MID($O34,4,2),CODE!$K:$P,CODE!$L$1,FALSE))</f>
        <v/>
      </c>
      <c r="L34" s="377" t="str">
        <f>IF(ISERROR(VLOOKUP($B34,기획현황!$D:$BR,기획현황!$R$1+2,FALSE))=TRUE,"",VLOOKUP($B34,기획현황!$D:$BR,기획현황!$R$1+2,FALSE))</f>
        <v/>
      </c>
      <c r="M34" s="380"/>
      <c r="N34" s="377">
        <f>IF(ISERROR(VLOOKUP($A34,원자재구매리스트!$A:$Z,원자재구매리스트!M$1,FALSE))=TRUE,"",VLOOKUP($A34,원자재구매리스트!$A:$Z,원자재구매리스트!M$1,FALSE))</f>
        <v>0</v>
      </c>
      <c r="O34" s="408">
        <f>IF(ISERROR(VLOOKUP($A34,원자재구매리스트!$A:$Z,원자재구매리스트!N$1,FALSE))=TRUE,"",VLOOKUP($A34,원자재구매리스트!$A:$Z,원자재구매리스트!N$1,FALSE))</f>
        <v>0</v>
      </c>
      <c r="P34" s="413">
        <f>IF(B34="",0,SUMIF(기획현황!$D:$D,원자재구매정보!$B34,기획현황!$AF:$AF))</f>
        <v>0</v>
      </c>
      <c r="Q34" s="379" t="str">
        <f>IF(ISERROR(VLOOKUP($B34,기획현황!$D:$BR,기획현황!$AM$1+2,FALSE))=TRUE,"",VLOOKUP($B34,기획현황!$D:$BR,기획현황!$AM$1+2,FALSE))</f>
        <v/>
      </c>
      <c r="R34" s="751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9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9" t="str">
        <f>IF(ISERROR(VLOOKUP($B34,기획현황!$D:$BR,기획현황!$AV$1+2,FALSE))=TRUE,"",VLOOKUP($B34,기획현황!$D:$BR,기획현황!$AV$1+2,FALSE))</f>
        <v/>
      </c>
      <c r="U34" s="443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4">
        <f t="shared" si="13"/>
        <v>0</v>
      </c>
      <c r="W34" s="421" t="str">
        <f>IF(ISERROR(VLOOKUP($B34,기획현황!$D:$BR,기획현황!$AY$1+2,FALSE))=TRUE,"",VLOOKUP($B34,기획현황!$D:$BR,기획현황!$AY$1+2,FALSE))</f>
        <v/>
      </c>
      <c r="X34" s="422" t="str">
        <f>IF(ISERROR(VLOOKUP($B34,기획현황!$D:$BR,기획현황!$BB$1+2,FALSE))=TRUE,"",VLOOKUP($B34,기획현황!$D:$BR,기획현황!$BB$1+2,FALSE))</f>
        <v/>
      </c>
      <c r="Y34" s="428">
        <f>IF(ISERROR(VLOOKUP($D34,원자재구매리스트!$D:$Y,원자재구매리스트!O$1-3,FALSE))=TRUE,0,VLOOKUP($D34,원자재구매리스트!$D:$Y,원자재구매리스트!O$1-3,FALSE))</f>
        <v>0</v>
      </c>
      <c r="Z34" s="352">
        <f>IF(ISERROR(VLOOKUP($D34,원자재구매리스트!$D:$Y,원자재구매리스트!P$1-3,FALSE))=TRUE,0,VLOOKUP($D34,원자재구매리스트!$D:$Y,원자재구매리스트!P$1-3,FALSE))</f>
        <v>0</v>
      </c>
      <c r="AA34" s="353">
        <f>IF(ISERROR(VLOOKUP($D34,원자재구매리스트!$D:$Y,원자재구매리스트!R$1-3,FALSE))=TRUE,0,VLOOKUP($D34,원자재구매리스트!$D:$Y,원자재구매리스트!R$1-3,FALSE))</f>
        <v>0</v>
      </c>
      <c r="AB34" s="353">
        <f>IF(ISERROR(VLOOKUP($D34,원자재구매리스트!$D:$Y,원자재구매리스트!T$1-3,FALSE))=TRUE,0,VLOOKUP($D34,원자재구매리스트!$D:$Y,원자재구매리스트!T$1-3,FALSE))</f>
        <v>0</v>
      </c>
      <c r="AC34" s="351">
        <f>IF(ISERROR(VLOOKUP($D34,원자재구매리스트!$D:$Y,원자재구매리스트!U$1-3,FALSE))=TRUE,0,VLOOKUP($D34,원자재구매리스트!$D:$Y,원자재구매리스트!U$1-3,FALSE))</f>
        <v>0</v>
      </c>
      <c r="AD34" s="354">
        <f>IF(ISERROR(VLOOKUP($D34,원자재구매리스트!$D:$Z,원자재구매리스트!Z$1-3,FALSE))=TRUE,0,VLOOKUP($D34,원자재구매리스트!$D:$Z,원자재구매리스트!Z$1-3,FALSE))</f>
        <v>0</v>
      </c>
      <c r="AE34" s="777">
        <f>IF(ISERROR(VLOOKUP($D34,원자재구매리스트!$D:$Y,원자재구매리스트!X$1-3,FALSE))=TRUE,0,VLOOKUP($D34,원자재구매리스트!$D:$Y,원자재구매리스트!X$1-3,FALSE))</f>
        <v>0</v>
      </c>
      <c r="AF34" s="780">
        <f t="shared" si="14"/>
        <v>0</v>
      </c>
      <c r="AG34" s="780">
        <f t="shared" si="12"/>
        <v>0</v>
      </c>
    </row>
    <row r="35" spans="1:33" s="325" customFormat="1" ht="52.5" customHeight="1">
      <c r="A35" s="331">
        <f t="shared" si="4"/>
        <v>28</v>
      </c>
      <c r="B35" s="349" t="str">
        <f t="shared" si="5"/>
        <v>ELK-동일모자-290</v>
      </c>
      <c r="C35" s="303">
        <f t="shared" si="6"/>
        <v>24</v>
      </c>
      <c r="D35" s="303" t="str">
        <f t="shared" si="7"/>
        <v>ELK-동일모자-29024</v>
      </c>
      <c r="E35" s="392">
        <f t="shared" si="8"/>
        <v>0</v>
      </c>
      <c r="F35" s="392">
        <f t="shared" si="9"/>
        <v>0</v>
      </c>
      <c r="G35" s="392">
        <f t="shared" si="10"/>
        <v>0</v>
      </c>
      <c r="H35" s="332"/>
      <c r="I35" s="404">
        <f t="shared" si="11"/>
        <v>3</v>
      </c>
      <c r="J35" s="407" t="str">
        <f>IF(ISERROR(VLOOKUP(MID($O35,1,3),CODE!$B:$G,CODE!$C$1,FALSE))=TRUE,"",VLOOKUP(MID($O35,1,3),CODE!$B:$G,CODE!$C$1,FALSE))</f>
        <v/>
      </c>
      <c r="K35" s="377" t="str">
        <f>IF(ISERROR(VLOOKUP(MID($O35,4,2),CODE!$K:$P,CODE!$L$1,FALSE))=TRUE,"",VLOOKUP(MID($O35,4,2),CODE!$K:$P,CODE!$L$1,FALSE))</f>
        <v/>
      </c>
      <c r="L35" s="377" t="str">
        <f>IF(ISERROR(VLOOKUP($B35,기획현황!$D:$BR,기획현황!$R$1+2,FALSE))=TRUE,"",VLOOKUP($B35,기획현황!$D:$BR,기획현황!$R$1+2,FALSE))</f>
        <v/>
      </c>
      <c r="M35" s="380"/>
      <c r="N35" s="377">
        <f>IF(ISERROR(VLOOKUP($A35,원자재구매리스트!$A:$Z,원자재구매리스트!M$1,FALSE))=TRUE,"",VLOOKUP($A35,원자재구매리스트!$A:$Z,원자재구매리스트!M$1,FALSE))</f>
        <v>0</v>
      </c>
      <c r="O35" s="408">
        <f>IF(ISERROR(VLOOKUP($A35,원자재구매리스트!$A:$Z,원자재구매리스트!N$1,FALSE))=TRUE,"",VLOOKUP($A35,원자재구매리스트!$A:$Z,원자재구매리스트!N$1,FALSE))</f>
        <v>0</v>
      </c>
      <c r="P35" s="413">
        <f>IF(B35="",0,SUMIF(기획현황!$D:$D,원자재구매정보!$B35,기획현황!$AF:$AF))</f>
        <v>0</v>
      </c>
      <c r="Q35" s="379" t="str">
        <f>IF(ISERROR(VLOOKUP($B35,기획현황!$D:$BR,기획현황!$AM$1+2,FALSE))=TRUE,"",VLOOKUP($B35,기획현황!$D:$BR,기획현황!$AM$1+2,FALSE))</f>
        <v/>
      </c>
      <c r="R35" s="751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9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9" t="str">
        <f>IF(ISERROR(VLOOKUP($B35,기획현황!$D:$BR,기획현황!$AV$1+2,FALSE))=TRUE,"",VLOOKUP($B35,기획현황!$D:$BR,기획현황!$AV$1+2,FALSE))</f>
        <v/>
      </c>
      <c r="U35" s="443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4">
        <f t="shared" si="13"/>
        <v>0</v>
      </c>
      <c r="W35" s="421" t="str">
        <f>IF(ISERROR(VLOOKUP($B35,기획현황!$D:$BR,기획현황!$AY$1+2,FALSE))=TRUE,"",VLOOKUP($B35,기획현황!$D:$BR,기획현황!$AY$1+2,FALSE))</f>
        <v/>
      </c>
      <c r="X35" s="422" t="str">
        <f>IF(ISERROR(VLOOKUP($B35,기획현황!$D:$BR,기획현황!$BB$1+2,FALSE))=TRUE,"",VLOOKUP($B35,기획현황!$D:$BR,기획현황!$BB$1+2,FALSE))</f>
        <v/>
      </c>
      <c r="Y35" s="428">
        <f>IF(ISERROR(VLOOKUP($D35,원자재구매리스트!$D:$Y,원자재구매리스트!O$1-3,FALSE))=TRUE,0,VLOOKUP($D35,원자재구매리스트!$D:$Y,원자재구매리스트!O$1-3,FALSE))</f>
        <v>0</v>
      </c>
      <c r="Z35" s="352">
        <f>IF(ISERROR(VLOOKUP($D35,원자재구매리스트!$D:$Y,원자재구매리스트!P$1-3,FALSE))=TRUE,0,VLOOKUP($D35,원자재구매리스트!$D:$Y,원자재구매리스트!P$1-3,FALSE))</f>
        <v>0</v>
      </c>
      <c r="AA35" s="353">
        <f>IF(ISERROR(VLOOKUP($D35,원자재구매리스트!$D:$Y,원자재구매리스트!R$1-3,FALSE))=TRUE,0,VLOOKUP($D35,원자재구매리스트!$D:$Y,원자재구매리스트!R$1-3,FALSE))</f>
        <v>0</v>
      </c>
      <c r="AB35" s="353">
        <f>IF(ISERROR(VLOOKUP($D35,원자재구매리스트!$D:$Y,원자재구매리스트!T$1-3,FALSE))=TRUE,0,VLOOKUP($D35,원자재구매리스트!$D:$Y,원자재구매리스트!T$1-3,FALSE))</f>
        <v>0</v>
      </c>
      <c r="AC35" s="351">
        <f>IF(ISERROR(VLOOKUP($D35,원자재구매리스트!$D:$Y,원자재구매리스트!U$1-3,FALSE))=TRUE,0,VLOOKUP($D35,원자재구매리스트!$D:$Y,원자재구매리스트!U$1-3,FALSE))</f>
        <v>0</v>
      </c>
      <c r="AD35" s="354">
        <f>IF(ISERROR(VLOOKUP($D35,원자재구매리스트!$D:$Z,원자재구매리스트!Z$1-3,FALSE))=TRUE,0,VLOOKUP($D35,원자재구매리스트!$D:$Z,원자재구매리스트!Z$1-3,FALSE))</f>
        <v>0</v>
      </c>
      <c r="AE35" s="777">
        <f>IF(ISERROR(VLOOKUP($D35,원자재구매리스트!$D:$Y,원자재구매리스트!X$1-3,FALSE))=TRUE,0,VLOOKUP($D35,원자재구매리스트!$D:$Y,원자재구매리스트!X$1-3,FALSE))</f>
        <v>0</v>
      </c>
      <c r="AF35" s="780">
        <f t="shared" si="14"/>
        <v>0</v>
      </c>
      <c r="AG35" s="780">
        <f t="shared" si="12"/>
        <v>0</v>
      </c>
    </row>
    <row r="36" spans="1:33" s="325" customFormat="1" ht="52.5" customHeight="1">
      <c r="A36" s="331">
        <f t="shared" si="4"/>
        <v>29</v>
      </c>
      <c r="B36" s="349" t="str">
        <f t="shared" si="5"/>
        <v>ELK-동일모자-290</v>
      </c>
      <c r="C36" s="303">
        <f t="shared" si="6"/>
        <v>25</v>
      </c>
      <c r="D36" s="303" t="str">
        <f t="shared" si="7"/>
        <v>ELK-동일모자-29025</v>
      </c>
      <c r="E36" s="392">
        <f t="shared" si="8"/>
        <v>0</v>
      </c>
      <c r="F36" s="392">
        <f t="shared" si="9"/>
        <v>0</v>
      </c>
      <c r="G36" s="392">
        <f t="shared" si="10"/>
        <v>0</v>
      </c>
      <c r="H36" s="332"/>
      <c r="I36" s="404">
        <f t="shared" si="11"/>
        <v>3</v>
      </c>
      <c r="J36" s="407" t="str">
        <f>IF(ISERROR(VLOOKUP(MID($O36,1,3),CODE!$B:$G,CODE!$C$1,FALSE))=TRUE,"",VLOOKUP(MID($O36,1,3),CODE!$B:$G,CODE!$C$1,FALSE))</f>
        <v/>
      </c>
      <c r="K36" s="377" t="str">
        <f>IF(ISERROR(VLOOKUP(MID($O36,4,2),CODE!$K:$P,CODE!$L$1,FALSE))=TRUE,"",VLOOKUP(MID($O36,4,2),CODE!$K:$P,CODE!$L$1,FALSE))</f>
        <v/>
      </c>
      <c r="L36" s="377" t="str">
        <f>IF(ISERROR(VLOOKUP($B36,기획현황!$D:$BR,기획현황!$R$1+2,FALSE))=TRUE,"",VLOOKUP($B36,기획현황!$D:$BR,기획현황!$R$1+2,FALSE))</f>
        <v/>
      </c>
      <c r="M36" s="380"/>
      <c r="N36" s="377">
        <f>IF(ISERROR(VLOOKUP($A36,원자재구매리스트!$A:$Z,원자재구매리스트!M$1,FALSE))=TRUE,"",VLOOKUP($A36,원자재구매리스트!$A:$Z,원자재구매리스트!M$1,FALSE))</f>
        <v>0</v>
      </c>
      <c r="O36" s="408">
        <f>IF(ISERROR(VLOOKUP($A36,원자재구매리스트!$A:$Z,원자재구매리스트!N$1,FALSE))=TRUE,"",VLOOKUP($A36,원자재구매리스트!$A:$Z,원자재구매리스트!N$1,FALSE))</f>
        <v>0</v>
      </c>
      <c r="P36" s="413">
        <f>IF(B36="",0,SUMIF(기획현황!$D:$D,원자재구매정보!$B36,기획현황!$AF:$AF))</f>
        <v>0</v>
      </c>
      <c r="Q36" s="379" t="str">
        <f>IF(ISERROR(VLOOKUP($B36,기획현황!$D:$BR,기획현황!$AM$1+2,FALSE))=TRUE,"",VLOOKUP($B36,기획현황!$D:$BR,기획현황!$AM$1+2,FALSE))</f>
        <v/>
      </c>
      <c r="R36" s="751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9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9" t="str">
        <f>IF(ISERROR(VLOOKUP($B36,기획현황!$D:$BR,기획현황!$AV$1+2,FALSE))=TRUE,"",VLOOKUP($B36,기획현황!$D:$BR,기획현황!$AV$1+2,FALSE))</f>
        <v/>
      </c>
      <c r="U36" s="443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4">
        <f t="shared" si="13"/>
        <v>0</v>
      </c>
      <c r="W36" s="421" t="str">
        <f>IF(ISERROR(VLOOKUP($B36,기획현황!$D:$BR,기획현황!$AY$1+2,FALSE))=TRUE,"",VLOOKUP($B36,기획현황!$D:$BR,기획현황!$AY$1+2,FALSE))</f>
        <v/>
      </c>
      <c r="X36" s="422" t="str">
        <f>IF(ISERROR(VLOOKUP($B36,기획현황!$D:$BR,기획현황!$BB$1+2,FALSE))=TRUE,"",VLOOKUP($B36,기획현황!$D:$BR,기획현황!$BB$1+2,FALSE))</f>
        <v/>
      </c>
      <c r="Y36" s="428">
        <f>IF(ISERROR(VLOOKUP($D36,원자재구매리스트!$D:$Y,원자재구매리스트!O$1-3,FALSE))=TRUE,0,VLOOKUP($D36,원자재구매리스트!$D:$Y,원자재구매리스트!O$1-3,FALSE))</f>
        <v>0</v>
      </c>
      <c r="Z36" s="352">
        <f>IF(ISERROR(VLOOKUP($D36,원자재구매리스트!$D:$Y,원자재구매리스트!P$1-3,FALSE))=TRUE,0,VLOOKUP($D36,원자재구매리스트!$D:$Y,원자재구매리스트!P$1-3,FALSE))</f>
        <v>0</v>
      </c>
      <c r="AA36" s="353">
        <f>IF(ISERROR(VLOOKUP($D36,원자재구매리스트!$D:$Y,원자재구매리스트!R$1-3,FALSE))=TRUE,0,VLOOKUP($D36,원자재구매리스트!$D:$Y,원자재구매리스트!R$1-3,FALSE))</f>
        <v>0</v>
      </c>
      <c r="AB36" s="353">
        <f>IF(ISERROR(VLOOKUP($D36,원자재구매리스트!$D:$Y,원자재구매리스트!T$1-3,FALSE))=TRUE,0,VLOOKUP($D36,원자재구매리스트!$D:$Y,원자재구매리스트!T$1-3,FALSE))</f>
        <v>0</v>
      </c>
      <c r="AC36" s="351">
        <f>IF(ISERROR(VLOOKUP($D36,원자재구매리스트!$D:$Y,원자재구매리스트!U$1-3,FALSE))=TRUE,0,VLOOKUP($D36,원자재구매리스트!$D:$Y,원자재구매리스트!U$1-3,FALSE))</f>
        <v>0</v>
      </c>
      <c r="AD36" s="354">
        <f>IF(ISERROR(VLOOKUP($D36,원자재구매리스트!$D:$Z,원자재구매리스트!Z$1-3,FALSE))=TRUE,0,VLOOKUP($D36,원자재구매리스트!$D:$Z,원자재구매리스트!Z$1-3,FALSE))</f>
        <v>0</v>
      </c>
      <c r="AE36" s="777">
        <f>IF(ISERROR(VLOOKUP($D36,원자재구매리스트!$D:$Y,원자재구매리스트!X$1-3,FALSE))=TRUE,0,VLOOKUP($D36,원자재구매리스트!$D:$Y,원자재구매리스트!X$1-3,FALSE))</f>
        <v>0</v>
      </c>
      <c r="AF36" s="780">
        <f t="shared" si="14"/>
        <v>0</v>
      </c>
      <c r="AG36" s="780">
        <f t="shared" si="12"/>
        <v>0</v>
      </c>
    </row>
    <row r="37" spans="1:33" s="325" customFormat="1" ht="52.5" customHeight="1">
      <c r="A37" s="331">
        <f t="shared" si="4"/>
        <v>30</v>
      </c>
      <c r="B37" s="349" t="str">
        <f t="shared" si="5"/>
        <v>ELK-동일모자-290</v>
      </c>
      <c r="C37" s="303">
        <f t="shared" si="6"/>
        <v>26</v>
      </c>
      <c r="D37" s="303" t="str">
        <f t="shared" si="7"/>
        <v>ELK-동일모자-29026</v>
      </c>
      <c r="E37" s="392">
        <f t="shared" si="8"/>
        <v>0</v>
      </c>
      <c r="F37" s="392">
        <f t="shared" si="9"/>
        <v>0</v>
      </c>
      <c r="G37" s="392">
        <f t="shared" si="10"/>
        <v>0</v>
      </c>
      <c r="H37" s="332"/>
      <c r="I37" s="404">
        <f t="shared" si="11"/>
        <v>3</v>
      </c>
      <c r="J37" s="407" t="str">
        <f>IF(ISERROR(VLOOKUP(MID($O37,1,3),CODE!$B:$G,CODE!$C$1,FALSE))=TRUE,"",VLOOKUP(MID($O37,1,3),CODE!$B:$G,CODE!$C$1,FALSE))</f>
        <v/>
      </c>
      <c r="K37" s="377" t="str">
        <f>IF(ISERROR(VLOOKUP(MID($O37,4,2),CODE!$K:$P,CODE!$L$1,FALSE))=TRUE,"",VLOOKUP(MID($O37,4,2),CODE!$K:$P,CODE!$L$1,FALSE))</f>
        <v/>
      </c>
      <c r="L37" s="377" t="str">
        <f>IF(ISERROR(VLOOKUP($B37,기획현황!$D:$BR,기획현황!$R$1+2,FALSE))=TRUE,"",VLOOKUP($B37,기획현황!$D:$BR,기획현황!$R$1+2,FALSE))</f>
        <v/>
      </c>
      <c r="M37" s="380"/>
      <c r="N37" s="377">
        <f>IF(ISERROR(VLOOKUP($A37,원자재구매리스트!$A:$Z,원자재구매리스트!M$1,FALSE))=TRUE,"",VLOOKUP($A37,원자재구매리스트!$A:$Z,원자재구매리스트!M$1,FALSE))</f>
        <v>0</v>
      </c>
      <c r="O37" s="408">
        <f>IF(ISERROR(VLOOKUP($A37,원자재구매리스트!$A:$Z,원자재구매리스트!N$1,FALSE))=TRUE,"",VLOOKUP($A37,원자재구매리스트!$A:$Z,원자재구매리스트!N$1,FALSE))</f>
        <v>0</v>
      </c>
      <c r="P37" s="413">
        <f>IF(B37="",0,SUMIF(기획현황!$D:$D,원자재구매정보!$B37,기획현황!$AF:$AF))</f>
        <v>0</v>
      </c>
      <c r="Q37" s="379" t="str">
        <f>IF(ISERROR(VLOOKUP($B37,기획현황!$D:$BR,기획현황!$AM$1+2,FALSE))=TRUE,"",VLOOKUP($B37,기획현황!$D:$BR,기획현황!$AM$1+2,FALSE))</f>
        <v/>
      </c>
      <c r="R37" s="751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9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9" t="str">
        <f>IF(ISERROR(VLOOKUP($B37,기획현황!$D:$BR,기획현황!$AV$1+2,FALSE))=TRUE,"",VLOOKUP($B37,기획현황!$D:$BR,기획현황!$AV$1+2,FALSE))</f>
        <v/>
      </c>
      <c r="U37" s="443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4">
        <f t="shared" si="13"/>
        <v>0</v>
      </c>
      <c r="W37" s="421" t="str">
        <f>IF(ISERROR(VLOOKUP($B37,기획현황!$D:$BR,기획현황!$AY$1+2,FALSE))=TRUE,"",VLOOKUP($B37,기획현황!$D:$BR,기획현황!$AY$1+2,FALSE))</f>
        <v/>
      </c>
      <c r="X37" s="422" t="str">
        <f>IF(ISERROR(VLOOKUP($B37,기획현황!$D:$BR,기획현황!$BB$1+2,FALSE))=TRUE,"",VLOOKUP($B37,기획현황!$D:$BR,기획현황!$BB$1+2,FALSE))</f>
        <v/>
      </c>
      <c r="Y37" s="428">
        <f>IF(ISERROR(VLOOKUP($D37,원자재구매리스트!$D:$Y,원자재구매리스트!O$1-3,FALSE))=TRUE,0,VLOOKUP($D37,원자재구매리스트!$D:$Y,원자재구매리스트!O$1-3,FALSE))</f>
        <v>0</v>
      </c>
      <c r="Z37" s="352">
        <f>IF(ISERROR(VLOOKUP($D37,원자재구매리스트!$D:$Y,원자재구매리스트!P$1-3,FALSE))=TRUE,0,VLOOKUP($D37,원자재구매리스트!$D:$Y,원자재구매리스트!P$1-3,FALSE))</f>
        <v>0</v>
      </c>
      <c r="AA37" s="353">
        <f>IF(ISERROR(VLOOKUP($D37,원자재구매리스트!$D:$Y,원자재구매리스트!R$1-3,FALSE))=TRUE,0,VLOOKUP($D37,원자재구매리스트!$D:$Y,원자재구매리스트!R$1-3,FALSE))</f>
        <v>0</v>
      </c>
      <c r="AB37" s="353">
        <f>IF(ISERROR(VLOOKUP($D37,원자재구매리스트!$D:$Y,원자재구매리스트!T$1-3,FALSE))=TRUE,0,VLOOKUP($D37,원자재구매리스트!$D:$Y,원자재구매리스트!T$1-3,FALSE))</f>
        <v>0</v>
      </c>
      <c r="AC37" s="351">
        <f>IF(ISERROR(VLOOKUP($D37,원자재구매리스트!$D:$Y,원자재구매리스트!U$1-3,FALSE))=TRUE,0,VLOOKUP($D37,원자재구매리스트!$D:$Y,원자재구매리스트!U$1-3,FALSE))</f>
        <v>0</v>
      </c>
      <c r="AD37" s="354">
        <f>IF(ISERROR(VLOOKUP($D37,원자재구매리스트!$D:$Z,원자재구매리스트!Z$1-3,FALSE))=TRUE,0,VLOOKUP($D37,원자재구매리스트!$D:$Z,원자재구매리스트!Z$1-3,FALSE))</f>
        <v>0</v>
      </c>
      <c r="AE37" s="777">
        <f>IF(ISERROR(VLOOKUP($D37,원자재구매리스트!$D:$Y,원자재구매리스트!X$1-3,FALSE))=TRUE,0,VLOOKUP($D37,원자재구매리스트!$D:$Y,원자재구매리스트!X$1-3,FALSE))</f>
        <v>0</v>
      </c>
      <c r="AF37" s="780">
        <f t="shared" si="14"/>
        <v>0</v>
      </c>
      <c r="AG37" s="780">
        <f t="shared" si="12"/>
        <v>0</v>
      </c>
    </row>
    <row r="38" spans="1:33" s="325" customFormat="1" ht="52.5" customHeight="1">
      <c r="A38" s="331">
        <f t="shared" si="4"/>
        <v>31</v>
      </c>
      <c r="B38" s="349" t="str">
        <f t="shared" si="5"/>
        <v>ELK-동일모자-290</v>
      </c>
      <c r="C38" s="303">
        <f t="shared" si="6"/>
        <v>27</v>
      </c>
      <c r="D38" s="303" t="str">
        <f t="shared" si="7"/>
        <v>ELK-동일모자-29027</v>
      </c>
      <c r="E38" s="392">
        <f t="shared" si="8"/>
        <v>0</v>
      </c>
      <c r="F38" s="392">
        <f t="shared" si="9"/>
        <v>0</v>
      </c>
      <c r="G38" s="392">
        <f t="shared" si="10"/>
        <v>0</v>
      </c>
      <c r="H38" s="332"/>
      <c r="I38" s="404">
        <f t="shared" si="11"/>
        <v>3</v>
      </c>
      <c r="J38" s="407" t="str">
        <f>IF(ISERROR(VLOOKUP(MID($O38,1,3),CODE!$B:$G,CODE!$C$1,FALSE))=TRUE,"",VLOOKUP(MID($O38,1,3),CODE!$B:$G,CODE!$C$1,FALSE))</f>
        <v/>
      </c>
      <c r="K38" s="377" t="str">
        <f>IF(ISERROR(VLOOKUP(MID($O38,4,2),CODE!$K:$P,CODE!$L$1,FALSE))=TRUE,"",VLOOKUP(MID($O38,4,2),CODE!$K:$P,CODE!$L$1,FALSE))</f>
        <v/>
      </c>
      <c r="L38" s="377" t="str">
        <f>IF(ISERROR(VLOOKUP($B38,기획현황!$D:$BR,기획현황!$R$1+2,FALSE))=TRUE,"",VLOOKUP($B38,기획현황!$D:$BR,기획현황!$R$1+2,FALSE))</f>
        <v/>
      </c>
      <c r="M38" s="380"/>
      <c r="N38" s="377">
        <f>IF(ISERROR(VLOOKUP($A38,원자재구매리스트!$A:$Z,원자재구매리스트!M$1,FALSE))=TRUE,"",VLOOKUP($A38,원자재구매리스트!$A:$Z,원자재구매리스트!M$1,FALSE))</f>
        <v>0</v>
      </c>
      <c r="O38" s="408">
        <f>IF(ISERROR(VLOOKUP($A38,원자재구매리스트!$A:$Z,원자재구매리스트!N$1,FALSE))=TRUE,"",VLOOKUP($A38,원자재구매리스트!$A:$Z,원자재구매리스트!N$1,FALSE))</f>
        <v>0</v>
      </c>
      <c r="P38" s="413">
        <f>IF(B38="",0,SUMIF(기획현황!$D:$D,원자재구매정보!$B38,기획현황!$AF:$AF))</f>
        <v>0</v>
      </c>
      <c r="Q38" s="379" t="str">
        <f>IF(ISERROR(VLOOKUP($B38,기획현황!$D:$BR,기획현황!$AM$1+2,FALSE))=TRUE,"",VLOOKUP($B38,기획현황!$D:$BR,기획현황!$AM$1+2,FALSE))</f>
        <v/>
      </c>
      <c r="R38" s="751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9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9" t="str">
        <f>IF(ISERROR(VLOOKUP($B38,기획현황!$D:$BR,기획현황!$AV$1+2,FALSE))=TRUE,"",VLOOKUP($B38,기획현황!$D:$BR,기획현황!$AV$1+2,FALSE))</f>
        <v/>
      </c>
      <c r="U38" s="443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4">
        <f t="shared" si="13"/>
        <v>0</v>
      </c>
      <c r="W38" s="421" t="str">
        <f>IF(ISERROR(VLOOKUP($B38,기획현황!$D:$BR,기획현황!$AY$1+2,FALSE))=TRUE,"",VLOOKUP($B38,기획현황!$D:$BR,기획현황!$AY$1+2,FALSE))</f>
        <v/>
      </c>
      <c r="X38" s="422" t="str">
        <f>IF(ISERROR(VLOOKUP($B38,기획현황!$D:$BR,기획현황!$BB$1+2,FALSE))=TRUE,"",VLOOKUP($B38,기획현황!$D:$BR,기획현황!$BB$1+2,FALSE))</f>
        <v/>
      </c>
      <c r="Y38" s="428">
        <f>IF(ISERROR(VLOOKUP($D38,원자재구매리스트!$D:$Y,원자재구매리스트!O$1-3,FALSE))=TRUE,0,VLOOKUP($D38,원자재구매리스트!$D:$Y,원자재구매리스트!O$1-3,FALSE))</f>
        <v>0</v>
      </c>
      <c r="Z38" s="352">
        <f>IF(ISERROR(VLOOKUP($D38,원자재구매리스트!$D:$Y,원자재구매리스트!P$1-3,FALSE))=TRUE,0,VLOOKUP($D38,원자재구매리스트!$D:$Y,원자재구매리스트!P$1-3,FALSE))</f>
        <v>0</v>
      </c>
      <c r="AA38" s="353">
        <f>IF(ISERROR(VLOOKUP($D38,원자재구매리스트!$D:$Y,원자재구매리스트!R$1-3,FALSE))=TRUE,0,VLOOKUP($D38,원자재구매리스트!$D:$Y,원자재구매리스트!R$1-3,FALSE))</f>
        <v>0</v>
      </c>
      <c r="AB38" s="353">
        <f>IF(ISERROR(VLOOKUP($D38,원자재구매리스트!$D:$Y,원자재구매리스트!T$1-3,FALSE))=TRUE,0,VLOOKUP($D38,원자재구매리스트!$D:$Y,원자재구매리스트!T$1-3,FALSE))</f>
        <v>0</v>
      </c>
      <c r="AC38" s="351">
        <f>IF(ISERROR(VLOOKUP($D38,원자재구매리스트!$D:$Y,원자재구매리스트!U$1-3,FALSE))=TRUE,0,VLOOKUP($D38,원자재구매리스트!$D:$Y,원자재구매리스트!U$1-3,FALSE))</f>
        <v>0</v>
      </c>
      <c r="AD38" s="354">
        <f>IF(ISERROR(VLOOKUP($D38,원자재구매리스트!$D:$Z,원자재구매리스트!Z$1-3,FALSE))=TRUE,0,VLOOKUP($D38,원자재구매리스트!$D:$Z,원자재구매리스트!Z$1-3,FALSE))</f>
        <v>0</v>
      </c>
      <c r="AE38" s="777">
        <f>IF(ISERROR(VLOOKUP($D38,원자재구매리스트!$D:$Y,원자재구매리스트!X$1-3,FALSE))=TRUE,0,VLOOKUP($D38,원자재구매리스트!$D:$Y,원자재구매리스트!X$1-3,FALSE))</f>
        <v>0</v>
      </c>
      <c r="AF38" s="780">
        <f t="shared" si="14"/>
        <v>0</v>
      </c>
      <c r="AG38" s="780">
        <f t="shared" si="12"/>
        <v>0</v>
      </c>
    </row>
    <row r="39" spans="1:33" s="325" customFormat="1" ht="52.5" customHeight="1">
      <c r="A39" s="331">
        <f t="shared" si="4"/>
        <v>32</v>
      </c>
      <c r="B39" s="349" t="str">
        <f t="shared" si="5"/>
        <v>ELK-동일모자-290</v>
      </c>
      <c r="C39" s="303">
        <f t="shared" si="6"/>
        <v>28</v>
      </c>
      <c r="D39" s="303" t="str">
        <f t="shared" si="7"/>
        <v>ELK-동일모자-29028</v>
      </c>
      <c r="E39" s="392">
        <f t="shared" si="8"/>
        <v>0</v>
      </c>
      <c r="F39" s="392">
        <f t="shared" si="9"/>
        <v>0</v>
      </c>
      <c r="G39" s="392">
        <f t="shared" si="10"/>
        <v>0</v>
      </c>
      <c r="H39" s="332"/>
      <c r="I39" s="404">
        <f t="shared" si="11"/>
        <v>3</v>
      </c>
      <c r="J39" s="407" t="str">
        <f>IF(ISERROR(VLOOKUP(MID($O39,1,3),CODE!$B:$G,CODE!$C$1,FALSE))=TRUE,"",VLOOKUP(MID($O39,1,3),CODE!$B:$G,CODE!$C$1,FALSE))</f>
        <v/>
      </c>
      <c r="K39" s="377" t="str">
        <f>IF(ISERROR(VLOOKUP(MID($O39,4,2),CODE!$K:$P,CODE!$L$1,FALSE))=TRUE,"",VLOOKUP(MID($O39,4,2),CODE!$K:$P,CODE!$L$1,FALSE))</f>
        <v/>
      </c>
      <c r="L39" s="377" t="str">
        <f>IF(ISERROR(VLOOKUP($B39,기획현황!$D:$BR,기획현황!$R$1+2,FALSE))=TRUE,"",VLOOKUP($B39,기획현황!$D:$BR,기획현황!$R$1+2,FALSE))</f>
        <v/>
      </c>
      <c r="M39" s="380"/>
      <c r="N39" s="377">
        <f>IF(ISERROR(VLOOKUP($A39,원자재구매리스트!$A:$Z,원자재구매리스트!M$1,FALSE))=TRUE,"",VLOOKUP($A39,원자재구매리스트!$A:$Z,원자재구매리스트!M$1,FALSE))</f>
        <v>0</v>
      </c>
      <c r="O39" s="408">
        <f>IF(ISERROR(VLOOKUP($A39,원자재구매리스트!$A:$Z,원자재구매리스트!N$1,FALSE))=TRUE,"",VLOOKUP($A39,원자재구매리스트!$A:$Z,원자재구매리스트!N$1,FALSE))</f>
        <v>0</v>
      </c>
      <c r="P39" s="413">
        <f>IF(B39="",0,SUMIF(기획현황!$D:$D,원자재구매정보!$B39,기획현황!$AF:$AF))</f>
        <v>0</v>
      </c>
      <c r="Q39" s="379" t="str">
        <f>IF(ISERROR(VLOOKUP($B39,기획현황!$D:$BR,기획현황!$AM$1+2,FALSE))=TRUE,"",VLOOKUP($B39,기획현황!$D:$BR,기획현황!$AM$1+2,FALSE))</f>
        <v/>
      </c>
      <c r="R39" s="751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9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9" t="str">
        <f>IF(ISERROR(VLOOKUP($B39,기획현황!$D:$BR,기획현황!$AV$1+2,FALSE))=TRUE,"",VLOOKUP($B39,기획현황!$D:$BR,기획현황!$AV$1+2,FALSE))</f>
        <v/>
      </c>
      <c r="U39" s="443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4">
        <f t="shared" si="13"/>
        <v>0</v>
      </c>
      <c r="W39" s="421" t="str">
        <f>IF(ISERROR(VLOOKUP($B39,기획현황!$D:$BR,기획현황!$AY$1+2,FALSE))=TRUE,"",VLOOKUP($B39,기획현황!$D:$BR,기획현황!$AY$1+2,FALSE))</f>
        <v/>
      </c>
      <c r="X39" s="422" t="str">
        <f>IF(ISERROR(VLOOKUP($B39,기획현황!$D:$BR,기획현황!$BB$1+2,FALSE))=TRUE,"",VLOOKUP($B39,기획현황!$D:$BR,기획현황!$BB$1+2,FALSE))</f>
        <v/>
      </c>
      <c r="Y39" s="428">
        <f>IF(ISERROR(VLOOKUP($D39,원자재구매리스트!$D:$Y,원자재구매리스트!O$1-3,FALSE))=TRUE,0,VLOOKUP($D39,원자재구매리스트!$D:$Y,원자재구매리스트!O$1-3,FALSE))</f>
        <v>0</v>
      </c>
      <c r="Z39" s="352">
        <f>IF(ISERROR(VLOOKUP($D39,원자재구매리스트!$D:$Y,원자재구매리스트!P$1-3,FALSE))=TRUE,0,VLOOKUP($D39,원자재구매리스트!$D:$Y,원자재구매리스트!P$1-3,FALSE))</f>
        <v>0</v>
      </c>
      <c r="AA39" s="353">
        <f>IF(ISERROR(VLOOKUP($D39,원자재구매리스트!$D:$Y,원자재구매리스트!R$1-3,FALSE))=TRUE,0,VLOOKUP($D39,원자재구매리스트!$D:$Y,원자재구매리스트!R$1-3,FALSE))</f>
        <v>0</v>
      </c>
      <c r="AB39" s="353">
        <f>IF(ISERROR(VLOOKUP($D39,원자재구매리스트!$D:$Y,원자재구매리스트!T$1-3,FALSE))=TRUE,0,VLOOKUP($D39,원자재구매리스트!$D:$Y,원자재구매리스트!T$1-3,FALSE))</f>
        <v>0</v>
      </c>
      <c r="AC39" s="351">
        <f>IF(ISERROR(VLOOKUP($D39,원자재구매리스트!$D:$Y,원자재구매리스트!U$1-3,FALSE))=TRUE,0,VLOOKUP($D39,원자재구매리스트!$D:$Y,원자재구매리스트!U$1-3,FALSE))</f>
        <v>0</v>
      </c>
      <c r="AD39" s="354">
        <f>IF(ISERROR(VLOOKUP($D39,원자재구매리스트!$D:$Z,원자재구매리스트!Z$1-3,FALSE))=TRUE,0,VLOOKUP($D39,원자재구매리스트!$D:$Z,원자재구매리스트!Z$1-3,FALSE))</f>
        <v>0</v>
      </c>
      <c r="AE39" s="777">
        <f>IF(ISERROR(VLOOKUP($D39,원자재구매리스트!$D:$Y,원자재구매리스트!X$1-3,FALSE))=TRUE,0,VLOOKUP($D39,원자재구매리스트!$D:$Y,원자재구매리스트!X$1-3,FALSE))</f>
        <v>0</v>
      </c>
      <c r="AF39" s="780">
        <f t="shared" si="14"/>
        <v>0</v>
      </c>
      <c r="AG39" s="780">
        <f t="shared" si="12"/>
        <v>0</v>
      </c>
    </row>
    <row r="40" spans="1:33" s="325" customFormat="1" ht="52.5" customHeight="1">
      <c r="A40" s="331">
        <f t="shared" si="4"/>
        <v>33</v>
      </c>
      <c r="B40" s="349" t="str">
        <f t="shared" si="5"/>
        <v>ELK-동일모자-290</v>
      </c>
      <c r="C40" s="303">
        <f t="shared" si="6"/>
        <v>29</v>
      </c>
      <c r="D40" s="303" t="str">
        <f t="shared" si="7"/>
        <v>ELK-동일모자-29029</v>
      </c>
      <c r="E40" s="392">
        <f t="shared" si="8"/>
        <v>0</v>
      </c>
      <c r="F40" s="392">
        <f t="shared" si="9"/>
        <v>0</v>
      </c>
      <c r="G40" s="392">
        <f t="shared" si="10"/>
        <v>0</v>
      </c>
      <c r="H40" s="332"/>
      <c r="I40" s="404">
        <f t="shared" si="11"/>
        <v>3</v>
      </c>
      <c r="J40" s="407" t="str">
        <f>IF(ISERROR(VLOOKUP(MID($O40,1,3),CODE!$B:$G,CODE!$C$1,FALSE))=TRUE,"",VLOOKUP(MID($O40,1,3),CODE!$B:$G,CODE!$C$1,FALSE))</f>
        <v/>
      </c>
      <c r="K40" s="377" t="str">
        <f>IF(ISERROR(VLOOKUP(MID($O40,4,2),CODE!$K:$P,CODE!$L$1,FALSE))=TRUE,"",VLOOKUP(MID($O40,4,2),CODE!$K:$P,CODE!$L$1,FALSE))</f>
        <v/>
      </c>
      <c r="L40" s="377" t="str">
        <f>IF(ISERROR(VLOOKUP($B40,기획현황!$D:$BR,기획현황!$R$1+2,FALSE))=TRUE,"",VLOOKUP($B40,기획현황!$D:$BR,기획현황!$R$1+2,FALSE))</f>
        <v/>
      </c>
      <c r="M40" s="380"/>
      <c r="N40" s="377">
        <f>IF(ISERROR(VLOOKUP($A40,원자재구매리스트!$A:$Z,원자재구매리스트!M$1,FALSE))=TRUE,"",VLOOKUP($A40,원자재구매리스트!$A:$Z,원자재구매리스트!M$1,FALSE))</f>
        <v>0</v>
      </c>
      <c r="O40" s="408">
        <f>IF(ISERROR(VLOOKUP($A40,원자재구매리스트!$A:$Z,원자재구매리스트!N$1,FALSE))=TRUE,"",VLOOKUP($A40,원자재구매리스트!$A:$Z,원자재구매리스트!N$1,FALSE))</f>
        <v>0</v>
      </c>
      <c r="P40" s="413">
        <f>IF(B40="",0,SUMIF(기획현황!$D:$D,원자재구매정보!$B40,기획현황!$AF:$AF))</f>
        <v>0</v>
      </c>
      <c r="Q40" s="379" t="str">
        <f>IF(ISERROR(VLOOKUP($B40,기획현황!$D:$BR,기획현황!$AM$1+2,FALSE))=TRUE,"",VLOOKUP($B40,기획현황!$D:$BR,기획현황!$AM$1+2,FALSE))</f>
        <v/>
      </c>
      <c r="R40" s="751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9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9" t="str">
        <f>IF(ISERROR(VLOOKUP($B40,기획현황!$D:$BR,기획현황!$AV$1+2,FALSE))=TRUE,"",VLOOKUP($B40,기획현황!$D:$BR,기획현황!$AV$1+2,FALSE))</f>
        <v/>
      </c>
      <c r="U40" s="443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4">
        <f t="shared" si="13"/>
        <v>0</v>
      </c>
      <c r="W40" s="421" t="str">
        <f>IF(ISERROR(VLOOKUP($B40,기획현황!$D:$BR,기획현황!$AY$1+2,FALSE))=TRUE,"",VLOOKUP($B40,기획현황!$D:$BR,기획현황!$AY$1+2,FALSE))</f>
        <v/>
      </c>
      <c r="X40" s="422" t="str">
        <f>IF(ISERROR(VLOOKUP($B40,기획현황!$D:$BR,기획현황!$BB$1+2,FALSE))=TRUE,"",VLOOKUP($B40,기획현황!$D:$BR,기획현황!$BB$1+2,FALSE))</f>
        <v/>
      </c>
      <c r="Y40" s="428">
        <f>IF(ISERROR(VLOOKUP($D40,원자재구매리스트!$D:$Y,원자재구매리스트!O$1-3,FALSE))=TRUE,0,VLOOKUP($D40,원자재구매리스트!$D:$Y,원자재구매리스트!O$1-3,FALSE))</f>
        <v>0</v>
      </c>
      <c r="Z40" s="352">
        <f>IF(ISERROR(VLOOKUP($D40,원자재구매리스트!$D:$Y,원자재구매리스트!P$1-3,FALSE))=TRUE,0,VLOOKUP($D40,원자재구매리스트!$D:$Y,원자재구매리스트!P$1-3,FALSE))</f>
        <v>0</v>
      </c>
      <c r="AA40" s="353">
        <f>IF(ISERROR(VLOOKUP($D40,원자재구매리스트!$D:$Y,원자재구매리스트!R$1-3,FALSE))=TRUE,0,VLOOKUP($D40,원자재구매리스트!$D:$Y,원자재구매리스트!R$1-3,FALSE))</f>
        <v>0</v>
      </c>
      <c r="AB40" s="353">
        <f>IF(ISERROR(VLOOKUP($D40,원자재구매리스트!$D:$Y,원자재구매리스트!T$1-3,FALSE))=TRUE,0,VLOOKUP($D40,원자재구매리스트!$D:$Y,원자재구매리스트!T$1-3,FALSE))</f>
        <v>0</v>
      </c>
      <c r="AC40" s="351">
        <f>IF(ISERROR(VLOOKUP($D40,원자재구매리스트!$D:$Y,원자재구매리스트!U$1-3,FALSE))=TRUE,0,VLOOKUP($D40,원자재구매리스트!$D:$Y,원자재구매리스트!U$1-3,FALSE))</f>
        <v>0</v>
      </c>
      <c r="AD40" s="354">
        <f>IF(ISERROR(VLOOKUP($D40,원자재구매리스트!$D:$Z,원자재구매리스트!Z$1-3,FALSE))=TRUE,0,VLOOKUP($D40,원자재구매리스트!$D:$Z,원자재구매리스트!Z$1-3,FALSE))</f>
        <v>0</v>
      </c>
      <c r="AE40" s="777">
        <f>IF(ISERROR(VLOOKUP($D40,원자재구매리스트!$D:$Y,원자재구매리스트!X$1-3,FALSE))=TRUE,0,VLOOKUP($D40,원자재구매리스트!$D:$Y,원자재구매리스트!X$1-3,FALSE))</f>
        <v>0</v>
      </c>
      <c r="AF40" s="780">
        <f t="shared" si="14"/>
        <v>0</v>
      </c>
      <c r="AG40" s="780">
        <f t="shared" si="12"/>
        <v>0</v>
      </c>
    </row>
    <row r="41" spans="1:33" s="325" customFormat="1" ht="52.5" customHeight="1">
      <c r="A41" s="331">
        <f t="shared" si="4"/>
        <v>34</v>
      </c>
      <c r="B41" s="349" t="str">
        <f t="shared" si="5"/>
        <v>ELK-동일모자-290</v>
      </c>
      <c r="C41" s="303">
        <f t="shared" si="6"/>
        <v>30</v>
      </c>
      <c r="D41" s="303" t="str">
        <f t="shared" si="7"/>
        <v>ELK-동일모자-29030</v>
      </c>
      <c r="E41" s="392">
        <f t="shared" si="8"/>
        <v>0</v>
      </c>
      <c r="F41" s="392">
        <f t="shared" si="9"/>
        <v>0</v>
      </c>
      <c r="G41" s="392">
        <f t="shared" si="10"/>
        <v>0</v>
      </c>
      <c r="H41" s="332"/>
      <c r="I41" s="404">
        <f t="shared" si="11"/>
        <v>3</v>
      </c>
      <c r="J41" s="407" t="str">
        <f>IF(ISERROR(VLOOKUP(MID($O41,1,3),CODE!$B:$G,CODE!$C$1,FALSE))=TRUE,"",VLOOKUP(MID($O41,1,3),CODE!$B:$G,CODE!$C$1,FALSE))</f>
        <v/>
      </c>
      <c r="K41" s="377" t="str">
        <f>IF(ISERROR(VLOOKUP(MID($O41,4,2),CODE!$K:$P,CODE!$L$1,FALSE))=TRUE,"",VLOOKUP(MID($O41,4,2),CODE!$K:$P,CODE!$L$1,FALSE))</f>
        <v/>
      </c>
      <c r="L41" s="377" t="str">
        <f>IF(ISERROR(VLOOKUP($B41,기획현황!$D:$BR,기획현황!$R$1+2,FALSE))=TRUE,"",VLOOKUP($B41,기획현황!$D:$BR,기획현황!$R$1+2,FALSE))</f>
        <v/>
      </c>
      <c r="M41" s="380"/>
      <c r="N41" s="377">
        <f>IF(ISERROR(VLOOKUP($A41,원자재구매리스트!$A:$Z,원자재구매리스트!M$1,FALSE))=TRUE,"",VLOOKUP($A41,원자재구매리스트!$A:$Z,원자재구매리스트!M$1,FALSE))</f>
        <v>0</v>
      </c>
      <c r="O41" s="408">
        <f>IF(ISERROR(VLOOKUP($A41,원자재구매리스트!$A:$Z,원자재구매리스트!N$1,FALSE))=TRUE,"",VLOOKUP($A41,원자재구매리스트!$A:$Z,원자재구매리스트!N$1,FALSE))</f>
        <v>0</v>
      </c>
      <c r="P41" s="413">
        <f>IF(B41="",0,SUMIF(기획현황!$D:$D,원자재구매정보!$B41,기획현황!$AF:$AF))</f>
        <v>0</v>
      </c>
      <c r="Q41" s="379" t="str">
        <f>IF(ISERROR(VLOOKUP($B41,기획현황!$D:$BR,기획현황!$AM$1+2,FALSE))=TRUE,"",VLOOKUP($B41,기획현황!$D:$BR,기획현황!$AM$1+2,FALSE))</f>
        <v/>
      </c>
      <c r="R41" s="751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9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9" t="str">
        <f>IF(ISERROR(VLOOKUP($B41,기획현황!$D:$BR,기획현황!$AV$1+2,FALSE))=TRUE,"",VLOOKUP($B41,기획현황!$D:$BR,기획현황!$AV$1+2,FALSE))</f>
        <v/>
      </c>
      <c r="U41" s="443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4">
        <f t="shared" si="13"/>
        <v>0</v>
      </c>
      <c r="W41" s="421" t="str">
        <f>IF(ISERROR(VLOOKUP($B41,기획현황!$D:$BR,기획현황!$AY$1+2,FALSE))=TRUE,"",VLOOKUP($B41,기획현황!$D:$BR,기획현황!$AY$1+2,FALSE))</f>
        <v/>
      </c>
      <c r="X41" s="422" t="str">
        <f>IF(ISERROR(VLOOKUP($B41,기획현황!$D:$BR,기획현황!$BB$1+2,FALSE))=TRUE,"",VLOOKUP($B41,기획현황!$D:$BR,기획현황!$BB$1+2,FALSE))</f>
        <v/>
      </c>
      <c r="Y41" s="428">
        <f>IF(ISERROR(VLOOKUP($D41,원자재구매리스트!$D:$Y,원자재구매리스트!O$1-3,FALSE))=TRUE,0,VLOOKUP($D41,원자재구매리스트!$D:$Y,원자재구매리스트!O$1-3,FALSE))</f>
        <v>0</v>
      </c>
      <c r="Z41" s="352">
        <f>IF(ISERROR(VLOOKUP($D41,원자재구매리스트!$D:$Y,원자재구매리스트!P$1-3,FALSE))=TRUE,0,VLOOKUP($D41,원자재구매리스트!$D:$Y,원자재구매리스트!P$1-3,FALSE))</f>
        <v>0</v>
      </c>
      <c r="AA41" s="353">
        <f>IF(ISERROR(VLOOKUP($D41,원자재구매리스트!$D:$Y,원자재구매리스트!R$1-3,FALSE))=TRUE,0,VLOOKUP($D41,원자재구매리스트!$D:$Y,원자재구매리스트!R$1-3,FALSE))</f>
        <v>0</v>
      </c>
      <c r="AB41" s="353">
        <f>IF(ISERROR(VLOOKUP($D41,원자재구매리스트!$D:$Y,원자재구매리스트!T$1-3,FALSE))=TRUE,0,VLOOKUP($D41,원자재구매리스트!$D:$Y,원자재구매리스트!T$1-3,FALSE))</f>
        <v>0</v>
      </c>
      <c r="AC41" s="351">
        <f>IF(ISERROR(VLOOKUP($D41,원자재구매리스트!$D:$Y,원자재구매리스트!U$1-3,FALSE))=TRUE,0,VLOOKUP($D41,원자재구매리스트!$D:$Y,원자재구매리스트!U$1-3,FALSE))</f>
        <v>0</v>
      </c>
      <c r="AD41" s="354">
        <f>IF(ISERROR(VLOOKUP($D41,원자재구매리스트!$D:$Z,원자재구매리스트!Z$1-3,FALSE))=TRUE,0,VLOOKUP($D41,원자재구매리스트!$D:$Z,원자재구매리스트!Z$1-3,FALSE))</f>
        <v>0</v>
      </c>
      <c r="AE41" s="777">
        <f>IF(ISERROR(VLOOKUP($D41,원자재구매리스트!$D:$Y,원자재구매리스트!X$1-3,FALSE))=TRUE,0,VLOOKUP($D41,원자재구매리스트!$D:$Y,원자재구매리스트!X$1-3,FALSE))</f>
        <v>0</v>
      </c>
      <c r="AF41" s="780">
        <f t="shared" si="14"/>
        <v>0</v>
      </c>
      <c r="AG41" s="780">
        <f t="shared" si="12"/>
        <v>0</v>
      </c>
    </row>
    <row r="42" spans="1:33" s="325" customFormat="1" ht="52.5" customHeight="1">
      <c r="A42" s="331">
        <f t="shared" si="4"/>
        <v>35</v>
      </c>
      <c r="B42" s="349" t="str">
        <f t="shared" si="5"/>
        <v>ELK-동일모자-290</v>
      </c>
      <c r="C42" s="303">
        <f t="shared" si="6"/>
        <v>31</v>
      </c>
      <c r="D42" s="303" t="str">
        <f t="shared" si="7"/>
        <v>ELK-동일모자-29031</v>
      </c>
      <c r="E42" s="392">
        <f t="shared" si="8"/>
        <v>0</v>
      </c>
      <c r="F42" s="392">
        <f t="shared" si="9"/>
        <v>0</v>
      </c>
      <c r="G42" s="392">
        <f t="shared" si="10"/>
        <v>0</v>
      </c>
      <c r="H42" s="332"/>
      <c r="I42" s="404">
        <f t="shared" si="11"/>
        <v>3</v>
      </c>
      <c r="J42" s="407" t="str">
        <f>IF(ISERROR(VLOOKUP(MID($O42,1,3),CODE!$B:$G,CODE!$C$1,FALSE))=TRUE,"",VLOOKUP(MID($O42,1,3),CODE!$B:$G,CODE!$C$1,FALSE))</f>
        <v/>
      </c>
      <c r="K42" s="377" t="str">
        <f>IF(ISERROR(VLOOKUP(MID($O42,4,2),CODE!$K:$P,CODE!$L$1,FALSE))=TRUE,"",VLOOKUP(MID($O42,4,2),CODE!$K:$P,CODE!$L$1,FALSE))</f>
        <v/>
      </c>
      <c r="L42" s="377" t="str">
        <f>IF(ISERROR(VLOOKUP($B42,기획현황!$D:$BR,기획현황!$R$1+2,FALSE))=TRUE,"",VLOOKUP($B42,기획현황!$D:$BR,기획현황!$R$1+2,FALSE))</f>
        <v/>
      </c>
      <c r="M42" s="380"/>
      <c r="N42" s="377">
        <f>IF(ISERROR(VLOOKUP($A42,원자재구매리스트!$A:$Z,원자재구매리스트!M$1,FALSE))=TRUE,"",VLOOKUP($A42,원자재구매리스트!$A:$Z,원자재구매리스트!M$1,FALSE))</f>
        <v>0</v>
      </c>
      <c r="O42" s="408">
        <f>IF(ISERROR(VLOOKUP($A42,원자재구매리스트!$A:$Z,원자재구매리스트!N$1,FALSE))=TRUE,"",VLOOKUP($A42,원자재구매리스트!$A:$Z,원자재구매리스트!N$1,FALSE))</f>
        <v>0</v>
      </c>
      <c r="P42" s="413">
        <f>IF(B42="",0,SUMIF(기획현황!$D:$D,원자재구매정보!$B42,기획현황!$AF:$AF))</f>
        <v>0</v>
      </c>
      <c r="Q42" s="379" t="str">
        <f>IF(ISERROR(VLOOKUP($B42,기획현황!$D:$BR,기획현황!$AM$1+2,FALSE))=TRUE,"",VLOOKUP($B42,기획현황!$D:$BR,기획현황!$AM$1+2,FALSE))</f>
        <v/>
      </c>
      <c r="R42" s="751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9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9" t="str">
        <f>IF(ISERROR(VLOOKUP($B42,기획현황!$D:$BR,기획현황!$AV$1+2,FALSE))=TRUE,"",VLOOKUP($B42,기획현황!$D:$BR,기획현황!$AV$1+2,FALSE))</f>
        <v/>
      </c>
      <c r="U42" s="443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4">
        <f t="shared" si="13"/>
        <v>0</v>
      </c>
      <c r="W42" s="421" t="str">
        <f>IF(ISERROR(VLOOKUP($B42,기획현황!$D:$BR,기획현황!$AY$1+2,FALSE))=TRUE,"",VLOOKUP($B42,기획현황!$D:$BR,기획현황!$AY$1+2,FALSE))</f>
        <v/>
      </c>
      <c r="X42" s="422" t="str">
        <f>IF(ISERROR(VLOOKUP($B42,기획현황!$D:$BR,기획현황!$BB$1+2,FALSE))=TRUE,"",VLOOKUP($B42,기획현황!$D:$BR,기획현황!$BB$1+2,FALSE))</f>
        <v/>
      </c>
      <c r="Y42" s="428">
        <f>IF(ISERROR(VLOOKUP($D42,원자재구매리스트!$D:$Y,원자재구매리스트!O$1-3,FALSE))=TRUE,0,VLOOKUP($D42,원자재구매리스트!$D:$Y,원자재구매리스트!O$1-3,FALSE))</f>
        <v>0</v>
      </c>
      <c r="Z42" s="352">
        <f>IF(ISERROR(VLOOKUP($D42,원자재구매리스트!$D:$Y,원자재구매리스트!P$1-3,FALSE))=TRUE,0,VLOOKUP($D42,원자재구매리스트!$D:$Y,원자재구매리스트!P$1-3,FALSE))</f>
        <v>0</v>
      </c>
      <c r="AA42" s="353">
        <f>IF(ISERROR(VLOOKUP($D42,원자재구매리스트!$D:$Y,원자재구매리스트!R$1-3,FALSE))=TRUE,0,VLOOKUP($D42,원자재구매리스트!$D:$Y,원자재구매리스트!R$1-3,FALSE))</f>
        <v>0</v>
      </c>
      <c r="AB42" s="353">
        <f>IF(ISERROR(VLOOKUP($D42,원자재구매리스트!$D:$Y,원자재구매리스트!T$1-3,FALSE))=TRUE,0,VLOOKUP($D42,원자재구매리스트!$D:$Y,원자재구매리스트!T$1-3,FALSE))</f>
        <v>0</v>
      </c>
      <c r="AC42" s="351">
        <f>IF(ISERROR(VLOOKUP($D42,원자재구매리스트!$D:$Y,원자재구매리스트!U$1-3,FALSE))=TRUE,0,VLOOKUP($D42,원자재구매리스트!$D:$Y,원자재구매리스트!U$1-3,FALSE))</f>
        <v>0</v>
      </c>
      <c r="AD42" s="354">
        <f>IF(ISERROR(VLOOKUP($D42,원자재구매리스트!$D:$Z,원자재구매리스트!Z$1-3,FALSE))=TRUE,0,VLOOKUP($D42,원자재구매리스트!$D:$Z,원자재구매리스트!Z$1-3,FALSE))</f>
        <v>0</v>
      </c>
      <c r="AE42" s="777">
        <f>IF(ISERROR(VLOOKUP($D42,원자재구매리스트!$D:$Y,원자재구매리스트!X$1-3,FALSE))=TRUE,0,VLOOKUP($D42,원자재구매리스트!$D:$Y,원자재구매리스트!X$1-3,FALSE))</f>
        <v>0</v>
      </c>
      <c r="AF42" s="780">
        <f t="shared" si="14"/>
        <v>0</v>
      </c>
      <c r="AG42" s="780">
        <f t="shared" si="12"/>
        <v>0</v>
      </c>
    </row>
    <row r="43" spans="1:33" s="325" customFormat="1" ht="52.5" customHeight="1">
      <c r="A43" s="331">
        <f t="shared" si="4"/>
        <v>36</v>
      </c>
      <c r="B43" s="349" t="str">
        <f t="shared" si="5"/>
        <v>ELK-동일모자-290</v>
      </c>
      <c r="C43" s="303">
        <f t="shared" si="6"/>
        <v>32</v>
      </c>
      <c r="D43" s="303" t="str">
        <f t="shared" si="7"/>
        <v>ELK-동일모자-29032</v>
      </c>
      <c r="E43" s="392">
        <f t="shared" si="8"/>
        <v>0</v>
      </c>
      <c r="F43" s="392">
        <f t="shared" si="9"/>
        <v>0</v>
      </c>
      <c r="G43" s="392">
        <f t="shared" si="10"/>
        <v>0</v>
      </c>
      <c r="H43" s="332"/>
      <c r="I43" s="404">
        <f t="shared" si="11"/>
        <v>3</v>
      </c>
      <c r="J43" s="407" t="str">
        <f>IF(ISERROR(VLOOKUP(MID($O43,1,3),CODE!$B:$G,CODE!$C$1,FALSE))=TRUE,"",VLOOKUP(MID($O43,1,3),CODE!$B:$G,CODE!$C$1,FALSE))</f>
        <v/>
      </c>
      <c r="K43" s="377" t="str">
        <f>IF(ISERROR(VLOOKUP(MID($O43,4,2),CODE!$K:$P,CODE!$L$1,FALSE))=TRUE,"",VLOOKUP(MID($O43,4,2),CODE!$K:$P,CODE!$L$1,FALSE))</f>
        <v/>
      </c>
      <c r="L43" s="377" t="str">
        <f>IF(ISERROR(VLOOKUP($B43,기획현황!$D:$BR,기획현황!$R$1+2,FALSE))=TRUE,"",VLOOKUP($B43,기획현황!$D:$BR,기획현황!$R$1+2,FALSE))</f>
        <v/>
      </c>
      <c r="M43" s="380"/>
      <c r="N43" s="377">
        <f>IF(ISERROR(VLOOKUP($A43,원자재구매리스트!$A:$Z,원자재구매리스트!M$1,FALSE))=TRUE,"",VLOOKUP($A43,원자재구매리스트!$A:$Z,원자재구매리스트!M$1,FALSE))</f>
        <v>0</v>
      </c>
      <c r="O43" s="408">
        <f>IF(ISERROR(VLOOKUP($A43,원자재구매리스트!$A:$Z,원자재구매리스트!N$1,FALSE))=TRUE,"",VLOOKUP($A43,원자재구매리스트!$A:$Z,원자재구매리스트!N$1,FALSE))</f>
        <v>0</v>
      </c>
      <c r="P43" s="413">
        <f>IF(B43="",0,SUMIF(기획현황!$D:$D,원자재구매정보!$B43,기획현황!$AF:$AF))</f>
        <v>0</v>
      </c>
      <c r="Q43" s="379" t="str">
        <f>IF(ISERROR(VLOOKUP($B43,기획현황!$D:$BR,기획현황!$AM$1+2,FALSE))=TRUE,"",VLOOKUP($B43,기획현황!$D:$BR,기획현황!$AM$1+2,FALSE))</f>
        <v/>
      </c>
      <c r="R43" s="751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9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9" t="str">
        <f>IF(ISERROR(VLOOKUP($B43,기획현황!$D:$BR,기획현황!$AV$1+2,FALSE))=TRUE,"",VLOOKUP($B43,기획현황!$D:$BR,기획현황!$AV$1+2,FALSE))</f>
        <v/>
      </c>
      <c r="U43" s="443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4">
        <f t="shared" si="13"/>
        <v>0</v>
      </c>
      <c r="W43" s="421" t="str">
        <f>IF(ISERROR(VLOOKUP($B43,기획현황!$D:$BR,기획현황!$AY$1+2,FALSE))=TRUE,"",VLOOKUP($B43,기획현황!$D:$BR,기획현황!$AY$1+2,FALSE))</f>
        <v/>
      </c>
      <c r="X43" s="422" t="str">
        <f>IF(ISERROR(VLOOKUP($B43,기획현황!$D:$BR,기획현황!$BB$1+2,FALSE))=TRUE,"",VLOOKUP($B43,기획현황!$D:$BR,기획현황!$BB$1+2,FALSE))</f>
        <v/>
      </c>
      <c r="Y43" s="428">
        <f>IF(ISERROR(VLOOKUP($D43,원자재구매리스트!$D:$Y,원자재구매리스트!O$1-3,FALSE))=TRUE,0,VLOOKUP($D43,원자재구매리스트!$D:$Y,원자재구매리스트!O$1-3,FALSE))</f>
        <v>0</v>
      </c>
      <c r="Z43" s="352">
        <f>IF(ISERROR(VLOOKUP($D43,원자재구매리스트!$D:$Y,원자재구매리스트!P$1-3,FALSE))=TRUE,0,VLOOKUP($D43,원자재구매리스트!$D:$Y,원자재구매리스트!P$1-3,FALSE))</f>
        <v>0</v>
      </c>
      <c r="AA43" s="353">
        <f>IF(ISERROR(VLOOKUP($D43,원자재구매리스트!$D:$Y,원자재구매리스트!R$1-3,FALSE))=TRUE,0,VLOOKUP($D43,원자재구매리스트!$D:$Y,원자재구매리스트!R$1-3,FALSE))</f>
        <v>0</v>
      </c>
      <c r="AB43" s="353">
        <f>IF(ISERROR(VLOOKUP($D43,원자재구매리스트!$D:$Y,원자재구매리스트!T$1-3,FALSE))=TRUE,0,VLOOKUP($D43,원자재구매리스트!$D:$Y,원자재구매리스트!T$1-3,FALSE))</f>
        <v>0</v>
      </c>
      <c r="AC43" s="351">
        <f>IF(ISERROR(VLOOKUP($D43,원자재구매리스트!$D:$Y,원자재구매리스트!U$1-3,FALSE))=TRUE,0,VLOOKUP($D43,원자재구매리스트!$D:$Y,원자재구매리스트!U$1-3,FALSE))</f>
        <v>0</v>
      </c>
      <c r="AD43" s="354">
        <f>IF(ISERROR(VLOOKUP($D43,원자재구매리스트!$D:$Z,원자재구매리스트!Z$1-3,FALSE))=TRUE,0,VLOOKUP($D43,원자재구매리스트!$D:$Z,원자재구매리스트!Z$1-3,FALSE))</f>
        <v>0</v>
      </c>
      <c r="AE43" s="777">
        <f>IF(ISERROR(VLOOKUP($D43,원자재구매리스트!$D:$Y,원자재구매리스트!X$1-3,FALSE))=TRUE,0,VLOOKUP($D43,원자재구매리스트!$D:$Y,원자재구매리스트!X$1-3,FALSE))</f>
        <v>0</v>
      </c>
      <c r="AF43" s="780">
        <f t="shared" si="14"/>
        <v>0</v>
      </c>
      <c r="AG43" s="780">
        <f t="shared" si="12"/>
        <v>0</v>
      </c>
    </row>
    <row r="44" spans="1:33" s="325" customFormat="1" ht="52.5" customHeight="1">
      <c r="A44" s="331">
        <f t="shared" si="4"/>
        <v>37</v>
      </c>
      <c r="B44" s="349" t="str">
        <f t="shared" si="5"/>
        <v>ELK-동일모자-290</v>
      </c>
      <c r="C44" s="303">
        <f t="shared" si="6"/>
        <v>33</v>
      </c>
      <c r="D44" s="303" t="str">
        <f t="shared" si="7"/>
        <v>ELK-동일모자-29033</v>
      </c>
      <c r="E44" s="392">
        <f t="shared" si="8"/>
        <v>0</v>
      </c>
      <c r="F44" s="392">
        <f t="shared" si="9"/>
        <v>0</v>
      </c>
      <c r="G44" s="392">
        <f t="shared" si="10"/>
        <v>0</v>
      </c>
      <c r="H44" s="332"/>
      <c r="I44" s="404">
        <f t="shared" si="11"/>
        <v>3</v>
      </c>
      <c r="J44" s="407" t="str">
        <f>IF(ISERROR(VLOOKUP(MID($O44,1,3),CODE!$B:$G,CODE!$C$1,FALSE))=TRUE,"",VLOOKUP(MID($O44,1,3),CODE!$B:$G,CODE!$C$1,FALSE))</f>
        <v/>
      </c>
      <c r="K44" s="377" t="str">
        <f>IF(ISERROR(VLOOKUP(MID($O44,4,2),CODE!$K:$P,CODE!$L$1,FALSE))=TRUE,"",VLOOKUP(MID($O44,4,2),CODE!$K:$P,CODE!$L$1,FALSE))</f>
        <v/>
      </c>
      <c r="L44" s="377" t="str">
        <f>IF(ISERROR(VLOOKUP($B44,기획현황!$D:$BR,기획현황!$R$1+2,FALSE))=TRUE,"",VLOOKUP($B44,기획현황!$D:$BR,기획현황!$R$1+2,FALSE))</f>
        <v/>
      </c>
      <c r="M44" s="380"/>
      <c r="N44" s="377">
        <f>IF(ISERROR(VLOOKUP($A44,원자재구매리스트!$A:$Z,원자재구매리스트!M$1,FALSE))=TRUE,"",VLOOKUP($A44,원자재구매리스트!$A:$Z,원자재구매리스트!M$1,FALSE))</f>
        <v>0</v>
      </c>
      <c r="O44" s="408">
        <f>IF(ISERROR(VLOOKUP($A44,원자재구매리스트!$A:$Z,원자재구매리스트!N$1,FALSE))=TRUE,"",VLOOKUP($A44,원자재구매리스트!$A:$Z,원자재구매리스트!N$1,FALSE))</f>
        <v>0</v>
      </c>
      <c r="P44" s="413">
        <f>IF(B44="",0,SUMIF(기획현황!$D:$D,원자재구매정보!$B44,기획현황!$AF:$AF))</f>
        <v>0</v>
      </c>
      <c r="Q44" s="379" t="str">
        <f>IF(ISERROR(VLOOKUP($B44,기획현황!$D:$BR,기획현황!$AM$1+2,FALSE))=TRUE,"",VLOOKUP($B44,기획현황!$D:$BR,기획현황!$AM$1+2,FALSE))</f>
        <v/>
      </c>
      <c r="R44" s="751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9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9" t="str">
        <f>IF(ISERROR(VLOOKUP($B44,기획현황!$D:$BR,기획현황!$AV$1+2,FALSE))=TRUE,"",VLOOKUP($B44,기획현황!$D:$BR,기획현황!$AV$1+2,FALSE))</f>
        <v/>
      </c>
      <c r="U44" s="443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4">
        <f t="shared" si="13"/>
        <v>0</v>
      </c>
      <c r="W44" s="421" t="str">
        <f>IF(ISERROR(VLOOKUP($B44,기획현황!$D:$BR,기획현황!$AY$1+2,FALSE))=TRUE,"",VLOOKUP($B44,기획현황!$D:$BR,기획현황!$AY$1+2,FALSE))</f>
        <v/>
      </c>
      <c r="X44" s="422" t="str">
        <f>IF(ISERROR(VLOOKUP($B44,기획현황!$D:$BR,기획현황!$BB$1+2,FALSE))=TRUE,"",VLOOKUP($B44,기획현황!$D:$BR,기획현황!$BB$1+2,FALSE))</f>
        <v/>
      </c>
      <c r="Y44" s="428">
        <f>IF(ISERROR(VLOOKUP($D44,원자재구매리스트!$D:$Y,원자재구매리스트!O$1-3,FALSE))=TRUE,0,VLOOKUP($D44,원자재구매리스트!$D:$Y,원자재구매리스트!O$1-3,FALSE))</f>
        <v>0</v>
      </c>
      <c r="Z44" s="352">
        <f>IF(ISERROR(VLOOKUP($D44,원자재구매리스트!$D:$Y,원자재구매리스트!P$1-3,FALSE))=TRUE,0,VLOOKUP($D44,원자재구매리스트!$D:$Y,원자재구매리스트!P$1-3,FALSE))</f>
        <v>0</v>
      </c>
      <c r="AA44" s="353">
        <f>IF(ISERROR(VLOOKUP($D44,원자재구매리스트!$D:$Y,원자재구매리스트!R$1-3,FALSE))=TRUE,0,VLOOKUP($D44,원자재구매리스트!$D:$Y,원자재구매리스트!R$1-3,FALSE))</f>
        <v>0</v>
      </c>
      <c r="AB44" s="353">
        <f>IF(ISERROR(VLOOKUP($D44,원자재구매리스트!$D:$Y,원자재구매리스트!T$1-3,FALSE))=TRUE,0,VLOOKUP($D44,원자재구매리스트!$D:$Y,원자재구매리스트!T$1-3,FALSE))</f>
        <v>0</v>
      </c>
      <c r="AC44" s="351">
        <f>IF(ISERROR(VLOOKUP($D44,원자재구매리스트!$D:$Y,원자재구매리스트!U$1-3,FALSE))=TRUE,0,VLOOKUP($D44,원자재구매리스트!$D:$Y,원자재구매리스트!U$1-3,FALSE))</f>
        <v>0</v>
      </c>
      <c r="AD44" s="354">
        <f>IF(ISERROR(VLOOKUP($D44,원자재구매리스트!$D:$Z,원자재구매리스트!Z$1-3,FALSE))=TRUE,0,VLOOKUP($D44,원자재구매리스트!$D:$Z,원자재구매리스트!Z$1-3,FALSE))</f>
        <v>0</v>
      </c>
      <c r="AE44" s="777">
        <f>IF(ISERROR(VLOOKUP($D44,원자재구매리스트!$D:$Y,원자재구매리스트!X$1-3,FALSE))=TRUE,0,VLOOKUP($D44,원자재구매리스트!$D:$Y,원자재구매리스트!X$1-3,FALSE))</f>
        <v>0</v>
      </c>
      <c r="AF44" s="780">
        <f t="shared" si="14"/>
        <v>0</v>
      </c>
      <c r="AG44" s="780">
        <f t="shared" si="12"/>
        <v>0</v>
      </c>
    </row>
    <row r="45" spans="1:33" s="325" customFormat="1" ht="52.5" customHeight="1">
      <c r="A45" s="331">
        <f t="shared" si="4"/>
        <v>38</v>
      </c>
      <c r="B45" s="349" t="str">
        <f t="shared" si="5"/>
        <v>ELK-동일모자-290</v>
      </c>
      <c r="C45" s="303">
        <f t="shared" si="6"/>
        <v>34</v>
      </c>
      <c r="D45" s="303" t="str">
        <f t="shared" si="7"/>
        <v>ELK-동일모자-29034</v>
      </c>
      <c r="E45" s="392">
        <f t="shared" si="8"/>
        <v>0</v>
      </c>
      <c r="F45" s="392">
        <f t="shared" si="9"/>
        <v>0</v>
      </c>
      <c r="G45" s="392">
        <f t="shared" si="10"/>
        <v>0</v>
      </c>
      <c r="H45" s="332"/>
      <c r="I45" s="404">
        <f t="shared" si="11"/>
        <v>3</v>
      </c>
      <c r="J45" s="407" t="str">
        <f>IF(ISERROR(VLOOKUP(MID($O45,1,3),CODE!$B:$G,CODE!$C$1,FALSE))=TRUE,"",VLOOKUP(MID($O45,1,3),CODE!$B:$G,CODE!$C$1,FALSE))</f>
        <v/>
      </c>
      <c r="K45" s="377" t="str">
        <f>IF(ISERROR(VLOOKUP(MID($O45,4,2),CODE!$K:$P,CODE!$L$1,FALSE))=TRUE,"",VLOOKUP(MID($O45,4,2),CODE!$K:$P,CODE!$L$1,FALSE))</f>
        <v/>
      </c>
      <c r="L45" s="377" t="str">
        <f>IF(ISERROR(VLOOKUP($B45,기획현황!$D:$BR,기획현황!$R$1+2,FALSE))=TRUE,"",VLOOKUP($B45,기획현황!$D:$BR,기획현황!$R$1+2,FALSE))</f>
        <v/>
      </c>
      <c r="M45" s="380"/>
      <c r="N45" s="377">
        <f>IF(ISERROR(VLOOKUP($A45,원자재구매리스트!$A:$Z,원자재구매리스트!M$1,FALSE))=TRUE,"",VLOOKUP($A45,원자재구매리스트!$A:$Z,원자재구매리스트!M$1,FALSE))</f>
        <v>0</v>
      </c>
      <c r="O45" s="408">
        <f>IF(ISERROR(VLOOKUP($A45,원자재구매리스트!$A:$Z,원자재구매리스트!N$1,FALSE))=TRUE,"",VLOOKUP($A45,원자재구매리스트!$A:$Z,원자재구매리스트!N$1,FALSE))</f>
        <v>0</v>
      </c>
      <c r="P45" s="413">
        <f>IF(B45="",0,SUMIF(기획현황!$D:$D,원자재구매정보!$B45,기획현황!$AF:$AF))</f>
        <v>0</v>
      </c>
      <c r="Q45" s="379" t="str">
        <f>IF(ISERROR(VLOOKUP($B45,기획현황!$D:$BR,기획현황!$AM$1+2,FALSE))=TRUE,"",VLOOKUP($B45,기획현황!$D:$BR,기획현황!$AM$1+2,FALSE))</f>
        <v/>
      </c>
      <c r="R45" s="751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9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9" t="str">
        <f>IF(ISERROR(VLOOKUP($B45,기획현황!$D:$BR,기획현황!$AV$1+2,FALSE))=TRUE,"",VLOOKUP($B45,기획현황!$D:$BR,기획현황!$AV$1+2,FALSE))</f>
        <v/>
      </c>
      <c r="U45" s="443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4">
        <f t="shared" si="13"/>
        <v>0</v>
      </c>
      <c r="W45" s="421" t="str">
        <f>IF(ISERROR(VLOOKUP($B45,기획현황!$D:$BR,기획현황!$AY$1+2,FALSE))=TRUE,"",VLOOKUP($B45,기획현황!$D:$BR,기획현황!$AY$1+2,FALSE))</f>
        <v/>
      </c>
      <c r="X45" s="422" t="str">
        <f>IF(ISERROR(VLOOKUP($B45,기획현황!$D:$BR,기획현황!$BB$1+2,FALSE))=TRUE,"",VLOOKUP($B45,기획현황!$D:$BR,기획현황!$BB$1+2,FALSE))</f>
        <v/>
      </c>
      <c r="Y45" s="428">
        <f>IF(ISERROR(VLOOKUP($D45,원자재구매리스트!$D:$Y,원자재구매리스트!O$1-3,FALSE))=TRUE,0,VLOOKUP($D45,원자재구매리스트!$D:$Y,원자재구매리스트!O$1-3,FALSE))</f>
        <v>0</v>
      </c>
      <c r="Z45" s="352">
        <f>IF(ISERROR(VLOOKUP($D45,원자재구매리스트!$D:$Y,원자재구매리스트!P$1-3,FALSE))=TRUE,0,VLOOKUP($D45,원자재구매리스트!$D:$Y,원자재구매리스트!P$1-3,FALSE))</f>
        <v>0</v>
      </c>
      <c r="AA45" s="353">
        <f>IF(ISERROR(VLOOKUP($D45,원자재구매리스트!$D:$Y,원자재구매리스트!R$1-3,FALSE))=TRUE,0,VLOOKUP($D45,원자재구매리스트!$D:$Y,원자재구매리스트!R$1-3,FALSE))</f>
        <v>0</v>
      </c>
      <c r="AB45" s="353">
        <f>IF(ISERROR(VLOOKUP($D45,원자재구매리스트!$D:$Y,원자재구매리스트!T$1-3,FALSE))=TRUE,0,VLOOKUP($D45,원자재구매리스트!$D:$Y,원자재구매리스트!T$1-3,FALSE))</f>
        <v>0</v>
      </c>
      <c r="AC45" s="351">
        <f>IF(ISERROR(VLOOKUP($D45,원자재구매리스트!$D:$Y,원자재구매리스트!U$1-3,FALSE))=TRUE,0,VLOOKUP($D45,원자재구매리스트!$D:$Y,원자재구매리스트!U$1-3,FALSE))</f>
        <v>0</v>
      </c>
      <c r="AD45" s="354">
        <f>IF(ISERROR(VLOOKUP($D45,원자재구매리스트!$D:$Z,원자재구매리스트!Z$1-3,FALSE))=TRUE,0,VLOOKUP($D45,원자재구매리스트!$D:$Z,원자재구매리스트!Z$1-3,FALSE))</f>
        <v>0</v>
      </c>
      <c r="AE45" s="777">
        <f>IF(ISERROR(VLOOKUP($D45,원자재구매리스트!$D:$Y,원자재구매리스트!X$1-3,FALSE))=TRUE,0,VLOOKUP($D45,원자재구매리스트!$D:$Y,원자재구매리스트!X$1-3,FALSE))</f>
        <v>0</v>
      </c>
      <c r="AF45" s="780">
        <f t="shared" si="14"/>
        <v>0</v>
      </c>
      <c r="AG45" s="780">
        <f t="shared" si="12"/>
        <v>0</v>
      </c>
    </row>
    <row r="46" spans="1:33" s="325" customFormat="1" ht="52.5" customHeight="1">
      <c r="A46" s="331">
        <f t="shared" si="4"/>
        <v>39</v>
      </c>
      <c r="B46" s="349" t="str">
        <f t="shared" si="5"/>
        <v>ELK-동일모자-290</v>
      </c>
      <c r="C46" s="303">
        <f t="shared" si="6"/>
        <v>35</v>
      </c>
      <c r="D46" s="303" t="str">
        <f t="shared" si="7"/>
        <v>ELK-동일모자-29035</v>
      </c>
      <c r="E46" s="392">
        <f t="shared" si="8"/>
        <v>0</v>
      </c>
      <c r="F46" s="392">
        <f t="shared" si="9"/>
        <v>0</v>
      </c>
      <c r="G46" s="392">
        <f t="shared" si="10"/>
        <v>0</v>
      </c>
      <c r="H46" s="332"/>
      <c r="I46" s="404">
        <f t="shared" si="11"/>
        <v>3</v>
      </c>
      <c r="J46" s="407" t="str">
        <f>IF(ISERROR(VLOOKUP(MID($O46,1,3),CODE!$B:$G,CODE!$C$1,FALSE))=TRUE,"",VLOOKUP(MID($O46,1,3),CODE!$B:$G,CODE!$C$1,FALSE))</f>
        <v/>
      </c>
      <c r="K46" s="377" t="str">
        <f>IF(ISERROR(VLOOKUP(MID($O46,4,2),CODE!$K:$P,CODE!$L$1,FALSE))=TRUE,"",VLOOKUP(MID($O46,4,2),CODE!$K:$P,CODE!$L$1,FALSE))</f>
        <v/>
      </c>
      <c r="L46" s="377" t="str">
        <f>IF(ISERROR(VLOOKUP($B46,기획현황!$D:$BR,기획현황!$R$1+2,FALSE))=TRUE,"",VLOOKUP($B46,기획현황!$D:$BR,기획현황!$R$1+2,FALSE))</f>
        <v/>
      </c>
      <c r="M46" s="380"/>
      <c r="N46" s="377">
        <f>IF(ISERROR(VLOOKUP($A46,원자재구매리스트!$A:$Z,원자재구매리스트!M$1,FALSE))=TRUE,"",VLOOKUP($A46,원자재구매리스트!$A:$Z,원자재구매리스트!M$1,FALSE))</f>
        <v>0</v>
      </c>
      <c r="O46" s="408">
        <f>IF(ISERROR(VLOOKUP($A46,원자재구매리스트!$A:$Z,원자재구매리스트!N$1,FALSE))=TRUE,"",VLOOKUP($A46,원자재구매리스트!$A:$Z,원자재구매리스트!N$1,FALSE))</f>
        <v>0</v>
      </c>
      <c r="P46" s="413">
        <f>IF(B46="",0,SUMIF(기획현황!$D:$D,원자재구매정보!$B46,기획현황!$AF:$AF))</f>
        <v>0</v>
      </c>
      <c r="Q46" s="379" t="str">
        <f>IF(ISERROR(VLOOKUP($B46,기획현황!$D:$BR,기획현황!$AM$1+2,FALSE))=TRUE,"",VLOOKUP($B46,기획현황!$D:$BR,기획현황!$AM$1+2,FALSE))</f>
        <v/>
      </c>
      <c r="R46" s="751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9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9" t="str">
        <f>IF(ISERROR(VLOOKUP($B46,기획현황!$D:$BR,기획현황!$AV$1+2,FALSE))=TRUE,"",VLOOKUP($B46,기획현황!$D:$BR,기획현황!$AV$1+2,FALSE))</f>
        <v/>
      </c>
      <c r="U46" s="443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4">
        <f t="shared" si="13"/>
        <v>0</v>
      </c>
      <c r="W46" s="421" t="str">
        <f>IF(ISERROR(VLOOKUP($B46,기획현황!$D:$BR,기획현황!$AY$1+2,FALSE))=TRUE,"",VLOOKUP($B46,기획현황!$D:$BR,기획현황!$AY$1+2,FALSE))</f>
        <v/>
      </c>
      <c r="X46" s="422" t="str">
        <f>IF(ISERROR(VLOOKUP($B46,기획현황!$D:$BR,기획현황!$BB$1+2,FALSE))=TRUE,"",VLOOKUP($B46,기획현황!$D:$BR,기획현황!$BB$1+2,FALSE))</f>
        <v/>
      </c>
      <c r="Y46" s="428">
        <f>IF(ISERROR(VLOOKUP($D46,원자재구매리스트!$D:$Y,원자재구매리스트!O$1-3,FALSE))=TRUE,0,VLOOKUP($D46,원자재구매리스트!$D:$Y,원자재구매리스트!O$1-3,FALSE))</f>
        <v>0</v>
      </c>
      <c r="Z46" s="352">
        <f>IF(ISERROR(VLOOKUP($D46,원자재구매리스트!$D:$Y,원자재구매리스트!P$1-3,FALSE))=TRUE,0,VLOOKUP($D46,원자재구매리스트!$D:$Y,원자재구매리스트!P$1-3,FALSE))</f>
        <v>0</v>
      </c>
      <c r="AA46" s="353">
        <f>IF(ISERROR(VLOOKUP($D46,원자재구매리스트!$D:$Y,원자재구매리스트!R$1-3,FALSE))=TRUE,0,VLOOKUP($D46,원자재구매리스트!$D:$Y,원자재구매리스트!R$1-3,FALSE))</f>
        <v>0</v>
      </c>
      <c r="AB46" s="353">
        <f>IF(ISERROR(VLOOKUP($D46,원자재구매리스트!$D:$Y,원자재구매리스트!T$1-3,FALSE))=TRUE,0,VLOOKUP($D46,원자재구매리스트!$D:$Y,원자재구매리스트!T$1-3,FALSE))</f>
        <v>0</v>
      </c>
      <c r="AC46" s="351">
        <f>IF(ISERROR(VLOOKUP($D46,원자재구매리스트!$D:$Y,원자재구매리스트!U$1-3,FALSE))=TRUE,0,VLOOKUP($D46,원자재구매리스트!$D:$Y,원자재구매리스트!U$1-3,FALSE))</f>
        <v>0</v>
      </c>
      <c r="AD46" s="354">
        <f>IF(ISERROR(VLOOKUP($D46,원자재구매리스트!$D:$Z,원자재구매리스트!Z$1-3,FALSE))=TRUE,0,VLOOKUP($D46,원자재구매리스트!$D:$Z,원자재구매리스트!Z$1-3,FALSE))</f>
        <v>0</v>
      </c>
      <c r="AE46" s="777">
        <f>IF(ISERROR(VLOOKUP($D46,원자재구매리스트!$D:$Y,원자재구매리스트!X$1-3,FALSE))=TRUE,0,VLOOKUP($D46,원자재구매리스트!$D:$Y,원자재구매리스트!X$1-3,FALSE))</f>
        <v>0</v>
      </c>
      <c r="AF46" s="780">
        <f t="shared" si="14"/>
        <v>0</v>
      </c>
      <c r="AG46" s="780">
        <f t="shared" si="12"/>
        <v>0</v>
      </c>
    </row>
    <row r="47" spans="1:33" s="325" customFormat="1" ht="52.5" customHeight="1">
      <c r="A47" s="331">
        <f t="shared" si="4"/>
        <v>40</v>
      </c>
      <c r="B47" s="349" t="str">
        <f t="shared" si="5"/>
        <v>ELK-동일모자-290</v>
      </c>
      <c r="C47" s="303">
        <f t="shared" si="6"/>
        <v>36</v>
      </c>
      <c r="D47" s="303" t="str">
        <f t="shared" si="7"/>
        <v>ELK-동일모자-29036</v>
      </c>
      <c r="E47" s="392">
        <f t="shared" si="8"/>
        <v>0</v>
      </c>
      <c r="F47" s="392">
        <f t="shared" si="9"/>
        <v>0</v>
      </c>
      <c r="G47" s="392">
        <f t="shared" si="10"/>
        <v>0</v>
      </c>
      <c r="H47" s="332"/>
      <c r="I47" s="404">
        <f t="shared" si="11"/>
        <v>3</v>
      </c>
      <c r="J47" s="407" t="str">
        <f>IF(ISERROR(VLOOKUP(MID($O47,1,3),CODE!$B:$G,CODE!$C$1,FALSE))=TRUE,"",VLOOKUP(MID($O47,1,3),CODE!$B:$G,CODE!$C$1,FALSE))</f>
        <v/>
      </c>
      <c r="K47" s="377" t="str">
        <f>IF(ISERROR(VLOOKUP(MID($O47,4,2),CODE!$K:$P,CODE!$L$1,FALSE))=TRUE,"",VLOOKUP(MID($O47,4,2),CODE!$K:$P,CODE!$L$1,FALSE))</f>
        <v/>
      </c>
      <c r="L47" s="377" t="str">
        <f>IF(ISERROR(VLOOKUP($B47,기획현황!$D:$BR,기획현황!$R$1+2,FALSE))=TRUE,"",VLOOKUP($B47,기획현황!$D:$BR,기획현황!$R$1+2,FALSE))</f>
        <v/>
      </c>
      <c r="M47" s="380"/>
      <c r="N47" s="377">
        <f>IF(ISERROR(VLOOKUP($A47,원자재구매리스트!$A:$Z,원자재구매리스트!M$1,FALSE))=TRUE,"",VLOOKUP($A47,원자재구매리스트!$A:$Z,원자재구매리스트!M$1,FALSE))</f>
        <v>0</v>
      </c>
      <c r="O47" s="408">
        <f>IF(ISERROR(VLOOKUP($A47,원자재구매리스트!$A:$Z,원자재구매리스트!N$1,FALSE))=TRUE,"",VLOOKUP($A47,원자재구매리스트!$A:$Z,원자재구매리스트!N$1,FALSE))</f>
        <v>0</v>
      </c>
      <c r="P47" s="413">
        <f>IF(B47="",0,SUMIF(기획현황!$D:$D,원자재구매정보!$B47,기획현황!$AF:$AF))</f>
        <v>0</v>
      </c>
      <c r="Q47" s="379" t="str">
        <f>IF(ISERROR(VLOOKUP($B47,기획현황!$D:$BR,기획현황!$AM$1+2,FALSE))=TRUE,"",VLOOKUP($B47,기획현황!$D:$BR,기획현황!$AM$1+2,FALSE))</f>
        <v/>
      </c>
      <c r="R47" s="751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9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9" t="str">
        <f>IF(ISERROR(VLOOKUP($B47,기획현황!$D:$BR,기획현황!$AV$1+2,FALSE))=TRUE,"",VLOOKUP($B47,기획현황!$D:$BR,기획현황!$AV$1+2,FALSE))</f>
        <v/>
      </c>
      <c r="U47" s="443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4">
        <f t="shared" si="13"/>
        <v>0</v>
      </c>
      <c r="W47" s="421" t="str">
        <f>IF(ISERROR(VLOOKUP($B47,기획현황!$D:$BR,기획현황!$AY$1+2,FALSE))=TRUE,"",VLOOKUP($B47,기획현황!$D:$BR,기획현황!$AY$1+2,FALSE))</f>
        <v/>
      </c>
      <c r="X47" s="422" t="str">
        <f>IF(ISERROR(VLOOKUP($B47,기획현황!$D:$BR,기획현황!$BB$1+2,FALSE))=TRUE,"",VLOOKUP($B47,기획현황!$D:$BR,기획현황!$BB$1+2,FALSE))</f>
        <v/>
      </c>
      <c r="Y47" s="428">
        <f>IF(ISERROR(VLOOKUP($D47,원자재구매리스트!$D:$Y,원자재구매리스트!O$1-3,FALSE))=TRUE,0,VLOOKUP($D47,원자재구매리스트!$D:$Y,원자재구매리스트!O$1-3,FALSE))</f>
        <v>0</v>
      </c>
      <c r="Z47" s="352">
        <f>IF(ISERROR(VLOOKUP($D47,원자재구매리스트!$D:$Y,원자재구매리스트!P$1-3,FALSE))=TRUE,0,VLOOKUP($D47,원자재구매리스트!$D:$Y,원자재구매리스트!P$1-3,FALSE))</f>
        <v>0</v>
      </c>
      <c r="AA47" s="353">
        <f>IF(ISERROR(VLOOKUP($D47,원자재구매리스트!$D:$Y,원자재구매리스트!R$1-3,FALSE))=TRUE,0,VLOOKUP($D47,원자재구매리스트!$D:$Y,원자재구매리스트!R$1-3,FALSE))</f>
        <v>0</v>
      </c>
      <c r="AB47" s="353">
        <f>IF(ISERROR(VLOOKUP($D47,원자재구매리스트!$D:$Y,원자재구매리스트!T$1-3,FALSE))=TRUE,0,VLOOKUP($D47,원자재구매리스트!$D:$Y,원자재구매리스트!T$1-3,FALSE))</f>
        <v>0</v>
      </c>
      <c r="AC47" s="351">
        <f>IF(ISERROR(VLOOKUP($D47,원자재구매리스트!$D:$Y,원자재구매리스트!U$1-3,FALSE))=TRUE,0,VLOOKUP($D47,원자재구매리스트!$D:$Y,원자재구매리스트!U$1-3,FALSE))</f>
        <v>0</v>
      </c>
      <c r="AD47" s="354">
        <f>IF(ISERROR(VLOOKUP($D47,원자재구매리스트!$D:$Z,원자재구매리스트!Z$1-3,FALSE))=TRUE,0,VLOOKUP($D47,원자재구매리스트!$D:$Z,원자재구매리스트!Z$1-3,FALSE))</f>
        <v>0</v>
      </c>
      <c r="AE47" s="777">
        <f>IF(ISERROR(VLOOKUP($D47,원자재구매리스트!$D:$Y,원자재구매리스트!X$1-3,FALSE))=TRUE,0,VLOOKUP($D47,원자재구매리스트!$D:$Y,원자재구매리스트!X$1-3,FALSE))</f>
        <v>0</v>
      </c>
      <c r="AF47" s="780">
        <f t="shared" si="14"/>
        <v>0</v>
      </c>
      <c r="AG47" s="780">
        <f t="shared" si="12"/>
        <v>0</v>
      </c>
    </row>
    <row r="48" spans="1:33" s="325" customFormat="1" ht="52.5" customHeight="1">
      <c r="A48" s="331">
        <f t="shared" si="4"/>
        <v>41</v>
      </c>
      <c r="B48" s="349" t="str">
        <f t="shared" si="5"/>
        <v>ELK-동일모자-290</v>
      </c>
      <c r="C48" s="303">
        <f t="shared" si="6"/>
        <v>37</v>
      </c>
      <c r="D48" s="303" t="str">
        <f t="shared" si="7"/>
        <v>ELK-동일모자-29037</v>
      </c>
      <c r="E48" s="392">
        <f t="shared" si="8"/>
        <v>0</v>
      </c>
      <c r="F48" s="392">
        <f t="shared" si="9"/>
        <v>0</v>
      </c>
      <c r="G48" s="392">
        <f t="shared" si="10"/>
        <v>0</v>
      </c>
      <c r="H48" s="332"/>
      <c r="I48" s="404">
        <f t="shared" si="11"/>
        <v>3</v>
      </c>
      <c r="J48" s="407" t="str">
        <f>IF(ISERROR(VLOOKUP(MID($O48,1,3),CODE!$B:$G,CODE!$C$1,FALSE))=TRUE,"",VLOOKUP(MID($O48,1,3),CODE!$B:$G,CODE!$C$1,FALSE))</f>
        <v/>
      </c>
      <c r="K48" s="377" t="str">
        <f>IF(ISERROR(VLOOKUP(MID($O48,4,2),CODE!$K:$P,CODE!$L$1,FALSE))=TRUE,"",VLOOKUP(MID($O48,4,2),CODE!$K:$P,CODE!$L$1,FALSE))</f>
        <v/>
      </c>
      <c r="L48" s="377" t="str">
        <f>IF(ISERROR(VLOOKUP($B48,기획현황!$D:$BR,기획현황!$R$1+2,FALSE))=TRUE,"",VLOOKUP($B48,기획현황!$D:$BR,기획현황!$R$1+2,FALSE))</f>
        <v/>
      </c>
      <c r="M48" s="380"/>
      <c r="N48" s="377">
        <f>IF(ISERROR(VLOOKUP($A48,원자재구매리스트!$A:$Z,원자재구매리스트!M$1,FALSE))=TRUE,"",VLOOKUP($A48,원자재구매리스트!$A:$Z,원자재구매리스트!M$1,FALSE))</f>
        <v>0</v>
      </c>
      <c r="O48" s="408">
        <f>IF(ISERROR(VLOOKUP($A48,원자재구매리스트!$A:$Z,원자재구매리스트!N$1,FALSE))=TRUE,"",VLOOKUP($A48,원자재구매리스트!$A:$Z,원자재구매리스트!N$1,FALSE))</f>
        <v>0</v>
      </c>
      <c r="P48" s="413">
        <f>IF(B48="",0,SUMIF(기획현황!$D:$D,원자재구매정보!$B48,기획현황!$AF:$AF))</f>
        <v>0</v>
      </c>
      <c r="Q48" s="379" t="str">
        <f>IF(ISERROR(VLOOKUP($B48,기획현황!$D:$BR,기획현황!$AM$1+2,FALSE))=TRUE,"",VLOOKUP($B48,기획현황!$D:$BR,기획현황!$AM$1+2,FALSE))</f>
        <v/>
      </c>
      <c r="R48" s="751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9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9" t="str">
        <f>IF(ISERROR(VLOOKUP($B48,기획현황!$D:$BR,기획현황!$AV$1+2,FALSE))=TRUE,"",VLOOKUP($B48,기획현황!$D:$BR,기획현황!$AV$1+2,FALSE))</f>
        <v/>
      </c>
      <c r="U48" s="443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4">
        <f t="shared" si="13"/>
        <v>0</v>
      </c>
      <c r="W48" s="421" t="str">
        <f>IF(ISERROR(VLOOKUP($B48,기획현황!$D:$BR,기획현황!$AY$1+2,FALSE))=TRUE,"",VLOOKUP($B48,기획현황!$D:$BR,기획현황!$AY$1+2,FALSE))</f>
        <v/>
      </c>
      <c r="X48" s="422" t="str">
        <f>IF(ISERROR(VLOOKUP($B48,기획현황!$D:$BR,기획현황!$BB$1+2,FALSE))=TRUE,"",VLOOKUP($B48,기획현황!$D:$BR,기획현황!$BB$1+2,FALSE))</f>
        <v/>
      </c>
      <c r="Y48" s="428">
        <f>IF(ISERROR(VLOOKUP($D48,원자재구매리스트!$D:$Y,원자재구매리스트!O$1-3,FALSE))=TRUE,0,VLOOKUP($D48,원자재구매리스트!$D:$Y,원자재구매리스트!O$1-3,FALSE))</f>
        <v>0</v>
      </c>
      <c r="Z48" s="352">
        <f>IF(ISERROR(VLOOKUP($D48,원자재구매리스트!$D:$Y,원자재구매리스트!P$1-3,FALSE))=TRUE,0,VLOOKUP($D48,원자재구매리스트!$D:$Y,원자재구매리스트!P$1-3,FALSE))</f>
        <v>0</v>
      </c>
      <c r="AA48" s="353">
        <f>IF(ISERROR(VLOOKUP($D48,원자재구매리스트!$D:$Y,원자재구매리스트!R$1-3,FALSE))=TRUE,0,VLOOKUP($D48,원자재구매리스트!$D:$Y,원자재구매리스트!R$1-3,FALSE))</f>
        <v>0</v>
      </c>
      <c r="AB48" s="353">
        <f>IF(ISERROR(VLOOKUP($D48,원자재구매리스트!$D:$Y,원자재구매리스트!T$1-3,FALSE))=TRUE,0,VLOOKUP($D48,원자재구매리스트!$D:$Y,원자재구매리스트!T$1-3,FALSE))</f>
        <v>0</v>
      </c>
      <c r="AC48" s="351">
        <f>IF(ISERROR(VLOOKUP($D48,원자재구매리스트!$D:$Y,원자재구매리스트!U$1-3,FALSE))=TRUE,0,VLOOKUP($D48,원자재구매리스트!$D:$Y,원자재구매리스트!U$1-3,FALSE))</f>
        <v>0</v>
      </c>
      <c r="AD48" s="354">
        <f>IF(ISERROR(VLOOKUP($D48,원자재구매리스트!$D:$Z,원자재구매리스트!Z$1-3,FALSE))=TRUE,0,VLOOKUP($D48,원자재구매리스트!$D:$Z,원자재구매리스트!Z$1-3,FALSE))</f>
        <v>0</v>
      </c>
      <c r="AE48" s="777">
        <f>IF(ISERROR(VLOOKUP($D48,원자재구매리스트!$D:$Y,원자재구매리스트!X$1-3,FALSE))=TRUE,0,VLOOKUP($D48,원자재구매리스트!$D:$Y,원자재구매리스트!X$1-3,FALSE))</f>
        <v>0</v>
      </c>
      <c r="AF48" s="780">
        <f t="shared" si="14"/>
        <v>0</v>
      </c>
      <c r="AG48" s="780">
        <f t="shared" si="12"/>
        <v>0</v>
      </c>
    </row>
    <row r="49" spans="1:33" s="325" customFormat="1" ht="52.5" customHeight="1">
      <c r="A49" s="331">
        <f t="shared" si="4"/>
        <v>42</v>
      </c>
      <c r="B49" s="349" t="str">
        <f t="shared" si="5"/>
        <v>ELK-동일모자-290</v>
      </c>
      <c r="C49" s="303">
        <f t="shared" si="6"/>
        <v>38</v>
      </c>
      <c r="D49" s="303" t="str">
        <f t="shared" si="7"/>
        <v>ELK-동일모자-29038</v>
      </c>
      <c r="E49" s="392">
        <f t="shared" si="8"/>
        <v>0</v>
      </c>
      <c r="F49" s="392">
        <f t="shared" si="9"/>
        <v>0</v>
      </c>
      <c r="G49" s="392">
        <f t="shared" si="10"/>
        <v>0</v>
      </c>
      <c r="H49" s="332"/>
      <c r="I49" s="404">
        <f t="shared" si="11"/>
        <v>3</v>
      </c>
      <c r="J49" s="407" t="str">
        <f>IF(ISERROR(VLOOKUP(MID($O49,1,3),CODE!$B:$G,CODE!$C$1,FALSE))=TRUE,"",VLOOKUP(MID($O49,1,3),CODE!$B:$G,CODE!$C$1,FALSE))</f>
        <v/>
      </c>
      <c r="K49" s="377" t="str">
        <f>IF(ISERROR(VLOOKUP(MID($O49,4,2),CODE!$K:$P,CODE!$L$1,FALSE))=TRUE,"",VLOOKUP(MID($O49,4,2),CODE!$K:$P,CODE!$L$1,FALSE))</f>
        <v/>
      </c>
      <c r="L49" s="377" t="str">
        <f>IF(ISERROR(VLOOKUP($B49,기획현황!$D:$BR,기획현황!$R$1+2,FALSE))=TRUE,"",VLOOKUP($B49,기획현황!$D:$BR,기획현황!$R$1+2,FALSE))</f>
        <v/>
      </c>
      <c r="M49" s="380"/>
      <c r="N49" s="377">
        <f>IF(ISERROR(VLOOKUP($A49,원자재구매리스트!$A:$Z,원자재구매리스트!M$1,FALSE))=TRUE,"",VLOOKUP($A49,원자재구매리스트!$A:$Z,원자재구매리스트!M$1,FALSE))</f>
        <v>0</v>
      </c>
      <c r="O49" s="408">
        <f>IF(ISERROR(VLOOKUP($A49,원자재구매리스트!$A:$Z,원자재구매리스트!N$1,FALSE))=TRUE,"",VLOOKUP($A49,원자재구매리스트!$A:$Z,원자재구매리스트!N$1,FALSE))</f>
        <v>0</v>
      </c>
      <c r="P49" s="413">
        <f>IF(B49="",0,SUMIF(기획현황!$D:$D,원자재구매정보!$B49,기획현황!$AF:$AF))</f>
        <v>0</v>
      </c>
      <c r="Q49" s="379" t="str">
        <f>IF(ISERROR(VLOOKUP($B49,기획현황!$D:$BR,기획현황!$AM$1+2,FALSE))=TRUE,"",VLOOKUP($B49,기획현황!$D:$BR,기획현황!$AM$1+2,FALSE))</f>
        <v/>
      </c>
      <c r="R49" s="751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9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9" t="str">
        <f>IF(ISERROR(VLOOKUP($B49,기획현황!$D:$BR,기획현황!$AV$1+2,FALSE))=TRUE,"",VLOOKUP($B49,기획현황!$D:$BR,기획현황!$AV$1+2,FALSE))</f>
        <v/>
      </c>
      <c r="U49" s="443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4">
        <f t="shared" si="13"/>
        <v>0</v>
      </c>
      <c r="W49" s="421" t="str">
        <f>IF(ISERROR(VLOOKUP($B49,기획현황!$D:$BR,기획현황!$AY$1+2,FALSE))=TRUE,"",VLOOKUP($B49,기획현황!$D:$BR,기획현황!$AY$1+2,FALSE))</f>
        <v/>
      </c>
      <c r="X49" s="422" t="str">
        <f>IF(ISERROR(VLOOKUP($B49,기획현황!$D:$BR,기획현황!$BB$1+2,FALSE))=TRUE,"",VLOOKUP($B49,기획현황!$D:$BR,기획현황!$BB$1+2,FALSE))</f>
        <v/>
      </c>
      <c r="Y49" s="428">
        <f>IF(ISERROR(VLOOKUP($D49,원자재구매리스트!$D:$Y,원자재구매리스트!O$1-3,FALSE))=TRUE,0,VLOOKUP($D49,원자재구매리스트!$D:$Y,원자재구매리스트!O$1-3,FALSE))</f>
        <v>0</v>
      </c>
      <c r="Z49" s="352">
        <f>IF(ISERROR(VLOOKUP($D49,원자재구매리스트!$D:$Y,원자재구매리스트!P$1-3,FALSE))=TRUE,0,VLOOKUP($D49,원자재구매리스트!$D:$Y,원자재구매리스트!P$1-3,FALSE))</f>
        <v>0</v>
      </c>
      <c r="AA49" s="353">
        <f>IF(ISERROR(VLOOKUP($D49,원자재구매리스트!$D:$Y,원자재구매리스트!R$1-3,FALSE))=TRUE,0,VLOOKUP($D49,원자재구매리스트!$D:$Y,원자재구매리스트!R$1-3,FALSE))</f>
        <v>0</v>
      </c>
      <c r="AB49" s="353">
        <f>IF(ISERROR(VLOOKUP($D49,원자재구매리스트!$D:$Y,원자재구매리스트!T$1-3,FALSE))=TRUE,0,VLOOKUP($D49,원자재구매리스트!$D:$Y,원자재구매리스트!T$1-3,FALSE))</f>
        <v>0</v>
      </c>
      <c r="AC49" s="351">
        <f>IF(ISERROR(VLOOKUP($D49,원자재구매리스트!$D:$Y,원자재구매리스트!U$1-3,FALSE))=TRUE,0,VLOOKUP($D49,원자재구매리스트!$D:$Y,원자재구매리스트!U$1-3,FALSE))</f>
        <v>0</v>
      </c>
      <c r="AD49" s="354">
        <f>IF(ISERROR(VLOOKUP($D49,원자재구매리스트!$D:$Z,원자재구매리스트!Z$1-3,FALSE))=TRUE,0,VLOOKUP($D49,원자재구매리스트!$D:$Z,원자재구매리스트!Z$1-3,FALSE))</f>
        <v>0</v>
      </c>
      <c r="AE49" s="777">
        <f>IF(ISERROR(VLOOKUP($D49,원자재구매리스트!$D:$Y,원자재구매리스트!X$1-3,FALSE))=TRUE,0,VLOOKUP($D49,원자재구매리스트!$D:$Y,원자재구매리스트!X$1-3,FALSE))</f>
        <v>0</v>
      </c>
      <c r="AF49" s="780">
        <f t="shared" si="14"/>
        <v>0</v>
      </c>
      <c r="AG49" s="780">
        <f t="shared" si="12"/>
        <v>0</v>
      </c>
    </row>
    <row r="50" spans="1:33" s="325" customFormat="1" ht="52.5" customHeight="1">
      <c r="A50" s="331">
        <f t="shared" si="4"/>
        <v>43</v>
      </c>
      <c r="B50" s="349" t="str">
        <f t="shared" si="5"/>
        <v>ELK-동일모자-290</v>
      </c>
      <c r="C50" s="303">
        <f t="shared" si="6"/>
        <v>39</v>
      </c>
      <c r="D50" s="303" t="str">
        <f t="shared" si="7"/>
        <v>ELK-동일모자-29039</v>
      </c>
      <c r="E50" s="392">
        <f t="shared" si="8"/>
        <v>0</v>
      </c>
      <c r="F50" s="392">
        <f t="shared" si="9"/>
        <v>0</v>
      </c>
      <c r="G50" s="392">
        <f t="shared" si="10"/>
        <v>0</v>
      </c>
      <c r="H50" s="332"/>
      <c r="I50" s="404">
        <f t="shared" si="11"/>
        <v>3</v>
      </c>
      <c r="J50" s="407" t="str">
        <f>IF(ISERROR(VLOOKUP(MID($O50,1,3),CODE!$B:$G,CODE!$C$1,FALSE))=TRUE,"",VLOOKUP(MID($O50,1,3),CODE!$B:$G,CODE!$C$1,FALSE))</f>
        <v/>
      </c>
      <c r="K50" s="377" t="str">
        <f>IF(ISERROR(VLOOKUP(MID($O50,4,2),CODE!$K:$P,CODE!$L$1,FALSE))=TRUE,"",VLOOKUP(MID($O50,4,2),CODE!$K:$P,CODE!$L$1,FALSE))</f>
        <v/>
      </c>
      <c r="L50" s="377" t="str">
        <f>IF(ISERROR(VLOOKUP($B50,기획현황!$D:$BR,기획현황!$R$1+2,FALSE))=TRUE,"",VLOOKUP($B50,기획현황!$D:$BR,기획현황!$R$1+2,FALSE))</f>
        <v/>
      </c>
      <c r="M50" s="380"/>
      <c r="N50" s="377">
        <f>IF(ISERROR(VLOOKUP($A50,원자재구매리스트!$A:$Z,원자재구매리스트!M$1,FALSE))=TRUE,"",VLOOKUP($A50,원자재구매리스트!$A:$Z,원자재구매리스트!M$1,FALSE))</f>
        <v>0</v>
      </c>
      <c r="O50" s="408">
        <f>IF(ISERROR(VLOOKUP($A50,원자재구매리스트!$A:$Z,원자재구매리스트!N$1,FALSE))=TRUE,"",VLOOKUP($A50,원자재구매리스트!$A:$Z,원자재구매리스트!N$1,FALSE))</f>
        <v>0</v>
      </c>
      <c r="P50" s="413">
        <f>IF(B50="",0,SUMIF(기획현황!$D:$D,원자재구매정보!$B50,기획현황!$AF:$AF))</f>
        <v>0</v>
      </c>
      <c r="Q50" s="379" t="str">
        <f>IF(ISERROR(VLOOKUP($B50,기획현황!$D:$BR,기획현황!$AM$1+2,FALSE))=TRUE,"",VLOOKUP($B50,기획현황!$D:$BR,기획현황!$AM$1+2,FALSE))</f>
        <v/>
      </c>
      <c r="R50" s="751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9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9" t="str">
        <f>IF(ISERROR(VLOOKUP($B50,기획현황!$D:$BR,기획현황!$AV$1+2,FALSE))=TRUE,"",VLOOKUP($B50,기획현황!$D:$BR,기획현황!$AV$1+2,FALSE))</f>
        <v/>
      </c>
      <c r="U50" s="443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4">
        <f t="shared" si="13"/>
        <v>0</v>
      </c>
      <c r="W50" s="421" t="str">
        <f>IF(ISERROR(VLOOKUP($B50,기획현황!$D:$BR,기획현황!$AY$1+2,FALSE))=TRUE,"",VLOOKUP($B50,기획현황!$D:$BR,기획현황!$AY$1+2,FALSE))</f>
        <v/>
      </c>
      <c r="X50" s="422" t="str">
        <f>IF(ISERROR(VLOOKUP($B50,기획현황!$D:$BR,기획현황!$BB$1+2,FALSE))=TRUE,"",VLOOKUP($B50,기획현황!$D:$BR,기획현황!$BB$1+2,FALSE))</f>
        <v/>
      </c>
      <c r="Y50" s="428">
        <f>IF(ISERROR(VLOOKUP($D50,원자재구매리스트!$D:$Y,원자재구매리스트!O$1-3,FALSE))=TRUE,0,VLOOKUP($D50,원자재구매리스트!$D:$Y,원자재구매리스트!O$1-3,FALSE))</f>
        <v>0</v>
      </c>
      <c r="Z50" s="352">
        <f>IF(ISERROR(VLOOKUP($D50,원자재구매리스트!$D:$Y,원자재구매리스트!P$1-3,FALSE))=TRUE,0,VLOOKUP($D50,원자재구매리스트!$D:$Y,원자재구매리스트!P$1-3,FALSE))</f>
        <v>0</v>
      </c>
      <c r="AA50" s="353">
        <f>IF(ISERROR(VLOOKUP($D50,원자재구매리스트!$D:$Y,원자재구매리스트!R$1-3,FALSE))=TRUE,0,VLOOKUP($D50,원자재구매리스트!$D:$Y,원자재구매리스트!R$1-3,FALSE))</f>
        <v>0</v>
      </c>
      <c r="AB50" s="353">
        <f>IF(ISERROR(VLOOKUP($D50,원자재구매리스트!$D:$Y,원자재구매리스트!T$1-3,FALSE))=TRUE,0,VLOOKUP($D50,원자재구매리스트!$D:$Y,원자재구매리스트!T$1-3,FALSE))</f>
        <v>0</v>
      </c>
      <c r="AC50" s="351">
        <f>IF(ISERROR(VLOOKUP($D50,원자재구매리스트!$D:$Y,원자재구매리스트!U$1-3,FALSE))=TRUE,0,VLOOKUP($D50,원자재구매리스트!$D:$Y,원자재구매리스트!U$1-3,FALSE))</f>
        <v>0</v>
      </c>
      <c r="AD50" s="354">
        <f>IF(ISERROR(VLOOKUP($D50,원자재구매리스트!$D:$Z,원자재구매리스트!Z$1-3,FALSE))=TRUE,0,VLOOKUP($D50,원자재구매리스트!$D:$Z,원자재구매리스트!Z$1-3,FALSE))</f>
        <v>0</v>
      </c>
      <c r="AE50" s="777">
        <f>IF(ISERROR(VLOOKUP($D50,원자재구매리스트!$D:$Y,원자재구매리스트!X$1-3,FALSE))=TRUE,0,VLOOKUP($D50,원자재구매리스트!$D:$Y,원자재구매리스트!X$1-3,FALSE))</f>
        <v>0</v>
      </c>
      <c r="AF50" s="780">
        <f t="shared" si="14"/>
        <v>0</v>
      </c>
      <c r="AG50" s="780">
        <f t="shared" si="12"/>
        <v>0</v>
      </c>
    </row>
    <row r="51" spans="1:33" s="325" customFormat="1" ht="52.5" customHeight="1">
      <c r="A51" s="331">
        <f t="shared" si="4"/>
        <v>44</v>
      </c>
      <c r="B51" s="349" t="str">
        <f t="shared" si="5"/>
        <v>ELK-동일모자-290</v>
      </c>
      <c r="C51" s="303">
        <f t="shared" si="6"/>
        <v>40</v>
      </c>
      <c r="D51" s="303" t="str">
        <f t="shared" si="7"/>
        <v>ELK-동일모자-29040</v>
      </c>
      <c r="E51" s="392">
        <f t="shared" si="8"/>
        <v>0</v>
      </c>
      <c r="F51" s="392">
        <f t="shared" si="9"/>
        <v>0</v>
      </c>
      <c r="G51" s="392">
        <f t="shared" si="10"/>
        <v>0</v>
      </c>
      <c r="H51" s="332"/>
      <c r="I51" s="404">
        <f t="shared" si="11"/>
        <v>3</v>
      </c>
      <c r="J51" s="407" t="str">
        <f>IF(ISERROR(VLOOKUP(MID($O51,1,3),CODE!$B:$G,CODE!$C$1,FALSE))=TRUE,"",VLOOKUP(MID($O51,1,3),CODE!$B:$G,CODE!$C$1,FALSE))</f>
        <v/>
      </c>
      <c r="K51" s="377" t="str">
        <f>IF(ISERROR(VLOOKUP(MID($O51,4,2),CODE!$K:$P,CODE!$L$1,FALSE))=TRUE,"",VLOOKUP(MID($O51,4,2),CODE!$K:$P,CODE!$L$1,FALSE))</f>
        <v/>
      </c>
      <c r="L51" s="377" t="str">
        <f>IF(ISERROR(VLOOKUP($B51,기획현황!$D:$BR,기획현황!$R$1+2,FALSE))=TRUE,"",VLOOKUP($B51,기획현황!$D:$BR,기획현황!$R$1+2,FALSE))</f>
        <v/>
      </c>
      <c r="M51" s="380"/>
      <c r="N51" s="377">
        <f>IF(ISERROR(VLOOKUP($A51,원자재구매리스트!$A:$Z,원자재구매리스트!M$1,FALSE))=TRUE,"",VLOOKUP($A51,원자재구매리스트!$A:$Z,원자재구매리스트!M$1,FALSE))</f>
        <v>0</v>
      </c>
      <c r="O51" s="408">
        <f>IF(ISERROR(VLOOKUP($A51,원자재구매리스트!$A:$Z,원자재구매리스트!N$1,FALSE))=TRUE,"",VLOOKUP($A51,원자재구매리스트!$A:$Z,원자재구매리스트!N$1,FALSE))</f>
        <v>0</v>
      </c>
      <c r="P51" s="413">
        <f>IF(B51="",0,SUMIF(기획현황!$D:$D,원자재구매정보!$B51,기획현황!$AF:$AF))</f>
        <v>0</v>
      </c>
      <c r="Q51" s="379" t="str">
        <f>IF(ISERROR(VLOOKUP($B51,기획현황!$D:$BR,기획현황!$AM$1+2,FALSE))=TRUE,"",VLOOKUP($B51,기획현황!$D:$BR,기획현황!$AM$1+2,FALSE))</f>
        <v/>
      </c>
      <c r="R51" s="751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9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9" t="str">
        <f>IF(ISERROR(VLOOKUP($B51,기획현황!$D:$BR,기획현황!$AV$1+2,FALSE))=TRUE,"",VLOOKUP($B51,기획현황!$D:$BR,기획현황!$AV$1+2,FALSE))</f>
        <v/>
      </c>
      <c r="U51" s="443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4">
        <f t="shared" si="13"/>
        <v>0</v>
      </c>
      <c r="W51" s="421" t="str">
        <f>IF(ISERROR(VLOOKUP($B51,기획현황!$D:$BR,기획현황!$AY$1+2,FALSE))=TRUE,"",VLOOKUP($B51,기획현황!$D:$BR,기획현황!$AY$1+2,FALSE))</f>
        <v/>
      </c>
      <c r="X51" s="422" t="str">
        <f>IF(ISERROR(VLOOKUP($B51,기획현황!$D:$BR,기획현황!$BB$1+2,FALSE))=TRUE,"",VLOOKUP($B51,기획현황!$D:$BR,기획현황!$BB$1+2,FALSE))</f>
        <v/>
      </c>
      <c r="Y51" s="428">
        <f>IF(ISERROR(VLOOKUP($D51,원자재구매리스트!$D:$Y,원자재구매리스트!O$1-3,FALSE))=TRUE,0,VLOOKUP($D51,원자재구매리스트!$D:$Y,원자재구매리스트!O$1-3,FALSE))</f>
        <v>0</v>
      </c>
      <c r="Z51" s="352">
        <f>IF(ISERROR(VLOOKUP($D51,원자재구매리스트!$D:$Y,원자재구매리스트!P$1-3,FALSE))=TRUE,0,VLOOKUP($D51,원자재구매리스트!$D:$Y,원자재구매리스트!P$1-3,FALSE))</f>
        <v>0</v>
      </c>
      <c r="AA51" s="353">
        <f>IF(ISERROR(VLOOKUP($D51,원자재구매리스트!$D:$Y,원자재구매리스트!R$1-3,FALSE))=TRUE,0,VLOOKUP($D51,원자재구매리스트!$D:$Y,원자재구매리스트!R$1-3,FALSE))</f>
        <v>0</v>
      </c>
      <c r="AB51" s="353">
        <f>IF(ISERROR(VLOOKUP($D51,원자재구매리스트!$D:$Y,원자재구매리스트!T$1-3,FALSE))=TRUE,0,VLOOKUP($D51,원자재구매리스트!$D:$Y,원자재구매리스트!T$1-3,FALSE))</f>
        <v>0</v>
      </c>
      <c r="AC51" s="351">
        <f>IF(ISERROR(VLOOKUP($D51,원자재구매리스트!$D:$Y,원자재구매리스트!U$1-3,FALSE))=TRUE,0,VLOOKUP($D51,원자재구매리스트!$D:$Y,원자재구매리스트!U$1-3,FALSE))</f>
        <v>0</v>
      </c>
      <c r="AD51" s="354">
        <f>IF(ISERROR(VLOOKUP($D51,원자재구매리스트!$D:$Z,원자재구매리스트!Z$1-3,FALSE))=TRUE,0,VLOOKUP($D51,원자재구매리스트!$D:$Z,원자재구매리스트!Z$1-3,FALSE))</f>
        <v>0</v>
      </c>
      <c r="AE51" s="777">
        <f>IF(ISERROR(VLOOKUP($D51,원자재구매리스트!$D:$Y,원자재구매리스트!X$1-3,FALSE))=TRUE,0,VLOOKUP($D51,원자재구매리스트!$D:$Y,원자재구매리스트!X$1-3,FALSE))</f>
        <v>0</v>
      </c>
      <c r="AF51" s="780">
        <f t="shared" si="14"/>
        <v>0</v>
      </c>
      <c r="AG51" s="780">
        <f t="shared" si="12"/>
        <v>0</v>
      </c>
    </row>
    <row r="52" spans="1:33" s="325" customFormat="1" ht="52.5" customHeight="1">
      <c r="A52" s="331">
        <f t="shared" si="4"/>
        <v>45</v>
      </c>
      <c r="B52" s="349" t="str">
        <f t="shared" si="5"/>
        <v>ELK-동일모자-290</v>
      </c>
      <c r="C52" s="303">
        <f t="shared" si="6"/>
        <v>41</v>
      </c>
      <c r="D52" s="303" t="str">
        <f t="shared" si="7"/>
        <v>ELK-동일모자-29041</v>
      </c>
      <c r="E52" s="392">
        <f t="shared" si="8"/>
        <v>0</v>
      </c>
      <c r="F52" s="392">
        <f t="shared" si="9"/>
        <v>0</v>
      </c>
      <c r="G52" s="392">
        <f t="shared" si="10"/>
        <v>0</v>
      </c>
      <c r="H52" s="332"/>
      <c r="I52" s="404">
        <f t="shared" si="11"/>
        <v>3</v>
      </c>
      <c r="J52" s="407" t="str">
        <f>IF(ISERROR(VLOOKUP(MID($O52,1,3),CODE!$B:$G,CODE!$C$1,FALSE))=TRUE,"",VLOOKUP(MID($O52,1,3),CODE!$B:$G,CODE!$C$1,FALSE))</f>
        <v/>
      </c>
      <c r="K52" s="377" t="str">
        <f>IF(ISERROR(VLOOKUP(MID($O52,4,2),CODE!$K:$P,CODE!$L$1,FALSE))=TRUE,"",VLOOKUP(MID($O52,4,2),CODE!$K:$P,CODE!$L$1,FALSE))</f>
        <v/>
      </c>
      <c r="L52" s="377" t="str">
        <f>IF(ISERROR(VLOOKUP($B52,기획현황!$D:$BR,기획현황!$R$1+2,FALSE))=TRUE,"",VLOOKUP($B52,기획현황!$D:$BR,기획현황!$R$1+2,FALSE))</f>
        <v/>
      </c>
      <c r="M52" s="380"/>
      <c r="N52" s="377">
        <f>IF(ISERROR(VLOOKUP($A52,원자재구매리스트!$A:$Z,원자재구매리스트!M$1,FALSE))=TRUE,"",VLOOKUP($A52,원자재구매리스트!$A:$Z,원자재구매리스트!M$1,FALSE))</f>
        <v>0</v>
      </c>
      <c r="O52" s="408">
        <f>IF(ISERROR(VLOOKUP($A52,원자재구매리스트!$A:$Z,원자재구매리스트!N$1,FALSE))=TRUE,"",VLOOKUP($A52,원자재구매리스트!$A:$Z,원자재구매리스트!N$1,FALSE))</f>
        <v>0</v>
      </c>
      <c r="P52" s="413">
        <f>IF(B52="",0,SUMIF(기획현황!$D:$D,원자재구매정보!$B52,기획현황!$AF:$AF))</f>
        <v>0</v>
      </c>
      <c r="Q52" s="379" t="str">
        <f>IF(ISERROR(VLOOKUP($B52,기획현황!$D:$BR,기획현황!$AM$1+2,FALSE))=TRUE,"",VLOOKUP($B52,기획현황!$D:$BR,기획현황!$AM$1+2,FALSE))</f>
        <v/>
      </c>
      <c r="R52" s="751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9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9" t="str">
        <f>IF(ISERROR(VLOOKUP($B52,기획현황!$D:$BR,기획현황!$AV$1+2,FALSE))=TRUE,"",VLOOKUP($B52,기획현황!$D:$BR,기획현황!$AV$1+2,FALSE))</f>
        <v/>
      </c>
      <c r="U52" s="443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4">
        <f t="shared" si="13"/>
        <v>0</v>
      </c>
      <c r="W52" s="421" t="str">
        <f>IF(ISERROR(VLOOKUP($B52,기획현황!$D:$BR,기획현황!$AY$1+2,FALSE))=TRUE,"",VLOOKUP($B52,기획현황!$D:$BR,기획현황!$AY$1+2,FALSE))</f>
        <v/>
      </c>
      <c r="X52" s="422" t="str">
        <f>IF(ISERROR(VLOOKUP($B52,기획현황!$D:$BR,기획현황!$BB$1+2,FALSE))=TRUE,"",VLOOKUP($B52,기획현황!$D:$BR,기획현황!$BB$1+2,FALSE))</f>
        <v/>
      </c>
      <c r="Y52" s="428">
        <f>IF(ISERROR(VLOOKUP($D52,원자재구매리스트!$D:$Y,원자재구매리스트!O$1-3,FALSE))=TRUE,0,VLOOKUP($D52,원자재구매리스트!$D:$Y,원자재구매리스트!O$1-3,FALSE))</f>
        <v>0</v>
      </c>
      <c r="Z52" s="352">
        <f>IF(ISERROR(VLOOKUP($D52,원자재구매리스트!$D:$Y,원자재구매리스트!P$1-3,FALSE))=TRUE,0,VLOOKUP($D52,원자재구매리스트!$D:$Y,원자재구매리스트!P$1-3,FALSE))</f>
        <v>0</v>
      </c>
      <c r="AA52" s="353">
        <f>IF(ISERROR(VLOOKUP($D52,원자재구매리스트!$D:$Y,원자재구매리스트!R$1-3,FALSE))=TRUE,0,VLOOKUP($D52,원자재구매리스트!$D:$Y,원자재구매리스트!R$1-3,FALSE))</f>
        <v>0</v>
      </c>
      <c r="AB52" s="353">
        <f>IF(ISERROR(VLOOKUP($D52,원자재구매리스트!$D:$Y,원자재구매리스트!T$1-3,FALSE))=TRUE,0,VLOOKUP($D52,원자재구매리스트!$D:$Y,원자재구매리스트!T$1-3,FALSE))</f>
        <v>0</v>
      </c>
      <c r="AC52" s="351">
        <f>IF(ISERROR(VLOOKUP($D52,원자재구매리스트!$D:$Y,원자재구매리스트!U$1-3,FALSE))=TRUE,0,VLOOKUP($D52,원자재구매리스트!$D:$Y,원자재구매리스트!U$1-3,FALSE))</f>
        <v>0</v>
      </c>
      <c r="AD52" s="354">
        <f>IF(ISERROR(VLOOKUP($D52,원자재구매리스트!$D:$Z,원자재구매리스트!Z$1-3,FALSE))=TRUE,0,VLOOKUP($D52,원자재구매리스트!$D:$Z,원자재구매리스트!Z$1-3,FALSE))</f>
        <v>0</v>
      </c>
      <c r="AE52" s="777">
        <f>IF(ISERROR(VLOOKUP($D52,원자재구매리스트!$D:$Y,원자재구매리스트!X$1-3,FALSE))=TRUE,0,VLOOKUP($D52,원자재구매리스트!$D:$Y,원자재구매리스트!X$1-3,FALSE))</f>
        <v>0</v>
      </c>
      <c r="AF52" s="780">
        <f t="shared" si="14"/>
        <v>0</v>
      </c>
      <c r="AG52" s="780">
        <f t="shared" si="12"/>
        <v>0</v>
      </c>
    </row>
    <row r="53" spans="1:33" s="325" customFormat="1" ht="52.5" customHeight="1">
      <c r="A53" s="331">
        <f t="shared" si="4"/>
        <v>46</v>
      </c>
      <c r="B53" s="349" t="str">
        <f t="shared" si="5"/>
        <v>ELK-동일모자-290</v>
      </c>
      <c r="C53" s="303">
        <f t="shared" si="6"/>
        <v>42</v>
      </c>
      <c r="D53" s="303" t="str">
        <f t="shared" si="7"/>
        <v>ELK-동일모자-29042</v>
      </c>
      <c r="E53" s="392">
        <f t="shared" si="8"/>
        <v>0</v>
      </c>
      <c r="F53" s="392">
        <f t="shared" si="9"/>
        <v>0</v>
      </c>
      <c r="G53" s="392">
        <f t="shared" si="10"/>
        <v>0</v>
      </c>
      <c r="H53" s="332"/>
      <c r="I53" s="404">
        <f t="shared" si="11"/>
        <v>3</v>
      </c>
      <c r="J53" s="407" t="str">
        <f>IF(ISERROR(VLOOKUP(MID($O53,1,3),CODE!$B:$G,CODE!$C$1,FALSE))=TRUE,"",VLOOKUP(MID($O53,1,3),CODE!$B:$G,CODE!$C$1,FALSE))</f>
        <v/>
      </c>
      <c r="K53" s="377" t="str">
        <f>IF(ISERROR(VLOOKUP(MID($O53,4,2),CODE!$K:$P,CODE!$L$1,FALSE))=TRUE,"",VLOOKUP(MID($O53,4,2),CODE!$K:$P,CODE!$L$1,FALSE))</f>
        <v/>
      </c>
      <c r="L53" s="377" t="str">
        <f>IF(ISERROR(VLOOKUP($B53,기획현황!$D:$BR,기획현황!$R$1+2,FALSE))=TRUE,"",VLOOKUP($B53,기획현황!$D:$BR,기획현황!$R$1+2,FALSE))</f>
        <v/>
      </c>
      <c r="M53" s="380"/>
      <c r="N53" s="377">
        <f>IF(ISERROR(VLOOKUP($A53,원자재구매리스트!$A:$Z,원자재구매리스트!M$1,FALSE))=TRUE,"",VLOOKUP($A53,원자재구매리스트!$A:$Z,원자재구매리스트!M$1,FALSE))</f>
        <v>0</v>
      </c>
      <c r="O53" s="408">
        <f>IF(ISERROR(VLOOKUP($A53,원자재구매리스트!$A:$Z,원자재구매리스트!N$1,FALSE))=TRUE,"",VLOOKUP($A53,원자재구매리스트!$A:$Z,원자재구매리스트!N$1,FALSE))</f>
        <v>0</v>
      </c>
      <c r="P53" s="413">
        <f>IF(B53="",0,SUMIF(기획현황!$D:$D,원자재구매정보!$B53,기획현황!$AF:$AF))</f>
        <v>0</v>
      </c>
      <c r="Q53" s="379" t="str">
        <f>IF(ISERROR(VLOOKUP($B53,기획현황!$D:$BR,기획현황!$AM$1+2,FALSE))=TRUE,"",VLOOKUP($B53,기획현황!$D:$BR,기획현황!$AM$1+2,FALSE))</f>
        <v/>
      </c>
      <c r="R53" s="751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9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9" t="str">
        <f>IF(ISERROR(VLOOKUP($B53,기획현황!$D:$BR,기획현황!$AV$1+2,FALSE))=TRUE,"",VLOOKUP($B53,기획현황!$D:$BR,기획현황!$AV$1+2,FALSE))</f>
        <v/>
      </c>
      <c r="U53" s="443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4">
        <f t="shared" si="13"/>
        <v>0</v>
      </c>
      <c r="W53" s="421" t="str">
        <f>IF(ISERROR(VLOOKUP($B53,기획현황!$D:$BR,기획현황!$AY$1+2,FALSE))=TRUE,"",VLOOKUP($B53,기획현황!$D:$BR,기획현황!$AY$1+2,FALSE))</f>
        <v/>
      </c>
      <c r="X53" s="422" t="str">
        <f>IF(ISERROR(VLOOKUP($B53,기획현황!$D:$BR,기획현황!$BB$1+2,FALSE))=TRUE,"",VLOOKUP($B53,기획현황!$D:$BR,기획현황!$BB$1+2,FALSE))</f>
        <v/>
      </c>
      <c r="Y53" s="428">
        <f>IF(ISERROR(VLOOKUP($D53,원자재구매리스트!$D:$Y,원자재구매리스트!O$1-3,FALSE))=TRUE,0,VLOOKUP($D53,원자재구매리스트!$D:$Y,원자재구매리스트!O$1-3,FALSE))</f>
        <v>0</v>
      </c>
      <c r="Z53" s="352">
        <f>IF(ISERROR(VLOOKUP($D53,원자재구매리스트!$D:$Y,원자재구매리스트!P$1-3,FALSE))=TRUE,0,VLOOKUP($D53,원자재구매리스트!$D:$Y,원자재구매리스트!P$1-3,FALSE))</f>
        <v>0</v>
      </c>
      <c r="AA53" s="353">
        <f>IF(ISERROR(VLOOKUP($D53,원자재구매리스트!$D:$Y,원자재구매리스트!R$1-3,FALSE))=TRUE,0,VLOOKUP($D53,원자재구매리스트!$D:$Y,원자재구매리스트!R$1-3,FALSE))</f>
        <v>0</v>
      </c>
      <c r="AB53" s="353">
        <f>IF(ISERROR(VLOOKUP($D53,원자재구매리스트!$D:$Y,원자재구매리스트!T$1-3,FALSE))=TRUE,0,VLOOKUP($D53,원자재구매리스트!$D:$Y,원자재구매리스트!T$1-3,FALSE))</f>
        <v>0</v>
      </c>
      <c r="AC53" s="351">
        <f>IF(ISERROR(VLOOKUP($D53,원자재구매리스트!$D:$Y,원자재구매리스트!U$1-3,FALSE))=TRUE,0,VLOOKUP($D53,원자재구매리스트!$D:$Y,원자재구매리스트!U$1-3,FALSE))</f>
        <v>0</v>
      </c>
      <c r="AD53" s="354">
        <f>IF(ISERROR(VLOOKUP($D53,원자재구매리스트!$D:$Z,원자재구매리스트!Z$1-3,FALSE))=TRUE,0,VLOOKUP($D53,원자재구매리스트!$D:$Z,원자재구매리스트!Z$1-3,FALSE))</f>
        <v>0</v>
      </c>
      <c r="AE53" s="777">
        <f>IF(ISERROR(VLOOKUP($D53,원자재구매리스트!$D:$Y,원자재구매리스트!X$1-3,FALSE))=TRUE,0,VLOOKUP($D53,원자재구매리스트!$D:$Y,원자재구매리스트!X$1-3,FALSE))</f>
        <v>0</v>
      </c>
      <c r="AF53" s="780">
        <f t="shared" si="14"/>
        <v>0</v>
      </c>
      <c r="AG53" s="780">
        <f t="shared" si="12"/>
        <v>0</v>
      </c>
    </row>
    <row r="54" spans="1:33" s="325" customFormat="1" ht="52.5" customHeight="1">
      <c r="A54" s="331">
        <f t="shared" si="4"/>
        <v>47</v>
      </c>
      <c r="B54" s="349" t="str">
        <f t="shared" si="5"/>
        <v>ELK-동일모자-290</v>
      </c>
      <c r="C54" s="303">
        <f t="shared" si="6"/>
        <v>43</v>
      </c>
      <c r="D54" s="303" t="str">
        <f t="shared" si="7"/>
        <v>ELK-동일모자-29043</v>
      </c>
      <c r="E54" s="392">
        <f t="shared" si="8"/>
        <v>0</v>
      </c>
      <c r="F54" s="392">
        <f t="shared" si="9"/>
        <v>0</v>
      </c>
      <c r="G54" s="392">
        <f t="shared" si="10"/>
        <v>0</v>
      </c>
      <c r="H54" s="332"/>
      <c r="I54" s="404">
        <f t="shared" si="11"/>
        <v>3</v>
      </c>
      <c r="J54" s="407" t="str">
        <f>IF(ISERROR(VLOOKUP(MID($O54,1,3),CODE!$B:$G,CODE!$C$1,FALSE))=TRUE,"",VLOOKUP(MID($O54,1,3),CODE!$B:$G,CODE!$C$1,FALSE))</f>
        <v/>
      </c>
      <c r="K54" s="377" t="str">
        <f>IF(ISERROR(VLOOKUP(MID($O54,4,2),CODE!$K:$P,CODE!$L$1,FALSE))=TRUE,"",VLOOKUP(MID($O54,4,2),CODE!$K:$P,CODE!$L$1,FALSE))</f>
        <v/>
      </c>
      <c r="L54" s="377" t="str">
        <f>IF(ISERROR(VLOOKUP($B54,기획현황!$D:$BR,기획현황!$R$1+2,FALSE))=TRUE,"",VLOOKUP($B54,기획현황!$D:$BR,기획현황!$R$1+2,FALSE))</f>
        <v/>
      </c>
      <c r="M54" s="380"/>
      <c r="N54" s="377">
        <f>IF(ISERROR(VLOOKUP($A54,원자재구매리스트!$A:$Z,원자재구매리스트!M$1,FALSE))=TRUE,"",VLOOKUP($A54,원자재구매리스트!$A:$Z,원자재구매리스트!M$1,FALSE))</f>
        <v>0</v>
      </c>
      <c r="O54" s="408">
        <f>IF(ISERROR(VLOOKUP($A54,원자재구매리스트!$A:$Z,원자재구매리스트!N$1,FALSE))=TRUE,"",VLOOKUP($A54,원자재구매리스트!$A:$Z,원자재구매리스트!N$1,FALSE))</f>
        <v>0</v>
      </c>
      <c r="P54" s="413">
        <f>IF(B54="",0,SUMIF(기획현황!$D:$D,원자재구매정보!$B54,기획현황!$AF:$AF))</f>
        <v>0</v>
      </c>
      <c r="Q54" s="379" t="str">
        <f>IF(ISERROR(VLOOKUP($B54,기획현황!$D:$BR,기획현황!$AM$1+2,FALSE))=TRUE,"",VLOOKUP($B54,기획현황!$D:$BR,기획현황!$AM$1+2,FALSE))</f>
        <v/>
      </c>
      <c r="R54" s="751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9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9" t="str">
        <f>IF(ISERROR(VLOOKUP($B54,기획현황!$D:$BR,기획현황!$AV$1+2,FALSE))=TRUE,"",VLOOKUP($B54,기획현황!$D:$BR,기획현황!$AV$1+2,FALSE))</f>
        <v/>
      </c>
      <c r="U54" s="443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4">
        <f t="shared" si="13"/>
        <v>0</v>
      </c>
      <c r="W54" s="421" t="str">
        <f>IF(ISERROR(VLOOKUP($B54,기획현황!$D:$BR,기획현황!$AY$1+2,FALSE))=TRUE,"",VLOOKUP($B54,기획현황!$D:$BR,기획현황!$AY$1+2,FALSE))</f>
        <v/>
      </c>
      <c r="X54" s="422" t="str">
        <f>IF(ISERROR(VLOOKUP($B54,기획현황!$D:$BR,기획현황!$BB$1+2,FALSE))=TRUE,"",VLOOKUP($B54,기획현황!$D:$BR,기획현황!$BB$1+2,FALSE))</f>
        <v/>
      </c>
      <c r="Y54" s="428">
        <f>IF(ISERROR(VLOOKUP($D54,원자재구매리스트!$D:$Y,원자재구매리스트!O$1-3,FALSE))=TRUE,0,VLOOKUP($D54,원자재구매리스트!$D:$Y,원자재구매리스트!O$1-3,FALSE))</f>
        <v>0</v>
      </c>
      <c r="Z54" s="352">
        <f>IF(ISERROR(VLOOKUP($D54,원자재구매리스트!$D:$Y,원자재구매리스트!P$1-3,FALSE))=TRUE,0,VLOOKUP($D54,원자재구매리스트!$D:$Y,원자재구매리스트!P$1-3,FALSE))</f>
        <v>0</v>
      </c>
      <c r="AA54" s="353">
        <f>IF(ISERROR(VLOOKUP($D54,원자재구매리스트!$D:$Y,원자재구매리스트!R$1-3,FALSE))=TRUE,0,VLOOKUP($D54,원자재구매리스트!$D:$Y,원자재구매리스트!R$1-3,FALSE))</f>
        <v>0</v>
      </c>
      <c r="AB54" s="353">
        <f>IF(ISERROR(VLOOKUP($D54,원자재구매리스트!$D:$Y,원자재구매리스트!T$1-3,FALSE))=TRUE,0,VLOOKUP($D54,원자재구매리스트!$D:$Y,원자재구매리스트!T$1-3,FALSE))</f>
        <v>0</v>
      </c>
      <c r="AC54" s="351">
        <f>IF(ISERROR(VLOOKUP($D54,원자재구매리스트!$D:$Y,원자재구매리스트!U$1-3,FALSE))=TRUE,0,VLOOKUP($D54,원자재구매리스트!$D:$Y,원자재구매리스트!U$1-3,FALSE))</f>
        <v>0</v>
      </c>
      <c r="AD54" s="354">
        <f>IF(ISERROR(VLOOKUP($D54,원자재구매리스트!$D:$Z,원자재구매리스트!Z$1-3,FALSE))=TRUE,0,VLOOKUP($D54,원자재구매리스트!$D:$Z,원자재구매리스트!Z$1-3,FALSE))</f>
        <v>0</v>
      </c>
      <c r="AE54" s="777">
        <f>IF(ISERROR(VLOOKUP($D54,원자재구매리스트!$D:$Y,원자재구매리스트!X$1-3,FALSE))=TRUE,0,VLOOKUP($D54,원자재구매리스트!$D:$Y,원자재구매리스트!X$1-3,FALSE))</f>
        <v>0</v>
      </c>
      <c r="AF54" s="780">
        <f t="shared" si="14"/>
        <v>0</v>
      </c>
      <c r="AG54" s="780">
        <f t="shared" si="12"/>
        <v>0</v>
      </c>
    </row>
    <row r="55" spans="1:33" s="325" customFormat="1" ht="52.5" customHeight="1">
      <c r="A55" s="331">
        <f t="shared" si="4"/>
        <v>48</v>
      </c>
      <c r="B55" s="349" t="str">
        <f t="shared" si="5"/>
        <v>ELK-동일모자-290</v>
      </c>
      <c r="C55" s="303">
        <f t="shared" si="6"/>
        <v>44</v>
      </c>
      <c r="D55" s="303" t="str">
        <f t="shared" si="7"/>
        <v>ELK-동일모자-29044</v>
      </c>
      <c r="E55" s="392">
        <f t="shared" si="8"/>
        <v>0</v>
      </c>
      <c r="F55" s="392">
        <f t="shared" si="9"/>
        <v>0</v>
      </c>
      <c r="G55" s="392">
        <f t="shared" si="10"/>
        <v>0</v>
      </c>
      <c r="H55" s="332"/>
      <c r="I55" s="404">
        <f t="shared" si="11"/>
        <v>3</v>
      </c>
      <c r="J55" s="407" t="str">
        <f>IF(ISERROR(VLOOKUP(MID($O55,1,3),CODE!$B:$G,CODE!$C$1,FALSE))=TRUE,"",VLOOKUP(MID($O55,1,3),CODE!$B:$G,CODE!$C$1,FALSE))</f>
        <v/>
      </c>
      <c r="K55" s="377" t="str">
        <f>IF(ISERROR(VLOOKUP(MID($O55,4,2),CODE!$K:$P,CODE!$L$1,FALSE))=TRUE,"",VLOOKUP(MID($O55,4,2),CODE!$K:$P,CODE!$L$1,FALSE))</f>
        <v/>
      </c>
      <c r="L55" s="377" t="str">
        <f>IF(ISERROR(VLOOKUP($B55,기획현황!$D:$BR,기획현황!$R$1+2,FALSE))=TRUE,"",VLOOKUP($B55,기획현황!$D:$BR,기획현황!$R$1+2,FALSE))</f>
        <v/>
      </c>
      <c r="M55" s="380"/>
      <c r="N55" s="377">
        <f>IF(ISERROR(VLOOKUP($A55,원자재구매리스트!$A:$Z,원자재구매리스트!M$1,FALSE))=TRUE,"",VLOOKUP($A55,원자재구매리스트!$A:$Z,원자재구매리스트!M$1,FALSE))</f>
        <v>0</v>
      </c>
      <c r="O55" s="408">
        <f>IF(ISERROR(VLOOKUP($A55,원자재구매리스트!$A:$Z,원자재구매리스트!N$1,FALSE))=TRUE,"",VLOOKUP($A55,원자재구매리스트!$A:$Z,원자재구매리스트!N$1,FALSE))</f>
        <v>0</v>
      </c>
      <c r="P55" s="413">
        <f>IF(B55="",0,SUMIF(기획현황!$D:$D,원자재구매정보!$B55,기획현황!$AF:$AF))</f>
        <v>0</v>
      </c>
      <c r="Q55" s="379" t="str">
        <f>IF(ISERROR(VLOOKUP($B55,기획현황!$D:$BR,기획현황!$AM$1+2,FALSE))=TRUE,"",VLOOKUP($B55,기획현황!$D:$BR,기획현황!$AM$1+2,FALSE))</f>
        <v/>
      </c>
      <c r="R55" s="751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9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9" t="str">
        <f>IF(ISERROR(VLOOKUP($B55,기획현황!$D:$BR,기획현황!$AV$1+2,FALSE))=TRUE,"",VLOOKUP($B55,기획현황!$D:$BR,기획현황!$AV$1+2,FALSE))</f>
        <v/>
      </c>
      <c r="U55" s="443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4">
        <f t="shared" si="13"/>
        <v>0</v>
      </c>
      <c r="W55" s="421" t="str">
        <f>IF(ISERROR(VLOOKUP($B55,기획현황!$D:$BR,기획현황!$AY$1+2,FALSE))=TRUE,"",VLOOKUP($B55,기획현황!$D:$BR,기획현황!$AY$1+2,FALSE))</f>
        <v/>
      </c>
      <c r="X55" s="422" t="str">
        <f>IF(ISERROR(VLOOKUP($B55,기획현황!$D:$BR,기획현황!$BB$1+2,FALSE))=TRUE,"",VLOOKUP($B55,기획현황!$D:$BR,기획현황!$BB$1+2,FALSE))</f>
        <v/>
      </c>
      <c r="Y55" s="428">
        <f>IF(ISERROR(VLOOKUP($D55,원자재구매리스트!$D:$Y,원자재구매리스트!O$1-3,FALSE))=TRUE,0,VLOOKUP($D55,원자재구매리스트!$D:$Y,원자재구매리스트!O$1-3,FALSE))</f>
        <v>0</v>
      </c>
      <c r="Z55" s="352">
        <f>IF(ISERROR(VLOOKUP($D55,원자재구매리스트!$D:$Y,원자재구매리스트!P$1-3,FALSE))=TRUE,0,VLOOKUP($D55,원자재구매리스트!$D:$Y,원자재구매리스트!P$1-3,FALSE))</f>
        <v>0</v>
      </c>
      <c r="AA55" s="353">
        <f>IF(ISERROR(VLOOKUP($D55,원자재구매리스트!$D:$Y,원자재구매리스트!R$1-3,FALSE))=TRUE,0,VLOOKUP($D55,원자재구매리스트!$D:$Y,원자재구매리스트!R$1-3,FALSE))</f>
        <v>0</v>
      </c>
      <c r="AB55" s="353">
        <f>IF(ISERROR(VLOOKUP($D55,원자재구매리스트!$D:$Y,원자재구매리스트!T$1-3,FALSE))=TRUE,0,VLOOKUP($D55,원자재구매리스트!$D:$Y,원자재구매리스트!T$1-3,FALSE))</f>
        <v>0</v>
      </c>
      <c r="AC55" s="351">
        <f>IF(ISERROR(VLOOKUP($D55,원자재구매리스트!$D:$Y,원자재구매리스트!U$1-3,FALSE))=TRUE,0,VLOOKUP($D55,원자재구매리스트!$D:$Y,원자재구매리스트!U$1-3,FALSE))</f>
        <v>0</v>
      </c>
      <c r="AD55" s="354">
        <f>IF(ISERROR(VLOOKUP($D55,원자재구매리스트!$D:$Z,원자재구매리스트!Z$1-3,FALSE))=TRUE,0,VLOOKUP($D55,원자재구매리스트!$D:$Z,원자재구매리스트!Z$1-3,FALSE))</f>
        <v>0</v>
      </c>
      <c r="AE55" s="777">
        <f>IF(ISERROR(VLOOKUP($D55,원자재구매리스트!$D:$Y,원자재구매리스트!X$1-3,FALSE))=TRUE,0,VLOOKUP($D55,원자재구매리스트!$D:$Y,원자재구매리스트!X$1-3,FALSE))</f>
        <v>0</v>
      </c>
      <c r="AF55" s="780">
        <f t="shared" si="14"/>
        <v>0</v>
      </c>
      <c r="AG55" s="780">
        <f t="shared" si="12"/>
        <v>0</v>
      </c>
    </row>
    <row r="56" spans="1:33" s="325" customFormat="1" ht="52.5" customHeight="1">
      <c r="A56" s="331">
        <f t="shared" si="4"/>
        <v>49</v>
      </c>
      <c r="B56" s="349" t="str">
        <f t="shared" si="5"/>
        <v>ELK-동일모자-290</v>
      </c>
      <c r="C56" s="303">
        <f t="shared" si="6"/>
        <v>45</v>
      </c>
      <c r="D56" s="303" t="str">
        <f t="shared" si="7"/>
        <v>ELK-동일모자-29045</v>
      </c>
      <c r="E56" s="392">
        <f t="shared" si="8"/>
        <v>0</v>
      </c>
      <c r="F56" s="392">
        <f t="shared" si="9"/>
        <v>0</v>
      </c>
      <c r="G56" s="392">
        <f t="shared" si="10"/>
        <v>0</v>
      </c>
      <c r="H56" s="332"/>
      <c r="I56" s="404">
        <f t="shared" si="11"/>
        <v>3</v>
      </c>
      <c r="J56" s="407" t="str">
        <f>IF(ISERROR(VLOOKUP(MID($O56,1,3),CODE!$B:$G,CODE!$C$1,FALSE))=TRUE,"",VLOOKUP(MID($O56,1,3),CODE!$B:$G,CODE!$C$1,FALSE))</f>
        <v/>
      </c>
      <c r="K56" s="377" t="str">
        <f>IF(ISERROR(VLOOKUP(MID($O56,4,2),CODE!$K:$P,CODE!$L$1,FALSE))=TRUE,"",VLOOKUP(MID($O56,4,2),CODE!$K:$P,CODE!$L$1,FALSE))</f>
        <v/>
      </c>
      <c r="L56" s="377" t="str">
        <f>IF(ISERROR(VLOOKUP($B56,기획현황!$D:$BR,기획현황!$R$1+2,FALSE))=TRUE,"",VLOOKUP($B56,기획현황!$D:$BR,기획현황!$R$1+2,FALSE))</f>
        <v/>
      </c>
      <c r="M56" s="380"/>
      <c r="N56" s="377">
        <f>IF(ISERROR(VLOOKUP($A56,원자재구매리스트!$A:$Z,원자재구매리스트!M$1,FALSE))=TRUE,"",VLOOKUP($A56,원자재구매리스트!$A:$Z,원자재구매리스트!M$1,FALSE))</f>
        <v>0</v>
      </c>
      <c r="O56" s="408">
        <f>IF(ISERROR(VLOOKUP($A56,원자재구매리스트!$A:$Z,원자재구매리스트!N$1,FALSE))=TRUE,"",VLOOKUP($A56,원자재구매리스트!$A:$Z,원자재구매리스트!N$1,FALSE))</f>
        <v>0</v>
      </c>
      <c r="P56" s="413">
        <f>IF(B56="",0,SUMIF(기획현황!$D:$D,원자재구매정보!$B56,기획현황!$AF:$AF))</f>
        <v>0</v>
      </c>
      <c r="Q56" s="379" t="str">
        <f>IF(ISERROR(VLOOKUP($B56,기획현황!$D:$BR,기획현황!$AM$1+2,FALSE))=TRUE,"",VLOOKUP($B56,기획현황!$D:$BR,기획현황!$AM$1+2,FALSE))</f>
        <v/>
      </c>
      <c r="R56" s="751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9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9" t="str">
        <f>IF(ISERROR(VLOOKUP($B56,기획현황!$D:$BR,기획현황!$AV$1+2,FALSE))=TRUE,"",VLOOKUP($B56,기획현황!$D:$BR,기획현황!$AV$1+2,FALSE))</f>
        <v/>
      </c>
      <c r="U56" s="443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4">
        <f t="shared" si="13"/>
        <v>0</v>
      </c>
      <c r="W56" s="421" t="str">
        <f>IF(ISERROR(VLOOKUP($B56,기획현황!$D:$BR,기획현황!$AY$1+2,FALSE))=TRUE,"",VLOOKUP($B56,기획현황!$D:$BR,기획현황!$AY$1+2,FALSE))</f>
        <v/>
      </c>
      <c r="X56" s="422" t="str">
        <f>IF(ISERROR(VLOOKUP($B56,기획현황!$D:$BR,기획현황!$BB$1+2,FALSE))=TRUE,"",VLOOKUP($B56,기획현황!$D:$BR,기획현황!$BB$1+2,FALSE))</f>
        <v/>
      </c>
      <c r="Y56" s="428">
        <f>IF(ISERROR(VLOOKUP($D56,원자재구매리스트!$D:$Y,원자재구매리스트!O$1-3,FALSE))=TRUE,0,VLOOKUP($D56,원자재구매리스트!$D:$Y,원자재구매리스트!O$1-3,FALSE))</f>
        <v>0</v>
      </c>
      <c r="Z56" s="352">
        <f>IF(ISERROR(VLOOKUP($D56,원자재구매리스트!$D:$Y,원자재구매리스트!P$1-3,FALSE))=TRUE,0,VLOOKUP($D56,원자재구매리스트!$D:$Y,원자재구매리스트!P$1-3,FALSE))</f>
        <v>0</v>
      </c>
      <c r="AA56" s="353">
        <f>IF(ISERROR(VLOOKUP($D56,원자재구매리스트!$D:$Y,원자재구매리스트!R$1-3,FALSE))=TRUE,0,VLOOKUP($D56,원자재구매리스트!$D:$Y,원자재구매리스트!R$1-3,FALSE))</f>
        <v>0</v>
      </c>
      <c r="AB56" s="353">
        <f>IF(ISERROR(VLOOKUP($D56,원자재구매리스트!$D:$Y,원자재구매리스트!T$1-3,FALSE))=TRUE,0,VLOOKUP($D56,원자재구매리스트!$D:$Y,원자재구매리스트!T$1-3,FALSE))</f>
        <v>0</v>
      </c>
      <c r="AC56" s="351">
        <f>IF(ISERROR(VLOOKUP($D56,원자재구매리스트!$D:$Y,원자재구매리스트!U$1-3,FALSE))=TRUE,0,VLOOKUP($D56,원자재구매리스트!$D:$Y,원자재구매리스트!U$1-3,FALSE))</f>
        <v>0</v>
      </c>
      <c r="AD56" s="354">
        <f>IF(ISERROR(VLOOKUP($D56,원자재구매리스트!$D:$Z,원자재구매리스트!Z$1-3,FALSE))=TRUE,0,VLOOKUP($D56,원자재구매리스트!$D:$Z,원자재구매리스트!Z$1-3,FALSE))</f>
        <v>0</v>
      </c>
      <c r="AE56" s="777">
        <f>IF(ISERROR(VLOOKUP($D56,원자재구매리스트!$D:$Y,원자재구매리스트!X$1-3,FALSE))=TRUE,0,VLOOKUP($D56,원자재구매리스트!$D:$Y,원자재구매리스트!X$1-3,FALSE))</f>
        <v>0</v>
      </c>
      <c r="AF56" s="780">
        <f t="shared" si="14"/>
        <v>0</v>
      </c>
      <c r="AG56" s="780">
        <f t="shared" si="12"/>
        <v>0</v>
      </c>
    </row>
    <row r="57" spans="1:33" s="325" customFormat="1" ht="52.5" customHeight="1">
      <c r="A57" s="331">
        <f t="shared" si="4"/>
        <v>50</v>
      </c>
      <c r="B57" s="349" t="str">
        <f t="shared" si="5"/>
        <v>ELK-동일모자-290</v>
      </c>
      <c r="C57" s="303">
        <f t="shared" si="6"/>
        <v>46</v>
      </c>
      <c r="D57" s="303" t="str">
        <f t="shared" si="7"/>
        <v>ELK-동일모자-29046</v>
      </c>
      <c r="E57" s="392">
        <f t="shared" si="8"/>
        <v>0</v>
      </c>
      <c r="F57" s="392">
        <f t="shared" si="9"/>
        <v>0</v>
      </c>
      <c r="G57" s="392">
        <f t="shared" si="10"/>
        <v>0</v>
      </c>
      <c r="H57" s="332"/>
      <c r="I57" s="404">
        <f t="shared" si="11"/>
        <v>3</v>
      </c>
      <c r="J57" s="407" t="str">
        <f>IF(ISERROR(VLOOKUP(MID($O57,1,3),CODE!$B:$G,CODE!$C$1,FALSE))=TRUE,"",VLOOKUP(MID($O57,1,3),CODE!$B:$G,CODE!$C$1,FALSE))</f>
        <v/>
      </c>
      <c r="K57" s="377" t="str">
        <f>IF(ISERROR(VLOOKUP(MID($O57,4,2),CODE!$K:$P,CODE!$L$1,FALSE))=TRUE,"",VLOOKUP(MID($O57,4,2),CODE!$K:$P,CODE!$L$1,FALSE))</f>
        <v/>
      </c>
      <c r="L57" s="377" t="str">
        <f>IF(ISERROR(VLOOKUP($B57,기획현황!$D:$BR,기획현황!$R$1+2,FALSE))=TRUE,"",VLOOKUP($B57,기획현황!$D:$BR,기획현황!$R$1+2,FALSE))</f>
        <v/>
      </c>
      <c r="M57" s="380"/>
      <c r="N57" s="377">
        <f>IF(ISERROR(VLOOKUP($A57,원자재구매리스트!$A:$Z,원자재구매리스트!M$1,FALSE))=TRUE,"",VLOOKUP($A57,원자재구매리스트!$A:$Z,원자재구매리스트!M$1,FALSE))</f>
        <v>0</v>
      </c>
      <c r="O57" s="408">
        <f>IF(ISERROR(VLOOKUP($A57,원자재구매리스트!$A:$Z,원자재구매리스트!N$1,FALSE))=TRUE,"",VLOOKUP($A57,원자재구매리스트!$A:$Z,원자재구매리스트!N$1,FALSE))</f>
        <v>0</v>
      </c>
      <c r="P57" s="413">
        <f>IF(B57="",0,SUMIF(기획현황!$D:$D,원자재구매정보!$B57,기획현황!$AF:$AF))</f>
        <v>0</v>
      </c>
      <c r="Q57" s="379" t="str">
        <f>IF(ISERROR(VLOOKUP($B57,기획현황!$D:$BR,기획현황!$AM$1+2,FALSE))=TRUE,"",VLOOKUP($B57,기획현황!$D:$BR,기획현황!$AM$1+2,FALSE))</f>
        <v/>
      </c>
      <c r="R57" s="751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9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9" t="str">
        <f>IF(ISERROR(VLOOKUP($B57,기획현황!$D:$BR,기획현황!$AV$1+2,FALSE))=TRUE,"",VLOOKUP($B57,기획현황!$D:$BR,기획현황!$AV$1+2,FALSE))</f>
        <v/>
      </c>
      <c r="U57" s="443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4">
        <f t="shared" si="13"/>
        <v>0</v>
      </c>
      <c r="W57" s="421" t="str">
        <f>IF(ISERROR(VLOOKUP($B57,기획현황!$D:$BR,기획현황!$AY$1+2,FALSE))=TRUE,"",VLOOKUP($B57,기획현황!$D:$BR,기획현황!$AY$1+2,FALSE))</f>
        <v/>
      </c>
      <c r="X57" s="422" t="str">
        <f>IF(ISERROR(VLOOKUP($B57,기획현황!$D:$BR,기획현황!$BB$1+2,FALSE))=TRUE,"",VLOOKUP($B57,기획현황!$D:$BR,기획현황!$BB$1+2,FALSE))</f>
        <v/>
      </c>
      <c r="Y57" s="428">
        <f>IF(ISERROR(VLOOKUP($D57,원자재구매리스트!$D:$Y,원자재구매리스트!O$1-3,FALSE))=TRUE,0,VLOOKUP($D57,원자재구매리스트!$D:$Y,원자재구매리스트!O$1-3,FALSE))</f>
        <v>0</v>
      </c>
      <c r="Z57" s="352">
        <f>IF(ISERROR(VLOOKUP($D57,원자재구매리스트!$D:$Y,원자재구매리스트!P$1-3,FALSE))=TRUE,0,VLOOKUP($D57,원자재구매리스트!$D:$Y,원자재구매리스트!P$1-3,FALSE))</f>
        <v>0</v>
      </c>
      <c r="AA57" s="353">
        <f>IF(ISERROR(VLOOKUP($D57,원자재구매리스트!$D:$Y,원자재구매리스트!R$1-3,FALSE))=TRUE,0,VLOOKUP($D57,원자재구매리스트!$D:$Y,원자재구매리스트!R$1-3,FALSE))</f>
        <v>0</v>
      </c>
      <c r="AB57" s="353">
        <f>IF(ISERROR(VLOOKUP($D57,원자재구매리스트!$D:$Y,원자재구매리스트!T$1-3,FALSE))=TRUE,0,VLOOKUP($D57,원자재구매리스트!$D:$Y,원자재구매리스트!T$1-3,FALSE))</f>
        <v>0</v>
      </c>
      <c r="AC57" s="351">
        <f>IF(ISERROR(VLOOKUP($D57,원자재구매리스트!$D:$Y,원자재구매리스트!U$1-3,FALSE))=TRUE,0,VLOOKUP($D57,원자재구매리스트!$D:$Y,원자재구매리스트!U$1-3,FALSE))</f>
        <v>0</v>
      </c>
      <c r="AD57" s="354">
        <f>IF(ISERROR(VLOOKUP($D57,원자재구매리스트!$D:$Z,원자재구매리스트!Z$1-3,FALSE))=TRUE,0,VLOOKUP($D57,원자재구매리스트!$D:$Z,원자재구매리스트!Z$1-3,FALSE))</f>
        <v>0</v>
      </c>
      <c r="AE57" s="777">
        <f>IF(ISERROR(VLOOKUP($D57,원자재구매리스트!$D:$Y,원자재구매리스트!X$1-3,FALSE))=TRUE,0,VLOOKUP($D57,원자재구매리스트!$D:$Y,원자재구매리스트!X$1-3,FALSE))</f>
        <v>0</v>
      </c>
      <c r="AF57" s="780">
        <f t="shared" si="14"/>
        <v>0</v>
      </c>
      <c r="AG57" s="780">
        <f t="shared" si="12"/>
        <v>0</v>
      </c>
    </row>
    <row r="58" spans="1:33" s="325" customFormat="1" ht="52.5" customHeight="1">
      <c r="A58" s="331">
        <f t="shared" si="4"/>
        <v>51</v>
      </c>
      <c r="B58" s="349" t="str">
        <f t="shared" si="5"/>
        <v>ELK-동일모자-290</v>
      </c>
      <c r="C58" s="303">
        <f t="shared" si="6"/>
        <v>47</v>
      </c>
      <c r="D58" s="303" t="str">
        <f t="shared" si="7"/>
        <v>ELK-동일모자-29047</v>
      </c>
      <c r="E58" s="392">
        <f t="shared" si="8"/>
        <v>0</v>
      </c>
      <c r="F58" s="392">
        <f t="shared" si="9"/>
        <v>0</v>
      </c>
      <c r="G58" s="392">
        <f t="shared" si="10"/>
        <v>0</v>
      </c>
      <c r="H58" s="332"/>
      <c r="I58" s="404">
        <f t="shared" si="11"/>
        <v>3</v>
      </c>
      <c r="J58" s="407" t="str">
        <f>IF(ISERROR(VLOOKUP(MID($O58,1,3),CODE!$B:$G,CODE!$C$1,FALSE))=TRUE,"",VLOOKUP(MID($O58,1,3),CODE!$B:$G,CODE!$C$1,FALSE))</f>
        <v/>
      </c>
      <c r="K58" s="377" t="str">
        <f>IF(ISERROR(VLOOKUP(MID($O58,4,2),CODE!$K:$P,CODE!$L$1,FALSE))=TRUE,"",VLOOKUP(MID($O58,4,2),CODE!$K:$P,CODE!$L$1,FALSE))</f>
        <v/>
      </c>
      <c r="L58" s="377" t="str">
        <f>IF(ISERROR(VLOOKUP($B58,기획현황!$D:$BR,기획현황!$R$1+2,FALSE))=TRUE,"",VLOOKUP($B58,기획현황!$D:$BR,기획현황!$R$1+2,FALSE))</f>
        <v/>
      </c>
      <c r="M58" s="380"/>
      <c r="N58" s="377">
        <f>IF(ISERROR(VLOOKUP($A58,원자재구매리스트!$A:$Z,원자재구매리스트!M$1,FALSE))=TRUE,"",VLOOKUP($A58,원자재구매리스트!$A:$Z,원자재구매리스트!M$1,FALSE))</f>
        <v>0</v>
      </c>
      <c r="O58" s="408">
        <f>IF(ISERROR(VLOOKUP($A58,원자재구매리스트!$A:$Z,원자재구매리스트!N$1,FALSE))=TRUE,"",VLOOKUP($A58,원자재구매리스트!$A:$Z,원자재구매리스트!N$1,FALSE))</f>
        <v>0</v>
      </c>
      <c r="P58" s="413">
        <f>IF(B58="",0,SUMIF(기획현황!$D:$D,원자재구매정보!$B58,기획현황!$AF:$AF))</f>
        <v>0</v>
      </c>
      <c r="Q58" s="379" t="str">
        <f>IF(ISERROR(VLOOKUP($B58,기획현황!$D:$BR,기획현황!$AM$1+2,FALSE))=TRUE,"",VLOOKUP($B58,기획현황!$D:$BR,기획현황!$AM$1+2,FALSE))</f>
        <v/>
      </c>
      <c r="R58" s="751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9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9" t="str">
        <f>IF(ISERROR(VLOOKUP($B58,기획현황!$D:$BR,기획현황!$AV$1+2,FALSE))=TRUE,"",VLOOKUP($B58,기획현황!$D:$BR,기획현황!$AV$1+2,FALSE))</f>
        <v/>
      </c>
      <c r="U58" s="443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4">
        <f t="shared" si="13"/>
        <v>0</v>
      </c>
      <c r="W58" s="421" t="str">
        <f>IF(ISERROR(VLOOKUP($B58,기획현황!$D:$BR,기획현황!$AY$1+2,FALSE))=TRUE,"",VLOOKUP($B58,기획현황!$D:$BR,기획현황!$AY$1+2,FALSE))</f>
        <v/>
      </c>
      <c r="X58" s="422" t="str">
        <f>IF(ISERROR(VLOOKUP($B58,기획현황!$D:$BR,기획현황!$BB$1+2,FALSE))=TRUE,"",VLOOKUP($B58,기획현황!$D:$BR,기획현황!$BB$1+2,FALSE))</f>
        <v/>
      </c>
      <c r="Y58" s="428">
        <f>IF(ISERROR(VLOOKUP($D58,원자재구매리스트!$D:$Y,원자재구매리스트!O$1-3,FALSE))=TRUE,0,VLOOKUP($D58,원자재구매리스트!$D:$Y,원자재구매리스트!O$1-3,FALSE))</f>
        <v>0</v>
      </c>
      <c r="Z58" s="352">
        <f>IF(ISERROR(VLOOKUP($D58,원자재구매리스트!$D:$Y,원자재구매리스트!P$1-3,FALSE))=TRUE,0,VLOOKUP($D58,원자재구매리스트!$D:$Y,원자재구매리스트!P$1-3,FALSE))</f>
        <v>0</v>
      </c>
      <c r="AA58" s="353">
        <f>IF(ISERROR(VLOOKUP($D58,원자재구매리스트!$D:$Y,원자재구매리스트!R$1-3,FALSE))=TRUE,0,VLOOKUP($D58,원자재구매리스트!$D:$Y,원자재구매리스트!R$1-3,FALSE))</f>
        <v>0</v>
      </c>
      <c r="AB58" s="353">
        <f>IF(ISERROR(VLOOKUP($D58,원자재구매리스트!$D:$Y,원자재구매리스트!T$1-3,FALSE))=TRUE,0,VLOOKUP($D58,원자재구매리스트!$D:$Y,원자재구매리스트!T$1-3,FALSE))</f>
        <v>0</v>
      </c>
      <c r="AC58" s="351">
        <f>IF(ISERROR(VLOOKUP($D58,원자재구매리스트!$D:$Y,원자재구매리스트!U$1-3,FALSE))=TRUE,0,VLOOKUP($D58,원자재구매리스트!$D:$Y,원자재구매리스트!U$1-3,FALSE))</f>
        <v>0</v>
      </c>
      <c r="AD58" s="354">
        <f>IF(ISERROR(VLOOKUP($D58,원자재구매리스트!$D:$Z,원자재구매리스트!Z$1-3,FALSE))=TRUE,0,VLOOKUP($D58,원자재구매리스트!$D:$Z,원자재구매리스트!Z$1-3,FALSE))</f>
        <v>0</v>
      </c>
      <c r="AE58" s="777">
        <f>IF(ISERROR(VLOOKUP($D58,원자재구매리스트!$D:$Y,원자재구매리스트!X$1-3,FALSE))=TRUE,0,VLOOKUP($D58,원자재구매리스트!$D:$Y,원자재구매리스트!X$1-3,FALSE))</f>
        <v>0</v>
      </c>
      <c r="AF58" s="780">
        <f t="shared" si="14"/>
        <v>0</v>
      </c>
      <c r="AG58" s="780">
        <f t="shared" si="12"/>
        <v>0</v>
      </c>
    </row>
    <row r="59" spans="1:33" s="325" customFormat="1" ht="52.5" customHeight="1">
      <c r="A59" s="331">
        <f t="shared" si="4"/>
        <v>52</v>
      </c>
      <c r="B59" s="349" t="str">
        <f t="shared" si="5"/>
        <v>ELK-동일모자-290</v>
      </c>
      <c r="C59" s="303">
        <f t="shared" si="6"/>
        <v>48</v>
      </c>
      <c r="D59" s="303" t="str">
        <f t="shared" si="7"/>
        <v>ELK-동일모자-29048</v>
      </c>
      <c r="E59" s="392">
        <f t="shared" si="8"/>
        <v>0</v>
      </c>
      <c r="F59" s="392">
        <f t="shared" si="9"/>
        <v>0</v>
      </c>
      <c r="G59" s="392">
        <f t="shared" si="10"/>
        <v>0</v>
      </c>
      <c r="H59" s="332"/>
      <c r="I59" s="404">
        <f t="shared" si="11"/>
        <v>3</v>
      </c>
      <c r="J59" s="407" t="str">
        <f>IF(ISERROR(VLOOKUP(MID($O59,1,3),CODE!$B:$G,CODE!$C$1,FALSE))=TRUE,"",VLOOKUP(MID($O59,1,3),CODE!$B:$G,CODE!$C$1,FALSE))</f>
        <v/>
      </c>
      <c r="K59" s="377" t="str">
        <f>IF(ISERROR(VLOOKUP(MID($O59,4,2),CODE!$K:$P,CODE!$L$1,FALSE))=TRUE,"",VLOOKUP(MID($O59,4,2),CODE!$K:$P,CODE!$L$1,FALSE))</f>
        <v/>
      </c>
      <c r="L59" s="377" t="str">
        <f>IF(ISERROR(VLOOKUP($B59,기획현황!$D:$BR,기획현황!$R$1+2,FALSE))=TRUE,"",VLOOKUP($B59,기획현황!$D:$BR,기획현황!$R$1+2,FALSE))</f>
        <v/>
      </c>
      <c r="M59" s="380"/>
      <c r="N59" s="377">
        <f>IF(ISERROR(VLOOKUP($A59,원자재구매리스트!$A:$Z,원자재구매리스트!M$1,FALSE))=TRUE,"",VLOOKUP($A59,원자재구매리스트!$A:$Z,원자재구매리스트!M$1,FALSE))</f>
        <v>0</v>
      </c>
      <c r="O59" s="408">
        <f>IF(ISERROR(VLOOKUP($A59,원자재구매리스트!$A:$Z,원자재구매리스트!N$1,FALSE))=TRUE,"",VLOOKUP($A59,원자재구매리스트!$A:$Z,원자재구매리스트!N$1,FALSE))</f>
        <v>0</v>
      </c>
      <c r="P59" s="413">
        <f>IF(B59="",0,SUMIF(기획현황!$D:$D,원자재구매정보!$B59,기획현황!$AF:$AF))</f>
        <v>0</v>
      </c>
      <c r="Q59" s="379" t="str">
        <f>IF(ISERROR(VLOOKUP($B59,기획현황!$D:$BR,기획현황!$AM$1+2,FALSE))=TRUE,"",VLOOKUP($B59,기획현황!$D:$BR,기획현황!$AM$1+2,FALSE))</f>
        <v/>
      </c>
      <c r="R59" s="751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9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9" t="str">
        <f>IF(ISERROR(VLOOKUP($B59,기획현황!$D:$BR,기획현황!$AV$1+2,FALSE))=TRUE,"",VLOOKUP($B59,기획현황!$D:$BR,기획현황!$AV$1+2,FALSE))</f>
        <v/>
      </c>
      <c r="U59" s="443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4">
        <f t="shared" si="13"/>
        <v>0</v>
      </c>
      <c r="W59" s="421" t="str">
        <f>IF(ISERROR(VLOOKUP($B59,기획현황!$D:$BR,기획현황!$AY$1+2,FALSE))=TRUE,"",VLOOKUP($B59,기획현황!$D:$BR,기획현황!$AY$1+2,FALSE))</f>
        <v/>
      </c>
      <c r="X59" s="422" t="str">
        <f>IF(ISERROR(VLOOKUP($B59,기획현황!$D:$BR,기획현황!$BB$1+2,FALSE))=TRUE,"",VLOOKUP($B59,기획현황!$D:$BR,기획현황!$BB$1+2,FALSE))</f>
        <v/>
      </c>
      <c r="Y59" s="428">
        <f>IF(ISERROR(VLOOKUP($D59,원자재구매리스트!$D:$Y,원자재구매리스트!O$1-3,FALSE))=TRUE,0,VLOOKUP($D59,원자재구매리스트!$D:$Y,원자재구매리스트!O$1-3,FALSE))</f>
        <v>0</v>
      </c>
      <c r="Z59" s="352">
        <f>IF(ISERROR(VLOOKUP($D59,원자재구매리스트!$D:$Y,원자재구매리스트!P$1-3,FALSE))=TRUE,0,VLOOKUP($D59,원자재구매리스트!$D:$Y,원자재구매리스트!P$1-3,FALSE))</f>
        <v>0</v>
      </c>
      <c r="AA59" s="353">
        <f>IF(ISERROR(VLOOKUP($D59,원자재구매리스트!$D:$Y,원자재구매리스트!R$1-3,FALSE))=TRUE,0,VLOOKUP($D59,원자재구매리스트!$D:$Y,원자재구매리스트!R$1-3,FALSE))</f>
        <v>0</v>
      </c>
      <c r="AB59" s="353">
        <f>IF(ISERROR(VLOOKUP($D59,원자재구매리스트!$D:$Y,원자재구매리스트!T$1-3,FALSE))=TRUE,0,VLOOKUP($D59,원자재구매리스트!$D:$Y,원자재구매리스트!T$1-3,FALSE))</f>
        <v>0</v>
      </c>
      <c r="AC59" s="351">
        <f>IF(ISERROR(VLOOKUP($D59,원자재구매리스트!$D:$Y,원자재구매리스트!U$1-3,FALSE))=TRUE,0,VLOOKUP($D59,원자재구매리스트!$D:$Y,원자재구매리스트!U$1-3,FALSE))</f>
        <v>0</v>
      </c>
      <c r="AD59" s="354">
        <f>IF(ISERROR(VLOOKUP($D59,원자재구매리스트!$D:$Z,원자재구매리스트!Z$1-3,FALSE))=TRUE,0,VLOOKUP($D59,원자재구매리스트!$D:$Z,원자재구매리스트!Z$1-3,FALSE))</f>
        <v>0</v>
      </c>
      <c r="AE59" s="777">
        <f>IF(ISERROR(VLOOKUP($D59,원자재구매리스트!$D:$Y,원자재구매리스트!X$1-3,FALSE))=TRUE,0,VLOOKUP($D59,원자재구매리스트!$D:$Y,원자재구매리스트!X$1-3,FALSE))</f>
        <v>0</v>
      </c>
      <c r="AF59" s="780">
        <f t="shared" si="14"/>
        <v>0</v>
      </c>
      <c r="AG59" s="780">
        <f t="shared" si="12"/>
        <v>0</v>
      </c>
    </row>
    <row r="60" spans="1:33" s="325" customFormat="1" ht="52.5" customHeight="1">
      <c r="A60" s="331">
        <f t="shared" si="4"/>
        <v>53</v>
      </c>
      <c r="B60" s="349" t="str">
        <f t="shared" si="5"/>
        <v>ELK-동일모자-290</v>
      </c>
      <c r="C60" s="303">
        <f t="shared" si="6"/>
        <v>49</v>
      </c>
      <c r="D60" s="303" t="str">
        <f t="shared" si="7"/>
        <v>ELK-동일모자-29049</v>
      </c>
      <c r="E60" s="392">
        <f t="shared" si="8"/>
        <v>0</v>
      </c>
      <c r="F60" s="392">
        <f t="shared" si="9"/>
        <v>0</v>
      </c>
      <c r="G60" s="392">
        <f t="shared" si="10"/>
        <v>0</v>
      </c>
      <c r="H60" s="332"/>
      <c r="I60" s="404">
        <f t="shared" si="11"/>
        <v>3</v>
      </c>
      <c r="J60" s="407" t="str">
        <f>IF(ISERROR(VLOOKUP(MID($O60,1,3),CODE!$B:$G,CODE!$C$1,FALSE))=TRUE,"",VLOOKUP(MID($O60,1,3),CODE!$B:$G,CODE!$C$1,FALSE))</f>
        <v/>
      </c>
      <c r="K60" s="377" t="str">
        <f>IF(ISERROR(VLOOKUP(MID($O60,4,2),CODE!$K:$P,CODE!$L$1,FALSE))=TRUE,"",VLOOKUP(MID($O60,4,2),CODE!$K:$P,CODE!$L$1,FALSE))</f>
        <v/>
      </c>
      <c r="L60" s="377" t="str">
        <f>IF(ISERROR(VLOOKUP($B60,기획현황!$D:$BR,기획현황!$R$1+2,FALSE))=TRUE,"",VLOOKUP($B60,기획현황!$D:$BR,기획현황!$R$1+2,FALSE))</f>
        <v/>
      </c>
      <c r="M60" s="380"/>
      <c r="N60" s="377">
        <f>IF(ISERROR(VLOOKUP($A60,원자재구매리스트!$A:$Z,원자재구매리스트!M$1,FALSE))=TRUE,"",VLOOKUP($A60,원자재구매리스트!$A:$Z,원자재구매리스트!M$1,FALSE))</f>
        <v>0</v>
      </c>
      <c r="O60" s="408">
        <f>IF(ISERROR(VLOOKUP($A60,원자재구매리스트!$A:$Z,원자재구매리스트!N$1,FALSE))=TRUE,"",VLOOKUP($A60,원자재구매리스트!$A:$Z,원자재구매리스트!N$1,FALSE))</f>
        <v>0</v>
      </c>
      <c r="P60" s="413">
        <f>IF(B60="",0,SUMIF(기획현황!$D:$D,원자재구매정보!$B60,기획현황!$AF:$AF))</f>
        <v>0</v>
      </c>
      <c r="Q60" s="379" t="str">
        <f>IF(ISERROR(VLOOKUP($B60,기획현황!$D:$BR,기획현황!$AM$1+2,FALSE))=TRUE,"",VLOOKUP($B60,기획현황!$D:$BR,기획현황!$AM$1+2,FALSE))</f>
        <v/>
      </c>
      <c r="R60" s="751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9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9" t="str">
        <f>IF(ISERROR(VLOOKUP($B60,기획현황!$D:$BR,기획현황!$AV$1+2,FALSE))=TRUE,"",VLOOKUP($B60,기획현황!$D:$BR,기획현황!$AV$1+2,FALSE))</f>
        <v/>
      </c>
      <c r="U60" s="443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4">
        <f t="shared" si="13"/>
        <v>0</v>
      </c>
      <c r="W60" s="421" t="str">
        <f>IF(ISERROR(VLOOKUP($B60,기획현황!$D:$BR,기획현황!$AY$1+2,FALSE))=TRUE,"",VLOOKUP($B60,기획현황!$D:$BR,기획현황!$AY$1+2,FALSE))</f>
        <v/>
      </c>
      <c r="X60" s="422" t="str">
        <f>IF(ISERROR(VLOOKUP($B60,기획현황!$D:$BR,기획현황!$BB$1+2,FALSE))=TRUE,"",VLOOKUP($B60,기획현황!$D:$BR,기획현황!$BB$1+2,FALSE))</f>
        <v/>
      </c>
      <c r="Y60" s="428">
        <f>IF(ISERROR(VLOOKUP($D60,원자재구매리스트!$D:$Y,원자재구매리스트!O$1-3,FALSE))=TRUE,0,VLOOKUP($D60,원자재구매리스트!$D:$Y,원자재구매리스트!O$1-3,FALSE))</f>
        <v>0</v>
      </c>
      <c r="Z60" s="352">
        <f>IF(ISERROR(VLOOKUP($D60,원자재구매리스트!$D:$Y,원자재구매리스트!P$1-3,FALSE))=TRUE,0,VLOOKUP($D60,원자재구매리스트!$D:$Y,원자재구매리스트!P$1-3,FALSE))</f>
        <v>0</v>
      </c>
      <c r="AA60" s="353">
        <f>IF(ISERROR(VLOOKUP($D60,원자재구매리스트!$D:$Y,원자재구매리스트!R$1-3,FALSE))=TRUE,0,VLOOKUP($D60,원자재구매리스트!$D:$Y,원자재구매리스트!R$1-3,FALSE))</f>
        <v>0</v>
      </c>
      <c r="AB60" s="353">
        <f>IF(ISERROR(VLOOKUP($D60,원자재구매리스트!$D:$Y,원자재구매리스트!T$1-3,FALSE))=TRUE,0,VLOOKUP($D60,원자재구매리스트!$D:$Y,원자재구매리스트!T$1-3,FALSE))</f>
        <v>0</v>
      </c>
      <c r="AC60" s="351">
        <f>IF(ISERROR(VLOOKUP($D60,원자재구매리스트!$D:$Y,원자재구매리스트!U$1-3,FALSE))=TRUE,0,VLOOKUP($D60,원자재구매리스트!$D:$Y,원자재구매리스트!U$1-3,FALSE))</f>
        <v>0</v>
      </c>
      <c r="AD60" s="354">
        <f>IF(ISERROR(VLOOKUP($D60,원자재구매리스트!$D:$Z,원자재구매리스트!Z$1-3,FALSE))=TRUE,0,VLOOKUP($D60,원자재구매리스트!$D:$Z,원자재구매리스트!Z$1-3,FALSE))</f>
        <v>0</v>
      </c>
      <c r="AE60" s="777">
        <f>IF(ISERROR(VLOOKUP($D60,원자재구매리스트!$D:$Y,원자재구매리스트!X$1-3,FALSE))=TRUE,0,VLOOKUP($D60,원자재구매리스트!$D:$Y,원자재구매리스트!X$1-3,FALSE))</f>
        <v>0</v>
      </c>
      <c r="AF60" s="780">
        <f t="shared" si="14"/>
        <v>0</v>
      </c>
      <c r="AG60" s="780">
        <f t="shared" si="12"/>
        <v>0</v>
      </c>
    </row>
    <row r="61" spans="1:33" s="325" customFormat="1" ht="52.5" customHeight="1">
      <c r="A61" s="331">
        <f t="shared" si="4"/>
        <v>54</v>
      </c>
      <c r="B61" s="349" t="str">
        <f t="shared" si="5"/>
        <v>ELK-동일모자-290</v>
      </c>
      <c r="C61" s="303">
        <f t="shared" si="6"/>
        <v>50</v>
      </c>
      <c r="D61" s="303" t="str">
        <f t="shared" si="7"/>
        <v>ELK-동일모자-29050</v>
      </c>
      <c r="E61" s="392">
        <f t="shared" si="8"/>
        <v>0</v>
      </c>
      <c r="F61" s="392">
        <f t="shared" si="9"/>
        <v>0</v>
      </c>
      <c r="G61" s="392">
        <f t="shared" si="10"/>
        <v>0</v>
      </c>
      <c r="H61" s="332"/>
      <c r="I61" s="404">
        <f t="shared" si="11"/>
        <v>3</v>
      </c>
      <c r="J61" s="407" t="str">
        <f>IF(ISERROR(VLOOKUP(MID($O61,1,3),CODE!$B:$G,CODE!$C$1,FALSE))=TRUE,"",VLOOKUP(MID($O61,1,3),CODE!$B:$G,CODE!$C$1,FALSE))</f>
        <v/>
      </c>
      <c r="K61" s="377" t="str">
        <f>IF(ISERROR(VLOOKUP(MID($O61,4,2),CODE!$K:$P,CODE!$L$1,FALSE))=TRUE,"",VLOOKUP(MID($O61,4,2),CODE!$K:$P,CODE!$L$1,FALSE))</f>
        <v/>
      </c>
      <c r="L61" s="377" t="str">
        <f>IF(ISERROR(VLOOKUP($B61,기획현황!$D:$BR,기획현황!$R$1+2,FALSE))=TRUE,"",VLOOKUP($B61,기획현황!$D:$BR,기획현황!$R$1+2,FALSE))</f>
        <v/>
      </c>
      <c r="M61" s="380"/>
      <c r="N61" s="377">
        <f>IF(ISERROR(VLOOKUP($A61,원자재구매리스트!$A:$Z,원자재구매리스트!M$1,FALSE))=TRUE,"",VLOOKUP($A61,원자재구매리스트!$A:$Z,원자재구매리스트!M$1,FALSE))</f>
        <v>0</v>
      </c>
      <c r="O61" s="408">
        <f>IF(ISERROR(VLOOKUP($A61,원자재구매리스트!$A:$Z,원자재구매리스트!N$1,FALSE))=TRUE,"",VLOOKUP($A61,원자재구매리스트!$A:$Z,원자재구매리스트!N$1,FALSE))</f>
        <v>0</v>
      </c>
      <c r="P61" s="413">
        <f>IF(B61="",0,SUMIF(기획현황!$D:$D,원자재구매정보!$B61,기획현황!$AF:$AF))</f>
        <v>0</v>
      </c>
      <c r="Q61" s="379" t="str">
        <f>IF(ISERROR(VLOOKUP($B61,기획현황!$D:$BR,기획현황!$AM$1+2,FALSE))=TRUE,"",VLOOKUP($B61,기획현황!$D:$BR,기획현황!$AM$1+2,FALSE))</f>
        <v/>
      </c>
      <c r="R61" s="751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9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9" t="str">
        <f>IF(ISERROR(VLOOKUP($B61,기획현황!$D:$BR,기획현황!$AV$1+2,FALSE))=TRUE,"",VLOOKUP($B61,기획현황!$D:$BR,기획현황!$AV$1+2,FALSE))</f>
        <v/>
      </c>
      <c r="U61" s="443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4">
        <f t="shared" si="13"/>
        <v>0</v>
      </c>
      <c r="W61" s="421" t="str">
        <f>IF(ISERROR(VLOOKUP($B61,기획현황!$D:$BR,기획현황!$AY$1+2,FALSE))=TRUE,"",VLOOKUP($B61,기획현황!$D:$BR,기획현황!$AY$1+2,FALSE))</f>
        <v/>
      </c>
      <c r="X61" s="422" t="str">
        <f>IF(ISERROR(VLOOKUP($B61,기획현황!$D:$BR,기획현황!$BB$1+2,FALSE))=TRUE,"",VLOOKUP($B61,기획현황!$D:$BR,기획현황!$BB$1+2,FALSE))</f>
        <v/>
      </c>
      <c r="Y61" s="428">
        <f>IF(ISERROR(VLOOKUP($D61,원자재구매리스트!$D:$Y,원자재구매리스트!O$1-3,FALSE))=TRUE,0,VLOOKUP($D61,원자재구매리스트!$D:$Y,원자재구매리스트!O$1-3,FALSE))</f>
        <v>0</v>
      </c>
      <c r="Z61" s="352">
        <f>IF(ISERROR(VLOOKUP($D61,원자재구매리스트!$D:$Y,원자재구매리스트!P$1-3,FALSE))=TRUE,0,VLOOKUP($D61,원자재구매리스트!$D:$Y,원자재구매리스트!P$1-3,FALSE))</f>
        <v>0</v>
      </c>
      <c r="AA61" s="353">
        <f>IF(ISERROR(VLOOKUP($D61,원자재구매리스트!$D:$Y,원자재구매리스트!R$1-3,FALSE))=TRUE,0,VLOOKUP($D61,원자재구매리스트!$D:$Y,원자재구매리스트!R$1-3,FALSE))</f>
        <v>0</v>
      </c>
      <c r="AB61" s="353">
        <f>IF(ISERROR(VLOOKUP($D61,원자재구매리스트!$D:$Y,원자재구매리스트!T$1-3,FALSE))=TRUE,0,VLOOKUP($D61,원자재구매리스트!$D:$Y,원자재구매리스트!T$1-3,FALSE))</f>
        <v>0</v>
      </c>
      <c r="AC61" s="351">
        <f>IF(ISERROR(VLOOKUP($D61,원자재구매리스트!$D:$Y,원자재구매리스트!U$1-3,FALSE))=TRUE,0,VLOOKUP($D61,원자재구매리스트!$D:$Y,원자재구매리스트!U$1-3,FALSE))</f>
        <v>0</v>
      </c>
      <c r="AD61" s="354">
        <f>IF(ISERROR(VLOOKUP($D61,원자재구매리스트!$D:$Z,원자재구매리스트!Z$1-3,FALSE))=TRUE,0,VLOOKUP($D61,원자재구매리스트!$D:$Z,원자재구매리스트!Z$1-3,FALSE))</f>
        <v>0</v>
      </c>
      <c r="AE61" s="777">
        <f>IF(ISERROR(VLOOKUP($D61,원자재구매리스트!$D:$Y,원자재구매리스트!X$1-3,FALSE))=TRUE,0,VLOOKUP($D61,원자재구매리스트!$D:$Y,원자재구매리스트!X$1-3,FALSE))</f>
        <v>0</v>
      </c>
      <c r="AF61" s="780">
        <f t="shared" si="14"/>
        <v>0</v>
      </c>
      <c r="AG61" s="780">
        <f t="shared" si="12"/>
        <v>0</v>
      </c>
    </row>
    <row r="62" spans="1:33" s="325" customFormat="1" ht="52.5" customHeight="1">
      <c r="A62" s="331">
        <f t="shared" si="4"/>
        <v>55</v>
      </c>
      <c r="B62" s="349" t="str">
        <f t="shared" si="5"/>
        <v>ELK-동일모자-290</v>
      </c>
      <c r="C62" s="303">
        <f t="shared" si="6"/>
        <v>51</v>
      </c>
      <c r="D62" s="303" t="str">
        <f t="shared" si="7"/>
        <v>ELK-동일모자-29051</v>
      </c>
      <c r="E62" s="392">
        <f t="shared" si="8"/>
        <v>0</v>
      </c>
      <c r="F62" s="392">
        <f t="shared" si="9"/>
        <v>0</v>
      </c>
      <c r="G62" s="392">
        <f t="shared" si="10"/>
        <v>0</v>
      </c>
      <c r="H62" s="332"/>
      <c r="I62" s="404">
        <f t="shared" si="11"/>
        <v>3</v>
      </c>
      <c r="J62" s="407" t="str">
        <f>IF(ISERROR(VLOOKUP(MID($O62,1,3),CODE!$B:$G,CODE!$C$1,FALSE))=TRUE,"",VLOOKUP(MID($O62,1,3),CODE!$B:$G,CODE!$C$1,FALSE))</f>
        <v/>
      </c>
      <c r="K62" s="377" t="str">
        <f>IF(ISERROR(VLOOKUP(MID($O62,4,2),CODE!$K:$P,CODE!$L$1,FALSE))=TRUE,"",VLOOKUP(MID($O62,4,2),CODE!$K:$P,CODE!$L$1,FALSE))</f>
        <v/>
      </c>
      <c r="L62" s="377" t="str">
        <f>IF(ISERROR(VLOOKUP($B62,기획현황!$D:$BR,기획현황!$R$1+2,FALSE))=TRUE,"",VLOOKUP($B62,기획현황!$D:$BR,기획현황!$R$1+2,FALSE))</f>
        <v/>
      </c>
      <c r="M62" s="380"/>
      <c r="N62" s="377">
        <f>IF(ISERROR(VLOOKUP($A62,원자재구매리스트!$A:$Z,원자재구매리스트!M$1,FALSE))=TRUE,"",VLOOKUP($A62,원자재구매리스트!$A:$Z,원자재구매리스트!M$1,FALSE))</f>
        <v>0</v>
      </c>
      <c r="O62" s="408">
        <f>IF(ISERROR(VLOOKUP($A62,원자재구매리스트!$A:$Z,원자재구매리스트!N$1,FALSE))=TRUE,"",VLOOKUP($A62,원자재구매리스트!$A:$Z,원자재구매리스트!N$1,FALSE))</f>
        <v>0</v>
      </c>
      <c r="P62" s="413">
        <f>IF(B62="",0,SUMIF(기획현황!$D:$D,원자재구매정보!$B62,기획현황!$AF:$AF))</f>
        <v>0</v>
      </c>
      <c r="Q62" s="379" t="str">
        <f>IF(ISERROR(VLOOKUP($B62,기획현황!$D:$BR,기획현황!$AM$1+2,FALSE))=TRUE,"",VLOOKUP($B62,기획현황!$D:$BR,기획현황!$AM$1+2,FALSE))</f>
        <v/>
      </c>
      <c r="R62" s="751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9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9" t="str">
        <f>IF(ISERROR(VLOOKUP($B62,기획현황!$D:$BR,기획현황!$AV$1+2,FALSE))=TRUE,"",VLOOKUP($B62,기획현황!$D:$BR,기획현황!$AV$1+2,FALSE))</f>
        <v/>
      </c>
      <c r="U62" s="443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4">
        <f t="shared" si="13"/>
        <v>0</v>
      </c>
      <c r="W62" s="421" t="str">
        <f>IF(ISERROR(VLOOKUP($B62,기획현황!$D:$BR,기획현황!$AY$1+2,FALSE))=TRUE,"",VLOOKUP($B62,기획현황!$D:$BR,기획현황!$AY$1+2,FALSE))</f>
        <v/>
      </c>
      <c r="X62" s="422" t="str">
        <f>IF(ISERROR(VLOOKUP($B62,기획현황!$D:$BR,기획현황!$BB$1+2,FALSE))=TRUE,"",VLOOKUP($B62,기획현황!$D:$BR,기획현황!$BB$1+2,FALSE))</f>
        <v/>
      </c>
      <c r="Y62" s="428">
        <f>IF(ISERROR(VLOOKUP($D62,원자재구매리스트!$D:$Y,원자재구매리스트!O$1-3,FALSE))=TRUE,0,VLOOKUP($D62,원자재구매리스트!$D:$Y,원자재구매리스트!O$1-3,FALSE))</f>
        <v>0</v>
      </c>
      <c r="Z62" s="352">
        <f>IF(ISERROR(VLOOKUP($D62,원자재구매리스트!$D:$Y,원자재구매리스트!P$1-3,FALSE))=TRUE,0,VLOOKUP($D62,원자재구매리스트!$D:$Y,원자재구매리스트!P$1-3,FALSE))</f>
        <v>0</v>
      </c>
      <c r="AA62" s="353">
        <f>IF(ISERROR(VLOOKUP($D62,원자재구매리스트!$D:$Y,원자재구매리스트!R$1-3,FALSE))=TRUE,0,VLOOKUP($D62,원자재구매리스트!$D:$Y,원자재구매리스트!R$1-3,FALSE))</f>
        <v>0</v>
      </c>
      <c r="AB62" s="353">
        <f>IF(ISERROR(VLOOKUP($D62,원자재구매리스트!$D:$Y,원자재구매리스트!T$1-3,FALSE))=TRUE,0,VLOOKUP($D62,원자재구매리스트!$D:$Y,원자재구매리스트!T$1-3,FALSE))</f>
        <v>0</v>
      </c>
      <c r="AC62" s="351">
        <f>IF(ISERROR(VLOOKUP($D62,원자재구매리스트!$D:$Y,원자재구매리스트!U$1-3,FALSE))=TRUE,0,VLOOKUP($D62,원자재구매리스트!$D:$Y,원자재구매리스트!U$1-3,FALSE))</f>
        <v>0</v>
      </c>
      <c r="AD62" s="354">
        <f>IF(ISERROR(VLOOKUP($D62,원자재구매리스트!$D:$Z,원자재구매리스트!Z$1-3,FALSE))=TRUE,0,VLOOKUP($D62,원자재구매리스트!$D:$Z,원자재구매리스트!Z$1-3,FALSE))</f>
        <v>0</v>
      </c>
      <c r="AE62" s="777">
        <f>IF(ISERROR(VLOOKUP($D62,원자재구매리스트!$D:$Y,원자재구매리스트!X$1-3,FALSE))=TRUE,0,VLOOKUP($D62,원자재구매리스트!$D:$Y,원자재구매리스트!X$1-3,FALSE))</f>
        <v>0</v>
      </c>
      <c r="AF62" s="780">
        <f t="shared" si="14"/>
        <v>0</v>
      </c>
      <c r="AG62" s="780">
        <f t="shared" si="12"/>
        <v>0</v>
      </c>
    </row>
    <row r="63" spans="1:33" s="325" customFormat="1" ht="52.5" customHeight="1">
      <c r="A63" s="331">
        <f t="shared" si="4"/>
        <v>56</v>
      </c>
      <c r="B63" s="349" t="str">
        <f t="shared" si="5"/>
        <v>ELK-동일모자-290</v>
      </c>
      <c r="C63" s="303">
        <f t="shared" si="6"/>
        <v>52</v>
      </c>
      <c r="D63" s="303" t="str">
        <f t="shared" si="7"/>
        <v>ELK-동일모자-29052</v>
      </c>
      <c r="E63" s="392">
        <f t="shared" si="8"/>
        <v>0</v>
      </c>
      <c r="F63" s="392">
        <f t="shared" si="9"/>
        <v>0</v>
      </c>
      <c r="G63" s="392">
        <f t="shared" si="10"/>
        <v>0</v>
      </c>
      <c r="H63" s="332"/>
      <c r="I63" s="404">
        <f t="shared" si="11"/>
        <v>3</v>
      </c>
      <c r="J63" s="407" t="str">
        <f>IF(ISERROR(VLOOKUP(MID($O63,1,3),CODE!$B:$G,CODE!$C$1,FALSE))=TRUE,"",VLOOKUP(MID($O63,1,3),CODE!$B:$G,CODE!$C$1,FALSE))</f>
        <v/>
      </c>
      <c r="K63" s="377" t="str">
        <f>IF(ISERROR(VLOOKUP(MID($O63,4,2),CODE!$K:$P,CODE!$L$1,FALSE))=TRUE,"",VLOOKUP(MID($O63,4,2),CODE!$K:$P,CODE!$L$1,FALSE))</f>
        <v/>
      </c>
      <c r="L63" s="377" t="str">
        <f>IF(ISERROR(VLOOKUP($B63,기획현황!$D:$BR,기획현황!$R$1+2,FALSE))=TRUE,"",VLOOKUP($B63,기획현황!$D:$BR,기획현황!$R$1+2,FALSE))</f>
        <v/>
      </c>
      <c r="M63" s="380"/>
      <c r="N63" s="377">
        <f>IF(ISERROR(VLOOKUP($A63,원자재구매리스트!$A:$Z,원자재구매리스트!M$1,FALSE))=TRUE,"",VLOOKUP($A63,원자재구매리스트!$A:$Z,원자재구매리스트!M$1,FALSE))</f>
        <v>0</v>
      </c>
      <c r="O63" s="408">
        <f>IF(ISERROR(VLOOKUP($A63,원자재구매리스트!$A:$Z,원자재구매리스트!N$1,FALSE))=TRUE,"",VLOOKUP($A63,원자재구매리스트!$A:$Z,원자재구매리스트!N$1,FALSE))</f>
        <v>0</v>
      </c>
      <c r="P63" s="413">
        <f>IF(B63="",0,SUMIF(기획현황!$D:$D,원자재구매정보!$B63,기획현황!$AF:$AF))</f>
        <v>0</v>
      </c>
      <c r="Q63" s="379" t="str">
        <f>IF(ISERROR(VLOOKUP($B63,기획현황!$D:$BR,기획현황!$AM$1+2,FALSE))=TRUE,"",VLOOKUP($B63,기획현황!$D:$BR,기획현황!$AM$1+2,FALSE))</f>
        <v/>
      </c>
      <c r="R63" s="751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9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9" t="str">
        <f>IF(ISERROR(VLOOKUP($B63,기획현황!$D:$BR,기획현황!$AV$1+2,FALSE))=TRUE,"",VLOOKUP($B63,기획현황!$D:$BR,기획현황!$AV$1+2,FALSE))</f>
        <v/>
      </c>
      <c r="U63" s="443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4">
        <f t="shared" si="13"/>
        <v>0</v>
      </c>
      <c r="W63" s="421" t="str">
        <f>IF(ISERROR(VLOOKUP($B63,기획현황!$D:$BR,기획현황!$AY$1+2,FALSE))=TRUE,"",VLOOKUP($B63,기획현황!$D:$BR,기획현황!$AY$1+2,FALSE))</f>
        <v/>
      </c>
      <c r="X63" s="422" t="str">
        <f>IF(ISERROR(VLOOKUP($B63,기획현황!$D:$BR,기획현황!$BB$1+2,FALSE))=TRUE,"",VLOOKUP($B63,기획현황!$D:$BR,기획현황!$BB$1+2,FALSE))</f>
        <v/>
      </c>
      <c r="Y63" s="428">
        <f>IF(ISERROR(VLOOKUP($D63,원자재구매리스트!$D:$Y,원자재구매리스트!O$1-3,FALSE))=TRUE,0,VLOOKUP($D63,원자재구매리스트!$D:$Y,원자재구매리스트!O$1-3,FALSE))</f>
        <v>0</v>
      </c>
      <c r="Z63" s="352">
        <f>IF(ISERROR(VLOOKUP($D63,원자재구매리스트!$D:$Y,원자재구매리스트!P$1-3,FALSE))=TRUE,0,VLOOKUP($D63,원자재구매리스트!$D:$Y,원자재구매리스트!P$1-3,FALSE))</f>
        <v>0</v>
      </c>
      <c r="AA63" s="353">
        <f>IF(ISERROR(VLOOKUP($D63,원자재구매리스트!$D:$Y,원자재구매리스트!R$1-3,FALSE))=TRUE,0,VLOOKUP($D63,원자재구매리스트!$D:$Y,원자재구매리스트!R$1-3,FALSE))</f>
        <v>0</v>
      </c>
      <c r="AB63" s="353">
        <f>IF(ISERROR(VLOOKUP($D63,원자재구매리스트!$D:$Y,원자재구매리스트!T$1-3,FALSE))=TRUE,0,VLOOKUP($D63,원자재구매리스트!$D:$Y,원자재구매리스트!T$1-3,FALSE))</f>
        <v>0</v>
      </c>
      <c r="AC63" s="351">
        <f>IF(ISERROR(VLOOKUP($D63,원자재구매리스트!$D:$Y,원자재구매리스트!U$1-3,FALSE))=TRUE,0,VLOOKUP($D63,원자재구매리스트!$D:$Y,원자재구매리스트!U$1-3,FALSE))</f>
        <v>0</v>
      </c>
      <c r="AD63" s="354">
        <f>IF(ISERROR(VLOOKUP($D63,원자재구매리스트!$D:$Z,원자재구매리스트!Z$1-3,FALSE))=TRUE,0,VLOOKUP($D63,원자재구매리스트!$D:$Z,원자재구매리스트!Z$1-3,FALSE))</f>
        <v>0</v>
      </c>
      <c r="AE63" s="777">
        <f>IF(ISERROR(VLOOKUP($D63,원자재구매리스트!$D:$Y,원자재구매리스트!X$1-3,FALSE))=TRUE,0,VLOOKUP($D63,원자재구매리스트!$D:$Y,원자재구매리스트!X$1-3,FALSE))</f>
        <v>0</v>
      </c>
      <c r="AF63" s="780">
        <f t="shared" si="14"/>
        <v>0</v>
      </c>
      <c r="AG63" s="780">
        <f t="shared" si="12"/>
        <v>0</v>
      </c>
    </row>
    <row r="64" spans="1:33" s="325" customFormat="1" ht="52.5" customHeight="1">
      <c r="A64" s="331">
        <f t="shared" si="4"/>
        <v>57</v>
      </c>
      <c r="B64" s="349" t="str">
        <f t="shared" si="5"/>
        <v>ELK-동일모자-290</v>
      </c>
      <c r="C64" s="303">
        <f t="shared" si="6"/>
        <v>53</v>
      </c>
      <c r="D64" s="303" t="str">
        <f t="shared" si="7"/>
        <v>ELK-동일모자-29053</v>
      </c>
      <c r="E64" s="392">
        <f t="shared" si="8"/>
        <v>0</v>
      </c>
      <c r="F64" s="392">
        <f t="shared" si="9"/>
        <v>0</v>
      </c>
      <c r="G64" s="392">
        <f t="shared" si="10"/>
        <v>0</v>
      </c>
      <c r="H64" s="332"/>
      <c r="I64" s="404">
        <f t="shared" si="11"/>
        <v>3</v>
      </c>
      <c r="J64" s="407" t="str">
        <f>IF(ISERROR(VLOOKUP(MID($O64,1,3),CODE!$B:$G,CODE!$C$1,FALSE))=TRUE,"",VLOOKUP(MID($O64,1,3),CODE!$B:$G,CODE!$C$1,FALSE))</f>
        <v/>
      </c>
      <c r="K64" s="377" t="str">
        <f>IF(ISERROR(VLOOKUP(MID($O64,4,2),CODE!$K:$P,CODE!$L$1,FALSE))=TRUE,"",VLOOKUP(MID($O64,4,2),CODE!$K:$P,CODE!$L$1,FALSE))</f>
        <v/>
      </c>
      <c r="L64" s="377" t="str">
        <f>IF(ISERROR(VLOOKUP($B64,기획현황!$D:$BR,기획현황!$R$1+2,FALSE))=TRUE,"",VLOOKUP($B64,기획현황!$D:$BR,기획현황!$R$1+2,FALSE))</f>
        <v/>
      </c>
      <c r="M64" s="380"/>
      <c r="N64" s="377">
        <f>IF(ISERROR(VLOOKUP($A64,원자재구매리스트!$A:$Z,원자재구매리스트!M$1,FALSE))=TRUE,"",VLOOKUP($A64,원자재구매리스트!$A:$Z,원자재구매리스트!M$1,FALSE))</f>
        <v>0</v>
      </c>
      <c r="O64" s="408">
        <f>IF(ISERROR(VLOOKUP($A64,원자재구매리스트!$A:$Z,원자재구매리스트!N$1,FALSE))=TRUE,"",VLOOKUP($A64,원자재구매리스트!$A:$Z,원자재구매리스트!N$1,FALSE))</f>
        <v>0</v>
      </c>
      <c r="P64" s="413">
        <f>IF(B64="",0,SUMIF(기획현황!$D:$D,원자재구매정보!$B64,기획현황!$AF:$AF))</f>
        <v>0</v>
      </c>
      <c r="Q64" s="379" t="str">
        <f>IF(ISERROR(VLOOKUP($B64,기획현황!$D:$BR,기획현황!$AM$1+2,FALSE))=TRUE,"",VLOOKUP($B64,기획현황!$D:$BR,기획현황!$AM$1+2,FALSE))</f>
        <v/>
      </c>
      <c r="R64" s="751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9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9" t="str">
        <f>IF(ISERROR(VLOOKUP($B64,기획현황!$D:$BR,기획현황!$AV$1+2,FALSE))=TRUE,"",VLOOKUP($B64,기획현황!$D:$BR,기획현황!$AV$1+2,FALSE))</f>
        <v/>
      </c>
      <c r="U64" s="443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4">
        <f t="shared" si="13"/>
        <v>0</v>
      </c>
      <c r="W64" s="421" t="str">
        <f>IF(ISERROR(VLOOKUP($B64,기획현황!$D:$BR,기획현황!$AY$1+2,FALSE))=TRUE,"",VLOOKUP($B64,기획현황!$D:$BR,기획현황!$AY$1+2,FALSE))</f>
        <v/>
      </c>
      <c r="X64" s="422" t="str">
        <f>IF(ISERROR(VLOOKUP($B64,기획현황!$D:$BR,기획현황!$BB$1+2,FALSE))=TRUE,"",VLOOKUP($B64,기획현황!$D:$BR,기획현황!$BB$1+2,FALSE))</f>
        <v/>
      </c>
      <c r="Y64" s="428">
        <f>IF(ISERROR(VLOOKUP($D64,원자재구매리스트!$D:$Y,원자재구매리스트!O$1-3,FALSE))=TRUE,0,VLOOKUP($D64,원자재구매리스트!$D:$Y,원자재구매리스트!O$1-3,FALSE))</f>
        <v>0</v>
      </c>
      <c r="Z64" s="352">
        <f>IF(ISERROR(VLOOKUP($D64,원자재구매리스트!$D:$Y,원자재구매리스트!P$1-3,FALSE))=TRUE,0,VLOOKUP($D64,원자재구매리스트!$D:$Y,원자재구매리스트!P$1-3,FALSE))</f>
        <v>0</v>
      </c>
      <c r="AA64" s="353">
        <f>IF(ISERROR(VLOOKUP($D64,원자재구매리스트!$D:$Y,원자재구매리스트!R$1-3,FALSE))=TRUE,0,VLOOKUP($D64,원자재구매리스트!$D:$Y,원자재구매리스트!R$1-3,FALSE))</f>
        <v>0</v>
      </c>
      <c r="AB64" s="353">
        <f>IF(ISERROR(VLOOKUP($D64,원자재구매리스트!$D:$Y,원자재구매리스트!T$1-3,FALSE))=TRUE,0,VLOOKUP($D64,원자재구매리스트!$D:$Y,원자재구매리스트!T$1-3,FALSE))</f>
        <v>0</v>
      </c>
      <c r="AC64" s="351">
        <f>IF(ISERROR(VLOOKUP($D64,원자재구매리스트!$D:$Y,원자재구매리스트!U$1-3,FALSE))=TRUE,0,VLOOKUP($D64,원자재구매리스트!$D:$Y,원자재구매리스트!U$1-3,FALSE))</f>
        <v>0</v>
      </c>
      <c r="AD64" s="354">
        <f>IF(ISERROR(VLOOKUP($D64,원자재구매리스트!$D:$Z,원자재구매리스트!Z$1-3,FALSE))=TRUE,0,VLOOKUP($D64,원자재구매리스트!$D:$Z,원자재구매리스트!Z$1-3,FALSE))</f>
        <v>0</v>
      </c>
      <c r="AE64" s="777">
        <f>IF(ISERROR(VLOOKUP($D64,원자재구매리스트!$D:$Y,원자재구매리스트!X$1-3,FALSE))=TRUE,0,VLOOKUP($D64,원자재구매리스트!$D:$Y,원자재구매리스트!X$1-3,FALSE))</f>
        <v>0</v>
      </c>
      <c r="AF64" s="780">
        <f t="shared" si="14"/>
        <v>0</v>
      </c>
      <c r="AG64" s="780">
        <f t="shared" si="12"/>
        <v>0</v>
      </c>
    </row>
    <row r="65" spans="1:33" s="325" customFormat="1" ht="52.5" customHeight="1">
      <c r="A65" s="331">
        <f t="shared" si="4"/>
        <v>58</v>
      </c>
      <c r="B65" s="349" t="str">
        <f t="shared" si="5"/>
        <v>ELK-동일모자-290</v>
      </c>
      <c r="C65" s="303">
        <f t="shared" si="6"/>
        <v>54</v>
      </c>
      <c r="D65" s="303" t="str">
        <f t="shared" si="7"/>
        <v>ELK-동일모자-29054</v>
      </c>
      <c r="E65" s="392">
        <f t="shared" si="8"/>
        <v>0</v>
      </c>
      <c r="F65" s="392">
        <f t="shared" si="9"/>
        <v>0</v>
      </c>
      <c r="G65" s="392">
        <f t="shared" si="10"/>
        <v>0</v>
      </c>
      <c r="H65" s="332"/>
      <c r="I65" s="404">
        <f t="shared" si="11"/>
        <v>3</v>
      </c>
      <c r="J65" s="407" t="str">
        <f>IF(ISERROR(VLOOKUP(MID($O65,1,3),CODE!$B:$G,CODE!$C$1,FALSE))=TRUE,"",VLOOKUP(MID($O65,1,3),CODE!$B:$G,CODE!$C$1,FALSE))</f>
        <v/>
      </c>
      <c r="K65" s="377" t="str">
        <f>IF(ISERROR(VLOOKUP(MID($O65,4,2),CODE!$K:$P,CODE!$L$1,FALSE))=TRUE,"",VLOOKUP(MID($O65,4,2),CODE!$K:$P,CODE!$L$1,FALSE))</f>
        <v/>
      </c>
      <c r="L65" s="377" t="str">
        <f>IF(ISERROR(VLOOKUP($B65,기획현황!$D:$BR,기획현황!$R$1+2,FALSE))=TRUE,"",VLOOKUP($B65,기획현황!$D:$BR,기획현황!$R$1+2,FALSE))</f>
        <v/>
      </c>
      <c r="M65" s="380"/>
      <c r="N65" s="377">
        <f>IF(ISERROR(VLOOKUP($A65,원자재구매리스트!$A:$Z,원자재구매리스트!M$1,FALSE))=TRUE,"",VLOOKUP($A65,원자재구매리스트!$A:$Z,원자재구매리스트!M$1,FALSE))</f>
        <v>0</v>
      </c>
      <c r="O65" s="408">
        <f>IF(ISERROR(VLOOKUP($A65,원자재구매리스트!$A:$Z,원자재구매리스트!N$1,FALSE))=TRUE,"",VLOOKUP($A65,원자재구매리스트!$A:$Z,원자재구매리스트!N$1,FALSE))</f>
        <v>0</v>
      </c>
      <c r="P65" s="413">
        <f>IF(B65="",0,SUMIF(기획현황!$D:$D,원자재구매정보!$B65,기획현황!$AF:$AF))</f>
        <v>0</v>
      </c>
      <c r="Q65" s="379" t="str">
        <f>IF(ISERROR(VLOOKUP($B65,기획현황!$D:$BR,기획현황!$AM$1+2,FALSE))=TRUE,"",VLOOKUP($B65,기획현황!$D:$BR,기획현황!$AM$1+2,FALSE))</f>
        <v/>
      </c>
      <c r="R65" s="751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9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9" t="str">
        <f>IF(ISERROR(VLOOKUP($B65,기획현황!$D:$BR,기획현황!$AV$1+2,FALSE))=TRUE,"",VLOOKUP($B65,기획현황!$D:$BR,기획현황!$AV$1+2,FALSE))</f>
        <v/>
      </c>
      <c r="U65" s="443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4">
        <f t="shared" si="13"/>
        <v>0</v>
      </c>
      <c r="W65" s="421" t="str">
        <f>IF(ISERROR(VLOOKUP($B65,기획현황!$D:$BR,기획현황!$AY$1+2,FALSE))=TRUE,"",VLOOKUP($B65,기획현황!$D:$BR,기획현황!$AY$1+2,FALSE))</f>
        <v/>
      </c>
      <c r="X65" s="422" t="str">
        <f>IF(ISERROR(VLOOKUP($B65,기획현황!$D:$BR,기획현황!$BB$1+2,FALSE))=TRUE,"",VLOOKUP($B65,기획현황!$D:$BR,기획현황!$BB$1+2,FALSE))</f>
        <v/>
      </c>
      <c r="Y65" s="428">
        <f>IF(ISERROR(VLOOKUP($D65,원자재구매리스트!$D:$Y,원자재구매리스트!O$1-3,FALSE))=TRUE,0,VLOOKUP($D65,원자재구매리스트!$D:$Y,원자재구매리스트!O$1-3,FALSE))</f>
        <v>0</v>
      </c>
      <c r="Z65" s="352">
        <f>IF(ISERROR(VLOOKUP($D65,원자재구매리스트!$D:$Y,원자재구매리스트!P$1-3,FALSE))=TRUE,0,VLOOKUP($D65,원자재구매리스트!$D:$Y,원자재구매리스트!P$1-3,FALSE))</f>
        <v>0</v>
      </c>
      <c r="AA65" s="353">
        <f>IF(ISERROR(VLOOKUP($D65,원자재구매리스트!$D:$Y,원자재구매리스트!R$1-3,FALSE))=TRUE,0,VLOOKUP($D65,원자재구매리스트!$D:$Y,원자재구매리스트!R$1-3,FALSE))</f>
        <v>0</v>
      </c>
      <c r="AB65" s="353">
        <f>IF(ISERROR(VLOOKUP($D65,원자재구매리스트!$D:$Y,원자재구매리스트!T$1-3,FALSE))=TRUE,0,VLOOKUP($D65,원자재구매리스트!$D:$Y,원자재구매리스트!T$1-3,FALSE))</f>
        <v>0</v>
      </c>
      <c r="AC65" s="351">
        <f>IF(ISERROR(VLOOKUP($D65,원자재구매리스트!$D:$Y,원자재구매리스트!U$1-3,FALSE))=TRUE,0,VLOOKUP($D65,원자재구매리스트!$D:$Y,원자재구매리스트!U$1-3,FALSE))</f>
        <v>0</v>
      </c>
      <c r="AD65" s="354">
        <f>IF(ISERROR(VLOOKUP($D65,원자재구매리스트!$D:$Z,원자재구매리스트!Z$1-3,FALSE))=TRUE,0,VLOOKUP($D65,원자재구매리스트!$D:$Z,원자재구매리스트!Z$1-3,FALSE))</f>
        <v>0</v>
      </c>
      <c r="AE65" s="777">
        <f>IF(ISERROR(VLOOKUP($D65,원자재구매리스트!$D:$Y,원자재구매리스트!X$1-3,FALSE))=TRUE,0,VLOOKUP($D65,원자재구매리스트!$D:$Y,원자재구매리스트!X$1-3,FALSE))</f>
        <v>0</v>
      </c>
      <c r="AF65" s="780">
        <f t="shared" si="14"/>
        <v>0</v>
      </c>
      <c r="AG65" s="780">
        <f t="shared" si="12"/>
        <v>0</v>
      </c>
    </row>
    <row r="66" spans="1:33" s="325" customFormat="1" ht="52.5" customHeight="1">
      <c r="A66" s="331">
        <f t="shared" si="4"/>
        <v>59</v>
      </c>
      <c r="B66" s="349" t="str">
        <f t="shared" si="5"/>
        <v>ELK-동일모자-290</v>
      </c>
      <c r="C66" s="303">
        <f t="shared" si="6"/>
        <v>55</v>
      </c>
      <c r="D66" s="303" t="str">
        <f t="shared" si="7"/>
        <v>ELK-동일모자-29055</v>
      </c>
      <c r="E66" s="392">
        <f t="shared" si="8"/>
        <v>0</v>
      </c>
      <c r="F66" s="392">
        <f t="shared" si="9"/>
        <v>0</v>
      </c>
      <c r="G66" s="392">
        <f t="shared" si="10"/>
        <v>0</v>
      </c>
      <c r="H66" s="332"/>
      <c r="I66" s="404">
        <f t="shared" si="11"/>
        <v>3</v>
      </c>
      <c r="J66" s="407" t="str">
        <f>IF(ISERROR(VLOOKUP(MID($O66,1,3),CODE!$B:$G,CODE!$C$1,FALSE))=TRUE,"",VLOOKUP(MID($O66,1,3),CODE!$B:$G,CODE!$C$1,FALSE))</f>
        <v/>
      </c>
      <c r="K66" s="377" t="str">
        <f>IF(ISERROR(VLOOKUP(MID($O66,4,2),CODE!$K:$P,CODE!$L$1,FALSE))=TRUE,"",VLOOKUP(MID($O66,4,2),CODE!$K:$P,CODE!$L$1,FALSE))</f>
        <v/>
      </c>
      <c r="L66" s="377" t="str">
        <f>IF(ISERROR(VLOOKUP($B66,기획현황!$D:$BR,기획현황!$R$1+2,FALSE))=TRUE,"",VLOOKUP($B66,기획현황!$D:$BR,기획현황!$R$1+2,FALSE))</f>
        <v/>
      </c>
      <c r="M66" s="380"/>
      <c r="N66" s="377">
        <f>IF(ISERROR(VLOOKUP($A66,원자재구매리스트!$A:$Z,원자재구매리스트!M$1,FALSE))=TRUE,"",VLOOKUP($A66,원자재구매리스트!$A:$Z,원자재구매리스트!M$1,FALSE))</f>
        <v>0</v>
      </c>
      <c r="O66" s="408">
        <f>IF(ISERROR(VLOOKUP($A66,원자재구매리스트!$A:$Z,원자재구매리스트!N$1,FALSE))=TRUE,"",VLOOKUP($A66,원자재구매리스트!$A:$Z,원자재구매리스트!N$1,FALSE))</f>
        <v>0</v>
      </c>
      <c r="P66" s="413">
        <f>IF(B66="",0,SUMIF(기획현황!$D:$D,원자재구매정보!$B66,기획현황!$AF:$AF))</f>
        <v>0</v>
      </c>
      <c r="Q66" s="379" t="str">
        <f>IF(ISERROR(VLOOKUP($B66,기획현황!$D:$BR,기획현황!$AM$1+2,FALSE))=TRUE,"",VLOOKUP($B66,기획현황!$D:$BR,기획현황!$AM$1+2,FALSE))</f>
        <v/>
      </c>
      <c r="R66" s="751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9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9" t="str">
        <f>IF(ISERROR(VLOOKUP($B66,기획현황!$D:$BR,기획현황!$AV$1+2,FALSE))=TRUE,"",VLOOKUP($B66,기획현황!$D:$BR,기획현황!$AV$1+2,FALSE))</f>
        <v/>
      </c>
      <c r="U66" s="443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4">
        <f t="shared" si="13"/>
        <v>0</v>
      </c>
      <c r="W66" s="421" t="str">
        <f>IF(ISERROR(VLOOKUP($B66,기획현황!$D:$BR,기획현황!$AY$1+2,FALSE))=TRUE,"",VLOOKUP($B66,기획현황!$D:$BR,기획현황!$AY$1+2,FALSE))</f>
        <v/>
      </c>
      <c r="X66" s="422" t="str">
        <f>IF(ISERROR(VLOOKUP($B66,기획현황!$D:$BR,기획현황!$BB$1+2,FALSE))=TRUE,"",VLOOKUP($B66,기획현황!$D:$BR,기획현황!$BB$1+2,FALSE))</f>
        <v/>
      </c>
      <c r="Y66" s="428">
        <f>IF(ISERROR(VLOOKUP($D66,원자재구매리스트!$D:$Y,원자재구매리스트!O$1-3,FALSE))=TRUE,0,VLOOKUP($D66,원자재구매리스트!$D:$Y,원자재구매리스트!O$1-3,FALSE))</f>
        <v>0</v>
      </c>
      <c r="Z66" s="352">
        <f>IF(ISERROR(VLOOKUP($D66,원자재구매리스트!$D:$Y,원자재구매리스트!P$1-3,FALSE))=TRUE,0,VLOOKUP($D66,원자재구매리스트!$D:$Y,원자재구매리스트!P$1-3,FALSE))</f>
        <v>0</v>
      </c>
      <c r="AA66" s="353">
        <f>IF(ISERROR(VLOOKUP($D66,원자재구매리스트!$D:$Y,원자재구매리스트!R$1-3,FALSE))=TRUE,0,VLOOKUP($D66,원자재구매리스트!$D:$Y,원자재구매리스트!R$1-3,FALSE))</f>
        <v>0</v>
      </c>
      <c r="AB66" s="353">
        <f>IF(ISERROR(VLOOKUP($D66,원자재구매리스트!$D:$Y,원자재구매리스트!T$1-3,FALSE))=TRUE,0,VLOOKUP($D66,원자재구매리스트!$D:$Y,원자재구매리스트!T$1-3,FALSE))</f>
        <v>0</v>
      </c>
      <c r="AC66" s="351">
        <f>IF(ISERROR(VLOOKUP($D66,원자재구매리스트!$D:$Y,원자재구매리스트!U$1-3,FALSE))=TRUE,0,VLOOKUP($D66,원자재구매리스트!$D:$Y,원자재구매리스트!U$1-3,FALSE))</f>
        <v>0</v>
      </c>
      <c r="AD66" s="354">
        <f>IF(ISERROR(VLOOKUP($D66,원자재구매리스트!$D:$Z,원자재구매리스트!Z$1-3,FALSE))=TRUE,0,VLOOKUP($D66,원자재구매리스트!$D:$Z,원자재구매리스트!Z$1-3,FALSE))</f>
        <v>0</v>
      </c>
      <c r="AE66" s="777">
        <f>IF(ISERROR(VLOOKUP($D66,원자재구매리스트!$D:$Y,원자재구매리스트!X$1-3,FALSE))=TRUE,0,VLOOKUP($D66,원자재구매리스트!$D:$Y,원자재구매리스트!X$1-3,FALSE))</f>
        <v>0</v>
      </c>
      <c r="AF66" s="780">
        <f t="shared" si="14"/>
        <v>0</v>
      </c>
      <c r="AG66" s="780">
        <f t="shared" si="12"/>
        <v>0</v>
      </c>
    </row>
    <row r="67" spans="1:33" s="325" customFormat="1" ht="52.5" customHeight="1">
      <c r="A67" s="331">
        <f t="shared" si="4"/>
        <v>60</v>
      </c>
      <c r="B67" s="349" t="str">
        <f t="shared" si="5"/>
        <v>ELK-동일모자-290</v>
      </c>
      <c r="C67" s="303">
        <f t="shared" si="6"/>
        <v>56</v>
      </c>
      <c r="D67" s="303" t="str">
        <f t="shared" si="7"/>
        <v>ELK-동일모자-29056</v>
      </c>
      <c r="E67" s="392">
        <f t="shared" si="8"/>
        <v>0</v>
      </c>
      <c r="F67" s="392">
        <f t="shared" si="9"/>
        <v>0</v>
      </c>
      <c r="G67" s="392">
        <f t="shared" si="10"/>
        <v>0</v>
      </c>
      <c r="H67" s="332"/>
      <c r="I67" s="404">
        <f t="shared" si="11"/>
        <v>3</v>
      </c>
      <c r="J67" s="407" t="str">
        <f>IF(ISERROR(VLOOKUP(MID($O67,1,3),CODE!$B:$G,CODE!$C$1,FALSE))=TRUE,"",VLOOKUP(MID($O67,1,3),CODE!$B:$G,CODE!$C$1,FALSE))</f>
        <v/>
      </c>
      <c r="K67" s="377" t="str">
        <f>IF(ISERROR(VLOOKUP(MID($O67,4,2),CODE!$K:$P,CODE!$L$1,FALSE))=TRUE,"",VLOOKUP(MID($O67,4,2),CODE!$K:$P,CODE!$L$1,FALSE))</f>
        <v/>
      </c>
      <c r="L67" s="377" t="str">
        <f>IF(ISERROR(VLOOKUP($B67,기획현황!$D:$BR,기획현황!$R$1+2,FALSE))=TRUE,"",VLOOKUP($B67,기획현황!$D:$BR,기획현황!$R$1+2,FALSE))</f>
        <v/>
      </c>
      <c r="M67" s="380"/>
      <c r="N67" s="377">
        <f>IF(ISERROR(VLOOKUP($A67,원자재구매리스트!$A:$Z,원자재구매리스트!M$1,FALSE))=TRUE,"",VLOOKUP($A67,원자재구매리스트!$A:$Z,원자재구매리스트!M$1,FALSE))</f>
        <v>0</v>
      </c>
      <c r="O67" s="408">
        <f>IF(ISERROR(VLOOKUP($A67,원자재구매리스트!$A:$Z,원자재구매리스트!N$1,FALSE))=TRUE,"",VLOOKUP($A67,원자재구매리스트!$A:$Z,원자재구매리스트!N$1,FALSE))</f>
        <v>0</v>
      </c>
      <c r="P67" s="413">
        <f>IF(B67="",0,SUMIF(기획현황!$D:$D,원자재구매정보!$B67,기획현황!$AF:$AF))</f>
        <v>0</v>
      </c>
      <c r="Q67" s="379" t="str">
        <f>IF(ISERROR(VLOOKUP($B67,기획현황!$D:$BR,기획현황!$AM$1+2,FALSE))=TRUE,"",VLOOKUP($B67,기획현황!$D:$BR,기획현황!$AM$1+2,FALSE))</f>
        <v/>
      </c>
      <c r="R67" s="751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9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9" t="str">
        <f>IF(ISERROR(VLOOKUP($B67,기획현황!$D:$BR,기획현황!$AV$1+2,FALSE))=TRUE,"",VLOOKUP($B67,기획현황!$D:$BR,기획현황!$AV$1+2,FALSE))</f>
        <v/>
      </c>
      <c r="U67" s="443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4">
        <f t="shared" si="13"/>
        <v>0</v>
      </c>
      <c r="W67" s="421" t="str">
        <f>IF(ISERROR(VLOOKUP($B67,기획현황!$D:$BR,기획현황!$AY$1+2,FALSE))=TRUE,"",VLOOKUP($B67,기획현황!$D:$BR,기획현황!$AY$1+2,FALSE))</f>
        <v/>
      </c>
      <c r="X67" s="422" t="str">
        <f>IF(ISERROR(VLOOKUP($B67,기획현황!$D:$BR,기획현황!$BB$1+2,FALSE))=TRUE,"",VLOOKUP($B67,기획현황!$D:$BR,기획현황!$BB$1+2,FALSE))</f>
        <v/>
      </c>
      <c r="Y67" s="428">
        <f>IF(ISERROR(VLOOKUP($D67,원자재구매리스트!$D:$Y,원자재구매리스트!O$1-3,FALSE))=TRUE,0,VLOOKUP($D67,원자재구매리스트!$D:$Y,원자재구매리스트!O$1-3,FALSE))</f>
        <v>0</v>
      </c>
      <c r="Z67" s="352">
        <f>IF(ISERROR(VLOOKUP($D67,원자재구매리스트!$D:$Y,원자재구매리스트!P$1-3,FALSE))=TRUE,0,VLOOKUP($D67,원자재구매리스트!$D:$Y,원자재구매리스트!P$1-3,FALSE))</f>
        <v>0</v>
      </c>
      <c r="AA67" s="353">
        <f>IF(ISERROR(VLOOKUP($D67,원자재구매리스트!$D:$Y,원자재구매리스트!R$1-3,FALSE))=TRUE,0,VLOOKUP($D67,원자재구매리스트!$D:$Y,원자재구매리스트!R$1-3,FALSE))</f>
        <v>0</v>
      </c>
      <c r="AB67" s="353">
        <f>IF(ISERROR(VLOOKUP($D67,원자재구매리스트!$D:$Y,원자재구매리스트!T$1-3,FALSE))=TRUE,0,VLOOKUP($D67,원자재구매리스트!$D:$Y,원자재구매리스트!T$1-3,FALSE))</f>
        <v>0</v>
      </c>
      <c r="AC67" s="351">
        <f>IF(ISERROR(VLOOKUP($D67,원자재구매리스트!$D:$Y,원자재구매리스트!U$1-3,FALSE))=TRUE,0,VLOOKUP($D67,원자재구매리스트!$D:$Y,원자재구매리스트!U$1-3,FALSE))</f>
        <v>0</v>
      </c>
      <c r="AD67" s="354">
        <f>IF(ISERROR(VLOOKUP($D67,원자재구매리스트!$D:$Z,원자재구매리스트!Z$1-3,FALSE))=TRUE,0,VLOOKUP($D67,원자재구매리스트!$D:$Z,원자재구매리스트!Z$1-3,FALSE))</f>
        <v>0</v>
      </c>
      <c r="AE67" s="777">
        <f>IF(ISERROR(VLOOKUP($D67,원자재구매리스트!$D:$Y,원자재구매리스트!X$1-3,FALSE))=TRUE,0,VLOOKUP($D67,원자재구매리스트!$D:$Y,원자재구매리스트!X$1-3,FALSE))</f>
        <v>0</v>
      </c>
      <c r="AF67" s="780">
        <f t="shared" si="14"/>
        <v>0</v>
      </c>
      <c r="AG67" s="780">
        <f t="shared" si="12"/>
        <v>0</v>
      </c>
    </row>
    <row r="68" spans="1:33" s="325" customFormat="1" ht="52.5" customHeight="1">
      <c r="A68" s="331">
        <f t="shared" si="4"/>
        <v>61</v>
      </c>
      <c r="B68" s="349" t="str">
        <f t="shared" si="5"/>
        <v>ELK-동일모자-290</v>
      </c>
      <c r="C68" s="303">
        <f t="shared" si="6"/>
        <v>57</v>
      </c>
      <c r="D68" s="303" t="str">
        <f t="shared" si="7"/>
        <v>ELK-동일모자-29057</v>
      </c>
      <c r="E68" s="392">
        <f t="shared" si="8"/>
        <v>0</v>
      </c>
      <c r="F68" s="392">
        <f t="shared" si="9"/>
        <v>0</v>
      </c>
      <c r="G68" s="392">
        <f t="shared" si="10"/>
        <v>0</v>
      </c>
      <c r="H68" s="332"/>
      <c r="I68" s="404">
        <f t="shared" si="11"/>
        <v>3</v>
      </c>
      <c r="J68" s="407" t="str">
        <f>IF(ISERROR(VLOOKUP(MID($O68,1,3),CODE!$B:$G,CODE!$C$1,FALSE))=TRUE,"",VLOOKUP(MID($O68,1,3),CODE!$B:$G,CODE!$C$1,FALSE))</f>
        <v/>
      </c>
      <c r="K68" s="377" t="str">
        <f>IF(ISERROR(VLOOKUP(MID($O68,4,2),CODE!$K:$P,CODE!$L$1,FALSE))=TRUE,"",VLOOKUP(MID($O68,4,2),CODE!$K:$P,CODE!$L$1,FALSE))</f>
        <v/>
      </c>
      <c r="L68" s="377" t="str">
        <f>IF(ISERROR(VLOOKUP($B68,기획현황!$D:$BR,기획현황!$R$1+2,FALSE))=TRUE,"",VLOOKUP($B68,기획현황!$D:$BR,기획현황!$R$1+2,FALSE))</f>
        <v/>
      </c>
      <c r="M68" s="380"/>
      <c r="N68" s="377">
        <f>IF(ISERROR(VLOOKUP($A68,원자재구매리스트!$A:$Z,원자재구매리스트!M$1,FALSE))=TRUE,"",VLOOKUP($A68,원자재구매리스트!$A:$Z,원자재구매리스트!M$1,FALSE))</f>
        <v>0</v>
      </c>
      <c r="O68" s="408">
        <f>IF(ISERROR(VLOOKUP($A68,원자재구매리스트!$A:$Z,원자재구매리스트!N$1,FALSE))=TRUE,"",VLOOKUP($A68,원자재구매리스트!$A:$Z,원자재구매리스트!N$1,FALSE))</f>
        <v>0</v>
      </c>
      <c r="P68" s="413">
        <f>IF(B68="",0,SUMIF(기획현황!$D:$D,원자재구매정보!$B68,기획현황!$AF:$AF))</f>
        <v>0</v>
      </c>
      <c r="Q68" s="379" t="str">
        <f>IF(ISERROR(VLOOKUP($B68,기획현황!$D:$BR,기획현황!$AM$1+2,FALSE))=TRUE,"",VLOOKUP($B68,기획현황!$D:$BR,기획현황!$AM$1+2,FALSE))</f>
        <v/>
      </c>
      <c r="R68" s="751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9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9" t="str">
        <f>IF(ISERROR(VLOOKUP($B68,기획현황!$D:$BR,기획현황!$AV$1+2,FALSE))=TRUE,"",VLOOKUP($B68,기획현황!$D:$BR,기획현황!$AV$1+2,FALSE))</f>
        <v/>
      </c>
      <c r="U68" s="443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4">
        <f t="shared" si="13"/>
        <v>0</v>
      </c>
      <c r="W68" s="421" t="str">
        <f>IF(ISERROR(VLOOKUP($B68,기획현황!$D:$BR,기획현황!$AY$1+2,FALSE))=TRUE,"",VLOOKUP($B68,기획현황!$D:$BR,기획현황!$AY$1+2,FALSE))</f>
        <v/>
      </c>
      <c r="X68" s="422" t="str">
        <f>IF(ISERROR(VLOOKUP($B68,기획현황!$D:$BR,기획현황!$BB$1+2,FALSE))=TRUE,"",VLOOKUP($B68,기획현황!$D:$BR,기획현황!$BB$1+2,FALSE))</f>
        <v/>
      </c>
      <c r="Y68" s="428">
        <f>IF(ISERROR(VLOOKUP($D68,원자재구매리스트!$D:$Y,원자재구매리스트!O$1-3,FALSE))=TRUE,0,VLOOKUP($D68,원자재구매리스트!$D:$Y,원자재구매리스트!O$1-3,FALSE))</f>
        <v>0</v>
      </c>
      <c r="Z68" s="352">
        <f>IF(ISERROR(VLOOKUP($D68,원자재구매리스트!$D:$Y,원자재구매리스트!P$1-3,FALSE))=TRUE,0,VLOOKUP($D68,원자재구매리스트!$D:$Y,원자재구매리스트!P$1-3,FALSE))</f>
        <v>0</v>
      </c>
      <c r="AA68" s="353">
        <f>IF(ISERROR(VLOOKUP($D68,원자재구매리스트!$D:$Y,원자재구매리스트!R$1-3,FALSE))=TRUE,0,VLOOKUP($D68,원자재구매리스트!$D:$Y,원자재구매리스트!R$1-3,FALSE))</f>
        <v>0</v>
      </c>
      <c r="AB68" s="353">
        <f>IF(ISERROR(VLOOKUP($D68,원자재구매리스트!$D:$Y,원자재구매리스트!T$1-3,FALSE))=TRUE,0,VLOOKUP($D68,원자재구매리스트!$D:$Y,원자재구매리스트!T$1-3,FALSE))</f>
        <v>0</v>
      </c>
      <c r="AC68" s="351">
        <f>IF(ISERROR(VLOOKUP($D68,원자재구매리스트!$D:$Y,원자재구매리스트!U$1-3,FALSE))=TRUE,0,VLOOKUP($D68,원자재구매리스트!$D:$Y,원자재구매리스트!U$1-3,FALSE))</f>
        <v>0</v>
      </c>
      <c r="AD68" s="354">
        <f>IF(ISERROR(VLOOKUP($D68,원자재구매리스트!$D:$Z,원자재구매리스트!Z$1-3,FALSE))=TRUE,0,VLOOKUP($D68,원자재구매리스트!$D:$Z,원자재구매리스트!Z$1-3,FALSE))</f>
        <v>0</v>
      </c>
      <c r="AE68" s="777">
        <f>IF(ISERROR(VLOOKUP($D68,원자재구매리스트!$D:$Y,원자재구매리스트!X$1-3,FALSE))=TRUE,0,VLOOKUP($D68,원자재구매리스트!$D:$Y,원자재구매리스트!X$1-3,FALSE))</f>
        <v>0</v>
      </c>
      <c r="AF68" s="780">
        <f t="shared" si="14"/>
        <v>0</v>
      </c>
      <c r="AG68" s="780">
        <f t="shared" si="12"/>
        <v>0</v>
      </c>
    </row>
    <row r="69" spans="1:33" s="325" customFormat="1" ht="52.5" customHeight="1">
      <c r="A69" s="331">
        <f t="shared" si="4"/>
        <v>62</v>
      </c>
      <c r="B69" s="349" t="str">
        <f t="shared" si="5"/>
        <v>ELK-동일모자-290</v>
      </c>
      <c r="C69" s="303">
        <f t="shared" si="6"/>
        <v>58</v>
      </c>
      <c r="D69" s="303" t="str">
        <f t="shared" si="7"/>
        <v>ELK-동일모자-29058</v>
      </c>
      <c r="E69" s="392">
        <f t="shared" si="8"/>
        <v>0</v>
      </c>
      <c r="F69" s="392">
        <f t="shared" si="9"/>
        <v>0</v>
      </c>
      <c r="G69" s="392">
        <f t="shared" si="10"/>
        <v>0</v>
      </c>
      <c r="H69" s="332"/>
      <c r="I69" s="404">
        <f t="shared" si="11"/>
        <v>3</v>
      </c>
      <c r="J69" s="407" t="str">
        <f>IF(ISERROR(VLOOKUP(MID($O69,1,3),CODE!$B:$G,CODE!$C$1,FALSE))=TRUE,"",VLOOKUP(MID($O69,1,3),CODE!$B:$G,CODE!$C$1,FALSE))</f>
        <v/>
      </c>
      <c r="K69" s="377" t="str">
        <f>IF(ISERROR(VLOOKUP(MID($O69,4,2),CODE!$K:$P,CODE!$L$1,FALSE))=TRUE,"",VLOOKUP(MID($O69,4,2),CODE!$K:$P,CODE!$L$1,FALSE))</f>
        <v/>
      </c>
      <c r="L69" s="377" t="str">
        <f>IF(ISERROR(VLOOKUP($B69,기획현황!$D:$BR,기획현황!$R$1+2,FALSE))=TRUE,"",VLOOKUP($B69,기획현황!$D:$BR,기획현황!$R$1+2,FALSE))</f>
        <v/>
      </c>
      <c r="M69" s="380"/>
      <c r="N69" s="377">
        <f>IF(ISERROR(VLOOKUP($A69,원자재구매리스트!$A:$Z,원자재구매리스트!M$1,FALSE))=TRUE,"",VLOOKUP($A69,원자재구매리스트!$A:$Z,원자재구매리스트!M$1,FALSE))</f>
        <v>0</v>
      </c>
      <c r="O69" s="408">
        <f>IF(ISERROR(VLOOKUP($A69,원자재구매리스트!$A:$Z,원자재구매리스트!N$1,FALSE))=TRUE,"",VLOOKUP($A69,원자재구매리스트!$A:$Z,원자재구매리스트!N$1,FALSE))</f>
        <v>0</v>
      </c>
      <c r="P69" s="413">
        <f>IF(B69="",0,SUMIF(기획현황!$D:$D,원자재구매정보!$B69,기획현황!$AF:$AF))</f>
        <v>0</v>
      </c>
      <c r="Q69" s="379" t="str">
        <f>IF(ISERROR(VLOOKUP($B69,기획현황!$D:$BR,기획현황!$AM$1+2,FALSE))=TRUE,"",VLOOKUP($B69,기획현황!$D:$BR,기획현황!$AM$1+2,FALSE))</f>
        <v/>
      </c>
      <c r="R69" s="751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9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9" t="str">
        <f>IF(ISERROR(VLOOKUP($B69,기획현황!$D:$BR,기획현황!$AV$1+2,FALSE))=TRUE,"",VLOOKUP($B69,기획현황!$D:$BR,기획현황!$AV$1+2,FALSE))</f>
        <v/>
      </c>
      <c r="U69" s="443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4">
        <f t="shared" si="13"/>
        <v>0</v>
      </c>
      <c r="W69" s="421" t="str">
        <f>IF(ISERROR(VLOOKUP($B69,기획현황!$D:$BR,기획현황!$AY$1+2,FALSE))=TRUE,"",VLOOKUP($B69,기획현황!$D:$BR,기획현황!$AY$1+2,FALSE))</f>
        <v/>
      </c>
      <c r="X69" s="422" t="str">
        <f>IF(ISERROR(VLOOKUP($B69,기획현황!$D:$BR,기획현황!$BB$1+2,FALSE))=TRUE,"",VLOOKUP($B69,기획현황!$D:$BR,기획현황!$BB$1+2,FALSE))</f>
        <v/>
      </c>
      <c r="Y69" s="428">
        <f>IF(ISERROR(VLOOKUP($D69,원자재구매리스트!$D:$Y,원자재구매리스트!O$1-3,FALSE))=TRUE,0,VLOOKUP($D69,원자재구매리스트!$D:$Y,원자재구매리스트!O$1-3,FALSE))</f>
        <v>0</v>
      </c>
      <c r="Z69" s="352">
        <f>IF(ISERROR(VLOOKUP($D69,원자재구매리스트!$D:$Y,원자재구매리스트!P$1-3,FALSE))=TRUE,0,VLOOKUP($D69,원자재구매리스트!$D:$Y,원자재구매리스트!P$1-3,FALSE))</f>
        <v>0</v>
      </c>
      <c r="AA69" s="353">
        <f>IF(ISERROR(VLOOKUP($D69,원자재구매리스트!$D:$Y,원자재구매리스트!R$1-3,FALSE))=TRUE,0,VLOOKUP($D69,원자재구매리스트!$D:$Y,원자재구매리스트!R$1-3,FALSE))</f>
        <v>0</v>
      </c>
      <c r="AB69" s="353">
        <f>IF(ISERROR(VLOOKUP($D69,원자재구매리스트!$D:$Y,원자재구매리스트!T$1-3,FALSE))=TRUE,0,VLOOKUP($D69,원자재구매리스트!$D:$Y,원자재구매리스트!T$1-3,FALSE))</f>
        <v>0</v>
      </c>
      <c r="AC69" s="351">
        <f>IF(ISERROR(VLOOKUP($D69,원자재구매리스트!$D:$Y,원자재구매리스트!U$1-3,FALSE))=TRUE,0,VLOOKUP($D69,원자재구매리스트!$D:$Y,원자재구매리스트!U$1-3,FALSE))</f>
        <v>0</v>
      </c>
      <c r="AD69" s="354">
        <f>IF(ISERROR(VLOOKUP($D69,원자재구매리스트!$D:$Z,원자재구매리스트!Z$1-3,FALSE))=TRUE,0,VLOOKUP($D69,원자재구매리스트!$D:$Z,원자재구매리스트!Z$1-3,FALSE))</f>
        <v>0</v>
      </c>
      <c r="AE69" s="777">
        <f>IF(ISERROR(VLOOKUP($D69,원자재구매리스트!$D:$Y,원자재구매리스트!X$1-3,FALSE))=TRUE,0,VLOOKUP($D69,원자재구매리스트!$D:$Y,원자재구매리스트!X$1-3,FALSE))</f>
        <v>0</v>
      </c>
      <c r="AF69" s="780">
        <f t="shared" si="14"/>
        <v>0</v>
      </c>
      <c r="AG69" s="780">
        <f t="shared" si="12"/>
        <v>0</v>
      </c>
    </row>
    <row r="70" spans="1:33" s="325" customFormat="1" ht="52.5" customHeight="1">
      <c r="A70" s="331">
        <f t="shared" si="4"/>
        <v>63</v>
      </c>
      <c r="B70" s="349" t="str">
        <f t="shared" si="5"/>
        <v>ELK-동일모자-290</v>
      </c>
      <c r="C70" s="303">
        <f t="shared" si="6"/>
        <v>59</v>
      </c>
      <c r="D70" s="303" t="str">
        <f t="shared" si="7"/>
        <v>ELK-동일모자-29059</v>
      </c>
      <c r="E70" s="392">
        <f t="shared" si="8"/>
        <v>0</v>
      </c>
      <c r="F70" s="392">
        <f t="shared" si="9"/>
        <v>0</v>
      </c>
      <c r="G70" s="392">
        <f t="shared" si="10"/>
        <v>0</v>
      </c>
      <c r="H70" s="332"/>
      <c r="I70" s="404">
        <f t="shared" si="11"/>
        <v>3</v>
      </c>
      <c r="J70" s="407" t="str">
        <f>IF(ISERROR(VLOOKUP(MID($O70,1,3),CODE!$B:$G,CODE!$C$1,FALSE))=TRUE,"",VLOOKUP(MID($O70,1,3),CODE!$B:$G,CODE!$C$1,FALSE))</f>
        <v/>
      </c>
      <c r="K70" s="377" t="str">
        <f>IF(ISERROR(VLOOKUP(MID($O70,4,2),CODE!$K:$P,CODE!$L$1,FALSE))=TRUE,"",VLOOKUP(MID($O70,4,2),CODE!$K:$P,CODE!$L$1,FALSE))</f>
        <v/>
      </c>
      <c r="L70" s="377" t="str">
        <f>IF(ISERROR(VLOOKUP($B70,기획현황!$D:$BR,기획현황!$R$1+2,FALSE))=TRUE,"",VLOOKUP($B70,기획현황!$D:$BR,기획현황!$R$1+2,FALSE))</f>
        <v/>
      </c>
      <c r="M70" s="380"/>
      <c r="N70" s="377">
        <f>IF(ISERROR(VLOOKUP($A70,원자재구매리스트!$A:$Z,원자재구매리스트!M$1,FALSE))=TRUE,"",VLOOKUP($A70,원자재구매리스트!$A:$Z,원자재구매리스트!M$1,FALSE))</f>
        <v>0</v>
      </c>
      <c r="O70" s="408">
        <f>IF(ISERROR(VLOOKUP($A70,원자재구매리스트!$A:$Z,원자재구매리스트!N$1,FALSE))=TRUE,"",VLOOKUP($A70,원자재구매리스트!$A:$Z,원자재구매리스트!N$1,FALSE))</f>
        <v>0</v>
      </c>
      <c r="P70" s="413">
        <f>IF(B70="",0,SUMIF(기획현황!$D:$D,원자재구매정보!$B70,기획현황!$AF:$AF))</f>
        <v>0</v>
      </c>
      <c r="Q70" s="379" t="str">
        <f>IF(ISERROR(VLOOKUP($B70,기획현황!$D:$BR,기획현황!$AM$1+2,FALSE))=TRUE,"",VLOOKUP($B70,기획현황!$D:$BR,기획현황!$AM$1+2,FALSE))</f>
        <v/>
      </c>
      <c r="R70" s="751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9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9" t="str">
        <f>IF(ISERROR(VLOOKUP($B70,기획현황!$D:$BR,기획현황!$AV$1+2,FALSE))=TRUE,"",VLOOKUP($B70,기획현황!$D:$BR,기획현황!$AV$1+2,FALSE))</f>
        <v/>
      </c>
      <c r="U70" s="443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4">
        <f t="shared" si="13"/>
        <v>0</v>
      </c>
      <c r="W70" s="421" t="str">
        <f>IF(ISERROR(VLOOKUP($B70,기획현황!$D:$BR,기획현황!$AY$1+2,FALSE))=TRUE,"",VLOOKUP($B70,기획현황!$D:$BR,기획현황!$AY$1+2,FALSE))</f>
        <v/>
      </c>
      <c r="X70" s="422" t="str">
        <f>IF(ISERROR(VLOOKUP($B70,기획현황!$D:$BR,기획현황!$BB$1+2,FALSE))=TRUE,"",VLOOKUP($B70,기획현황!$D:$BR,기획현황!$BB$1+2,FALSE))</f>
        <v/>
      </c>
      <c r="Y70" s="428">
        <f>IF(ISERROR(VLOOKUP($D70,원자재구매리스트!$D:$Y,원자재구매리스트!O$1-3,FALSE))=TRUE,0,VLOOKUP($D70,원자재구매리스트!$D:$Y,원자재구매리스트!O$1-3,FALSE))</f>
        <v>0</v>
      </c>
      <c r="Z70" s="352">
        <f>IF(ISERROR(VLOOKUP($D70,원자재구매리스트!$D:$Y,원자재구매리스트!P$1-3,FALSE))=TRUE,0,VLOOKUP($D70,원자재구매리스트!$D:$Y,원자재구매리스트!P$1-3,FALSE))</f>
        <v>0</v>
      </c>
      <c r="AA70" s="353">
        <f>IF(ISERROR(VLOOKUP($D70,원자재구매리스트!$D:$Y,원자재구매리스트!R$1-3,FALSE))=TRUE,0,VLOOKUP($D70,원자재구매리스트!$D:$Y,원자재구매리스트!R$1-3,FALSE))</f>
        <v>0</v>
      </c>
      <c r="AB70" s="353">
        <f>IF(ISERROR(VLOOKUP($D70,원자재구매리스트!$D:$Y,원자재구매리스트!T$1-3,FALSE))=TRUE,0,VLOOKUP($D70,원자재구매리스트!$D:$Y,원자재구매리스트!T$1-3,FALSE))</f>
        <v>0</v>
      </c>
      <c r="AC70" s="351">
        <f>IF(ISERROR(VLOOKUP($D70,원자재구매리스트!$D:$Y,원자재구매리스트!U$1-3,FALSE))=TRUE,0,VLOOKUP($D70,원자재구매리스트!$D:$Y,원자재구매리스트!U$1-3,FALSE))</f>
        <v>0</v>
      </c>
      <c r="AD70" s="354">
        <f>IF(ISERROR(VLOOKUP($D70,원자재구매리스트!$D:$Z,원자재구매리스트!Z$1-3,FALSE))=TRUE,0,VLOOKUP($D70,원자재구매리스트!$D:$Z,원자재구매리스트!Z$1-3,FALSE))</f>
        <v>0</v>
      </c>
      <c r="AE70" s="777">
        <f>IF(ISERROR(VLOOKUP($D70,원자재구매리스트!$D:$Y,원자재구매리스트!X$1-3,FALSE))=TRUE,0,VLOOKUP($D70,원자재구매리스트!$D:$Y,원자재구매리스트!X$1-3,FALSE))</f>
        <v>0</v>
      </c>
      <c r="AF70" s="780">
        <f t="shared" si="14"/>
        <v>0</v>
      </c>
      <c r="AG70" s="780">
        <f t="shared" si="12"/>
        <v>0</v>
      </c>
    </row>
    <row r="71" spans="1:33" s="325" customFormat="1" ht="52.5" customHeight="1">
      <c r="A71" s="331">
        <f t="shared" si="4"/>
        <v>64</v>
      </c>
      <c r="B71" s="349" t="str">
        <f t="shared" si="5"/>
        <v>ELK-동일모자-290</v>
      </c>
      <c r="C71" s="303">
        <f t="shared" si="6"/>
        <v>60</v>
      </c>
      <c r="D71" s="303" t="str">
        <f t="shared" si="7"/>
        <v>ELK-동일모자-29060</v>
      </c>
      <c r="E71" s="392">
        <f t="shared" si="8"/>
        <v>0</v>
      </c>
      <c r="F71" s="392">
        <f t="shared" si="9"/>
        <v>0</v>
      </c>
      <c r="G71" s="392">
        <f t="shared" si="10"/>
        <v>0</v>
      </c>
      <c r="H71" s="332"/>
      <c r="I71" s="404">
        <f t="shared" si="11"/>
        <v>3</v>
      </c>
      <c r="J71" s="407" t="str">
        <f>IF(ISERROR(VLOOKUP(MID($O71,1,3),CODE!$B:$G,CODE!$C$1,FALSE))=TRUE,"",VLOOKUP(MID($O71,1,3),CODE!$B:$G,CODE!$C$1,FALSE))</f>
        <v/>
      </c>
      <c r="K71" s="377" t="str">
        <f>IF(ISERROR(VLOOKUP(MID($O71,4,2),CODE!$K:$P,CODE!$L$1,FALSE))=TRUE,"",VLOOKUP(MID($O71,4,2),CODE!$K:$P,CODE!$L$1,FALSE))</f>
        <v/>
      </c>
      <c r="L71" s="377" t="str">
        <f>IF(ISERROR(VLOOKUP($B71,기획현황!$D:$BR,기획현황!$R$1+2,FALSE))=TRUE,"",VLOOKUP($B71,기획현황!$D:$BR,기획현황!$R$1+2,FALSE))</f>
        <v/>
      </c>
      <c r="M71" s="380"/>
      <c r="N71" s="377">
        <f>IF(ISERROR(VLOOKUP($A71,원자재구매리스트!$A:$Z,원자재구매리스트!M$1,FALSE))=TRUE,"",VLOOKUP($A71,원자재구매리스트!$A:$Z,원자재구매리스트!M$1,FALSE))</f>
        <v>0</v>
      </c>
      <c r="O71" s="408">
        <f>IF(ISERROR(VLOOKUP($A71,원자재구매리스트!$A:$Z,원자재구매리스트!N$1,FALSE))=TRUE,"",VLOOKUP($A71,원자재구매리스트!$A:$Z,원자재구매리스트!N$1,FALSE))</f>
        <v>0</v>
      </c>
      <c r="P71" s="413">
        <f>IF(B71="",0,SUMIF(기획현황!$D:$D,원자재구매정보!$B71,기획현황!$AF:$AF))</f>
        <v>0</v>
      </c>
      <c r="Q71" s="379" t="str">
        <f>IF(ISERROR(VLOOKUP($B71,기획현황!$D:$BR,기획현황!$AM$1+2,FALSE))=TRUE,"",VLOOKUP($B71,기획현황!$D:$BR,기획현황!$AM$1+2,FALSE))</f>
        <v/>
      </c>
      <c r="R71" s="751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9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9" t="str">
        <f>IF(ISERROR(VLOOKUP($B71,기획현황!$D:$BR,기획현황!$AV$1+2,FALSE))=TRUE,"",VLOOKUP($B71,기획현황!$D:$BR,기획현황!$AV$1+2,FALSE))</f>
        <v/>
      </c>
      <c r="U71" s="443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4">
        <f t="shared" si="13"/>
        <v>0</v>
      </c>
      <c r="W71" s="421" t="str">
        <f>IF(ISERROR(VLOOKUP($B71,기획현황!$D:$BR,기획현황!$AY$1+2,FALSE))=TRUE,"",VLOOKUP($B71,기획현황!$D:$BR,기획현황!$AY$1+2,FALSE))</f>
        <v/>
      </c>
      <c r="X71" s="422" t="str">
        <f>IF(ISERROR(VLOOKUP($B71,기획현황!$D:$BR,기획현황!$BB$1+2,FALSE))=TRUE,"",VLOOKUP($B71,기획현황!$D:$BR,기획현황!$BB$1+2,FALSE))</f>
        <v/>
      </c>
      <c r="Y71" s="428">
        <f>IF(ISERROR(VLOOKUP($D71,원자재구매리스트!$D:$Y,원자재구매리스트!O$1-3,FALSE))=TRUE,0,VLOOKUP($D71,원자재구매리스트!$D:$Y,원자재구매리스트!O$1-3,FALSE))</f>
        <v>0</v>
      </c>
      <c r="Z71" s="352">
        <f>IF(ISERROR(VLOOKUP($D71,원자재구매리스트!$D:$Y,원자재구매리스트!P$1-3,FALSE))=TRUE,0,VLOOKUP($D71,원자재구매리스트!$D:$Y,원자재구매리스트!P$1-3,FALSE))</f>
        <v>0</v>
      </c>
      <c r="AA71" s="353">
        <f>IF(ISERROR(VLOOKUP($D71,원자재구매리스트!$D:$Y,원자재구매리스트!R$1-3,FALSE))=TRUE,0,VLOOKUP($D71,원자재구매리스트!$D:$Y,원자재구매리스트!R$1-3,FALSE))</f>
        <v>0</v>
      </c>
      <c r="AB71" s="353">
        <f>IF(ISERROR(VLOOKUP($D71,원자재구매리스트!$D:$Y,원자재구매리스트!T$1-3,FALSE))=TRUE,0,VLOOKUP($D71,원자재구매리스트!$D:$Y,원자재구매리스트!T$1-3,FALSE))</f>
        <v>0</v>
      </c>
      <c r="AC71" s="351">
        <f>IF(ISERROR(VLOOKUP($D71,원자재구매리스트!$D:$Y,원자재구매리스트!U$1-3,FALSE))=TRUE,0,VLOOKUP($D71,원자재구매리스트!$D:$Y,원자재구매리스트!U$1-3,FALSE))</f>
        <v>0</v>
      </c>
      <c r="AD71" s="354">
        <f>IF(ISERROR(VLOOKUP($D71,원자재구매리스트!$D:$Z,원자재구매리스트!Z$1-3,FALSE))=TRUE,0,VLOOKUP($D71,원자재구매리스트!$D:$Z,원자재구매리스트!Z$1-3,FALSE))</f>
        <v>0</v>
      </c>
      <c r="AE71" s="777">
        <f>IF(ISERROR(VLOOKUP($D71,원자재구매리스트!$D:$Y,원자재구매리스트!X$1-3,FALSE))=TRUE,0,VLOOKUP($D71,원자재구매리스트!$D:$Y,원자재구매리스트!X$1-3,FALSE))</f>
        <v>0</v>
      </c>
      <c r="AF71" s="780">
        <f t="shared" si="14"/>
        <v>0</v>
      </c>
      <c r="AG71" s="780">
        <f t="shared" si="12"/>
        <v>0</v>
      </c>
    </row>
    <row r="72" spans="1:33" s="325" customFormat="1" ht="52.5" customHeight="1">
      <c r="A72" s="331">
        <f t="shared" si="4"/>
        <v>65</v>
      </c>
      <c r="B72" s="349" t="str">
        <f t="shared" si="5"/>
        <v>ELK-동일모자-290</v>
      </c>
      <c r="C72" s="303">
        <f t="shared" si="6"/>
        <v>61</v>
      </c>
      <c r="D72" s="303" t="str">
        <f t="shared" si="7"/>
        <v>ELK-동일모자-29061</v>
      </c>
      <c r="E72" s="392">
        <f t="shared" si="8"/>
        <v>0</v>
      </c>
      <c r="F72" s="392">
        <f t="shared" si="9"/>
        <v>0</v>
      </c>
      <c r="G72" s="392">
        <f t="shared" si="10"/>
        <v>0</v>
      </c>
      <c r="H72" s="332"/>
      <c r="I72" s="404">
        <f t="shared" si="11"/>
        <v>3</v>
      </c>
      <c r="J72" s="407" t="str">
        <f>IF(ISERROR(VLOOKUP(MID($O72,1,3),CODE!$B:$G,CODE!$C$1,FALSE))=TRUE,"",VLOOKUP(MID($O72,1,3),CODE!$B:$G,CODE!$C$1,FALSE))</f>
        <v/>
      </c>
      <c r="K72" s="377" t="str">
        <f>IF(ISERROR(VLOOKUP(MID($O72,4,2),CODE!$K:$P,CODE!$L$1,FALSE))=TRUE,"",VLOOKUP(MID($O72,4,2),CODE!$K:$P,CODE!$L$1,FALSE))</f>
        <v/>
      </c>
      <c r="L72" s="377" t="str">
        <f>IF(ISERROR(VLOOKUP($B72,기획현황!$D:$BR,기획현황!$R$1+2,FALSE))=TRUE,"",VLOOKUP($B72,기획현황!$D:$BR,기획현황!$R$1+2,FALSE))</f>
        <v/>
      </c>
      <c r="M72" s="380"/>
      <c r="N72" s="377">
        <f>IF(ISERROR(VLOOKUP($A72,원자재구매리스트!$A:$Z,원자재구매리스트!M$1,FALSE))=TRUE,"",VLOOKUP($A72,원자재구매리스트!$A:$Z,원자재구매리스트!M$1,FALSE))</f>
        <v>0</v>
      </c>
      <c r="O72" s="408">
        <f>IF(ISERROR(VLOOKUP($A72,원자재구매리스트!$A:$Z,원자재구매리스트!N$1,FALSE))=TRUE,"",VLOOKUP($A72,원자재구매리스트!$A:$Z,원자재구매리스트!N$1,FALSE))</f>
        <v>0</v>
      </c>
      <c r="P72" s="413">
        <f>IF(B72="",0,SUMIF(기획현황!$D:$D,원자재구매정보!$B72,기획현황!$AF:$AF))</f>
        <v>0</v>
      </c>
      <c r="Q72" s="379" t="str">
        <f>IF(ISERROR(VLOOKUP($B72,기획현황!$D:$BR,기획현황!$AM$1+2,FALSE))=TRUE,"",VLOOKUP($B72,기획현황!$D:$BR,기획현황!$AM$1+2,FALSE))</f>
        <v/>
      </c>
      <c r="R72" s="751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9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9" t="str">
        <f>IF(ISERROR(VLOOKUP($B72,기획현황!$D:$BR,기획현황!$AV$1+2,FALSE))=TRUE,"",VLOOKUP($B72,기획현황!$D:$BR,기획현황!$AV$1+2,FALSE))</f>
        <v/>
      </c>
      <c r="U72" s="443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4">
        <f t="shared" si="13"/>
        <v>0</v>
      </c>
      <c r="W72" s="421" t="str">
        <f>IF(ISERROR(VLOOKUP($B72,기획현황!$D:$BR,기획현황!$AY$1+2,FALSE))=TRUE,"",VLOOKUP($B72,기획현황!$D:$BR,기획현황!$AY$1+2,FALSE))</f>
        <v/>
      </c>
      <c r="X72" s="422" t="str">
        <f>IF(ISERROR(VLOOKUP($B72,기획현황!$D:$BR,기획현황!$BB$1+2,FALSE))=TRUE,"",VLOOKUP($B72,기획현황!$D:$BR,기획현황!$BB$1+2,FALSE))</f>
        <v/>
      </c>
      <c r="Y72" s="428">
        <f>IF(ISERROR(VLOOKUP($D72,원자재구매리스트!$D:$Y,원자재구매리스트!O$1-3,FALSE))=TRUE,0,VLOOKUP($D72,원자재구매리스트!$D:$Y,원자재구매리스트!O$1-3,FALSE))</f>
        <v>0</v>
      </c>
      <c r="Z72" s="352">
        <f>IF(ISERROR(VLOOKUP($D72,원자재구매리스트!$D:$Y,원자재구매리스트!P$1-3,FALSE))=TRUE,0,VLOOKUP($D72,원자재구매리스트!$D:$Y,원자재구매리스트!P$1-3,FALSE))</f>
        <v>0</v>
      </c>
      <c r="AA72" s="353">
        <f>IF(ISERROR(VLOOKUP($D72,원자재구매리스트!$D:$Y,원자재구매리스트!R$1-3,FALSE))=TRUE,0,VLOOKUP($D72,원자재구매리스트!$D:$Y,원자재구매리스트!R$1-3,FALSE))</f>
        <v>0</v>
      </c>
      <c r="AB72" s="353">
        <f>IF(ISERROR(VLOOKUP($D72,원자재구매리스트!$D:$Y,원자재구매리스트!T$1-3,FALSE))=TRUE,0,VLOOKUP($D72,원자재구매리스트!$D:$Y,원자재구매리스트!T$1-3,FALSE))</f>
        <v>0</v>
      </c>
      <c r="AC72" s="351">
        <f>IF(ISERROR(VLOOKUP($D72,원자재구매리스트!$D:$Y,원자재구매리스트!U$1-3,FALSE))=TRUE,0,VLOOKUP($D72,원자재구매리스트!$D:$Y,원자재구매리스트!U$1-3,FALSE))</f>
        <v>0</v>
      </c>
      <c r="AD72" s="354">
        <f>IF(ISERROR(VLOOKUP($D72,원자재구매리스트!$D:$Z,원자재구매리스트!Z$1-3,FALSE))=TRUE,0,VLOOKUP($D72,원자재구매리스트!$D:$Z,원자재구매리스트!Z$1-3,FALSE))</f>
        <v>0</v>
      </c>
      <c r="AE72" s="777">
        <f>IF(ISERROR(VLOOKUP($D72,원자재구매리스트!$D:$Y,원자재구매리스트!X$1-3,FALSE))=TRUE,0,VLOOKUP($D72,원자재구매리스트!$D:$Y,원자재구매리스트!X$1-3,FALSE))</f>
        <v>0</v>
      </c>
      <c r="AF72" s="780">
        <f t="shared" si="14"/>
        <v>0</v>
      </c>
      <c r="AG72" s="780">
        <f t="shared" si="12"/>
        <v>0</v>
      </c>
    </row>
    <row r="73" spans="1:33" s="325" customFormat="1" ht="52.5" customHeight="1">
      <c r="A73" s="331">
        <f t="shared" ref="A73:A87" si="15">IF(A72="NO.",1,A72+1)</f>
        <v>66</v>
      </c>
      <c r="B73" s="349" t="str">
        <f t="shared" ref="B73:B87" si="16">IF(O73="","",MID($J$3,15,100)&amp;$O73)</f>
        <v>ELK-동일모자-290</v>
      </c>
      <c r="C73" s="303">
        <f t="shared" ref="C73:C87" si="17">IF(C72="순차",1,IF($O72=$O73,$C72+1,1))</f>
        <v>62</v>
      </c>
      <c r="D73" s="303" t="str">
        <f t="shared" ref="D73:D87" si="18">B73&amp;C73</f>
        <v>ELK-동일모자-29062</v>
      </c>
      <c r="E73" s="392">
        <f t="shared" ref="E73:E87" si="19">IF($C73=1,P73,0)</f>
        <v>0</v>
      </c>
      <c r="F73" s="392">
        <f t="shared" ref="F73:F87" si="20">IF($C73=1,Q73,0)</f>
        <v>0</v>
      </c>
      <c r="G73" s="392">
        <f t="shared" ref="G73:G87" si="21">IF($C73=1,U73,0)</f>
        <v>0</v>
      </c>
      <c r="H73" s="332"/>
      <c r="I73" s="404">
        <f t="shared" ref="I73:I87" si="22">IF(O73="",0,IF(O72=O73,I72,I72+1))</f>
        <v>3</v>
      </c>
      <c r="J73" s="407" t="str">
        <f>IF(ISERROR(VLOOKUP(MID($O73,1,3),CODE!$B:$G,CODE!$C$1,FALSE))=TRUE,"",VLOOKUP(MID($O73,1,3),CODE!$B:$G,CODE!$C$1,FALSE))</f>
        <v/>
      </c>
      <c r="K73" s="377" t="str">
        <f>IF(ISERROR(VLOOKUP(MID($O73,4,2),CODE!$K:$P,CODE!$L$1,FALSE))=TRUE,"",VLOOKUP(MID($O73,4,2),CODE!$K:$P,CODE!$L$1,FALSE))</f>
        <v/>
      </c>
      <c r="L73" s="377" t="str">
        <f>IF(ISERROR(VLOOKUP($B73,기획현황!$D:$BR,기획현황!$R$1+2,FALSE))=TRUE,"",VLOOKUP($B73,기획현황!$D:$BR,기획현황!$R$1+2,FALSE))</f>
        <v/>
      </c>
      <c r="M73" s="380"/>
      <c r="N73" s="377">
        <f>IF(ISERROR(VLOOKUP($A73,원자재구매리스트!$A:$Z,원자재구매리스트!M$1,FALSE))=TRUE,"",VLOOKUP($A73,원자재구매리스트!$A:$Z,원자재구매리스트!M$1,FALSE))</f>
        <v>0</v>
      </c>
      <c r="O73" s="408">
        <f>IF(ISERROR(VLOOKUP($A73,원자재구매리스트!$A:$Z,원자재구매리스트!N$1,FALSE))=TRUE,"",VLOOKUP($A73,원자재구매리스트!$A:$Z,원자재구매리스트!N$1,FALSE))</f>
        <v>0</v>
      </c>
      <c r="P73" s="413">
        <f>IF(B73="",0,SUMIF(기획현황!$D:$D,원자재구매정보!$B73,기획현황!$AF:$AF))</f>
        <v>0</v>
      </c>
      <c r="Q73" s="379" t="str">
        <f>IF(ISERROR(VLOOKUP($B73,기획현황!$D:$BR,기획현황!$AM$1+2,FALSE))=TRUE,"",VLOOKUP($B73,기획현황!$D:$BR,기획현황!$AM$1+2,FALSE))</f>
        <v/>
      </c>
      <c r="R73" s="751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9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9" t="str">
        <f>IF(ISERROR(VLOOKUP($B73,기획현황!$D:$BR,기획현황!$AV$1+2,FALSE))=TRUE,"",VLOOKUP($B73,기획현황!$D:$BR,기획현황!$AV$1+2,FALSE))</f>
        <v/>
      </c>
      <c r="U73" s="443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4">
        <f t="shared" ref="V73:V87" si="23">IF(ISERROR(Q73/(U73*1.1))=TRUE,0,Q73/(U73*1.1))</f>
        <v>0</v>
      </c>
      <c r="W73" s="421" t="str">
        <f>IF(ISERROR(VLOOKUP($B73,기획현황!$D:$BR,기획현황!$AY$1+2,FALSE))=TRUE,"",VLOOKUP($B73,기획현황!$D:$BR,기획현황!$AY$1+2,FALSE))</f>
        <v/>
      </c>
      <c r="X73" s="422" t="str">
        <f>IF(ISERROR(VLOOKUP($B73,기획현황!$D:$BR,기획현황!$BB$1+2,FALSE))=TRUE,"",VLOOKUP($B73,기획현황!$D:$BR,기획현황!$BB$1+2,FALSE))</f>
        <v/>
      </c>
      <c r="Y73" s="428">
        <f>IF(ISERROR(VLOOKUP($D73,원자재구매리스트!$D:$Y,원자재구매리스트!O$1-3,FALSE))=TRUE,0,VLOOKUP($D73,원자재구매리스트!$D:$Y,원자재구매리스트!O$1-3,FALSE))</f>
        <v>0</v>
      </c>
      <c r="Z73" s="352">
        <f>IF(ISERROR(VLOOKUP($D73,원자재구매리스트!$D:$Y,원자재구매리스트!P$1-3,FALSE))=TRUE,0,VLOOKUP($D73,원자재구매리스트!$D:$Y,원자재구매리스트!P$1-3,FALSE))</f>
        <v>0</v>
      </c>
      <c r="AA73" s="353">
        <f>IF(ISERROR(VLOOKUP($D73,원자재구매리스트!$D:$Y,원자재구매리스트!R$1-3,FALSE))=TRUE,0,VLOOKUP($D73,원자재구매리스트!$D:$Y,원자재구매리스트!R$1-3,FALSE))</f>
        <v>0</v>
      </c>
      <c r="AB73" s="353">
        <f>IF(ISERROR(VLOOKUP($D73,원자재구매리스트!$D:$Y,원자재구매리스트!T$1-3,FALSE))=TRUE,0,VLOOKUP($D73,원자재구매리스트!$D:$Y,원자재구매리스트!T$1-3,FALSE))</f>
        <v>0</v>
      </c>
      <c r="AC73" s="351">
        <f>IF(ISERROR(VLOOKUP($D73,원자재구매리스트!$D:$Y,원자재구매리스트!U$1-3,FALSE))=TRUE,0,VLOOKUP($D73,원자재구매리스트!$D:$Y,원자재구매리스트!U$1-3,FALSE))</f>
        <v>0</v>
      </c>
      <c r="AD73" s="354">
        <f>IF(ISERROR(VLOOKUP($D73,원자재구매리스트!$D:$Z,원자재구매리스트!Z$1-3,FALSE))=TRUE,0,VLOOKUP($D73,원자재구매리스트!$D:$Z,원자재구매리스트!Z$1-3,FALSE))</f>
        <v>0</v>
      </c>
      <c r="AE73" s="777">
        <f>IF(ISERROR(VLOOKUP($D73,원자재구매리스트!$D:$Y,원자재구매리스트!X$1-3,FALSE))=TRUE,0,VLOOKUP($D73,원자재구매리스트!$D:$Y,원자재구매리스트!X$1-3,FALSE))</f>
        <v>0</v>
      </c>
      <c r="AF73" s="780">
        <f t="shared" ref="AF73:AF87" si="24">(AB73*1.1)*AE73</f>
        <v>0</v>
      </c>
      <c r="AG73" s="780">
        <f t="shared" ref="AG73:AG87" si="25">(AB73*1.1)*AD73</f>
        <v>0</v>
      </c>
    </row>
    <row r="74" spans="1:33" s="325" customFormat="1" ht="52.5" customHeight="1">
      <c r="A74" s="331">
        <f t="shared" si="15"/>
        <v>67</v>
      </c>
      <c r="B74" s="349" t="str">
        <f t="shared" si="16"/>
        <v>ELK-동일모자-290</v>
      </c>
      <c r="C74" s="303">
        <f t="shared" si="17"/>
        <v>63</v>
      </c>
      <c r="D74" s="303" t="str">
        <f t="shared" si="18"/>
        <v>ELK-동일모자-29063</v>
      </c>
      <c r="E74" s="392">
        <f t="shared" si="19"/>
        <v>0</v>
      </c>
      <c r="F74" s="392">
        <f t="shared" si="20"/>
        <v>0</v>
      </c>
      <c r="G74" s="392">
        <f t="shared" si="21"/>
        <v>0</v>
      </c>
      <c r="H74" s="332"/>
      <c r="I74" s="404">
        <f t="shared" si="22"/>
        <v>3</v>
      </c>
      <c r="J74" s="407" t="str">
        <f>IF(ISERROR(VLOOKUP(MID($O74,1,3),CODE!$B:$G,CODE!$C$1,FALSE))=TRUE,"",VLOOKUP(MID($O74,1,3),CODE!$B:$G,CODE!$C$1,FALSE))</f>
        <v/>
      </c>
      <c r="K74" s="377" t="str">
        <f>IF(ISERROR(VLOOKUP(MID($O74,4,2),CODE!$K:$P,CODE!$L$1,FALSE))=TRUE,"",VLOOKUP(MID($O74,4,2),CODE!$K:$P,CODE!$L$1,FALSE))</f>
        <v/>
      </c>
      <c r="L74" s="377" t="str">
        <f>IF(ISERROR(VLOOKUP($B74,기획현황!$D:$BR,기획현황!$R$1+2,FALSE))=TRUE,"",VLOOKUP($B74,기획현황!$D:$BR,기획현황!$R$1+2,FALSE))</f>
        <v/>
      </c>
      <c r="M74" s="380"/>
      <c r="N74" s="377">
        <f>IF(ISERROR(VLOOKUP($A74,원자재구매리스트!$A:$Z,원자재구매리스트!M$1,FALSE))=TRUE,"",VLOOKUP($A74,원자재구매리스트!$A:$Z,원자재구매리스트!M$1,FALSE))</f>
        <v>0</v>
      </c>
      <c r="O74" s="408">
        <f>IF(ISERROR(VLOOKUP($A74,원자재구매리스트!$A:$Z,원자재구매리스트!N$1,FALSE))=TRUE,"",VLOOKUP($A74,원자재구매리스트!$A:$Z,원자재구매리스트!N$1,FALSE))</f>
        <v>0</v>
      </c>
      <c r="P74" s="413">
        <f>IF(B74="",0,SUMIF(기획현황!$D:$D,원자재구매정보!$B74,기획현황!$AF:$AF))</f>
        <v>0</v>
      </c>
      <c r="Q74" s="379" t="str">
        <f>IF(ISERROR(VLOOKUP($B74,기획현황!$D:$BR,기획현황!$AM$1+2,FALSE))=TRUE,"",VLOOKUP($B74,기획현황!$D:$BR,기획현황!$AM$1+2,FALSE))</f>
        <v/>
      </c>
      <c r="R74" s="751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9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9" t="str">
        <f>IF(ISERROR(VLOOKUP($B74,기획현황!$D:$BR,기획현황!$AV$1+2,FALSE))=TRUE,"",VLOOKUP($B74,기획현황!$D:$BR,기획현황!$AV$1+2,FALSE))</f>
        <v/>
      </c>
      <c r="U74" s="443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4">
        <f t="shared" si="23"/>
        <v>0</v>
      </c>
      <c r="W74" s="421" t="str">
        <f>IF(ISERROR(VLOOKUP($B74,기획현황!$D:$BR,기획현황!$AY$1+2,FALSE))=TRUE,"",VLOOKUP($B74,기획현황!$D:$BR,기획현황!$AY$1+2,FALSE))</f>
        <v/>
      </c>
      <c r="X74" s="422" t="str">
        <f>IF(ISERROR(VLOOKUP($B74,기획현황!$D:$BR,기획현황!$BB$1+2,FALSE))=TRUE,"",VLOOKUP($B74,기획현황!$D:$BR,기획현황!$BB$1+2,FALSE))</f>
        <v/>
      </c>
      <c r="Y74" s="428">
        <f>IF(ISERROR(VLOOKUP($D74,원자재구매리스트!$D:$Y,원자재구매리스트!O$1-3,FALSE))=TRUE,0,VLOOKUP($D74,원자재구매리스트!$D:$Y,원자재구매리스트!O$1-3,FALSE))</f>
        <v>0</v>
      </c>
      <c r="Z74" s="352">
        <f>IF(ISERROR(VLOOKUP($D74,원자재구매리스트!$D:$Y,원자재구매리스트!P$1-3,FALSE))=TRUE,0,VLOOKUP($D74,원자재구매리스트!$D:$Y,원자재구매리스트!P$1-3,FALSE))</f>
        <v>0</v>
      </c>
      <c r="AA74" s="353">
        <f>IF(ISERROR(VLOOKUP($D74,원자재구매리스트!$D:$Y,원자재구매리스트!R$1-3,FALSE))=TRUE,0,VLOOKUP($D74,원자재구매리스트!$D:$Y,원자재구매리스트!R$1-3,FALSE))</f>
        <v>0</v>
      </c>
      <c r="AB74" s="353">
        <f>IF(ISERROR(VLOOKUP($D74,원자재구매리스트!$D:$Y,원자재구매리스트!T$1-3,FALSE))=TRUE,0,VLOOKUP($D74,원자재구매리스트!$D:$Y,원자재구매리스트!T$1-3,FALSE))</f>
        <v>0</v>
      </c>
      <c r="AC74" s="351">
        <f>IF(ISERROR(VLOOKUP($D74,원자재구매리스트!$D:$Y,원자재구매리스트!U$1-3,FALSE))=TRUE,0,VLOOKUP($D74,원자재구매리스트!$D:$Y,원자재구매리스트!U$1-3,FALSE))</f>
        <v>0</v>
      </c>
      <c r="AD74" s="354">
        <f>IF(ISERROR(VLOOKUP($D74,원자재구매리스트!$D:$Z,원자재구매리스트!Z$1-3,FALSE))=TRUE,0,VLOOKUP($D74,원자재구매리스트!$D:$Z,원자재구매리스트!Z$1-3,FALSE))</f>
        <v>0</v>
      </c>
      <c r="AE74" s="777">
        <f>IF(ISERROR(VLOOKUP($D74,원자재구매리스트!$D:$Y,원자재구매리스트!X$1-3,FALSE))=TRUE,0,VLOOKUP($D74,원자재구매리스트!$D:$Y,원자재구매리스트!X$1-3,FALSE))</f>
        <v>0</v>
      </c>
      <c r="AF74" s="780">
        <f t="shared" si="24"/>
        <v>0</v>
      </c>
      <c r="AG74" s="780">
        <f t="shared" si="25"/>
        <v>0</v>
      </c>
    </row>
    <row r="75" spans="1:33" s="325" customFormat="1" ht="52.5" customHeight="1">
      <c r="A75" s="331">
        <f t="shared" si="15"/>
        <v>68</v>
      </c>
      <c r="B75" s="349" t="str">
        <f t="shared" si="16"/>
        <v>ELK-동일모자-290</v>
      </c>
      <c r="C75" s="303">
        <f t="shared" si="17"/>
        <v>64</v>
      </c>
      <c r="D75" s="303" t="str">
        <f t="shared" si="18"/>
        <v>ELK-동일모자-29064</v>
      </c>
      <c r="E75" s="392">
        <f t="shared" si="19"/>
        <v>0</v>
      </c>
      <c r="F75" s="392">
        <f t="shared" si="20"/>
        <v>0</v>
      </c>
      <c r="G75" s="392">
        <f t="shared" si="21"/>
        <v>0</v>
      </c>
      <c r="H75" s="332"/>
      <c r="I75" s="404">
        <f t="shared" si="22"/>
        <v>3</v>
      </c>
      <c r="J75" s="407" t="str">
        <f>IF(ISERROR(VLOOKUP(MID($O75,1,3),CODE!$B:$G,CODE!$C$1,FALSE))=TRUE,"",VLOOKUP(MID($O75,1,3),CODE!$B:$G,CODE!$C$1,FALSE))</f>
        <v/>
      </c>
      <c r="K75" s="377" t="str">
        <f>IF(ISERROR(VLOOKUP(MID($O75,4,2),CODE!$K:$P,CODE!$L$1,FALSE))=TRUE,"",VLOOKUP(MID($O75,4,2),CODE!$K:$P,CODE!$L$1,FALSE))</f>
        <v/>
      </c>
      <c r="L75" s="377" t="str">
        <f>IF(ISERROR(VLOOKUP($B75,기획현황!$D:$BR,기획현황!$R$1+2,FALSE))=TRUE,"",VLOOKUP($B75,기획현황!$D:$BR,기획현황!$R$1+2,FALSE))</f>
        <v/>
      </c>
      <c r="M75" s="380"/>
      <c r="N75" s="377">
        <f>IF(ISERROR(VLOOKUP($A75,원자재구매리스트!$A:$Z,원자재구매리스트!M$1,FALSE))=TRUE,"",VLOOKUP($A75,원자재구매리스트!$A:$Z,원자재구매리스트!M$1,FALSE))</f>
        <v>0</v>
      </c>
      <c r="O75" s="408">
        <f>IF(ISERROR(VLOOKUP($A75,원자재구매리스트!$A:$Z,원자재구매리스트!N$1,FALSE))=TRUE,"",VLOOKUP($A75,원자재구매리스트!$A:$Z,원자재구매리스트!N$1,FALSE))</f>
        <v>0</v>
      </c>
      <c r="P75" s="413">
        <f>IF(B75="",0,SUMIF(기획현황!$D:$D,원자재구매정보!$B75,기획현황!$AF:$AF))</f>
        <v>0</v>
      </c>
      <c r="Q75" s="379" t="str">
        <f>IF(ISERROR(VLOOKUP($B75,기획현황!$D:$BR,기획현황!$AM$1+2,FALSE))=TRUE,"",VLOOKUP($B75,기획현황!$D:$BR,기획현황!$AM$1+2,FALSE))</f>
        <v/>
      </c>
      <c r="R75" s="751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9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9" t="str">
        <f>IF(ISERROR(VLOOKUP($B75,기획현황!$D:$BR,기획현황!$AV$1+2,FALSE))=TRUE,"",VLOOKUP($B75,기획현황!$D:$BR,기획현황!$AV$1+2,FALSE))</f>
        <v/>
      </c>
      <c r="U75" s="443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4">
        <f t="shared" si="23"/>
        <v>0</v>
      </c>
      <c r="W75" s="421" t="str">
        <f>IF(ISERROR(VLOOKUP($B75,기획현황!$D:$BR,기획현황!$AY$1+2,FALSE))=TRUE,"",VLOOKUP($B75,기획현황!$D:$BR,기획현황!$AY$1+2,FALSE))</f>
        <v/>
      </c>
      <c r="X75" s="422" t="str">
        <f>IF(ISERROR(VLOOKUP($B75,기획현황!$D:$BR,기획현황!$BB$1+2,FALSE))=TRUE,"",VLOOKUP($B75,기획현황!$D:$BR,기획현황!$BB$1+2,FALSE))</f>
        <v/>
      </c>
      <c r="Y75" s="428">
        <f>IF(ISERROR(VLOOKUP($D75,원자재구매리스트!$D:$Y,원자재구매리스트!O$1-3,FALSE))=TRUE,0,VLOOKUP($D75,원자재구매리스트!$D:$Y,원자재구매리스트!O$1-3,FALSE))</f>
        <v>0</v>
      </c>
      <c r="Z75" s="352">
        <f>IF(ISERROR(VLOOKUP($D75,원자재구매리스트!$D:$Y,원자재구매리스트!P$1-3,FALSE))=TRUE,0,VLOOKUP($D75,원자재구매리스트!$D:$Y,원자재구매리스트!P$1-3,FALSE))</f>
        <v>0</v>
      </c>
      <c r="AA75" s="353">
        <f>IF(ISERROR(VLOOKUP($D75,원자재구매리스트!$D:$Y,원자재구매리스트!R$1-3,FALSE))=TRUE,0,VLOOKUP($D75,원자재구매리스트!$D:$Y,원자재구매리스트!R$1-3,FALSE))</f>
        <v>0</v>
      </c>
      <c r="AB75" s="353">
        <f>IF(ISERROR(VLOOKUP($D75,원자재구매리스트!$D:$Y,원자재구매리스트!T$1-3,FALSE))=TRUE,0,VLOOKUP($D75,원자재구매리스트!$D:$Y,원자재구매리스트!T$1-3,FALSE))</f>
        <v>0</v>
      </c>
      <c r="AC75" s="351">
        <f>IF(ISERROR(VLOOKUP($D75,원자재구매리스트!$D:$Y,원자재구매리스트!U$1-3,FALSE))=TRUE,0,VLOOKUP($D75,원자재구매리스트!$D:$Y,원자재구매리스트!U$1-3,FALSE))</f>
        <v>0</v>
      </c>
      <c r="AD75" s="354">
        <f>IF(ISERROR(VLOOKUP($D75,원자재구매리스트!$D:$Z,원자재구매리스트!Z$1-3,FALSE))=TRUE,0,VLOOKUP($D75,원자재구매리스트!$D:$Z,원자재구매리스트!Z$1-3,FALSE))</f>
        <v>0</v>
      </c>
      <c r="AE75" s="777">
        <f>IF(ISERROR(VLOOKUP($D75,원자재구매리스트!$D:$Y,원자재구매리스트!X$1-3,FALSE))=TRUE,0,VLOOKUP($D75,원자재구매리스트!$D:$Y,원자재구매리스트!X$1-3,FALSE))</f>
        <v>0</v>
      </c>
      <c r="AF75" s="780">
        <f t="shared" si="24"/>
        <v>0</v>
      </c>
      <c r="AG75" s="780">
        <f t="shared" si="25"/>
        <v>0</v>
      </c>
    </row>
    <row r="76" spans="1:33" s="325" customFormat="1" ht="52.5" customHeight="1">
      <c r="A76" s="331">
        <f t="shared" si="15"/>
        <v>69</v>
      </c>
      <c r="B76" s="349" t="str">
        <f t="shared" si="16"/>
        <v>ELK-동일모자-290</v>
      </c>
      <c r="C76" s="303">
        <f t="shared" si="17"/>
        <v>65</v>
      </c>
      <c r="D76" s="303" t="str">
        <f t="shared" si="18"/>
        <v>ELK-동일모자-29065</v>
      </c>
      <c r="E76" s="392">
        <f t="shared" si="19"/>
        <v>0</v>
      </c>
      <c r="F76" s="392">
        <f t="shared" si="20"/>
        <v>0</v>
      </c>
      <c r="G76" s="392">
        <f t="shared" si="21"/>
        <v>0</v>
      </c>
      <c r="H76" s="332"/>
      <c r="I76" s="404">
        <f t="shared" si="22"/>
        <v>3</v>
      </c>
      <c r="J76" s="407" t="str">
        <f>IF(ISERROR(VLOOKUP(MID($O76,1,3),CODE!$B:$G,CODE!$C$1,FALSE))=TRUE,"",VLOOKUP(MID($O76,1,3),CODE!$B:$G,CODE!$C$1,FALSE))</f>
        <v/>
      </c>
      <c r="K76" s="377" t="str">
        <f>IF(ISERROR(VLOOKUP(MID($O76,4,2),CODE!$K:$P,CODE!$L$1,FALSE))=TRUE,"",VLOOKUP(MID($O76,4,2),CODE!$K:$P,CODE!$L$1,FALSE))</f>
        <v/>
      </c>
      <c r="L76" s="377" t="str">
        <f>IF(ISERROR(VLOOKUP($B76,기획현황!$D:$BR,기획현황!$R$1+2,FALSE))=TRUE,"",VLOOKUP($B76,기획현황!$D:$BR,기획현황!$R$1+2,FALSE))</f>
        <v/>
      </c>
      <c r="M76" s="380"/>
      <c r="N76" s="377">
        <f>IF(ISERROR(VLOOKUP($A76,원자재구매리스트!$A:$Z,원자재구매리스트!M$1,FALSE))=TRUE,"",VLOOKUP($A76,원자재구매리스트!$A:$Z,원자재구매리스트!M$1,FALSE))</f>
        <v>0</v>
      </c>
      <c r="O76" s="408">
        <f>IF(ISERROR(VLOOKUP($A76,원자재구매리스트!$A:$Z,원자재구매리스트!N$1,FALSE))=TRUE,"",VLOOKUP($A76,원자재구매리스트!$A:$Z,원자재구매리스트!N$1,FALSE))</f>
        <v>0</v>
      </c>
      <c r="P76" s="413">
        <f>IF(B76="",0,SUMIF(기획현황!$D:$D,원자재구매정보!$B76,기획현황!$AF:$AF))</f>
        <v>0</v>
      </c>
      <c r="Q76" s="379" t="str">
        <f>IF(ISERROR(VLOOKUP($B76,기획현황!$D:$BR,기획현황!$AM$1+2,FALSE))=TRUE,"",VLOOKUP($B76,기획현황!$D:$BR,기획현황!$AM$1+2,FALSE))</f>
        <v/>
      </c>
      <c r="R76" s="751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9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9" t="str">
        <f>IF(ISERROR(VLOOKUP($B76,기획현황!$D:$BR,기획현황!$AV$1+2,FALSE))=TRUE,"",VLOOKUP($B76,기획현황!$D:$BR,기획현황!$AV$1+2,FALSE))</f>
        <v/>
      </c>
      <c r="U76" s="443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4">
        <f t="shared" si="23"/>
        <v>0</v>
      </c>
      <c r="W76" s="421" t="str">
        <f>IF(ISERROR(VLOOKUP($B76,기획현황!$D:$BR,기획현황!$AY$1+2,FALSE))=TRUE,"",VLOOKUP($B76,기획현황!$D:$BR,기획현황!$AY$1+2,FALSE))</f>
        <v/>
      </c>
      <c r="X76" s="422" t="str">
        <f>IF(ISERROR(VLOOKUP($B76,기획현황!$D:$BR,기획현황!$BB$1+2,FALSE))=TRUE,"",VLOOKUP($B76,기획현황!$D:$BR,기획현황!$BB$1+2,FALSE))</f>
        <v/>
      </c>
      <c r="Y76" s="428">
        <f>IF(ISERROR(VLOOKUP($D76,원자재구매리스트!$D:$Y,원자재구매리스트!O$1-3,FALSE))=TRUE,0,VLOOKUP($D76,원자재구매리스트!$D:$Y,원자재구매리스트!O$1-3,FALSE))</f>
        <v>0</v>
      </c>
      <c r="Z76" s="352">
        <f>IF(ISERROR(VLOOKUP($D76,원자재구매리스트!$D:$Y,원자재구매리스트!P$1-3,FALSE))=TRUE,0,VLOOKUP($D76,원자재구매리스트!$D:$Y,원자재구매리스트!P$1-3,FALSE))</f>
        <v>0</v>
      </c>
      <c r="AA76" s="353">
        <f>IF(ISERROR(VLOOKUP($D76,원자재구매리스트!$D:$Y,원자재구매리스트!R$1-3,FALSE))=TRUE,0,VLOOKUP($D76,원자재구매리스트!$D:$Y,원자재구매리스트!R$1-3,FALSE))</f>
        <v>0</v>
      </c>
      <c r="AB76" s="353">
        <f>IF(ISERROR(VLOOKUP($D76,원자재구매리스트!$D:$Y,원자재구매리스트!T$1-3,FALSE))=TRUE,0,VLOOKUP($D76,원자재구매리스트!$D:$Y,원자재구매리스트!T$1-3,FALSE))</f>
        <v>0</v>
      </c>
      <c r="AC76" s="351">
        <f>IF(ISERROR(VLOOKUP($D76,원자재구매리스트!$D:$Y,원자재구매리스트!U$1-3,FALSE))=TRUE,0,VLOOKUP($D76,원자재구매리스트!$D:$Y,원자재구매리스트!U$1-3,FALSE))</f>
        <v>0</v>
      </c>
      <c r="AD76" s="354">
        <f>IF(ISERROR(VLOOKUP($D76,원자재구매리스트!$D:$Z,원자재구매리스트!Z$1-3,FALSE))=TRUE,0,VLOOKUP($D76,원자재구매리스트!$D:$Z,원자재구매리스트!Z$1-3,FALSE))</f>
        <v>0</v>
      </c>
      <c r="AE76" s="777">
        <f>IF(ISERROR(VLOOKUP($D76,원자재구매리스트!$D:$Y,원자재구매리스트!X$1-3,FALSE))=TRUE,0,VLOOKUP($D76,원자재구매리스트!$D:$Y,원자재구매리스트!X$1-3,FALSE))</f>
        <v>0</v>
      </c>
      <c r="AF76" s="780">
        <f t="shared" si="24"/>
        <v>0</v>
      </c>
      <c r="AG76" s="780">
        <f t="shared" si="25"/>
        <v>0</v>
      </c>
    </row>
    <row r="77" spans="1:33" s="325" customFormat="1" ht="52.5" customHeight="1">
      <c r="A77" s="331">
        <f t="shared" si="15"/>
        <v>70</v>
      </c>
      <c r="B77" s="349" t="str">
        <f t="shared" si="16"/>
        <v>ELK-동일모자-290</v>
      </c>
      <c r="C77" s="303">
        <f t="shared" si="17"/>
        <v>66</v>
      </c>
      <c r="D77" s="303" t="str">
        <f t="shared" si="18"/>
        <v>ELK-동일모자-29066</v>
      </c>
      <c r="E77" s="392">
        <f t="shared" si="19"/>
        <v>0</v>
      </c>
      <c r="F77" s="392">
        <f t="shared" si="20"/>
        <v>0</v>
      </c>
      <c r="G77" s="392">
        <f t="shared" si="21"/>
        <v>0</v>
      </c>
      <c r="H77" s="332"/>
      <c r="I77" s="404">
        <f t="shared" si="22"/>
        <v>3</v>
      </c>
      <c r="J77" s="407" t="str">
        <f>IF(ISERROR(VLOOKUP(MID($O77,1,3),CODE!$B:$G,CODE!$C$1,FALSE))=TRUE,"",VLOOKUP(MID($O77,1,3),CODE!$B:$G,CODE!$C$1,FALSE))</f>
        <v/>
      </c>
      <c r="K77" s="377" t="str">
        <f>IF(ISERROR(VLOOKUP(MID($O77,4,2),CODE!$K:$P,CODE!$L$1,FALSE))=TRUE,"",VLOOKUP(MID($O77,4,2),CODE!$K:$P,CODE!$L$1,FALSE))</f>
        <v/>
      </c>
      <c r="L77" s="377" t="str">
        <f>IF(ISERROR(VLOOKUP($B77,기획현황!$D:$BR,기획현황!$R$1+2,FALSE))=TRUE,"",VLOOKUP($B77,기획현황!$D:$BR,기획현황!$R$1+2,FALSE))</f>
        <v/>
      </c>
      <c r="M77" s="380"/>
      <c r="N77" s="377">
        <f>IF(ISERROR(VLOOKUP($A77,원자재구매리스트!$A:$Z,원자재구매리스트!M$1,FALSE))=TRUE,"",VLOOKUP($A77,원자재구매리스트!$A:$Z,원자재구매리스트!M$1,FALSE))</f>
        <v>0</v>
      </c>
      <c r="O77" s="408">
        <f>IF(ISERROR(VLOOKUP($A77,원자재구매리스트!$A:$Z,원자재구매리스트!N$1,FALSE))=TRUE,"",VLOOKUP($A77,원자재구매리스트!$A:$Z,원자재구매리스트!N$1,FALSE))</f>
        <v>0</v>
      </c>
      <c r="P77" s="413">
        <f>IF(B77="",0,SUMIF(기획현황!$D:$D,원자재구매정보!$B77,기획현황!$AF:$AF))</f>
        <v>0</v>
      </c>
      <c r="Q77" s="379" t="str">
        <f>IF(ISERROR(VLOOKUP($B77,기획현황!$D:$BR,기획현황!$AM$1+2,FALSE))=TRUE,"",VLOOKUP($B77,기획현황!$D:$BR,기획현황!$AM$1+2,FALSE))</f>
        <v/>
      </c>
      <c r="R77" s="751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9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9" t="str">
        <f>IF(ISERROR(VLOOKUP($B77,기획현황!$D:$BR,기획현황!$AV$1+2,FALSE))=TRUE,"",VLOOKUP($B77,기획현황!$D:$BR,기획현황!$AV$1+2,FALSE))</f>
        <v/>
      </c>
      <c r="U77" s="443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4">
        <f t="shared" si="23"/>
        <v>0</v>
      </c>
      <c r="W77" s="421" t="str">
        <f>IF(ISERROR(VLOOKUP($B77,기획현황!$D:$BR,기획현황!$AY$1+2,FALSE))=TRUE,"",VLOOKUP($B77,기획현황!$D:$BR,기획현황!$AY$1+2,FALSE))</f>
        <v/>
      </c>
      <c r="X77" s="422" t="str">
        <f>IF(ISERROR(VLOOKUP($B77,기획현황!$D:$BR,기획현황!$BB$1+2,FALSE))=TRUE,"",VLOOKUP($B77,기획현황!$D:$BR,기획현황!$BB$1+2,FALSE))</f>
        <v/>
      </c>
      <c r="Y77" s="428">
        <f>IF(ISERROR(VLOOKUP($D77,원자재구매리스트!$D:$Y,원자재구매리스트!O$1-3,FALSE))=TRUE,0,VLOOKUP($D77,원자재구매리스트!$D:$Y,원자재구매리스트!O$1-3,FALSE))</f>
        <v>0</v>
      </c>
      <c r="Z77" s="352">
        <f>IF(ISERROR(VLOOKUP($D77,원자재구매리스트!$D:$Y,원자재구매리스트!P$1-3,FALSE))=TRUE,0,VLOOKUP($D77,원자재구매리스트!$D:$Y,원자재구매리스트!P$1-3,FALSE))</f>
        <v>0</v>
      </c>
      <c r="AA77" s="353">
        <f>IF(ISERROR(VLOOKUP($D77,원자재구매리스트!$D:$Y,원자재구매리스트!R$1-3,FALSE))=TRUE,0,VLOOKUP($D77,원자재구매리스트!$D:$Y,원자재구매리스트!R$1-3,FALSE))</f>
        <v>0</v>
      </c>
      <c r="AB77" s="353">
        <f>IF(ISERROR(VLOOKUP($D77,원자재구매리스트!$D:$Y,원자재구매리스트!T$1-3,FALSE))=TRUE,0,VLOOKUP($D77,원자재구매리스트!$D:$Y,원자재구매리스트!T$1-3,FALSE))</f>
        <v>0</v>
      </c>
      <c r="AC77" s="351">
        <f>IF(ISERROR(VLOOKUP($D77,원자재구매리스트!$D:$Y,원자재구매리스트!U$1-3,FALSE))=TRUE,0,VLOOKUP($D77,원자재구매리스트!$D:$Y,원자재구매리스트!U$1-3,FALSE))</f>
        <v>0</v>
      </c>
      <c r="AD77" s="354">
        <f>IF(ISERROR(VLOOKUP($D77,원자재구매리스트!$D:$Z,원자재구매리스트!Z$1-3,FALSE))=TRUE,0,VLOOKUP($D77,원자재구매리스트!$D:$Z,원자재구매리스트!Z$1-3,FALSE))</f>
        <v>0</v>
      </c>
      <c r="AE77" s="777">
        <f>IF(ISERROR(VLOOKUP($D77,원자재구매리스트!$D:$Y,원자재구매리스트!X$1-3,FALSE))=TRUE,0,VLOOKUP($D77,원자재구매리스트!$D:$Y,원자재구매리스트!X$1-3,FALSE))</f>
        <v>0</v>
      </c>
      <c r="AF77" s="780">
        <f t="shared" si="24"/>
        <v>0</v>
      </c>
      <c r="AG77" s="780">
        <f t="shared" si="25"/>
        <v>0</v>
      </c>
    </row>
    <row r="78" spans="1:33" s="325" customFormat="1" ht="52.5" customHeight="1">
      <c r="A78" s="331">
        <f t="shared" si="15"/>
        <v>71</v>
      </c>
      <c r="B78" s="349" t="str">
        <f t="shared" si="16"/>
        <v/>
      </c>
      <c r="C78" s="303">
        <f t="shared" si="17"/>
        <v>1</v>
      </c>
      <c r="D78" s="303" t="str">
        <f t="shared" si="18"/>
        <v>1</v>
      </c>
      <c r="E78" s="392">
        <f t="shared" si="19"/>
        <v>0</v>
      </c>
      <c r="F78" s="392">
        <f t="shared" si="20"/>
        <v>0</v>
      </c>
      <c r="G78" s="392">
        <f t="shared" si="21"/>
        <v>0</v>
      </c>
      <c r="H78" s="332"/>
      <c r="I78" s="404">
        <f t="shared" si="22"/>
        <v>0</v>
      </c>
      <c r="J78" s="407" t="str">
        <f>IF(ISERROR(VLOOKUP(MID($O78,1,3),CODE!$B:$G,CODE!$C$1,FALSE))=TRUE,"",VLOOKUP(MID($O78,1,3),CODE!$B:$G,CODE!$C$1,FALSE))</f>
        <v/>
      </c>
      <c r="K78" s="377" t="str">
        <f>IF(ISERROR(VLOOKUP(MID($O78,4,2),CODE!$K:$P,CODE!$L$1,FALSE))=TRUE,"",VLOOKUP(MID($O78,4,2),CODE!$K:$P,CODE!$L$1,FALSE))</f>
        <v/>
      </c>
      <c r="L78" s="377">
        <f>IF(ISERROR(VLOOKUP($B78,기획현황!$D:$BR,기획현황!$R$1+2,FALSE))=TRUE,"",VLOOKUP($B78,기획현황!$D:$BR,기획현황!$R$1+2,FALSE))</f>
        <v>0</v>
      </c>
      <c r="M78" s="380"/>
      <c r="N78" s="377" t="str">
        <f>IF(ISERROR(VLOOKUP($A78,원자재구매리스트!$A:$Z,원자재구매리스트!M$1,FALSE))=TRUE,"",VLOOKUP($A78,원자재구매리스트!$A:$Z,원자재구매리스트!M$1,FALSE))</f>
        <v/>
      </c>
      <c r="O78" s="408" t="str">
        <f>IF(ISERROR(VLOOKUP($A78,원자재구매리스트!$A:$Z,원자재구매리스트!N$1,FALSE))=TRUE,"",VLOOKUP($A78,원자재구매리스트!$A:$Z,원자재구매리스트!N$1,FALSE))</f>
        <v/>
      </c>
      <c r="P78" s="413">
        <f>IF(B78="",0,SUMIF(기획현황!$D:$D,원자재구매정보!$B78,기획현황!$AF:$AF))</f>
        <v>0</v>
      </c>
      <c r="Q78" s="379">
        <f>IF(ISERROR(VLOOKUP($B78,기획현황!$D:$BR,기획현황!$AM$1+2,FALSE))=TRUE,"",VLOOKUP($B78,기획현황!$D:$BR,기획현황!$AM$1+2,FALSE))</f>
        <v>0</v>
      </c>
      <c r="R78" s="751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9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9">
        <f>IF(ISERROR(VLOOKUP($B78,기획현황!$D:$BR,기획현황!$AV$1+2,FALSE))=TRUE,"",VLOOKUP($B78,기획현황!$D:$BR,기획현황!$AV$1+2,FALSE))</f>
        <v>0</v>
      </c>
      <c r="U78" s="443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4">
        <f t="shared" si="23"/>
        <v>0</v>
      </c>
      <c r="W78" s="421">
        <f>IF(ISERROR(VLOOKUP($B78,기획현황!$D:$BR,기획현황!$AY$1+2,FALSE))=TRUE,"",VLOOKUP($B78,기획현황!$D:$BR,기획현황!$AY$1+2,FALSE))</f>
        <v>0</v>
      </c>
      <c r="X78" s="422">
        <f>IF(ISERROR(VLOOKUP($B78,기획현황!$D:$BR,기획현황!$BB$1+2,FALSE))=TRUE,"",VLOOKUP($B78,기획현황!$D:$BR,기획현황!$BB$1+2,FALSE))</f>
        <v>0</v>
      </c>
      <c r="Y78" s="428">
        <f>IF(ISERROR(VLOOKUP($D78,원자재구매리스트!$D:$Y,원자재구매리스트!O$1-3,FALSE))=TRUE,0,VLOOKUP($D78,원자재구매리스트!$D:$Y,원자재구매리스트!O$1-3,FALSE))</f>
        <v>0</v>
      </c>
      <c r="Z78" s="352">
        <f>IF(ISERROR(VLOOKUP($D78,원자재구매리스트!$D:$Y,원자재구매리스트!P$1-3,FALSE))=TRUE,0,VLOOKUP($D78,원자재구매리스트!$D:$Y,원자재구매리스트!P$1-3,FALSE))</f>
        <v>0</v>
      </c>
      <c r="AA78" s="353">
        <f>IF(ISERROR(VLOOKUP($D78,원자재구매리스트!$D:$Y,원자재구매리스트!R$1-3,FALSE))=TRUE,0,VLOOKUP($D78,원자재구매리스트!$D:$Y,원자재구매리스트!R$1-3,FALSE))</f>
        <v>0</v>
      </c>
      <c r="AB78" s="353">
        <f>IF(ISERROR(VLOOKUP($D78,원자재구매리스트!$D:$Y,원자재구매리스트!T$1-3,FALSE))=TRUE,0,VLOOKUP($D78,원자재구매리스트!$D:$Y,원자재구매리스트!T$1-3,FALSE))</f>
        <v>0</v>
      </c>
      <c r="AC78" s="351">
        <f>IF(ISERROR(VLOOKUP($D78,원자재구매리스트!$D:$Y,원자재구매리스트!U$1-3,FALSE))=TRUE,0,VLOOKUP($D78,원자재구매리스트!$D:$Y,원자재구매리스트!U$1-3,FALSE))</f>
        <v>0</v>
      </c>
      <c r="AD78" s="354">
        <f>IF(ISERROR(VLOOKUP($D78,원자재구매리스트!$D:$Z,원자재구매리스트!Z$1-3,FALSE))=TRUE,0,VLOOKUP($D78,원자재구매리스트!$D:$Z,원자재구매리스트!Z$1-3,FALSE))</f>
        <v>0</v>
      </c>
      <c r="AE78" s="777">
        <f>IF(ISERROR(VLOOKUP($D78,원자재구매리스트!$D:$Y,원자재구매리스트!X$1-3,FALSE))=TRUE,0,VLOOKUP($D78,원자재구매리스트!$D:$Y,원자재구매리스트!X$1-3,FALSE))</f>
        <v>0</v>
      </c>
      <c r="AF78" s="780">
        <f t="shared" si="24"/>
        <v>0</v>
      </c>
      <c r="AG78" s="780">
        <f t="shared" si="25"/>
        <v>0</v>
      </c>
    </row>
    <row r="79" spans="1:33" s="325" customFormat="1" ht="52.5" customHeight="1">
      <c r="A79" s="331">
        <f t="shared" si="15"/>
        <v>72</v>
      </c>
      <c r="B79" s="349" t="str">
        <f t="shared" si="16"/>
        <v/>
      </c>
      <c r="C79" s="303">
        <f t="shared" si="17"/>
        <v>2</v>
      </c>
      <c r="D79" s="303" t="str">
        <f t="shared" si="18"/>
        <v>2</v>
      </c>
      <c r="E79" s="392">
        <f t="shared" si="19"/>
        <v>0</v>
      </c>
      <c r="F79" s="392">
        <f t="shared" si="20"/>
        <v>0</v>
      </c>
      <c r="G79" s="392">
        <f t="shared" si="21"/>
        <v>0</v>
      </c>
      <c r="H79" s="332"/>
      <c r="I79" s="404">
        <f t="shared" si="22"/>
        <v>0</v>
      </c>
      <c r="J79" s="407" t="str">
        <f>IF(ISERROR(VLOOKUP(MID($O79,1,3),CODE!$B:$G,CODE!$C$1,FALSE))=TRUE,"",VLOOKUP(MID($O79,1,3),CODE!$B:$G,CODE!$C$1,FALSE))</f>
        <v/>
      </c>
      <c r="K79" s="377" t="str">
        <f>IF(ISERROR(VLOOKUP(MID($O79,4,2),CODE!$K:$P,CODE!$L$1,FALSE))=TRUE,"",VLOOKUP(MID($O79,4,2),CODE!$K:$P,CODE!$L$1,FALSE))</f>
        <v/>
      </c>
      <c r="L79" s="377">
        <f>IF(ISERROR(VLOOKUP($B79,기획현황!$D:$BR,기획현황!$R$1+2,FALSE))=TRUE,"",VLOOKUP($B79,기획현황!$D:$BR,기획현황!$R$1+2,FALSE))</f>
        <v>0</v>
      </c>
      <c r="M79" s="380"/>
      <c r="N79" s="377" t="str">
        <f>IF(ISERROR(VLOOKUP($A79,원자재구매리스트!$A:$Z,원자재구매리스트!M$1,FALSE))=TRUE,"",VLOOKUP($A79,원자재구매리스트!$A:$Z,원자재구매리스트!M$1,FALSE))</f>
        <v/>
      </c>
      <c r="O79" s="408" t="str">
        <f>IF(ISERROR(VLOOKUP($A79,원자재구매리스트!$A:$Z,원자재구매리스트!N$1,FALSE))=TRUE,"",VLOOKUP($A79,원자재구매리스트!$A:$Z,원자재구매리스트!N$1,FALSE))</f>
        <v/>
      </c>
      <c r="P79" s="413">
        <f>IF(B79="",0,SUMIF(기획현황!$D:$D,원자재구매정보!$B79,기획현황!$AF:$AF))</f>
        <v>0</v>
      </c>
      <c r="Q79" s="379">
        <f>IF(ISERROR(VLOOKUP($B79,기획현황!$D:$BR,기획현황!$AM$1+2,FALSE))=TRUE,"",VLOOKUP($B79,기획현황!$D:$BR,기획현황!$AM$1+2,FALSE))</f>
        <v>0</v>
      </c>
      <c r="R79" s="751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9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9">
        <f>IF(ISERROR(VLOOKUP($B79,기획현황!$D:$BR,기획현황!$AV$1+2,FALSE))=TRUE,"",VLOOKUP($B79,기획현황!$D:$BR,기획현황!$AV$1+2,FALSE))</f>
        <v>0</v>
      </c>
      <c r="U79" s="443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4">
        <f t="shared" si="23"/>
        <v>0</v>
      </c>
      <c r="W79" s="421">
        <f>IF(ISERROR(VLOOKUP($B79,기획현황!$D:$BR,기획현황!$AY$1+2,FALSE))=TRUE,"",VLOOKUP($B79,기획현황!$D:$BR,기획현황!$AY$1+2,FALSE))</f>
        <v>0</v>
      </c>
      <c r="X79" s="422">
        <f>IF(ISERROR(VLOOKUP($B79,기획현황!$D:$BR,기획현황!$BB$1+2,FALSE))=TRUE,"",VLOOKUP($B79,기획현황!$D:$BR,기획현황!$BB$1+2,FALSE))</f>
        <v>0</v>
      </c>
      <c r="Y79" s="428">
        <f>IF(ISERROR(VLOOKUP($D79,원자재구매리스트!$D:$Y,원자재구매리스트!O$1-3,FALSE))=TRUE,0,VLOOKUP($D79,원자재구매리스트!$D:$Y,원자재구매리스트!O$1-3,FALSE))</f>
        <v>0</v>
      </c>
      <c r="Z79" s="352">
        <f>IF(ISERROR(VLOOKUP($D79,원자재구매리스트!$D:$Y,원자재구매리스트!P$1-3,FALSE))=TRUE,0,VLOOKUP($D79,원자재구매리스트!$D:$Y,원자재구매리스트!P$1-3,FALSE))</f>
        <v>0</v>
      </c>
      <c r="AA79" s="353">
        <f>IF(ISERROR(VLOOKUP($D79,원자재구매리스트!$D:$Y,원자재구매리스트!R$1-3,FALSE))=TRUE,0,VLOOKUP($D79,원자재구매리스트!$D:$Y,원자재구매리스트!R$1-3,FALSE))</f>
        <v>0</v>
      </c>
      <c r="AB79" s="353">
        <f>IF(ISERROR(VLOOKUP($D79,원자재구매리스트!$D:$Y,원자재구매리스트!T$1-3,FALSE))=TRUE,0,VLOOKUP($D79,원자재구매리스트!$D:$Y,원자재구매리스트!T$1-3,FALSE))</f>
        <v>0</v>
      </c>
      <c r="AC79" s="351">
        <f>IF(ISERROR(VLOOKUP($D79,원자재구매리스트!$D:$Y,원자재구매리스트!U$1-3,FALSE))=TRUE,0,VLOOKUP($D79,원자재구매리스트!$D:$Y,원자재구매리스트!U$1-3,FALSE))</f>
        <v>0</v>
      </c>
      <c r="AD79" s="354">
        <f>IF(ISERROR(VLOOKUP($D79,원자재구매리스트!$D:$Z,원자재구매리스트!Z$1-3,FALSE))=TRUE,0,VLOOKUP($D79,원자재구매리스트!$D:$Z,원자재구매리스트!Z$1-3,FALSE))</f>
        <v>0</v>
      </c>
      <c r="AE79" s="777">
        <f>IF(ISERROR(VLOOKUP($D79,원자재구매리스트!$D:$Y,원자재구매리스트!X$1-3,FALSE))=TRUE,0,VLOOKUP($D79,원자재구매리스트!$D:$Y,원자재구매리스트!X$1-3,FALSE))</f>
        <v>0</v>
      </c>
      <c r="AF79" s="780">
        <f t="shared" si="24"/>
        <v>0</v>
      </c>
      <c r="AG79" s="780">
        <f t="shared" si="25"/>
        <v>0</v>
      </c>
    </row>
    <row r="80" spans="1:33" s="325" customFormat="1" ht="52.5" customHeight="1">
      <c r="A80" s="331">
        <f t="shared" si="15"/>
        <v>73</v>
      </c>
      <c r="B80" s="349" t="str">
        <f t="shared" si="16"/>
        <v/>
      </c>
      <c r="C80" s="303">
        <f t="shared" si="17"/>
        <v>3</v>
      </c>
      <c r="D80" s="303" t="str">
        <f t="shared" si="18"/>
        <v>3</v>
      </c>
      <c r="E80" s="392">
        <f t="shared" si="19"/>
        <v>0</v>
      </c>
      <c r="F80" s="392">
        <f t="shared" si="20"/>
        <v>0</v>
      </c>
      <c r="G80" s="392">
        <f t="shared" si="21"/>
        <v>0</v>
      </c>
      <c r="H80" s="332"/>
      <c r="I80" s="404">
        <f t="shared" si="22"/>
        <v>0</v>
      </c>
      <c r="J80" s="407" t="str">
        <f>IF(ISERROR(VLOOKUP(MID($O80,1,3),CODE!$B:$G,CODE!$C$1,FALSE))=TRUE,"",VLOOKUP(MID($O80,1,3),CODE!$B:$G,CODE!$C$1,FALSE))</f>
        <v/>
      </c>
      <c r="K80" s="377" t="str">
        <f>IF(ISERROR(VLOOKUP(MID($O80,4,2),CODE!$K:$P,CODE!$L$1,FALSE))=TRUE,"",VLOOKUP(MID($O80,4,2),CODE!$K:$P,CODE!$L$1,FALSE))</f>
        <v/>
      </c>
      <c r="L80" s="377">
        <f>IF(ISERROR(VLOOKUP($B80,기획현황!$D:$BR,기획현황!$R$1+2,FALSE))=TRUE,"",VLOOKUP($B80,기획현황!$D:$BR,기획현황!$R$1+2,FALSE))</f>
        <v>0</v>
      </c>
      <c r="M80" s="380"/>
      <c r="N80" s="377" t="str">
        <f>IF(ISERROR(VLOOKUP($A80,원자재구매리스트!$A:$Z,원자재구매리스트!M$1,FALSE))=TRUE,"",VLOOKUP($A80,원자재구매리스트!$A:$Z,원자재구매리스트!M$1,FALSE))</f>
        <v/>
      </c>
      <c r="O80" s="408" t="str">
        <f>IF(ISERROR(VLOOKUP($A80,원자재구매리스트!$A:$Z,원자재구매리스트!N$1,FALSE))=TRUE,"",VLOOKUP($A80,원자재구매리스트!$A:$Z,원자재구매리스트!N$1,FALSE))</f>
        <v/>
      </c>
      <c r="P80" s="413">
        <f>IF(B80="",0,SUMIF(기획현황!$D:$D,원자재구매정보!$B80,기획현황!$AF:$AF))</f>
        <v>0</v>
      </c>
      <c r="Q80" s="379">
        <f>IF(ISERROR(VLOOKUP($B80,기획현황!$D:$BR,기획현황!$AM$1+2,FALSE))=TRUE,"",VLOOKUP($B80,기획현황!$D:$BR,기획현황!$AM$1+2,FALSE))</f>
        <v>0</v>
      </c>
      <c r="R80" s="751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9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9">
        <f>IF(ISERROR(VLOOKUP($B80,기획현황!$D:$BR,기획현황!$AV$1+2,FALSE))=TRUE,"",VLOOKUP($B80,기획현황!$D:$BR,기획현황!$AV$1+2,FALSE))</f>
        <v>0</v>
      </c>
      <c r="U80" s="443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4">
        <f t="shared" si="23"/>
        <v>0</v>
      </c>
      <c r="W80" s="421">
        <f>IF(ISERROR(VLOOKUP($B80,기획현황!$D:$BR,기획현황!$AY$1+2,FALSE))=TRUE,"",VLOOKUP($B80,기획현황!$D:$BR,기획현황!$AY$1+2,FALSE))</f>
        <v>0</v>
      </c>
      <c r="X80" s="422">
        <f>IF(ISERROR(VLOOKUP($B80,기획현황!$D:$BR,기획현황!$BB$1+2,FALSE))=TRUE,"",VLOOKUP($B80,기획현황!$D:$BR,기획현황!$BB$1+2,FALSE))</f>
        <v>0</v>
      </c>
      <c r="Y80" s="428">
        <f>IF(ISERROR(VLOOKUP($D80,원자재구매리스트!$D:$Y,원자재구매리스트!O$1-3,FALSE))=TRUE,0,VLOOKUP($D80,원자재구매리스트!$D:$Y,원자재구매리스트!O$1-3,FALSE))</f>
        <v>0</v>
      </c>
      <c r="Z80" s="352">
        <f>IF(ISERROR(VLOOKUP($D80,원자재구매리스트!$D:$Y,원자재구매리스트!P$1-3,FALSE))=TRUE,0,VLOOKUP($D80,원자재구매리스트!$D:$Y,원자재구매리스트!P$1-3,FALSE))</f>
        <v>0</v>
      </c>
      <c r="AA80" s="353">
        <f>IF(ISERROR(VLOOKUP($D80,원자재구매리스트!$D:$Y,원자재구매리스트!R$1-3,FALSE))=TRUE,0,VLOOKUP($D80,원자재구매리스트!$D:$Y,원자재구매리스트!R$1-3,FALSE))</f>
        <v>0</v>
      </c>
      <c r="AB80" s="353">
        <f>IF(ISERROR(VLOOKUP($D80,원자재구매리스트!$D:$Y,원자재구매리스트!T$1-3,FALSE))=TRUE,0,VLOOKUP($D80,원자재구매리스트!$D:$Y,원자재구매리스트!T$1-3,FALSE))</f>
        <v>0</v>
      </c>
      <c r="AC80" s="351">
        <f>IF(ISERROR(VLOOKUP($D80,원자재구매리스트!$D:$Y,원자재구매리스트!U$1-3,FALSE))=TRUE,0,VLOOKUP($D80,원자재구매리스트!$D:$Y,원자재구매리스트!U$1-3,FALSE))</f>
        <v>0</v>
      </c>
      <c r="AD80" s="354">
        <f>IF(ISERROR(VLOOKUP($D80,원자재구매리스트!$D:$Z,원자재구매리스트!Z$1-3,FALSE))=TRUE,0,VLOOKUP($D80,원자재구매리스트!$D:$Z,원자재구매리스트!Z$1-3,FALSE))</f>
        <v>0</v>
      </c>
      <c r="AE80" s="777">
        <f>IF(ISERROR(VLOOKUP($D80,원자재구매리스트!$D:$Y,원자재구매리스트!X$1-3,FALSE))=TRUE,0,VLOOKUP($D80,원자재구매리스트!$D:$Y,원자재구매리스트!X$1-3,FALSE))</f>
        <v>0</v>
      </c>
      <c r="AF80" s="780">
        <f t="shared" si="24"/>
        <v>0</v>
      </c>
      <c r="AG80" s="780">
        <f t="shared" si="25"/>
        <v>0</v>
      </c>
    </row>
    <row r="81" spans="1:33" s="325" customFormat="1" ht="52.5" customHeight="1">
      <c r="A81" s="331">
        <f t="shared" si="15"/>
        <v>74</v>
      </c>
      <c r="B81" s="349" t="str">
        <f t="shared" si="16"/>
        <v/>
      </c>
      <c r="C81" s="303">
        <f t="shared" si="17"/>
        <v>4</v>
      </c>
      <c r="D81" s="303" t="str">
        <f t="shared" si="18"/>
        <v>4</v>
      </c>
      <c r="E81" s="392">
        <f t="shared" si="19"/>
        <v>0</v>
      </c>
      <c r="F81" s="392">
        <f t="shared" si="20"/>
        <v>0</v>
      </c>
      <c r="G81" s="392">
        <f t="shared" si="21"/>
        <v>0</v>
      </c>
      <c r="H81" s="332"/>
      <c r="I81" s="404">
        <f t="shared" si="22"/>
        <v>0</v>
      </c>
      <c r="J81" s="407" t="str">
        <f>IF(ISERROR(VLOOKUP(MID($O81,1,3),CODE!$B:$G,CODE!$C$1,FALSE))=TRUE,"",VLOOKUP(MID($O81,1,3),CODE!$B:$G,CODE!$C$1,FALSE))</f>
        <v/>
      </c>
      <c r="K81" s="377" t="str">
        <f>IF(ISERROR(VLOOKUP(MID($O81,4,2),CODE!$K:$P,CODE!$L$1,FALSE))=TRUE,"",VLOOKUP(MID($O81,4,2),CODE!$K:$P,CODE!$L$1,FALSE))</f>
        <v/>
      </c>
      <c r="L81" s="377">
        <f>IF(ISERROR(VLOOKUP($B81,기획현황!$D:$BR,기획현황!$R$1+2,FALSE))=TRUE,"",VLOOKUP($B81,기획현황!$D:$BR,기획현황!$R$1+2,FALSE))</f>
        <v>0</v>
      </c>
      <c r="M81" s="380"/>
      <c r="N81" s="377" t="str">
        <f>IF(ISERROR(VLOOKUP($A81,원자재구매리스트!$A:$Z,원자재구매리스트!M$1,FALSE))=TRUE,"",VLOOKUP($A81,원자재구매리스트!$A:$Z,원자재구매리스트!M$1,FALSE))</f>
        <v/>
      </c>
      <c r="O81" s="408" t="str">
        <f>IF(ISERROR(VLOOKUP($A81,원자재구매리스트!$A:$Z,원자재구매리스트!N$1,FALSE))=TRUE,"",VLOOKUP($A81,원자재구매리스트!$A:$Z,원자재구매리스트!N$1,FALSE))</f>
        <v/>
      </c>
      <c r="P81" s="413">
        <f>IF(B81="",0,SUMIF(기획현황!$D:$D,원자재구매정보!$B81,기획현황!$AF:$AF))</f>
        <v>0</v>
      </c>
      <c r="Q81" s="379">
        <f>IF(ISERROR(VLOOKUP($B81,기획현황!$D:$BR,기획현황!$AM$1+2,FALSE))=TRUE,"",VLOOKUP($B81,기획현황!$D:$BR,기획현황!$AM$1+2,FALSE))</f>
        <v>0</v>
      </c>
      <c r="R81" s="751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9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9">
        <f>IF(ISERROR(VLOOKUP($B81,기획현황!$D:$BR,기획현황!$AV$1+2,FALSE))=TRUE,"",VLOOKUP($B81,기획현황!$D:$BR,기획현황!$AV$1+2,FALSE))</f>
        <v>0</v>
      </c>
      <c r="U81" s="443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4">
        <f t="shared" si="23"/>
        <v>0</v>
      </c>
      <c r="W81" s="421">
        <f>IF(ISERROR(VLOOKUP($B81,기획현황!$D:$BR,기획현황!$AY$1+2,FALSE))=TRUE,"",VLOOKUP($B81,기획현황!$D:$BR,기획현황!$AY$1+2,FALSE))</f>
        <v>0</v>
      </c>
      <c r="X81" s="422">
        <f>IF(ISERROR(VLOOKUP($B81,기획현황!$D:$BR,기획현황!$BB$1+2,FALSE))=TRUE,"",VLOOKUP($B81,기획현황!$D:$BR,기획현황!$BB$1+2,FALSE))</f>
        <v>0</v>
      </c>
      <c r="Y81" s="428">
        <f>IF(ISERROR(VLOOKUP($D81,원자재구매리스트!$D:$Y,원자재구매리스트!O$1-3,FALSE))=TRUE,0,VLOOKUP($D81,원자재구매리스트!$D:$Y,원자재구매리스트!O$1-3,FALSE))</f>
        <v>0</v>
      </c>
      <c r="Z81" s="352">
        <f>IF(ISERROR(VLOOKUP($D81,원자재구매리스트!$D:$Y,원자재구매리스트!P$1-3,FALSE))=TRUE,0,VLOOKUP($D81,원자재구매리스트!$D:$Y,원자재구매리스트!P$1-3,FALSE))</f>
        <v>0</v>
      </c>
      <c r="AA81" s="353">
        <f>IF(ISERROR(VLOOKUP($D81,원자재구매리스트!$D:$Y,원자재구매리스트!R$1-3,FALSE))=TRUE,0,VLOOKUP($D81,원자재구매리스트!$D:$Y,원자재구매리스트!R$1-3,FALSE))</f>
        <v>0</v>
      </c>
      <c r="AB81" s="353">
        <f>IF(ISERROR(VLOOKUP($D81,원자재구매리스트!$D:$Y,원자재구매리스트!T$1-3,FALSE))=TRUE,0,VLOOKUP($D81,원자재구매리스트!$D:$Y,원자재구매리스트!T$1-3,FALSE))</f>
        <v>0</v>
      </c>
      <c r="AC81" s="351">
        <f>IF(ISERROR(VLOOKUP($D81,원자재구매리스트!$D:$Y,원자재구매리스트!U$1-3,FALSE))=TRUE,0,VLOOKUP($D81,원자재구매리스트!$D:$Y,원자재구매리스트!U$1-3,FALSE))</f>
        <v>0</v>
      </c>
      <c r="AD81" s="354">
        <f>IF(ISERROR(VLOOKUP($D81,원자재구매리스트!$D:$Z,원자재구매리스트!Z$1-3,FALSE))=TRUE,0,VLOOKUP($D81,원자재구매리스트!$D:$Z,원자재구매리스트!Z$1-3,FALSE))</f>
        <v>0</v>
      </c>
      <c r="AE81" s="777">
        <f>IF(ISERROR(VLOOKUP($D81,원자재구매리스트!$D:$Y,원자재구매리스트!X$1-3,FALSE))=TRUE,0,VLOOKUP($D81,원자재구매리스트!$D:$Y,원자재구매리스트!X$1-3,FALSE))</f>
        <v>0</v>
      </c>
      <c r="AF81" s="780">
        <f t="shared" si="24"/>
        <v>0</v>
      </c>
      <c r="AG81" s="780">
        <f t="shared" si="25"/>
        <v>0</v>
      </c>
    </row>
    <row r="82" spans="1:33" s="325" customFormat="1" ht="52.5" customHeight="1">
      <c r="A82" s="331">
        <f t="shared" si="15"/>
        <v>75</v>
      </c>
      <c r="B82" s="349" t="str">
        <f t="shared" si="16"/>
        <v/>
      </c>
      <c r="C82" s="303">
        <f t="shared" si="17"/>
        <v>5</v>
      </c>
      <c r="D82" s="303" t="str">
        <f t="shared" si="18"/>
        <v>5</v>
      </c>
      <c r="E82" s="392">
        <f t="shared" si="19"/>
        <v>0</v>
      </c>
      <c r="F82" s="392">
        <f t="shared" si="20"/>
        <v>0</v>
      </c>
      <c r="G82" s="392">
        <f t="shared" si="21"/>
        <v>0</v>
      </c>
      <c r="H82" s="332"/>
      <c r="I82" s="404">
        <f t="shared" si="22"/>
        <v>0</v>
      </c>
      <c r="J82" s="407" t="str">
        <f>IF(ISERROR(VLOOKUP(MID($O82,1,3),CODE!$B:$G,CODE!$C$1,FALSE))=TRUE,"",VLOOKUP(MID($O82,1,3),CODE!$B:$G,CODE!$C$1,FALSE))</f>
        <v/>
      </c>
      <c r="K82" s="377" t="str">
        <f>IF(ISERROR(VLOOKUP(MID($O82,4,2),CODE!$K:$P,CODE!$L$1,FALSE))=TRUE,"",VLOOKUP(MID($O82,4,2),CODE!$K:$P,CODE!$L$1,FALSE))</f>
        <v/>
      </c>
      <c r="L82" s="377">
        <f>IF(ISERROR(VLOOKUP($B82,기획현황!$D:$BR,기획현황!$R$1+2,FALSE))=TRUE,"",VLOOKUP($B82,기획현황!$D:$BR,기획현황!$R$1+2,FALSE))</f>
        <v>0</v>
      </c>
      <c r="M82" s="380"/>
      <c r="N82" s="377" t="str">
        <f>IF(ISERROR(VLOOKUP($A82,원자재구매리스트!$A:$Z,원자재구매리스트!M$1,FALSE))=TRUE,"",VLOOKUP($A82,원자재구매리스트!$A:$Z,원자재구매리스트!M$1,FALSE))</f>
        <v/>
      </c>
      <c r="O82" s="408" t="str">
        <f>IF(ISERROR(VLOOKUP($A82,원자재구매리스트!$A:$Z,원자재구매리스트!N$1,FALSE))=TRUE,"",VLOOKUP($A82,원자재구매리스트!$A:$Z,원자재구매리스트!N$1,FALSE))</f>
        <v/>
      </c>
      <c r="P82" s="413">
        <f>IF(B82="",0,SUMIF(기획현황!$D:$D,원자재구매정보!$B82,기획현황!$AF:$AF))</f>
        <v>0</v>
      </c>
      <c r="Q82" s="379">
        <f>IF(ISERROR(VLOOKUP($B82,기획현황!$D:$BR,기획현황!$AM$1+2,FALSE))=TRUE,"",VLOOKUP($B82,기획현황!$D:$BR,기획현황!$AM$1+2,FALSE))</f>
        <v>0</v>
      </c>
      <c r="R82" s="751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9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9">
        <f>IF(ISERROR(VLOOKUP($B82,기획현황!$D:$BR,기획현황!$AV$1+2,FALSE))=TRUE,"",VLOOKUP($B82,기획현황!$D:$BR,기획현황!$AV$1+2,FALSE))</f>
        <v>0</v>
      </c>
      <c r="U82" s="443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4">
        <f t="shared" si="23"/>
        <v>0</v>
      </c>
      <c r="W82" s="421">
        <f>IF(ISERROR(VLOOKUP($B82,기획현황!$D:$BR,기획현황!$AY$1+2,FALSE))=TRUE,"",VLOOKUP($B82,기획현황!$D:$BR,기획현황!$AY$1+2,FALSE))</f>
        <v>0</v>
      </c>
      <c r="X82" s="422">
        <f>IF(ISERROR(VLOOKUP($B82,기획현황!$D:$BR,기획현황!$BB$1+2,FALSE))=TRUE,"",VLOOKUP($B82,기획현황!$D:$BR,기획현황!$BB$1+2,FALSE))</f>
        <v>0</v>
      </c>
      <c r="Y82" s="428">
        <f>IF(ISERROR(VLOOKUP($D82,원자재구매리스트!$D:$Y,원자재구매리스트!O$1-3,FALSE))=TRUE,0,VLOOKUP($D82,원자재구매리스트!$D:$Y,원자재구매리스트!O$1-3,FALSE))</f>
        <v>0</v>
      </c>
      <c r="Z82" s="352">
        <f>IF(ISERROR(VLOOKUP($D82,원자재구매리스트!$D:$Y,원자재구매리스트!P$1-3,FALSE))=TRUE,0,VLOOKUP($D82,원자재구매리스트!$D:$Y,원자재구매리스트!P$1-3,FALSE))</f>
        <v>0</v>
      </c>
      <c r="AA82" s="353">
        <f>IF(ISERROR(VLOOKUP($D82,원자재구매리스트!$D:$Y,원자재구매리스트!R$1-3,FALSE))=TRUE,0,VLOOKUP($D82,원자재구매리스트!$D:$Y,원자재구매리스트!R$1-3,FALSE))</f>
        <v>0</v>
      </c>
      <c r="AB82" s="353">
        <f>IF(ISERROR(VLOOKUP($D82,원자재구매리스트!$D:$Y,원자재구매리스트!T$1-3,FALSE))=TRUE,0,VLOOKUP($D82,원자재구매리스트!$D:$Y,원자재구매리스트!T$1-3,FALSE))</f>
        <v>0</v>
      </c>
      <c r="AC82" s="351">
        <f>IF(ISERROR(VLOOKUP($D82,원자재구매리스트!$D:$Y,원자재구매리스트!U$1-3,FALSE))=TRUE,0,VLOOKUP($D82,원자재구매리스트!$D:$Y,원자재구매리스트!U$1-3,FALSE))</f>
        <v>0</v>
      </c>
      <c r="AD82" s="354">
        <f>IF(ISERROR(VLOOKUP($D82,원자재구매리스트!$D:$Z,원자재구매리스트!Z$1-3,FALSE))=TRUE,0,VLOOKUP($D82,원자재구매리스트!$D:$Z,원자재구매리스트!Z$1-3,FALSE))</f>
        <v>0</v>
      </c>
      <c r="AE82" s="777">
        <f>IF(ISERROR(VLOOKUP($D82,원자재구매리스트!$D:$Y,원자재구매리스트!X$1-3,FALSE))=TRUE,0,VLOOKUP($D82,원자재구매리스트!$D:$Y,원자재구매리스트!X$1-3,FALSE))</f>
        <v>0</v>
      </c>
      <c r="AF82" s="780">
        <f t="shared" si="24"/>
        <v>0</v>
      </c>
      <c r="AG82" s="780">
        <f t="shared" si="25"/>
        <v>0</v>
      </c>
    </row>
    <row r="83" spans="1:33" s="325" customFormat="1" ht="52.5" customHeight="1">
      <c r="A83" s="331">
        <f t="shared" si="15"/>
        <v>76</v>
      </c>
      <c r="B83" s="349" t="str">
        <f t="shared" si="16"/>
        <v/>
      </c>
      <c r="C83" s="303">
        <f t="shared" si="17"/>
        <v>6</v>
      </c>
      <c r="D83" s="303" t="str">
        <f t="shared" si="18"/>
        <v>6</v>
      </c>
      <c r="E83" s="392">
        <f t="shared" si="19"/>
        <v>0</v>
      </c>
      <c r="F83" s="392">
        <f t="shared" si="20"/>
        <v>0</v>
      </c>
      <c r="G83" s="392">
        <f t="shared" si="21"/>
        <v>0</v>
      </c>
      <c r="H83" s="332"/>
      <c r="I83" s="404">
        <f t="shared" si="22"/>
        <v>0</v>
      </c>
      <c r="J83" s="407" t="str">
        <f>IF(ISERROR(VLOOKUP(MID($O83,1,3),CODE!$B:$G,CODE!$C$1,FALSE))=TRUE,"",VLOOKUP(MID($O83,1,3),CODE!$B:$G,CODE!$C$1,FALSE))</f>
        <v/>
      </c>
      <c r="K83" s="377" t="str">
        <f>IF(ISERROR(VLOOKUP(MID($O83,4,2),CODE!$K:$P,CODE!$L$1,FALSE))=TRUE,"",VLOOKUP(MID($O83,4,2),CODE!$K:$P,CODE!$L$1,FALSE))</f>
        <v/>
      </c>
      <c r="L83" s="377">
        <f>IF(ISERROR(VLOOKUP($B83,기획현황!$D:$BR,기획현황!$R$1+2,FALSE))=TRUE,"",VLOOKUP($B83,기획현황!$D:$BR,기획현황!$R$1+2,FALSE))</f>
        <v>0</v>
      </c>
      <c r="M83" s="380"/>
      <c r="N83" s="377" t="str">
        <f>IF(ISERROR(VLOOKUP($A83,원자재구매리스트!$A:$Z,원자재구매리스트!M$1,FALSE))=TRUE,"",VLOOKUP($A83,원자재구매리스트!$A:$Z,원자재구매리스트!M$1,FALSE))</f>
        <v/>
      </c>
      <c r="O83" s="408" t="str">
        <f>IF(ISERROR(VLOOKUP($A83,원자재구매리스트!$A:$Z,원자재구매리스트!N$1,FALSE))=TRUE,"",VLOOKUP($A83,원자재구매리스트!$A:$Z,원자재구매리스트!N$1,FALSE))</f>
        <v/>
      </c>
      <c r="P83" s="413">
        <f>IF(B83="",0,SUMIF(기획현황!$D:$D,원자재구매정보!$B83,기획현황!$AF:$AF))</f>
        <v>0</v>
      </c>
      <c r="Q83" s="379">
        <f>IF(ISERROR(VLOOKUP($B83,기획현황!$D:$BR,기획현황!$AM$1+2,FALSE))=TRUE,"",VLOOKUP($B83,기획현황!$D:$BR,기획현황!$AM$1+2,FALSE))</f>
        <v>0</v>
      </c>
      <c r="R83" s="751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9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9">
        <f>IF(ISERROR(VLOOKUP($B83,기획현황!$D:$BR,기획현황!$AV$1+2,FALSE))=TRUE,"",VLOOKUP($B83,기획현황!$D:$BR,기획현황!$AV$1+2,FALSE))</f>
        <v>0</v>
      </c>
      <c r="U83" s="443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4">
        <f t="shared" si="23"/>
        <v>0</v>
      </c>
      <c r="W83" s="421">
        <f>IF(ISERROR(VLOOKUP($B83,기획현황!$D:$BR,기획현황!$AY$1+2,FALSE))=TRUE,"",VLOOKUP($B83,기획현황!$D:$BR,기획현황!$AY$1+2,FALSE))</f>
        <v>0</v>
      </c>
      <c r="X83" s="422">
        <f>IF(ISERROR(VLOOKUP($B83,기획현황!$D:$BR,기획현황!$BB$1+2,FALSE))=TRUE,"",VLOOKUP($B83,기획현황!$D:$BR,기획현황!$BB$1+2,FALSE))</f>
        <v>0</v>
      </c>
      <c r="Y83" s="428">
        <f>IF(ISERROR(VLOOKUP($D83,원자재구매리스트!$D:$Y,원자재구매리스트!O$1-3,FALSE))=TRUE,0,VLOOKUP($D83,원자재구매리스트!$D:$Y,원자재구매리스트!O$1-3,FALSE))</f>
        <v>0</v>
      </c>
      <c r="Z83" s="352">
        <f>IF(ISERROR(VLOOKUP($D83,원자재구매리스트!$D:$Y,원자재구매리스트!P$1-3,FALSE))=TRUE,0,VLOOKUP($D83,원자재구매리스트!$D:$Y,원자재구매리스트!P$1-3,FALSE))</f>
        <v>0</v>
      </c>
      <c r="AA83" s="353">
        <f>IF(ISERROR(VLOOKUP($D83,원자재구매리스트!$D:$Y,원자재구매리스트!R$1-3,FALSE))=TRUE,0,VLOOKUP($D83,원자재구매리스트!$D:$Y,원자재구매리스트!R$1-3,FALSE))</f>
        <v>0</v>
      </c>
      <c r="AB83" s="353">
        <f>IF(ISERROR(VLOOKUP($D83,원자재구매리스트!$D:$Y,원자재구매리스트!T$1-3,FALSE))=TRUE,0,VLOOKUP($D83,원자재구매리스트!$D:$Y,원자재구매리스트!T$1-3,FALSE))</f>
        <v>0</v>
      </c>
      <c r="AC83" s="351">
        <f>IF(ISERROR(VLOOKUP($D83,원자재구매리스트!$D:$Y,원자재구매리스트!U$1-3,FALSE))=TRUE,0,VLOOKUP($D83,원자재구매리스트!$D:$Y,원자재구매리스트!U$1-3,FALSE))</f>
        <v>0</v>
      </c>
      <c r="AD83" s="354">
        <f>IF(ISERROR(VLOOKUP($D83,원자재구매리스트!$D:$Z,원자재구매리스트!Z$1-3,FALSE))=TRUE,0,VLOOKUP($D83,원자재구매리스트!$D:$Z,원자재구매리스트!Z$1-3,FALSE))</f>
        <v>0</v>
      </c>
      <c r="AE83" s="777">
        <f>IF(ISERROR(VLOOKUP($D83,원자재구매리스트!$D:$Y,원자재구매리스트!X$1-3,FALSE))=TRUE,0,VLOOKUP($D83,원자재구매리스트!$D:$Y,원자재구매리스트!X$1-3,FALSE))</f>
        <v>0</v>
      </c>
      <c r="AF83" s="780">
        <f t="shared" si="24"/>
        <v>0</v>
      </c>
      <c r="AG83" s="780">
        <f t="shared" si="25"/>
        <v>0</v>
      </c>
    </row>
    <row r="84" spans="1:33" s="325" customFormat="1" ht="52.5" customHeight="1">
      <c r="A84" s="331">
        <f t="shared" si="15"/>
        <v>77</v>
      </c>
      <c r="B84" s="349" t="str">
        <f t="shared" si="16"/>
        <v/>
      </c>
      <c r="C84" s="303">
        <f t="shared" si="17"/>
        <v>7</v>
      </c>
      <c r="D84" s="303" t="str">
        <f t="shared" si="18"/>
        <v>7</v>
      </c>
      <c r="E84" s="392">
        <f t="shared" si="19"/>
        <v>0</v>
      </c>
      <c r="F84" s="392">
        <f t="shared" si="20"/>
        <v>0</v>
      </c>
      <c r="G84" s="392">
        <f t="shared" si="21"/>
        <v>0</v>
      </c>
      <c r="H84" s="332"/>
      <c r="I84" s="404">
        <f t="shared" si="22"/>
        <v>0</v>
      </c>
      <c r="J84" s="407" t="str">
        <f>IF(ISERROR(VLOOKUP(MID($O84,1,3),CODE!$B:$G,CODE!$C$1,FALSE))=TRUE,"",VLOOKUP(MID($O84,1,3),CODE!$B:$G,CODE!$C$1,FALSE))</f>
        <v/>
      </c>
      <c r="K84" s="377" t="str">
        <f>IF(ISERROR(VLOOKUP(MID($O84,4,2),CODE!$K:$P,CODE!$L$1,FALSE))=TRUE,"",VLOOKUP(MID($O84,4,2),CODE!$K:$P,CODE!$L$1,FALSE))</f>
        <v/>
      </c>
      <c r="L84" s="377">
        <f>IF(ISERROR(VLOOKUP($B84,기획현황!$D:$BR,기획현황!$R$1+2,FALSE))=TRUE,"",VLOOKUP($B84,기획현황!$D:$BR,기획현황!$R$1+2,FALSE))</f>
        <v>0</v>
      </c>
      <c r="M84" s="380"/>
      <c r="N84" s="377" t="str">
        <f>IF(ISERROR(VLOOKUP($A84,원자재구매리스트!$A:$Z,원자재구매리스트!M$1,FALSE))=TRUE,"",VLOOKUP($A84,원자재구매리스트!$A:$Z,원자재구매리스트!M$1,FALSE))</f>
        <v/>
      </c>
      <c r="O84" s="408" t="str">
        <f>IF(ISERROR(VLOOKUP($A84,원자재구매리스트!$A:$Z,원자재구매리스트!N$1,FALSE))=TRUE,"",VLOOKUP($A84,원자재구매리스트!$A:$Z,원자재구매리스트!N$1,FALSE))</f>
        <v/>
      </c>
      <c r="P84" s="413">
        <f>IF(B84="",0,SUMIF(기획현황!$D:$D,원자재구매정보!$B84,기획현황!$AF:$AF))</f>
        <v>0</v>
      </c>
      <c r="Q84" s="379">
        <f>IF(ISERROR(VLOOKUP($B84,기획현황!$D:$BR,기획현황!$AM$1+2,FALSE))=TRUE,"",VLOOKUP($B84,기획현황!$D:$BR,기획현황!$AM$1+2,FALSE))</f>
        <v>0</v>
      </c>
      <c r="R84" s="751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9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9">
        <f>IF(ISERROR(VLOOKUP($B84,기획현황!$D:$BR,기획현황!$AV$1+2,FALSE))=TRUE,"",VLOOKUP($B84,기획현황!$D:$BR,기획현황!$AV$1+2,FALSE))</f>
        <v>0</v>
      </c>
      <c r="U84" s="443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4">
        <f t="shared" si="23"/>
        <v>0</v>
      </c>
      <c r="W84" s="421">
        <f>IF(ISERROR(VLOOKUP($B84,기획현황!$D:$BR,기획현황!$AY$1+2,FALSE))=TRUE,"",VLOOKUP($B84,기획현황!$D:$BR,기획현황!$AY$1+2,FALSE))</f>
        <v>0</v>
      </c>
      <c r="X84" s="422">
        <f>IF(ISERROR(VLOOKUP($B84,기획현황!$D:$BR,기획현황!$BB$1+2,FALSE))=TRUE,"",VLOOKUP($B84,기획현황!$D:$BR,기획현황!$BB$1+2,FALSE))</f>
        <v>0</v>
      </c>
      <c r="Y84" s="428">
        <f>IF(ISERROR(VLOOKUP($D84,원자재구매리스트!$D:$Y,원자재구매리스트!O$1-3,FALSE))=TRUE,0,VLOOKUP($D84,원자재구매리스트!$D:$Y,원자재구매리스트!O$1-3,FALSE))</f>
        <v>0</v>
      </c>
      <c r="Z84" s="352">
        <f>IF(ISERROR(VLOOKUP($D84,원자재구매리스트!$D:$Y,원자재구매리스트!P$1-3,FALSE))=TRUE,0,VLOOKUP($D84,원자재구매리스트!$D:$Y,원자재구매리스트!P$1-3,FALSE))</f>
        <v>0</v>
      </c>
      <c r="AA84" s="353">
        <f>IF(ISERROR(VLOOKUP($D84,원자재구매리스트!$D:$Y,원자재구매리스트!R$1-3,FALSE))=TRUE,0,VLOOKUP($D84,원자재구매리스트!$D:$Y,원자재구매리스트!R$1-3,FALSE))</f>
        <v>0</v>
      </c>
      <c r="AB84" s="353">
        <f>IF(ISERROR(VLOOKUP($D84,원자재구매리스트!$D:$Y,원자재구매리스트!T$1-3,FALSE))=TRUE,0,VLOOKUP($D84,원자재구매리스트!$D:$Y,원자재구매리스트!T$1-3,FALSE))</f>
        <v>0</v>
      </c>
      <c r="AC84" s="351">
        <f>IF(ISERROR(VLOOKUP($D84,원자재구매리스트!$D:$Y,원자재구매리스트!U$1-3,FALSE))=TRUE,0,VLOOKUP($D84,원자재구매리스트!$D:$Y,원자재구매리스트!U$1-3,FALSE))</f>
        <v>0</v>
      </c>
      <c r="AD84" s="354">
        <f>IF(ISERROR(VLOOKUP($D84,원자재구매리스트!$D:$Z,원자재구매리스트!Z$1-3,FALSE))=TRUE,0,VLOOKUP($D84,원자재구매리스트!$D:$Z,원자재구매리스트!Z$1-3,FALSE))</f>
        <v>0</v>
      </c>
      <c r="AE84" s="777">
        <f>IF(ISERROR(VLOOKUP($D84,원자재구매리스트!$D:$Y,원자재구매리스트!X$1-3,FALSE))=TRUE,0,VLOOKUP($D84,원자재구매리스트!$D:$Y,원자재구매리스트!X$1-3,FALSE))</f>
        <v>0</v>
      </c>
      <c r="AF84" s="780">
        <f t="shared" si="24"/>
        <v>0</v>
      </c>
      <c r="AG84" s="780">
        <f t="shared" si="25"/>
        <v>0</v>
      </c>
    </row>
    <row r="85" spans="1:33" s="325" customFormat="1" ht="52.5" customHeight="1">
      <c r="A85" s="331">
        <f t="shared" si="15"/>
        <v>78</v>
      </c>
      <c r="B85" s="349" t="str">
        <f t="shared" si="16"/>
        <v/>
      </c>
      <c r="C85" s="303">
        <f t="shared" si="17"/>
        <v>8</v>
      </c>
      <c r="D85" s="303" t="str">
        <f t="shared" si="18"/>
        <v>8</v>
      </c>
      <c r="E85" s="392">
        <f t="shared" si="19"/>
        <v>0</v>
      </c>
      <c r="F85" s="392">
        <f t="shared" si="20"/>
        <v>0</v>
      </c>
      <c r="G85" s="392">
        <f t="shared" si="21"/>
        <v>0</v>
      </c>
      <c r="H85" s="332"/>
      <c r="I85" s="404">
        <f t="shared" si="22"/>
        <v>0</v>
      </c>
      <c r="J85" s="407" t="str">
        <f>IF(ISERROR(VLOOKUP(MID($O85,1,3),CODE!$B:$G,CODE!$C$1,FALSE))=TRUE,"",VLOOKUP(MID($O85,1,3),CODE!$B:$G,CODE!$C$1,FALSE))</f>
        <v/>
      </c>
      <c r="K85" s="377" t="str">
        <f>IF(ISERROR(VLOOKUP(MID($O85,4,2),CODE!$K:$P,CODE!$L$1,FALSE))=TRUE,"",VLOOKUP(MID($O85,4,2),CODE!$K:$P,CODE!$L$1,FALSE))</f>
        <v/>
      </c>
      <c r="L85" s="377">
        <f>IF(ISERROR(VLOOKUP($B85,기획현황!$D:$BR,기획현황!$R$1+2,FALSE))=TRUE,"",VLOOKUP($B85,기획현황!$D:$BR,기획현황!$R$1+2,FALSE))</f>
        <v>0</v>
      </c>
      <c r="M85" s="380"/>
      <c r="N85" s="377" t="str">
        <f>IF(ISERROR(VLOOKUP($A85,원자재구매리스트!$A:$Z,원자재구매리스트!M$1,FALSE))=TRUE,"",VLOOKUP($A85,원자재구매리스트!$A:$Z,원자재구매리스트!M$1,FALSE))</f>
        <v/>
      </c>
      <c r="O85" s="408" t="str">
        <f>IF(ISERROR(VLOOKUP($A85,원자재구매리스트!$A:$Z,원자재구매리스트!N$1,FALSE))=TRUE,"",VLOOKUP($A85,원자재구매리스트!$A:$Z,원자재구매리스트!N$1,FALSE))</f>
        <v/>
      </c>
      <c r="P85" s="413">
        <f>IF(B85="",0,SUMIF(기획현황!$D:$D,원자재구매정보!$B85,기획현황!$AF:$AF))</f>
        <v>0</v>
      </c>
      <c r="Q85" s="379">
        <f>IF(ISERROR(VLOOKUP($B85,기획현황!$D:$BR,기획현황!$AM$1+2,FALSE))=TRUE,"",VLOOKUP($B85,기획현황!$D:$BR,기획현황!$AM$1+2,FALSE))</f>
        <v>0</v>
      </c>
      <c r="R85" s="751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9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9">
        <f>IF(ISERROR(VLOOKUP($B85,기획현황!$D:$BR,기획현황!$AV$1+2,FALSE))=TRUE,"",VLOOKUP($B85,기획현황!$D:$BR,기획현황!$AV$1+2,FALSE))</f>
        <v>0</v>
      </c>
      <c r="U85" s="443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4">
        <f t="shared" si="23"/>
        <v>0</v>
      </c>
      <c r="W85" s="421">
        <f>IF(ISERROR(VLOOKUP($B85,기획현황!$D:$BR,기획현황!$AY$1+2,FALSE))=TRUE,"",VLOOKUP($B85,기획현황!$D:$BR,기획현황!$AY$1+2,FALSE))</f>
        <v>0</v>
      </c>
      <c r="X85" s="422">
        <f>IF(ISERROR(VLOOKUP($B85,기획현황!$D:$BR,기획현황!$BB$1+2,FALSE))=TRUE,"",VLOOKUP($B85,기획현황!$D:$BR,기획현황!$BB$1+2,FALSE))</f>
        <v>0</v>
      </c>
      <c r="Y85" s="428">
        <f>IF(ISERROR(VLOOKUP($D85,원자재구매리스트!$D:$Y,원자재구매리스트!O$1-3,FALSE))=TRUE,0,VLOOKUP($D85,원자재구매리스트!$D:$Y,원자재구매리스트!O$1-3,FALSE))</f>
        <v>0</v>
      </c>
      <c r="Z85" s="352">
        <f>IF(ISERROR(VLOOKUP($D85,원자재구매리스트!$D:$Y,원자재구매리스트!P$1-3,FALSE))=TRUE,0,VLOOKUP($D85,원자재구매리스트!$D:$Y,원자재구매리스트!P$1-3,FALSE))</f>
        <v>0</v>
      </c>
      <c r="AA85" s="353">
        <f>IF(ISERROR(VLOOKUP($D85,원자재구매리스트!$D:$Y,원자재구매리스트!R$1-3,FALSE))=TRUE,0,VLOOKUP($D85,원자재구매리스트!$D:$Y,원자재구매리스트!R$1-3,FALSE))</f>
        <v>0</v>
      </c>
      <c r="AB85" s="353">
        <f>IF(ISERROR(VLOOKUP($D85,원자재구매리스트!$D:$Y,원자재구매리스트!T$1-3,FALSE))=TRUE,0,VLOOKUP($D85,원자재구매리스트!$D:$Y,원자재구매리스트!T$1-3,FALSE))</f>
        <v>0</v>
      </c>
      <c r="AC85" s="351">
        <f>IF(ISERROR(VLOOKUP($D85,원자재구매리스트!$D:$Y,원자재구매리스트!U$1-3,FALSE))=TRUE,0,VLOOKUP($D85,원자재구매리스트!$D:$Y,원자재구매리스트!U$1-3,FALSE))</f>
        <v>0</v>
      </c>
      <c r="AD85" s="354">
        <f>IF(ISERROR(VLOOKUP($D85,원자재구매리스트!$D:$Z,원자재구매리스트!Z$1-3,FALSE))=TRUE,0,VLOOKUP($D85,원자재구매리스트!$D:$Z,원자재구매리스트!Z$1-3,FALSE))</f>
        <v>0</v>
      </c>
      <c r="AE85" s="777">
        <f>IF(ISERROR(VLOOKUP($D85,원자재구매리스트!$D:$Y,원자재구매리스트!X$1-3,FALSE))=TRUE,0,VLOOKUP($D85,원자재구매리스트!$D:$Y,원자재구매리스트!X$1-3,FALSE))</f>
        <v>0</v>
      </c>
      <c r="AF85" s="780">
        <f t="shared" si="24"/>
        <v>0</v>
      </c>
      <c r="AG85" s="780">
        <f t="shared" si="25"/>
        <v>0</v>
      </c>
    </row>
    <row r="86" spans="1:33" s="325" customFormat="1" ht="52.5" customHeight="1">
      <c r="A86" s="331">
        <f t="shared" si="15"/>
        <v>79</v>
      </c>
      <c r="B86" s="349" t="str">
        <f t="shared" si="16"/>
        <v/>
      </c>
      <c r="C86" s="303">
        <f t="shared" si="17"/>
        <v>9</v>
      </c>
      <c r="D86" s="303" t="str">
        <f t="shared" si="18"/>
        <v>9</v>
      </c>
      <c r="E86" s="392">
        <f t="shared" si="19"/>
        <v>0</v>
      </c>
      <c r="F86" s="392">
        <f t="shared" si="20"/>
        <v>0</v>
      </c>
      <c r="G86" s="392">
        <f t="shared" si="21"/>
        <v>0</v>
      </c>
      <c r="H86" s="332"/>
      <c r="I86" s="404">
        <f t="shared" si="22"/>
        <v>0</v>
      </c>
      <c r="J86" s="407" t="str">
        <f>IF(ISERROR(VLOOKUP(MID($O86,1,3),CODE!$B:$G,CODE!$C$1,FALSE))=TRUE,"",VLOOKUP(MID($O86,1,3),CODE!$B:$G,CODE!$C$1,FALSE))</f>
        <v/>
      </c>
      <c r="K86" s="377" t="str">
        <f>IF(ISERROR(VLOOKUP(MID($O86,4,2),CODE!$K:$P,CODE!$L$1,FALSE))=TRUE,"",VLOOKUP(MID($O86,4,2),CODE!$K:$P,CODE!$L$1,FALSE))</f>
        <v/>
      </c>
      <c r="L86" s="377">
        <f>IF(ISERROR(VLOOKUP($B86,기획현황!$D:$BR,기획현황!$R$1+2,FALSE))=TRUE,"",VLOOKUP($B86,기획현황!$D:$BR,기획현황!$R$1+2,FALSE))</f>
        <v>0</v>
      </c>
      <c r="M86" s="380"/>
      <c r="N86" s="377" t="str">
        <f>IF(ISERROR(VLOOKUP($A86,원자재구매리스트!$A:$Z,원자재구매리스트!M$1,FALSE))=TRUE,"",VLOOKUP($A86,원자재구매리스트!$A:$Z,원자재구매리스트!M$1,FALSE))</f>
        <v/>
      </c>
      <c r="O86" s="408" t="str">
        <f>IF(ISERROR(VLOOKUP($A86,원자재구매리스트!$A:$Z,원자재구매리스트!N$1,FALSE))=TRUE,"",VLOOKUP($A86,원자재구매리스트!$A:$Z,원자재구매리스트!N$1,FALSE))</f>
        <v/>
      </c>
      <c r="P86" s="413">
        <f>IF(B86="",0,SUMIF(기획현황!$D:$D,원자재구매정보!$B86,기획현황!$AF:$AF))</f>
        <v>0</v>
      </c>
      <c r="Q86" s="379">
        <f>IF(ISERROR(VLOOKUP($B86,기획현황!$D:$BR,기획현황!$AM$1+2,FALSE))=TRUE,"",VLOOKUP($B86,기획현황!$D:$BR,기획현황!$AM$1+2,FALSE))</f>
        <v>0</v>
      </c>
      <c r="R86" s="751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9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9">
        <f>IF(ISERROR(VLOOKUP($B86,기획현황!$D:$BR,기획현황!$AV$1+2,FALSE))=TRUE,"",VLOOKUP($B86,기획현황!$D:$BR,기획현황!$AV$1+2,FALSE))</f>
        <v>0</v>
      </c>
      <c r="U86" s="443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4">
        <f t="shared" si="23"/>
        <v>0</v>
      </c>
      <c r="W86" s="421">
        <f>IF(ISERROR(VLOOKUP($B86,기획현황!$D:$BR,기획현황!$AY$1+2,FALSE))=TRUE,"",VLOOKUP($B86,기획현황!$D:$BR,기획현황!$AY$1+2,FALSE))</f>
        <v>0</v>
      </c>
      <c r="X86" s="422">
        <f>IF(ISERROR(VLOOKUP($B86,기획현황!$D:$BR,기획현황!$BB$1+2,FALSE))=TRUE,"",VLOOKUP($B86,기획현황!$D:$BR,기획현황!$BB$1+2,FALSE))</f>
        <v>0</v>
      </c>
      <c r="Y86" s="428">
        <f>IF(ISERROR(VLOOKUP($D86,원자재구매리스트!$D:$Y,원자재구매리스트!O$1-3,FALSE))=TRUE,0,VLOOKUP($D86,원자재구매리스트!$D:$Y,원자재구매리스트!O$1-3,FALSE))</f>
        <v>0</v>
      </c>
      <c r="Z86" s="352">
        <f>IF(ISERROR(VLOOKUP($D86,원자재구매리스트!$D:$Y,원자재구매리스트!P$1-3,FALSE))=TRUE,0,VLOOKUP($D86,원자재구매리스트!$D:$Y,원자재구매리스트!P$1-3,FALSE))</f>
        <v>0</v>
      </c>
      <c r="AA86" s="353">
        <f>IF(ISERROR(VLOOKUP($D86,원자재구매리스트!$D:$Y,원자재구매리스트!R$1-3,FALSE))=TRUE,0,VLOOKUP($D86,원자재구매리스트!$D:$Y,원자재구매리스트!R$1-3,FALSE))</f>
        <v>0</v>
      </c>
      <c r="AB86" s="353">
        <f>IF(ISERROR(VLOOKUP($D86,원자재구매리스트!$D:$Y,원자재구매리스트!T$1-3,FALSE))=TRUE,0,VLOOKUP($D86,원자재구매리스트!$D:$Y,원자재구매리스트!T$1-3,FALSE))</f>
        <v>0</v>
      </c>
      <c r="AC86" s="351">
        <f>IF(ISERROR(VLOOKUP($D86,원자재구매리스트!$D:$Y,원자재구매리스트!U$1-3,FALSE))=TRUE,0,VLOOKUP($D86,원자재구매리스트!$D:$Y,원자재구매리스트!U$1-3,FALSE))</f>
        <v>0</v>
      </c>
      <c r="AD86" s="354">
        <f>IF(ISERROR(VLOOKUP($D86,원자재구매리스트!$D:$Z,원자재구매리스트!Z$1-3,FALSE))=TRUE,0,VLOOKUP($D86,원자재구매리스트!$D:$Z,원자재구매리스트!Z$1-3,FALSE))</f>
        <v>0</v>
      </c>
      <c r="AE86" s="777">
        <f>IF(ISERROR(VLOOKUP($D86,원자재구매리스트!$D:$Y,원자재구매리스트!X$1-3,FALSE))=TRUE,0,VLOOKUP($D86,원자재구매리스트!$D:$Y,원자재구매리스트!X$1-3,FALSE))</f>
        <v>0</v>
      </c>
      <c r="AF86" s="780">
        <f t="shared" si="24"/>
        <v>0</v>
      </c>
      <c r="AG86" s="780">
        <f t="shared" si="25"/>
        <v>0</v>
      </c>
    </row>
    <row r="87" spans="1:33" s="325" customFormat="1" ht="52.5" customHeight="1">
      <c r="A87" s="331">
        <f t="shared" si="15"/>
        <v>80</v>
      </c>
      <c r="B87" s="349" t="str">
        <f t="shared" si="16"/>
        <v/>
      </c>
      <c r="C87" s="303">
        <f t="shared" si="17"/>
        <v>10</v>
      </c>
      <c r="D87" s="303" t="str">
        <f t="shared" si="18"/>
        <v>10</v>
      </c>
      <c r="E87" s="392">
        <f t="shared" si="19"/>
        <v>0</v>
      </c>
      <c r="F87" s="392">
        <f t="shared" si="20"/>
        <v>0</v>
      </c>
      <c r="G87" s="392">
        <f t="shared" si="21"/>
        <v>0</v>
      </c>
      <c r="H87" s="332"/>
      <c r="I87" s="405">
        <f t="shared" si="22"/>
        <v>0</v>
      </c>
      <c r="J87" s="409" t="str">
        <f>IF(ISERROR(VLOOKUP(MID($O87,1,3),CODE!$B:$G,CODE!$C$1,FALSE))=TRUE,"",VLOOKUP(MID($O87,1,3),CODE!$B:$G,CODE!$C$1,FALSE))</f>
        <v/>
      </c>
      <c r="K87" s="381" t="str">
        <f>IF(ISERROR(VLOOKUP(MID($O87,4,2),CODE!$K:$P,CODE!$L$1,FALSE))=TRUE,"",VLOOKUP(MID($O87,4,2),CODE!$K:$P,CODE!$L$1,FALSE))</f>
        <v/>
      </c>
      <c r="L87" s="381">
        <f>IF(ISERROR(VLOOKUP($B87,기획현황!$D:$BR,기획현황!$R$1+2,FALSE))=TRUE,"",VLOOKUP($B87,기획현황!$D:$BR,기획현황!$R$1+2,FALSE))</f>
        <v>0</v>
      </c>
      <c r="M87" s="382"/>
      <c r="N87" s="381" t="str">
        <f>IF(ISERROR(VLOOKUP($A87,원자재구매리스트!$A:$Z,원자재구매리스트!M$1,FALSE))=TRUE,"",VLOOKUP($A87,원자재구매리스트!$A:$Z,원자재구매리스트!M$1,FALSE))</f>
        <v/>
      </c>
      <c r="O87" s="410" t="str">
        <f>IF(ISERROR(VLOOKUP($A87,원자재구매리스트!$A:$Z,원자재구매리스트!N$1,FALSE))=TRUE,"",VLOOKUP($A87,원자재구매리스트!$A:$Z,원자재구매리스트!N$1,FALSE))</f>
        <v/>
      </c>
      <c r="P87" s="415">
        <f>IF(B87="",0,SUMIF(기획현황!$D:$D,원자재구매정보!$B87,기획현황!$AF:$AF))</f>
        <v>0</v>
      </c>
      <c r="Q87" s="383">
        <f>IF(ISERROR(VLOOKUP($B87,기획현황!$D:$BR,기획현황!$AM$1+2,FALSE))=TRUE,"",VLOOKUP($B87,기획현황!$D:$BR,기획현황!$AM$1+2,FALSE))</f>
        <v>0</v>
      </c>
      <c r="R87" s="751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9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40">
        <f>IF(ISERROR(VLOOKUP($B87,기획현황!$D:$BR,기획현황!$AV$1+2,FALSE))=TRUE,"",VLOOKUP($B87,기획현황!$D:$BR,기획현황!$AV$1+2,FALSE))</f>
        <v>0</v>
      </c>
      <c r="U87" s="444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6">
        <f t="shared" si="23"/>
        <v>0</v>
      </c>
      <c r="W87" s="423">
        <f>IF(ISERROR(VLOOKUP($B87,기획현황!$D:$BR,기획현황!$AY$1+2,FALSE))=TRUE,"",VLOOKUP($B87,기획현황!$D:$BR,기획현황!$AY$1+2,FALSE))</f>
        <v>0</v>
      </c>
      <c r="X87" s="424">
        <f>IF(ISERROR(VLOOKUP($B87,기획현황!$D:$BR,기획현황!$BB$1+2,FALSE))=TRUE,"",VLOOKUP($B87,기획현황!$D:$BR,기획현황!$BB$1+2,FALSE))</f>
        <v>0</v>
      </c>
      <c r="Y87" s="428">
        <f>IF(ISERROR(VLOOKUP($D87,원자재구매리스트!$D:$Y,원자재구매리스트!O$1-3,FALSE))=TRUE,0,VLOOKUP($D87,원자재구매리스트!$D:$Y,원자재구매리스트!O$1-3,FALSE))</f>
        <v>0</v>
      </c>
      <c r="Z87" s="352">
        <f>IF(ISERROR(VLOOKUP($D87,원자재구매리스트!$D:$Y,원자재구매리스트!P$1-3,FALSE))=TRUE,0,VLOOKUP($D87,원자재구매리스트!$D:$Y,원자재구매리스트!P$1-3,FALSE))</f>
        <v>0</v>
      </c>
      <c r="AA87" s="353">
        <f>IF(ISERROR(VLOOKUP($D87,원자재구매리스트!$D:$Y,원자재구매리스트!R$1-3,FALSE))=TRUE,0,VLOOKUP($D87,원자재구매리스트!$D:$Y,원자재구매리스트!R$1-3,FALSE))</f>
        <v>0</v>
      </c>
      <c r="AB87" s="353">
        <f>IF(ISERROR(VLOOKUP($D87,원자재구매리스트!$D:$Y,원자재구매리스트!T$1-3,FALSE))=TRUE,0,VLOOKUP($D87,원자재구매리스트!$D:$Y,원자재구매리스트!T$1-3,FALSE))</f>
        <v>0</v>
      </c>
      <c r="AC87" s="351">
        <f>IF(ISERROR(VLOOKUP($D87,원자재구매리스트!$D:$Y,원자재구매리스트!U$1-3,FALSE))=TRUE,0,VLOOKUP($D87,원자재구매리스트!$D:$Y,원자재구매리스트!U$1-3,FALSE))</f>
        <v>0</v>
      </c>
      <c r="AD87" s="354">
        <f>IF(ISERROR(VLOOKUP($D87,원자재구매리스트!$D:$Z,원자재구매리스트!Z$1-3,FALSE))=TRUE,0,VLOOKUP($D87,원자재구매리스트!$D:$Z,원자재구매리스트!Z$1-3,FALSE))</f>
        <v>0</v>
      </c>
      <c r="AE87" s="777">
        <f>IF(ISERROR(VLOOKUP($D87,원자재구매리스트!$D:$Y,원자재구매리스트!X$1-3,FALSE))=TRUE,0,VLOOKUP($D87,원자재구매리스트!$D:$Y,원자재구매리스트!X$1-3,FALSE))</f>
        <v>0</v>
      </c>
      <c r="AF87" s="780">
        <f t="shared" si="24"/>
        <v>0</v>
      </c>
      <c r="AG87" s="780">
        <f t="shared" si="25"/>
        <v>0</v>
      </c>
    </row>
    <row r="88" spans="1:33" s="403" customFormat="1" ht="21.75" customHeight="1">
      <c r="A88" s="394"/>
      <c r="B88" s="395"/>
      <c r="C88" s="395"/>
      <c r="D88" s="395"/>
      <c r="E88" s="395"/>
      <c r="F88" s="396"/>
      <c r="G88" s="396"/>
      <c r="H88" s="397"/>
      <c r="I88" s="406" t="s">
        <v>526</v>
      </c>
      <c r="J88" s="411"/>
      <c r="K88" s="388"/>
      <c r="L88" s="388"/>
      <c r="M88" s="388"/>
      <c r="N88" s="388"/>
      <c r="O88" s="412"/>
      <c r="P88" s="417">
        <f>SUMIF($C:$C,1,$P:$P)</f>
        <v>600</v>
      </c>
      <c r="Q88" s="398">
        <f>SUMPRODUCT(F8:F87,E8:E87)</f>
        <v>33000000</v>
      </c>
      <c r="R88" s="398"/>
      <c r="S88" s="398"/>
      <c r="T88" s="441"/>
      <c r="U88" s="445">
        <f>SUMPRODUCT(G8:G87,E8:E87)</f>
        <v>5986458</v>
      </c>
      <c r="V88" s="418">
        <f>IF(ISERROR(Q88/(U88*1.1))=TRUE,0,Q88/(U88*1.1))</f>
        <v>5.011310527861383</v>
      </c>
      <c r="W88" s="425"/>
      <c r="X88" s="426"/>
      <c r="Y88" s="429"/>
      <c r="Z88" s="400"/>
      <c r="AA88" s="401"/>
      <c r="AB88" s="401">
        <f>SUMPRODUCT(AB8:AB87,AE8:AE87)</f>
        <v>386400</v>
      </c>
      <c r="AC88" s="399"/>
      <c r="AD88" s="402"/>
      <c r="AE88" s="778">
        <f>SUM(AE8:AE87)</f>
        <v>83</v>
      </c>
      <c r="AF88" s="781">
        <f>SUM(AF8:AF87)</f>
        <v>425040</v>
      </c>
      <c r="AG88" s="782">
        <f>SUM(AG8:AG87)</f>
        <v>1416.8000000000002</v>
      </c>
    </row>
    <row r="89" spans="1:33" ht="17.25">
      <c r="I89" s="342"/>
    </row>
    <row r="93" spans="1:33">
      <c r="L93" s="374"/>
      <c r="M93" s="374"/>
      <c r="N93" s="374"/>
      <c r="O93" s="374"/>
      <c r="P93" s="334"/>
      <c r="Q93" s="376"/>
      <c r="R93" s="343"/>
      <c r="S93" s="344"/>
      <c r="T93" s="344"/>
      <c r="U93" s="332"/>
      <c r="V93" s="346"/>
    </row>
    <row r="94" spans="1:33">
      <c r="L94" s="374"/>
      <c r="M94" s="374"/>
      <c r="N94" s="374"/>
      <c r="O94" s="374"/>
      <c r="P94" s="334"/>
      <c r="Q94" s="376"/>
      <c r="R94" s="343"/>
      <c r="S94" s="344"/>
      <c r="T94" s="344"/>
      <c r="U94" s="332"/>
      <c r="V94" s="346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18" priority="39">
      <formula>$O7=$O8</formula>
    </cfRule>
    <cfRule type="expression" dxfId="417" priority="40">
      <formula>$O7=$O8=FALSE</formula>
    </cfRule>
  </conditionalFormatting>
  <conditionalFormatting sqref="I8:X87">
    <cfRule type="expression" dxfId="416" priority="37">
      <formula>$O7=$O8</formula>
    </cfRule>
    <cfRule type="expression" dxfId="415" priority="38">
      <formula>$O7=$O8=FALSE</formula>
    </cfRule>
  </conditionalFormatting>
  <conditionalFormatting sqref="R8:R87">
    <cfRule type="expression" dxfId="414" priority="35">
      <formula>$O7=$O8</formula>
    </cfRule>
    <cfRule type="expression" dxfId="413" priority="36">
      <formula>$O7=$O8=FALSE</formula>
    </cfRule>
  </conditionalFormatting>
  <conditionalFormatting sqref="R8:R87">
    <cfRule type="expression" dxfId="412" priority="33">
      <formula>$O7=$O8</formula>
    </cfRule>
    <cfRule type="expression" dxfId="411" priority="34">
      <formula>$O7=$O8=FALSE</formula>
    </cfRule>
  </conditionalFormatting>
  <conditionalFormatting sqref="R8:R87">
    <cfRule type="expression" dxfId="410" priority="31">
      <formula>$O7=$O8</formula>
    </cfRule>
    <cfRule type="expression" dxfId="409" priority="32">
      <formula>$O7=$O8=FALSE</formula>
    </cfRule>
  </conditionalFormatting>
  <conditionalFormatting sqref="R8:R87">
    <cfRule type="expression" dxfId="408" priority="29">
      <formula>$O7=$O8</formula>
    </cfRule>
    <cfRule type="expression" dxfId="407" priority="30">
      <formula>$O7=$O8=FALSE</formula>
    </cfRule>
  </conditionalFormatting>
  <conditionalFormatting sqref="R8:R87">
    <cfRule type="expression" dxfId="406" priority="27">
      <formula>$O7=$O8</formula>
    </cfRule>
    <cfRule type="expression" dxfId="405" priority="28">
      <formula>$O7=$O8=FALSE</formula>
    </cfRule>
  </conditionalFormatting>
  <conditionalFormatting sqref="R8:R87">
    <cfRule type="expression" dxfId="404" priority="25">
      <formula>$O7=$O8</formula>
    </cfRule>
    <cfRule type="expression" dxfId="403" priority="26">
      <formula>$O7=$O8=FALSE</formula>
    </cfRule>
  </conditionalFormatting>
  <conditionalFormatting sqref="R8:R87">
    <cfRule type="expression" dxfId="402" priority="23">
      <formula>$O7=$O8</formula>
    </cfRule>
    <cfRule type="expression" dxfId="401" priority="24">
      <formula>$O7=$O8=FALSE</formula>
    </cfRule>
  </conditionalFormatting>
  <conditionalFormatting sqref="R8:R87">
    <cfRule type="expression" dxfId="400" priority="21">
      <formula>$O7=$O8</formula>
    </cfRule>
    <cfRule type="expression" dxfId="399" priority="22">
      <formula>$O7=$O8=FALSE</formula>
    </cfRule>
  </conditionalFormatting>
  <conditionalFormatting sqref="R8:R87">
    <cfRule type="expression" dxfId="398" priority="19">
      <formula>$O7=$O8</formula>
    </cfRule>
    <cfRule type="expression" dxfId="397" priority="20">
      <formula>$O7=$O8=FALSE</formula>
    </cfRule>
  </conditionalFormatting>
  <conditionalFormatting sqref="R8:R87">
    <cfRule type="expression" dxfId="396" priority="17">
      <formula>$O7=$O8</formula>
    </cfRule>
    <cfRule type="expression" dxfId="395" priority="18">
      <formula>$O7=$O8=FALSE</formula>
    </cfRule>
  </conditionalFormatting>
  <conditionalFormatting sqref="W8">
    <cfRule type="expression" dxfId="394" priority="15">
      <formula>$O7=$O8</formula>
    </cfRule>
    <cfRule type="expression" dxfId="393" priority="16">
      <formula>$O7=$O8=FALSE</formula>
    </cfRule>
  </conditionalFormatting>
  <conditionalFormatting sqref="W8">
    <cfRule type="expression" dxfId="392" priority="13">
      <formula>$O7=$O8</formula>
    </cfRule>
    <cfRule type="expression" dxfId="391" priority="14">
      <formula>$O7=$O8=FALSE</formula>
    </cfRule>
  </conditionalFormatting>
  <conditionalFormatting sqref="W10">
    <cfRule type="expression" dxfId="390" priority="11">
      <formula>$O9=$O10</formula>
    </cfRule>
    <cfRule type="expression" dxfId="389" priority="12">
      <formula>$O9=$O10=FALSE</formula>
    </cfRule>
  </conditionalFormatting>
  <conditionalFormatting sqref="W10">
    <cfRule type="expression" dxfId="388" priority="9">
      <formula>$O9=$O10</formula>
    </cfRule>
    <cfRule type="expression" dxfId="387" priority="10">
      <formula>$O9=$O10=FALSE</formula>
    </cfRule>
  </conditionalFormatting>
  <conditionalFormatting sqref="W12">
    <cfRule type="expression" dxfId="386" priority="7">
      <formula>$O11=$O12</formula>
    </cfRule>
    <cfRule type="expression" dxfId="385" priority="8">
      <formula>$O11=$O12=FALSE</formula>
    </cfRule>
  </conditionalFormatting>
  <conditionalFormatting sqref="W12">
    <cfRule type="expression" dxfId="384" priority="5">
      <formula>$O11=$O12</formula>
    </cfRule>
    <cfRule type="expression" dxfId="383" priority="6">
      <formula>$O11=$O12=FALSE</formula>
    </cfRule>
  </conditionalFormatting>
  <conditionalFormatting sqref="W10">
    <cfRule type="expression" dxfId="382" priority="3">
      <formula>$O9=$O10</formula>
    </cfRule>
    <cfRule type="expression" dxfId="381" priority="4">
      <formula>$O9=$O10=FALSE</formula>
    </cfRule>
  </conditionalFormatting>
  <conditionalFormatting sqref="W10">
    <cfRule type="expression" dxfId="380" priority="1">
      <formula>$O9=$O10</formula>
    </cfRule>
    <cfRule type="expression" dxfId="379" priority="2">
      <formula>$O9=$O10=FALSE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27"/>
  <sheetViews>
    <sheetView showGridLines="0" workbookViewId="0">
      <selection activeCell="F32" sqref="F32"/>
    </sheetView>
  </sheetViews>
  <sheetFormatPr defaultRowHeight="13.5" outlineLevelRow="1" outlineLevelCol="1"/>
  <cols>
    <col min="1" max="1" width="1.5546875" style="453" customWidth="1"/>
    <col min="2" max="2" width="12.33203125" style="453" customWidth="1"/>
    <col min="3" max="3" width="8.109375" style="453" customWidth="1" outlineLevel="1"/>
    <col min="4" max="4" width="10.21875" style="453" customWidth="1"/>
    <col min="5" max="5" width="10.44140625" style="453" customWidth="1"/>
    <col min="6" max="6" width="33.109375" style="453" customWidth="1"/>
    <col min="7" max="7" width="2.44140625" style="453" customWidth="1"/>
    <col min="8" max="8" width="1.5546875" style="453" customWidth="1"/>
    <col min="9" max="9" width="10" style="453" customWidth="1"/>
    <col min="10" max="16384" width="8.88671875" style="453"/>
  </cols>
  <sheetData>
    <row r="1" spans="2:7">
      <c r="B1" s="1082" t="s">
        <v>1855</v>
      </c>
    </row>
    <row r="2" spans="2:7">
      <c r="B2" s="453" t="s">
        <v>2176</v>
      </c>
      <c r="G2" s="454"/>
    </row>
    <row r="3" spans="2:7">
      <c r="G3" s="454"/>
    </row>
    <row r="4" spans="2:7">
      <c r="B4" s="453" t="s">
        <v>1856</v>
      </c>
      <c r="G4" s="454"/>
    </row>
    <row r="5" spans="2:7">
      <c r="B5" s="453" t="s">
        <v>1857</v>
      </c>
      <c r="G5" s="454"/>
    </row>
    <row r="6" spans="2:7">
      <c r="G6" s="454"/>
    </row>
    <row r="7" spans="2:7">
      <c r="B7" s="453" t="s">
        <v>1858</v>
      </c>
      <c r="G7" s="454"/>
    </row>
    <row r="8" spans="2:7" hidden="1" outlineLevel="1">
      <c r="G8" s="454"/>
    </row>
    <row r="9" spans="2:7" hidden="1" outlineLevel="1">
      <c r="G9" s="454"/>
    </row>
    <row r="10" spans="2:7" hidden="1" outlineLevel="1">
      <c r="B10" s="1272"/>
      <c r="C10" s="1273"/>
      <c r="D10" s="1274" t="s">
        <v>538</v>
      </c>
      <c r="E10" s="1275"/>
      <c r="F10" s="455"/>
    </row>
    <row r="11" spans="2:7" collapsed="1">
      <c r="B11" s="1278" t="s">
        <v>1386</v>
      </c>
      <c r="C11" s="1279" t="s">
        <v>1654</v>
      </c>
      <c r="D11" s="1278" t="s">
        <v>1656</v>
      </c>
      <c r="E11" s="1279" t="s">
        <v>1657</v>
      </c>
      <c r="F11" s="1085" t="s">
        <v>1859</v>
      </c>
    </row>
    <row r="12" spans="2:7">
      <c r="B12" s="1277" t="s">
        <v>2197</v>
      </c>
      <c r="C12" s="1272" t="s">
        <v>2198</v>
      </c>
      <c r="D12" s="1276">
        <v>14</v>
      </c>
      <c r="E12" s="1276">
        <v>58520.000000000007</v>
      </c>
      <c r="F12" s="1083" t="str">
        <f>IF(C12="","",VLOOKUP($C12,[2]원자재업체정보!$B:$I,8,))</f>
        <v>우리은행-곽영임-063-291911-02-001</v>
      </c>
    </row>
    <row r="13" spans="2:7">
      <c r="B13" s="1277" t="s">
        <v>7983</v>
      </c>
      <c r="C13" s="1272" t="s">
        <v>7984</v>
      </c>
      <c r="D13" s="1276">
        <v>69</v>
      </c>
      <c r="E13" s="1276">
        <v>366520.00000000006</v>
      </c>
      <c r="F13" s="1083" t="e">
        <f>IF(C13="","",VLOOKUP($C13,[2]원자재업체정보!$B:$I,8,))</f>
        <v>#N/A</v>
      </c>
    </row>
    <row r="14" spans="2:7">
      <c r="B14" s="1279" t="s">
        <v>531</v>
      </c>
      <c r="C14" s="1279"/>
      <c r="D14" s="1280">
        <v>83</v>
      </c>
      <c r="E14" s="1280">
        <v>425040.00000000006</v>
      </c>
      <c r="F14" s="1083" t="str">
        <f>IF(C14="","",VLOOKUP($C14,[2]원자재업체정보!$B:$I,8,))</f>
        <v/>
      </c>
    </row>
    <row r="15" spans="2:7">
      <c r="B15"/>
      <c r="C15"/>
      <c r="D15"/>
      <c r="E15"/>
      <c r="F15" s="1083" t="str">
        <f>IF(C15="","",VLOOKUP($C15,[2]원자재업체정보!$B:$I,8,))</f>
        <v/>
      </c>
    </row>
    <row r="16" spans="2:7">
      <c r="B16"/>
      <c r="C16"/>
      <c r="D16"/>
      <c r="E16"/>
      <c r="F16" s="1083" t="str">
        <f>IF(C16="","",VLOOKUP($C16,[2]원자재업체정보!$B:$I,8,))</f>
        <v/>
      </c>
    </row>
    <row r="17" spans="2:6">
      <c r="B17"/>
      <c r="C17"/>
      <c r="D17"/>
      <c r="E17"/>
      <c r="F17" s="1156"/>
    </row>
    <row r="18" spans="2:6">
      <c r="B18"/>
      <c r="C18"/>
      <c r="D18"/>
      <c r="E18"/>
    </row>
    <row r="19" spans="2:6">
      <c r="B19"/>
      <c r="C19"/>
      <c r="D19"/>
      <c r="E19"/>
    </row>
    <row r="20" spans="2:6">
      <c r="B20"/>
      <c r="C20"/>
      <c r="D20"/>
      <c r="E20"/>
    </row>
    <row r="21" spans="2:6">
      <c r="B21" s="453" t="s">
        <v>1897</v>
      </c>
    </row>
    <row r="23" spans="2:6">
      <c r="B23" s="453" t="s">
        <v>1860</v>
      </c>
    </row>
    <row r="24" spans="2:6">
      <c r="B24" s="453" t="s">
        <v>1861</v>
      </c>
    </row>
    <row r="26" spans="2:6">
      <c r="B26" s="453" t="s">
        <v>1862</v>
      </c>
    </row>
    <row r="27" spans="2:6">
      <c r="B27" s="453" t="s">
        <v>1863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M11" sqref="M11:R11"/>
    </sheetView>
  </sheetViews>
  <sheetFormatPr defaultRowHeight="90" customHeight="1" outlineLevelRow="1" outlineLevelCol="1"/>
  <cols>
    <col min="1" max="3" width="5.109375" style="659" customWidth="1" outlineLevel="1"/>
    <col min="4" max="4" width="5.109375" style="660" customWidth="1" outlineLevel="1"/>
    <col min="5" max="5" width="5.109375" style="659" customWidth="1" outlineLevel="1"/>
    <col min="6" max="7" width="8.21875" style="659" customWidth="1" outlineLevel="1"/>
    <col min="8" max="8" width="5.109375" style="659" customWidth="1" outlineLevel="1"/>
    <col min="9" max="9" width="1.6640625" style="619" customWidth="1"/>
    <col min="10" max="10" width="15.109375" style="659" customWidth="1"/>
    <col min="11" max="11" width="11.6640625" style="659" customWidth="1"/>
    <col min="12" max="12" width="15.33203125" style="659" customWidth="1"/>
    <col min="13" max="13" width="11.6640625" style="659" customWidth="1"/>
    <col min="14" max="15" width="11.6640625" style="661" customWidth="1"/>
    <col min="16" max="16" width="11.6640625" style="662" customWidth="1"/>
    <col min="17" max="19" width="11.6640625" style="682" customWidth="1"/>
    <col min="20" max="20" width="14.21875" style="683" customWidth="1"/>
    <col min="21" max="21" width="12.109375" style="453" customWidth="1"/>
    <col min="22" max="22" width="1.5546875" style="661" customWidth="1"/>
    <col min="23" max="16384" width="8.88671875" style="661"/>
  </cols>
  <sheetData>
    <row r="1" spans="1:41" s="288" customFormat="1" ht="13.5" hidden="1" customHeight="1" outlineLevel="1">
      <c r="A1" s="299"/>
      <c r="B1" s="299">
        <v>2</v>
      </c>
      <c r="C1" s="299">
        <f t="shared" ref="C1:U1" si="0">B1+1</f>
        <v>3</v>
      </c>
      <c r="D1" s="299">
        <f t="shared" si="0"/>
        <v>4</v>
      </c>
      <c r="E1" s="299">
        <f t="shared" si="0"/>
        <v>5</v>
      </c>
      <c r="F1" s="299">
        <f t="shared" si="0"/>
        <v>6</v>
      </c>
      <c r="G1" s="299">
        <f t="shared" si="0"/>
        <v>7</v>
      </c>
      <c r="H1" s="299">
        <f t="shared" si="0"/>
        <v>8</v>
      </c>
      <c r="I1" s="299">
        <f t="shared" si="0"/>
        <v>9</v>
      </c>
      <c r="J1" s="299">
        <f t="shared" si="0"/>
        <v>10</v>
      </c>
      <c r="K1" s="299">
        <f t="shared" si="0"/>
        <v>11</v>
      </c>
      <c r="L1" s="299">
        <f t="shared" si="0"/>
        <v>12</v>
      </c>
      <c r="M1" s="299">
        <f t="shared" si="0"/>
        <v>13</v>
      </c>
      <c r="N1" s="299">
        <f t="shared" si="0"/>
        <v>14</v>
      </c>
      <c r="O1" s="299">
        <f t="shared" si="0"/>
        <v>15</v>
      </c>
      <c r="P1" s="299">
        <f t="shared" si="0"/>
        <v>16</v>
      </c>
      <c r="Q1" s="299">
        <f t="shared" si="0"/>
        <v>17</v>
      </c>
      <c r="R1" s="299">
        <f t="shared" si="0"/>
        <v>18</v>
      </c>
      <c r="S1" s="299">
        <f t="shared" si="0"/>
        <v>19</v>
      </c>
      <c r="T1" s="299">
        <f t="shared" si="0"/>
        <v>20</v>
      </c>
      <c r="U1" s="299">
        <f t="shared" si="0"/>
        <v>21</v>
      </c>
    </row>
    <row r="2" spans="1:41" s="286" customFormat="1" ht="31.5" collapsed="1">
      <c r="A2" s="300"/>
      <c r="B2" s="300"/>
      <c r="C2" s="300"/>
      <c r="D2" s="299"/>
      <c r="E2" s="300"/>
      <c r="F2" s="300"/>
      <c r="G2" s="300"/>
      <c r="H2" s="300"/>
      <c r="I2" s="385"/>
      <c r="J2" s="1454" t="s">
        <v>1712</v>
      </c>
      <c r="K2" s="1454"/>
      <c r="L2" s="1454"/>
      <c r="M2" s="1454"/>
      <c r="N2" s="1454"/>
      <c r="O2" s="1454"/>
      <c r="P2" s="1454"/>
      <c r="Q2" s="1454"/>
      <c r="R2" s="1454"/>
      <c r="S2" s="1454"/>
      <c r="T2" s="1454"/>
      <c r="U2" s="1454"/>
      <c r="W2" s="434"/>
    </row>
    <row r="3" spans="1:41" s="287" customFormat="1" ht="19.5">
      <c r="A3" s="299"/>
      <c r="B3" s="299"/>
      <c r="C3" s="299"/>
      <c r="D3" s="299"/>
      <c r="E3" s="299"/>
      <c r="F3" s="299"/>
      <c r="G3" s="299"/>
      <c r="H3" s="299"/>
      <c r="I3" s="384"/>
      <c r="J3" s="288"/>
      <c r="L3" s="288"/>
      <c r="N3" s="491"/>
      <c r="P3" s="289"/>
      <c r="Q3" s="289"/>
      <c r="R3" s="288"/>
      <c r="S3" s="613"/>
      <c r="T3" s="290"/>
      <c r="U3" s="492"/>
    </row>
    <row r="4" spans="1:41" s="291" customFormat="1" ht="19.5">
      <c r="A4" s="301"/>
      <c r="B4" s="301"/>
      <c r="C4" s="301"/>
      <c r="D4" s="299"/>
      <c r="E4" s="301"/>
      <c r="F4" s="301"/>
      <c r="G4" s="301"/>
      <c r="H4" s="301"/>
      <c r="I4" s="386"/>
      <c r="J4" s="614" t="s">
        <v>1659</v>
      </c>
      <c r="K4" s="1497" t="s">
        <v>1868</v>
      </c>
      <c r="L4" s="1497"/>
      <c r="M4" s="1497"/>
      <c r="N4" s="1497"/>
      <c r="O4" s="1497"/>
      <c r="P4" s="615" t="s">
        <v>1661</v>
      </c>
      <c r="Q4" s="1498" t="s">
        <v>1869</v>
      </c>
      <c r="R4" s="1499"/>
      <c r="S4" s="613"/>
    </row>
    <row r="5" spans="1:41" s="291" customFormat="1" ht="17.25">
      <c r="A5" s="301"/>
      <c r="B5" s="301"/>
      <c r="C5" s="301"/>
      <c r="D5" s="299"/>
      <c r="E5" s="301"/>
      <c r="F5" s="301"/>
      <c r="G5" s="301"/>
      <c r="H5" s="301"/>
      <c r="I5" s="386"/>
      <c r="J5" s="614" t="s">
        <v>1660</v>
      </c>
      <c r="K5" s="1086">
        <v>41579</v>
      </c>
      <c r="L5" s="614" t="s">
        <v>1713</v>
      </c>
      <c r="M5" s="672" t="s">
        <v>1725</v>
      </c>
      <c r="N5" s="614" t="s">
        <v>1622</v>
      </c>
      <c r="O5" s="666">
        <v>41592</v>
      </c>
      <c r="P5" s="614" t="s">
        <v>1714</v>
      </c>
      <c r="Q5" s="1500" t="s">
        <v>1715</v>
      </c>
      <c r="R5" s="1501"/>
      <c r="S5" s="613"/>
    </row>
    <row r="6" spans="1:41" s="616" customFormat="1" ht="19.5">
      <c r="A6" s="299"/>
      <c r="B6" s="299"/>
      <c r="C6" s="299"/>
      <c r="D6" s="299"/>
      <c r="E6" s="299"/>
      <c r="F6" s="299"/>
      <c r="G6" s="299"/>
      <c r="H6" s="299"/>
      <c r="I6" s="384"/>
      <c r="J6" s="384"/>
      <c r="K6" s="384"/>
      <c r="L6" s="384"/>
      <c r="M6" s="384"/>
      <c r="R6" s="384"/>
      <c r="S6" s="384"/>
      <c r="U6" s="617"/>
    </row>
    <row r="7" spans="1:41" s="619" customFormat="1" ht="23.25" customHeight="1">
      <c r="A7" s="618"/>
      <c r="B7" s="618"/>
      <c r="C7" s="618"/>
      <c r="D7" s="299"/>
      <c r="E7" s="618"/>
      <c r="F7" s="618"/>
      <c r="G7" s="618"/>
      <c r="H7" s="618"/>
      <c r="J7" s="620" t="s">
        <v>1716</v>
      </c>
      <c r="K7" s="1502" t="s">
        <v>1717</v>
      </c>
      <c r="L7" s="1503"/>
      <c r="M7" s="1503"/>
      <c r="N7" s="1503"/>
      <c r="O7" s="1503"/>
      <c r="P7" s="1503"/>
      <c r="Q7" s="1503"/>
      <c r="R7" s="1503"/>
      <c r="S7" s="1503"/>
      <c r="T7" s="1504"/>
      <c r="U7" s="1505" t="s">
        <v>1351</v>
      </c>
    </row>
    <row r="8" spans="1:41" s="619" customFormat="1" ht="23.25" customHeight="1">
      <c r="A8" s="618"/>
      <c r="B8" s="618"/>
      <c r="C8" s="618"/>
      <c r="D8" s="299"/>
      <c r="E8" s="618"/>
      <c r="F8" s="618"/>
      <c r="G8" s="618"/>
      <c r="H8" s="618"/>
      <c r="J8" s="620" t="s">
        <v>1326</v>
      </c>
      <c r="K8" s="621" t="s">
        <v>1310</v>
      </c>
      <c r="L8" s="622" t="s">
        <v>1718</v>
      </c>
      <c r="M8" s="623" t="s">
        <v>542</v>
      </c>
      <c r="N8" s="624" t="s">
        <v>1311</v>
      </c>
      <c r="O8" s="625" t="s">
        <v>1719</v>
      </c>
      <c r="P8" s="1507" t="s">
        <v>1726</v>
      </c>
      <c r="Q8" s="1508"/>
      <c r="R8" s="626" t="s">
        <v>1799</v>
      </c>
      <c r="S8" s="623" t="s">
        <v>1727</v>
      </c>
      <c r="T8" s="627" t="s">
        <v>1728</v>
      </c>
      <c r="U8" s="1506"/>
    </row>
    <row r="9" spans="1:41" s="619" customFormat="1" ht="23.25" customHeight="1">
      <c r="A9" s="618"/>
      <c r="B9" s="618"/>
      <c r="C9" s="618"/>
      <c r="D9" s="299"/>
      <c r="E9" s="618"/>
      <c r="F9" s="618"/>
      <c r="G9" s="618"/>
      <c r="H9" s="618"/>
      <c r="J9" s="628" t="s">
        <v>1729</v>
      </c>
      <c r="K9" s="629"/>
      <c r="L9" s="630"/>
      <c r="M9" s="631"/>
      <c r="N9" s="632"/>
      <c r="O9" s="633"/>
      <c r="P9" s="673"/>
      <c r="Q9" s="674"/>
      <c r="R9" s="670"/>
      <c r="S9" s="671">
        <f>SUM(S11:S1048576)</f>
        <v>0</v>
      </c>
      <c r="T9" s="724">
        <f>SUM(T11:T1048576)</f>
        <v>0</v>
      </c>
      <c r="U9" s="634"/>
    </row>
    <row r="10" spans="1:41" s="499" customFormat="1" ht="23.25" hidden="1" customHeight="1" outlineLevel="1">
      <c r="A10" s="495" t="s">
        <v>1730</v>
      </c>
      <c r="B10" s="495" t="s">
        <v>1626</v>
      </c>
      <c r="C10" s="495" t="s">
        <v>1731</v>
      </c>
      <c r="D10" s="635" t="s">
        <v>1732</v>
      </c>
      <c r="E10" s="610" t="s">
        <v>1733</v>
      </c>
      <c r="F10" s="611" t="s">
        <v>1734</v>
      </c>
      <c r="G10" s="611" t="s">
        <v>1735</v>
      </c>
      <c r="H10" s="610" t="s">
        <v>1736</v>
      </c>
      <c r="I10" s="511" t="s">
        <v>1737</v>
      </c>
      <c r="J10" s="636" t="s">
        <v>1382</v>
      </c>
      <c r="K10" s="637" t="s">
        <v>1372</v>
      </c>
      <c r="L10" s="638" t="s">
        <v>1720</v>
      </c>
      <c r="M10" s="639" t="s">
        <v>1375</v>
      </c>
      <c r="N10" s="640" t="s">
        <v>1381</v>
      </c>
      <c r="O10" s="641" t="s">
        <v>1721</v>
      </c>
      <c r="P10" s="675" t="s">
        <v>1722</v>
      </c>
      <c r="Q10" s="676"/>
      <c r="R10" s="677" t="s">
        <v>1799</v>
      </c>
      <c r="S10" s="678" t="s">
        <v>1723</v>
      </c>
      <c r="T10" s="679" t="s">
        <v>1724</v>
      </c>
      <c r="U10" s="642" t="s">
        <v>1738</v>
      </c>
      <c r="V10" s="498"/>
      <c r="W10" s="498"/>
    </row>
    <row r="11" spans="1:41" s="499" customFormat="1" ht="88.5" customHeight="1" collapsed="1">
      <c r="A11" s="495">
        <v>1</v>
      </c>
      <c r="B11" s="495" t="str">
        <f>IF(J11="","",MID($K$4,15,100)&amp;$J11)</f>
        <v>ELK-FOREMOST-08ELKMIF0908BK</v>
      </c>
      <c r="C11" s="495">
        <f>IF(J11="",0,SUMIF(기획현황!D:D,부자재구매리스트!$B11,기획현황!AF:AF))</f>
        <v>0</v>
      </c>
      <c r="D11" s="643" t="str">
        <f>IF($L11="","",VLOOKUP($L11,[3]부자재리스트!$A:$R,[3]부자재리스트!$N$1,FALSE))</f>
        <v>FMS</v>
      </c>
      <c r="E11" s="644" t="str">
        <f t="shared" ref="E11:E25" si="1">IF($L11="","",$K$4)</f>
        <v>RXK-KIDS-14SS-ELK-FOREMOST-08</v>
      </c>
      <c r="F11" s="644">
        <f t="shared" ref="F11:F25" si="2">IF($L11="","",$K$5)</f>
        <v>41579</v>
      </c>
      <c r="G11" s="644">
        <f t="shared" ref="G11:G25" si="3">IF($L11="","",$O$5)</f>
        <v>41592</v>
      </c>
      <c r="H11" s="644" t="str">
        <f t="shared" ref="H11:H25" si="4">IF($L11="","",$Q$4)</f>
        <v>조현정</v>
      </c>
      <c r="I11" s="684"/>
      <c r="J11" s="746" t="s">
        <v>1867</v>
      </c>
      <c r="K11" s="773"/>
      <c r="L11" s="743" t="s">
        <v>1870</v>
      </c>
      <c r="M11" s="647" t="s">
        <v>1871</v>
      </c>
      <c r="N11" s="648" t="s">
        <v>1872</v>
      </c>
      <c r="O11" s="649" t="s">
        <v>1873</v>
      </c>
      <c r="P11" s="667" t="s">
        <v>1874</v>
      </c>
      <c r="Q11" s="680">
        <v>500</v>
      </c>
      <c r="R11" s="668">
        <v>1</v>
      </c>
      <c r="S11" s="669">
        <f>C11*R11</f>
        <v>0</v>
      </c>
      <c r="T11" s="723">
        <f>IF(ISERROR(Q11*S11)=TRUE,0,Q11*S11)</f>
        <v>0</v>
      </c>
      <c r="U11" s="650"/>
      <c r="V11" s="498"/>
      <c r="W11" s="498"/>
      <c r="Z11" s="498"/>
      <c r="AA11" s="651"/>
      <c r="AB11" s="651"/>
      <c r="AC11" s="652"/>
      <c r="AD11" s="498"/>
      <c r="AE11" s="498"/>
      <c r="AF11" s="653"/>
      <c r="AG11" s="498"/>
      <c r="AH11" s="654"/>
      <c r="AI11" s="498"/>
      <c r="AJ11" s="498"/>
      <c r="AK11" s="655"/>
      <c r="AL11" s="656"/>
      <c r="AM11" s="498"/>
      <c r="AN11" s="498"/>
      <c r="AO11" s="657"/>
    </row>
    <row r="12" spans="1:41" s="499" customFormat="1" ht="88.5" customHeight="1" collapsed="1">
      <c r="A12" s="495">
        <v>2</v>
      </c>
      <c r="B12" s="495" t="str">
        <f t="shared" ref="B12:B25" si="5">IF(J12="","",MID($K$4,15,100)&amp;$J12)</f>
        <v/>
      </c>
      <c r="C12" s="495">
        <f>IF(J12="",0,SUMIF(기획현황!D:D,부자재구매리스트!$B12,기획현황!AF:AF))</f>
        <v>0</v>
      </c>
      <c r="D12" s="643" t="str">
        <f>IF($L12="","",VLOOKUP($L12,[3]부자재리스트!$A:$R,[3]부자재리스트!$N$1,FALSE))</f>
        <v/>
      </c>
      <c r="E12" s="644" t="str">
        <f t="shared" si="1"/>
        <v/>
      </c>
      <c r="F12" s="644" t="str">
        <f t="shared" si="2"/>
        <v/>
      </c>
      <c r="G12" s="644" t="str">
        <f t="shared" si="3"/>
        <v/>
      </c>
      <c r="H12" s="644" t="str">
        <f t="shared" si="4"/>
        <v/>
      </c>
      <c r="I12" s="684"/>
      <c r="J12" s="746"/>
      <c r="K12" s="773"/>
      <c r="L12" s="743"/>
      <c r="M12" s="647" t="str">
        <f>IF($L12="","",VLOOKUP($L12,[3]부자재리스트!$A:$R,[3]부자재리스트!$F$1,FALSE))</f>
        <v/>
      </c>
      <c r="N12" s="648" t="str">
        <f>IF($L12="","",VLOOKUP($L12,[3]부자재리스트!$A:$R,[3]부자재리스트!$K$1,FALSE))</f>
        <v/>
      </c>
      <c r="O12" s="649" t="str">
        <f>IF($L12="","",VLOOKUP($L12,[3]부자재리스트!$A:$R,[3]부자재리스트!$M$1,FALSE))</f>
        <v/>
      </c>
      <c r="P12" s="667" t="str">
        <f>IF($L12="","",VLOOKUP($L12,[3]부자재리스트!$A:$R,[3]부자재리스트!$P$1,FALSE))</f>
        <v/>
      </c>
      <c r="Q12" s="680" t="str">
        <f>IF($L12="","",VLOOKUP($L12,[3]부자재리스트!$A:$R,[3]부자재리스트!$Q$1,FALSE))</f>
        <v/>
      </c>
      <c r="R12" s="668"/>
      <c r="S12" s="669">
        <f t="shared" ref="S12:S25" si="6">C12*R12</f>
        <v>0</v>
      </c>
      <c r="T12" s="723">
        <f t="shared" ref="T12:T17" si="7">IF(ISERROR(Q12*S12)=TRUE,0,Q12*S12)</f>
        <v>0</v>
      </c>
      <c r="U12" s="650"/>
      <c r="V12" s="498"/>
      <c r="W12" s="498"/>
      <c r="Z12" s="498"/>
      <c r="AA12" s="651"/>
      <c r="AB12" s="651"/>
      <c r="AC12" s="652"/>
      <c r="AD12" s="498"/>
      <c r="AE12" s="498"/>
      <c r="AF12" s="653"/>
      <c r="AG12" s="498"/>
      <c r="AH12" s="654"/>
      <c r="AI12" s="498"/>
      <c r="AJ12" s="498"/>
      <c r="AK12" s="655"/>
      <c r="AL12" s="656"/>
      <c r="AM12" s="498"/>
      <c r="AN12" s="498"/>
      <c r="AO12" s="657"/>
    </row>
    <row r="13" spans="1:41" s="499" customFormat="1" ht="88.5" customHeight="1">
      <c r="A13" s="495">
        <v>3</v>
      </c>
      <c r="B13" s="495" t="str">
        <f t="shared" si="5"/>
        <v/>
      </c>
      <c r="C13" s="495">
        <f>IF(J13="",0,SUMIF(기획현황!D:D,부자재구매리스트!$B13,기획현황!AF:AF))</f>
        <v>0</v>
      </c>
      <c r="D13" s="643" t="str">
        <f>IF($L13="","",VLOOKUP($L13,[3]부자재리스트!$A:$R,[3]부자재리스트!$N$1,FALSE))</f>
        <v/>
      </c>
      <c r="E13" s="644" t="str">
        <f t="shared" si="1"/>
        <v/>
      </c>
      <c r="F13" s="644" t="str">
        <f t="shared" si="2"/>
        <v/>
      </c>
      <c r="G13" s="644" t="str">
        <f t="shared" si="3"/>
        <v/>
      </c>
      <c r="H13" s="644" t="str">
        <f t="shared" si="4"/>
        <v/>
      </c>
      <c r="I13" s="684"/>
      <c r="J13" s="746"/>
      <c r="K13" s="773"/>
      <c r="L13" s="743"/>
      <c r="M13" s="647" t="str">
        <f>IF($L13="","",VLOOKUP($L13,[3]부자재리스트!$A:$R,[3]부자재리스트!$F$1,FALSE))</f>
        <v/>
      </c>
      <c r="N13" s="648" t="str">
        <f>IF($L13="","",VLOOKUP($L13,[3]부자재리스트!$A:$R,[3]부자재리스트!$K$1,FALSE))</f>
        <v/>
      </c>
      <c r="O13" s="649" t="str">
        <f>IF($L13="","",VLOOKUP($L13,[3]부자재리스트!$A:$R,[3]부자재리스트!$M$1,FALSE))</f>
        <v/>
      </c>
      <c r="P13" s="667" t="str">
        <f>IF($L13="","",VLOOKUP($L13,[3]부자재리스트!$A:$R,[3]부자재리스트!$P$1,FALSE))</f>
        <v/>
      </c>
      <c r="Q13" s="680" t="str">
        <f>IF($L13="","",VLOOKUP($L13,[3]부자재리스트!$A:$R,[3]부자재리스트!$Q$1,FALSE))</f>
        <v/>
      </c>
      <c r="R13" s="668"/>
      <c r="S13" s="669">
        <f t="shared" si="6"/>
        <v>0</v>
      </c>
      <c r="T13" s="723">
        <f t="shared" si="7"/>
        <v>0</v>
      </c>
      <c r="U13" s="650"/>
      <c r="V13" s="498"/>
      <c r="W13" s="498"/>
      <c r="Z13" s="498"/>
      <c r="AA13" s="498"/>
      <c r="AB13" s="498"/>
      <c r="AC13" s="498"/>
      <c r="AD13" s="498"/>
      <c r="AE13" s="498"/>
      <c r="AF13" s="498"/>
      <c r="AG13" s="498"/>
      <c r="AH13" s="498"/>
      <c r="AI13" s="498"/>
      <c r="AJ13" s="498"/>
      <c r="AK13" s="498"/>
      <c r="AL13" s="498"/>
      <c r="AM13" s="498"/>
      <c r="AN13" s="498"/>
      <c r="AO13" s="498"/>
    </row>
    <row r="14" spans="1:41" s="499" customFormat="1" ht="88.5" customHeight="1">
      <c r="A14" s="495">
        <v>4</v>
      </c>
      <c r="B14" s="495" t="str">
        <f t="shared" si="5"/>
        <v/>
      </c>
      <c r="C14" s="495">
        <f>IF(J14="",0,SUMIF(기획현황!D:D,부자재구매리스트!$B14,기획현황!AF:AF))</f>
        <v>0</v>
      </c>
      <c r="D14" s="643" t="str">
        <f>IF($L14="","",VLOOKUP($L14,[3]부자재리스트!$A:$R,[3]부자재리스트!$N$1,FALSE))</f>
        <v/>
      </c>
      <c r="E14" s="644" t="str">
        <f t="shared" si="1"/>
        <v/>
      </c>
      <c r="F14" s="644" t="str">
        <f t="shared" si="2"/>
        <v/>
      </c>
      <c r="G14" s="644" t="str">
        <f t="shared" si="3"/>
        <v/>
      </c>
      <c r="H14" s="644" t="str">
        <f t="shared" si="4"/>
        <v/>
      </c>
      <c r="I14" s="684"/>
      <c r="J14" s="746"/>
      <c r="K14" s="772"/>
      <c r="L14" s="743"/>
      <c r="M14" s="647" t="str">
        <f>IF($L14="","",VLOOKUP($L14,[3]부자재리스트!$A:$R,[3]부자재리스트!$F$1,FALSE))</f>
        <v/>
      </c>
      <c r="N14" s="648" t="str">
        <f>IF($L14="","",VLOOKUP($L14,[3]부자재리스트!$A:$R,[3]부자재리스트!$K$1,FALSE))</f>
        <v/>
      </c>
      <c r="O14" s="649" t="str">
        <f>IF($L14="","",VLOOKUP($L14,[3]부자재리스트!$A:$R,[3]부자재리스트!$M$1,FALSE))</f>
        <v/>
      </c>
      <c r="P14" s="667" t="str">
        <f>IF($L14="","",VLOOKUP($L14,[3]부자재리스트!$A:$R,[3]부자재리스트!$P$1,FALSE))</f>
        <v/>
      </c>
      <c r="Q14" s="680" t="str">
        <f>IF($L14="","",VLOOKUP($L14,[3]부자재리스트!$A:$R,[3]부자재리스트!$Q$1,FALSE))</f>
        <v/>
      </c>
      <c r="R14" s="668"/>
      <c r="S14" s="669">
        <f t="shared" si="6"/>
        <v>0</v>
      </c>
      <c r="T14" s="723">
        <f t="shared" si="7"/>
        <v>0</v>
      </c>
      <c r="U14" s="650"/>
      <c r="V14" s="498"/>
      <c r="W14" s="498"/>
      <c r="Z14" s="498"/>
      <c r="AA14" s="498"/>
      <c r="AB14" s="498"/>
      <c r="AC14" s="498"/>
      <c r="AD14" s="498"/>
      <c r="AE14" s="498"/>
      <c r="AF14" s="498"/>
      <c r="AG14" s="498"/>
      <c r="AH14" s="498"/>
      <c r="AI14" s="498"/>
      <c r="AJ14" s="498"/>
      <c r="AK14" s="498"/>
      <c r="AL14" s="498"/>
      <c r="AM14" s="498"/>
      <c r="AN14" s="498"/>
      <c r="AO14" s="498"/>
    </row>
    <row r="15" spans="1:41" s="499" customFormat="1" ht="88.5" customHeight="1">
      <c r="A15" s="495">
        <v>5</v>
      </c>
      <c r="B15" s="495" t="str">
        <f t="shared" si="5"/>
        <v/>
      </c>
      <c r="C15" s="495">
        <f>IF(J15="",0,SUMIF(기획현황!D:D,부자재구매리스트!$B15,기획현황!AF:AF))</f>
        <v>0</v>
      </c>
      <c r="D15" s="643" t="str">
        <f>IF($L15="","",VLOOKUP($L15,[3]부자재리스트!$A:$R,[3]부자재리스트!$N$1,FALSE))</f>
        <v/>
      </c>
      <c r="E15" s="644" t="str">
        <f t="shared" si="1"/>
        <v/>
      </c>
      <c r="F15" s="644" t="str">
        <f t="shared" si="2"/>
        <v/>
      </c>
      <c r="G15" s="644" t="str">
        <f t="shared" si="3"/>
        <v/>
      </c>
      <c r="H15" s="644" t="str">
        <f t="shared" si="4"/>
        <v/>
      </c>
      <c r="I15" s="684"/>
      <c r="J15" s="746"/>
      <c r="K15" s="744"/>
      <c r="L15" s="743"/>
      <c r="M15" s="647" t="str">
        <f>IF($L15="","",VLOOKUP($L15,[3]부자재리스트!$A:$R,[3]부자재리스트!$F$1,FALSE))</f>
        <v/>
      </c>
      <c r="N15" s="648" t="str">
        <f>IF($L15="","",VLOOKUP($L15,[3]부자재리스트!$A:$R,[3]부자재리스트!$K$1,FALSE))</f>
        <v/>
      </c>
      <c r="O15" s="649" t="str">
        <f>IF($L15="","",VLOOKUP($L15,[3]부자재리스트!$A:$R,[3]부자재리스트!$M$1,FALSE))</f>
        <v/>
      </c>
      <c r="P15" s="667" t="str">
        <f>IF($L15="","",VLOOKUP($L15,[3]부자재리스트!$A:$R,[3]부자재리스트!$P$1,FALSE))</f>
        <v/>
      </c>
      <c r="Q15" s="680" t="str">
        <f>IF($L15="","",VLOOKUP($L15,[3]부자재리스트!$A:$R,[3]부자재리스트!$Q$1,FALSE))</f>
        <v/>
      </c>
      <c r="R15" s="668"/>
      <c r="S15" s="669">
        <f t="shared" si="6"/>
        <v>0</v>
      </c>
      <c r="T15" s="723">
        <f>IF(ISERROR(Q15*S15)=TRUE,0,Q15*S15)</f>
        <v>0</v>
      </c>
      <c r="U15" s="650"/>
      <c r="V15" s="498"/>
      <c r="W15" s="498"/>
    </row>
    <row r="16" spans="1:41" s="499" customFormat="1" ht="88.5" customHeight="1">
      <c r="A16" s="495">
        <v>6</v>
      </c>
      <c r="B16" s="495" t="str">
        <f t="shared" si="5"/>
        <v/>
      </c>
      <c r="C16" s="495">
        <f>IF(J16="",0,SUMIF(기획현황!D:D,부자재구매리스트!$B16,기획현황!AF:AF))</f>
        <v>0</v>
      </c>
      <c r="D16" s="643" t="str">
        <f>IF($L16="","",VLOOKUP($L16,[3]부자재리스트!$A:$R,[3]부자재리스트!$N$1,FALSE))</f>
        <v/>
      </c>
      <c r="E16" s="644" t="str">
        <f t="shared" si="1"/>
        <v/>
      </c>
      <c r="F16" s="644" t="str">
        <f t="shared" si="2"/>
        <v/>
      </c>
      <c r="G16" s="644" t="str">
        <f t="shared" si="3"/>
        <v/>
      </c>
      <c r="H16" s="644" t="str">
        <f t="shared" si="4"/>
        <v/>
      </c>
      <c r="I16" s="684"/>
      <c r="J16" s="746"/>
      <c r="K16" s="744"/>
      <c r="L16" s="743"/>
      <c r="M16" s="647" t="str">
        <f>IF($L16="","",VLOOKUP($L16,[3]부자재리스트!$A:$R,[3]부자재리스트!$F$1,FALSE))</f>
        <v/>
      </c>
      <c r="N16" s="648" t="str">
        <f>IF($L16="","",VLOOKUP($L16,[3]부자재리스트!$A:$R,[3]부자재리스트!$K$1,FALSE))</f>
        <v/>
      </c>
      <c r="O16" s="649" t="str">
        <f>IF($L16="","",VLOOKUP($L16,[3]부자재리스트!$A:$R,[3]부자재리스트!$M$1,FALSE))</f>
        <v/>
      </c>
      <c r="P16" s="667" t="str">
        <f>IF($L16="","",VLOOKUP($L16,[3]부자재리스트!$A:$R,[3]부자재리스트!$P$1,FALSE))</f>
        <v/>
      </c>
      <c r="Q16" s="680" t="str">
        <f>IF($L16="","",VLOOKUP($L16,[3]부자재리스트!$A:$R,[3]부자재리스트!$Q$1,FALSE))</f>
        <v/>
      </c>
      <c r="R16" s="668"/>
      <c r="S16" s="669">
        <f t="shared" si="6"/>
        <v>0</v>
      </c>
      <c r="T16" s="723">
        <f t="shared" si="7"/>
        <v>0</v>
      </c>
      <c r="U16" s="650"/>
      <c r="V16" s="498"/>
      <c r="W16" s="498"/>
    </row>
    <row r="17" spans="1:41" s="499" customFormat="1" ht="88.5" customHeight="1">
      <c r="A17" s="495">
        <v>7</v>
      </c>
      <c r="B17" s="495" t="str">
        <f t="shared" si="5"/>
        <v/>
      </c>
      <c r="C17" s="495">
        <f>IF(J17="",0,SUMIF(기획현황!D:D,부자재구매리스트!$B17,기획현황!AF:AF))</f>
        <v>0</v>
      </c>
      <c r="D17" s="643" t="str">
        <f>IF($L17="","",VLOOKUP($L17,[3]부자재리스트!$A:$R,[3]부자재리스트!$N$1,FALSE))</f>
        <v/>
      </c>
      <c r="E17" s="644" t="str">
        <f t="shared" si="1"/>
        <v/>
      </c>
      <c r="F17" s="644" t="str">
        <f t="shared" si="2"/>
        <v/>
      </c>
      <c r="G17" s="644" t="str">
        <f t="shared" si="3"/>
        <v/>
      </c>
      <c r="H17" s="644" t="str">
        <f t="shared" si="4"/>
        <v/>
      </c>
      <c r="I17" s="684"/>
      <c r="J17" s="746"/>
      <c r="K17" s="744"/>
      <c r="L17" s="743"/>
      <c r="M17" s="647" t="str">
        <f>IF($L17="","",VLOOKUP($L17,[3]부자재리스트!$A:$R,[3]부자재리스트!$F$1,FALSE))</f>
        <v/>
      </c>
      <c r="N17" s="648" t="str">
        <f>IF($L17="","",VLOOKUP($L17,[3]부자재리스트!$A:$R,[3]부자재리스트!$K$1,FALSE))</f>
        <v/>
      </c>
      <c r="O17" s="649" t="str">
        <f>IF($L17="","",VLOOKUP($L17,[3]부자재리스트!$A:$R,[3]부자재리스트!$M$1,FALSE))</f>
        <v/>
      </c>
      <c r="P17" s="667" t="str">
        <f>IF($L17="","",VLOOKUP($L17,[3]부자재리스트!$A:$R,[3]부자재리스트!$P$1,FALSE))</f>
        <v/>
      </c>
      <c r="Q17" s="680" t="str">
        <f>IF($L17="","",VLOOKUP($L17,[3]부자재리스트!$A:$R,[3]부자재리스트!$Q$1,FALSE))</f>
        <v/>
      </c>
      <c r="R17" s="668"/>
      <c r="S17" s="669">
        <f>C17*R17</f>
        <v>0</v>
      </c>
      <c r="T17" s="681">
        <f t="shared" si="7"/>
        <v>0</v>
      </c>
      <c r="U17" s="650"/>
      <c r="V17" s="498"/>
      <c r="W17" s="498"/>
    </row>
    <row r="18" spans="1:41" s="499" customFormat="1" ht="88.5" customHeight="1" collapsed="1">
      <c r="A18" s="495">
        <v>8</v>
      </c>
      <c r="B18" s="495" t="str">
        <f t="shared" si="5"/>
        <v/>
      </c>
      <c r="C18" s="495">
        <f>IF(J18="",0,SUMIF(기획현황!D:D,부자재구매리스트!$B18,기획현황!AF:AF))</f>
        <v>0</v>
      </c>
      <c r="D18" s="643" t="str">
        <f>IF($L18="","",VLOOKUP($L18,[3]부자재리스트!$A:$R,[3]부자재리스트!$N$1,FALSE))</f>
        <v/>
      </c>
      <c r="E18" s="644" t="str">
        <f t="shared" si="1"/>
        <v/>
      </c>
      <c r="F18" s="644" t="str">
        <f t="shared" si="2"/>
        <v/>
      </c>
      <c r="G18" s="644" t="str">
        <f t="shared" si="3"/>
        <v/>
      </c>
      <c r="H18" s="644" t="str">
        <f t="shared" si="4"/>
        <v/>
      </c>
      <c r="I18" s="684"/>
      <c r="J18" s="746"/>
      <c r="K18" s="745"/>
      <c r="L18" s="720"/>
      <c r="M18" s="647" t="str">
        <f>IF($L18="","",VLOOKUP($L18,[3]부자재리스트!$A:$R,[3]부자재리스트!$F$1,FALSE))</f>
        <v/>
      </c>
      <c r="N18" s="648" t="str">
        <f>IF($L18="","",VLOOKUP($L18,[3]부자재리스트!$A:$R,[3]부자재리스트!$K$1,FALSE))</f>
        <v/>
      </c>
      <c r="O18" s="649" t="str">
        <f>IF($L18="","",VLOOKUP($L18,[3]부자재리스트!$A:$R,[3]부자재리스트!$M$1,FALSE))</f>
        <v/>
      </c>
      <c r="P18" s="667" t="str">
        <f>IF($L18="","",VLOOKUP($L18,[3]부자재리스트!$A:$R,[3]부자재리스트!$P$1,FALSE))</f>
        <v/>
      </c>
      <c r="Q18" s="680"/>
      <c r="R18" s="668"/>
      <c r="S18" s="669">
        <f t="shared" si="6"/>
        <v>0</v>
      </c>
      <c r="T18" s="681">
        <f t="shared" ref="T18:T25" si="8">IF(ISERROR(P18*S18)=TRUE,0,P18*S18)</f>
        <v>0</v>
      </c>
      <c r="U18" s="650"/>
      <c r="V18" s="498"/>
      <c r="W18" s="498"/>
    </row>
    <row r="19" spans="1:41" s="499" customFormat="1" ht="88.5" customHeight="1" collapsed="1">
      <c r="A19" s="495">
        <v>9</v>
      </c>
      <c r="B19" s="495" t="str">
        <f t="shared" si="5"/>
        <v/>
      </c>
      <c r="C19" s="495">
        <f>IF(J19="",0,SUMIF(기획현황!D:D,부자재구매리스트!$B19,기획현황!AF:AF))</f>
        <v>0</v>
      </c>
      <c r="D19" s="643" t="str">
        <f>IF($L19="","",VLOOKUP($L19,[3]부자재리스트!$A:$R,[3]부자재리스트!$N$1,FALSE))</f>
        <v/>
      </c>
      <c r="E19" s="644" t="str">
        <f t="shared" si="1"/>
        <v/>
      </c>
      <c r="F19" s="644" t="str">
        <f t="shared" si="2"/>
        <v/>
      </c>
      <c r="G19" s="644" t="str">
        <f t="shared" si="3"/>
        <v/>
      </c>
      <c r="H19" s="644" t="str">
        <f t="shared" si="4"/>
        <v/>
      </c>
      <c r="I19" s="684"/>
      <c r="J19" s="746"/>
      <c r="K19" s="745"/>
      <c r="L19" s="720"/>
      <c r="M19" s="647" t="str">
        <f>IF($L19="","",VLOOKUP($L19,[3]부자재리스트!$A:$R,[3]부자재리스트!$F$1,FALSE))</f>
        <v/>
      </c>
      <c r="N19" s="648" t="str">
        <f>IF($L19="","",VLOOKUP($L19,[3]부자재리스트!$A:$R,[3]부자재리스트!$K$1,FALSE))</f>
        <v/>
      </c>
      <c r="O19" s="649" t="str">
        <f>IF($L19="","",VLOOKUP($L19,[3]부자재리스트!$A:$R,[3]부자재리스트!$M$1,FALSE))</f>
        <v/>
      </c>
      <c r="P19" s="667" t="str">
        <f>IF($L19="","",VLOOKUP($L19,[3]부자재리스트!$A:$R,[3]부자재리스트!$P$1,FALSE))</f>
        <v/>
      </c>
      <c r="Q19" s="680"/>
      <c r="R19" s="668"/>
      <c r="S19" s="669">
        <f t="shared" si="6"/>
        <v>0</v>
      </c>
      <c r="T19" s="681">
        <f t="shared" si="8"/>
        <v>0</v>
      </c>
      <c r="U19" s="650"/>
      <c r="V19" s="498"/>
      <c r="W19" s="498"/>
    </row>
    <row r="20" spans="1:41" s="499" customFormat="1" ht="88.5" customHeight="1">
      <c r="A20" s="495">
        <v>10</v>
      </c>
      <c r="B20" s="495" t="str">
        <f t="shared" si="5"/>
        <v/>
      </c>
      <c r="C20" s="495">
        <f>IF(J20="",0,SUMIF(기획현황!D:D,부자재구매리스트!$B20,기획현황!AF:AF))</f>
        <v>0</v>
      </c>
      <c r="D20" s="643" t="str">
        <f>IF($L20="","",VLOOKUP($L20,[3]부자재리스트!$A:$R,[3]부자재리스트!$N$1,FALSE))</f>
        <v/>
      </c>
      <c r="E20" s="644" t="str">
        <f t="shared" si="1"/>
        <v/>
      </c>
      <c r="F20" s="644" t="str">
        <f t="shared" si="2"/>
        <v/>
      </c>
      <c r="G20" s="644" t="str">
        <f t="shared" si="3"/>
        <v/>
      </c>
      <c r="H20" s="644" t="str">
        <f t="shared" si="4"/>
        <v/>
      </c>
      <c r="I20" s="684"/>
      <c r="J20" s="747"/>
      <c r="K20" s="745"/>
      <c r="L20" s="646"/>
      <c r="M20" s="647" t="str">
        <f>IF($L20="","",VLOOKUP($L20,[3]부자재리스트!$A:$R,[3]부자재리스트!$F$1,FALSE))</f>
        <v/>
      </c>
      <c r="N20" s="648" t="str">
        <f>IF($L20="","",VLOOKUP($L20,[3]부자재리스트!$A:$R,[3]부자재리스트!$K$1,FALSE))</f>
        <v/>
      </c>
      <c r="O20" s="649" t="str">
        <f>IF($L20="","",VLOOKUP($L20,[3]부자재리스트!$A:$R,[3]부자재리스트!$M$1,FALSE))</f>
        <v/>
      </c>
      <c r="P20" s="667" t="str">
        <f>IF($L20="","",VLOOKUP($L20,[3]부자재리스트!$A:$R,[3]부자재리스트!$P$1,FALSE))</f>
        <v/>
      </c>
      <c r="Q20" s="680"/>
      <c r="R20" s="668"/>
      <c r="S20" s="669">
        <f t="shared" si="6"/>
        <v>0</v>
      </c>
      <c r="T20" s="681">
        <f t="shared" si="8"/>
        <v>0</v>
      </c>
      <c r="U20" s="650"/>
      <c r="V20" s="498"/>
      <c r="W20" s="498"/>
      <c r="Z20" s="498"/>
      <c r="AA20" s="651"/>
      <c r="AB20" s="651"/>
      <c r="AC20" s="652"/>
      <c r="AD20" s="498"/>
      <c r="AE20" s="498"/>
      <c r="AF20" s="653"/>
      <c r="AG20" s="498"/>
      <c r="AH20" s="654"/>
      <c r="AI20" s="498"/>
      <c r="AJ20" s="498"/>
      <c r="AK20" s="655"/>
      <c r="AL20" s="656"/>
      <c r="AM20" s="655"/>
      <c r="AN20" s="498"/>
      <c r="AO20" s="657"/>
    </row>
    <row r="21" spans="1:41" s="499" customFormat="1" ht="88.5" customHeight="1">
      <c r="A21" s="495">
        <v>11</v>
      </c>
      <c r="B21" s="495" t="str">
        <f t="shared" si="5"/>
        <v/>
      </c>
      <c r="C21" s="495">
        <f>IF(J21="",0,SUMIF(기획현황!D:D,부자재구매리스트!$B21,기획현황!AF:AF))</f>
        <v>0</v>
      </c>
      <c r="D21" s="643" t="str">
        <f>IF($L21="","",VLOOKUP($L21,[3]부자재리스트!$A:$R,[3]부자재리스트!$N$1,FALSE))</f>
        <v/>
      </c>
      <c r="E21" s="644" t="str">
        <f t="shared" si="1"/>
        <v/>
      </c>
      <c r="F21" s="644" t="str">
        <f t="shared" si="2"/>
        <v/>
      </c>
      <c r="G21" s="644" t="str">
        <f t="shared" si="3"/>
        <v/>
      </c>
      <c r="H21" s="644" t="str">
        <f t="shared" si="4"/>
        <v/>
      </c>
      <c r="I21" s="684"/>
      <c r="J21" s="747"/>
      <c r="K21" s="745"/>
      <c r="L21" s="646"/>
      <c r="M21" s="647" t="str">
        <f>IF($L21="","",VLOOKUP($L21,[3]부자재리스트!$A:$R,[3]부자재리스트!$F$1,FALSE))</f>
        <v/>
      </c>
      <c r="N21" s="648" t="str">
        <f>IF($L21="","",VLOOKUP($L21,[3]부자재리스트!$A:$R,[3]부자재리스트!$K$1,FALSE))</f>
        <v/>
      </c>
      <c r="O21" s="649" t="str">
        <f>IF($L21="","",VLOOKUP($L21,[3]부자재리스트!$A:$R,[3]부자재리스트!$M$1,FALSE))</f>
        <v/>
      </c>
      <c r="P21" s="667" t="str">
        <f>IF($L21="","",VLOOKUP($L21,[3]부자재리스트!$A:$R,[3]부자재리스트!$P$1,FALSE))</f>
        <v/>
      </c>
      <c r="Q21" s="680"/>
      <c r="R21" s="668"/>
      <c r="S21" s="669">
        <f t="shared" si="6"/>
        <v>0</v>
      </c>
      <c r="T21" s="681">
        <f t="shared" si="8"/>
        <v>0</v>
      </c>
      <c r="U21" s="650"/>
      <c r="V21" s="498"/>
      <c r="W21" s="498"/>
      <c r="Z21" s="498"/>
      <c r="AA21" s="651"/>
      <c r="AB21" s="651"/>
      <c r="AC21" s="652"/>
      <c r="AD21" s="498"/>
      <c r="AE21" s="498"/>
      <c r="AF21" s="653"/>
      <c r="AG21" s="498"/>
      <c r="AH21" s="654"/>
      <c r="AI21" s="498"/>
      <c r="AJ21" s="498"/>
      <c r="AK21" s="655"/>
      <c r="AL21" s="656"/>
      <c r="AM21" s="655"/>
      <c r="AN21" s="498"/>
      <c r="AO21" s="657"/>
    </row>
    <row r="22" spans="1:41" s="499" customFormat="1" ht="88.5" customHeight="1">
      <c r="A22" s="495">
        <v>12</v>
      </c>
      <c r="B22" s="495" t="str">
        <f t="shared" si="5"/>
        <v/>
      </c>
      <c r="C22" s="495">
        <f>IF(J22="",0,SUMIF(기획현황!D:D,부자재구매리스트!$B22,기획현황!AF:AF))</f>
        <v>0</v>
      </c>
      <c r="D22" s="643" t="str">
        <f>IF($L22="","",VLOOKUP($L22,[3]부자재리스트!$A:$R,[3]부자재리스트!$N$1,FALSE))</f>
        <v/>
      </c>
      <c r="E22" s="644" t="str">
        <f t="shared" si="1"/>
        <v/>
      </c>
      <c r="F22" s="644" t="str">
        <f t="shared" si="2"/>
        <v/>
      </c>
      <c r="G22" s="644" t="str">
        <f t="shared" si="3"/>
        <v/>
      </c>
      <c r="H22" s="644" t="str">
        <f t="shared" si="4"/>
        <v/>
      </c>
      <c r="I22" s="684"/>
      <c r="J22" s="747"/>
      <c r="K22" s="745"/>
      <c r="L22" s="658"/>
      <c r="M22" s="647" t="str">
        <f>IF($L22="","",VLOOKUP($L22,[3]부자재리스트!$A:$R,[3]부자재리스트!$F$1,FALSE))</f>
        <v/>
      </c>
      <c r="N22" s="648" t="str">
        <f>IF($L22="","",VLOOKUP($L22,[3]부자재리스트!$A:$R,[3]부자재리스트!$K$1,FALSE))</f>
        <v/>
      </c>
      <c r="O22" s="649" t="str">
        <f>IF($L22="","",VLOOKUP($L22,[3]부자재리스트!$A:$R,[3]부자재리스트!$M$1,FALSE))</f>
        <v/>
      </c>
      <c r="P22" s="667" t="str">
        <f>IF($L22="","",VLOOKUP($L22,[3]부자재리스트!$A:$R,[3]부자재리스트!$P$1,FALSE))</f>
        <v/>
      </c>
      <c r="Q22" s="680"/>
      <c r="R22" s="668"/>
      <c r="S22" s="669">
        <f t="shared" si="6"/>
        <v>0</v>
      </c>
      <c r="T22" s="681">
        <f t="shared" si="8"/>
        <v>0</v>
      </c>
      <c r="U22" s="650"/>
      <c r="V22" s="498"/>
      <c r="W22" s="498"/>
    </row>
    <row r="23" spans="1:41" s="499" customFormat="1" ht="88.5" customHeight="1">
      <c r="A23" s="495">
        <v>13</v>
      </c>
      <c r="B23" s="495" t="str">
        <f t="shared" si="5"/>
        <v/>
      </c>
      <c r="C23" s="495">
        <f>IF(J23="",0,SUMIF(기획현황!D:D,부자재구매리스트!$B23,기획현황!AF:AF))</f>
        <v>0</v>
      </c>
      <c r="D23" s="643" t="str">
        <f>IF($L23="","",VLOOKUP($L23,[3]부자재리스트!$A:$R,[3]부자재리스트!$N$1,FALSE))</f>
        <v/>
      </c>
      <c r="E23" s="644" t="str">
        <f t="shared" si="1"/>
        <v/>
      </c>
      <c r="F23" s="644" t="str">
        <f t="shared" si="2"/>
        <v/>
      </c>
      <c r="G23" s="644" t="str">
        <f t="shared" si="3"/>
        <v/>
      </c>
      <c r="H23" s="644" t="str">
        <f t="shared" si="4"/>
        <v/>
      </c>
      <c r="I23" s="684"/>
      <c r="J23" s="747"/>
      <c r="K23" s="745"/>
      <c r="L23" s="658"/>
      <c r="M23" s="647" t="str">
        <f>IF($L23="","",VLOOKUP($L23,[3]부자재리스트!$A:$R,[3]부자재리스트!$F$1,FALSE))</f>
        <v/>
      </c>
      <c r="N23" s="648" t="str">
        <f>IF($L23="","",VLOOKUP($L23,[3]부자재리스트!$A:$R,[3]부자재리스트!$K$1,FALSE))</f>
        <v/>
      </c>
      <c r="O23" s="649" t="str">
        <f>IF($L23="","",VLOOKUP($L23,[3]부자재리스트!$A:$R,[3]부자재리스트!$M$1,FALSE))</f>
        <v/>
      </c>
      <c r="P23" s="667" t="str">
        <f>IF($L23="","",VLOOKUP($L23,[3]부자재리스트!$A:$R,[3]부자재리스트!$P$1,FALSE))</f>
        <v/>
      </c>
      <c r="Q23" s="680"/>
      <c r="R23" s="668"/>
      <c r="S23" s="669">
        <f t="shared" si="6"/>
        <v>0</v>
      </c>
      <c r="T23" s="681">
        <f t="shared" si="8"/>
        <v>0</v>
      </c>
      <c r="U23" s="650"/>
      <c r="V23" s="498"/>
      <c r="W23" s="498"/>
    </row>
    <row r="24" spans="1:41" s="499" customFormat="1" ht="88.5" customHeight="1">
      <c r="A24" s="495">
        <v>14</v>
      </c>
      <c r="B24" s="495" t="str">
        <f t="shared" si="5"/>
        <v/>
      </c>
      <c r="C24" s="495">
        <f>IF(J24="",0,SUMIF(기획현황!D:D,부자재구매리스트!$B24,기획현황!AF:AF))</f>
        <v>0</v>
      </c>
      <c r="D24" s="643" t="str">
        <f>IF($L24="","",VLOOKUP($L24,[3]부자재리스트!$A:$R,[3]부자재리스트!$N$1,FALSE))</f>
        <v/>
      </c>
      <c r="E24" s="644" t="str">
        <f t="shared" si="1"/>
        <v/>
      </c>
      <c r="F24" s="644" t="str">
        <f t="shared" si="2"/>
        <v/>
      </c>
      <c r="G24" s="644" t="str">
        <f t="shared" si="3"/>
        <v/>
      </c>
      <c r="H24" s="644" t="str">
        <f t="shared" si="4"/>
        <v/>
      </c>
      <c r="I24" s="684"/>
      <c r="J24" s="721"/>
      <c r="K24" s="645"/>
      <c r="L24" s="658"/>
      <c r="M24" s="647" t="str">
        <f>IF($L24="","",VLOOKUP($L24,[3]부자재리스트!$A:$R,[3]부자재리스트!$F$1,FALSE))</f>
        <v/>
      </c>
      <c r="N24" s="648" t="str">
        <f>IF($L24="","",VLOOKUP($L24,[3]부자재리스트!$A:$R,[3]부자재리스트!$K$1,FALSE))</f>
        <v/>
      </c>
      <c r="O24" s="649" t="str">
        <f>IF($L24="","",VLOOKUP($L24,[3]부자재리스트!$A:$R,[3]부자재리스트!$M$1,FALSE))</f>
        <v/>
      </c>
      <c r="P24" s="667" t="str">
        <f>IF($L24="","",VLOOKUP($L24,[3]부자재리스트!$A:$R,[3]부자재리스트!$P$1,FALSE))</f>
        <v/>
      </c>
      <c r="Q24" s="680"/>
      <c r="R24" s="668"/>
      <c r="S24" s="669">
        <f t="shared" si="6"/>
        <v>0</v>
      </c>
      <c r="T24" s="681">
        <f t="shared" si="8"/>
        <v>0</v>
      </c>
      <c r="U24" s="650"/>
      <c r="V24" s="498"/>
      <c r="W24" s="498"/>
    </row>
    <row r="25" spans="1:41" s="499" customFormat="1" ht="88.5" customHeight="1">
      <c r="A25" s="495">
        <v>15</v>
      </c>
      <c r="B25" s="495" t="str">
        <f t="shared" si="5"/>
        <v/>
      </c>
      <c r="C25" s="495">
        <f>IF(J25="",0,SUMIF(기획현황!D:D,부자재구매리스트!$B25,기획현황!AF:AF))</f>
        <v>0</v>
      </c>
      <c r="D25" s="643" t="str">
        <f>IF($L25="","",VLOOKUP($L25,[3]부자재리스트!$A:$R,[3]부자재리스트!$N$1,FALSE))</f>
        <v/>
      </c>
      <c r="E25" s="644" t="str">
        <f t="shared" si="1"/>
        <v/>
      </c>
      <c r="F25" s="644" t="str">
        <f t="shared" si="2"/>
        <v/>
      </c>
      <c r="G25" s="644" t="str">
        <f t="shared" si="3"/>
        <v/>
      </c>
      <c r="H25" s="644" t="str">
        <f t="shared" si="4"/>
        <v/>
      </c>
      <c r="I25" s="684"/>
      <c r="J25" s="721"/>
      <c r="K25" s="645"/>
      <c r="L25" s="658"/>
      <c r="M25" s="647" t="str">
        <f>IF($L25="","",VLOOKUP($L25,[3]부자재리스트!$A:$R,[3]부자재리스트!$F$1,FALSE))</f>
        <v/>
      </c>
      <c r="N25" s="648" t="str">
        <f>IF($L25="","",VLOOKUP($L25,[3]부자재리스트!$A:$R,[3]부자재리스트!$K$1,FALSE))</f>
        <v/>
      </c>
      <c r="O25" s="649" t="str">
        <f>IF($L25="","",VLOOKUP($L25,[3]부자재리스트!$A:$R,[3]부자재리스트!$M$1,FALSE))</f>
        <v/>
      </c>
      <c r="P25" s="667" t="str">
        <f>IF($L25="","",VLOOKUP($L25,[3]부자재리스트!$A:$R,[3]부자재리스트!$P$1,FALSE))</f>
        <v/>
      </c>
      <c r="Q25" s="680"/>
      <c r="R25" s="668"/>
      <c r="S25" s="669">
        <f t="shared" si="6"/>
        <v>0</v>
      </c>
      <c r="T25" s="681">
        <f t="shared" si="8"/>
        <v>0</v>
      </c>
      <c r="U25" s="650"/>
      <c r="V25" s="498"/>
      <c r="W25" s="498"/>
    </row>
    <row r="26" spans="1:41" ht="90" customHeight="1">
      <c r="I26" s="722"/>
    </row>
    <row r="27" spans="1:41" ht="90" customHeight="1">
      <c r="I27" s="722"/>
    </row>
    <row r="28" spans="1:41" ht="90" customHeight="1">
      <c r="I28" s="722"/>
    </row>
    <row r="29" spans="1:41" ht="90" customHeight="1">
      <c r="I29" s="722"/>
    </row>
    <row r="30" spans="1:41" ht="90" customHeight="1">
      <c r="I30" s="722"/>
    </row>
    <row r="31" spans="1:41" ht="90" customHeight="1">
      <c r="I31" s="722"/>
    </row>
    <row r="32" spans="1:41" ht="90" customHeight="1">
      <c r="I32" s="722"/>
    </row>
    <row r="33" spans="9:9" ht="90" customHeight="1">
      <c r="I33" s="722"/>
    </row>
    <row r="34" spans="9:9" ht="90" customHeight="1">
      <c r="I34" s="722"/>
    </row>
    <row r="35" spans="9:9" ht="90" customHeight="1">
      <c r="I35" s="722"/>
    </row>
    <row r="36" spans="9:9" ht="90" customHeight="1">
      <c r="I36" s="722"/>
    </row>
    <row r="37" spans="9:9" ht="90" customHeight="1">
      <c r="I37" s="722"/>
    </row>
    <row r="38" spans="9:9" ht="90" customHeight="1">
      <c r="I38" s="722"/>
    </row>
    <row r="39" spans="9:9" ht="90" customHeight="1">
      <c r="I39" s="722"/>
    </row>
    <row r="40" spans="9:9" ht="90" customHeight="1">
      <c r="I40" s="722"/>
    </row>
    <row r="41" spans="9:9" ht="90" customHeight="1">
      <c r="I41" s="722"/>
    </row>
    <row r="42" spans="9:9" ht="90" customHeight="1">
      <c r="I42" s="722"/>
    </row>
    <row r="43" spans="9:9" ht="90" customHeight="1">
      <c r="I43" s="722"/>
    </row>
    <row r="44" spans="9:9" ht="90" customHeight="1">
      <c r="I44" s="722"/>
    </row>
    <row r="45" spans="9:9" ht="90" customHeight="1">
      <c r="I45" s="722"/>
    </row>
    <row r="46" spans="9:9" ht="90" customHeight="1">
      <c r="I46" s="722"/>
    </row>
    <row r="47" spans="9:9" ht="90" customHeight="1">
      <c r="I47" s="722"/>
    </row>
    <row r="48" spans="9:9" ht="90" customHeight="1">
      <c r="I48" s="722"/>
    </row>
    <row r="49" spans="9:9" ht="90" customHeight="1">
      <c r="I49" s="722"/>
    </row>
    <row r="50" spans="9:9" ht="90" customHeight="1">
      <c r="I50" s="722"/>
    </row>
    <row r="51" spans="9:9" ht="90" customHeight="1">
      <c r="I51" s="722"/>
    </row>
    <row r="52" spans="9:9" ht="90" customHeight="1">
      <c r="I52" s="722"/>
    </row>
    <row r="53" spans="9:9" ht="90" customHeight="1">
      <c r="I53" s="722"/>
    </row>
    <row r="54" spans="9:9" ht="90" customHeight="1">
      <c r="I54" s="722"/>
    </row>
    <row r="55" spans="9:9" ht="90" customHeight="1">
      <c r="I55" s="722"/>
    </row>
    <row r="56" spans="9:9" ht="90" customHeight="1">
      <c r="I56" s="722"/>
    </row>
    <row r="57" spans="9:9" ht="90" customHeight="1">
      <c r="I57" s="722"/>
    </row>
    <row r="58" spans="9:9" ht="90" customHeight="1">
      <c r="I58" s="722"/>
    </row>
    <row r="59" spans="9:9" ht="90" customHeight="1">
      <c r="I59" s="722"/>
    </row>
    <row r="60" spans="9:9" ht="90" customHeight="1">
      <c r="I60" s="722"/>
    </row>
    <row r="61" spans="9:9" ht="90" customHeight="1">
      <c r="I61" s="722"/>
    </row>
    <row r="62" spans="9:9" ht="90" customHeight="1">
      <c r="I62" s="722"/>
    </row>
    <row r="63" spans="9:9" ht="90" customHeight="1">
      <c r="I63" s="722"/>
    </row>
    <row r="64" spans="9:9" ht="90" customHeight="1">
      <c r="I64" s="722"/>
    </row>
    <row r="65" spans="9:9" ht="90" customHeight="1">
      <c r="I65" s="722"/>
    </row>
    <row r="66" spans="9:9" ht="90" customHeight="1">
      <c r="I66" s="722"/>
    </row>
    <row r="67" spans="9:9" ht="90" customHeight="1">
      <c r="I67" s="722"/>
    </row>
    <row r="68" spans="9:9" ht="90" customHeight="1">
      <c r="I68" s="722"/>
    </row>
    <row r="69" spans="9:9" ht="90" customHeight="1">
      <c r="I69" s="722"/>
    </row>
    <row r="70" spans="9:9" ht="90" customHeight="1">
      <c r="I70" s="722"/>
    </row>
    <row r="71" spans="9:9" ht="90" customHeight="1">
      <c r="I71" s="722"/>
    </row>
    <row r="72" spans="9:9" ht="90" customHeight="1">
      <c r="I72" s="722"/>
    </row>
    <row r="73" spans="9:9" ht="90" customHeight="1">
      <c r="I73" s="722"/>
    </row>
    <row r="74" spans="9:9" ht="90" customHeight="1">
      <c r="I74" s="722"/>
    </row>
    <row r="75" spans="9:9" ht="90" customHeight="1">
      <c r="I75" s="722"/>
    </row>
    <row r="76" spans="9:9" ht="90" customHeight="1">
      <c r="I76" s="722"/>
    </row>
    <row r="77" spans="9:9" ht="90" customHeight="1">
      <c r="I77" s="722"/>
    </row>
    <row r="78" spans="9:9" ht="90" customHeight="1">
      <c r="I78" s="722"/>
    </row>
    <row r="79" spans="9:9" ht="90" customHeight="1">
      <c r="I79" s="722"/>
    </row>
    <row r="80" spans="9:9" ht="90" customHeight="1">
      <c r="I80" s="722"/>
    </row>
    <row r="81" spans="9:9" ht="90" customHeight="1">
      <c r="I81" s="722"/>
    </row>
    <row r="82" spans="9:9" ht="90" customHeight="1">
      <c r="I82" s="722"/>
    </row>
    <row r="83" spans="9:9" ht="90" customHeight="1">
      <c r="I83" s="722"/>
    </row>
    <row r="84" spans="9:9" ht="90" customHeight="1">
      <c r="I84" s="722"/>
    </row>
    <row r="85" spans="9:9" ht="90" customHeight="1">
      <c r="I85" s="722"/>
    </row>
    <row r="86" spans="9:9" ht="90" customHeight="1">
      <c r="I86" s="722"/>
    </row>
    <row r="87" spans="9:9" ht="90" customHeight="1">
      <c r="I87" s="722"/>
    </row>
    <row r="88" spans="9:9" ht="90" customHeight="1">
      <c r="I88" s="722"/>
    </row>
    <row r="89" spans="9:9" ht="90" customHeight="1">
      <c r="I89" s="722"/>
    </row>
    <row r="90" spans="9:9" ht="90" customHeight="1">
      <c r="I90" s="722"/>
    </row>
    <row r="91" spans="9:9" ht="90" customHeight="1">
      <c r="I91" s="722"/>
    </row>
    <row r="92" spans="9:9" ht="90" customHeight="1">
      <c r="I92" s="722"/>
    </row>
    <row r="93" spans="9:9" ht="90" customHeight="1">
      <c r="I93" s="722"/>
    </row>
    <row r="94" spans="9:9" ht="90" customHeight="1">
      <c r="I94" s="722"/>
    </row>
    <row r="95" spans="9:9" ht="90" customHeight="1">
      <c r="I95" s="722"/>
    </row>
    <row r="96" spans="9:9" ht="90" customHeight="1">
      <c r="I96" s="722"/>
    </row>
    <row r="97" spans="9:9" ht="90" customHeight="1">
      <c r="I97" s="722"/>
    </row>
    <row r="98" spans="9:9" ht="90" customHeight="1">
      <c r="I98" s="722"/>
    </row>
    <row r="99" spans="9:9" ht="90" customHeight="1">
      <c r="I99" s="722"/>
    </row>
    <row r="100" spans="9:9" ht="90" customHeight="1">
      <c r="I100" s="722"/>
    </row>
    <row r="101" spans="9:9" ht="90" customHeight="1">
      <c r="I101" s="722"/>
    </row>
    <row r="102" spans="9:9" ht="90" customHeight="1">
      <c r="I102" s="722"/>
    </row>
    <row r="103" spans="9:9" ht="90" customHeight="1">
      <c r="I103" s="722"/>
    </row>
    <row r="104" spans="9:9" ht="90" customHeight="1">
      <c r="I104" s="722"/>
    </row>
    <row r="105" spans="9:9" ht="90" customHeight="1">
      <c r="I105" s="722"/>
    </row>
    <row r="106" spans="9:9" ht="90" customHeight="1">
      <c r="I106" s="722"/>
    </row>
    <row r="107" spans="9:9" ht="90" customHeight="1">
      <c r="I107" s="722"/>
    </row>
    <row r="108" spans="9:9" ht="90" customHeight="1">
      <c r="I108" s="722"/>
    </row>
    <row r="109" spans="9:9" ht="90" customHeight="1">
      <c r="I109" s="722"/>
    </row>
    <row r="110" spans="9:9" ht="90" customHeight="1">
      <c r="I110" s="722"/>
    </row>
    <row r="111" spans="9:9" ht="90" customHeight="1">
      <c r="I111" s="722"/>
    </row>
    <row r="112" spans="9:9" ht="90" customHeight="1">
      <c r="I112" s="722"/>
    </row>
    <row r="113" spans="9:9" ht="90" customHeight="1">
      <c r="I113" s="722"/>
    </row>
    <row r="114" spans="9:9" ht="90" customHeight="1">
      <c r="I114" s="722"/>
    </row>
    <row r="115" spans="9:9" ht="90" customHeight="1">
      <c r="I115" s="722"/>
    </row>
    <row r="116" spans="9:9" ht="90" customHeight="1">
      <c r="I116" s="722"/>
    </row>
    <row r="117" spans="9:9" ht="90" customHeight="1">
      <c r="I117" s="722"/>
    </row>
    <row r="118" spans="9:9" ht="90" customHeight="1">
      <c r="I118" s="722"/>
    </row>
    <row r="119" spans="9:9" ht="90" customHeight="1">
      <c r="I119" s="722"/>
    </row>
    <row r="120" spans="9:9" ht="90" customHeight="1">
      <c r="I120" s="722"/>
    </row>
    <row r="121" spans="9:9" ht="90" customHeight="1">
      <c r="I121" s="722"/>
    </row>
    <row r="122" spans="9:9" ht="90" customHeight="1">
      <c r="I122" s="722"/>
    </row>
    <row r="123" spans="9:9" ht="90" customHeight="1">
      <c r="I123" s="722"/>
    </row>
    <row r="124" spans="9:9" ht="90" customHeight="1">
      <c r="I124" s="722"/>
    </row>
    <row r="125" spans="9:9" ht="90" customHeight="1">
      <c r="I125" s="722"/>
    </row>
    <row r="126" spans="9:9" ht="90" customHeight="1">
      <c r="I126" s="722"/>
    </row>
    <row r="127" spans="9:9" ht="90" customHeight="1">
      <c r="I127" s="722"/>
    </row>
    <row r="128" spans="9:9" ht="90" customHeight="1">
      <c r="I128" s="722"/>
    </row>
    <row r="129" spans="9:9" ht="90" customHeight="1">
      <c r="I129" s="722"/>
    </row>
    <row r="130" spans="9:9" ht="90" customHeight="1">
      <c r="I130" s="722"/>
    </row>
    <row r="131" spans="9:9" ht="90" customHeight="1">
      <c r="I131" s="722"/>
    </row>
    <row r="132" spans="9:9" ht="90" customHeight="1">
      <c r="I132" s="722"/>
    </row>
    <row r="133" spans="9:9" ht="90" customHeight="1">
      <c r="I133" s="722"/>
    </row>
    <row r="134" spans="9:9" ht="90" customHeight="1">
      <c r="I134" s="722"/>
    </row>
    <row r="135" spans="9:9" ht="90" customHeight="1">
      <c r="I135" s="722"/>
    </row>
    <row r="136" spans="9:9" ht="90" customHeight="1">
      <c r="I136" s="722"/>
    </row>
    <row r="137" spans="9:9" ht="90" customHeight="1">
      <c r="I137" s="722"/>
    </row>
    <row r="138" spans="9:9" ht="90" customHeight="1">
      <c r="I138" s="722"/>
    </row>
    <row r="139" spans="9:9" ht="90" customHeight="1">
      <c r="I139" s="722"/>
    </row>
    <row r="140" spans="9:9" ht="90" customHeight="1">
      <c r="I140" s="722"/>
    </row>
    <row r="141" spans="9:9" ht="90" customHeight="1">
      <c r="I141" s="722"/>
    </row>
    <row r="142" spans="9:9" ht="90" customHeight="1">
      <c r="I142" s="722"/>
    </row>
    <row r="143" spans="9:9" ht="90" customHeight="1">
      <c r="I143" s="722"/>
    </row>
    <row r="144" spans="9:9" ht="90" customHeight="1">
      <c r="I144" s="722"/>
    </row>
    <row r="145" spans="9:9" ht="90" customHeight="1">
      <c r="I145" s="722"/>
    </row>
    <row r="146" spans="9:9" ht="90" customHeight="1">
      <c r="I146" s="722"/>
    </row>
    <row r="147" spans="9:9" ht="90" customHeight="1">
      <c r="I147" s="722"/>
    </row>
    <row r="148" spans="9:9" ht="90" customHeight="1">
      <c r="I148" s="722"/>
    </row>
    <row r="149" spans="9:9" ht="90" customHeight="1">
      <c r="I149" s="722"/>
    </row>
    <row r="150" spans="9:9" ht="90" customHeight="1">
      <c r="I150" s="722"/>
    </row>
    <row r="151" spans="9:9" ht="90" customHeight="1">
      <c r="I151" s="722"/>
    </row>
    <row r="152" spans="9:9" ht="90" customHeight="1">
      <c r="I152" s="722"/>
    </row>
    <row r="153" spans="9:9" ht="90" customHeight="1">
      <c r="I153" s="722"/>
    </row>
    <row r="154" spans="9:9" ht="90" customHeight="1">
      <c r="I154" s="722"/>
    </row>
    <row r="155" spans="9:9" ht="90" customHeight="1">
      <c r="I155" s="722"/>
    </row>
    <row r="156" spans="9:9" ht="90" customHeight="1">
      <c r="I156" s="722"/>
    </row>
    <row r="157" spans="9:9" ht="90" customHeight="1">
      <c r="I157" s="722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80" zoomScaleNormal="80" workbookViewId="0">
      <pane xSplit="1" ySplit="5" topLeftCell="B6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36" style="527" bestFit="1" customWidth="1"/>
    <col min="2" max="2" width="8.88671875" style="528"/>
    <col min="3" max="3" width="8.33203125" style="529" bestFit="1" customWidth="1"/>
    <col min="4" max="16384" width="8.88671875" style="26"/>
  </cols>
  <sheetData>
    <row r="2" spans="1:3" s="167" customFormat="1">
      <c r="A2" s="530"/>
      <c r="B2" s="531"/>
      <c r="C2" s="532"/>
    </row>
    <row r="3" spans="1:3">
      <c r="C3" s="529">
        <v>139765</v>
      </c>
    </row>
    <row r="4" spans="1:3" s="27" customFormat="1">
      <c r="A4" s="533" t="s">
        <v>1688</v>
      </c>
      <c r="B4" s="528" t="s">
        <v>1689</v>
      </c>
      <c r="C4" s="534" t="s">
        <v>539</v>
      </c>
    </row>
    <row r="5" spans="1:3">
      <c r="A5" s="527" t="s">
        <v>2152</v>
      </c>
      <c r="B5" s="528">
        <v>41775</v>
      </c>
    </row>
    <row r="6" spans="1:3">
      <c r="A6" s="527" t="s">
        <v>2153</v>
      </c>
      <c r="B6" s="528">
        <v>41775</v>
      </c>
    </row>
    <row r="7" spans="1:3">
      <c r="A7" s="527" t="s">
        <v>2154</v>
      </c>
      <c r="B7" s="528">
        <v>41775</v>
      </c>
      <c r="C7" s="529">
        <v>78</v>
      </c>
    </row>
    <row r="8" spans="1:3">
      <c r="A8" s="527" t="s">
        <v>2155</v>
      </c>
      <c r="B8" s="528">
        <v>41775</v>
      </c>
      <c r="C8" s="529">
        <v>40</v>
      </c>
    </row>
    <row r="9" spans="1:3">
      <c r="A9" s="527" t="s">
        <v>2156</v>
      </c>
      <c r="B9" s="528">
        <v>41775</v>
      </c>
    </row>
    <row r="10" spans="1:3">
      <c r="A10" s="527" t="s">
        <v>2157</v>
      </c>
      <c r="B10" s="528">
        <v>41775</v>
      </c>
    </row>
    <row r="11" spans="1:3">
      <c r="A11" s="527" t="s">
        <v>2158</v>
      </c>
      <c r="B11" s="528">
        <v>41775</v>
      </c>
    </row>
    <row r="12" spans="1:3">
      <c r="A12" s="527" t="s">
        <v>2159</v>
      </c>
      <c r="B12" s="528">
        <v>41775</v>
      </c>
    </row>
    <row r="13" spans="1:3">
      <c r="A13" s="527" t="s">
        <v>2160</v>
      </c>
      <c r="B13" s="528">
        <v>41775</v>
      </c>
    </row>
    <row r="14" spans="1:3">
      <c r="A14" s="527" t="s">
        <v>2161</v>
      </c>
      <c r="B14" s="528">
        <v>41775</v>
      </c>
    </row>
    <row r="15" spans="1:3">
      <c r="A15" s="527" t="s">
        <v>2162</v>
      </c>
      <c r="B15" s="528">
        <v>41775</v>
      </c>
    </row>
    <row r="16" spans="1:3">
      <c r="A16" s="527" t="s">
        <v>2163</v>
      </c>
      <c r="B16" s="528">
        <v>41775</v>
      </c>
    </row>
    <row r="17" spans="1:3">
      <c r="A17" s="527" t="s">
        <v>2164</v>
      </c>
      <c r="B17" s="528">
        <v>41775</v>
      </c>
    </row>
    <row r="18" spans="1:3">
      <c r="A18" s="527" t="s">
        <v>2165</v>
      </c>
      <c r="B18" s="528">
        <v>41775</v>
      </c>
      <c r="C18" s="529">
        <v>80</v>
      </c>
    </row>
    <row r="19" spans="1:3">
      <c r="A19" s="527" t="s">
        <v>2166</v>
      </c>
      <c r="B19" s="528">
        <v>41775</v>
      </c>
      <c r="C19" s="529">
        <v>40</v>
      </c>
    </row>
    <row r="20" spans="1:3">
      <c r="A20" s="527" t="s">
        <v>2167</v>
      </c>
      <c r="B20" s="528">
        <v>41775</v>
      </c>
    </row>
    <row r="21" spans="1:3">
      <c r="A21" s="527" t="s">
        <v>2168</v>
      </c>
      <c r="B21" s="528">
        <v>41775</v>
      </c>
    </row>
    <row r="22" spans="1:3">
      <c r="A22" s="527" t="s">
        <v>2169</v>
      </c>
      <c r="B22" s="528">
        <v>41775</v>
      </c>
    </row>
    <row r="23" spans="1:3">
      <c r="A23" s="527" t="s">
        <v>2170</v>
      </c>
      <c r="B23" s="528">
        <v>41775</v>
      </c>
    </row>
    <row r="24" spans="1:3">
      <c r="A24" s="527" t="s">
        <v>2171</v>
      </c>
      <c r="B24" s="528">
        <v>41775</v>
      </c>
    </row>
    <row r="25" spans="1:3">
      <c r="A25" s="527" t="s">
        <v>2172</v>
      </c>
      <c r="B25" s="528">
        <v>41775</v>
      </c>
    </row>
    <row r="26" spans="1:3">
      <c r="A26" s="527" t="s">
        <v>2173</v>
      </c>
      <c r="B26" s="528">
        <v>41775</v>
      </c>
    </row>
    <row r="27" spans="1:3">
      <c r="A27" s="527" t="s">
        <v>2274</v>
      </c>
      <c r="B27" s="528">
        <v>41803</v>
      </c>
    </row>
    <row r="28" spans="1:3">
      <c r="A28" s="527" t="s">
        <v>2275</v>
      </c>
      <c r="B28" s="528">
        <v>41803</v>
      </c>
    </row>
    <row r="29" spans="1:3">
      <c r="A29" s="527" t="s">
        <v>2276</v>
      </c>
      <c r="B29" s="528">
        <v>41803</v>
      </c>
      <c r="C29" s="529">
        <v>150</v>
      </c>
    </row>
    <row r="30" spans="1:3">
      <c r="A30" s="527" t="s">
        <v>2277</v>
      </c>
      <c r="B30" s="528">
        <v>41803</v>
      </c>
      <c r="C30" s="529">
        <v>100</v>
      </c>
    </row>
    <row r="31" spans="1:3">
      <c r="A31" s="527" t="s">
        <v>2278</v>
      </c>
      <c r="B31" s="528">
        <v>41803</v>
      </c>
    </row>
    <row r="32" spans="1:3">
      <c r="A32" s="527" t="s">
        <v>2279</v>
      </c>
      <c r="B32" s="528">
        <v>41803</v>
      </c>
    </row>
    <row r="33" spans="1:3">
      <c r="A33" s="527" t="s">
        <v>2280</v>
      </c>
      <c r="B33" s="528">
        <v>41803</v>
      </c>
    </row>
    <row r="34" spans="1:3">
      <c r="A34" s="527" t="s">
        <v>2281</v>
      </c>
      <c r="B34" s="528">
        <v>41803</v>
      </c>
    </row>
    <row r="35" spans="1:3">
      <c r="A35" s="527" t="s">
        <v>2282</v>
      </c>
      <c r="B35" s="528">
        <v>41803</v>
      </c>
    </row>
    <row r="36" spans="1:3">
      <c r="A36" s="527" t="s">
        <v>2283</v>
      </c>
      <c r="B36" s="528">
        <v>41803</v>
      </c>
    </row>
    <row r="37" spans="1:3">
      <c r="A37" s="527" t="s">
        <v>2284</v>
      </c>
      <c r="B37" s="528">
        <v>41803</v>
      </c>
    </row>
    <row r="38" spans="1:3">
      <c r="A38" s="527" t="s">
        <v>2285</v>
      </c>
      <c r="B38" s="528">
        <v>41809</v>
      </c>
    </row>
    <row r="39" spans="1:3">
      <c r="A39" s="527" t="s">
        <v>2286</v>
      </c>
      <c r="B39" s="528">
        <v>41809</v>
      </c>
    </row>
    <row r="40" spans="1:3">
      <c r="A40" s="527" t="s">
        <v>2287</v>
      </c>
      <c r="B40" s="528">
        <v>41809</v>
      </c>
      <c r="C40" s="529">
        <v>80</v>
      </c>
    </row>
    <row r="41" spans="1:3">
      <c r="A41" s="527" t="s">
        <v>2288</v>
      </c>
      <c r="B41" s="528">
        <v>41809</v>
      </c>
      <c r="C41" s="529">
        <v>40</v>
      </c>
    </row>
    <row r="42" spans="1:3">
      <c r="A42" s="527" t="s">
        <v>2289</v>
      </c>
      <c r="B42" s="528">
        <v>41809</v>
      </c>
    </row>
    <row r="43" spans="1:3">
      <c r="A43" s="527" t="s">
        <v>2290</v>
      </c>
      <c r="B43" s="528">
        <v>41809</v>
      </c>
    </row>
    <row r="44" spans="1:3">
      <c r="A44" s="527" t="s">
        <v>2291</v>
      </c>
      <c r="B44" s="528">
        <v>41809</v>
      </c>
    </row>
    <row r="45" spans="1:3">
      <c r="A45" s="527" t="s">
        <v>2292</v>
      </c>
      <c r="B45" s="528">
        <v>41809</v>
      </c>
    </row>
    <row r="46" spans="1:3">
      <c r="A46" s="527" t="s">
        <v>2293</v>
      </c>
      <c r="B46" s="528">
        <v>41809</v>
      </c>
    </row>
    <row r="47" spans="1:3">
      <c r="A47" s="527" t="s">
        <v>2294</v>
      </c>
      <c r="B47" s="528">
        <v>41809</v>
      </c>
    </row>
    <row r="48" spans="1:3">
      <c r="A48" s="527" t="s">
        <v>2295</v>
      </c>
      <c r="B48" s="528">
        <v>41809</v>
      </c>
    </row>
    <row r="49" spans="1:3">
      <c r="A49" s="527" t="s">
        <v>2296</v>
      </c>
      <c r="B49" s="528">
        <v>41809</v>
      </c>
    </row>
    <row r="50" spans="1:3">
      <c r="A50" s="527" t="s">
        <v>2297</v>
      </c>
      <c r="B50" s="528">
        <v>41809</v>
      </c>
    </row>
    <row r="51" spans="1:3">
      <c r="A51" s="527" t="s">
        <v>2298</v>
      </c>
      <c r="B51" s="528">
        <v>41809</v>
      </c>
      <c r="C51" s="529">
        <v>80</v>
      </c>
    </row>
    <row r="52" spans="1:3">
      <c r="A52" s="527" t="s">
        <v>2299</v>
      </c>
      <c r="B52" s="528">
        <v>41809</v>
      </c>
      <c r="C52" s="529">
        <v>40</v>
      </c>
    </row>
    <row r="53" spans="1:3">
      <c r="A53" s="527" t="s">
        <v>2300</v>
      </c>
      <c r="B53" s="528">
        <v>41809</v>
      </c>
    </row>
    <row r="54" spans="1:3">
      <c r="A54" s="527" t="s">
        <v>2301</v>
      </c>
      <c r="B54" s="528">
        <v>41809</v>
      </c>
    </row>
    <row r="55" spans="1:3">
      <c r="A55" s="527" t="s">
        <v>2302</v>
      </c>
      <c r="B55" s="528">
        <v>41809</v>
      </c>
    </row>
    <row r="56" spans="1:3">
      <c r="A56" s="527" t="s">
        <v>2303</v>
      </c>
      <c r="B56" s="528">
        <v>41809</v>
      </c>
    </row>
    <row r="57" spans="1:3">
      <c r="A57" s="527" t="s">
        <v>2304</v>
      </c>
      <c r="B57" s="528">
        <v>41809</v>
      </c>
    </row>
    <row r="58" spans="1:3">
      <c r="A58" s="527" t="s">
        <v>2305</v>
      </c>
      <c r="B58" s="528">
        <v>41809</v>
      </c>
    </row>
    <row r="59" spans="1:3">
      <c r="A59" s="527" t="s">
        <v>2306</v>
      </c>
      <c r="B59" s="528">
        <v>41809</v>
      </c>
    </row>
    <row r="60" spans="1:3">
      <c r="A60" s="527" t="s">
        <v>2307</v>
      </c>
      <c r="B60" s="528">
        <v>41809</v>
      </c>
    </row>
    <row r="61" spans="1:3">
      <c r="A61" s="527" t="s">
        <v>2308</v>
      </c>
      <c r="B61" s="528">
        <v>41809</v>
      </c>
      <c r="C61" s="529">
        <v>300</v>
      </c>
    </row>
    <row r="62" spans="1:3">
      <c r="A62" s="527" t="s">
        <v>2309</v>
      </c>
      <c r="B62" s="528">
        <v>41809</v>
      </c>
    </row>
    <row r="63" spans="1:3">
      <c r="A63" s="527" t="s">
        <v>2310</v>
      </c>
      <c r="B63" s="528">
        <v>41809</v>
      </c>
    </row>
    <row r="64" spans="1:3">
      <c r="A64" s="527" t="s">
        <v>2311</v>
      </c>
      <c r="B64" s="528">
        <v>41809</v>
      </c>
    </row>
    <row r="65" spans="1:3">
      <c r="A65" s="527" t="s">
        <v>2312</v>
      </c>
      <c r="B65" s="528">
        <v>41809</v>
      </c>
    </row>
    <row r="66" spans="1:3">
      <c r="A66" s="527" t="s">
        <v>2313</v>
      </c>
      <c r="B66" s="528">
        <v>41809</v>
      </c>
    </row>
    <row r="67" spans="1:3">
      <c r="A67" s="527" t="s">
        <v>2314</v>
      </c>
      <c r="B67" s="528">
        <v>41809</v>
      </c>
    </row>
    <row r="68" spans="1:3">
      <c r="A68" s="527" t="s">
        <v>2315</v>
      </c>
      <c r="B68" s="528">
        <v>41809</v>
      </c>
    </row>
    <row r="69" spans="1:3">
      <c r="A69" s="527" t="s">
        <v>2316</v>
      </c>
      <c r="B69" s="528">
        <v>41809</v>
      </c>
    </row>
    <row r="70" spans="1:3">
      <c r="A70" s="527" t="s">
        <v>2317</v>
      </c>
      <c r="B70" s="528">
        <v>41809</v>
      </c>
    </row>
    <row r="71" spans="1:3">
      <c r="A71" s="527" t="s">
        <v>2322</v>
      </c>
      <c r="B71" s="528">
        <v>41817</v>
      </c>
    </row>
    <row r="72" spans="1:3">
      <c r="A72" s="527" t="s">
        <v>2323</v>
      </c>
      <c r="B72" s="528">
        <v>41817</v>
      </c>
    </row>
    <row r="73" spans="1:3">
      <c r="A73" s="527" t="s">
        <v>2324</v>
      </c>
      <c r="B73" s="528">
        <v>41817</v>
      </c>
      <c r="C73" s="529">
        <v>350</v>
      </c>
    </row>
    <row r="74" spans="1:3">
      <c r="A74" s="527" t="s">
        <v>2325</v>
      </c>
      <c r="B74" s="528">
        <v>41817</v>
      </c>
      <c r="C74" s="529">
        <v>150</v>
      </c>
    </row>
    <row r="75" spans="1:3">
      <c r="A75" s="527" t="s">
        <v>2326</v>
      </c>
      <c r="B75" s="528">
        <v>41817</v>
      </c>
    </row>
    <row r="76" spans="1:3">
      <c r="A76" s="527" t="s">
        <v>2327</v>
      </c>
      <c r="B76" s="528">
        <v>41817</v>
      </c>
    </row>
    <row r="77" spans="1:3">
      <c r="A77" s="527" t="s">
        <v>2328</v>
      </c>
      <c r="B77" s="528">
        <v>41817</v>
      </c>
    </row>
    <row r="78" spans="1:3">
      <c r="A78" s="527" t="s">
        <v>2329</v>
      </c>
      <c r="B78" s="528">
        <v>41817</v>
      </c>
    </row>
    <row r="79" spans="1:3">
      <c r="A79" s="527" t="s">
        <v>2330</v>
      </c>
      <c r="B79" s="528">
        <v>41817</v>
      </c>
    </row>
    <row r="80" spans="1:3">
      <c r="A80" s="527" t="s">
        <v>2331</v>
      </c>
      <c r="B80" s="528">
        <v>41817</v>
      </c>
    </row>
    <row r="81" spans="1:3">
      <c r="A81" s="527" t="s">
        <v>2332</v>
      </c>
      <c r="B81" s="528">
        <v>41817</v>
      </c>
    </row>
    <row r="82" spans="1:3">
      <c r="A82" s="527" t="s">
        <v>2372</v>
      </c>
      <c r="B82" s="528">
        <v>41822</v>
      </c>
    </row>
    <row r="83" spans="1:3">
      <c r="A83" s="527" t="s">
        <v>2373</v>
      </c>
      <c r="B83" s="528">
        <v>41822</v>
      </c>
      <c r="C83" s="529">
        <v>700</v>
      </c>
    </row>
    <row r="84" spans="1:3">
      <c r="A84" s="527" t="s">
        <v>2374</v>
      </c>
      <c r="B84" s="528">
        <v>41822</v>
      </c>
      <c r="C84" s="529">
        <v>200</v>
      </c>
    </row>
    <row r="85" spans="1:3">
      <c r="A85" s="527" t="s">
        <v>2375</v>
      </c>
      <c r="B85" s="528">
        <v>41822</v>
      </c>
      <c r="C85" s="529">
        <v>200</v>
      </c>
    </row>
    <row r="86" spans="1:3">
      <c r="A86" s="527" t="s">
        <v>2376</v>
      </c>
      <c r="B86" s="528">
        <v>41822</v>
      </c>
    </row>
    <row r="87" spans="1:3">
      <c r="A87" s="527" t="s">
        <v>2377</v>
      </c>
      <c r="B87" s="528">
        <v>41822</v>
      </c>
    </row>
    <row r="88" spans="1:3">
      <c r="A88" s="527" t="s">
        <v>2378</v>
      </c>
      <c r="B88" s="528">
        <v>41822</v>
      </c>
    </row>
    <row r="89" spans="1:3">
      <c r="A89" s="527" t="s">
        <v>2379</v>
      </c>
      <c r="B89" s="528">
        <v>41822</v>
      </c>
    </row>
    <row r="90" spans="1:3">
      <c r="A90" s="527" t="s">
        <v>2380</v>
      </c>
      <c r="B90" s="528">
        <v>41822</v>
      </c>
    </row>
    <row r="91" spans="1:3">
      <c r="A91" s="527" t="s">
        <v>2381</v>
      </c>
      <c r="B91" s="528">
        <v>41822</v>
      </c>
    </row>
    <row r="92" spans="1:3">
      <c r="A92" s="527" t="s">
        <v>2382</v>
      </c>
      <c r="B92" s="528">
        <v>41822</v>
      </c>
    </row>
    <row r="93" spans="1:3">
      <c r="A93" s="527" t="s">
        <v>2384</v>
      </c>
      <c r="B93" s="528">
        <v>41835</v>
      </c>
    </row>
    <row r="94" spans="1:3">
      <c r="A94" s="527" t="s">
        <v>2385</v>
      </c>
      <c r="B94" s="528">
        <v>41835</v>
      </c>
    </row>
    <row r="95" spans="1:3">
      <c r="A95" s="527" t="s">
        <v>2386</v>
      </c>
      <c r="B95" s="528">
        <v>41835</v>
      </c>
    </row>
    <row r="96" spans="1:3">
      <c r="A96" s="527" t="s">
        <v>2387</v>
      </c>
      <c r="B96" s="528">
        <v>41835</v>
      </c>
    </row>
    <row r="97" spans="1:3">
      <c r="A97" s="527" t="s">
        <v>2388</v>
      </c>
      <c r="B97" s="528">
        <v>41835</v>
      </c>
    </row>
    <row r="98" spans="1:3">
      <c r="A98" s="527" t="s">
        <v>2389</v>
      </c>
      <c r="B98" s="528">
        <v>41835</v>
      </c>
    </row>
    <row r="99" spans="1:3">
      <c r="A99" s="527" t="s">
        <v>2390</v>
      </c>
      <c r="B99" s="528">
        <v>41835</v>
      </c>
    </row>
    <row r="100" spans="1:3">
      <c r="A100" s="527" t="s">
        <v>2391</v>
      </c>
      <c r="B100" s="528">
        <v>41835</v>
      </c>
      <c r="C100" s="529">
        <v>100</v>
      </c>
    </row>
    <row r="101" spans="1:3">
      <c r="A101" s="527" t="s">
        <v>2392</v>
      </c>
      <c r="B101" s="528">
        <v>41835</v>
      </c>
    </row>
    <row r="102" spans="1:3">
      <c r="A102" s="527" t="s">
        <v>2393</v>
      </c>
      <c r="B102" s="528">
        <v>41835</v>
      </c>
    </row>
    <row r="103" spans="1:3">
      <c r="A103" s="527" t="s">
        <v>2394</v>
      </c>
      <c r="B103" s="528">
        <v>41835</v>
      </c>
    </row>
    <row r="104" spans="1:3">
      <c r="A104" s="527" t="s">
        <v>2395</v>
      </c>
      <c r="B104" s="528">
        <v>41835</v>
      </c>
    </row>
    <row r="105" spans="1:3">
      <c r="A105" s="527" t="s">
        <v>2396</v>
      </c>
      <c r="B105" s="528">
        <v>41835</v>
      </c>
    </row>
    <row r="106" spans="1:3">
      <c r="A106" s="527" t="s">
        <v>2397</v>
      </c>
      <c r="B106" s="528">
        <v>41835</v>
      </c>
    </row>
    <row r="107" spans="1:3">
      <c r="A107" s="527" t="s">
        <v>2398</v>
      </c>
      <c r="B107" s="528">
        <v>41835</v>
      </c>
    </row>
    <row r="108" spans="1:3">
      <c r="A108" s="527" t="s">
        <v>2399</v>
      </c>
      <c r="B108" s="528">
        <v>41835</v>
      </c>
    </row>
    <row r="109" spans="1:3">
      <c r="A109" s="527" t="s">
        <v>2400</v>
      </c>
      <c r="B109" s="528">
        <v>41835</v>
      </c>
    </row>
    <row r="110" spans="1:3">
      <c r="A110" s="527" t="s">
        <v>2401</v>
      </c>
      <c r="B110" s="528">
        <v>41835</v>
      </c>
    </row>
    <row r="111" spans="1:3">
      <c r="A111" s="527" t="s">
        <v>2402</v>
      </c>
      <c r="B111" s="528">
        <v>41835</v>
      </c>
      <c r="C111" s="529">
        <v>100</v>
      </c>
    </row>
    <row r="112" spans="1:3">
      <c r="A112" s="527" t="s">
        <v>2403</v>
      </c>
      <c r="B112" s="528">
        <v>41835</v>
      </c>
    </row>
    <row r="113" spans="1:3">
      <c r="A113" s="527" t="s">
        <v>2404</v>
      </c>
      <c r="B113" s="528">
        <v>41835</v>
      </c>
    </row>
    <row r="114" spans="1:3">
      <c r="A114" s="527" t="s">
        <v>2405</v>
      </c>
      <c r="B114" s="528">
        <v>41835</v>
      </c>
    </row>
    <row r="115" spans="1:3">
      <c r="A115" s="527" t="s">
        <v>2406</v>
      </c>
      <c r="B115" s="528">
        <v>41835</v>
      </c>
    </row>
    <row r="116" spans="1:3">
      <c r="A116" s="527" t="s">
        <v>2407</v>
      </c>
      <c r="B116" s="528">
        <v>41835</v>
      </c>
    </row>
    <row r="117" spans="1:3">
      <c r="A117" s="527" t="s">
        <v>2408</v>
      </c>
      <c r="B117" s="528">
        <v>41835</v>
      </c>
    </row>
    <row r="118" spans="1:3">
      <c r="A118" s="527" t="s">
        <v>2409</v>
      </c>
      <c r="B118" s="528">
        <v>41835</v>
      </c>
    </row>
    <row r="119" spans="1:3">
      <c r="A119" s="527" t="s">
        <v>2410</v>
      </c>
      <c r="B119" s="528">
        <v>41835</v>
      </c>
    </row>
    <row r="120" spans="1:3">
      <c r="A120" s="527" t="s">
        <v>2411</v>
      </c>
      <c r="B120" s="528">
        <v>41835</v>
      </c>
    </row>
    <row r="121" spans="1:3">
      <c r="A121" s="527" t="s">
        <v>2412</v>
      </c>
      <c r="B121" s="528">
        <v>41835</v>
      </c>
    </row>
    <row r="122" spans="1:3">
      <c r="A122" s="527" t="s">
        <v>2413</v>
      </c>
      <c r="B122" s="528">
        <v>41835</v>
      </c>
    </row>
    <row r="123" spans="1:3">
      <c r="A123" s="527" t="s">
        <v>2414</v>
      </c>
      <c r="B123" s="528">
        <v>41835</v>
      </c>
      <c r="C123" s="529">
        <v>100</v>
      </c>
    </row>
    <row r="124" spans="1:3">
      <c r="A124" s="527" t="s">
        <v>2415</v>
      </c>
      <c r="B124" s="528">
        <v>41835</v>
      </c>
    </row>
    <row r="125" spans="1:3">
      <c r="A125" s="527" t="s">
        <v>2416</v>
      </c>
      <c r="B125" s="528">
        <v>41835</v>
      </c>
    </row>
    <row r="126" spans="1:3">
      <c r="A126" s="527" t="s">
        <v>2417</v>
      </c>
      <c r="B126" s="528">
        <v>41836</v>
      </c>
    </row>
    <row r="127" spans="1:3">
      <c r="A127" s="527" t="s">
        <v>2418</v>
      </c>
      <c r="B127" s="528">
        <v>41836</v>
      </c>
    </row>
    <row r="128" spans="1:3">
      <c r="A128" s="527" t="s">
        <v>2419</v>
      </c>
      <c r="B128" s="528">
        <v>41836</v>
      </c>
      <c r="C128" s="529">
        <v>180</v>
      </c>
    </row>
    <row r="129" spans="1:3">
      <c r="A129" s="527" t="s">
        <v>2420</v>
      </c>
      <c r="B129" s="528">
        <v>41836</v>
      </c>
      <c r="C129" s="529">
        <v>60</v>
      </c>
    </row>
    <row r="130" spans="1:3">
      <c r="A130" s="527" t="s">
        <v>2421</v>
      </c>
      <c r="B130" s="528">
        <v>41836</v>
      </c>
    </row>
    <row r="131" spans="1:3">
      <c r="A131" s="527" t="s">
        <v>2422</v>
      </c>
      <c r="B131" s="528">
        <v>41836</v>
      </c>
    </row>
    <row r="132" spans="1:3">
      <c r="A132" s="527" t="s">
        <v>2423</v>
      </c>
      <c r="B132" s="528">
        <v>41836</v>
      </c>
    </row>
    <row r="133" spans="1:3">
      <c r="A133" s="527" t="s">
        <v>2424</v>
      </c>
      <c r="B133" s="528">
        <v>41836</v>
      </c>
    </row>
    <row r="134" spans="1:3">
      <c r="A134" s="527" t="s">
        <v>2425</v>
      </c>
      <c r="B134" s="528">
        <v>41836</v>
      </c>
    </row>
    <row r="135" spans="1:3">
      <c r="A135" s="527" t="s">
        <v>2426</v>
      </c>
      <c r="B135" s="528">
        <v>41836</v>
      </c>
    </row>
    <row r="136" spans="1:3">
      <c r="A136" s="527" t="s">
        <v>2427</v>
      </c>
      <c r="B136" s="528">
        <v>41836</v>
      </c>
    </row>
    <row r="137" spans="1:3">
      <c r="A137" s="527" t="s">
        <v>2428</v>
      </c>
      <c r="B137" s="528">
        <v>41836</v>
      </c>
    </row>
    <row r="138" spans="1:3">
      <c r="A138" s="527" t="s">
        <v>2429</v>
      </c>
      <c r="B138" s="528">
        <v>41836</v>
      </c>
    </row>
    <row r="139" spans="1:3">
      <c r="A139" s="527" t="s">
        <v>2430</v>
      </c>
      <c r="B139" s="528">
        <v>41836</v>
      </c>
      <c r="C139" s="529">
        <v>180</v>
      </c>
    </row>
    <row r="140" spans="1:3">
      <c r="A140" s="527" t="s">
        <v>2431</v>
      </c>
      <c r="B140" s="528">
        <v>41836</v>
      </c>
      <c r="C140" s="529">
        <v>60</v>
      </c>
    </row>
    <row r="141" spans="1:3">
      <c r="A141" s="527" t="s">
        <v>2432</v>
      </c>
      <c r="B141" s="528">
        <v>41836</v>
      </c>
    </row>
    <row r="142" spans="1:3">
      <c r="A142" s="527" t="s">
        <v>2433</v>
      </c>
      <c r="B142" s="528">
        <v>41836</v>
      </c>
    </row>
    <row r="143" spans="1:3">
      <c r="A143" s="527" t="s">
        <v>2434</v>
      </c>
      <c r="B143" s="528">
        <v>41836</v>
      </c>
    </row>
    <row r="144" spans="1:3">
      <c r="A144" s="527" t="s">
        <v>2435</v>
      </c>
      <c r="B144" s="528">
        <v>41836</v>
      </c>
    </row>
    <row r="145" spans="1:3">
      <c r="A145" s="527" t="s">
        <v>2436</v>
      </c>
      <c r="B145" s="528">
        <v>41836</v>
      </c>
    </row>
    <row r="146" spans="1:3">
      <c r="A146" s="527" t="s">
        <v>2437</v>
      </c>
      <c r="B146" s="528">
        <v>41836</v>
      </c>
    </row>
    <row r="147" spans="1:3">
      <c r="A147" s="527" t="s">
        <v>2438</v>
      </c>
      <c r="B147" s="528">
        <v>41836</v>
      </c>
    </row>
    <row r="148" spans="1:3">
      <c r="A148" s="527" t="s">
        <v>2439</v>
      </c>
      <c r="B148" s="528">
        <v>41836</v>
      </c>
    </row>
    <row r="149" spans="1:3">
      <c r="A149" s="527" t="s">
        <v>2440</v>
      </c>
      <c r="B149" s="528">
        <v>41836</v>
      </c>
    </row>
    <row r="150" spans="1:3">
      <c r="A150" s="527" t="s">
        <v>2441</v>
      </c>
      <c r="B150" s="528">
        <v>41836</v>
      </c>
      <c r="C150" s="529">
        <v>150</v>
      </c>
    </row>
    <row r="151" spans="1:3">
      <c r="A151" s="527" t="s">
        <v>2442</v>
      </c>
      <c r="B151" s="528">
        <v>41836</v>
      </c>
      <c r="C151" s="529">
        <v>70</v>
      </c>
    </row>
    <row r="152" spans="1:3">
      <c r="A152" s="527" t="s">
        <v>2443</v>
      </c>
      <c r="B152" s="528">
        <v>41836</v>
      </c>
    </row>
    <row r="153" spans="1:3">
      <c r="A153" s="527" t="s">
        <v>2444</v>
      </c>
      <c r="B153" s="528">
        <v>41836</v>
      </c>
    </row>
    <row r="154" spans="1:3">
      <c r="A154" s="527" t="s">
        <v>2445</v>
      </c>
      <c r="B154" s="528">
        <v>41836</v>
      </c>
    </row>
    <row r="155" spans="1:3">
      <c r="A155" s="527" t="s">
        <v>2446</v>
      </c>
      <c r="B155" s="528">
        <v>41836</v>
      </c>
    </row>
    <row r="156" spans="1:3">
      <c r="A156" s="527" t="s">
        <v>2447</v>
      </c>
      <c r="B156" s="528">
        <v>41836</v>
      </c>
    </row>
    <row r="157" spans="1:3">
      <c r="A157" s="527" t="s">
        <v>2448</v>
      </c>
      <c r="B157" s="528">
        <v>41836</v>
      </c>
    </row>
    <row r="158" spans="1:3">
      <c r="A158" s="527" t="s">
        <v>2449</v>
      </c>
      <c r="B158" s="528">
        <v>41836</v>
      </c>
    </row>
    <row r="159" spans="1:3">
      <c r="A159" s="527" t="s">
        <v>2452</v>
      </c>
      <c r="B159" s="528">
        <v>41843</v>
      </c>
    </row>
    <row r="160" spans="1:3">
      <c r="A160" s="527" t="s">
        <v>2453</v>
      </c>
      <c r="B160" s="528">
        <v>41843</v>
      </c>
    </row>
    <row r="161" spans="1:3">
      <c r="A161" s="527" t="s">
        <v>2454</v>
      </c>
      <c r="B161" s="528">
        <v>41843</v>
      </c>
      <c r="C161" s="529">
        <v>70</v>
      </c>
    </row>
    <row r="162" spans="1:3">
      <c r="A162" s="527" t="s">
        <v>2455</v>
      </c>
      <c r="B162" s="528">
        <v>41843</v>
      </c>
      <c r="C162" s="529">
        <v>30</v>
      </c>
    </row>
    <row r="163" spans="1:3">
      <c r="A163" s="527" t="s">
        <v>2456</v>
      </c>
      <c r="B163" s="528">
        <v>41843</v>
      </c>
    </row>
    <row r="164" spans="1:3">
      <c r="A164" s="527" t="s">
        <v>2457</v>
      </c>
      <c r="B164" s="528">
        <v>41843</v>
      </c>
    </row>
    <row r="165" spans="1:3">
      <c r="A165" s="527" t="s">
        <v>2458</v>
      </c>
      <c r="B165" s="528">
        <v>41843</v>
      </c>
    </row>
    <row r="166" spans="1:3">
      <c r="A166" s="527" t="s">
        <v>2459</v>
      </c>
      <c r="B166" s="528">
        <v>41843</v>
      </c>
    </row>
    <row r="167" spans="1:3">
      <c r="A167" s="527" t="s">
        <v>2460</v>
      </c>
      <c r="B167" s="528">
        <v>41843</v>
      </c>
    </row>
    <row r="168" spans="1:3">
      <c r="A168" s="527" t="s">
        <v>2461</v>
      </c>
      <c r="B168" s="528">
        <v>41843</v>
      </c>
    </row>
    <row r="169" spans="1:3">
      <c r="A169" s="527" t="s">
        <v>2462</v>
      </c>
      <c r="B169" s="528">
        <v>41843</v>
      </c>
    </row>
    <row r="170" spans="1:3">
      <c r="A170" s="527" t="s">
        <v>2463</v>
      </c>
      <c r="B170" s="528">
        <v>41844</v>
      </c>
    </row>
    <row r="171" spans="1:3">
      <c r="A171" s="527" t="s">
        <v>2464</v>
      </c>
      <c r="B171" s="528">
        <v>41844</v>
      </c>
    </row>
    <row r="172" spans="1:3">
      <c r="A172" s="527" t="s">
        <v>2465</v>
      </c>
      <c r="B172" s="528">
        <v>41844</v>
      </c>
      <c r="C172" s="529">
        <v>80</v>
      </c>
    </row>
    <row r="173" spans="1:3">
      <c r="A173" s="527" t="s">
        <v>2466</v>
      </c>
      <c r="B173" s="528">
        <v>41844</v>
      </c>
      <c r="C173" s="529">
        <v>40</v>
      </c>
    </row>
    <row r="174" spans="1:3">
      <c r="A174" s="527" t="s">
        <v>2467</v>
      </c>
      <c r="B174" s="528">
        <v>41844</v>
      </c>
    </row>
    <row r="175" spans="1:3">
      <c r="A175" s="527" t="s">
        <v>2468</v>
      </c>
      <c r="B175" s="528">
        <v>41844</v>
      </c>
    </row>
    <row r="176" spans="1:3">
      <c r="A176" s="527" t="s">
        <v>2469</v>
      </c>
      <c r="B176" s="528">
        <v>41844</v>
      </c>
    </row>
    <row r="177" spans="1:3">
      <c r="A177" s="527" t="s">
        <v>2470</v>
      </c>
      <c r="B177" s="528">
        <v>41844</v>
      </c>
    </row>
    <row r="178" spans="1:3">
      <c r="A178" s="527" t="s">
        <v>2471</v>
      </c>
      <c r="B178" s="528">
        <v>41844</v>
      </c>
    </row>
    <row r="179" spans="1:3">
      <c r="A179" s="527" t="s">
        <v>2472</v>
      </c>
      <c r="B179" s="528">
        <v>41844</v>
      </c>
    </row>
    <row r="180" spans="1:3">
      <c r="A180" s="527" t="s">
        <v>2473</v>
      </c>
      <c r="B180" s="528">
        <v>41844</v>
      </c>
    </row>
    <row r="181" spans="1:3">
      <c r="A181" s="527" t="s">
        <v>2690</v>
      </c>
      <c r="B181" s="528">
        <v>41849</v>
      </c>
    </row>
    <row r="182" spans="1:3">
      <c r="A182" s="527" t="s">
        <v>2691</v>
      </c>
      <c r="B182" s="528">
        <v>41849</v>
      </c>
    </row>
    <row r="183" spans="1:3">
      <c r="A183" s="527" t="s">
        <v>2692</v>
      </c>
      <c r="B183" s="528">
        <v>41849</v>
      </c>
      <c r="C183" s="529">
        <v>163</v>
      </c>
    </row>
    <row r="184" spans="1:3">
      <c r="A184" s="527" t="s">
        <v>2693</v>
      </c>
      <c r="B184" s="528">
        <v>41849</v>
      </c>
      <c r="C184" s="529">
        <v>137</v>
      </c>
    </row>
    <row r="185" spans="1:3">
      <c r="A185" s="527" t="s">
        <v>2694</v>
      </c>
      <c r="B185" s="528">
        <v>41849</v>
      </c>
    </row>
    <row r="186" spans="1:3">
      <c r="A186" s="527" t="s">
        <v>2695</v>
      </c>
      <c r="B186" s="528">
        <v>41849</v>
      </c>
    </row>
    <row r="187" spans="1:3">
      <c r="A187" s="527" t="s">
        <v>2696</v>
      </c>
      <c r="B187" s="528">
        <v>41849</v>
      </c>
    </row>
    <row r="188" spans="1:3">
      <c r="A188" s="527" t="s">
        <v>2697</v>
      </c>
      <c r="B188" s="528">
        <v>41849</v>
      </c>
    </row>
    <row r="189" spans="1:3">
      <c r="A189" s="527" t="s">
        <v>2698</v>
      </c>
      <c r="B189" s="528">
        <v>41849</v>
      </c>
    </row>
    <row r="190" spans="1:3">
      <c r="A190" s="527" t="s">
        <v>2699</v>
      </c>
      <c r="B190" s="528">
        <v>41849</v>
      </c>
    </row>
    <row r="191" spans="1:3">
      <c r="A191" s="527" t="s">
        <v>2700</v>
      </c>
      <c r="B191" s="528">
        <v>41849</v>
      </c>
    </row>
    <row r="192" spans="1:3">
      <c r="A192" s="527" t="s">
        <v>2701</v>
      </c>
      <c r="B192" s="528">
        <v>41850</v>
      </c>
    </row>
    <row r="193" spans="1:3">
      <c r="A193" s="527" t="s">
        <v>2702</v>
      </c>
      <c r="B193" s="528">
        <v>41850</v>
      </c>
      <c r="C193" s="529">
        <v>700</v>
      </c>
    </row>
    <row r="194" spans="1:3">
      <c r="A194" s="527" t="s">
        <v>2703</v>
      </c>
      <c r="B194" s="528">
        <v>41850</v>
      </c>
      <c r="C194" s="529">
        <v>30</v>
      </c>
    </row>
    <row r="195" spans="1:3">
      <c r="A195" s="527" t="s">
        <v>2704</v>
      </c>
      <c r="B195" s="528">
        <v>41850</v>
      </c>
      <c r="C195" s="529">
        <v>70</v>
      </c>
    </row>
    <row r="196" spans="1:3">
      <c r="A196" s="527" t="s">
        <v>2705</v>
      </c>
      <c r="B196" s="528">
        <v>41850</v>
      </c>
    </row>
    <row r="197" spans="1:3">
      <c r="A197" s="527" t="s">
        <v>2706</v>
      </c>
      <c r="B197" s="528">
        <v>41850</v>
      </c>
    </row>
    <row r="198" spans="1:3">
      <c r="A198" s="527" t="s">
        <v>2707</v>
      </c>
      <c r="B198" s="528">
        <v>41850</v>
      </c>
    </row>
    <row r="199" spans="1:3">
      <c r="A199" s="527" t="s">
        <v>2708</v>
      </c>
      <c r="B199" s="528">
        <v>41850</v>
      </c>
    </row>
    <row r="200" spans="1:3">
      <c r="A200" s="527" t="s">
        <v>2709</v>
      </c>
      <c r="B200" s="528">
        <v>41850</v>
      </c>
    </row>
    <row r="201" spans="1:3">
      <c r="A201" s="527" t="s">
        <v>2710</v>
      </c>
      <c r="B201" s="528">
        <v>41850</v>
      </c>
    </row>
    <row r="202" spans="1:3">
      <c r="A202" s="527" t="s">
        <v>2711</v>
      </c>
      <c r="B202" s="528">
        <v>41850</v>
      </c>
    </row>
    <row r="203" spans="1:3">
      <c r="A203" s="527" t="s">
        <v>2712</v>
      </c>
      <c r="B203" s="528">
        <v>41850</v>
      </c>
    </row>
    <row r="204" spans="1:3">
      <c r="A204" s="527" t="s">
        <v>2713</v>
      </c>
      <c r="B204" s="528">
        <v>41850</v>
      </c>
      <c r="C204" s="529">
        <v>200</v>
      </c>
    </row>
    <row r="205" spans="1:3">
      <c r="A205" s="527" t="s">
        <v>2714</v>
      </c>
      <c r="B205" s="528">
        <v>41850</v>
      </c>
    </row>
    <row r="206" spans="1:3">
      <c r="A206" s="527" t="s">
        <v>2715</v>
      </c>
      <c r="B206" s="528">
        <v>41850</v>
      </c>
    </row>
    <row r="207" spans="1:3">
      <c r="A207" s="527" t="s">
        <v>2716</v>
      </c>
      <c r="B207" s="528">
        <v>41850</v>
      </c>
    </row>
    <row r="208" spans="1:3">
      <c r="A208" s="527" t="s">
        <v>2717</v>
      </c>
      <c r="B208" s="528">
        <v>41850</v>
      </c>
    </row>
    <row r="209" spans="1:3">
      <c r="A209" s="527" t="s">
        <v>2718</v>
      </c>
      <c r="B209" s="528">
        <v>41850</v>
      </c>
    </row>
    <row r="210" spans="1:3">
      <c r="A210" s="527" t="s">
        <v>2719</v>
      </c>
      <c r="B210" s="528">
        <v>41850</v>
      </c>
    </row>
    <row r="211" spans="1:3">
      <c r="A211" s="527" t="s">
        <v>2720</v>
      </c>
      <c r="B211" s="528">
        <v>41850</v>
      </c>
    </row>
    <row r="212" spans="1:3">
      <c r="A212" s="527" t="s">
        <v>2721</v>
      </c>
      <c r="B212" s="528">
        <v>41850</v>
      </c>
    </row>
    <row r="213" spans="1:3">
      <c r="A213" s="527" t="s">
        <v>2722</v>
      </c>
      <c r="B213" s="528">
        <v>41850</v>
      </c>
    </row>
    <row r="214" spans="1:3">
      <c r="A214" s="527" t="s">
        <v>2723</v>
      </c>
      <c r="B214" s="528">
        <v>41850</v>
      </c>
    </row>
    <row r="215" spans="1:3">
      <c r="A215" s="527" t="s">
        <v>2724</v>
      </c>
      <c r="B215" s="528">
        <v>41850</v>
      </c>
    </row>
    <row r="216" spans="1:3">
      <c r="A216" s="527" t="s">
        <v>2725</v>
      </c>
      <c r="B216" s="528">
        <v>41850</v>
      </c>
      <c r="C216" s="529">
        <v>250</v>
      </c>
    </row>
    <row r="217" spans="1:3">
      <c r="A217" s="527" t="s">
        <v>2726</v>
      </c>
      <c r="B217" s="528">
        <v>41850</v>
      </c>
      <c r="C217" s="529">
        <v>150</v>
      </c>
    </row>
    <row r="218" spans="1:3">
      <c r="A218" s="527" t="s">
        <v>2727</v>
      </c>
      <c r="B218" s="528">
        <v>41850</v>
      </c>
    </row>
    <row r="219" spans="1:3">
      <c r="A219" s="527" t="s">
        <v>2728</v>
      </c>
      <c r="B219" s="528">
        <v>41850</v>
      </c>
    </row>
    <row r="220" spans="1:3">
      <c r="A220" s="527" t="s">
        <v>2729</v>
      </c>
      <c r="B220" s="528">
        <v>41850</v>
      </c>
    </row>
    <row r="221" spans="1:3">
      <c r="A221" s="527" t="s">
        <v>2730</v>
      </c>
      <c r="B221" s="528">
        <v>41850</v>
      </c>
    </row>
    <row r="222" spans="1:3">
      <c r="A222" s="527" t="s">
        <v>2731</v>
      </c>
      <c r="B222" s="528">
        <v>41850</v>
      </c>
    </row>
    <row r="223" spans="1:3">
      <c r="A223" s="527" t="s">
        <v>2732</v>
      </c>
      <c r="B223" s="528">
        <v>41850</v>
      </c>
    </row>
    <row r="224" spans="1:3">
      <c r="A224" s="527" t="s">
        <v>2733</v>
      </c>
      <c r="B224" s="528">
        <v>41850</v>
      </c>
    </row>
    <row r="225" spans="1:3">
      <c r="A225" s="527" t="s">
        <v>2734</v>
      </c>
      <c r="B225" s="528">
        <v>41850</v>
      </c>
    </row>
    <row r="226" spans="1:3">
      <c r="A226" s="527" t="s">
        <v>2735</v>
      </c>
      <c r="B226" s="528">
        <v>41850</v>
      </c>
    </row>
    <row r="227" spans="1:3">
      <c r="A227" s="527" t="s">
        <v>2736</v>
      </c>
      <c r="B227" s="528">
        <v>41850</v>
      </c>
      <c r="C227" s="529">
        <v>250</v>
      </c>
    </row>
    <row r="228" spans="1:3">
      <c r="A228" s="527" t="s">
        <v>2737</v>
      </c>
      <c r="B228" s="528">
        <v>41850</v>
      </c>
      <c r="C228" s="529">
        <v>150</v>
      </c>
    </row>
    <row r="229" spans="1:3">
      <c r="A229" s="527" t="s">
        <v>2738</v>
      </c>
      <c r="B229" s="528">
        <v>41850</v>
      </c>
    </row>
    <row r="230" spans="1:3">
      <c r="A230" s="527" t="s">
        <v>2739</v>
      </c>
      <c r="B230" s="528">
        <v>41850</v>
      </c>
    </row>
    <row r="231" spans="1:3">
      <c r="A231" s="527" t="s">
        <v>2740</v>
      </c>
      <c r="B231" s="528">
        <v>41850</v>
      </c>
    </row>
    <row r="232" spans="1:3">
      <c r="A232" s="527" t="s">
        <v>2741</v>
      </c>
      <c r="B232" s="528">
        <v>41850</v>
      </c>
    </row>
    <row r="233" spans="1:3">
      <c r="A233" s="527" t="s">
        <v>2742</v>
      </c>
      <c r="B233" s="528">
        <v>41850</v>
      </c>
    </row>
    <row r="234" spans="1:3">
      <c r="A234" s="527" t="s">
        <v>2743</v>
      </c>
      <c r="B234" s="528">
        <v>41850</v>
      </c>
    </row>
    <row r="235" spans="1:3">
      <c r="A235" s="527" t="s">
        <v>2744</v>
      </c>
      <c r="B235" s="528">
        <v>41850</v>
      </c>
    </row>
    <row r="236" spans="1:3">
      <c r="A236" s="527" t="s">
        <v>2745</v>
      </c>
      <c r="B236" s="528">
        <v>41851</v>
      </c>
    </row>
    <row r="237" spans="1:3">
      <c r="A237" s="527" t="s">
        <v>2746</v>
      </c>
      <c r="B237" s="528">
        <v>41851</v>
      </c>
    </row>
    <row r="238" spans="1:3">
      <c r="A238" s="527" t="s">
        <v>2747</v>
      </c>
      <c r="B238" s="528">
        <v>41851</v>
      </c>
      <c r="C238" s="529">
        <v>153</v>
      </c>
    </row>
    <row r="239" spans="1:3">
      <c r="A239" s="527" t="s">
        <v>2748</v>
      </c>
      <c r="B239" s="528">
        <v>41851</v>
      </c>
      <c r="C239" s="529">
        <v>153</v>
      </c>
    </row>
    <row r="240" spans="1:3">
      <c r="A240" s="527" t="s">
        <v>2749</v>
      </c>
      <c r="B240" s="528">
        <v>41851</v>
      </c>
    </row>
    <row r="241" spans="1:3">
      <c r="A241" s="527" t="s">
        <v>2750</v>
      </c>
      <c r="B241" s="528">
        <v>41851</v>
      </c>
    </row>
    <row r="242" spans="1:3">
      <c r="A242" s="527" t="s">
        <v>2751</v>
      </c>
      <c r="B242" s="528">
        <v>41851</v>
      </c>
    </row>
    <row r="243" spans="1:3">
      <c r="A243" s="527" t="s">
        <v>2752</v>
      </c>
      <c r="B243" s="528">
        <v>41851</v>
      </c>
    </row>
    <row r="244" spans="1:3">
      <c r="A244" s="527" t="s">
        <v>2753</v>
      </c>
      <c r="B244" s="528">
        <v>41851</v>
      </c>
    </row>
    <row r="245" spans="1:3">
      <c r="A245" s="527" t="s">
        <v>2754</v>
      </c>
      <c r="B245" s="528">
        <v>41851</v>
      </c>
    </row>
    <row r="246" spans="1:3">
      <c r="A246" s="527" t="s">
        <v>2755</v>
      </c>
      <c r="B246" s="528">
        <v>41851</v>
      </c>
    </row>
    <row r="247" spans="1:3">
      <c r="A247" s="527" t="s">
        <v>2756</v>
      </c>
      <c r="B247" s="528">
        <v>41851</v>
      </c>
    </row>
    <row r="248" spans="1:3">
      <c r="A248" s="527" t="s">
        <v>2757</v>
      </c>
      <c r="B248" s="528">
        <v>41851</v>
      </c>
    </row>
    <row r="249" spans="1:3">
      <c r="A249" s="527" t="s">
        <v>2758</v>
      </c>
      <c r="B249" s="528">
        <v>41851</v>
      </c>
      <c r="C249" s="529">
        <v>150</v>
      </c>
    </row>
    <row r="250" spans="1:3">
      <c r="A250" s="527" t="s">
        <v>2759</v>
      </c>
      <c r="B250" s="528">
        <v>41851</v>
      </c>
      <c r="C250" s="529">
        <v>151</v>
      </c>
    </row>
    <row r="251" spans="1:3">
      <c r="A251" s="527" t="s">
        <v>2760</v>
      </c>
      <c r="B251" s="528">
        <v>41851</v>
      </c>
    </row>
    <row r="252" spans="1:3">
      <c r="A252" s="527" t="s">
        <v>2761</v>
      </c>
      <c r="B252" s="528">
        <v>41851</v>
      </c>
    </row>
    <row r="253" spans="1:3">
      <c r="A253" s="527" t="s">
        <v>2762</v>
      </c>
      <c r="B253" s="528">
        <v>41851</v>
      </c>
    </row>
    <row r="254" spans="1:3">
      <c r="A254" s="527" t="s">
        <v>2763</v>
      </c>
      <c r="B254" s="528">
        <v>41851</v>
      </c>
    </row>
    <row r="255" spans="1:3">
      <c r="A255" s="527" t="s">
        <v>2764</v>
      </c>
      <c r="B255" s="528">
        <v>41851</v>
      </c>
    </row>
    <row r="256" spans="1:3">
      <c r="A256" s="527" t="s">
        <v>2765</v>
      </c>
      <c r="B256" s="528">
        <v>41851</v>
      </c>
    </row>
    <row r="257" spans="1:3">
      <c r="A257" s="527" t="s">
        <v>2766</v>
      </c>
      <c r="B257" s="528">
        <v>41851</v>
      </c>
    </row>
    <row r="258" spans="1:3">
      <c r="A258" s="527" t="s">
        <v>2767</v>
      </c>
      <c r="B258" s="528">
        <v>41851</v>
      </c>
    </row>
    <row r="259" spans="1:3">
      <c r="A259" s="527" t="s">
        <v>2768</v>
      </c>
      <c r="B259" s="528">
        <v>41851</v>
      </c>
    </row>
    <row r="260" spans="1:3">
      <c r="A260" s="527" t="s">
        <v>2769</v>
      </c>
      <c r="B260" s="528">
        <v>41851</v>
      </c>
      <c r="C260" s="529">
        <v>153</v>
      </c>
    </row>
    <row r="261" spans="1:3">
      <c r="A261" s="527" t="s">
        <v>2770</v>
      </c>
      <c r="B261" s="528">
        <v>41851</v>
      </c>
      <c r="C261" s="529">
        <v>152</v>
      </c>
    </row>
    <row r="262" spans="1:3">
      <c r="A262" s="527" t="s">
        <v>2771</v>
      </c>
      <c r="B262" s="528">
        <v>41851</v>
      </c>
    </row>
    <row r="263" spans="1:3">
      <c r="A263" s="527" t="s">
        <v>2772</v>
      </c>
      <c r="B263" s="528">
        <v>41851</v>
      </c>
    </row>
    <row r="264" spans="1:3">
      <c r="A264" s="527" t="s">
        <v>2773</v>
      </c>
      <c r="B264" s="528">
        <v>41851</v>
      </c>
    </row>
    <row r="265" spans="1:3">
      <c r="A265" s="527" t="s">
        <v>2774</v>
      </c>
      <c r="B265" s="528">
        <v>41851</v>
      </c>
    </row>
    <row r="266" spans="1:3">
      <c r="A266" s="527" t="s">
        <v>2775</v>
      </c>
      <c r="B266" s="528">
        <v>41851</v>
      </c>
    </row>
    <row r="267" spans="1:3">
      <c r="A267" s="527" t="s">
        <v>2776</v>
      </c>
      <c r="B267" s="528">
        <v>41851</v>
      </c>
    </row>
    <row r="268" spans="1:3">
      <c r="A268" s="527" t="s">
        <v>2777</v>
      </c>
      <c r="B268" s="528">
        <v>41851</v>
      </c>
    </row>
    <row r="269" spans="1:3">
      <c r="A269" s="527" t="s">
        <v>2778</v>
      </c>
      <c r="B269" s="528">
        <v>41851</v>
      </c>
    </row>
    <row r="270" spans="1:3">
      <c r="A270" s="527" t="s">
        <v>2779</v>
      </c>
      <c r="B270" s="528">
        <v>41851</v>
      </c>
    </row>
    <row r="271" spans="1:3">
      <c r="A271" s="527" t="s">
        <v>2780</v>
      </c>
      <c r="B271" s="528">
        <v>41851</v>
      </c>
      <c r="C271" s="529">
        <v>153</v>
      </c>
    </row>
    <row r="272" spans="1:3">
      <c r="A272" s="527" t="s">
        <v>2781</v>
      </c>
      <c r="B272" s="528">
        <v>41851</v>
      </c>
      <c r="C272" s="529">
        <v>151</v>
      </c>
    </row>
    <row r="273" spans="1:3">
      <c r="A273" s="527" t="s">
        <v>2782</v>
      </c>
      <c r="B273" s="528">
        <v>41851</v>
      </c>
    </row>
    <row r="274" spans="1:3">
      <c r="A274" s="527" t="s">
        <v>2783</v>
      </c>
      <c r="B274" s="528">
        <v>41851</v>
      </c>
    </row>
    <row r="275" spans="1:3">
      <c r="A275" s="527" t="s">
        <v>2784</v>
      </c>
      <c r="B275" s="528">
        <v>41851</v>
      </c>
    </row>
    <row r="276" spans="1:3">
      <c r="A276" s="527" t="s">
        <v>2785</v>
      </c>
      <c r="B276" s="528">
        <v>41851</v>
      </c>
    </row>
    <row r="277" spans="1:3">
      <c r="A277" s="527" t="s">
        <v>2786</v>
      </c>
      <c r="B277" s="528">
        <v>41851</v>
      </c>
    </row>
    <row r="278" spans="1:3">
      <c r="A278" s="527" t="s">
        <v>2787</v>
      </c>
      <c r="B278" s="528">
        <v>41851</v>
      </c>
    </row>
    <row r="279" spans="1:3">
      <c r="A279" s="527" t="s">
        <v>2788</v>
      </c>
      <c r="B279" s="528">
        <v>41851</v>
      </c>
    </row>
    <row r="280" spans="1:3">
      <c r="A280" s="527" t="s">
        <v>2789</v>
      </c>
      <c r="B280" s="528">
        <v>41851</v>
      </c>
    </row>
    <row r="281" spans="1:3">
      <c r="A281" s="527" t="s">
        <v>2790</v>
      </c>
      <c r="B281" s="528">
        <v>41851</v>
      </c>
    </row>
    <row r="282" spans="1:3">
      <c r="A282" s="527" t="s">
        <v>2791</v>
      </c>
      <c r="B282" s="528">
        <v>41851</v>
      </c>
      <c r="C282" s="529">
        <v>146</v>
      </c>
    </row>
    <row r="283" spans="1:3">
      <c r="A283" s="527" t="s">
        <v>2792</v>
      </c>
      <c r="B283" s="528">
        <v>41851</v>
      </c>
      <c r="C283" s="529">
        <v>150</v>
      </c>
    </row>
    <row r="284" spans="1:3">
      <c r="A284" s="527" t="s">
        <v>2793</v>
      </c>
      <c r="B284" s="528">
        <v>41851</v>
      </c>
    </row>
    <row r="285" spans="1:3">
      <c r="A285" s="527" t="s">
        <v>2794</v>
      </c>
      <c r="B285" s="528">
        <v>41851</v>
      </c>
    </row>
    <row r="286" spans="1:3">
      <c r="A286" s="527" t="s">
        <v>2795</v>
      </c>
      <c r="B286" s="528">
        <v>41851</v>
      </c>
    </row>
    <row r="287" spans="1:3">
      <c r="A287" s="527" t="s">
        <v>2796</v>
      </c>
      <c r="B287" s="528">
        <v>41851</v>
      </c>
    </row>
    <row r="288" spans="1:3">
      <c r="A288" s="527" t="s">
        <v>2797</v>
      </c>
      <c r="B288" s="528">
        <v>41851</v>
      </c>
    </row>
    <row r="289" spans="1:3">
      <c r="A289" s="527" t="s">
        <v>2798</v>
      </c>
      <c r="B289" s="528">
        <v>41851</v>
      </c>
    </row>
    <row r="290" spans="1:3">
      <c r="A290" s="527" t="s">
        <v>2799</v>
      </c>
      <c r="B290" s="528">
        <v>41851</v>
      </c>
    </row>
    <row r="291" spans="1:3">
      <c r="A291" s="527" t="s">
        <v>2800</v>
      </c>
      <c r="B291" s="528">
        <v>41851</v>
      </c>
    </row>
    <row r="292" spans="1:3">
      <c r="A292" s="527" t="s">
        <v>2801</v>
      </c>
      <c r="B292" s="528">
        <v>41851</v>
      </c>
    </row>
    <row r="293" spans="1:3">
      <c r="A293" s="527" t="s">
        <v>2802</v>
      </c>
      <c r="B293" s="528">
        <v>41851</v>
      </c>
      <c r="C293" s="529">
        <v>151</v>
      </c>
    </row>
    <row r="294" spans="1:3">
      <c r="A294" s="527" t="s">
        <v>2803</v>
      </c>
      <c r="B294" s="528">
        <v>41851</v>
      </c>
      <c r="C294" s="529">
        <v>153</v>
      </c>
    </row>
    <row r="295" spans="1:3">
      <c r="A295" s="527" t="s">
        <v>2804</v>
      </c>
      <c r="B295" s="528">
        <v>41851</v>
      </c>
    </row>
    <row r="296" spans="1:3">
      <c r="A296" s="527" t="s">
        <v>2805</v>
      </c>
      <c r="B296" s="528">
        <v>41851</v>
      </c>
    </row>
    <row r="297" spans="1:3">
      <c r="A297" s="527" t="s">
        <v>2806</v>
      </c>
      <c r="B297" s="528">
        <v>41851</v>
      </c>
    </row>
    <row r="298" spans="1:3">
      <c r="A298" s="527" t="s">
        <v>2807</v>
      </c>
      <c r="B298" s="528">
        <v>41851</v>
      </c>
    </row>
    <row r="299" spans="1:3">
      <c r="A299" s="527" t="s">
        <v>2808</v>
      </c>
      <c r="B299" s="528">
        <v>41851</v>
      </c>
    </row>
    <row r="300" spans="1:3">
      <c r="A300" s="527" t="s">
        <v>2809</v>
      </c>
      <c r="B300" s="528">
        <v>41851</v>
      </c>
    </row>
    <row r="301" spans="1:3">
      <c r="A301" s="527" t="s">
        <v>2810</v>
      </c>
      <c r="B301" s="528">
        <v>41851</v>
      </c>
    </row>
    <row r="302" spans="1:3">
      <c r="A302" s="527" t="s">
        <v>2811</v>
      </c>
      <c r="B302" s="528">
        <v>41855</v>
      </c>
    </row>
    <row r="303" spans="1:3">
      <c r="A303" s="527" t="s">
        <v>2812</v>
      </c>
      <c r="B303" s="528">
        <v>41855</v>
      </c>
      <c r="C303" s="529">
        <v>350</v>
      </c>
    </row>
    <row r="304" spans="1:3">
      <c r="A304" s="527" t="s">
        <v>2813</v>
      </c>
      <c r="B304" s="528">
        <v>41855</v>
      </c>
      <c r="C304" s="529">
        <v>80</v>
      </c>
    </row>
    <row r="305" spans="1:3">
      <c r="A305" s="527" t="s">
        <v>2814</v>
      </c>
      <c r="B305" s="528">
        <v>41855</v>
      </c>
      <c r="C305" s="529">
        <v>40</v>
      </c>
    </row>
    <row r="306" spans="1:3">
      <c r="A306" s="527" t="s">
        <v>2815</v>
      </c>
      <c r="B306" s="528">
        <v>41855</v>
      </c>
    </row>
    <row r="307" spans="1:3">
      <c r="A307" s="527" t="s">
        <v>2816</v>
      </c>
      <c r="B307" s="528">
        <v>41855</v>
      </c>
    </row>
    <row r="308" spans="1:3">
      <c r="A308" s="527" t="s">
        <v>2817</v>
      </c>
      <c r="B308" s="528">
        <v>41855</v>
      </c>
    </row>
    <row r="309" spans="1:3">
      <c r="A309" s="527" t="s">
        <v>2818</v>
      </c>
      <c r="B309" s="528">
        <v>41855</v>
      </c>
    </row>
    <row r="310" spans="1:3">
      <c r="A310" s="527" t="s">
        <v>2819</v>
      </c>
      <c r="B310" s="528">
        <v>41855</v>
      </c>
    </row>
    <row r="311" spans="1:3">
      <c r="A311" s="527" t="s">
        <v>2820</v>
      </c>
      <c r="B311" s="528">
        <v>41855</v>
      </c>
    </row>
    <row r="312" spans="1:3">
      <c r="A312" s="527" t="s">
        <v>2821</v>
      </c>
      <c r="B312" s="528">
        <v>41855</v>
      </c>
    </row>
    <row r="313" spans="1:3">
      <c r="A313" s="527" t="s">
        <v>2822</v>
      </c>
      <c r="B313" s="528">
        <v>41855</v>
      </c>
    </row>
    <row r="314" spans="1:3">
      <c r="A314" s="527" t="s">
        <v>2823</v>
      </c>
      <c r="B314" s="528">
        <v>41855</v>
      </c>
    </row>
    <row r="315" spans="1:3">
      <c r="A315" s="527" t="s">
        <v>2824</v>
      </c>
      <c r="B315" s="528">
        <v>41855</v>
      </c>
      <c r="C315" s="529">
        <v>250</v>
      </c>
    </row>
    <row r="316" spans="1:3">
      <c r="A316" s="527" t="s">
        <v>2825</v>
      </c>
      <c r="B316" s="528">
        <v>41855</v>
      </c>
      <c r="C316" s="529">
        <v>150</v>
      </c>
    </row>
    <row r="317" spans="1:3">
      <c r="A317" s="527" t="s">
        <v>2826</v>
      </c>
      <c r="B317" s="528">
        <v>41855</v>
      </c>
    </row>
    <row r="318" spans="1:3">
      <c r="A318" s="527" t="s">
        <v>2827</v>
      </c>
      <c r="B318" s="528">
        <v>41855</v>
      </c>
    </row>
    <row r="319" spans="1:3">
      <c r="A319" s="527" t="s">
        <v>2828</v>
      </c>
      <c r="B319" s="528">
        <v>41855</v>
      </c>
    </row>
    <row r="320" spans="1:3">
      <c r="A320" s="527" t="s">
        <v>2829</v>
      </c>
      <c r="B320" s="528">
        <v>41855</v>
      </c>
    </row>
    <row r="321" spans="1:3">
      <c r="A321" s="527" t="s">
        <v>2830</v>
      </c>
      <c r="B321" s="528">
        <v>41855</v>
      </c>
    </row>
    <row r="322" spans="1:3">
      <c r="A322" s="527" t="s">
        <v>2831</v>
      </c>
      <c r="B322" s="528">
        <v>41855</v>
      </c>
    </row>
    <row r="323" spans="1:3">
      <c r="A323" s="527" t="s">
        <v>2832</v>
      </c>
      <c r="B323" s="528">
        <v>41855</v>
      </c>
    </row>
    <row r="324" spans="1:3">
      <c r="A324" s="527" t="s">
        <v>2833</v>
      </c>
      <c r="B324" s="528">
        <v>41855</v>
      </c>
    </row>
    <row r="325" spans="1:3">
      <c r="A325" s="527" t="s">
        <v>2834</v>
      </c>
      <c r="B325" s="528">
        <v>41855</v>
      </c>
      <c r="C325" s="529">
        <v>300</v>
      </c>
    </row>
    <row r="326" spans="1:3">
      <c r="A326" s="527" t="s">
        <v>2835</v>
      </c>
      <c r="B326" s="528">
        <v>41855</v>
      </c>
      <c r="C326" s="529">
        <v>250</v>
      </c>
    </row>
    <row r="327" spans="1:3">
      <c r="A327" s="527" t="s">
        <v>2836</v>
      </c>
      <c r="B327" s="528">
        <v>41855</v>
      </c>
      <c r="C327" s="529">
        <v>150</v>
      </c>
    </row>
    <row r="328" spans="1:3">
      <c r="A328" s="527" t="s">
        <v>2837</v>
      </c>
      <c r="B328" s="528">
        <v>41855</v>
      </c>
    </row>
    <row r="329" spans="1:3">
      <c r="A329" s="527" t="s">
        <v>2838</v>
      </c>
      <c r="B329" s="528">
        <v>41855</v>
      </c>
    </row>
    <row r="330" spans="1:3">
      <c r="A330" s="527" t="s">
        <v>2839</v>
      </c>
      <c r="B330" s="528">
        <v>41855</v>
      </c>
    </row>
    <row r="331" spans="1:3">
      <c r="A331" s="527" t="s">
        <v>2840</v>
      </c>
      <c r="B331" s="528">
        <v>41855</v>
      </c>
    </row>
    <row r="332" spans="1:3">
      <c r="A332" s="527" t="s">
        <v>2841</v>
      </c>
      <c r="B332" s="528">
        <v>41855</v>
      </c>
    </row>
    <row r="333" spans="1:3">
      <c r="A333" s="527" t="s">
        <v>2842</v>
      </c>
      <c r="B333" s="528">
        <v>41855</v>
      </c>
    </row>
    <row r="334" spans="1:3">
      <c r="A334" s="527" t="s">
        <v>2843</v>
      </c>
      <c r="B334" s="528">
        <v>41855</v>
      </c>
    </row>
    <row r="335" spans="1:3">
      <c r="A335" s="527" t="s">
        <v>2844</v>
      </c>
      <c r="B335" s="528">
        <v>41855</v>
      </c>
    </row>
    <row r="336" spans="1:3">
      <c r="A336" s="527" t="s">
        <v>2845</v>
      </c>
      <c r="B336" s="528">
        <v>41855</v>
      </c>
      <c r="C336" s="529">
        <v>249</v>
      </c>
    </row>
    <row r="337" spans="1:3">
      <c r="A337" s="527" t="s">
        <v>2846</v>
      </c>
      <c r="B337" s="528">
        <v>41855</v>
      </c>
      <c r="C337" s="529">
        <v>199</v>
      </c>
    </row>
    <row r="338" spans="1:3">
      <c r="A338" s="527" t="s">
        <v>2847</v>
      </c>
      <c r="B338" s="528">
        <v>41855</v>
      </c>
      <c r="C338" s="529">
        <v>100</v>
      </c>
    </row>
    <row r="339" spans="1:3">
      <c r="A339" s="527" t="s">
        <v>2848</v>
      </c>
      <c r="B339" s="528">
        <v>41855</v>
      </c>
    </row>
    <row r="340" spans="1:3">
      <c r="A340" s="527" t="s">
        <v>2849</v>
      </c>
      <c r="B340" s="528">
        <v>41855</v>
      </c>
    </row>
    <row r="341" spans="1:3">
      <c r="A341" s="527" t="s">
        <v>2850</v>
      </c>
      <c r="B341" s="528">
        <v>41855</v>
      </c>
    </row>
    <row r="342" spans="1:3">
      <c r="A342" s="527" t="s">
        <v>2851</v>
      </c>
      <c r="B342" s="528">
        <v>41855</v>
      </c>
    </row>
    <row r="343" spans="1:3">
      <c r="A343" s="527" t="s">
        <v>2852</v>
      </c>
      <c r="B343" s="528">
        <v>41855</v>
      </c>
    </row>
    <row r="344" spans="1:3">
      <c r="A344" s="527" t="s">
        <v>2853</v>
      </c>
      <c r="B344" s="528">
        <v>41855</v>
      </c>
    </row>
    <row r="345" spans="1:3">
      <c r="A345" s="527" t="s">
        <v>2854</v>
      </c>
      <c r="B345" s="528">
        <v>41855</v>
      </c>
    </row>
    <row r="346" spans="1:3">
      <c r="A346" s="527" t="s">
        <v>2855</v>
      </c>
      <c r="B346" s="528">
        <v>41855</v>
      </c>
    </row>
    <row r="347" spans="1:3">
      <c r="A347" s="527" t="s">
        <v>2856</v>
      </c>
      <c r="B347" s="528">
        <v>41855</v>
      </c>
      <c r="C347" s="529">
        <v>250</v>
      </c>
    </row>
    <row r="348" spans="1:3">
      <c r="A348" s="527" t="s">
        <v>2857</v>
      </c>
      <c r="B348" s="528">
        <v>41855</v>
      </c>
      <c r="C348" s="529">
        <v>80</v>
      </c>
    </row>
    <row r="349" spans="1:3">
      <c r="A349" s="527" t="s">
        <v>2858</v>
      </c>
      <c r="B349" s="528">
        <v>41855</v>
      </c>
    </row>
    <row r="350" spans="1:3">
      <c r="A350" s="527" t="s">
        <v>2859</v>
      </c>
      <c r="B350" s="528">
        <v>41855</v>
      </c>
    </row>
    <row r="351" spans="1:3">
      <c r="A351" s="527" t="s">
        <v>2860</v>
      </c>
      <c r="B351" s="528">
        <v>41855</v>
      </c>
    </row>
    <row r="352" spans="1:3">
      <c r="A352" s="527" t="s">
        <v>2861</v>
      </c>
      <c r="B352" s="528">
        <v>41855</v>
      </c>
    </row>
    <row r="353" spans="1:3">
      <c r="A353" s="527" t="s">
        <v>2862</v>
      </c>
      <c r="B353" s="528">
        <v>41855</v>
      </c>
    </row>
    <row r="354" spans="1:3">
      <c r="A354" s="527" t="s">
        <v>2863</v>
      </c>
      <c r="B354" s="528">
        <v>41855</v>
      </c>
    </row>
    <row r="355" spans="1:3">
      <c r="A355" s="527" t="s">
        <v>2864</v>
      </c>
      <c r="B355" s="528">
        <v>41855</v>
      </c>
    </row>
    <row r="356" spans="1:3">
      <c r="A356" s="527" t="s">
        <v>2865</v>
      </c>
      <c r="B356" s="528">
        <v>41855</v>
      </c>
    </row>
    <row r="357" spans="1:3">
      <c r="A357" s="527" t="s">
        <v>2866</v>
      </c>
      <c r="B357" s="528">
        <v>41855</v>
      </c>
    </row>
    <row r="358" spans="1:3">
      <c r="A358" s="527" t="s">
        <v>2867</v>
      </c>
      <c r="B358" s="528">
        <v>41855</v>
      </c>
    </row>
    <row r="359" spans="1:3">
      <c r="A359" s="527" t="s">
        <v>2868</v>
      </c>
      <c r="B359" s="528">
        <v>41855</v>
      </c>
      <c r="C359" s="529">
        <v>40</v>
      </c>
    </row>
    <row r="360" spans="1:3">
      <c r="A360" s="527" t="s">
        <v>2869</v>
      </c>
      <c r="B360" s="528">
        <v>41855</v>
      </c>
      <c r="C360" s="529">
        <v>40</v>
      </c>
    </row>
    <row r="361" spans="1:3">
      <c r="A361" s="527" t="s">
        <v>2870</v>
      </c>
      <c r="B361" s="528">
        <v>41855</v>
      </c>
    </row>
    <row r="362" spans="1:3">
      <c r="A362" s="527" t="s">
        <v>2871</v>
      </c>
      <c r="B362" s="528">
        <v>41855</v>
      </c>
    </row>
    <row r="363" spans="1:3">
      <c r="A363" s="527" t="s">
        <v>2872</v>
      </c>
      <c r="B363" s="528">
        <v>41855</v>
      </c>
    </row>
    <row r="364" spans="1:3">
      <c r="A364" s="527" t="s">
        <v>2873</v>
      </c>
      <c r="B364" s="528">
        <v>41855</v>
      </c>
    </row>
    <row r="365" spans="1:3">
      <c r="A365" s="527" t="s">
        <v>2874</v>
      </c>
      <c r="B365" s="528">
        <v>41855</v>
      </c>
    </row>
    <row r="366" spans="1:3">
      <c r="A366" s="527" t="s">
        <v>2875</v>
      </c>
      <c r="B366" s="528">
        <v>41855</v>
      </c>
    </row>
    <row r="367" spans="1:3">
      <c r="A367" s="527" t="s">
        <v>2876</v>
      </c>
      <c r="B367" s="528">
        <v>41855</v>
      </c>
    </row>
    <row r="368" spans="1:3">
      <c r="A368" s="527" t="s">
        <v>2877</v>
      </c>
      <c r="B368" s="528">
        <v>41859</v>
      </c>
    </row>
    <row r="369" spans="1:3">
      <c r="A369" s="527" t="s">
        <v>2878</v>
      </c>
      <c r="B369" s="528">
        <v>41859</v>
      </c>
      <c r="C369" s="529">
        <v>219</v>
      </c>
    </row>
    <row r="370" spans="1:3">
      <c r="A370" s="527" t="s">
        <v>2879</v>
      </c>
      <c r="B370" s="528">
        <v>41859</v>
      </c>
      <c r="C370" s="529">
        <v>174</v>
      </c>
    </row>
    <row r="371" spans="1:3">
      <c r="A371" s="527" t="s">
        <v>2880</v>
      </c>
      <c r="B371" s="528">
        <v>41859</v>
      </c>
      <c r="C371" s="529">
        <v>128</v>
      </c>
    </row>
    <row r="372" spans="1:3">
      <c r="A372" s="527" t="s">
        <v>2881</v>
      </c>
      <c r="B372" s="528">
        <v>41859</v>
      </c>
    </row>
    <row r="373" spans="1:3">
      <c r="A373" s="527" t="s">
        <v>2882</v>
      </c>
      <c r="B373" s="528">
        <v>41859</v>
      </c>
    </row>
    <row r="374" spans="1:3">
      <c r="A374" s="527" t="s">
        <v>2883</v>
      </c>
      <c r="B374" s="528">
        <v>41859</v>
      </c>
    </row>
    <row r="375" spans="1:3">
      <c r="A375" s="527" t="s">
        <v>2884</v>
      </c>
      <c r="B375" s="528">
        <v>41859</v>
      </c>
    </row>
    <row r="376" spans="1:3">
      <c r="A376" s="527" t="s">
        <v>2885</v>
      </c>
      <c r="B376" s="528">
        <v>41859</v>
      </c>
    </row>
    <row r="377" spans="1:3">
      <c r="A377" s="527" t="s">
        <v>2886</v>
      </c>
      <c r="B377" s="528">
        <v>41859</v>
      </c>
    </row>
    <row r="378" spans="1:3">
      <c r="A378" s="527" t="s">
        <v>2887</v>
      </c>
      <c r="B378" s="528">
        <v>41859</v>
      </c>
    </row>
    <row r="379" spans="1:3">
      <c r="A379" s="527" t="s">
        <v>2888</v>
      </c>
      <c r="B379" s="528">
        <v>41859</v>
      </c>
    </row>
    <row r="380" spans="1:3">
      <c r="A380" s="527" t="s">
        <v>2889</v>
      </c>
      <c r="B380" s="528">
        <v>41859</v>
      </c>
      <c r="C380" s="529">
        <v>238</v>
      </c>
    </row>
    <row r="381" spans="1:3">
      <c r="A381" s="527" t="s">
        <v>2890</v>
      </c>
      <c r="B381" s="528">
        <v>41859</v>
      </c>
      <c r="C381" s="529">
        <v>185</v>
      </c>
    </row>
    <row r="382" spans="1:3">
      <c r="A382" s="527" t="s">
        <v>2891</v>
      </c>
      <c r="B382" s="528">
        <v>41859</v>
      </c>
      <c r="C382" s="529">
        <v>117</v>
      </c>
    </row>
    <row r="383" spans="1:3">
      <c r="A383" s="527" t="s">
        <v>2892</v>
      </c>
      <c r="B383" s="528">
        <v>41859</v>
      </c>
    </row>
    <row r="384" spans="1:3">
      <c r="A384" s="527" t="s">
        <v>2893</v>
      </c>
      <c r="B384" s="528">
        <v>41859</v>
      </c>
    </row>
    <row r="385" spans="1:3">
      <c r="A385" s="527" t="s">
        <v>2894</v>
      </c>
      <c r="B385" s="528">
        <v>41859</v>
      </c>
    </row>
    <row r="386" spans="1:3">
      <c r="A386" s="527" t="s">
        <v>2895</v>
      </c>
      <c r="B386" s="528">
        <v>41859</v>
      </c>
    </row>
    <row r="387" spans="1:3">
      <c r="A387" s="527" t="s">
        <v>2896</v>
      </c>
      <c r="B387" s="528">
        <v>41859</v>
      </c>
    </row>
    <row r="388" spans="1:3">
      <c r="A388" s="527" t="s">
        <v>2897</v>
      </c>
      <c r="B388" s="528">
        <v>41859</v>
      </c>
    </row>
    <row r="389" spans="1:3">
      <c r="A389" s="527" t="s">
        <v>2898</v>
      </c>
      <c r="B389" s="528">
        <v>41859</v>
      </c>
    </row>
    <row r="390" spans="1:3">
      <c r="A390" s="527" t="s">
        <v>2899</v>
      </c>
      <c r="B390" s="528">
        <v>41859</v>
      </c>
    </row>
    <row r="391" spans="1:3">
      <c r="A391" s="527" t="s">
        <v>2900</v>
      </c>
      <c r="B391" s="528">
        <v>41859</v>
      </c>
      <c r="C391" s="529">
        <v>199</v>
      </c>
    </row>
    <row r="392" spans="1:3">
      <c r="A392" s="527" t="s">
        <v>2901</v>
      </c>
      <c r="B392" s="528">
        <v>41859</v>
      </c>
    </row>
    <row r="393" spans="1:3">
      <c r="A393" s="527" t="s">
        <v>2902</v>
      </c>
      <c r="B393" s="528">
        <v>41859</v>
      </c>
    </row>
    <row r="394" spans="1:3">
      <c r="A394" s="527" t="s">
        <v>2903</v>
      </c>
      <c r="B394" s="528">
        <v>41859</v>
      </c>
    </row>
    <row r="395" spans="1:3">
      <c r="A395" s="527" t="s">
        <v>2904</v>
      </c>
      <c r="B395" s="528">
        <v>41859</v>
      </c>
    </row>
    <row r="396" spans="1:3">
      <c r="A396" s="527" t="s">
        <v>2905</v>
      </c>
      <c r="B396" s="528">
        <v>41859</v>
      </c>
    </row>
    <row r="397" spans="1:3">
      <c r="A397" s="527" t="s">
        <v>2906</v>
      </c>
      <c r="B397" s="528">
        <v>41859</v>
      </c>
    </row>
    <row r="398" spans="1:3">
      <c r="A398" s="527" t="s">
        <v>2907</v>
      </c>
      <c r="B398" s="528">
        <v>41859</v>
      </c>
    </row>
    <row r="399" spans="1:3">
      <c r="A399" s="527" t="s">
        <v>2908</v>
      </c>
      <c r="B399" s="528">
        <v>41859</v>
      </c>
    </row>
    <row r="400" spans="1:3">
      <c r="A400" s="527" t="s">
        <v>2909</v>
      </c>
      <c r="B400" s="528">
        <v>41859</v>
      </c>
    </row>
    <row r="401" spans="1:3">
      <c r="A401" s="527" t="s">
        <v>2910</v>
      </c>
      <c r="B401" s="528">
        <v>41859</v>
      </c>
    </row>
    <row r="402" spans="1:3">
      <c r="A402" s="527" t="s">
        <v>2911</v>
      </c>
      <c r="B402" s="528">
        <v>41859</v>
      </c>
      <c r="C402" s="529">
        <v>200</v>
      </c>
    </row>
    <row r="403" spans="1:3">
      <c r="A403" s="527" t="s">
        <v>2912</v>
      </c>
      <c r="B403" s="528">
        <v>41859</v>
      </c>
    </row>
    <row r="404" spans="1:3">
      <c r="A404" s="527" t="s">
        <v>2913</v>
      </c>
      <c r="B404" s="528">
        <v>41859</v>
      </c>
    </row>
    <row r="405" spans="1:3">
      <c r="A405" s="527" t="s">
        <v>2914</v>
      </c>
      <c r="B405" s="528">
        <v>41859</v>
      </c>
    </row>
    <row r="406" spans="1:3">
      <c r="A406" s="527" t="s">
        <v>2915</v>
      </c>
      <c r="B406" s="528">
        <v>41859</v>
      </c>
    </row>
    <row r="407" spans="1:3">
      <c r="A407" s="527" t="s">
        <v>2916</v>
      </c>
      <c r="B407" s="528">
        <v>41859</v>
      </c>
    </row>
    <row r="408" spans="1:3">
      <c r="A408" s="527" t="s">
        <v>2917</v>
      </c>
      <c r="B408" s="528">
        <v>41859</v>
      </c>
    </row>
    <row r="409" spans="1:3">
      <c r="A409" s="527" t="s">
        <v>2918</v>
      </c>
      <c r="B409" s="528">
        <v>41859</v>
      </c>
    </row>
    <row r="410" spans="1:3">
      <c r="A410" s="527" t="s">
        <v>2919</v>
      </c>
      <c r="B410" s="528">
        <v>41859</v>
      </c>
    </row>
    <row r="411" spans="1:3">
      <c r="A411" s="527" t="s">
        <v>2920</v>
      </c>
      <c r="B411" s="528">
        <v>41859</v>
      </c>
    </row>
    <row r="412" spans="1:3">
      <c r="A412" s="527" t="s">
        <v>2921</v>
      </c>
      <c r="B412" s="528">
        <v>41859</v>
      </c>
    </row>
    <row r="413" spans="1:3">
      <c r="A413" s="527" t="s">
        <v>2922</v>
      </c>
      <c r="B413" s="528">
        <v>41859</v>
      </c>
    </row>
    <row r="414" spans="1:3">
      <c r="A414" s="527" t="s">
        <v>2923</v>
      </c>
      <c r="B414" s="528">
        <v>41859</v>
      </c>
    </row>
    <row r="415" spans="1:3">
      <c r="A415" s="527" t="s">
        <v>2924</v>
      </c>
      <c r="B415" s="528">
        <v>41859</v>
      </c>
    </row>
    <row r="416" spans="1:3">
      <c r="A416" s="527" t="s">
        <v>2925</v>
      </c>
      <c r="B416" s="528">
        <v>41859</v>
      </c>
    </row>
    <row r="417" spans="1:3">
      <c r="A417" s="527" t="s">
        <v>2926</v>
      </c>
      <c r="B417" s="528">
        <v>41859</v>
      </c>
      <c r="C417" s="529">
        <v>145</v>
      </c>
    </row>
    <row r="418" spans="1:3">
      <c r="A418" s="527" t="s">
        <v>2927</v>
      </c>
      <c r="B418" s="528">
        <v>41859</v>
      </c>
      <c r="C418" s="529">
        <v>37</v>
      </c>
    </row>
    <row r="419" spans="1:3">
      <c r="A419" s="527" t="s">
        <v>2928</v>
      </c>
      <c r="B419" s="528">
        <v>41859</v>
      </c>
    </row>
    <row r="420" spans="1:3">
      <c r="A420" s="527" t="s">
        <v>2929</v>
      </c>
      <c r="B420" s="528">
        <v>41859</v>
      </c>
      <c r="C420" s="529">
        <v>57</v>
      </c>
    </row>
    <row r="421" spans="1:3">
      <c r="A421" s="527" t="s">
        <v>2930</v>
      </c>
      <c r="B421" s="528">
        <v>41859</v>
      </c>
      <c r="C421" s="529">
        <v>43</v>
      </c>
    </row>
    <row r="422" spans="1:3">
      <c r="A422" s="527" t="s">
        <v>2931</v>
      </c>
      <c r="B422" s="528">
        <v>41859</v>
      </c>
      <c r="C422" s="529">
        <v>36</v>
      </c>
    </row>
    <row r="423" spans="1:3">
      <c r="A423" s="527" t="s">
        <v>2932</v>
      </c>
      <c r="B423" s="528">
        <v>41859</v>
      </c>
    </row>
    <row r="424" spans="1:3">
      <c r="A424" s="527" t="s">
        <v>2933</v>
      </c>
      <c r="B424" s="528">
        <v>41859</v>
      </c>
    </row>
    <row r="425" spans="1:3">
      <c r="A425" s="527" t="s">
        <v>2934</v>
      </c>
      <c r="B425" s="528">
        <v>41859</v>
      </c>
    </row>
    <row r="426" spans="1:3">
      <c r="A426" s="527" t="s">
        <v>2935</v>
      </c>
      <c r="B426" s="528">
        <v>41859</v>
      </c>
    </row>
    <row r="427" spans="1:3">
      <c r="A427" s="527" t="s">
        <v>2936</v>
      </c>
      <c r="B427" s="528">
        <v>41859</v>
      </c>
    </row>
    <row r="428" spans="1:3">
      <c r="A428" s="527" t="s">
        <v>2937</v>
      </c>
      <c r="B428" s="528">
        <v>41859</v>
      </c>
      <c r="C428" s="529">
        <v>148</v>
      </c>
    </row>
    <row r="429" spans="1:3">
      <c r="A429" s="527" t="s">
        <v>2938</v>
      </c>
      <c r="B429" s="528">
        <v>41859</v>
      </c>
      <c r="C429" s="529">
        <v>37</v>
      </c>
    </row>
    <row r="430" spans="1:3">
      <c r="A430" s="527" t="s">
        <v>2939</v>
      </c>
      <c r="B430" s="528">
        <v>41859</v>
      </c>
    </row>
    <row r="431" spans="1:3">
      <c r="A431" s="527" t="s">
        <v>2940</v>
      </c>
      <c r="B431" s="528">
        <v>41859</v>
      </c>
    </row>
    <row r="432" spans="1:3">
      <c r="A432" s="527" t="s">
        <v>2941</v>
      </c>
      <c r="B432" s="528">
        <v>41859</v>
      </c>
      <c r="C432" s="529">
        <v>25</v>
      </c>
    </row>
    <row r="433" spans="1:3">
      <c r="A433" s="527" t="s">
        <v>2942</v>
      </c>
      <c r="B433" s="528">
        <v>41859</v>
      </c>
      <c r="C433" s="529">
        <v>31</v>
      </c>
    </row>
    <row r="434" spans="1:3">
      <c r="A434" s="527" t="s">
        <v>2943</v>
      </c>
      <c r="B434" s="528">
        <v>41859</v>
      </c>
    </row>
    <row r="435" spans="1:3">
      <c r="A435" s="527" t="s">
        <v>2944</v>
      </c>
      <c r="B435" s="528">
        <v>41859</v>
      </c>
    </row>
    <row r="436" spans="1:3">
      <c r="A436" s="527" t="s">
        <v>2945</v>
      </c>
      <c r="B436" s="528">
        <v>41859</v>
      </c>
    </row>
    <row r="437" spans="1:3">
      <c r="A437" s="527" t="s">
        <v>2946</v>
      </c>
      <c r="B437" s="528">
        <v>41859</v>
      </c>
    </row>
    <row r="438" spans="1:3">
      <c r="A438" s="527" t="s">
        <v>2947</v>
      </c>
      <c r="B438" s="528">
        <v>41859</v>
      </c>
    </row>
    <row r="439" spans="1:3">
      <c r="A439" s="527" t="s">
        <v>2948</v>
      </c>
      <c r="B439" s="528">
        <v>41859</v>
      </c>
      <c r="C439" s="529">
        <v>120</v>
      </c>
    </row>
    <row r="440" spans="1:3">
      <c r="A440" s="527" t="s">
        <v>2949</v>
      </c>
      <c r="B440" s="528">
        <v>41859</v>
      </c>
      <c r="C440" s="529">
        <v>31</v>
      </c>
    </row>
    <row r="441" spans="1:3">
      <c r="A441" s="527" t="s">
        <v>2950</v>
      </c>
      <c r="B441" s="528">
        <v>41859</v>
      </c>
      <c r="C441" s="529">
        <v>50</v>
      </c>
    </row>
    <row r="442" spans="1:3">
      <c r="A442" s="527" t="s">
        <v>2951</v>
      </c>
      <c r="B442" s="528">
        <v>41859</v>
      </c>
      <c r="C442" s="529">
        <v>50</v>
      </c>
    </row>
    <row r="443" spans="1:3">
      <c r="A443" s="527" t="s">
        <v>2952</v>
      </c>
      <c r="B443" s="528">
        <v>41859</v>
      </c>
      <c r="C443" s="529">
        <v>35</v>
      </c>
    </row>
    <row r="444" spans="1:3">
      <c r="A444" s="527" t="s">
        <v>2953</v>
      </c>
      <c r="B444" s="528">
        <v>41859</v>
      </c>
      <c r="C444" s="529">
        <v>35</v>
      </c>
    </row>
    <row r="445" spans="1:3">
      <c r="A445" s="527" t="s">
        <v>2955</v>
      </c>
      <c r="B445" s="528">
        <v>41862</v>
      </c>
      <c r="C445" s="529">
        <v>500</v>
      </c>
    </row>
    <row r="446" spans="1:3">
      <c r="A446" s="527" t="s">
        <v>2956</v>
      </c>
      <c r="B446" s="528">
        <v>41862</v>
      </c>
    </row>
    <row r="447" spans="1:3">
      <c r="A447" s="527" t="s">
        <v>2957</v>
      </c>
      <c r="B447" s="528">
        <v>41862</v>
      </c>
    </row>
    <row r="448" spans="1:3">
      <c r="A448" s="527" t="s">
        <v>2958</v>
      </c>
      <c r="B448" s="528">
        <v>41862</v>
      </c>
    </row>
    <row r="449" spans="1:3">
      <c r="A449" s="527" t="s">
        <v>2959</v>
      </c>
      <c r="B449" s="528">
        <v>41862</v>
      </c>
    </row>
    <row r="450" spans="1:3">
      <c r="A450" s="527" t="s">
        <v>2960</v>
      </c>
      <c r="B450" s="528">
        <v>41862</v>
      </c>
    </row>
    <row r="451" spans="1:3">
      <c r="A451" s="527" t="s">
        <v>2961</v>
      </c>
      <c r="B451" s="528">
        <v>41862</v>
      </c>
    </row>
    <row r="452" spans="1:3">
      <c r="A452" s="527" t="s">
        <v>2962</v>
      </c>
      <c r="B452" s="528">
        <v>41862</v>
      </c>
    </row>
    <row r="453" spans="1:3">
      <c r="A453" s="527" t="s">
        <v>2963</v>
      </c>
      <c r="B453" s="528">
        <v>41862</v>
      </c>
    </row>
    <row r="454" spans="1:3">
      <c r="A454" s="527" t="s">
        <v>2964</v>
      </c>
      <c r="B454" s="528">
        <v>41862</v>
      </c>
    </row>
    <row r="455" spans="1:3">
      <c r="A455" s="527" t="s">
        <v>2965</v>
      </c>
      <c r="B455" s="528">
        <v>41862</v>
      </c>
    </row>
    <row r="456" spans="1:3">
      <c r="A456" s="527" t="s">
        <v>2966</v>
      </c>
      <c r="B456" s="528">
        <v>41862</v>
      </c>
      <c r="C456" s="529">
        <v>50</v>
      </c>
    </row>
    <row r="457" spans="1:3">
      <c r="A457" s="527" t="s">
        <v>2967</v>
      </c>
      <c r="B457" s="528">
        <v>41862</v>
      </c>
    </row>
    <row r="458" spans="1:3">
      <c r="A458" s="527" t="s">
        <v>2968</v>
      </c>
      <c r="B458" s="528">
        <v>41862</v>
      </c>
    </row>
    <row r="459" spans="1:3">
      <c r="A459" s="527" t="s">
        <v>2969</v>
      </c>
      <c r="B459" s="528">
        <v>41862</v>
      </c>
    </row>
    <row r="460" spans="1:3">
      <c r="A460" s="527" t="s">
        <v>2970</v>
      </c>
      <c r="B460" s="528">
        <v>41862</v>
      </c>
    </row>
    <row r="461" spans="1:3">
      <c r="A461" s="527" t="s">
        <v>2971</v>
      </c>
      <c r="B461" s="528">
        <v>41862</v>
      </c>
    </row>
    <row r="462" spans="1:3">
      <c r="A462" s="527" t="s">
        <v>2972</v>
      </c>
      <c r="B462" s="528">
        <v>41862</v>
      </c>
    </row>
    <row r="463" spans="1:3">
      <c r="A463" s="527" t="s">
        <v>2973</v>
      </c>
      <c r="B463" s="528">
        <v>41862</v>
      </c>
    </row>
    <row r="464" spans="1:3">
      <c r="A464" s="527" t="s">
        <v>2974</v>
      </c>
      <c r="B464" s="528">
        <v>41862</v>
      </c>
    </row>
    <row r="465" spans="1:3">
      <c r="A465" s="527" t="s">
        <v>2975</v>
      </c>
      <c r="B465" s="528">
        <v>41862</v>
      </c>
    </row>
    <row r="466" spans="1:3">
      <c r="A466" s="527" t="s">
        <v>2976</v>
      </c>
      <c r="B466" s="528">
        <v>41862</v>
      </c>
    </row>
    <row r="467" spans="1:3">
      <c r="A467" s="527" t="s">
        <v>2977</v>
      </c>
      <c r="B467" s="528">
        <v>41862</v>
      </c>
      <c r="C467" s="529">
        <v>117</v>
      </c>
    </row>
    <row r="468" spans="1:3">
      <c r="A468" s="527" t="s">
        <v>2978</v>
      </c>
      <c r="B468" s="528">
        <v>41862</v>
      </c>
    </row>
    <row r="469" spans="1:3">
      <c r="A469" s="527" t="s">
        <v>2979</v>
      </c>
      <c r="B469" s="528">
        <v>41862</v>
      </c>
    </row>
    <row r="470" spans="1:3">
      <c r="A470" s="527" t="s">
        <v>2980</v>
      </c>
      <c r="B470" s="528">
        <v>41862</v>
      </c>
    </row>
    <row r="471" spans="1:3">
      <c r="A471" s="527" t="s">
        <v>2981</v>
      </c>
      <c r="B471" s="528">
        <v>41862</v>
      </c>
    </row>
    <row r="472" spans="1:3">
      <c r="A472" s="527" t="s">
        <v>2982</v>
      </c>
      <c r="B472" s="528">
        <v>41862</v>
      </c>
    </row>
    <row r="473" spans="1:3">
      <c r="A473" s="527" t="s">
        <v>2983</v>
      </c>
      <c r="B473" s="528">
        <v>41862</v>
      </c>
    </row>
    <row r="474" spans="1:3">
      <c r="A474" s="527" t="s">
        <v>2984</v>
      </c>
      <c r="B474" s="528">
        <v>41862</v>
      </c>
    </row>
    <row r="475" spans="1:3">
      <c r="A475" s="527" t="s">
        <v>2985</v>
      </c>
      <c r="B475" s="528">
        <v>41862</v>
      </c>
    </row>
    <row r="476" spans="1:3">
      <c r="A476" s="527" t="s">
        <v>2986</v>
      </c>
      <c r="B476" s="528">
        <v>41862</v>
      </c>
    </row>
    <row r="477" spans="1:3">
      <c r="A477" s="527" t="s">
        <v>2987</v>
      </c>
      <c r="B477" s="528">
        <v>41862</v>
      </c>
    </row>
    <row r="478" spans="1:3">
      <c r="A478" s="527" t="s">
        <v>2988</v>
      </c>
      <c r="B478" s="528">
        <v>41862</v>
      </c>
      <c r="C478" s="529">
        <v>500</v>
      </c>
    </row>
    <row r="479" spans="1:3">
      <c r="A479" s="527" t="s">
        <v>2989</v>
      </c>
      <c r="B479" s="528">
        <v>41862</v>
      </c>
    </row>
    <row r="480" spans="1:3">
      <c r="A480" s="527" t="s">
        <v>2990</v>
      </c>
      <c r="B480" s="528">
        <v>41862</v>
      </c>
    </row>
    <row r="481" spans="1:3">
      <c r="A481" s="527" t="s">
        <v>2991</v>
      </c>
      <c r="B481" s="528">
        <v>41862</v>
      </c>
    </row>
    <row r="482" spans="1:3">
      <c r="A482" s="527" t="s">
        <v>2992</v>
      </c>
      <c r="B482" s="528">
        <v>41862</v>
      </c>
    </row>
    <row r="483" spans="1:3">
      <c r="A483" s="527" t="s">
        <v>2993</v>
      </c>
      <c r="B483" s="528">
        <v>41862</v>
      </c>
    </row>
    <row r="484" spans="1:3">
      <c r="A484" s="527" t="s">
        <v>2994</v>
      </c>
      <c r="B484" s="528">
        <v>41862</v>
      </c>
    </row>
    <row r="485" spans="1:3">
      <c r="A485" s="527" t="s">
        <v>2995</v>
      </c>
      <c r="B485" s="528">
        <v>41862</v>
      </c>
    </row>
    <row r="486" spans="1:3">
      <c r="A486" s="527" t="s">
        <v>2996</v>
      </c>
      <c r="B486" s="528">
        <v>41862</v>
      </c>
    </row>
    <row r="487" spans="1:3">
      <c r="A487" s="527" t="s">
        <v>2997</v>
      </c>
      <c r="B487" s="528">
        <v>41862</v>
      </c>
    </row>
    <row r="488" spans="1:3">
      <c r="A488" s="527" t="s">
        <v>2998</v>
      </c>
      <c r="B488" s="528">
        <v>41862</v>
      </c>
    </row>
    <row r="489" spans="1:3">
      <c r="A489" s="527" t="s">
        <v>2999</v>
      </c>
      <c r="B489" s="528">
        <v>41862</v>
      </c>
      <c r="C489" s="529">
        <v>500</v>
      </c>
    </row>
    <row r="490" spans="1:3">
      <c r="A490" s="527" t="s">
        <v>3000</v>
      </c>
      <c r="B490" s="528">
        <v>41862</v>
      </c>
    </row>
    <row r="491" spans="1:3">
      <c r="A491" s="527" t="s">
        <v>3001</v>
      </c>
      <c r="B491" s="528">
        <v>41862</v>
      </c>
    </row>
    <row r="492" spans="1:3">
      <c r="A492" s="527" t="s">
        <v>3002</v>
      </c>
      <c r="B492" s="528">
        <v>41862</v>
      </c>
    </row>
    <row r="493" spans="1:3">
      <c r="A493" s="527" t="s">
        <v>3003</v>
      </c>
      <c r="B493" s="528">
        <v>41862</v>
      </c>
    </row>
    <row r="494" spans="1:3">
      <c r="A494" s="527" t="s">
        <v>3004</v>
      </c>
      <c r="B494" s="528">
        <v>41862</v>
      </c>
    </row>
    <row r="495" spans="1:3">
      <c r="A495" s="527" t="s">
        <v>3005</v>
      </c>
      <c r="B495" s="528">
        <v>41862</v>
      </c>
    </row>
    <row r="496" spans="1:3">
      <c r="A496" s="527" t="s">
        <v>3006</v>
      </c>
      <c r="B496" s="528">
        <v>41862</v>
      </c>
    </row>
    <row r="497" spans="1:3">
      <c r="A497" s="527" t="s">
        <v>3007</v>
      </c>
      <c r="B497" s="528">
        <v>41862</v>
      </c>
    </row>
    <row r="498" spans="1:3">
      <c r="A498" s="527" t="s">
        <v>3008</v>
      </c>
      <c r="B498" s="528">
        <v>41862</v>
      </c>
    </row>
    <row r="499" spans="1:3">
      <c r="A499" s="527" t="s">
        <v>3009</v>
      </c>
      <c r="B499" s="528">
        <v>41862</v>
      </c>
    </row>
    <row r="500" spans="1:3">
      <c r="A500" s="527" t="s">
        <v>3010</v>
      </c>
      <c r="B500" s="528">
        <v>41862</v>
      </c>
      <c r="C500" s="529">
        <v>500</v>
      </c>
    </row>
    <row r="501" spans="1:3">
      <c r="A501" s="527" t="s">
        <v>3011</v>
      </c>
      <c r="B501" s="528">
        <v>41862</v>
      </c>
    </row>
    <row r="502" spans="1:3">
      <c r="A502" s="527" t="s">
        <v>3012</v>
      </c>
      <c r="B502" s="528">
        <v>41862</v>
      </c>
    </row>
    <row r="503" spans="1:3">
      <c r="A503" s="527" t="s">
        <v>3013</v>
      </c>
      <c r="B503" s="528">
        <v>41862</v>
      </c>
    </row>
    <row r="504" spans="1:3">
      <c r="A504" s="527" t="s">
        <v>3014</v>
      </c>
      <c r="B504" s="528">
        <v>41862</v>
      </c>
    </row>
    <row r="505" spans="1:3">
      <c r="A505" s="527" t="s">
        <v>3015</v>
      </c>
      <c r="B505" s="528">
        <v>41862</v>
      </c>
    </row>
    <row r="506" spans="1:3">
      <c r="A506" s="527" t="s">
        <v>3016</v>
      </c>
      <c r="B506" s="528">
        <v>41862</v>
      </c>
    </row>
    <row r="507" spans="1:3">
      <c r="A507" s="527" t="s">
        <v>3017</v>
      </c>
      <c r="B507" s="528">
        <v>41862</v>
      </c>
    </row>
    <row r="508" spans="1:3">
      <c r="A508" s="527" t="s">
        <v>3018</v>
      </c>
      <c r="B508" s="528">
        <v>41862</v>
      </c>
    </row>
    <row r="509" spans="1:3">
      <c r="A509" s="527" t="s">
        <v>3019</v>
      </c>
      <c r="B509" s="528">
        <v>41862</v>
      </c>
    </row>
    <row r="510" spans="1:3">
      <c r="A510" s="527" t="s">
        <v>3020</v>
      </c>
      <c r="B510" s="528">
        <v>41862</v>
      </c>
    </row>
    <row r="511" spans="1:3">
      <c r="A511" s="527" t="s">
        <v>3021</v>
      </c>
      <c r="B511" s="528">
        <v>41862</v>
      </c>
      <c r="C511" s="529">
        <v>300</v>
      </c>
    </row>
    <row r="512" spans="1:3">
      <c r="A512" s="527" t="s">
        <v>3022</v>
      </c>
      <c r="B512" s="528">
        <v>41862</v>
      </c>
    </row>
    <row r="513" spans="1:3">
      <c r="A513" s="527" t="s">
        <v>3023</v>
      </c>
      <c r="B513" s="528">
        <v>41862</v>
      </c>
    </row>
    <row r="514" spans="1:3">
      <c r="A514" s="527" t="s">
        <v>3024</v>
      </c>
      <c r="B514" s="528">
        <v>41862</v>
      </c>
    </row>
    <row r="515" spans="1:3">
      <c r="A515" s="527" t="s">
        <v>3025</v>
      </c>
      <c r="B515" s="528">
        <v>41862</v>
      </c>
    </row>
    <row r="516" spans="1:3">
      <c r="A516" s="527" t="s">
        <v>3026</v>
      </c>
      <c r="B516" s="528">
        <v>41862</v>
      </c>
    </row>
    <row r="517" spans="1:3">
      <c r="A517" s="527" t="s">
        <v>3027</v>
      </c>
      <c r="B517" s="528">
        <v>41862</v>
      </c>
    </row>
    <row r="518" spans="1:3">
      <c r="A518" s="527" t="s">
        <v>3028</v>
      </c>
      <c r="B518" s="528">
        <v>41862</v>
      </c>
    </row>
    <row r="519" spans="1:3">
      <c r="A519" s="527" t="s">
        <v>3029</v>
      </c>
      <c r="B519" s="528">
        <v>41862</v>
      </c>
    </row>
    <row r="520" spans="1:3">
      <c r="A520" s="527" t="s">
        <v>3030</v>
      </c>
      <c r="B520" s="528">
        <v>41862</v>
      </c>
    </row>
    <row r="521" spans="1:3">
      <c r="A521" s="527" t="s">
        <v>3031</v>
      </c>
      <c r="B521" s="528">
        <v>41862</v>
      </c>
    </row>
    <row r="522" spans="1:3">
      <c r="A522" s="527" t="s">
        <v>3032</v>
      </c>
      <c r="B522" s="528">
        <v>41862</v>
      </c>
      <c r="C522" s="529">
        <v>100</v>
      </c>
    </row>
    <row r="523" spans="1:3">
      <c r="A523" s="527" t="s">
        <v>3033</v>
      </c>
      <c r="B523" s="528">
        <v>41862</v>
      </c>
    </row>
    <row r="524" spans="1:3">
      <c r="A524" s="527" t="s">
        <v>3034</v>
      </c>
      <c r="B524" s="528">
        <v>41862</v>
      </c>
    </row>
    <row r="525" spans="1:3">
      <c r="A525" s="527" t="s">
        <v>3035</v>
      </c>
      <c r="B525" s="528">
        <v>41862</v>
      </c>
    </row>
    <row r="526" spans="1:3">
      <c r="A526" s="527" t="s">
        <v>3036</v>
      </c>
      <c r="B526" s="528">
        <v>41862</v>
      </c>
    </row>
    <row r="527" spans="1:3">
      <c r="A527" s="527" t="s">
        <v>3037</v>
      </c>
      <c r="B527" s="528">
        <v>41862</v>
      </c>
    </row>
    <row r="528" spans="1:3">
      <c r="A528" s="527" t="s">
        <v>3038</v>
      </c>
      <c r="B528" s="528">
        <v>41862</v>
      </c>
    </row>
    <row r="529" spans="1:3">
      <c r="A529" s="527" t="s">
        <v>3039</v>
      </c>
      <c r="B529" s="528">
        <v>41862</v>
      </c>
    </row>
    <row r="530" spans="1:3">
      <c r="A530" s="527" t="s">
        <v>3040</v>
      </c>
      <c r="B530" s="528">
        <v>41862</v>
      </c>
    </row>
    <row r="531" spans="1:3">
      <c r="A531" s="527" t="s">
        <v>3041</v>
      </c>
      <c r="B531" s="528">
        <v>41862</v>
      </c>
    </row>
    <row r="532" spans="1:3">
      <c r="A532" s="527" t="s">
        <v>3042</v>
      </c>
      <c r="B532" s="528">
        <v>41862</v>
      </c>
    </row>
    <row r="533" spans="1:3">
      <c r="A533" s="527" t="s">
        <v>3043</v>
      </c>
      <c r="B533" s="528">
        <v>41862</v>
      </c>
      <c r="C533" s="529">
        <v>100</v>
      </c>
    </row>
    <row r="534" spans="1:3">
      <c r="A534" s="527" t="s">
        <v>3044</v>
      </c>
      <c r="B534" s="528">
        <v>41862</v>
      </c>
    </row>
    <row r="535" spans="1:3">
      <c r="A535" s="527" t="s">
        <v>3045</v>
      </c>
      <c r="B535" s="528">
        <v>41862</v>
      </c>
    </row>
    <row r="536" spans="1:3">
      <c r="A536" s="527" t="s">
        <v>3046</v>
      </c>
      <c r="B536" s="528">
        <v>41862</v>
      </c>
    </row>
    <row r="537" spans="1:3">
      <c r="A537" s="527" t="s">
        <v>3047</v>
      </c>
      <c r="B537" s="528">
        <v>41862</v>
      </c>
    </row>
    <row r="538" spans="1:3">
      <c r="A538" s="527" t="s">
        <v>3048</v>
      </c>
      <c r="B538" s="528">
        <v>41862</v>
      </c>
    </row>
    <row r="539" spans="1:3">
      <c r="A539" s="527" t="s">
        <v>3049</v>
      </c>
      <c r="B539" s="528">
        <v>41862</v>
      </c>
    </row>
    <row r="540" spans="1:3">
      <c r="A540" s="527" t="s">
        <v>3050</v>
      </c>
      <c r="B540" s="528">
        <v>41862</v>
      </c>
    </row>
    <row r="541" spans="1:3">
      <c r="A541" s="527" t="s">
        <v>3051</v>
      </c>
      <c r="B541" s="528">
        <v>41862</v>
      </c>
    </row>
    <row r="542" spans="1:3">
      <c r="A542" s="527" t="s">
        <v>3052</v>
      </c>
      <c r="B542" s="528">
        <v>41862</v>
      </c>
    </row>
    <row r="543" spans="1:3">
      <c r="A543" s="527" t="s">
        <v>3053</v>
      </c>
      <c r="B543" s="528">
        <v>41862</v>
      </c>
    </row>
    <row r="544" spans="1:3">
      <c r="A544" s="527" t="s">
        <v>3054</v>
      </c>
      <c r="B544" s="528">
        <v>41862</v>
      </c>
      <c r="C544" s="529">
        <v>210</v>
      </c>
    </row>
    <row r="545" spans="1:3">
      <c r="A545" s="527" t="s">
        <v>3055</v>
      </c>
      <c r="B545" s="528">
        <v>41862</v>
      </c>
    </row>
    <row r="546" spans="1:3">
      <c r="A546" s="527" t="s">
        <v>3056</v>
      </c>
      <c r="B546" s="528">
        <v>41862</v>
      </c>
    </row>
    <row r="547" spans="1:3">
      <c r="A547" s="527" t="s">
        <v>3057</v>
      </c>
      <c r="B547" s="528">
        <v>41862</v>
      </c>
    </row>
    <row r="548" spans="1:3">
      <c r="A548" s="527" t="s">
        <v>3058</v>
      </c>
      <c r="B548" s="528">
        <v>41862</v>
      </c>
    </row>
    <row r="549" spans="1:3">
      <c r="A549" s="527" t="s">
        <v>3059</v>
      </c>
      <c r="B549" s="528">
        <v>41862</v>
      </c>
    </row>
    <row r="550" spans="1:3">
      <c r="A550" s="527" t="s">
        <v>3060</v>
      </c>
      <c r="B550" s="528">
        <v>41862</v>
      </c>
    </row>
    <row r="551" spans="1:3">
      <c r="A551" s="527" t="s">
        <v>3061</v>
      </c>
      <c r="B551" s="528">
        <v>41862</v>
      </c>
    </row>
    <row r="552" spans="1:3">
      <c r="A552" s="527" t="s">
        <v>3062</v>
      </c>
      <c r="B552" s="528">
        <v>41862</v>
      </c>
    </row>
    <row r="553" spans="1:3">
      <c r="A553" s="527" t="s">
        <v>3063</v>
      </c>
      <c r="B553" s="528">
        <v>41862</v>
      </c>
    </row>
    <row r="554" spans="1:3">
      <c r="A554" s="527" t="s">
        <v>3064</v>
      </c>
      <c r="B554" s="528">
        <v>41862</v>
      </c>
    </row>
    <row r="555" spans="1:3">
      <c r="A555" s="527" t="s">
        <v>3065</v>
      </c>
      <c r="B555" s="528">
        <v>41862</v>
      </c>
      <c r="C555" s="529">
        <v>100</v>
      </c>
    </row>
    <row r="556" spans="1:3">
      <c r="A556" s="527" t="s">
        <v>3066</v>
      </c>
      <c r="B556" s="528">
        <v>41862</v>
      </c>
    </row>
    <row r="557" spans="1:3">
      <c r="A557" s="527" t="s">
        <v>3067</v>
      </c>
      <c r="B557" s="528">
        <v>41862</v>
      </c>
    </row>
    <row r="558" spans="1:3">
      <c r="A558" s="527" t="s">
        <v>3068</v>
      </c>
      <c r="B558" s="528">
        <v>41862</v>
      </c>
    </row>
    <row r="559" spans="1:3">
      <c r="A559" s="527" t="s">
        <v>3069</v>
      </c>
      <c r="B559" s="528">
        <v>41862</v>
      </c>
    </row>
    <row r="560" spans="1:3">
      <c r="A560" s="527" t="s">
        <v>3070</v>
      </c>
      <c r="B560" s="528">
        <v>41862</v>
      </c>
    </row>
    <row r="561" spans="1:3">
      <c r="A561" s="527" t="s">
        <v>3071</v>
      </c>
      <c r="B561" s="528">
        <v>41862</v>
      </c>
    </row>
    <row r="562" spans="1:3">
      <c r="A562" s="527" t="s">
        <v>3072</v>
      </c>
      <c r="B562" s="528">
        <v>41862</v>
      </c>
    </row>
    <row r="563" spans="1:3">
      <c r="A563" s="527" t="s">
        <v>3073</v>
      </c>
      <c r="B563" s="528">
        <v>41862</v>
      </c>
    </row>
    <row r="564" spans="1:3">
      <c r="A564" s="527" t="s">
        <v>3074</v>
      </c>
      <c r="B564" s="528">
        <v>41862</v>
      </c>
    </row>
    <row r="565" spans="1:3">
      <c r="A565" s="527" t="s">
        <v>3075</v>
      </c>
      <c r="B565" s="528">
        <v>41862</v>
      </c>
    </row>
    <row r="566" spans="1:3">
      <c r="A566" s="527" t="s">
        <v>3076</v>
      </c>
      <c r="B566" s="528">
        <v>41862</v>
      </c>
      <c r="C566" s="529">
        <v>206</v>
      </c>
    </row>
    <row r="567" spans="1:3">
      <c r="A567" s="527" t="s">
        <v>3077</v>
      </c>
      <c r="B567" s="528">
        <v>41862</v>
      </c>
    </row>
    <row r="568" spans="1:3">
      <c r="A568" s="527" t="s">
        <v>3078</v>
      </c>
      <c r="B568" s="528">
        <v>41862</v>
      </c>
    </row>
    <row r="569" spans="1:3">
      <c r="A569" s="527" t="s">
        <v>3079</v>
      </c>
      <c r="B569" s="528">
        <v>41862</v>
      </c>
    </row>
    <row r="570" spans="1:3">
      <c r="A570" s="527" t="s">
        <v>3080</v>
      </c>
      <c r="B570" s="528">
        <v>41862</v>
      </c>
    </row>
    <row r="571" spans="1:3">
      <c r="A571" s="527" t="s">
        <v>3081</v>
      </c>
      <c r="B571" s="528">
        <v>41862</v>
      </c>
    </row>
    <row r="572" spans="1:3">
      <c r="A572" s="527" t="s">
        <v>3082</v>
      </c>
      <c r="B572" s="528">
        <v>41862</v>
      </c>
    </row>
    <row r="573" spans="1:3">
      <c r="A573" s="527" t="s">
        <v>3083</v>
      </c>
      <c r="B573" s="528">
        <v>41862</v>
      </c>
    </row>
    <row r="574" spans="1:3">
      <c r="A574" s="527" t="s">
        <v>3084</v>
      </c>
      <c r="B574" s="528">
        <v>41862</v>
      </c>
    </row>
    <row r="575" spans="1:3">
      <c r="A575" s="527" t="s">
        <v>3085</v>
      </c>
      <c r="B575" s="528">
        <v>41862</v>
      </c>
    </row>
    <row r="576" spans="1:3">
      <c r="A576" s="527" t="s">
        <v>3086</v>
      </c>
      <c r="B576" s="528">
        <v>41862</v>
      </c>
    </row>
    <row r="577" spans="1:3">
      <c r="A577" s="527" t="s">
        <v>3087</v>
      </c>
      <c r="B577" s="528">
        <v>41862</v>
      </c>
      <c r="C577" s="529">
        <v>327</v>
      </c>
    </row>
    <row r="578" spans="1:3">
      <c r="A578" s="527" t="s">
        <v>3088</v>
      </c>
      <c r="B578" s="528">
        <v>41862</v>
      </c>
    </row>
    <row r="579" spans="1:3">
      <c r="A579" s="527" t="s">
        <v>3089</v>
      </c>
      <c r="B579" s="528">
        <v>41862</v>
      </c>
    </row>
    <row r="580" spans="1:3">
      <c r="A580" s="527" t="s">
        <v>3090</v>
      </c>
      <c r="B580" s="528">
        <v>41862</v>
      </c>
    </row>
    <row r="581" spans="1:3">
      <c r="A581" s="527" t="s">
        <v>3091</v>
      </c>
      <c r="B581" s="528">
        <v>41862</v>
      </c>
    </row>
    <row r="582" spans="1:3">
      <c r="A582" s="527" t="s">
        <v>3092</v>
      </c>
      <c r="B582" s="528">
        <v>41862</v>
      </c>
    </row>
    <row r="583" spans="1:3">
      <c r="A583" s="527" t="s">
        <v>3093</v>
      </c>
      <c r="B583" s="528">
        <v>41862</v>
      </c>
    </row>
    <row r="584" spans="1:3">
      <c r="A584" s="527" t="s">
        <v>3094</v>
      </c>
      <c r="B584" s="528">
        <v>41862</v>
      </c>
    </row>
    <row r="585" spans="1:3">
      <c r="A585" s="527" t="s">
        <v>3095</v>
      </c>
      <c r="B585" s="528">
        <v>41862</v>
      </c>
    </row>
    <row r="586" spans="1:3">
      <c r="A586" s="527" t="s">
        <v>3096</v>
      </c>
      <c r="B586" s="528">
        <v>41862</v>
      </c>
    </row>
    <row r="587" spans="1:3">
      <c r="A587" s="527" t="s">
        <v>3097</v>
      </c>
      <c r="B587" s="528">
        <v>41862</v>
      </c>
    </row>
    <row r="588" spans="1:3">
      <c r="A588" s="527" t="s">
        <v>3098</v>
      </c>
      <c r="B588" s="528">
        <v>41862</v>
      </c>
    </row>
    <row r="589" spans="1:3">
      <c r="A589" s="527" t="s">
        <v>3099</v>
      </c>
      <c r="B589" s="528">
        <v>41862</v>
      </c>
    </row>
    <row r="590" spans="1:3">
      <c r="A590" s="527" t="s">
        <v>3100</v>
      </c>
      <c r="B590" s="528">
        <v>41862</v>
      </c>
      <c r="C590" s="529">
        <v>30</v>
      </c>
    </row>
    <row r="591" spans="1:3">
      <c r="A591" s="527" t="s">
        <v>3101</v>
      </c>
      <c r="B591" s="528">
        <v>41862</v>
      </c>
      <c r="C591" s="529">
        <v>20</v>
      </c>
    </row>
    <row r="592" spans="1:3">
      <c r="A592" s="527" t="s">
        <v>3102</v>
      </c>
      <c r="B592" s="528">
        <v>41862</v>
      </c>
    </row>
    <row r="593" spans="1:3">
      <c r="A593" s="527" t="s">
        <v>3103</v>
      </c>
      <c r="B593" s="528">
        <v>41862</v>
      </c>
    </row>
    <row r="594" spans="1:3">
      <c r="A594" s="527" t="s">
        <v>3104</v>
      </c>
      <c r="B594" s="528">
        <v>41862</v>
      </c>
    </row>
    <row r="595" spans="1:3">
      <c r="A595" s="527" t="s">
        <v>3105</v>
      </c>
      <c r="B595" s="528">
        <v>41862</v>
      </c>
    </row>
    <row r="596" spans="1:3">
      <c r="A596" s="527" t="s">
        <v>3106</v>
      </c>
      <c r="B596" s="528">
        <v>41862</v>
      </c>
    </row>
    <row r="597" spans="1:3">
      <c r="A597" s="527" t="s">
        <v>3107</v>
      </c>
      <c r="B597" s="528">
        <v>41862</v>
      </c>
    </row>
    <row r="598" spans="1:3">
      <c r="A598" s="527" t="s">
        <v>3108</v>
      </c>
      <c r="B598" s="528">
        <v>41862</v>
      </c>
    </row>
    <row r="599" spans="1:3">
      <c r="A599" s="527" t="s">
        <v>3109</v>
      </c>
      <c r="B599" s="528">
        <v>41862</v>
      </c>
    </row>
    <row r="600" spans="1:3">
      <c r="A600" s="527" t="s">
        <v>3110</v>
      </c>
      <c r="B600" s="528">
        <v>41862</v>
      </c>
    </row>
    <row r="601" spans="1:3">
      <c r="A601" s="527" t="s">
        <v>3111</v>
      </c>
      <c r="B601" s="528">
        <v>41862</v>
      </c>
      <c r="C601" s="529">
        <v>20</v>
      </c>
    </row>
    <row r="602" spans="1:3">
      <c r="A602" s="527" t="s">
        <v>3112</v>
      </c>
      <c r="B602" s="528">
        <v>41862</v>
      </c>
      <c r="C602" s="529">
        <v>10</v>
      </c>
    </row>
    <row r="603" spans="1:3">
      <c r="A603" s="527" t="s">
        <v>3113</v>
      </c>
      <c r="B603" s="528">
        <v>41862</v>
      </c>
    </row>
    <row r="604" spans="1:3">
      <c r="A604" s="527" t="s">
        <v>3114</v>
      </c>
      <c r="B604" s="528">
        <v>41862</v>
      </c>
    </row>
    <row r="605" spans="1:3">
      <c r="A605" s="527" t="s">
        <v>3115</v>
      </c>
      <c r="B605" s="528">
        <v>41862</v>
      </c>
    </row>
    <row r="606" spans="1:3">
      <c r="A606" s="527" t="s">
        <v>3116</v>
      </c>
      <c r="B606" s="528">
        <v>41862</v>
      </c>
    </row>
    <row r="607" spans="1:3">
      <c r="A607" s="527" t="s">
        <v>3117</v>
      </c>
      <c r="B607" s="528">
        <v>41862</v>
      </c>
    </row>
    <row r="608" spans="1:3">
      <c r="A608" s="527" t="s">
        <v>3118</v>
      </c>
      <c r="B608" s="528">
        <v>41862</v>
      </c>
    </row>
    <row r="609" spans="1:3">
      <c r="A609" s="527" t="s">
        <v>3119</v>
      </c>
      <c r="B609" s="528">
        <v>41862</v>
      </c>
    </row>
    <row r="610" spans="1:3">
      <c r="A610" s="527" t="s">
        <v>3120</v>
      </c>
      <c r="B610" s="528">
        <v>41862</v>
      </c>
    </row>
    <row r="611" spans="1:3">
      <c r="A611" s="527" t="s">
        <v>3121</v>
      </c>
      <c r="B611" s="528">
        <v>41862</v>
      </c>
    </row>
    <row r="612" spans="1:3">
      <c r="A612" s="527" t="s">
        <v>3122</v>
      </c>
      <c r="B612" s="528">
        <v>41862</v>
      </c>
      <c r="C612" s="529">
        <v>20</v>
      </c>
    </row>
    <row r="613" spans="1:3">
      <c r="A613" s="527" t="s">
        <v>3123</v>
      </c>
      <c r="B613" s="528">
        <v>41862</v>
      </c>
      <c r="C613" s="529">
        <v>10</v>
      </c>
    </row>
    <row r="614" spans="1:3">
      <c r="A614" s="527" t="s">
        <v>3124</v>
      </c>
      <c r="B614" s="528">
        <v>41862</v>
      </c>
    </row>
    <row r="615" spans="1:3">
      <c r="A615" s="527" t="s">
        <v>3125</v>
      </c>
      <c r="B615" s="528">
        <v>41862</v>
      </c>
    </row>
    <row r="616" spans="1:3">
      <c r="A616" s="527" t="s">
        <v>3126</v>
      </c>
      <c r="B616" s="528">
        <v>41862</v>
      </c>
    </row>
    <row r="617" spans="1:3">
      <c r="A617" s="527" t="s">
        <v>3127</v>
      </c>
      <c r="B617" s="528">
        <v>41862</v>
      </c>
    </row>
    <row r="618" spans="1:3">
      <c r="A618" s="527" t="s">
        <v>3128</v>
      </c>
      <c r="B618" s="528">
        <v>41862</v>
      </c>
    </row>
    <row r="619" spans="1:3">
      <c r="A619" s="527" t="s">
        <v>3129</v>
      </c>
      <c r="B619" s="528">
        <v>41862</v>
      </c>
    </row>
    <row r="620" spans="1:3">
      <c r="A620" s="527" t="s">
        <v>3130</v>
      </c>
      <c r="B620" s="528">
        <v>41862</v>
      </c>
    </row>
    <row r="621" spans="1:3">
      <c r="A621" s="527" t="s">
        <v>3131</v>
      </c>
      <c r="B621" s="528">
        <v>41862</v>
      </c>
    </row>
    <row r="622" spans="1:3">
      <c r="A622" s="527" t="s">
        <v>3132</v>
      </c>
      <c r="B622" s="528">
        <v>41862</v>
      </c>
    </row>
    <row r="623" spans="1:3">
      <c r="A623" s="527" t="s">
        <v>3133</v>
      </c>
      <c r="B623" s="528">
        <v>41862</v>
      </c>
      <c r="C623" s="529">
        <v>30</v>
      </c>
    </row>
    <row r="624" spans="1:3">
      <c r="A624" s="527" t="s">
        <v>3134</v>
      </c>
      <c r="B624" s="528">
        <v>41862</v>
      </c>
      <c r="C624" s="529">
        <v>20</v>
      </c>
    </row>
    <row r="625" spans="1:3">
      <c r="A625" s="527" t="s">
        <v>3135</v>
      </c>
      <c r="B625" s="528">
        <v>41862</v>
      </c>
    </row>
    <row r="626" spans="1:3">
      <c r="A626" s="527" t="s">
        <v>3136</v>
      </c>
      <c r="B626" s="528">
        <v>41862</v>
      </c>
    </row>
    <row r="627" spans="1:3">
      <c r="A627" s="527" t="s">
        <v>3137</v>
      </c>
      <c r="B627" s="528">
        <v>41862</v>
      </c>
    </row>
    <row r="628" spans="1:3">
      <c r="A628" s="527" t="s">
        <v>3138</v>
      </c>
      <c r="B628" s="528">
        <v>41862</v>
      </c>
    </row>
    <row r="629" spans="1:3">
      <c r="A629" s="527" t="s">
        <v>3139</v>
      </c>
      <c r="B629" s="528">
        <v>41862</v>
      </c>
    </row>
    <row r="630" spans="1:3">
      <c r="A630" s="527" t="s">
        <v>3140</v>
      </c>
      <c r="B630" s="528">
        <v>41862</v>
      </c>
    </row>
    <row r="631" spans="1:3">
      <c r="A631" s="527" t="s">
        <v>3141</v>
      </c>
      <c r="B631" s="528">
        <v>41862</v>
      </c>
    </row>
    <row r="632" spans="1:3">
      <c r="A632" s="527" t="s">
        <v>3142</v>
      </c>
      <c r="B632" s="528">
        <v>41862</v>
      </c>
    </row>
    <row r="633" spans="1:3">
      <c r="A633" s="527" t="s">
        <v>3143</v>
      </c>
      <c r="B633" s="528">
        <v>41862</v>
      </c>
    </row>
    <row r="634" spans="1:3">
      <c r="A634" s="527" t="s">
        <v>3144</v>
      </c>
      <c r="B634" s="528">
        <v>41862</v>
      </c>
      <c r="C634" s="529">
        <v>30</v>
      </c>
    </row>
    <row r="635" spans="1:3">
      <c r="A635" s="527" t="s">
        <v>3145</v>
      </c>
      <c r="B635" s="528">
        <v>41862</v>
      </c>
      <c r="C635" s="529">
        <v>5</v>
      </c>
    </row>
    <row r="636" spans="1:3">
      <c r="A636" s="527" t="s">
        <v>3146</v>
      </c>
      <c r="B636" s="528">
        <v>41862</v>
      </c>
    </row>
    <row r="637" spans="1:3">
      <c r="A637" s="527" t="s">
        <v>3147</v>
      </c>
      <c r="B637" s="528">
        <v>41862</v>
      </c>
    </row>
    <row r="638" spans="1:3">
      <c r="A638" s="527" t="s">
        <v>3148</v>
      </c>
      <c r="B638" s="528">
        <v>41862</v>
      </c>
    </row>
    <row r="639" spans="1:3">
      <c r="A639" s="527" t="s">
        <v>3149</v>
      </c>
      <c r="B639" s="528">
        <v>41862</v>
      </c>
    </row>
    <row r="640" spans="1:3">
      <c r="A640" s="527" t="s">
        <v>3150</v>
      </c>
      <c r="B640" s="528">
        <v>41862</v>
      </c>
    </row>
    <row r="641" spans="1:3">
      <c r="A641" s="527" t="s">
        <v>3151</v>
      </c>
      <c r="B641" s="528">
        <v>41862</v>
      </c>
    </row>
    <row r="642" spans="1:3">
      <c r="A642" s="527" t="s">
        <v>3152</v>
      </c>
      <c r="B642" s="528">
        <v>41862</v>
      </c>
    </row>
    <row r="643" spans="1:3">
      <c r="A643" s="527" t="s">
        <v>3153</v>
      </c>
      <c r="B643" s="528">
        <v>41862</v>
      </c>
    </row>
    <row r="644" spans="1:3">
      <c r="A644" s="527" t="s">
        <v>3154</v>
      </c>
      <c r="B644" s="528">
        <v>41862</v>
      </c>
    </row>
    <row r="645" spans="1:3">
      <c r="A645" s="527" t="s">
        <v>3155</v>
      </c>
      <c r="B645" s="528">
        <v>41862</v>
      </c>
      <c r="C645" s="529">
        <v>30</v>
      </c>
    </row>
    <row r="646" spans="1:3">
      <c r="A646" s="527" t="s">
        <v>3156</v>
      </c>
      <c r="B646" s="528">
        <v>41862</v>
      </c>
      <c r="C646" s="529">
        <v>11</v>
      </c>
    </row>
    <row r="647" spans="1:3">
      <c r="A647" s="527" t="s">
        <v>3157</v>
      </c>
      <c r="B647" s="528">
        <v>41862</v>
      </c>
    </row>
    <row r="648" spans="1:3">
      <c r="A648" s="527" t="s">
        <v>3158</v>
      </c>
      <c r="B648" s="528">
        <v>41862</v>
      </c>
    </row>
    <row r="649" spans="1:3">
      <c r="A649" s="527" t="s">
        <v>3159</v>
      </c>
      <c r="B649" s="528">
        <v>41862</v>
      </c>
    </row>
    <row r="650" spans="1:3">
      <c r="A650" s="527" t="s">
        <v>3160</v>
      </c>
      <c r="B650" s="528">
        <v>41862</v>
      </c>
    </row>
    <row r="651" spans="1:3">
      <c r="A651" s="527" t="s">
        <v>3161</v>
      </c>
      <c r="B651" s="528">
        <v>41862</v>
      </c>
    </row>
    <row r="652" spans="1:3">
      <c r="A652" s="527" t="s">
        <v>3162</v>
      </c>
      <c r="B652" s="528">
        <v>41862</v>
      </c>
    </row>
    <row r="653" spans="1:3">
      <c r="A653" s="527" t="s">
        <v>3163</v>
      </c>
      <c r="B653" s="528">
        <v>41862</v>
      </c>
    </row>
    <row r="654" spans="1:3">
      <c r="A654" s="527" t="s">
        <v>3164</v>
      </c>
      <c r="B654" s="528">
        <v>41862</v>
      </c>
    </row>
    <row r="655" spans="1:3">
      <c r="A655" s="527" t="s">
        <v>3165</v>
      </c>
      <c r="B655" s="528">
        <v>41862</v>
      </c>
    </row>
    <row r="656" spans="1:3">
      <c r="A656" s="527" t="s">
        <v>3166</v>
      </c>
      <c r="B656" s="528">
        <v>41862</v>
      </c>
      <c r="C656" s="529">
        <v>30</v>
      </c>
    </row>
    <row r="657" spans="1:3">
      <c r="A657" s="527" t="s">
        <v>3167</v>
      </c>
      <c r="B657" s="528">
        <v>41862</v>
      </c>
      <c r="C657" s="529">
        <v>20</v>
      </c>
    </row>
    <row r="658" spans="1:3">
      <c r="A658" s="527" t="s">
        <v>3168</v>
      </c>
      <c r="B658" s="528">
        <v>41862</v>
      </c>
    </row>
    <row r="659" spans="1:3">
      <c r="A659" s="527" t="s">
        <v>3169</v>
      </c>
      <c r="B659" s="528">
        <v>41862</v>
      </c>
    </row>
    <row r="660" spans="1:3">
      <c r="A660" s="527" t="s">
        <v>3170</v>
      </c>
      <c r="B660" s="528">
        <v>41862</v>
      </c>
    </row>
    <row r="661" spans="1:3">
      <c r="A661" s="527" t="s">
        <v>3171</v>
      </c>
      <c r="B661" s="528">
        <v>41862</v>
      </c>
    </row>
    <row r="662" spans="1:3">
      <c r="A662" s="527" t="s">
        <v>3172</v>
      </c>
      <c r="B662" s="528">
        <v>41862</v>
      </c>
    </row>
    <row r="663" spans="1:3">
      <c r="A663" s="527" t="s">
        <v>3173</v>
      </c>
      <c r="B663" s="528">
        <v>41862</v>
      </c>
    </row>
    <row r="664" spans="1:3">
      <c r="A664" s="527" t="s">
        <v>3174</v>
      </c>
      <c r="B664" s="528">
        <v>41862</v>
      </c>
    </row>
    <row r="665" spans="1:3">
      <c r="A665" s="527" t="s">
        <v>3175</v>
      </c>
      <c r="B665" s="528">
        <v>41862</v>
      </c>
    </row>
    <row r="666" spans="1:3">
      <c r="A666" s="527" t="s">
        <v>3176</v>
      </c>
      <c r="B666" s="528">
        <v>41862</v>
      </c>
    </row>
    <row r="667" spans="1:3">
      <c r="A667" s="527" t="s">
        <v>3177</v>
      </c>
      <c r="B667" s="528">
        <v>41862</v>
      </c>
      <c r="C667" s="529">
        <v>18</v>
      </c>
    </row>
    <row r="668" spans="1:3">
      <c r="A668" s="527" t="s">
        <v>3178</v>
      </c>
      <c r="B668" s="528">
        <v>41862</v>
      </c>
    </row>
    <row r="669" spans="1:3">
      <c r="A669" s="527" t="s">
        <v>3179</v>
      </c>
      <c r="B669" s="528">
        <v>41862</v>
      </c>
    </row>
    <row r="670" spans="1:3">
      <c r="A670" s="527" t="s">
        <v>3180</v>
      </c>
      <c r="B670" s="528">
        <v>41862</v>
      </c>
    </row>
    <row r="671" spans="1:3">
      <c r="A671" s="527" t="s">
        <v>3181</v>
      </c>
      <c r="B671" s="528">
        <v>41862</v>
      </c>
    </row>
    <row r="672" spans="1:3">
      <c r="A672" s="527" t="s">
        <v>3182</v>
      </c>
      <c r="B672" s="528">
        <v>41862</v>
      </c>
    </row>
    <row r="673" spans="1:3">
      <c r="A673" s="527" t="s">
        <v>3183</v>
      </c>
      <c r="B673" s="528">
        <v>41862</v>
      </c>
    </row>
    <row r="674" spans="1:3">
      <c r="A674" s="527" t="s">
        <v>3184</v>
      </c>
      <c r="B674" s="528">
        <v>41862</v>
      </c>
    </row>
    <row r="675" spans="1:3">
      <c r="A675" s="527" t="s">
        <v>3185</v>
      </c>
      <c r="B675" s="528">
        <v>41862</v>
      </c>
    </row>
    <row r="676" spans="1:3">
      <c r="A676" s="527" t="s">
        <v>3186</v>
      </c>
      <c r="B676" s="528">
        <v>41862</v>
      </c>
    </row>
    <row r="677" spans="1:3">
      <c r="A677" s="527" t="s">
        <v>3187</v>
      </c>
      <c r="B677" s="528">
        <v>41862</v>
      </c>
    </row>
    <row r="678" spans="1:3">
      <c r="A678" s="527" t="s">
        <v>3188</v>
      </c>
      <c r="B678" s="528">
        <v>41862</v>
      </c>
      <c r="C678" s="529">
        <v>30</v>
      </c>
    </row>
    <row r="679" spans="1:3">
      <c r="A679" s="527" t="s">
        <v>3189</v>
      </c>
      <c r="B679" s="528">
        <v>41862</v>
      </c>
      <c r="C679" s="529">
        <v>20</v>
      </c>
    </row>
    <row r="680" spans="1:3">
      <c r="A680" s="527" t="s">
        <v>3190</v>
      </c>
      <c r="B680" s="528">
        <v>41862</v>
      </c>
    </row>
    <row r="681" spans="1:3">
      <c r="A681" s="527" t="s">
        <v>3191</v>
      </c>
      <c r="B681" s="528">
        <v>41862</v>
      </c>
    </row>
    <row r="682" spans="1:3">
      <c r="A682" s="527" t="s">
        <v>3192</v>
      </c>
      <c r="B682" s="528">
        <v>41862</v>
      </c>
    </row>
    <row r="683" spans="1:3">
      <c r="A683" s="527" t="s">
        <v>3193</v>
      </c>
      <c r="B683" s="528">
        <v>41862</v>
      </c>
    </row>
    <row r="684" spans="1:3">
      <c r="A684" s="527" t="s">
        <v>3194</v>
      </c>
      <c r="B684" s="528">
        <v>41862</v>
      </c>
    </row>
    <row r="685" spans="1:3">
      <c r="A685" s="527" t="s">
        <v>3195</v>
      </c>
      <c r="B685" s="528">
        <v>41862</v>
      </c>
    </row>
    <row r="686" spans="1:3">
      <c r="A686" s="527" t="s">
        <v>3196</v>
      </c>
      <c r="B686" s="528">
        <v>41862</v>
      </c>
    </row>
    <row r="687" spans="1:3">
      <c r="A687" s="527" t="s">
        <v>3197</v>
      </c>
      <c r="B687" s="528">
        <v>41862</v>
      </c>
    </row>
    <row r="688" spans="1:3">
      <c r="A688" s="527" t="s">
        <v>3198</v>
      </c>
      <c r="B688" s="528">
        <v>41862</v>
      </c>
    </row>
    <row r="689" spans="1:3">
      <c r="A689" s="527" t="s">
        <v>3199</v>
      </c>
      <c r="B689" s="528">
        <v>41862</v>
      </c>
    </row>
    <row r="690" spans="1:3">
      <c r="A690" s="527" t="s">
        <v>3200</v>
      </c>
      <c r="B690" s="528">
        <v>41862</v>
      </c>
    </row>
    <row r="691" spans="1:3">
      <c r="A691" s="527" t="s">
        <v>3201</v>
      </c>
      <c r="B691" s="528">
        <v>41862</v>
      </c>
    </row>
    <row r="692" spans="1:3">
      <c r="A692" s="527" t="s">
        <v>3202</v>
      </c>
      <c r="B692" s="528">
        <v>41862</v>
      </c>
    </row>
    <row r="693" spans="1:3">
      <c r="A693" s="527" t="s">
        <v>3203</v>
      </c>
      <c r="B693" s="528">
        <v>41862</v>
      </c>
    </row>
    <row r="694" spans="1:3">
      <c r="A694" s="527" t="s">
        <v>3204</v>
      </c>
      <c r="B694" s="528">
        <v>41862</v>
      </c>
      <c r="C694" s="529">
        <v>39</v>
      </c>
    </row>
    <row r="695" spans="1:3">
      <c r="A695" s="527" t="s">
        <v>3205</v>
      </c>
      <c r="B695" s="528">
        <v>41862</v>
      </c>
      <c r="C695" s="529">
        <v>22</v>
      </c>
    </row>
    <row r="696" spans="1:3">
      <c r="A696" s="527" t="s">
        <v>3206</v>
      </c>
      <c r="B696" s="528">
        <v>41862</v>
      </c>
    </row>
    <row r="697" spans="1:3">
      <c r="A697" s="527" t="s">
        <v>3207</v>
      </c>
      <c r="B697" s="528">
        <v>41862</v>
      </c>
    </row>
    <row r="698" spans="1:3">
      <c r="A698" s="527" t="s">
        <v>3208</v>
      </c>
      <c r="B698" s="528">
        <v>41862</v>
      </c>
    </row>
    <row r="699" spans="1:3">
      <c r="A699" s="527" t="s">
        <v>3209</v>
      </c>
      <c r="B699" s="528">
        <v>41862</v>
      </c>
    </row>
    <row r="700" spans="1:3">
      <c r="A700" s="527" t="s">
        <v>3210</v>
      </c>
      <c r="B700" s="528">
        <v>41862</v>
      </c>
    </row>
    <row r="701" spans="1:3">
      <c r="A701" s="527" t="s">
        <v>3211</v>
      </c>
      <c r="B701" s="528">
        <v>41862</v>
      </c>
    </row>
    <row r="702" spans="1:3">
      <c r="A702" s="527" t="s">
        <v>3212</v>
      </c>
      <c r="B702" s="528">
        <v>41862</v>
      </c>
    </row>
    <row r="703" spans="1:3">
      <c r="A703" s="527" t="s">
        <v>3213</v>
      </c>
      <c r="B703" s="528">
        <v>41862</v>
      </c>
    </row>
    <row r="704" spans="1:3">
      <c r="A704" s="527" t="s">
        <v>3214</v>
      </c>
      <c r="B704" s="528">
        <v>41862</v>
      </c>
      <c r="C704" s="529">
        <v>50</v>
      </c>
    </row>
    <row r="705" spans="1:3">
      <c r="A705" s="527" t="s">
        <v>3215</v>
      </c>
      <c r="B705" s="528">
        <v>41862</v>
      </c>
    </row>
    <row r="706" spans="1:3">
      <c r="A706" s="527" t="s">
        <v>3216</v>
      </c>
      <c r="B706" s="528">
        <v>41862</v>
      </c>
      <c r="C706" s="529">
        <v>50</v>
      </c>
    </row>
    <row r="707" spans="1:3" ht="13.5">
      <c r="A707" s="527" t="s">
        <v>3217</v>
      </c>
      <c r="B707" s="528">
        <v>41862</v>
      </c>
      <c r="C707" s="535"/>
    </row>
    <row r="708" spans="1:3" ht="13.5">
      <c r="A708" s="527" t="s">
        <v>3218</v>
      </c>
      <c r="B708" s="528">
        <v>41862</v>
      </c>
      <c r="C708" s="535">
        <v>49</v>
      </c>
    </row>
    <row r="709" spans="1:3" ht="13.5">
      <c r="A709" s="527" t="s">
        <v>3219</v>
      </c>
      <c r="B709" s="528">
        <v>41862</v>
      </c>
      <c r="C709" s="535"/>
    </row>
    <row r="710" spans="1:3" ht="13.5">
      <c r="A710" s="527" t="s">
        <v>3220</v>
      </c>
      <c r="B710" s="528">
        <v>41862</v>
      </c>
      <c r="C710" s="535"/>
    </row>
    <row r="711" spans="1:3" ht="13.5">
      <c r="A711" s="527" t="s">
        <v>3221</v>
      </c>
      <c r="B711" s="528">
        <v>41862</v>
      </c>
      <c r="C711" s="535"/>
    </row>
    <row r="712" spans="1:3" ht="13.5">
      <c r="A712" s="527" t="s">
        <v>3222</v>
      </c>
      <c r="B712" s="528">
        <v>41862</v>
      </c>
      <c r="C712" s="535"/>
    </row>
    <row r="713" spans="1:3" ht="13.5">
      <c r="A713" s="527" t="s">
        <v>3223</v>
      </c>
      <c r="B713" s="528">
        <v>41862</v>
      </c>
      <c r="C713" s="535"/>
    </row>
    <row r="714" spans="1:3" ht="13.5">
      <c r="A714" s="527" t="s">
        <v>3224</v>
      </c>
      <c r="B714" s="528">
        <v>41862</v>
      </c>
      <c r="C714" s="535"/>
    </row>
    <row r="715" spans="1:3" ht="13.5">
      <c r="A715" s="527" t="s">
        <v>3225</v>
      </c>
      <c r="B715" s="528">
        <v>41862</v>
      </c>
      <c r="C715" s="535">
        <v>50</v>
      </c>
    </row>
    <row r="716" spans="1:3" ht="13.5">
      <c r="A716" s="527" t="s">
        <v>3226</v>
      </c>
      <c r="B716" s="528">
        <v>41862</v>
      </c>
      <c r="C716" s="535"/>
    </row>
    <row r="717" spans="1:3" ht="13.5">
      <c r="A717" s="527" t="s">
        <v>3227</v>
      </c>
      <c r="B717" s="528">
        <v>41862</v>
      </c>
      <c r="C717" s="535">
        <v>50</v>
      </c>
    </row>
    <row r="718" spans="1:3" ht="13.5">
      <c r="A718" s="527" t="s">
        <v>3228</v>
      </c>
      <c r="B718" s="528">
        <v>41862</v>
      </c>
      <c r="C718" s="535"/>
    </row>
    <row r="719" spans="1:3" ht="13.5">
      <c r="A719" s="527" t="s">
        <v>3229</v>
      </c>
      <c r="B719" s="528">
        <v>41862</v>
      </c>
      <c r="C719" s="535">
        <v>50</v>
      </c>
    </row>
    <row r="720" spans="1:3" ht="13.5">
      <c r="A720" s="527" t="s">
        <v>3230</v>
      </c>
      <c r="B720" s="528">
        <v>41862</v>
      </c>
      <c r="C720" s="535"/>
    </row>
    <row r="721" spans="1:3" ht="13.5">
      <c r="A721" s="527" t="s">
        <v>3231</v>
      </c>
      <c r="B721" s="528">
        <v>41862</v>
      </c>
      <c r="C721" s="535"/>
    </row>
    <row r="722" spans="1:3" ht="13.5">
      <c r="A722" s="527" t="s">
        <v>3232</v>
      </c>
      <c r="B722" s="528">
        <v>41862</v>
      </c>
      <c r="C722" s="535"/>
    </row>
    <row r="723" spans="1:3" ht="13.5">
      <c r="A723" s="527" t="s">
        <v>3233</v>
      </c>
      <c r="B723" s="528">
        <v>41862</v>
      </c>
      <c r="C723" s="535"/>
    </row>
    <row r="724" spans="1:3" ht="13.5">
      <c r="A724" s="527" t="s">
        <v>3234</v>
      </c>
      <c r="B724" s="528">
        <v>41862</v>
      </c>
      <c r="C724" s="535"/>
    </row>
    <row r="725" spans="1:3" ht="13.5">
      <c r="A725" s="527" t="s">
        <v>3235</v>
      </c>
      <c r="B725" s="528">
        <v>41862</v>
      </c>
      <c r="C725" s="535"/>
    </row>
    <row r="726" spans="1:3" ht="13.5">
      <c r="A726" s="527" t="s">
        <v>3236</v>
      </c>
      <c r="B726" s="528">
        <v>41862</v>
      </c>
      <c r="C726" s="535">
        <v>50</v>
      </c>
    </row>
    <row r="727" spans="1:3" ht="13.5">
      <c r="A727" s="527" t="s">
        <v>3237</v>
      </c>
      <c r="B727" s="528">
        <v>41862</v>
      </c>
      <c r="C727" s="535"/>
    </row>
    <row r="728" spans="1:3" ht="13.5">
      <c r="A728" s="527" t="s">
        <v>3238</v>
      </c>
      <c r="B728" s="528">
        <v>41862</v>
      </c>
      <c r="C728" s="535">
        <v>50</v>
      </c>
    </row>
    <row r="729" spans="1:3" ht="13.5">
      <c r="A729" s="527" t="s">
        <v>3239</v>
      </c>
      <c r="B729" s="528">
        <v>41862</v>
      </c>
      <c r="C729" s="535"/>
    </row>
    <row r="730" spans="1:3" ht="13.5">
      <c r="A730" s="527" t="s">
        <v>3240</v>
      </c>
      <c r="B730" s="528">
        <v>41862</v>
      </c>
      <c r="C730" s="535">
        <v>50</v>
      </c>
    </row>
    <row r="731" spans="1:3" ht="13.5">
      <c r="A731" s="527" t="s">
        <v>3241</v>
      </c>
      <c r="B731" s="528">
        <v>41862</v>
      </c>
      <c r="C731" s="535"/>
    </row>
    <row r="732" spans="1:3" ht="13.5">
      <c r="A732" s="527" t="s">
        <v>3242</v>
      </c>
      <c r="B732" s="528">
        <v>41862</v>
      </c>
      <c r="C732" s="535"/>
    </row>
    <row r="733" spans="1:3" ht="13.5">
      <c r="A733" s="527" t="s">
        <v>3243</v>
      </c>
      <c r="B733" s="528">
        <v>41862</v>
      </c>
      <c r="C733" s="535"/>
    </row>
    <row r="734" spans="1:3" ht="13.5">
      <c r="A734" s="527" t="s">
        <v>3244</v>
      </c>
      <c r="B734" s="528">
        <v>41862</v>
      </c>
      <c r="C734" s="535"/>
    </row>
    <row r="735" spans="1:3" ht="13.5">
      <c r="A735" s="527" t="s">
        <v>3245</v>
      </c>
      <c r="B735" s="528">
        <v>41862</v>
      </c>
      <c r="C735" s="535"/>
    </row>
    <row r="736" spans="1:3" ht="13.5">
      <c r="A736" s="527" t="s">
        <v>3246</v>
      </c>
      <c r="B736" s="528">
        <v>41862</v>
      </c>
      <c r="C736" s="535"/>
    </row>
    <row r="737" spans="1:3" ht="13.5">
      <c r="A737" s="527" t="s">
        <v>3247</v>
      </c>
      <c r="B737" s="528">
        <v>41862</v>
      </c>
      <c r="C737" s="535">
        <v>50</v>
      </c>
    </row>
    <row r="738" spans="1:3" ht="13.5">
      <c r="A738" s="527" t="s">
        <v>3248</v>
      </c>
      <c r="B738" s="528">
        <v>41862</v>
      </c>
      <c r="C738" s="535"/>
    </row>
    <row r="739" spans="1:3" ht="13.5">
      <c r="A739" s="527" t="s">
        <v>3249</v>
      </c>
      <c r="B739" s="528">
        <v>41862</v>
      </c>
      <c r="C739" s="535">
        <v>50</v>
      </c>
    </row>
    <row r="740" spans="1:3" ht="13.5">
      <c r="A740" s="527" t="s">
        <v>3250</v>
      </c>
      <c r="B740" s="528">
        <v>41862</v>
      </c>
      <c r="C740" s="535"/>
    </row>
    <row r="741" spans="1:3" ht="13.5">
      <c r="A741" s="527" t="s">
        <v>3251</v>
      </c>
      <c r="B741" s="528">
        <v>41862</v>
      </c>
      <c r="C741" s="535">
        <v>50</v>
      </c>
    </row>
    <row r="742" spans="1:3" ht="13.5">
      <c r="A742" s="527" t="s">
        <v>3252</v>
      </c>
      <c r="B742" s="528">
        <v>41862</v>
      </c>
      <c r="C742" s="535"/>
    </row>
    <row r="743" spans="1:3" ht="13.5">
      <c r="A743" s="527" t="s">
        <v>3253</v>
      </c>
      <c r="B743" s="528">
        <v>41862</v>
      </c>
      <c r="C743" s="535"/>
    </row>
    <row r="744" spans="1:3" ht="13.5">
      <c r="A744" s="527" t="s">
        <v>3254</v>
      </c>
      <c r="B744" s="528">
        <v>41862</v>
      </c>
      <c r="C744" s="535"/>
    </row>
    <row r="745" spans="1:3" ht="13.5">
      <c r="A745" s="527" t="s">
        <v>3255</v>
      </c>
      <c r="B745" s="528">
        <v>41862</v>
      </c>
      <c r="C745" s="535"/>
    </row>
    <row r="746" spans="1:3" ht="13.5">
      <c r="A746" s="527" t="s">
        <v>3256</v>
      </c>
      <c r="B746" s="528">
        <v>41862</v>
      </c>
      <c r="C746" s="535"/>
    </row>
    <row r="747" spans="1:3" ht="13.5">
      <c r="A747" s="527" t="s">
        <v>3257</v>
      </c>
      <c r="B747" s="528">
        <v>41862</v>
      </c>
      <c r="C747" s="535"/>
    </row>
    <row r="748" spans="1:3" ht="13.5">
      <c r="A748" s="527" t="s">
        <v>3258</v>
      </c>
      <c r="B748" s="528">
        <v>41862</v>
      </c>
      <c r="C748" s="535">
        <v>50</v>
      </c>
    </row>
    <row r="749" spans="1:3" ht="13.5">
      <c r="A749" s="527" t="s">
        <v>3259</v>
      </c>
      <c r="B749" s="528">
        <v>41862</v>
      </c>
      <c r="C749" s="535"/>
    </row>
    <row r="750" spans="1:3" ht="13.5">
      <c r="A750" s="527" t="s">
        <v>3260</v>
      </c>
      <c r="B750" s="528">
        <v>41862</v>
      </c>
      <c r="C750" s="535">
        <v>50</v>
      </c>
    </row>
    <row r="751" spans="1:3" ht="13.5">
      <c r="A751" s="527" t="s">
        <v>3261</v>
      </c>
      <c r="B751" s="528">
        <v>41862</v>
      </c>
      <c r="C751" s="535"/>
    </row>
    <row r="752" spans="1:3" ht="13.5">
      <c r="A752" s="527" t="s">
        <v>3262</v>
      </c>
      <c r="B752" s="528">
        <v>41862</v>
      </c>
      <c r="C752" s="535">
        <v>50</v>
      </c>
    </row>
    <row r="753" spans="1:3" ht="13.5">
      <c r="A753" s="527" t="s">
        <v>3263</v>
      </c>
      <c r="B753" s="528">
        <v>41862</v>
      </c>
      <c r="C753" s="535"/>
    </row>
    <row r="754" spans="1:3" ht="13.5">
      <c r="A754" s="527" t="s">
        <v>3264</v>
      </c>
      <c r="B754" s="528">
        <v>41862</v>
      </c>
      <c r="C754" s="535"/>
    </row>
    <row r="755" spans="1:3" ht="13.5">
      <c r="A755" s="527" t="s">
        <v>3265</v>
      </c>
      <c r="B755" s="528">
        <v>41862</v>
      </c>
      <c r="C755" s="535"/>
    </row>
    <row r="756" spans="1:3" ht="13.5">
      <c r="A756" s="527" t="s">
        <v>3266</v>
      </c>
      <c r="B756" s="528">
        <v>41862</v>
      </c>
      <c r="C756" s="535"/>
    </row>
    <row r="757" spans="1:3" ht="13.5">
      <c r="A757" s="527" t="s">
        <v>3267</v>
      </c>
      <c r="B757" s="528">
        <v>41862</v>
      </c>
      <c r="C757" s="535"/>
    </row>
    <row r="758" spans="1:3" ht="13.5">
      <c r="A758" s="527" t="s">
        <v>3268</v>
      </c>
      <c r="B758" s="528">
        <v>41862</v>
      </c>
      <c r="C758" s="535"/>
    </row>
    <row r="759" spans="1:3" ht="13.5">
      <c r="A759" s="527" t="s">
        <v>3269</v>
      </c>
      <c r="B759" s="528">
        <v>41862</v>
      </c>
      <c r="C759" s="535">
        <v>50</v>
      </c>
    </row>
    <row r="760" spans="1:3" ht="13.5">
      <c r="A760" s="527" t="s">
        <v>3270</v>
      </c>
      <c r="B760" s="528">
        <v>41862</v>
      </c>
      <c r="C760" s="535"/>
    </row>
    <row r="761" spans="1:3" ht="13.5">
      <c r="A761" s="527" t="s">
        <v>3271</v>
      </c>
      <c r="B761" s="528">
        <v>41862</v>
      </c>
      <c r="C761" s="535">
        <v>50</v>
      </c>
    </row>
    <row r="762" spans="1:3" ht="13.5">
      <c r="A762" s="527" t="s">
        <v>3272</v>
      </c>
      <c r="B762" s="528">
        <v>41862</v>
      </c>
      <c r="C762" s="535"/>
    </row>
    <row r="763" spans="1:3" ht="13.5">
      <c r="A763" s="527" t="s">
        <v>3273</v>
      </c>
      <c r="B763" s="528">
        <v>41862</v>
      </c>
      <c r="C763" s="535">
        <v>50</v>
      </c>
    </row>
    <row r="764" spans="1:3" ht="13.5">
      <c r="A764" s="527" t="s">
        <v>3274</v>
      </c>
      <c r="B764" s="528">
        <v>41862</v>
      </c>
      <c r="C764" s="535"/>
    </row>
    <row r="765" spans="1:3" ht="13.5">
      <c r="A765" s="527" t="s">
        <v>3275</v>
      </c>
      <c r="B765" s="528">
        <v>41862</v>
      </c>
      <c r="C765" s="535"/>
    </row>
    <row r="766" spans="1:3" ht="13.5">
      <c r="A766" s="527" t="s">
        <v>3276</v>
      </c>
      <c r="B766" s="528">
        <v>41862</v>
      </c>
      <c r="C766" s="535"/>
    </row>
    <row r="767" spans="1:3" ht="13.5">
      <c r="A767" s="527" t="s">
        <v>3277</v>
      </c>
      <c r="B767" s="528">
        <v>41862</v>
      </c>
      <c r="C767" s="535"/>
    </row>
    <row r="768" spans="1:3" ht="13.5">
      <c r="A768" s="527" t="s">
        <v>3278</v>
      </c>
      <c r="B768" s="528">
        <v>41862</v>
      </c>
      <c r="C768" s="535"/>
    </row>
    <row r="769" spans="1:3" ht="13.5">
      <c r="A769" s="527" t="s">
        <v>3279</v>
      </c>
      <c r="B769" s="528">
        <v>41862</v>
      </c>
      <c r="C769" s="535"/>
    </row>
    <row r="770" spans="1:3" ht="13.5">
      <c r="A770" s="527" t="s">
        <v>3280</v>
      </c>
      <c r="B770" s="528">
        <v>41862</v>
      </c>
      <c r="C770" s="535">
        <v>100</v>
      </c>
    </row>
    <row r="771" spans="1:3" ht="13.5">
      <c r="A771" s="527" t="s">
        <v>3281</v>
      </c>
      <c r="B771" s="528">
        <v>41862</v>
      </c>
      <c r="C771" s="535"/>
    </row>
    <row r="772" spans="1:3" ht="13.5">
      <c r="A772" s="527" t="s">
        <v>3282</v>
      </c>
      <c r="B772" s="528">
        <v>41862</v>
      </c>
      <c r="C772" s="535">
        <v>100</v>
      </c>
    </row>
    <row r="773" spans="1:3" ht="13.5">
      <c r="A773" s="527" t="s">
        <v>3283</v>
      </c>
      <c r="B773" s="528">
        <v>41862</v>
      </c>
      <c r="C773" s="535"/>
    </row>
    <row r="774" spans="1:3" ht="13.5">
      <c r="A774" s="527" t="s">
        <v>3284</v>
      </c>
      <c r="B774" s="528">
        <v>41862</v>
      </c>
      <c r="C774" s="535">
        <v>100</v>
      </c>
    </row>
    <row r="775" spans="1:3" ht="13.5">
      <c r="A775" s="527" t="s">
        <v>3285</v>
      </c>
      <c r="B775" s="528">
        <v>41862</v>
      </c>
      <c r="C775" s="535"/>
    </row>
    <row r="776" spans="1:3" ht="13.5">
      <c r="A776" s="527" t="s">
        <v>3286</v>
      </c>
      <c r="B776" s="528">
        <v>41862</v>
      </c>
      <c r="C776" s="535"/>
    </row>
    <row r="777" spans="1:3" ht="13.5">
      <c r="A777" s="527" t="s">
        <v>3287</v>
      </c>
      <c r="B777" s="528">
        <v>41862</v>
      </c>
      <c r="C777" s="535"/>
    </row>
    <row r="778" spans="1:3" ht="13.5">
      <c r="A778" s="527" t="s">
        <v>3288</v>
      </c>
      <c r="B778" s="528">
        <v>41862</v>
      </c>
      <c r="C778" s="535"/>
    </row>
    <row r="779" spans="1:3" ht="13.5">
      <c r="A779" s="527" t="s">
        <v>3289</v>
      </c>
      <c r="B779" s="528">
        <v>41862</v>
      </c>
      <c r="C779" s="535"/>
    </row>
    <row r="780" spans="1:3" ht="13.5">
      <c r="A780" s="527" t="s">
        <v>3290</v>
      </c>
      <c r="B780" s="528">
        <v>41862</v>
      </c>
      <c r="C780" s="535"/>
    </row>
    <row r="781" spans="1:3" ht="13.5">
      <c r="A781" s="527" t="s">
        <v>3291</v>
      </c>
      <c r="B781" s="528">
        <v>41862</v>
      </c>
      <c r="C781" s="535">
        <v>100</v>
      </c>
    </row>
    <row r="782" spans="1:3" ht="13.5">
      <c r="A782" s="527" t="s">
        <v>3292</v>
      </c>
      <c r="B782" s="528">
        <v>41862</v>
      </c>
      <c r="C782" s="535"/>
    </row>
    <row r="783" spans="1:3" ht="13.5">
      <c r="A783" s="527" t="s">
        <v>3293</v>
      </c>
      <c r="B783" s="528">
        <v>41862</v>
      </c>
      <c r="C783" s="535">
        <v>100</v>
      </c>
    </row>
    <row r="784" spans="1:3" ht="13.5">
      <c r="A784" s="527" t="s">
        <v>3294</v>
      </c>
      <c r="B784" s="528">
        <v>41862</v>
      </c>
      <c r="C784" s="535"/>
    </row>
    <row r="785" spans="1:3" ht="13.5">
      <c r="A785" s="527" t="s">
        <v>3295</v>
      </c>
      <c r="B785" s="528">
        <v>41862</v>
      </c>
      <c r="C785" s="535">
        <v>100</v>
      </c>
    </row>
    <row r="786" spans="1:3" ht="13.5">
      <c r="A786" s="527" t="s">
        <v>3296</v>
      </c>
      <c r="B786" s="528">
        <v>41862</v>
      </c>
      <c r="C786" s="535"/>
    </row>
    <row r="787" spans="1:3" ht="13.5">
      <c r="A787" s="527" t="s">
        <v>3297</v>
      </c>
      <c r="B787" s="528">
        <v>41862</v>
      </c>
      <c r="C787" s="535"/>
    </row>
    <row r="788" spans="1:3" ht="13.5">
      <c r="A788" s="527" t="s">
        <v>3298</v>
      </c>
      <c r="B788" s="528">
        <v>41862</v>
      </c>
      <c r="C788" s="535"/>
    </row>
    <row r="789" spans="1:3" ht="13.5">
      <c r="A789" s="527" t="s">
        <v>3299</v>
      </c>
      <c r="B789" s="528">
        <v>41862</v>
      </c>
      <c r="C789" s="535"/>
    </row>
    <row r="790" spans="1:3" ht="13.5">
      <c r="A790" s="527" t="s">
        <v>3300</v>
      </c>
      <c r="B790" s="528">
        <v>41862</v>
      </c>
      <c r="C790" s="535"/>
    </row>
    <row r="791" spans="1:3" ht="13.5">
      <c r="A791" s="527" t="s">
        <v>3301</v>
      </c>
      <c r="B791" s="528">
        <v>41862</v>
      </c>
      <c r="C791" s="535">
        <v>40</v>
      </c>
    </row>
    <row r="792" spans="1:3" ht="13.5">
      <c r="A792" s="527" t="s">
        <v>3302</v>
      </c>
      <c r="B792" s="528">
        <v>41862</v>
      </c>
      <c r="C792" s="535">
        <v>50</v>
      </c>
    </row>
    <row r="793" spans="1:3" ht="13.5">
      <c r="A793" s="527" t="s">
        <v>3303</v>
      </c>
      <c r="B793" s="528">
        <v>41862</v>
      </c>
      <c r="C793" s="535"/>
    </row>
    <row r="794" spans="1:3" ht="13.5">
      <c r="A794" s="527" t="s">
        <v>3304</v>
      </c>
      <c r="B794" s="528">
        <v>41862</v>
      </c>
      <c r="C794" s="535">
        <v>50</v>
      </c>
    </row>
    <row r="795" spans="1:3" ht="13.5">
      <c r="A795" s="527" t="s">
        <v>3305</v>
      </c>
      <c r="B795" s="528">
        <v>41862</v>
      </c>
      <c r="C795" s="535"/>
    </row>
    <row r="796" spans="1:3" ht="13.5">
      <c r="A796" s="527" t="s">
        <v>3306</v>
      </c>
      <c r="B796" s="528">
        <v>41862</v>
      </c>
      <c r="C796" s="535">
        <v>50</v>
      </c>
    </row>
    <row r="797" spans="1:3" ht="13.5">
      <c r="A797" s="527" t="s">
        <v>3307</v>
      </c>
      <c r="B797" s="528">
        <v>41862</v>
      </c>
      <c r="C797" s="535"/>
    </row>
    <row r="798" spans="1:3" ht="13.5">
      <c r="A798" s="527" t="s">
        <v>3308</v>
      </c>
      <c r="B798" s="528">
        <v>41862</v>
      </c>
      <c r="C798" s="535"/>
    </row>
    <row r="799" spans="1:3" ht="13.5">
      <c r="A799" s="527" t="s">
        <v>3309</v>
      </c>
      <c r="B799" s="528">
        <v>41862</v>
      </c>
      <c r="C799" s="535"/>
    </row>
    <row r="800" spans="1:3" ht="13.5">
      <c r="A800" s="527" t="s">
        <v>3310</v>
      </c>
      <c r="B800" s="528">
        <v>41862</v>
      </c>
      <c r="C800" s="535"/>
    </row>
    <row r="801" spans="1:3" ht="13.5">
      <c r="A801" s="527" t="s">
        <v>3311</v>
      </c>
      <c r="B801" s="528">
        <v>41862</v>
      </c>
      <c r="C801" s="535"/>
    </row>
    <row r="802" spans="1:3" ht="13.5">
      <c r="A802" s="527" t="s">
        <v>3312</v>
      </c>
      <c r="B802" s="528">
        <v>41862</v>
      </c>
      <c r="C802" s="535">
        <v>100</v>
      </c>
    </row>
    <row r="803" spans="1:3" ht="13.5">
      <c r="A803" s="527" t="s">
        <v>3313</v>
      </c>
      <c r="B803" s="528">
        <v>41862</v>
      </c>
      <c r="C803" s="535">
        <v>100</v>
      </c>
    </row>
    <row r="804" spans="1:3" ht="13.5">
      <c r="A804" s="527" t="s">
        <v>3314</v>
      </c>
      <c r="B804" s="528">
        <v>41862</v>
      </c>
      <c r="C804" s="535">
        <v>100</v>
      </c>
    </row>
    <row r="805" spans="1:3" ht="13.5">
      <c r="A805" s="527" t="s">
        <v>3315</v>
      </c>
      <c r="B805" s="528">
        <v>41862</v>
      </c>
      <c r="C805" s="535">
        <v>80</v>
      </c>
    </row>
    <row r="806" spans="1:3" ht="13.5">
      <c r="A806" s="527" t="s">
        <v>3316</v>
      </c>
      <c r="B806" s="528">
        <v>41862</v>
      </c>
      <c r="C806" s="535">
        <v>80</v>
      </c>
    </row>
    <row r="807" spans="1:3" ht="13.5">
      <c r="A807" s="527" t="s">
        <v>3317</v>
      </c>
      <c r="B807" s="528">
        <v>41862</v>
      </c>
      <c r="C807" s="535">
        <v>80</v>
      </c>
    </row>
    <row r="808" spans="1:3" ht="13.5">
      <c r="A808" s="527" t="s">
        <v>3318</v>
      </c>
      <c r="B808" s="528">
        <v>41862</v>
      </c>
      <c r="C808" s="535"/>
    </row>
    <row r="809" spans="1:3" ht="13.5">
      <c r="A809" s="527" t="s">
        <v>3319</v>
      </c>
      <c r="B809" s="528">
        <v>41862</v>
      </c>
      <c r="C809" s="535"/>
    </row>
    <row r="810" spans="1:3" ht="13.5">
      <c r="A810" s="527" t="s">
        <v>3320</v>
      </c>
      <c r="B810" s="528">
        <v>41862</v>
      </c>
      <c r="C810" s="535"/>
    </row>
    <row r="811" spans="1:3" ht="13.5">
      <c r="A811" s="527" t="s">
        <v>3321</v>
      </c>
      <c r="B811" s="528">
        <v>41862</v>
      </c>
      <c r="C811" s="535"/>
    </row>
    <row r="812" spans="1:3" ht="13.5">
      <c r="A812" s="527" t="s">
        <v>3322</v>
      </c>
      <c r="B812" s="528">
        <v>41862</v>
      </c>
      <c r="C812" s="535"/>
    </row>
    <row r="813" spans="1:3" ht="13.5">
      <c r="A813" s="527" t="s">
        <v>3323</v>
      </c>
      <c r="B813" s="528">
        <v>41862</v>
      </c>
      <c r="C813" s="535">
        <v>100</v>
      </c>
    </row>
    <row r="814" spans="1:3" ht="13.5">
      <c r="A814" s="527" t="s">
        <v>3324</v>
      </c>
      <c r="B814" s="528">
        <v>41862</v>
      </c>
      <c r="C814" s="535">
        <v>100</v>
      </c>
    </row>
    <row r="815" spans="1:3" ht="13.5">
      <c r="A815" s="527" t="s">
        <v>3325</v>
      </c>
      <c r="B815" s="528">
        <v>41862</v>
      </c>
      <c r="C815" s="535">
        <v>100</v>
      </c>
    </row>
    <row r="816" spans="1:3" ht="13.5">
      <c r="A816" s="527" t="s">
        <v>3326</v>
      </c>
      <c r="B816" s="528">
        <v>41862</v>
      </c>
      <c r="C816" s="535">
        <v>80</v>
      </c>
    </row>
    <row r="817" spans="1:3" ht="13.5">
      <c r="A817" s="527" t="s">
        <v>3327</v>
      </c>
      <c r="B817" s="528">
        <v>41862</v>
      </c>
      <c r="C817" s="535">
        <v>80</v>
      </c>
    </row>
    <row r="818" spans="1:3" ht="13.5">
      <c r="A818" s="527" t="s">
        <v>3328</v>
      </c>
      <c r="B818" s="528">
        <v>41862</v>
      </c>
      <c r="C818" s="535">
        <v>30</v>
      </c>
    </row>
    <row r="819" spans="1:3" ht="13.5">
      <c r="A819" s="527" t="s">
        <v>3329</v>
      </c>
      <c r="B819" s="528">
        <v>41862</v>
      </c>
      <c r="C819" s="535"/>
    </row>
    <row r="820" spans="1:3" ht="13.5">
      <c r="A820" s="527" t="s">
        <v>3330</v>
      </c>
      <c r="B820" s="528">
        <v>41862</v>
      </c>
      <c r="C820" s="535"/>
    </row>
    <row r="821" spans="1:3" ht="13.5">
      <c r="A821" s="527" t="s">
        <v>3331</v>
      </c>
      <c r="B821" s="528">
        <v>41862</v>
      </c>
      <c r="C821" s="535"/>
    </row>
    <row r="822" spans="1:3" ht="13.5">
      <c r="A822" s="527" t="s">
        <v>3332</v>
      </c>
      <c r="B822" s="528">
        <v>41862</v>
      </c>
      <c r="C822" s="535"/>
    </row>
    <row r="823" spans="1:3" ht="13.5">
      <c r="A823" s="527" t="s">
        <v>3333</v>
      </c>
      <c r="B823" s="528">
        <v>41862</v>
      </c>
      <c r="C823" s="535"/>
    </row>
    <row r="824" spans="1:3" ht="13.5">
      <c r="A824" s="527" t="s">
        <v>3334</v>
      </c>
      <c r="B824" s="528">
        <v>41862</v>
      </c>
      <c r="C824" s="535"/>
    </row>
    <row r="825" spans="1:3" ht="13.5">
      <c r="A825" s="527" t="s">
        <v>3335</v>
      </c>
      <c r="B825" s="528">
        <v>41862</v>
      </c>
      <c r="C825" s="535"/>
    </row>
    <row r="826" spans="1:3" ht="13.5">
      <c r="A826" s="527" t="s">
        <v>3336</v>
      </c>
      <c r="B826" s="528">
        <v>41862</v>
      </c>
      <c r="C826" s="535">
        <v>48</v>
      </c>
    </row>
    <row r="827" spans="1:3" ht="13.5">
      <c r="A827" s="527" t="s">
        <v>3337</v>
      </c>
      <c r="B827" s="528">
        <v>41862</v>
      </c>
      <c r="C827" s="535">
        <v>18</v>
      </c>
    </row>
    <row r="828" spans="1:3" ht="13.5">
      <c r="A828" s="527" t="s">
        <v>3338</v>
      </c>
      <c r="B828" s="528">
        <v>41862</v>
      </c>
      <c r="C828" s="535"/>
    </row>
    <row r="829" spans="1:3" ht="13.5">
      <c r="A829" s="527" t="s">
        <v>3339</v>
      </c>
      <c r="B829" s="528">
        <v>41862</v>
      </c>
      <c r="C829" s="535"/>
    </row>
    <row r="830" spans="1:3" ht="13.5">
      <c r="A830" s="527" t="s">
        <v>3340</v>
      </c>
      <c r="B830" s="528">
        <v>41862</v>
      </c>
      <c r="C830" s="535"/>
    </row>
    <row r="831" spans="1:3" ht="13.5">
      <c r="A831" s="527" t="s">
        <v>3341</v>
      </c>
      <c r="B831" s="528">
        <v>41862</v>
      </c>
      <c r="C831" s="535"/>
    </row>
    <row r="832" spans="1:3" ht="13.5">
      <c r="A832" s="527" t="s">
        <v>3342</v>
      </c>
      <c r="B832" s="528">
        <v>41862</v>
      </c>
      <c r="C832" s="535"/>
    </row>
    <row r="833" spans="1:3" ht="13.5">
      <c r="A833" s="527" t="s">
        <v>3343</v>
      </c>
      <c r="B833" s="528">
        <v>41862</v>
      </c>
      <c r="C833" s="535"/>
    </row>
    <row r="834" spans="1:3" ht="13.5">
      <c r="A834" s="527" t="s">
        <v>3344</v>
      </c>
      <c r="B834" s="528">
        <v>41862</v>
      </c>
      <c r="C834" s="535"/>
    </row>
    <row r="835" spans="1:3" ht="13.5">
      <c r="A835" s="527" t="s">
        <v>3345</v>
      </c>
      <c r="B835" s="528">
        <v>41862</v>
      </c>
      <c r="C835" s="535">
        <v>100</v>
      </c>
    </row>
    <row r="836" spans="1:3" ht="13.5">
      <c r="A836" s="527" t="s">
        <v>3346</v>
      </c>
      <c r="B836" s="528">
        <v>41862</v>
      </c>
      <c r="C836" s="535">
        <v>100</v>
      </c>
    </row>
    <row r="837" spans="1:3" ht="13.5">
      <c r="A837" s="527" t="s">
        <v>3347</v>
      </c>
      <c r="B837" s="528">
        <v>41862</v>
      </c>
      <c r="C837" s="535">
        <v>100</v>
      </c>
    </row>
    <row r="838" spans="1:3" ht="13.5">
      <c r="A838" s="527" t="s">
        <v>3348</v>
      </c>
      <c r="B838" s="528">
        <v>41862</v>
      </c>
      <c r="C838" s="535">
        <v>100</v>
      </c>
    </row>
    <row r="839" spans="1:3" ht="13.5">
      <c r="A839" s="527" t="s">
        <v>3349</v>
      </c>
      <c r="B839" s="528">
        <v>41862</v>
      </c>
      <c r="C839" s="535">
        <v>50</v>
      </c>
    </row>
    <row r="840" spans="1:3" ht="13.5">
      <c r="A840" s="527" t="s">
        <v>3350</v>
      </c>
      <c r="B840" s="528">
        <v>41862</v>
      </c>
      <c r="C840" s="535">
        <v>50</v>
      </c>
    </row>
    <row r="841" spans="1:3" ht="13.5">
      <c r="A841" s="527" t="s">
        <v>3351</v>
      </c>
      <c r="B841" s="528">
        <v>41862</v>
      </c>
      <c r="C841" s="535"/>
    </row>
    <row r="842" spans="1:3" ht="13.5">
      <c r="A842" s="527" t="s">
        <v>3352</v>
      </c>
      <c r="B842" s="528">
        <v>41862</v>
      </c>
      <c r="C842" s="535"/>
    </row>
    <row r="843" spans="1:3" ht="13.5">
      <c r="A843" s="527" t="s">
        <v>3353</v>
      </c>
      <c r="B843" s="528">
        <v>41862</v>
      </c>
      <c r="C843" s="535"/>
    </row>
    <row r="844" spans="1:3" ht="13.5">
      <c r="A844" s="527" t="s">
        <v>3354</v>
      </c>
      <c r="B844" s="528">
        <v>41862</v>
      </c>
      <c r="C844" s="535"/>
    </row>
    <row r="845" spans="1:3" ht="13.5">
      <c r="A845" s="527" t="s">
        <v>3355</v>
      </c>
      <c r="B845" s="528">
        <v>41862</v>
      </c>
      <c r="C845" s="535"/>
    </row>
    <row r="846" spans="1:3" ht="13.5">
      <c r="A846" s="527" t="s">
        <v>3356</v>
      </c>
      <c r="B846" s="528">
        <v>41862</v>
      </c>
      <c r="C846" s="535">
        <v>100</v>
      </c>
    </row>
    <row r="847" spans="1:3" ht="13.5">
      <c r="A847" s="527" t="s">
        <v>3357</v>
      </c>
      <c r="B847" s="528">
        <v>41862</v>
      </c>
      <c r="C847" s="535">
        <v>100</v>
      </c>
    </row>
    <row r="848" spans="1:3" ht="13.5">
      <c r="A848" s="527" t="s">
        <v>3358</v>
      </c>
      <c r="B848" s="528">
        <v>41862</v>
      </c>
      <c r="C848" s="535">
        <v>100</v>
      </c>
    </row>
    <row r="849" spans="1:3" ht="13.5">
      <c r="A849" s="527" t="s">
        <v>3359</v>
      </c>
      <c r="B849" s="528">
        <v>41862</v>
      </c>
      <c r="C849" s="535">
        <v>100</v>
      </c>
    </row>
    <row r="850" spans="1:3" ht="13.5">
      <c r="A850" s="527" t="s">
        <v>3360</v>
      </c>
      <c r="B850" s="528">
        <v>41862</v>
      </c>
      <c r="C850" s="535">
        <v>50</v>
      </c>
    </row>
    <row r="851" spans="1:3" ht="13.5">
      <c r="A851" s="527" t="s">
        <v>3361</v>
      </c>
      <c r="B851" s="528">
        <v>41862</v>
      </c>
      <c r="C851" s="535">
        <v>50</v>
      </c>
    </row>
    <row r="852" spans="1:3" ht="13.5">
      <c r="A852" s="527" t="s">
        <v>3362</v>
      </c>
      <c r="B852" s="528">
        <v>41862</v>
      </c>
      <c r="C852" s="535">
        <v>500</v>
      </c>
    </row>
    <row r="853" spans="1:3" ht="13.5">
      <c r="A853" s="527" t="s">
        <v>3363</v>
      </c>
      <c r="B853" s="528">
        <v>41862</v>
      </c>
      <c r="C853" s="535"/>
    </row>
    <row r="854" spans="1:3" ht="13.5">
      <c r="A854" s="527" t="s">
        <v>3364</v>
      </c>
      <c r="B854" s="528">
        <v>41862</v>
      </c>
      <c r="C854" s="535"/>
    </row>
    <row r="855" spans="1:3" ht="13.5">
      <c r="A855" s="527" t="s">
        <v>3365</v>
      </c>
      <c r="B855" s="528">
        <v>41862</v>
      </c>
      <c r="C855" s="535"/>
    </row>
    <row r="856" spans="1:3" ht="13.5">
      <c r="A856" s="527" t="s">
        <v>3366</v>
      </c>
      <c r="B856" s="528">
        <v>41862</v>
      </c>
      <c r="C856" s="535"/>
    </row>
    <row r="857" spans="1:3" ht="13.5">
      <c r="A857" s="527" t="s">
        <v>3367</v>
      </c>
      <c r="B857" s="528">
        <v>41862</v>
      </c>
      <c r="C857" s="535"/>
    </row>
    <row r="858" spans="1:3" ht="13.5">
      <c r="A858" s="527" t="s">
        <v>3368</v>
      </c>
      <c r="B858" s="528">
        <v>41862</v>
      </c>
      <c r="C858" s="535"/>
    </row>
    <row r="859" spans="1:3" ht="13.5">
      <c r="A859" s="527" t="s">
        <v>3369</v>
      </c>
      <c r="B859" s="528">
        <v>41862</v>
      </c>
      <c r="C859" s="535"/>
    </row>
    <row r="860" spans="1:3" ht="13.5">
      <c r="A860" s="527" t="s">
        <v>3370</v>
      </c>
      <c r="B860" s="528">
        <v>41862</v>
      </c>
      <c r="C860" s="535"/>
    </row>
    <row r="861" spans="1:3" ht="13.5">
      <c r="A861" s="527" t="s">
        <v>3371</v>
      </c>
      <c r="B861" s="528">
        <v>41862</v>
      </c>
      <c r="C861" s="535"/>
    </row>
    <row r="862" spans="1:3" ht="13.5">
      <c r="A862" s="527" t="s">
        <v>3372</v>
      </c>
      <c r="B862" s="528">
        <v>41862</v>
      </c>
      <c r="C862" s="535"/>
    </row>
    <row r="863" spans="1:3" ht="13.5">
      <c r="A863" s="527" t="s">
        <v>3373</v>
      </c>
      <c r="B863" s="528">
        <v>41862</v>
      </c>
      <c r="C863" s="535">
        <v>300</v>
      </c>
    </row>
    <row r="864" spans="1:3" ht="13.5">
      <c r="A864" s="527" t="s">
        <v>3374</v>
      </c>
      <c r="B864" s="528">
        <v>41862</v>
      </c>
      <c r="C864" s="535"/>
    </row>
    <row r="865" spans="1:3" ht="13.5">
      <c r="A865" s="527" t="s">
        <v>3375</v>
      </c>
      <c r="B865" s="528">
        <v>41862</v>
      </c>
      <c r="C865" s="535"/>
    </row>
    <row r="866" spans="1:3" ht="13.5">
      <c r="A866" s="527" t="s">
        <v>3376</v>
      </c>
      <c r="B866" s="528">
        <v>41862</v>
      </c>
      <c r="C866" s="535"/>
    </row>
    <row r="867" spans="1:3" ht="13.5">
      <c r="A867" s="527" t="s">
        <v>3377</v>
      </c>
      <c r="B867" s="528">
        <v>41862</v>
      </c>
      <c r="C867" s="535"/>
    </row>
    <row r="868" spans="1:3" ht="13.5">
      <c r="A868" s="527" t="s">
        <v>3378</v>
      </c>
      <c r="B868" s="528">
        <v>41862</v>
      </c>
      <c r="C868" s="535"/>
    </row>
    <row r="869" spans="1:3" ht="13.5">
      <c r="A869" s="527" t="s">
        <v>3379</v>
      </c>
      <c r="B869" s="528">
        <v>41862</v>
      </c>
      <c r="C869" s="535"/>
    </row>
    <row r="870" spans="1:3" ht="13.5">
      <c r="A870" s="527" t="s">
        <v>3380</v>
      </c>
      <c r="B870" s="528">
        <v>41862</v>
      </c>
      <c r="C870" s="535"/>
    </row>
    <row r="871" spans="1:3" ht="13.5">
      <c r="A871" s="527" t="s">
        <v>3381</v>
      </c>
      <c r="B871" s="528">
        <v>41862</v>
      </c>
      <c r="C871" s="535"/>
    </row>
    <row r="872" spans="1:3" ht="13.5">
      <c r="A872" s="527" t="s">
        <v>3382</v>
      </c>
      <c r="B872" s="528">
        <v>41862</v>
      </c>
      <c r="C872" s="535"/>
    </row>
    <row r="873" spans="1:3" ht="13.5">
      <c r="A873" s="527" t="s">
        <v>3383</v>
      </c>
      <c r="B873" s="528">
        <v>41862</v>
      </c>
      <c r="C873" s="535"/>
    </row>
    <row r="874" spans="1:3" ht="13.5">
      <c r="A874" s="527" t="s">
        <v>3384</v>
      </c>
      <c r="B874" s="528">
        <v>41862</v>
      </c>
      <c r="C874" s="535">
        <v>300</v>
      </c>
    </row>
    <row r="875" spans="1:3" ht="13.5">
      <c r="A875" s="527" t="s">
        <v>3385</v>
      </c>
      <c r="B875" s="528">
        <v>41862</v>
      </c>
      <c r="C875" s="535"/>
    </row>
    <row r="876" spans="1:3" ht="13.5">
      <c r="A876" s="527" t="s">
        <v>3386</v>
      </c>
      <c r="B876" s="528">
        <v>41862</v>
      </c>
      <c r="C876" s="535"/>
    </row>
    <row r="877" spans="1:3" ht="13.5">
      <c r="A877" s="527" t="s">
        <v>3387</v>
      </c>
      <c r="B877" s="528">
        <v>41862</v>
      </c>
      <c r="C877" s="535"/>
    </row>
    <row r="878" spans="1:3" ht="13.5">
      <c r="A878" s="527" t="s">
        <v>3388</v>
      </c>
      <c r="B878" s="528">
        <v>41862</v>
      </c>
      <c r="C878" s="535"/>
    </row>
    <row r="879" spans="1:3" ht="13.5">
      <c r="A879" s="527" t="s">
        <v>3389</v>
      </c>
      <c r="B879" s="528">
        <v>41862</v>
      </c>
      <c r="C879" s="535"/>
    </row>
    <row r="880" spans="1:3" ht="13.5">
      <c r="A880" s="527" t="s">
        <v>3390</v>
      </c>
      <c r="B880" s="528">
        <v>41862</v>
      </c>
      <c r="C880" s="535"/>
    </row>
    <row r="881" spans="1:3" ht="13.5">
      <c r="A881" s="527" t="s">
        <v>3391</v>
      </c>
      <c r="B881" s="528">
        <v>41862</v>
      </c>
      <c r="C881" s="535"/>
    </row>
    <row r="882" spans="1:3" ht="13.5">
      <c r="A882" s="527" t="s">
        <v>3392</v>
      </c>
      <c r="B882" s="528">
        <v>41862</v>
      </c>
      <c r="C882" s="535"/>
    </row>
    <row r="883" spans="1:3" ht="13.5">
      <c r="A883" s="527" t="s">
        <v>3393</v>
      </c>
      <c r="B883" s="528">
        <v>41862</v>
      </c>
      <c r="C883" s="535"/>
    </row>
    <row r="884" spans="1:3" ht="13.5">
      <c r="A884" s="527" t="s">
        <v>3394</v>
      </c>
      <c r="B884" s="528">
        <v>41862</v>
      </c>
      <c r="C884" s="535"/>
    </row>
    <row r="885" spans="1:3" ht="13.5">
      <c r="A885" s="527" t="s">
        <v>3395</v>
      </c>
      <c r="B885" s="528">
        <v>41862</v>
      </c>
      <c r="C885" s="535"/>
    </row>
    <row r="886" spans="1:3" ht="13.5">
      <c r="A886" s="527" t="s">
        <v>3396</v>
      </c>
      <c r="B886" s="528">
        <v>41862</v>
      </c>
      <c r="C886" s="535"/>
    </row>
    <row r="887" spans="1:3" ht="13.5">
      <c r="A887" s="527" t="s">
        <v>3397</v>
      </c>
      <c r="B887" s="528">
        <v>41862</v>
      </c>
      <c r="C887" s="535">
        <v>20</v>
      </c>
    </row>
    <row r="888" spans="1:3" ht="13.5">
      <c r="A888" s="527" t="s">
        <v>3398</v>
      </c>
      <c r="B888" s="528">
        <v>41862</v>
      </c>
      <c r="C888" s="535"/>
    </row>
    <row r="889" spans="1:3" ht="13.5">
      <c r="A889" s="527" t="s">
        <v>3399</v>
      </c>
      <c r="B889" s="528">
        <v>41862</v>
      </c>
      <c r="C889" s="535"/>
    </row>
    <row r="890" spans="1:3" ht="13.5">
      <c r="A890" s="527" t="s">
        <v>3400</v>
      </c>
      <c r="B890" s="528">
        <v>41862</v>
      </c>
      <c r="C890" s="535"/>
    </row>
    <row r="891" spans="1:3" ht="13.5">
      <c r="A891" s="527" t="s">
        <v>3401</v>
      </c>
      <c r="B891" s="528">
        <v>41862</v>
      </c>
      <c r="C891" s="535"/>
    </row>
    <row r="892" spans="1:3" ht="13.5">
      <c r="A892" s="527" t="s">
        <v>3402</v>
      </c>
      <c r="B892" s="528">
        <v>41862</v>
      </c>
      <c r="C892" s="535"/>
    </row>
    <row r="893" spans="1:3" ht="13.5">
      <c r="A893" s="527" t="s">
        <v>3403</v>
      </c>
      <c r="B893" s="528">
        <v>41862</v>
      </c>
      <c r="C893" s="535"/>
    </row>
    <row r="894" spans="1:3" ht="13.5">
      <c r="A894" s="527" t="s">
        <v>3404</v>
      </c>
      <c r="B894" s="528">
        <v>41862</v>
      </c>
      <c r="C894" s="535"/>
    </row>
    <row r="895" spans="1:3" ht="13.5">
      <c r="A895" s="527" t="s">
        <v>3405</v>
      </c>
      <c r="B895" s="528">
        <v>41862</v>
      </c>
      <c r="C895" s="535"/>
    </row>
    <row r="896" spans="1:3" ht="13.5">
      <c r="A896" s="527" t="s">
        <v>3406</v>
      </c>
      <c r="B896" s="528">
        <v>41862</v>
      </c>
      <c r="C896" s="535"/>
    </row>
    <row r="897" spans="1:3" ht="13.5">
      <c r="A897" s="527" t="s">
        <v>3407</v>
      </c>
      <c r="B897" s="528">
        <v>41862</v>
      </c>
      <c r="C897" s="535"/>
    </row>
    <row r="898" spans="1:3" ht="13.5">
      <c r="A898" s="527" t="s">
        <v>3408</v>
      </c>
      <c r="B898" s="528">
        <v>41862</v>
      </c>
      <c r="C898" s="535">
        <v>30</v>
      </c>
    </row>
    <row r="899" spans="1:3" ht="13.5">
      <c r="A899" s="527" t="s">
        <v>3409</v>
      </c>
      <c r="B899" s="528">
        <v>41862</v>
      </c>
      <c r="C899" s="535">
        <v>50</v>
      </c>
    </row>
    <row r="900" spans="1:3" ht="13.5">
      <c r="A900" s="527" t="s">
        <v>3410</v>
      </c>
      <c r="B900" s="528">
        <v>41862</v>
      </c>
      <c r="C900" s="535"/>
    </row>
    <row r="901" spans="1:3" ht="13.5">
      <c r="A901" s="527" t="s">
        <v>3411</v>
      </c>
      <c r="B901" s="528">
        <v>41862</v>
      </c>
      <c r="C901" s="535"/>
    </row>
    <row r="902" spans="1:3" ht="13.5">
      <c r="A902" s="527" t="s">
        <v>3412</v>
      </c>
      <c r="B902" s="528">
        <v>41862</v>
      </c>
      <c r="C902" s="535"/>
    </row>
    <row r="903" spans="1:3" ht="13.5">
      <c r="A903" s="527" t="s">
        <v>3413</v>
      </c>
      <c r="B903" s="528">
        <v>41862</v>
      </c>
      <c r="C903" s="535"/>
    </row>
    <row r="904" spans="1:3" ht="13.5">
      <c r="A904" s="527" t="s">
        <v>3414</v>
      </c>
      <c r="B904" s="528">
        <v>41862</v>
      </c>
      <c r="C904" s="535"/>
    </row>
    <row r="905" spans="1:3" ht="13.5">
      <c r="A905" s="527" t="s">
        <v>3415</v>
      </c>
      <c r="B905" s="528">
        <v>41862</v>
      </c>
      <c r="C905" s="535"/>
    </row>
    <row r="906" spans="1:3" ht="13.5">
      <c r="A906" s="527" t="s">
        <v>3416</v>
      </c>
      <c r="B906" s="528">
        <v>41862</v>
      </c>
      <c r="C906" s="535"/>
    </row>
    <row r="907" spans="1:3" ht="13.5">
      <c r="A907" s="527" t="s">
        <v>3417</v>
      </c>
      <c r="B907" s="528">
        <v>41862</v>
      </c>
      <c r="C907" s="535"/>
    </row>
    <row r="908" spans="1:3" ht="13.5">
      <c r="A908" s="527" t="s">
        <v>3418</v>
      </c>
      <c r="B908" s="528">
        <v>41862</v>
      </c>
      <c r="C908" s="535"/>
    </row>
    <row r="909" spans="1:3" ht="13.5">
      <c r="A909" s="527" t="s">
        <v>3419</v>
      </c>
      <c r="B909" s="528">
        <v>41862</v>
      </c>
      <c r="C909" s="535">
        <v>20</v>
      </c>
    </row>
    <row r="910" spans="1:3" ht="13.5">
      <c r="A910" s="527" t="s">
        <v>3420</v>
      </c>
      <c r="B910" s="528">
        <v>41862</v>
      </c>
      <c r="C910" s="535"/>
    </row>
    <row r="911" spans="1:3" ht="13.5">
      <c r="A911" s="527" t="s">
        <v>3421</v>
      </c>
      <c r="B911" s="528">
        <v>41862</v>
      </c>
      <c r="C911" s="535"/>
    </row>
    <row r="912" spans="1:3" ht="13.5">
      <c r="A912" s="527" t="s">
        <v>3422</v>
      </c>
      <c r="B912" s="528">
        <v>41862</v>
      </c>
      <c r="C912" s="535"/>
    </row>
    <row r="913" spans="1:3" ht="13.5">
      <c r="A913" s="527" t="s">
        <v>3423</v>
      </c>
      <c r="B913" s="528">
        <v>41862</v>
      </c>
      <c r="C913" s="535"/>
    </row>
    <row r="914" spans="1:3" ht="13.5">
      <c r="A914" s="527" t="s">
        <v>3424</v>
      </c>
      <c r="B914" s="528">
        <v>41862</v>
      </c>
      <c r="C914" s="535"/>
    </row>
    <row r="915" spans="1:3" ht="13.5">
      <c r="A915" s="527" t="s">
        <v>3425</v>
      </c>
      <c r="B915" s="528">
        <v>41862</v>
      </c>
      <c r="C915" s="535"/>
    </row>
    <row r="916" spans="1:3" ht="13.5">
      <c r="A916" s="527" t="s">
        <v>3426</v>
      </c>
      <c r="B916" s="528">
        <v>41862</v>
      </c>
      <c r="C916" s="535"/>
    </row>
    <row r="917" spans="1:3" ht="13.5">
      <c r="A917" s="527" t="s">
        <v>3427</v>
      </c>
      <c r="B917" s="528">
        <v>41862</v>
      </c>
      <c r="C917" s="535"/>
    </row>
    <row r="918" spans="1:3" ht="13.5">
      <c r="A918" s="527" t="s">
        <v>3428</v>
      </c>
      <c r="B918" s="528">
        <v>41862</v>
      </c>
      <c r="C918" s="535">
        <v>500</v>
      </c>
    </row>
    <row r="919" spans="1:3" ht="13.5">
      <c r="A919" s="527" t="s">
        <v>3429</v>
      </c>
      <c r="B919" s="528">
        <v>41862</v>
      </c>
      <c r="C919" s="535"/>
    </row>
    <row r="920" spans="1:3" ht="13.5">
      <c r="A920" s="527" t="s">
        <v>3430</v>
      </c>
      <c r="B920" s="528">
        <v>41862</v>
      </c>
      <c r="C920" s="535"/>
    </row>
    <row r="921" spans="1:3" ht="13.5">
      <c r="A921" s="527" t="s">
        <v>3431</v>
      </c>
      <c r="B921" s="528">
        <v>41862</v>
      </c>
      <c r="C921" s="535"/>
    </row>
    <row r="922" spans="1:3" ht="13.5">
      <c r="A922" s="527" t="s">
        <v>3432</v>
      </c>
      <c r="B922" s="528">
        <v>41862</v>
      </c>
      <c r="C922" s="535"/>
    </row>
    <row r="923" spans="1:3" ht="13.5">
      <c r="A923" s="527" t="s">
        <v>3433</v>
      </c>
      <c r="B923" s="528">
        <v>41862</v>
      </c>
      <c r="C923" s="535"/>
    </row>
    <row r="924" spans="1:3" ht="13.5">
      <c r="A924" s="527" t="s">
        <v>3434</v>
      </c>
      <c r="B924" s="528">
        <v>41862</v>
      </c>
      <c r="C924" s="535"/>
    </row>
    <row r="925" spans="1:3" ht="13.5">
      <c r="A925" s="527" t="s">
        <v>3435</v>
      </c>
      <c r="B925" s="528">
        <v>41862</v>
      </c>
      <c r="C925" s="535"/>
    </row>
    <row r="926" spans="1:3" ht="13.5">
      <c r="A926" s="527" t="s">
        <v>3436</v>
      </c>
      <c r="B926" s="528">
        <v>41862</v>
      </c>
      <c r="C926" s="535"/>
    </row>
    <row r="927" spans="1:3" ht="13.5">
      <c r="A927" s="527" t="s">
        <v>3437</v>
      </c>
      <c r="B927" s="528">
        <v>41862</v>
      </c>
      <c r="C927" s="535"/>
    </row>
    <row r="928" spans="1:3" ht="13.5">
      <c r="A928" s="527" t="s">
        <v>3438</v>
      </c>
      <c r="B928" s="528">
        <v>41862</v>
      </c>
      <c r="C928" s="535"/>
    </row>
    <row r="929" spans="1:3" ht="13.5">
      <c r="A929" s="527" t="s">
        <v>3439</v>
      </c>
      <c r="B929" s="528">
        <v>41862</v>
      </c>
      <c r="C929" s="535">
        <v>300</v>
      </c>
    </row>
    <row r="930" spans="1:3" ht="13.5">
      <c r="A930" s="527" t="s">
        <v>3440</v>
      </c>
      <c r="B930" s="528">
        <v>41862</v>
      </c>
      <c r="C930" s="535"/>
    </row>
    <row r="931" spans="1:3" ht="13.5">
      <c r="A931" s="527" t="s">
        <v>3441</v>
      </c>
      <c r="B931" s="528">
        <v>41862</v>
      </c>
      <c r="C931" s="535"/>
    </row>
    <row r="932" spans="1:3" ht="13.5">
      <c r="A932" s="527" t="s">
        <v>3442</v>
      </c>
      <c r="B932" s="528">
        <v>41862</v>
      </c>
      <c r="C932" s="535"/>
    </row>
    <row r="933" spans="1:3" ht="13.5">
      <c r="A933" s="527" t="s">
        <v>3443</v>
      </c>
      <c r="B933" s="528">
        <v>41862</v>
      </c>
      <c r="C933" s="535"/>
    </row>
    <row r="934" spans="1:3" ht="13.5">
      <c r="A934" s="527" t="s">
        <v>3444</v>
      </c>
      <c r="B934" s="528">
        <v>41862</v>
      </c>
      <c r="C934" s="535"/>
    </row>
    <row r="935" spans="1:3" ht="13.5">
      <c r="A935" s="527" t="s">
        <v>3445</v>
      </c>
      <c r="B935" s="528">
        <v>41862</v>
      </c>
      <c r="C935" s="535"/>
    </row>
    <row r="936" spans="1:3" ht="13.5">
      <c r="A936" s="527" t="s">
        <v>3446</v>
      </c>
      <c r="B936" s="528">
        <v>41862</v>
      </c>
      <c r="C936" s="535"/>
    </row>
    <row r="937" spans="1:3" ht="13.5">
      <c r="A937" s="527" t="s">
        <v>3447</v>
      </c>
      <c r="B937" s="528">
        <v>41862</v>
      </c>
      <c r="C937" s="535"/>
    </row>
    <row r="938" spans="1:3" ht="13.5">
      <c r="A938" s="527" t="s">
        <v>3448</v>
      </c>
      <c r="B938" s="528">
        <v>41862</v>
      </c>
      <c r="C938" s="535"/>
    </row>
    <row r="939" spans="1:3" ht="13.5">
      <c r="A939" s="527" t="s">
        <v>3449</v>
      </c>
      <c r="B939" s="528">
        <v>41862</v>
      </c>
      <c r="C939" s="535"/>
    </row>
    <row r="940" spans="1:3" ht="13.5">
      <c r="A940" s="527" t="s">
        <v>3450</v>
      </c>
      <c r="B940" s="528">
        <v>41862</v>
      </c>
      <c r="C940" s="535"/>
    </row>
    <row r="941" spans="1:3" ht="13.5">
      <c r="A941" s="527" t="s">
        <v>3451</v>
      </c>
      <c r="B941" s="528">
        <v>41862</v>
      </c>
      <c r="C941" s="535"/>
    </row>
    <row r="942" spans="1:3" ht="13.5">
      <c r="A942" s="527" t="s">
        <v>3452</v>
      </c>
      <c r="B942" s="528">
        <v>41862</v>
      </c>
      <c r="C942" s="535">
        <v>50</v>
      </c>
    </row>
    <row r="943" spans="1:3" ht="13.5">
      <c r="A943" s="527" t="s">
        <v>3453</v>
      </c>
      <c r="B943" s="528">
        <v>41862</v>
      </c>
      <c r="C943" s="535">
        <v>30</v>
      </c>
    </row>
    <row r="944" spans="1:3" ht="13.5">
      <c r="A944" s="527" t="s">
        <v>3454</v>
      </c>
      <c r="B944" s="528">
        <v>41862</v>
      </c>
      <c r="C944" s="535"/>
    </row>
    <row r="945" spans="1:3" ht="13.5">
      <c r="A945" s="527" t="s">
        <v>3455</v>
      </c>
      <c r="B945" s="528">
        <v>41862</v>
      </c>
      <c r="C945" s="535"/>
    </row>
    <row r="946" spans="1:3" ht="13.5">
      <c r="A946" s="527" t="s">
        <v>3456</v>
      </c>
      <c r="B946" s="528">
        <v>41862</v>
      </c>
      <c r="C946" s="535"/>
    </row>
    <row r="947" spans="1:3" ht="13.5">
      <c r="A947" s="527" t="s">
        <v>3457</v>
      </c>
      <c r="B947" s="528">
        <v>41862</v>
      </c>
      <c r="C947" s="535"/>
    </row>
    <row r="948" spans="1:3" ht="13.5">
      <c r="A948" s="527" t="s">
        <v>3458</v>
      </c>
      <c r="B948" s="528">
        <v>41862</v>
      </c>
      <c r="C948" s="535"/>
    </row>
    <row r="949" spans="1:3" ht="13.5">
      <c r="A949" s="527" t="s">
        <v>3459</v>
      </c>
      <c r="B949" s="528">
        <v>41862</v>
      </c>
      <c r="C949" s="535"/>
    </row>
    <row r="950" spans="1:3" ht="13.5">
      <c r="A950" s="527" t="s">
        <v>3460</v>
      </c>
      <c r="B950" s="528">
        <v>41862</v>
      </c>
      <c r="C950" s="535"/>
    </row>
    <row r="951" spans="1:3" ht="13.5">
      <c r="A951" s="527" t="s">
        <v>3461</v>
      </c>
      <c r="B951" s="528">
        <v>41862</v>
      </c>
      <c r="C951" s="535"/>
    </row>
    <row r="952" spans="1:3" ht="13.5">
      <c r="A952" s="527" t="s">
        <v>3462</v>
      </c>
      <c r="B952" s="528">
        <v>41862</v>
      </c>
      <c r="C952" s="535"/>
    </row>
    <row r="953" spans="1:3" ht="13.5">
      <c r="A953" s="527" t="s">
        <v>3463</v>
      </c>
      <c r="B953" s="528">
        <v>41862</v>
      </c>
      <c r="C953" s="535">
        <v>70</v>
      </c>
    </row>
    <row r="954" spans="1:3" ht="13.5">
      <c r="A954" s="527" t="s">
        <v>3464</v>
      </c>
      <c r="B954" s="528">
        <v>41862</v>
      </c>
      <c r="C954" s="535">
        <v>50</v>
      </c>
    </row>
    <row r="955" spans="1:3" ht="13.5">
      <c r="A955" s="527" t="s">
        <v>3465</v>
      </c>
      <c r="B955" s="528">
        <v>41862</v>
      </c>
      <c r="C955" s="535"/>
    </row>
    <row r="956" spans="1:3" ht="13.5">
      <c r="A956" s="527" t="s">
        <v>3466</v>
      </c>
      <c r="B956" s="528">
        <v>41862</v>
      </c>
      <c r="C956" s="535"/>
    </row>
    <row r="957" spans="1:3" ht="13.5">
      <c r="A957" s="527" t="s">
        <v>3467</v>
      </c>
      <c r="B957" s="528">
        <v>41862</v>
      </c>
      <c r="C957" s="535"/>
    </row>
    <row r="958" spans="1:3" ht="13.5">
      <c r="A958" s="527" t="s">
        <v>3468</v>
      </c>
      <c r="B958" s="528">
        <v>41862</v>
      </c>
      <c r="C958" s="535"/>
    </row>
    <row r="959" spans="1:3" ht="13.5">
      <c r="A959" s="527" t="s">
        <v>3469</v>
      </c>
      <c r="B959" s="528">
        <v>41862</v>
      </c>
      <c r="C959" s="535"/>
    </row>
    <row r="960" spans="1:3" ht="13.5">
      <c r="A960" s="527" t="s">
        <v>3470</v>
      </c>
      <c r="B960" s="528">
        <v>41862</v>
      </c>
      <c r="C960" s="535"/>
    </row>
    <row r="961" spans="1:3" ht="13.5">
      <c r="A961" s="527" t="s">
        <v>3471</v>
      </c>
      <c r="B961" s="528">
        <v>41862</v>
      </c>
      <c r="C961" s="535"/>
    </row>
    <row r="962" spans="1:3" ht="13.5">
      <c r="A962" s="527" t="s">
        <v>3472</v>
      </c>
      <c r="B962" s="528">
        <v>41862</v>
      </c>
      <c r="C962" s="535">
        <v>300</v>
      </c>
    </row>
    <row r="963" spans="1:3" ht="13.5">
      <c r="A963" s="527" t="s">
        <v>3473</v>
      </c>
      <c r="B963" s="528">
        <v>41862</v>
      </c>
      <c r="C963" s="535"/>
    </row>
    <row r="964" spans="1:3" ht="13.5">
      <c r="A964" s="527" t="s">
        <v>3474</v>
      </c>
      <c r="B964" s="528">
        <v>41862</v>
      </c>
      <c r="C964" s="535"/>
    </row>
    <row r="965" spans="1:3" ht="13.5">
      <c r="A965" s="527" t="s">
        <v>3475</v>
      </c>
      <c r="B965" s="528">
        <v>41862</v>
      </c>
      <c r="C965" s="535"/>
    </row>
    <row r="966" spans="1:3" ht="13.5">
      <c r="A966" s="527" t="s">
        <v>3476</v>
      </c>
      <c r="B966" s="528">
        <v>41862</v>
      </c>
      <c r="C966" s="535"/>
    </row>
    <row r="967" spans="1:3" ht="13.5">
      <c r="A967" s="527" t="s">
        <v>3477</v>
      </c>
      <c r="B967" s="528">
        <v>41862</v>
      </c>
      <c r="C967" s="535"/>
    </row>
    <row r="968" spans="1:3" ht="13.5">
      <c r="A968" s="527" t="s">
        <v>3478</v>
      </c>
      <c r="B968" s="528">
        <v>41862</v>
      </c>
      <c r="C968" s="535"/>
    </row>
    <row r="969" spans="1:3" ht="13.5">
      <c r="A969" s="527" t="s">
        <v>3479</v>
      </c>
      <c r="B969" s="528">
        <v>41862</v>
      </c>
      <c r="C969" s="535"/>
    </row>
    <row r="970" spans="1:3" ht="13.5">
      <c r="A970" s="527" t="s">
        <v>3480</v>
      </c>
      <c r="B970" s="528">
        <v>41862</v>
      </c>
      <c r="C970" s="535"/>
    </row>
    <row r="971" spans="1:3" ht="13.5">
      <c r="A971" s="527" t="s">
        <v>3481</v>
      </c>
      <c r="B971" s="528">
        <v>41862</v>
      </c>
      <c r="C971" s="535"/>
    </row>
    <row r="972" spans="1:3" ht="13.5">
      <c r="A972" s="527" t="s">
        <v>3482</v>
      </c>
      <c r="B972" s="528">
        <v>41862</v>
      </c>
      <c r="C972" s="535"/>
    </row>
    <row r="973" spans="1:3" ht="13.5">
      <c r="A973" s="527" t="s">
        <v>3483</v>
      </c>
      <c r="B973" s="528">
        <v>41862</v>
      </c>
      <c r="C973" s="535">
        <v>500</v>
      </c>
    </row>
    <row r="974" spans="1:3" ht="13.5">
      <c r="A974" s="527" t="s">
        <v>3484</v>
      </c>
      <c r="B974" s="528">
        <v>41862</v>
      </c>
      <c r="C974" s="535"/>
    </row>
    <row r="975" spans="1:3" ht="13.5">
      <c r="A975" s="527" t="s">
        <v>3485</v>
      </c>
      <c r="B975" s="528">
        <v>41862</v>
      </c>
      <c r="C975" s="535"/>
    </row>
    <row r="976" spans="1:3" ht="13.5">
      <c r="A976" s="527" t="s">
        <v>3486</v>
      </c>
      <c r="B976" s="528">
        <v>41862</v>
      </c>
      <c r="C976" s="535"/>
    </row>
    <row r="977" spans="1:3" ht="13.5">
      <c r="A977" s="527" t="s">
        <v>3487</v>
      </c>
      <c r="B977" s="528">
        <v>41862</v>
      </c>
      <c r="C977" s="535"/>
    </row>
    <row r="978" spans="1:3" ht="13.5">
      <c r="A978" s="527" t="s">
        <v>3488</v>
      </c>
      <c r="B978" s="528">
        <v>41862</v>
      </c>
      <c r="C978" s="535"/>
    </row>
    <row r="979" spans="1:3" ht="13.5">
      <c r="A979" s="527" t="s">
        <v>3489</v>
      </c>
      <c r="B979" s="528">
        <v>41862</v>
      </c>
      <c r="C979" s="535"/>
    </row>
    <row r="980" spans="1:3" ht="13.5">
      <c r="A980" s="527" t="s">
        <v>3490</v>
      </c>
      <c r="B980" s="528">
        <v>41862</v>
      </c>
      <c r="C980" s="535"/>
    </row>
    <row r="981" spans="1:3" ht="13.5">
      <c r="A981" s="527" t="s">
        <v>3491</v>
      </c>
      <c r="B981" s="528">
        <v>41862</v>
      </c>
      <c r="C981" s="535"/>
    </row>
    <row r="982" spans="1:3" ht="13.5">
      <c r="A982" s="527" t="s">
        <v>3492</v>
      </c>
      <c r="B982" s="528">
        <v>41862</v>
      </c>
      <c r="C982" s="535"/>
    </row>
    <row r="983" spans="1:3" ht="13.5">
      <c r="A983" s="527" t="s">
        <v>3493</v>
      </c>
      <c r="B983" s="528">
        <v>41862</v>
      </c>
      <c r="C983" s="535"/>
    </row>
    <row r="984" spans="1:3" ht="13.5">
      <c r="A984" s="527" t="s">
        <v>3494</v>
      </c>
      <c r="B984" s="528">
        <v>41862</v>
      </c>
      <c r="C984" s="535">
        <v>300</v>
      </c>
    </row>
    <row r="985" spans="1:3" ht="13.5">
      <c r="A985" s="527" t="s">
        <v>3495</v>
      </c>
      <c r="B985" s="528">
        <v>41862</v>
      </c>
      <c r="C985" s="535"/>
    </row>
    <row r="986" spans="1:3" ht="13.5">
      <c r="A986" s="527" t="s">
        <v>3496</v>
      </c>
      <c r="B986" s="528">
        <v>41862</v>
      </c>
      <c r="C986" s="535"/>
    </row>
    <row r="987" spans="1:3" ht="13.5">
      <c r="A987" s="527" t="s">
        <v>3497</v>
      </c>
      <c r="B987" s="528">
        <v>41862</v>
      </c>
      <c r="C987" s="535"/>
    </row>
    <row r="988" spans="1:3" ht="13.5">
      <c r="A988" s="527" t="s">
        <v>3498</v>
      </c>
      <c r="B988" s="528">
        <v>41862</v>
      </c>
      <c r="C988" s="535"/>
    </row>
    <row r="989" spans="1:3" ht="13.5">
      <c r="A989" s="527" t="s">
        <v>3499</v>
      </c>
      <c r="B989" s="528">
        <v>41862</v>
      </c>
      <c r="C989" s="535"/>
    </row>
    <row r="990" spans="1:3" ht="13.5">
      <c r="A990" s="527" t="s">
        <v>3500</v>
      </c>
      <c r="B990" s="528">
        <v>41862</v>
      </c>
      <c r="C990" s="535"/>
    </row>
    <row r="991" spans="1:3" ht="13.5">
      <c r="A991" s="527" t="s">
        <v>3501</v>
      </c>
      <c r="B991" s="528">
        <v>41862</v>
      </c>
      <c r="C991" s="535"/>
    </row>
    <row r="992" spans="1:3" ht="13.5">
      <c r="A992" s="527" t="s">
        <v>3502</v>
      </c>
      <c r="B992" s="528">
        <v>41862</v>
      </c>
      <c r="C992" s="535"/>
    </row>
    <row r="993" spans="1:3" ht="13.5">
      <c r="A993" s="527" t="s">
        <v>3503</v>
      </c>
      <c r="B993" s="528">
        <v>41862</v>
      </c>
      <c r="C993" s="535"/>
    </row>
    <row r="994" spans="1:3" ht="13.5">
      <c r="A994" s="527" t="s">
        <v>3504</v>
      </c>
      <c r="B994" s="528">
        <v>41862</v>
      </c>
      <c r="C994" s="535"/>
    </row>
    <row r="995" spans="1:3" ht="13.5">
      <c r="A995" s="527" t="s">
        <v>3505</v>
      </c>
      <c r="B995" s="528">
        <v>41862</v>
      </c>
      <c r="C995" s="535">
        <v>300</v>
      </c>
    </row>
    <row r="996" spans="1:3" ht="13.5">
      <c r="A996" s="527" t="s">
        <v>3506</v>
      </c>
      <c r="B996" s="528">
        <v>41862</v>
      </c>
      <c r="C996" s="535"/>
    </row>
    <row r="997" spans="1:3" ht="13.5">
      <c r="A997" s="527" t="s">
        <v>3507</v>
      </c>
      <c r="B997" s="528">
        <v>41862</v>
      </c>
      <c r="C997" s="535"/>
    </row>
    <row r="998" spans="1:3" ht="13.5">
      <c r="A998" s="527" t="s">
        <v>3508</v>
      </c>
      <c r="B998" s="528">
        <v>41862</v>
      </c>
      <c r="C998" s="535"/>
    </row>
    <row r="999" spans="1:3" ht="13.5">
      <c r="A999" s="527" t="s">
        <v>3509</v>
      </c>
      <c r="B999" s="528">
        <v>41862</v>
      </c>
      <c r="C999" s="535"/>
    </row>
    <row r="1000" spans="1:3" ht="13.5">
      <c r="A1000" s="527" t="s">
        <v>3510</v>
      </c>
      <c r="B1000" s="528">
        <v>41862</v>
      </c>
      <c r="C1000" s="535"/>
    </row>
    <row r="1001" spans="1:3" ht="13.5">
      <c r="A1001" s="527" t="s">
        <v>3511</v>
      </c>
      <c r="B1001" s="528">
        <v>41862</v>
      </c>
      <c r="C1001" s="535"/>
    </row>
    <row r="1002" spans="1:3" ht="13.5">
      <c r="A1002" s="527" t="s">
        <v>3512</v>
      </c>
      <c r="B1002" s="528">
        <v>41862</v>
      </c>
      <c r="C1002" s="535"/>
    </row>
    <row r="1003" spans="1:3" ht="13.5">
      <c r="A1003" s="527" t="s">
        <v>3513</v>
      </c>
      <c r="B1003" s="528">
        <v>41862</v>
      </c>
      <c r="C1003" s="535"/>
    </row>
    <row r="1004" spans="1:3" ht="13.5">
      <c r="A1004" s="527" t="s">
        <v>3514</v>
      </c>
      <c r="B1004" s="528">
        <v>41862</v>
      </c>
      <c r="C1004" s="535"/>
    </row>
    <row r="1005" spans="1:3" ht="13.5">
      <c r="A1005" s="527" t="s">
        <v>3515</v>
      </c>
      <c r="B1005" s="528">
        <v>41862</v>
      </c>
      <c r="C1005" s="535"/>
    </row>
    <row r="1006" spans="1:3" ht="13.5">
      <c r="A1006" s="527" t="s">
        <v>3516</v>
      </c>
      <c r="B1006" s="528">
        <v>41862</v>
      </c>
      <c r="C1006" s="535">
        <v>500</v>
      </c>
    </row>
    <row r="1007" spans="1:3" ht="13.5">
      <c r="A1007" s="527" t="s">
        <v>3517</v>
      </c>
      <c r="B1007" s="528">
        <v>41862</v>
      </c>
      <c r="C1007" s="535"/>
    </row>
    <row r="1008" spans="1:3" ht="13.5">
      <c r="A1008" s="527" t="s">
        <v>3518</v>
      </c>
      <c r="B1008" s="528">
        <v>41862</v>
      </c>
      <c r="C1008" s="535"/>
    </row>
    <row r="1009" spans="1:3" ht="13.5">
      <c r="A1009" s="527" t="s">
        <v>3519</v>
      </c>
      <c r="B1009" s="528">
        <v>41862</v>
      </c>
      <c r="C1009" s="535"/>
    </row>
    <row r="1010" spans="1:3" ht="13.5">
      <c r="A1010" s="527" t="s">
        <v>3520</v>
      </c>
      <c r="B1010" s="528">
        <v>41862</v>
      </c>
      <c r="C1010" s="535"/>
    </row>
    <row r="1011" spans="1:3" ht="13.5">
      <c r="A1011" s="527" t="s">
        <v>3521</v>
      </c>
      <c r="B1011" s="528">
        <v>41862</v>
      </c>
      <c r="C1011" s="535"/>
    </row>
    <row r="1012" spans="1:3" ht="13.5">
      <c r="A1012" s="527" t="s">
        <v>3522</v>
      </c>
      <c r="B1012" s="528">
        <v>41862</v>
      </c>
      <c r="C1012" s="535"/>
    </row>
    <row r="1013" spans="1:3" ht="13.5">
      <c r="A1013" s="527" t="s">
        <v>3523</v>
      </c>
      <c r="B1013" s="528">
        <v>41862</v>
      </c>
      <c r="C1013" s="535"/>
    </row>
    <row r="1014" spans="1:3" ht="13.5">
      <c r="A1014" s="527" t="s">
        <v>3524</v>
      </c>
      <c r="B1014" s="528">
        <v>41862</v>
      </c>
      <c r="C1014" s="535"/>
    </row>
    <row r="1015" spans="1:3" ht="13.5">
      <c r="A1015" s="527" t="s">
        <v>3525</v>
      </c>
      <c r="B1015" s="528">
        <v>41862</v>
      </c>
      <c r="C1015" s="535"/>
    </row>
    <row r="1016" spans="1:3" ht="13.5">
      <c r="A1016" s="527" t="s">
        <v>3526</v>
      </c>
      <c r="B1016" s="528">
        <v>41862</v>
      </c>
      <c r="C1016" s="535"/>
    </row>
    <row r="1017" spans="1:3" ht="13.5">
      <c r="A1017" s="527" t="s">
        <v>3527</v>
      </c>
      <c r="B1017" s="528">
        <v>41862</v>
      </c>
      <c r="C1017" s="535">
        <v>500</v>
      </c>
    </row>
    <row r="1018" spans="1:3" ht="13.5">
      <c r="A1018" s="527" t="s">
        <v>3528</v>
      </c>
      <c r="B1018" s="528">
        <v>41862</v>
      </c>
      <c r="C1018" s="535"/>
    </row>
    <row r="1019" spans="1:3" ht="13.5">
      <c r="A1019" s="527" t="s">
        <v>3529</v>
      </c>
      <c r="B1019" s="528">
        <v>41862</v>
      </c>
      <c r="C1019" s="535"/>
    </row>
    <row r="1020" spans="1:3" ht="13.5">
      <c r="A1020" s="527" t="s">
        <v>3530</v>
      </c>
      <c r="B1020" s="528">
        <v>41862</v>
      </c>
      <c r="C1020" s="535"/>
    </row>
    <row r="1021" spans="1:3" ht="13.5">
      <c r="A1021" s="527" t="s">
        <v>3531</v>
      </c>
      <c r="B1021" s="528">
        <v>41862</v>
      </c>
      <c r="C1021" s="535"/>
    </row>
    <row r="1022" spans="1:3" ht="13.5">
      <c r="A1022" s="527" t="s">
        <v>3532</v>
      </c>
      <c r="B1022" s="528">
        <v>41862</v>
      </c>
      <c r="C1022" s="535"/>
    </row>
    <row r="1023" spans="1:3" ht="13.5">
      <c r="A1023" s="527" t="s">
        <v>3533</v>
      </c>
      <c r="B1023" s="528">
        <v>41862</v>
      </c>
      <c r="C1023" s="535"/>
    </row>
    <row r="1024" spans="1:3" ht="13.5">
      <c r="A1024" s="527" t="s">
        <v>3534</v>
      </c>
      <c r="B1024" s="528">
        <v>41862</v>
      </c>
      <c r="C1024" s="535"/>
    </row>
    <row r="1025" spans="1:3" ht="13.5">
      <c r="A1025" s="527" t="s">
        <v>3535</v>
      </c>
      <c r="B1025" s="528">
        <v>41862</v>
      </c>
      <c r="C1025" s="535"/>
    </row>
    <row r="1026" spans="1:3" ht="13.5">
      <c r="A1026" s="527" t="s">
        <v>3536</v>
      </c>
      <c r="B1026" s="528">
        <v>41862</v>
      </c>
      <c r="C1026" s="535"/>
    </row>
    <row r="1027" spans="1:3" ht="13.5">
      <c r="A1027" s="527" t="s">
        <v>3537</v>
      </c>
      <c r="B1027" s="528">
        <v>41862</v>
      </c>
      <c r="C1027" s="535"/>
    </row>
    <row r="1028" spans="1:3" ht="13.5">
      <c r="A1028" s="527" t="s">
        <v>3538</v>
      </c>
      <c r="B1028" s="528">
        <v>41862</v>
      </c>
      <c r="C1028" s="535"/>
    </row>
    <row r="1029" spans="1:3" ht="13.5">
      <c r="A1029" s="527" t="s">
        <v>3539</v>
      </c>
      <c r="B1029" s="528">
        <v>41862</v>
      </c>
      <c r="C1029" s="535"/>
    </row>
    <row r="1030" spans="1:3" ht="13.5">
      <c r="A1030" s="527" t="s">
        <v>3540</v>
      </c>
      <c r="B1030" s="528">
        <v>41862</v>
      </c>
      <c r="C1030" s="535">
        <v>30</v>
      </c>
    </row>
    <row r="1031" spans="1:3" ht="13.5">
      <c r="A1031" s="527" t="s">
        <v>3541</v>
      </c>
      <c r="B1031" s="528">
        <v>41862</v>
      </c>
      <c r="C1031" s="535">
        <v>20</v>
      </c>
    </row>
    <row r="1032" spans="1:3" ht="13.5">
      <c r="A1032" s="527" t="s">
        <v>3542</v>
      </c>
      <c r="B1032" s="528">
        <v>41862</v>
      </c>
      <c r="C1032" s="535"/>
    </row>
    <row r="1033" spans="1:3" ht="13.5">
      <c r="A1033" s="527" t="s">
        <v>3543</v>
      </c>
      <c r="B1033" s="528">
        <v>41862</v>
      </c>
      <c r="C1033" s="535"/>
    </row>
    <row r="1034" spans="1:3" ht="13.5">
      <c r="A1034" s="527" t="s">
        <v>3544</v>
      </c>
      <c r="B1034" s="528">
        <v>41862</v>
      </c>
      <c r="C1034" s="535"/>
    </row>
    <row r="1035" spans="1:3" ht="13.5">
      <c r="A1035" s="527" t="s">
        <v>3545</v>
      </c>
      <c r="B1035" s="528">
        <v>41862</v>
      </c>
      <c r="C1035" s="535"/>
    </row>
    <row r="1036" spans="1:3" ht="13.5">
      <c r="A1036" s="527" t="s">
        <v>3546</v>
      </c>
      <c r="B1036" s="528">
        <v>41862</v>
      </c>
      <c r="C1036" s="535"/>
    </row>
    <row r="1037" spans="1:3" ht="13.5">
      <c r="A1037" s="527" t="s">
        <v>3547</v>
      </c>
      <c r="B1037" s="528">
        <v>41862</v>
      </c>
      <c r="C1037" s="535"/>
    </row>
    <row r="1038" spans="1:3" ht="13.5">
      <c r="A1038" s="527" t="s">
        <v>3548</v>
      </c>
      <c r="B1038" s="528">
        <v>41862</v>
      </c>
      <c r="C1038" s="535"/>
    </row>
    <row r="1039" spans="1:3" ht="13.5">
      <c r="A1039" s="527" t="s">
        <v>3549</v>
      </c>
      <c r="B1039" s="528">
        <v>41862</v>
      </c>
      <c r="C1039" s="535"/>
    </row>
    <row r="1040" spans="1:3" ht="13.5">
      <c r="A1040" s="527" t="s">
        <v>3550</v>
      </c>
      <c r="B1040" s="528">
        <v>41862</v>
      </c>
      <c r="C1040" s="535"/>
    </row>
    <row r="1041" spans="1:3" ht="13.5">
      <c r="A1041" s="527" t="s">
        <v>3551</v>
      </c>
      <c r="B1041" s="528">
        <v>41862</v>
      </c>
      <c r="C1041" s="535">
        <v>30</v>
      </c>
    </row>
    <row r="1042" spans="1:3" ht="13.5">
      <c r="A1042" s="527" t="s">
        <v>3552</v>
      </c>
      <c r="B1042" s="528">
        <v>41862</v>
      </c>
      <c r="C1042" s="535">
        <v>20</v>
      </c>
    </row>
    <row r="1043" spans="1:3" ht="13.5">
      <c r="A1043" s="527" t="s">
        <v>3553</v>
      </c>
      <c r="B1043" s="528">
        <v>41862</v>
      </c>
      <c r="C1043" s="535"/>
    </row>
    <row r="1044" spans="1:3" ht="13.5">
      <c r="A1044" s="527" t="s">
        <v>3554</v>
      </c>
      <c r="B1044" s="528">
        <v>41862</v>
      </c>
      <c r="C1044" s="535"/>
    </row>
    <row r="1045" spans="1:3" ht="13.5">
      <c r="A1045" s="527" t="s">
        <v>3555</v>
      </c>
      <c r="B1045" s="528">
        <v>41862</v>
      </c>
      <c r="C1045" s="535"/>
    </row>
    <row r="1046" spans="1:3" ht="13.5">
      <c r="A1046" s="527" t="s">
        <v>3556</v>
      </c>
      <c r="B1046" s="528">
        <v>41862</v>
      </c>
      <c r="C1046" s="535"/>
    </row>
    <row r="1047" spans="1:3" ht="13.5">
      <c r="A1047" s="527" t="s">
        <v>3557</v>
      </c>
      <c r="B1047" s="528">
        <v>41862</v>
      </c>
      <c r="C1047" s="535"/>
    </row>
    <row r="1048" spans="1:3" ht="13.5">
      <c r="A1048" s="527" t="s">
        <v>3558</v>
      </c>
      <c r="B1048" s="528">
        <v>41862</v>
      </c>
      <c r="C1048" s="535"/>
    </row>
    <row r="1049" spans="1:3" ht="13.5">
      <c r="A1049" s="527" t="s">
        <v>3559</v>
      </c>
      <c r="B1049" s="528">
        <v>41862</v>
      </c>
      <c r="C1049" s="535"/>
    </row>
    <row r="1050" spans="1:3" ht="13.5">
      <c r="A1050" s="527" t="s">
        <v>3560</v>
      </c>
      <c r="B1050" s="528">
        <v>41862</v>
      </c>
      <c r="C1050" s="535"/>
    </row>
    <row r="1051" spans="1:3" ht="13.5">
      <c r="A1051" s="527" t="s">
        <v>3561</v>
      </c>
      <c r="B1051" s="528">
        <v>41862</v>
      </c>
      <c r="C1051" s="535"/>
    </row>
    <row r="1052" spans="1:3" ht="13.5">
      <c r="A1052" s="527" t="s">
        <v>3562</v>
      </c>
      <c r="B1052" s="528">
        <v>41862</v>
      </c>
      <c r="C1052" s="535">
        <v>20</v>
      </c>
    </row>
    <row r="1053" spans="1:3" ht="13.5">
      <c r="A1053" s="527" t="s">
        <v>3563</v>
      </c>
      <c r="B1053" s="528">
        <v>41862</v>
      </c>
      <c r="C1053" s="535"/>
    </row>
    <row r="1054" spans="1:3" ht="13.5">
      <c r="A1054" s="527" t="s">
        <v>3564</v>
      </c>
      <c r="B1054" s="528">
        <v>41862</v>
      </c>
      <c r="C1054" s="535"/>
    </row>
    <row r="1055" spans="1:3" ht="13.5">
      <c r="A1055" s="527" t="s">
        <v>3565</v>
      </c>
      <c r="B1055" s="528">
        <v>41862</v>
      </c>
      <c r="C1055" s="535"/>
    </row>
    <row r="1056" spans="1:3" ht="13.5">
      <c r="A1056" s="527" t="s">
        <v>3566</v>
      </c>
      <c r="B1056" s="528">
        <v>41862</v>
      </c>
      <c r="C1056" s="535"/>
    </row>
    <row r="1057" spans="1:3" ht="13.5">
      <c r="A1057" s="527" t="s">
        <v>3567</v>
      </c>
      <c r="B1057" s="528">
        <v>41862</v>
      </c>
      <c r="C1057" s="535"/>
    </row>
    <row r="1058" spans="1:3" ht="13.5">
      <c r="A1058" s="527" t="s">
        <v>3568</v>
      </c>
      <c r="B1058" s="528">
        <v>41862</v>
      </c>
      <c r="C1058" s="535"/>
    </row>
    <row r="1059" spans="1:3" ht="13.5">
      <c r="A1059" s="527" t="s">
        <v>3569</v>
      </c>
      <c r="B1059" s="528">
        <v>41862</v>
      </c>
      <c r="C1059" s="535"/>
    </row>
    <row r="1060" spans="1:3" ht="13.5">
      <c r="A1060" s="527" t="s">
        <v>3570</v>
      </c>
      <c r="B1060" s="528">
        <v>41862</v>
      </c>
      <c r="C1060" s="535"/>
    </row>
    <row r="1061" spans="1:3" ht="13.5">
      <c r="A1061" s="527" t="s">
        <v>3571</v>
      </c>
      <c r="B1061" s="528">
        <v>41862</v>
      </c>
      <c r="C1061" s="535"/>
    </row>
    <row r="1062" spans="1:3" ht="13.5">
      <c r="A1062" s="527" t="s">
        <v>3572</v>
      </c>
      <c r="B1062" s="528">
        <v>41862</v>
      </c>
      <c r="C1062" s="535"/>
    </row>
    <row r="1063" spans="1:3" ht="13.5">
      <c r="A1063" s="527" t="s">
        <v>3573</v>
      </c>
      <c r="B1063" s="528">
        <v>41862</v>
      </c>
      <c r="C1063" s="535">
        <v>30</v>
      </c>
    </row>
    <row r="1064" spans="1:3" ht="13.5">
      <c r="A1064" s="527" t="s">
        <v>3574</v>
      </c>
      <c r="B1064" s="528">
        <v>41862</v>
      </c>
      <c r="C1064" s="535"/>
    </row>
    <row r="1065" spans="1:3" ht="13.5">
      <c r="A1065" s="527" t="s">
        <v>3575</v>
      </c>
      <c r="B1065" s="528">
        <v>41862</v>
      </c>
      <c r="C1065" s="535"/>
    </row>
    <row r="1066" spans="1:3" ht="13.5">
      <c r="A1066" s="527" t="s">
        <v>3576</v>
      </c>
      <c r="B1066" s="528">
        <v>41862</v>
      </c>
      <c r="C1066" s="535"/>
    </row>
    <row r="1067" spans="1:3" ht="13.5">
      <c r="A1067" s="527" t="s">
        <v>3577</v>
      </c>
      <c r="B1067" s="528">
        <v>41862</v>
      </c>
      <c r="C1067" s="535"/>
    </row>
    <row r="1068" spans="1:3" ht="13.5">
      <c r="A1068" s="527" t="s">
        <v>3578</v>
      </c>
      <c r="B1068" s="528">
        <v>41862</v>
      </c>
      <c r="C1068" s="535"/>
    </row>
    <row r="1069" spans="1:3" ht="13.5">
      <c r="A1069" s="527" t="s">
        <v>3579</v>
      </c>
      <c r="B1069" s="528">
        <v>41862</v>
      </c>
      <c r="C1069" s="535"/>
    </row>
    <row r="1070" spans="1:3" ht="13.5">
      <c r="A1070" s="527" t="s">
        <v>3580</v>
      </c>
      <c r="B1070" s="528">
        <v>41862</v>
      </c>
      <c r="C1070" s="535"/>
    </row>
    <row r="1071" spans="1:3" ht="13.5">
      <c r="A1071" s="527" t="s">
        <v>3581</v>
      </c>
      <c r="B1071" s="528">
        <v>41862</v>
      </c>
      <c r="C1071" s="535"/>
    </row>
    <row r="1072" spans="1:3" ht="13.5">
      <c r="A1072" s="527" t="s">
        <v>3582</v>
      </c>
      <c r="B1072" s="528">
        <v>41862</v>
      </c>
      <c r="C1072" s="535"/>
    </row>
    <row r="1073" spans="1:3" ht="13.5">
      <c r="A1073" s="527" t="s">
        <v>3583</v>
      </c>
      <c r="B1073" s="528">
        <v>41862</v>
      </c>
      <c r="C1073" s="535"/>
    </row>
    <row r="1074" spans="1:3" ht="13.5">
      <c r="A1074" s="527" t="s">
        <v>3584</v>
      </c>
      <c r="B1074" s="528">
        <v>41862</v>
      </c>
      <c r="C1074" s="535">
        <v>30</v>
      </c>
    </row>
    <row r="1075" spans="1:3" ht="13.5">
      <c r="A1075" s="527" t="s">
        <v>3585</v>
      </c>
      <c r="B1075" s="528">
        <v>41862</v>
      </c>
      <c r="C1075" s="535"/>
    </row>
    <row r="1076" spans="1:3" ht="13.5">
      <c r="A1076" s="527" t="s">
        <v>3586</v>
      </c>
      <c r="B1076" s="528">
        <v>41862</v>
      </c>
      <c r="C1076" s="535"/>
    </row>
    <row r="1077" spans="1:3" ht="13.5">
      <c r="A1077" s="527" t="s">
        <v>3587</v>
      </c>
      <c r="B1077" s="528">
        <v>41862</v>
      </c>
      <c r="C1077" s="535"/>
    </row>
    <row r="1078" spans="1:3" ht="13.5">
      <c r="A1078" s="527" t="s">
        <v>3588</v>
      </c>
      <c r="B1078" s="528">
        <v>41862</v>
      </c>
      <c r="C1078" s="535"/>
    </row>
    <row r="1079" spans="1:3" ht="13.5">
      <c r="A1079" s="527" t="s">
        <v>3589</v>
      </c>
      <c r="B1079" s="528">
        <v>41862</v>
      </c>
      <c r="C1079" s="535"/>
    </row>
    <row r="1080" spans="1:3" ht="13.5">
      <c r="A1080" s="527" t="s">
        <v>3590</v>
      </c>
      <c r="B1080" s="528">
        <v>41862</v>
      </c>
      <c r="C1080" s="535"/>
    </row>
    <row r="1081" spans="1:3" ht="13.5">
      <c r="A1081" s="527" t="s">
        <v>3591</v>
      </c>
      <c r="B1081" s="528">
        <v>41862</v>
      </c>
      <c r="C1081" s="535"/>
    </row>
    <row r="1082" spans="1:3" ht="13.5">
      <c r="A1082" s="527" t="s">
        <v>3592</v>
      </c>
      <c r="B1082" s="528">
        <v>41862</v>
      </c>
      <c r="C1082" s="535"/>
    </row>
    <row r="1083" spans="1:3" ht="13.5">
      <c r="A1083" s="527" t="s">
        <v>3593</v>
      </c>
      <c r="B1083" s="528">
        <v>41862</v>
      </c>
      <c r="C1083" s="535"/>
    </row>
    <row r="1084" spans="1:3" ht="13.5">
      <c r="A1084" s="527" t="s">
        <v>3594</v>
      </c>
      <c r="B1084" s="528">
        <v>41862</v>
      </c>
      <c r="C1084" s="535"/>
    </row>
    <row r="1085" spans="1:3" ht="13.5">
      <c r="A1085" s="527" t="s">
        <v>3595</v>
      </c>
      <c r="B1085" s="528">
        <v>41862</v>
      </c>
      <c r="C1085" s="535">
        <v>30</v>
      </c>
    </row>
    <row r="1086" spans="1:3" ht="13.5">
      <c r="A1086" s="527" t="s">
        <v>3596</v>
      </c>
      <c r="B1086" s="528">
        <v>41862</v>
      </c>
      <c r="C1086" s="535"/>
    </row>
    <row r="1087" spans="1:3" ht="13.5">
      <c r="A1087" s="527" t="s">
        <v>3597</v>
      </c>
      <c r="B1087" s="528">
        <v>41862</v>
      </c>
      <c r="C1087" s="535"/>
    </row>
    <row r="1088" spans="1:3" ht="13.5">
      <c r="A1088" s="527" t="s">
        <v>3598</v>
      </c>
      <c r="B1088" s="528">
        <v>41862</v>
      </c>
      <c r="C1088" s="535"/>
    </row>
    <row r="1089" spans="1:3" ht="13.5">
      <c r="A1089" s="527" t="s">
        <v>3599</v>
      </c>
      <c r="B1089" s="528">
        <v>41862</v>
      </c>
      <c r="C1089" s="535"/>
    </row>
    <row r="1090" spans="1:3" ht="13.5">
      <c r="A1090" s="527" t="s">
        <v>3600</v>
      </c>
      <c r="B1090" s="528">
        <v>41862</v>
      </c>
      <c r="C1090" s="535"/>
    </row>
    <row r="1091" spans="1:3" ht="13.5">
      <c r="A1091" s="527" t="s">
        <v>3601</v>
      </c>
      <c r="B1091" s="528">
        <v>41862</v>
      </c>
      <c r="C1091" s="535"/>
    </row>
    <row r="1092" spans="1:3" ht="13.5">
      <c r="A1092" s="527" t="s">
        <v>3602</v>
      </c>
      <c r="B1092" s="528">
        <v>41862</v>
      </c>
      <c r="C1092" s="535"/>
    </row>
    <row r="1093" spans="1:3" ht="13.5">
      <c r="A1093" s="527" t="s">
        <v>3603</v>
      </c>
      <c r="B1093" s="528">
        <v>41862</v>
      </c>
      <c r="C1093" s="535"/>
    </row>
    <row r="1094" spans="1:3" ht="13.5">
      <c r="A1094" s="527" t="s">
        <v>3604</v>
      </c>
      <c r="B1094" s="528">
        <v>41862</v>
      </c>
      <c r="C1094" s="535">
        <v>300</v>
      </c>
    </row>
    <row r="1095" spans="1:3" ht="13.5">
      <c r="A1095" s="527" t="s">
        <v>3605</v>
      </c>
      <c r="B1095" s="528">
        <v>41862</v>
      </c>
      <c r="C1095" s="535"/>
    </row>
    <row r="1096" spans="1:3" ht="13.5">
      <c r="A1096" s="527" t="s">
        <v>3606</v>
      </c>
      <c r="B1096" s="528">
        <v>41862</v>
      </c>
      <c r="C1096" s="535"/>
    </row>
    <row r="1097" spans="1:3" ht="13.5">
      <c r="A1097" s="527" t="s">
        <v>3607</v>
      </c>
      <c r="B1097" s="528">
        <v>41862</v>
      </c>
      <c r="C1097" s="535"/>
    </row>
    <row r="1098" spans="1:3" ht="13.5">
      <c r="A1098" s="527" t="s">
        <v>3608</v>
      </c>
      <c r="B1098" s="528">
        <v>41862</v>
      </c>
      <c r="C1098" s="535"/>
    </row>
    <row r="1099" spans="1:3" ht="13.5">
      <c r="A1099" s="527" t="s">
        <v>3609</v>
      </c>
      <c r="B1099" s="528">
        <v>41862</v>
      </c>
      <c r="C1099" s="535"/>
    </row>
    <row r="1100" spans="1:3" ht="13.5">
      <c r="A1100" s="527" t="s">
        <v>3610</v>
      </c>
      <c r="B1100" s="528">
        <v>41862</v>
      </c>
      <c r="C1100" s="535"/>
    </row>
    <row r="1101" spans="1:3" ht="13.5">
      <c r="A1101" s="527" t="s">
        <v>3611</v>
      </c>
      <c r="B1101" s="528">
        <v>41862</v>
      </c>
      <c r="C1101" s="535"/>
    </row>
    <row r="1102" spans="1:3" ht="13.5">
      <c r="A1102" s="527" t="s">
        <v>3612</v>
      </c>
      <c r="B1102" s="528">
        <v>41862</v>
      </c>
      <c r="C1102" s="535"/>
    </row>
    <row r="1103" spans="1:3" ht="13.5">
      <c r="A1103" s="527" t="s">
        <v>3613</v>
      </c>
      <c r="B1103" s="528">
        <v>41862</v>
      </c>
      <c r="C1103" s="535"/>
    </row>
    <row r="1104" spans="1:3" ht="13.5">
      <c r="A1104" s="527" t="s">
        <v>3614</v>
      </c>
      <c r="B1104" s="528">
        <v>41862</v>
      </c>
      <c r="C1104" s="535"/>
    </row>
    <row r="1105" spans="1:3" ht="13.5">
      <c r="A1105" s="527" t="s">
        <v>3615</v>
      </c>
      <c r="B1105" s="528">
        <v>41862</v>
      </c>
      <c r="C1105" s="535">
        <v>176</v>
      </c>
    </row>
    <row r="1106" spans="1:3" ht="13.5">
      <c r="A1106" s="527" t="s">
        <v>3616</v>
      </c>
      <c r="B1106" s="528">
        <v>41862</v>
      </c>
      <c r="C1106" s="535"/>
    </row>
    <row r="1107" spans="1:3" ht="13.5">
      <c r="A1107" s="527" t="s">
        <v>3617</v>
      </c>
      <c r="B1107" s="528">
        <v>41862</v>
      </c>
      <c r="C1107" s="535"/>
    </row>
    <row r="1108" spans="1:3" ht="13.5">
      <c r="A1108" s="527" t="s">
        <v>3618</v>
      </c>
      <c r="B1108" s="528">
        <v>41862</v>
      </c>
      <c r="C1108" s="535"/>
    </row>
    <row r="1109" spans="1:3" ht="13.5">
      <c r="A1109" s="527" t="s">
        <v>3619</v>
      </c>
      <c r="B1109" s="528">
        <v>41862</v>
      </c>
      <c r="C1109" s="535"/>
    </row>
    <row r="1110" spans="1:3" ht="13.5">
      <c r="A1110" s="527" t="s">
        <v>3620</v>
      </c>
      <c r="B1110" s="528">
        <v>41862</v>
      </c>
      <c r="C1110" s="535"/>
    </row>
    <row r="1111" spans="1:3" ht="13.5">
      <c r="A1111" s="527" t="s">
        <v>3621</v>
      </c>
      <c r="B1111" s="528">
        <v>41862</v>
      </c>
      <c r="C1111" s="535"/>
    </row>
    <row r="1112" spans="1:3" ht="13.5">
      <c r="A1112" s="527" t="s">
        <v>3622</v>
      </c>
      <c r="B1112" s="528">
        <v>41862</v>
      </c>
      <c r="C1112" s="535"/>
    </row>
    <row r="1113" spans="1:3" ht="13.5">
      <c r="A1113" s="527" t="s">
        <v>3623</v>
      </c>
      <c r="B1113" s="528">
        <v>41862</v>
      </c>
      <c r="C1113" s="535"/>
    </row>
    <row r="1114" spans="1:3" ht="13.5">
      <c r="A1114" s="527" t="s">
        <v>3624</v>
      </c>
      <c r="B1114" s="528">
        <v>41862</v>
      </c>
      <c r="C1114" s="535"/>
    </row>
    <row r="1115" spans="1:3" ht="13.5">
      <c r="A1115" s="527" t="s">
        <v>3625</v>
      </c>
      <c r="B1115" s="528">
        <v>41862</v>
      </c>
      <c r="C1115" s="535"/>
    </row>
    <row r="1116" spans="1:3" ht="13.5">
      <c r="A1116" s="527" t="s">
        <v>3626</v>
      </c>
      <c r="B1116" s="528">
        <v>41862</v>
      </c>
      <c r="C1116" s="535">
        <v>100</v>
      </c>
    </row>
    <row r="1117" spans="1:3" ht="13.5">
      <c r="A1117" s="527" t="s">
        <v>3627</v>
      </c>
      <c r="B1117" s="528">
        <v>41862</v>
      </c>
      <c r="C1117" s="535"/>
    </row>
    <row r="1118" spans="1:3" ht="13.5">
      <c r="A1118" s="527" t="s">
        <v>3628</v>
      </c>
      <c r="B1118" s="528">
        <v>41862</v>
      </c>
      <c r="C1118" s="535"/>
    </row>
    <row r="1119" spans="1:3" ht="13.5">
      <c r="A1119" s="527" t="s">
        <v>3629</v>
      </c>
      <c r="B1119" s="528">
        <v>41862</v>
      </c>
      <c r="C1119" s="535"/>
    </row>
    <row r="1120" spans="1:3" ht="13.5">
      <c r="A1120" s="527" t="s">
        <v>3630</v>
      </c>
      <c r="B1120" s="528">
        <v>41862</v>
      </c>
      <c r="C1120" s="535"/>
    </row>
    <row r="1121" spans="1:3" ht="13.5">
      <c r="A1121" s="527" t="s">
        <v>3631</v>
      </c>
      <c r="B1121" s="528">
        <v>41862</v>
      </c>
      <c r="C1121" s="535"/>
    </row>
    <row r="1122" spans="1:3" ht="13.5">
      <c r="A1122" s="527" t="s">
        <v>3632</v>
      </c>
      <c r="B1122" s="528">
        <v>41862</v>
      </c>
      <c r="C1122" s="535"/>
    </row>
    <row r="1123" spans="1:3" ht="13.5">
      <c r="A1123" s="527" t="s">
        <v>3633</v>
      </c>
      <c r="B1123" s="528">
        <v>41862</v>
      </c>
      <c r="C1123" s="535"/>
    </row>
    <row r="1124" spans="1:3" ht="13.5">
      <c r="A1124" s="527" t="s">
        <v>3634</v>
      </c>
      <c r="B1124" s="528">
        <v>41862</v>
      </c>
      <c r="C1124" s="535"/>
    </row>
    <row r="1125" spans="1:3" ht="13.5">
      <c r="A1125" s="527" t="s">
        <v>3635</v>
      </c>
      <c r="B1125" s="528">
        <v>41862</v>
      </c>
      <c r="C1125" s="535"/>
    </row>
    <row r="1126" spans="1:3" ht="13.5">
      <c r="A1126" s="527" t="s">
        <v>3636</v>
      </c>
      <c r="B1126" s="528">
        <v>41862</v>
      </c>
      <c r="C1126" s="535"/>
    </row>
    <row r="1127" spans="1:3" ht="13.5">
      <c r="A1127" s="527" t="s">
        <v>3637</v>
      </c>
      <c r="B1127" s="528">
        <v>41862</v>
      </c>
      <c r="C1127" s="535">
        <v>187</v>
      </c>
    </row>
    <row r="1128" spans="1:3" ht="13.5">
      <c r="A1128" s="527" t="s">
        <v>3638</v>
      </c>
      <c r="B1128" s="528">
        <v>41862</v>
      </c>
      <c r="C1128" s="535"/>
    </row>
    <row r="1129" spans="1:3" ht="13.5">
      <c r="A1129" s="527" t="s">
        <v>3639</v>
      </c>
      <c r="B1129" s="528">
        <v>41862</v>
      </c>
      <c r="C1129" s="535"/>
    </row>
    <row r="1130" spans="1:3" ht="13.5">
      <c r="A1130" s="527" t="s">
        <v>3640</v>
      </c>
      <c r="B1130" s="528">
        <v>41862</v>
      </c>
      <c r="C1130" s="535"/>
    </row>
    <row r="1131" spans="1:3" ht="13.5">
      <c r="A1131" s="527" t="s">
        <v>3641</v>
      </c>
      <c r="B1131" s="528">
        <v>41862</v>
      </c>
      <c r="C1131" s="535"/>
    </row>
    <row r="1132" spans="1:3" ht="13.5">
      <c r="A1132" s="527" t="s">
        <v>3642</v>
      </c>
      <c r="B1132" s="528">
        <v>41862</v>
      </c>
      <c r="C1132" s="535"/>
    </row>
    <row r="1133" spans="1:3" ht="13.5">
      <c r="A1133" s="527" t="s">
        <v>3643</v>
      </c>
      <c r="B1133" s="528">
        <v>41862</v>
      </c>
      <c r="C1133" s="535"/>
    </row>
    <row r="1134" spans="1:3" ht="13.5">
      <c r="A1134" s="527" t="s">
        <v>3644</v>
      </c>
      <c r="B1134" s="528">
        <v>41862</v>
      </c>
      <c r="C1134" s="535"/>
    </row>
    <row r="1135" spans="1:3" ht="13.5">
      <c r="A1135" s="527" t="s">
        <v>3645</v>
      </c>
      <c r="B1135" s="528">
        <v>41862</v>
      </c>
      <c r="C1135" s="535"/>
    </row>
    <row r="1136" spans="1:3" ht="13.5">
      <c r="A1136" s="527" t="s">
        <v>3646</v>
      </c>
      <c r="B1136" s="528">
        <v>41862</v>
      </c>
      <c r="C1136" s="535"/>
    </row>
    <row r="1137" spans="1:3" ht="13.5">
      <c r="A1137" s="527" t="s">
        <v>3647</v>
      </c>
      <c r="B1137" s="528">
        <v>41862</v>
      </c>
      <c r="C1137" s="535"/>
    </row>
    <row r="1138" spans="1:3" ht="13.5">
      <c r="A1138" s="527" t="s">
        <v>3648</v>
      </c>
      <c r="B1138" s="528">
        <v>41862</v>
      </c>
      <c r="C1138" s="535">
        <v>100</v>
      </c>
    </row>
    <row r="1139" spans="1:3" ht="13.5">
      <c r="A1139" s="527" t="s">
        <v>3649</v>
      </c>
      <c r="B1139" s="528">
        <v>41862</v>
      </c>
      <c r="C1139" s="535"/>
    </row>
    <row r="1140" spans="1:3" ht="13.5">
      <c r="A1140" s="527" t="s">
        <v>3650</v>
      </c>
      <c r="B1140" s="528">
        <v>41862</v>
      </c>
      <c r="C1140" s="535"/>
    </row>
    <row r="1141" spans="1:3" ht="13.5">
      <c r="A1141" s="527" t="s">
        <v>3651</v>
      </c>
      <c r="B1141" s="528">
        <v>41862</v>
      </c>
      <c r="C1141" s="535"/>
    </row>
    <row r="1142" spans="1:3" ht="13.5">
      <c r="A1142" s="527" t="s">
        <v>3652</v>
      </c>
      <c r="B1142" s="528">
        <v>41862</v>
      </c>
      <c r="C1142" s="535"/>
    </row>
    <row r="1143" spans="1:3" ht="13.5">
      <c r="A1143" s="527" t="s">
        <v>3653</v>
      </c>
      <c r="B1143" s="528">
        <v>41862</v>
      </c>
      <c r="C1143" s="535"/>
    </row>
    <row r="1144" spans="1:3" ht="13.5">
      <c r="A1144" s="527" t="s">
        <v>3654</v>
      </c>
      <c r="B1144" s="528">
        <v>41862</v>
      </c>
      <c r="C1144" s="535"/>
    </row>
    <row r="1145" spans="1:3" ht="13.5">
      <c r="A1145" s="527" t="s">
        <v>3655</v>
      </c>
      <c r="B1145" s="528">
        <v>41862</v>
      </c>
      <c r="C1145" s="535"/>
    </row>
    <row r="1146" spans="1:3" ht="13.5">
      <c r="A1146" s="527" t="s">
        <v>3656</v>
      </c>
      <c r="B1146" s="528">
        <v>41862</v>
      </c>
      <c r="C1146" s="535"/>
    </row>
    <row r="1147" spans="1:3" ht="13.5">
      <c r="A1147" s="527" t="s">
        <v>3657</v>
      </c>
      <c r="B1147" s="528">
        <v>41862</v>
      </c>
      <c r="C1147" s="535"/>
    </row>
    <row r="1148" spans="1:3" ht="13.5">
      <c r="A1148" s="527" t="s">
        <v>3658</v>
      </c>
      <c r="B1148" s="528">
        <v>41862</v>
      </c>
      <c r="C1148" s="535"/>
    </row>
    <row r="1149" spans="1:3" ht="13.5">
      <c r="A1149" s="527" t="s">
        <v>3659</v>
      </c>
      <c r="B1149" s="528">
        <v>41862</v>
      </c>
      <c r="C1149" s="535">
        <v>100</v>
      </c>
    </row>
    <row r="1150" spans="1:3" ht="13.5">
      <c r="A1150" s="527" t="s">
        <v>3660</v>
      </c>
      <c r="B1150" s="528">
        <v>41862</v>
      </c>
      <c r="C1150" s="535"/>
    </row>
    <row r="1151" spans="1:3" ht="13.5">
      <c r="A1151" s="527" t="s">
        <v>3661</v>
      </c>
      <c r="B1151" s="528">
        <v>41862</v>
      </c>
      <c r="C1151" s="535"/>
    </row>
    <row r="1152" spans="1:3" ht="13.5">
      <c r="A1152" s="527" t="s">
        <v>3662</v>
      </c>
      <c r="B1152" s="528">
        <v>41862</v>
      </c>
      <c r="C1152" s="535"/>
    </row>
    <row r="1153" spans="1:3" ht="13.5">
      <c r="A1153" s="527" t="s">
        <v>3663</v>
      </c>
      <c r="B1153" s="528">
        <v>41862</v>
      </c>
      <c r="C1153" s="535"/>
    </row>
    <row r="1154" spans="1:3" ht="13.5">
      <c r="A1154" s="527" t="s">
        <v>3664</v>
      </c>
      <c r="B1154" s="528">
        <v>41862</v>
      </c>
      <c r="C1154" s="535"/>
    </row>
    <row r="1155" spans="1:3" ht="13.5">
      <c r="A1155" s="527" t="s">
        <v>3665</v>
      </c>
      <c r="B1155" s="528">
        <v>41862</v>
      </c>
      <c r="C1155" s="535"/>
    </row>
    <row r="1156" spans="1:3" ht="13.5">
      <c r="A1156" s="527" t="s">
        <v>3666</v>
      </c>
      <c r="B1156" s="528">
        <v>41862</v>
      </c>
      <c r="C1156" s="535"/>
    </row>
    <row r="1157" spans="1:3" ht="13.5">
      <c r="A1157" s="527" t="s">
        <v>3667</v>
      </c>
      <c r="B1157" s="528">
        <v>41862</v>
      </c>
      <c r="C1157" s="535"/>
    </row>
    <row r="1158" spans="1:3" ht="13.5">
      <c r="A1158" s="527" t="s">
        <v>3668</v>
      </c>
      <c r="B1158" s="528">
        <v>41862</v>
      </c>
      <c r="C1158" s="535"/>
    </row>
    <row r="1159" spans="1:3" ht="13.5">
      <c r="A1159" s="527" t="s">
        <v>3669</v>
      </c>
      <c r="B1159" s="528">
        <v>41862</v>
      </c>
      <c r="C1159" s="535"/>
    </row>
    <row r="1160" spans="1:3" ht="13.5">
      <c r="A1160" s="527" t="s">
        <v>3670</v>
      </c>
      <c r="B1160" s="528">
        <v>41862</v>
      </c>
      <c r="C1160" s="535">
        <v>100</v>
      </c>
    </row>
    <row r="1161" spans="1:3" ht="13.5">
      <c r="A1161" s="527" t="s">
        <v>3671</v>
      </c>
      <c r="B1161" s="528">
        <v>41862</v>
      </c>
      <c r="C1161" s="535"/>
    </row>
    <row r="1162" spans="1:3" ht="13.5">
      <c r="A1162" s="527" t="s">
        <v>3672</v>
      </c>
      <c r="B1162" s="528">
        <v>41862</v>
      </c>
      <c r="C1162" s="535"/>
    </row>
    <row r="1163" spans="1:3" ht="13.5">
      <c r="A1163" s="527" t="s">
        <v>3673</v>
      </c>
      <c r="B1163" s="528">
        <v>41862</v>
      </c>
      <c r="C1163" s="535"/>
    </row>
    <row r="1164" spans="1:3" ht="13.5">
      <c r="A1164" s="527" t="s">
        <v>3674</v>
      </c>
      <c r="B1164" s="528">
        <v>41862</v>
      </c>
      <c r="C1164" s="535"/>
    </row>
    <row r="1165" spans="1:3" ht="13.5">
      <c r="A1165" s="527" t="s">
        <v>3675</v>
      </c>
      <c r="B1165" s="528">
        <v>41862</v>
      </c>
      <c r="C1165" s="535"/>
    </row>
    <row r="1166" spans="1:3" ht="13.5">
      <c r="A1166" s="527" t="s">
        <v>3676</v>
      </c>
      <c r="B1166" s="528">
        <v>41862</v>
      </c>
      <c r="C1166" s="535"/>
    </row>
    <row r="1167" spans="1:3" ht="13.5">
      <c r="A1167" s="527" t="s">
        <v>3677</v>
      </c>
      <c r="B1167" s="528">
        <v>41862</v>
      </c>
      <c r="C1167" s="535"/>
    </row>
    <row r="1168" spans="1:3" ht="13.5">
      <c r="A1168" s="527" t="s">
        <v>3678</v>
      </c>
      <c r="B1168" s="528">
        <v>41862</v>
      </c>
      <c r="C1168" s="535"/>
    </row>
    <row r="1169" spans="1:3" ht="13.5">
      <c r="A1169" s="527" t="s">
        <v>3679</v>
      </c>
      <c r="B1169" s="528">
        <v>41862</v>
      </c>
      <c r="C1169" s="535"/>
    </row>
    <row r="1170" spans="1:3" ht="13.5">
      <c r="A1170" s="527" t="s">
        <v>3680</v>
      </c>
      <c r="B1170" s="528">
        <v>41862</v>
      </c>
      <c r="C1170" s="535"/>
    </row>
    <row r="1171" spans="1:3" ht="13.5">
      <c r="A1171" s="527" t="s">
        <v>3681</v>
      </c>
      <c r="B1171" s="528">
        <v>41862</v>
      </c>
      <c r="C1171" s="535">
        <v>100</v>
      </c>
    </row>
    <row r="1172" spans="1:3" ht="13.5">
      <c r="A1172" s="527" t="s">
        <v>3682</v>
      </c>
      <c r="B1172" s="528">
        <v>41862</v>
      </c>
      <c r="C1172" s="535"/>
    </row>
    <row r="1173" spans="1:3" ht="13.5">
      <c r="A1173" s="527" t="s">
        <v>3683</v>
      </c>
      <c r="B1173" s="528">
        <v>41862</v>
      </c>
      <c r="C1173" s="535"/>
    </row>
    <row r="1174" spans="1:3" ht="13.5">
      <c r="A1174" s="527" t="s">
        <v>3684</v>
      </c>
      <c r="B1174" s="528">
        <v>41862</v>
      </c>
      <c r="C1174" s="535"/>
    </row>
    <row r="1175" spans="1:3" ht="13.5">
      <c r="A1175" s="527" t="s">
        <v>3685</v>
      </c>
      <c r="B1175" s="528">
        <v>41862</v>
      </c>
      <c r="C1175" s="535"/>
    </row>
    <row r="1176" spans="1:3" ht="13.5">
      <c r="A1176" s="527" t="s">
        <v>3686</v>
      </c>
      <c r="B1176" s="528">
        <v>41862</v>
      </c>
      <c r="C1176" s="535"/>
    </row>
    <row r="1177" spans="1:3" ht="13.5">
      <c r="A1177" s="527" t="s">
        <v>3687</v>
      </c>
      <c r="B1177" s="528">
        <v>41862</v>
      </c>
      <c r="C1177" s="535"/>
    </row>
    <row r="1178" spans="1:3" ht="13.5">
      <c r="A1178" s="527" t="s">
        <v>3688</v>
      </c>
      <c r="B1178" s="528">
        <v>41862</v>
      </c>
      <c r="C1178" s="535"/>
    </row>
    <row r="1179" spans="1:3" ht="13.5">
      <c r="A1179" s="527" t="s">
        <v>3689</v>
      </c>
      <c r="B1179" s="528">
        <v>41862</v>
      </c>
      <c r="C1179" s="535"/>
    </row>
    <row r="1180" spans="1:3" ht="13.5">
      <c r="A1180" s="527" t="s">
        <v>3690</v>
      </c>
      <c r="B1180" s="528">
        <v>41862</v>
      </c>
      <c r="C1180" s="535"/>
    </row>
    <row r="1181" spans="1:3" ht="13.5">
      <c r="A1181" s="527" t="s">
        <v>3691</v>
      </c>
      <c r="B1181" s="528">
        <v>41862</v>
      </c>
      <c r="C1181" s="535"/>
    </row>
    <row r="1182" spans="1:3" ht="13.5">
      <c r="A1182" s="527" t="s">
        <v>3692</v>
      </c>
      <c r="B1182" s="528">
        <v>41862</v>
      </c>
      <c r="C1182" s="535"/>
    </row>
    <row r="1183" spans="1:3" ht="13.5">
      <c r="A1183" s="527" t="s">
        <v>3693</v>
      </c>
      <c r="B1183" s="528">
        <v>41862</v>
      </c>
      <c r="C1183" s="535"/>
    </row>
    <row r="1184" spans="1:3" ht="13.5">
      <c r="A1184" s="527" t="s">
        <v>3694</v>
      </c>
      <c r="B1184" s="528">
        <v>41862</v>
      </c>
      <c r="C1184" s="535"/>
    </row>
    <row r="1185" spans="1:3" ht="13.5">
      <c r="A1185" s="527" t="s">
        <v>3695</v>
      </c>
      <c r="B1185" s="528">
        <v>41862</v>
      </c>
      <c r="C1185" s="535"/>
    </row>
    <row r="1186" spans="1:3" ht="13.5">
      <c r="A1186" s="527" t="s">
        <v>3696</v>
      </c>
      <c r="B1186" s="528">
        <v>41862</v>
      </c>
      <c r="C1186" s="535"/>
    </row>
    <row r="1187" spans="1:3" ht="13.5">
      <c r="A1187" s="527" t="s">
        <v>3697</v>
      </c>
      <c r="B1187" s="528">
        <v>41862</v>
      </c>
      <c r="C1187" s="535"/>
    </row>
    <row r="1188" spans="1:3" ht="13.5">
      <c r="A1188" s="527" t="s">
        <v>3698</v>
      </c>
      <c r="B1188" s="528">
        <v>41862</v>
      </c>
      <c r="C1188" s="535"/>
    </row>
    <row r="1189" spans="1:3" ht="13.5">
      <c r="A1189" s="527" t="s">
        <v>3699</v>
      </c>
      <c r="B1189" s="528">
        <v>41862</v>
      </c>
      <c r="C1189" s="535">
        <v>100</v>
      </c>
    </row>
    <row r="1190" spans="1:3" ht="13.5">
      <c r="A1190" s="527" t="s">
        <v>3700</v>
      </c>
      <c r="B1190" s="528">
        <v>41862</v>
      </c>
      <c r="C1190" s="535">
        <v>100</v>
      </c>
    </row>
    <row r="1191" spans="1:3" ht="13.5">
      <c r="A1191" s="527" t="s">
        <v>3701</v>
      </c>
      <c r="B1191" s="528">
        <v>41862</v>
      </c>
      <c r="C1191" s="535">
        <v>100</v>
      </c>
    </row>
    <row r="1192" spans="1:3" ht="13.5">
      <c r="A1192" s="527" t="s">
        <v>3702</v>
      </c>
      <c r="B1192" s="528">
        <v>41862</v>
      </c>
      <c r="C1192" s="535">
        <v>50</v>
      </c>
    </row>
    <row r="1193" spans="1:3" ht="13.5">
      <c r="A1193" s="527" t="s">
        <v>3703</v>
      </c>
      <c r="B1193" s="528">
        <v>41862</v>
      </c>
      <c r="C1193" s="535"/>
    </row>
    <row r="1194" spans="1:3" ht="13.5">
      <c r="A1194" s="527" t="s">
        <v>3704</v>
      </c>
      <c r="B1194" s="528">
        <v>41862</v>
      </c>
      <c r="C1194" s="535"/>
    </row>
    <row r="1195" spans="1:3" ht="13.5">
      <c r="A1195" s="527" t="s">
        <v>3705</v>
      </c>
      <c r="B1195" s="528">
        <v>41862</v>
      </c>
      <c r="C1195" s="535"/>
    </row>
    <row r="1196" spans="1:3" ht="13.5">
      <c r="A1196" s="527" t="s">
        <v>3706</v>
      </c>
      <c r="B1196" s="528">
        <v>41862</v>
      </c>
      <c r="C1196" s="535"/>
    </row>
    <row r="1197" spans="1:3" ht="13.5">
      <c r="A1197" s="527" t="s">
        <v>3707</v>
      </c>
      <c r="B1197" s="528">
        <v>41862</v>
      </c>
      <c r="C1197" s="535"/>
    </row>
    <row r="1198" spans="1:3" ht="13.5">
      <c r="A1198" s="527" t="s">
        <v>3708</v>
      </c>
      <c r="B1198" s="528">
        <v>41862</v>
      </c>
      <c r="C1198" s="535"/>
    </row>
    <row r="1199" spans="1:3" ht="13.5">
      <c r="A1199" s="527" t="s">
        <v>3709</v>
      </c>
      <c r="B1199" s="528">
        <v>41862</v>
      </c>
      <c r="C1199" s="535"/>
    </row>
    <row r="1200" spans="1:3" ht="13.5">
      <c r="A1200" s="527" t="s">
        <v>3710</v>
      </c>
      <c r="B1200" s="528">
        <v>41862</v>
      </c>
      <c r="C1200" s="535">
        <v>50</v>
      </c>
    </row>
    <row r="1201" spans="1:3" ht="13.5">
      <c r="A1201" s="527" t="s">
        <v>3711</v>
      </c>
      <c r="B1201" s="528">
        <v>41862</v>
      </c>
      <c r="C1201" s="535">
        <v>50</v>
      </c>
    </row>
    <row r="1202" spans="1:3" ht="13.5">
      <c r="A1202" s="527" t="s">
        <v>3712</v>
      </c>
      <c r="B1202" s="528">
        <v>41862</v>
      </c>
      <c r="C1202" s="535">
        <v>50</v>
      </c>
    </row>
    <row r="1203" spans="1:3" ht="13.5">
      <c r="A1203" s="527" t="s">
        <v>3713</v>
      </c>
      <c r="B1203" s="528">
        <v>41862</v>
      </c>
      <c r="C1203" s="535">
        <v>50</v>
      </c>
    </row>
    <row r="1204" spans="1:3" ht="13.5">
      <c r="A1204" s="527" t="s">
        <v>3714</v>
      </c>
      <c r="B1204" s="528">
        <v>41862</v>
      </c>
      <c r="C1204" s="535"/>
    </row>
    <row r="1205" spans="1:3" ht="13.5">
      <c r="A1205" s="527" t="s">
        <v>3715</v>
      </c>
      <c r="B1205" s="528">
        <v>41862</v>
      </c>
      <c r="C1205" s="535"/>
    </row>
    <row r="1206" spans="1:3" ht="13.5">
      <c r="A1206" s="527" t="s">
        <v>3716</v>
      </c>
      <c r="B1206" s="528">
        <v>41862</v>
      </c>
      <c r="C1206" s="535"/>
    </row>
    <row r="1207" spans="1:3" ht="13.5">
      <c r="A1207" s="527" t="s">
        <v>3717</v>
      </c>
      <c r="B1207" s="528">
        <v>41862</v>
      </c>
      <c r="C1207" s="535"/>
    </row>
    <row r="1208" spans="1:3" ht="13.5">
      <c r="A1208" s="527" t="s">
        <v>3718</v>
      </c>
      <c r="B1208" s="528">
        <v>41862</v>
      </c>
      <c r="C1208" s="535"/>
    </row>
    <row r="1209" spans="1:3" ht="13.5">
      <c r="A1209" s="527" t="s">
        <v>3719</v>
      </c>
      <c r="B1209" s="528">
        <v>41862</v>
      </c>
      <c r="C1209" s="535"/>
    </row>
    <row r="1210" spans="1:3" ht="13.5">
      <c r="A1210" s="527" t="s">
        <v>3720</v>
      </c>
      <c r="B1210" s="528">
        <v>41862</v>
      </c>
      <c r="C1210" s="535"/>
    </row>
    <row r="1211" spans="1:3" ht="13.5">
      <c r="A1211" s="527" t="s">
        <v>3721</v>
      </c>
      <c r="B1211" s="528">
        <v>41862</v>
      </c>
      <c r="C1211" s="535">
        <v>50</v>
      </c>
    </row>
    <row r="1212" spans="1:3" ht="13.5">
      <c r="A1212" s="527" t="s">
        <v>3722</v>
      </c>
      <c r="B1212" s="528">
        <v>41862</v>
      </c>
      <c r="C1212" s="535">
        <v>50</v>
      </c>
    </row>
    <row r="1213" spans="1:3" ht="13.5">
      <c r="A1213" s="527" t="s">
        <v>3723</v>
      </c>
      <c r="B1213" s="528">
        <v>41862</v>
      </c>
      <c r="C1213" s="535">
        <v>50</v>
      </c>
    </row>
    <row r="1214" spans="1:3" ht="13.5">
      <c r="A1214" s="527" t="s">
        <v>3724</v>
      </c>
      <c r="B1214" s="528">
        <v>41862</v>
      </c>
      <c r="C1214" s="535">
        <v>50</v>
      </c>
    </row>
    <row r="1215" spans="1:3" ht="13.5">
      <c r="A1215" s="527" t="s">
        <v>3725</v>
      </c>
      <c r="B1215" s="528">
        <v>41862</v>
      </c>
      <c r="C1215" s="535"/>
    </row>
    <row r="1216" spans="1:3" ht="13.5">
      <c r="A1216" s="527" t="s">
        <v>3726</v>
      </c>
      <c r="B1216" s="528">
        <v>41862</v>
      </c>
      <c r="C1216" s="535"/>
    </row>
    <row r="1217" spans="1:3" ht="13.5">
      <c r="A1217" s="527" t="s">
        <v>3727</v>
      </c>
      <c r="B1217" s="528">
        <v>41862</v>
      </c>
      <c r="C1217" s="535"/>
    </row>
    <row r="1218" spans="1:3" ht="13.5">
      <c r="A1218" s="527" t="s">
        <v>3728</v>
      </c>
      <c r="B1218" s="528">
        <v>41862</v>
      </c>
      <c r="C1218" s="535"/>
    </row>
    <row r="1219" spans="1:3" ht="13.5">
      <c r="A1219" s="527" t="s">
        <v>3729</v>
      </c>
      <c r="B1219" s="528">
        <v>41862</v>
      </c>
      <c r="C1219" s="535"/>
    </row>
    <row r="1220" spans="1:3" ht="13.5">
      <c r="A1220" s="527" t="s">
        <v>3730</v>
      </c>
      <c r="B1220" s="528">
        <v>41862</v>
      </c>
      <c r="C1220" s="535"/>
    </row>
    <row r="1221" spans="1:3" ht="13.5">
      <c r="A1221" s="527" t="s">
        <v>3731</v>
      </c>
      <c r="B1221" s="528">
        <v>41862</v>
      </c>
      <c r="C1221" s="535"/>
    </row>
    <row r="1222" spans="1:3" ht="13.5">
      <c r="A1222" s="527" t="s">
        <v>3732</v>
      </c>
      <c r="B1222" s="528">
        <v>41862</v>
      </c>
      <c r="C1222" s="535">
        <v>92</v>
      </c>
    </row>
    <row r="1223" spans="1:3" ht="13.5">
      <c r="A1223" s="527" t="s">
        <v>3733</v>
      </c>
      <c r="B1223" s="528">
        <v>41862</v>
      </c>
      <c r="C1223" s="535">
        <v>75</v>
      </c>
    </row>
    <row r="1224" spans="1:3" ht="13.5">
      <c r="A1224" s="527" t="s">
        <v>3734</v>
      </c>
      <c r="B1224" s="528">
        <v>41862</v>
      </c>
      <c r="C1224" s="535">
        <v>21</v>
      </c>
    </row>
    <row r="1225" spans="1:3" ht="13.5">
      <c r="A1225" s="527" t="s">
        <v>3735</v>
      </c>
      <c r="B1225" s="528">
        <v>41862</v>
      </c>
      <c r="C1225" s="535">
        <v>63</v>
      </c>
    </row>
    <row r="1226" spans="1:3" ht="13.5">
      <c r="A1226" s="527" t="s">
        <v>3736</v>
      </c>
      <c r="B1226" s="528">
        <v>41862</v>
      </c>
      <c r="C1226" s="535"/>
    </row>
    <row r="1227" spans="1:3" ht="13.5">
      <c r="A1227" s="527" t="s">
        <v>3737</v>
      </c>
      <c r="B1227" s="528">
        <v>41862</v>
      </c>
      <c r="C1227" s="535"/>
    </row>
    <row r="1228" spans="1:3" ht="13.5">
      <c r="A1228" s="527" t="s">
        <v>3738</v>
      </c>
      <c r="B1228" s="528">
        <v>41862</v>
      </c>
      <c r="C1228" s="535"/>
    </row>
    <row r="1229" spans="1:3" ht="13.5">
      <c r="A1229" s="527" t="s">
        <v>3739</v>
      </c>
      <c r="B1229" s="528">
        <v>41862</v>
      </c>
      <c r="C1229" s="535"/>
    </row>
    <row r="1230" spans="1:3" ht="13.5">
      <c r="A1230" s="527" t="s">
        <v>3740</v>
      </c>
      <c r="B1230" s="528">
        <v>41862</v>
      </c>
      <c r="C1230" s="535"/>
    </row>
    <row r="1231" spans="1:3" ht="13.5">
      <c r="A1231" s="527" t="s">
        <v>3741</v>
      </c>
      <c r="B1231" s="528">
        <v>41862</v>
      </c>
      <c r="C1231" s="535"/>
    </row>
    <row r="1232" spans="1:3" ht="13.5">
      <c r="A1232" s="527" t="s">
        <v>3742</v>
      </c>
      <c r="B1232" s="528">
        <v>41862</v>
      </c>
      <c r="C1232" s="535"/>
    </row>
    <row r="1233" spans="1:3" ht="13.5">
      <c r="A1233" s="527" t="s">
        <v>3743</v>
      </c>
      <c r="B1233" s="528">
        <v>41862</v>
      </c>
      <c r="C1233" s="535">
        <v>113</v>
      </c>
    </row>
    <row r="1234" spans="1:3" ht="13.5">
      <c r="A1234" s="527" t="s">
        <v>3744</v>
      </c>
      <c r="B1234" s="528">
        <v>41862</v>
      </c>
      <c r="C1234" s="535">
        <v>99</v>
      </c>
    </row>
    <row r="1235" spans="1:3" ht="13.5">
      <c r="A1235" s="527" t="s">
        <v>3745</v>
      </c>
      <c r="B1235" s="528">
        <v>41862</v>
      </c>
      <c r="C1235" s="535">
        <v>38</v>
      </c>
    </row>
    <row r="1236" spans="1:3" ht="13.5">
      <c r="A1236" s="527" t="s">
        <v>3746</v>
      </c>
      <c r="B1236" s="528">
        <v>41862</v>
      </c>
      <c r="C1236" s="535">
        <v>68</v>
      </c>
    </row>
    <row r="1237" spans="1:3" ht="13.5">
      <c r="A1237" s="527" t="s">
        <v>3747</v>
      </c>
      <c r="B1237" s="528">
        <v>41862</v>
      </c>
      <c r="C1237" s="535"/>
    </row>
    <row r="1238" spans="1:3" ht="13.5">
      <c r="A1238" s="527" t="s">
        <v>3748</v>
      </c>
      <c r="B1238" s="528">
        <v>41862</v>
      </c>
      <c r="C1238" s="535"/>
    </row>
    <row r="1239" spans="1:3" ht="13.5">
      <c r="A1239" s="527" t="s">
        <v>3749</v>
      </c>
      <c r="B1239" s="528">
        <v>41862</v>
      </c>
      <c r="C1239" s="535"/>
    </row>
    <row r="1240" spans="1:3" ht="13.5">
      <c r="A1240" s="527" t="s">
        <v>3750</v>
      </c>
      <c r="B1240" s="528">
        <v>41862</v>
      </c>
      <c r="C1240" s="535"/>
    </row>
    <row r="1241" spans="1:3" ht="13.5">
      <c r="A1241" s="527" t="s">
        <v>3751</v>
      </c>
      <c r="B1241" s="528">
        <v>41862</v>
      </c>
      <c r="C1241" s="535"/>
    </row>
    <row r="1242" spans="1:3" ht="13.5">
      <c r="A1242" s="527" t="s">
        <v>3752</v>
      </c>
      <c r="B1242" s="528">
        <v>41862</v>
      </c>
      <c r="C1242" s="535"/>
    </row>
    <row r="1243" spans="1:3" ht="13.5">
      <c r="A1243" s="527" t="s">
        <v>3753</v>
      </c>
      <c r="B1243" s="528">
        <v>41862</v>
      </c>
      <c r="C1243" s="535"/>
    </row>
    <row r="1244" spans="1:3" ht="13.5">
      <c r="A1244" s="527" t="s">
        <v>3754</v>
      </c>
      <c r="B1244" s="528">
        <v>41862</v>
      </c>
      <c r="C1244" s="535">
        <v>84</v>
      </c>
    </row>
    <row r="1245" spans="1:3" ht="13.5">
      <c r="A1245" s="527" t="s">
        <v>3755</v>
      </c>
      <c r="B1245" s="528">
        <v>41862</v>
      </c>
      <c r="C1245" s="535">
        <v>73</v>
      </c>
    </row>
    <row r="1246" spans="1:3" ht="13.5">
      <c r="A1246" s="527" t="s">
        <v>3756</v>
      </c>
      <c r="B1246" s="528">
        <v>41862</v>
      </c>
      <c r="C1246" s="535">
        <v>15</v>
      </c>
    </row>
    <row r="1247" spans="1:3" ht="13.5">
      <c r="A1247" s="527" t="s">
        <v>3757</v>
      </c>
      <c r="B1247" s="528">
        <v>41862</v>
      </c>
      <c r="C1247" s="535"/>
    </row>
    <row r="1248" spans="1:3" ht="13.5">
      <c r="A1248" s="527" t="s">
        <v>3758</v>
      </c>
      <c r="B1248" s="528">
        <v>41862</v>
      </c>
      <c r="C1248" s="535"/>
    </row>
    <row r="1249" spans="1:3" ht="13.5">
      <c r="A1249" s="527" t="s">
        <v>3759</v>
      </c>
      <c r="B1249" s="528">
        <v>41862</v>
      </c>
      <c r="C1249" s="535"/>
    </row>
    <row r="1250" spans="1:3" ht="13.5">
      <c r="A1250" s="527" t="s">
        <v>3760</v>
      </c>
      <c r="B1250" s="528">
        <v>41862</v>
      </c>
      <c r="C1250" s="535"/>
    </row>
    <row r="1251" spans="1:3" ht="13.5">
      <c r="A1251" s="527" t="s">
        <v>3761</v>
      </c>
      <c r="B1251" s="528">
        <v>41862</v>
      </c>
      <c r="C1251" s="535"/>
    </row>
    <row r="1252" spans="1:3" ht="13.5">
      <c r="A1252" s="527" t="s">
        <v>3762</v>
      </c>
      <c r="B1252" s="528">
        <v>41862</v>
      </c>
      <c r="C1252" s="535"/>
    </row>
    <row r="1253" spans="1:3" ht="13.5">
      <c r="A1253" s="527" t="s">
        <v>3763</v>
      </c>
      <c r="B1253" s="528">
        <v>41862</v>
      </c>
      <c r="C1253" s="535"/>
    </row>
    <row r="1254" spans="1:3" ht="13.5">
      <c r="A1254" s="527" t="s">
        <v>3764</v>
      </c>
      <c r="B1254" s="528">
        <v>41862</v>
      </c>
      <c r="C1254" s="535"/>
    </row>
    <row r="1255" spans="1:3" ht="13.5">
      <c r="A1255" s="527" t="s">
        <v>3765</v>
      </c>
      <c r="B1255" s="528">
        <v>41862</v>
      </c>
      <c r="C1255" s="535">
        <v>91</v>
      </c>
    </row>
    <row r="1256" spans="1:3" ht="13.5">
      <c r="A1256" s="527" t="s">
        <v>3766</v>
      </c>
      <c r="B1256" s="528">
        <v>41862</v>
      </c>
      <c r="C1256" s="535">
        <v>92</v>
      </c>
    </row>
    <row r="1257" spans="1:3" ht="13.5">
      <c r="A1257" s="527" t="s">
        <v>3767</v>
      </c>
      <c r="B1257" s="528">
        <v>41862</v>
      </c>
      <c r="C1257" s="535">
        <v>33</v>
      </c>
    </row>
    <row r="1258" spans="1:3" ht="13.5">
      <c r="A1258" s="527" t="s">
        <v>3768</v>
      </c>
      <c r="B1258" s="528">
        <v>41862</v>
      </c>
      <c r="C1258" s="535"/>
    </row>
    <row r="1259" spans="1:3" ht="13.5">
      <c r="A1259" s="527" t="s">
        <v>3769</v>
      </c>
      <c r="B1259" s="528">
        <v>41862</v>
      </c>
      <c r="C1259" s="535"/>
    </row>
    <row r="1260" spans="1:3" ht="13.5">
      <c r="A1260" s="527" t="s">
        <v>3770</v>
      </c>
      <c r="B1260" s="528">
        <v>41862</v>
      </c>
      <c r="C1260" s="535"/>
    </row>
    <row r="1261" spans="1:3" ht="13.5">
      <c r="A1261" s="527" t="s">
        <v>3771</v>
      </c>
      <c r="B1261" s="528">
        <v>41862</v>
      </c>
      <c r="C1261" s="535"/>
    </row>
    <row r="1262" spans="1:3" ht="13.5">
      <c r="A1262" s="527" t="s">
        <v>3772</v>
      </c>
      <c r="B1262" s="528">
        <v>41862</v>
      </c>
      <c r="C1262" s="535"/>
    </row>
    <row r="1263" spans="1:3" ht="13.5">
      <c r="A1263" s="527" t="s">
        <v>3773</v>
      </c>
      <c r="B1263" s="528">
        <v>41862</v>
      </c>
      <c r="C1263" s="535"/>
    </row>
    <row r="1264" spans="1:3" ht="13.5">
      <c r="A1264" s="527" t="s">
        <v>3774</v>
      </c>
      <c r="B1264" s="528">
        <v>41862</v>
      </c>
      <c r="C1264" s="535"/>
    </row>
    <row r="1265" spans="1:3" ht="13.5">
      <c r="A1265" s="527" t="s">
        <v>3775</v>
      </c>
      <c r="B1265" s="528">
        <v>41862</v>
      </c>
      <c r="C1265" s="535"/>
    </row>
    <row r="1266" spans="1:3" ht="13.5">
      <c r="A1266" s="527" t="s">
        <v>3776</v>
      </c>
      <c r="B1266" s="528">
        <v>41862</v>
      </c>
      <c r="C1266" s="535">
        <v>85</v>
      </c>
    </row>
    <row r="1267" spans="1:3" ht="13.5">
      <c r="A1267" s="527" t="s">
        <v>3777</v>
      </c>
      <c r="B1267" s="528">
        <v>41862</v>
      </c>
      <c r="C1267" s="535">
        <v>90</v>
      </c>
    </row>
    <row r="1268" spans="1:3" ht="13.5">
      <c r="A1268" s="527" t="s">
        <v>3778</v>
      </c>
      <c r="B1268" s="528">
        <v>41862</v>
      </c>
      <c r="C1268" s="535">
        <v>71</v>
      </c>
    </row>
    <row r="1269" spans="1:3" ht="13.5">
      <c r="A1269" s="527" t="s">
        <v>3779</v>
      </c>
      <c r="B1269" s="528">
        <v>41862</v>
      </c>
      <c r="C1269" s="535"/>
    </row>
    <row r="1270" spans="1:3" ht="13.5">
      <c r="A1270" s="527" t="s">
        <v>3780</v>
      </c>
      <c r="B1270" s="528">
        <v>41862</v>
      </c>
      <c r="C1270" s="535"/>
    </row>
    <row r="1271" spans="1:3" ht="13.5">
      <c r="A1271" s="527" t="s">
        <v>3781</v>
      </c>
      <c r="B1271" s="528">
        <v>41862</v>
      </c>
      <c r="C1271" s="535"/>
    </row>
    <row r="1272" spans="1:3" ht="13.5">
      <c r="A1272" s="527" t="s">
        <v>3782</v>
      </c>
      <c r="B1272" s="528">
        <v>41862</v>
      </c>
      <c r="C1272" s="535"/>
    </row>
    <row r="1273" spans="1:3" ht="13.5">
      <c r="A1273" s="527" t="s">
        <v>3783</v>
      </c>
      <c r="B1273" s="528">
        <v>41862</v>
      </c>
      <c r="C1273" s="535"/>
    </row>
    <row r="1274" spans="1:3" ht="13.5">
      <c r="A1274" s="527" t="s">
        <v>3784</v>
      </c>
      <c r="B1274" s="528">
        <v>41862</v>
      </c>
      <c r="C1274" s="535"/>
    </row>
    <row r="1275" spans="1:3" ht="13.5">
      <c r="A1275" s="527" t="s">
        <v>3785</v>
      </c>
      <c r="B1275" s="528">
        <v>41862</v>
      </c>
      <c r="C1275" s="535"/>
    </row>
    <row r="1276" spans="1:3" ht="13.5">
      <c r="A1276" s="527" t="s">
        <v>3786</v>
      </c>
      <c r="B1276" s="528">
        <v>41862</v>
      </c>
      <c r="C1276" s="535"/>
    </row>
    <row r="1277" spans="1:3" ht="13.5">
      <c r="A1277" s="527" t="s">
        <v>3787</v>
      </c>
      <c r="B1277" s="528">
        <v>41862</v>
      </c>
      <c r="C1277" s="535">
        <v>89</v>
      </c>
    </row>
    <row r="1278" spans="1:3" ht="13.5">
      <c r="A1278" s="527" t="s">
        <v>3788</v>
      </c>
      <c r="B1278" s="528">
        <v>41862</v>
      </c>
      <c r="C1278" s="535">
        <v>121</v>
      </c>
    </row>
    <row r="1279" spans="1:3" ht="13.5">
      <c r="A1279" s="527" t="s">
        <v>3789</v>
      </c>
      <c r="B1279" s="528">
        <v>41862</v>
      </c>
      <c r="C1279" s="535">
        <v>90</v>
      </c>
    </row>
    <row r="1280" spans="1:3" ht="13.5">
      <c r="A1280" s="527" t="s">
        <v>3790</v>
      </c>
      <c r="B1280" s="528">
        <v>41862</v>
      </c>
      <c r="C1280" s="535"/>
    </row>
    <row r="1281" spans="1:3" ht="13.5">
      <c r="A1281" s="527" t="s">
        <v>3791</v>
      </c>
      <c r="B1281" s="528">
        <v>41862</v>
      </c>
      <c r="C1281" s="535"/>
    </row>
    <row r="1282" spans="1:3" ht="13.5">
      <c r="A1282" s="527" t="s">
        <v>3792</v>
      </c>
      <c r="B1282" s="528">
        <v>41862</v>
      </c>
      <c r="C1282" s="535"/>
    </row>
    <row r="1283" spans="1:3" ht="13.5">
      <c r="A1283" s="527" t="s">
        <v>3793</v>
      </c>
      <c r="B1283" s="528">
        <v>41862</v>
      </c>
      <c r="C1283" s="535"/>
    </row>
    <row r="1284" spans="1:3" ht="13.5">
      <c r="A1284" s="527" t="s">
        <v>3794</v>
      </c>
      <c r="B1284" s="528">
        <v>41862</v>
      </c>
      <c r="C1284" s="535"/>
    </row>
    <row r="1285" spans="1:3" ht="13.5">
      <c r="A1285" s="527" t="s">
        <v>3795</v>
      </c>
      <c r="B1285" s="528">
        <v>41862</v>
      </c>
      <c r="C1285" s="535"/>
    </row>
    <row r="1286" spans="1:3" ht="13.5">
      <c r="A1286" s="527" t="s">
        <v>3796</v>
      </c>
      <c r="B1286" s="528">
        <v>41862</v>
      </c>
      <c r="C1286" s="535"/>
    </row>
    <row r="1287" spans="1:3" ht="13.5">
      <c r="A1287" s="527" t="s">
        <v>3797</v>
      </c>
      <c r="B1287" s="528">
        <v>41862</v>
      </c>
      <c r="C1287" s="535"/>
    </row>
    <row r="1288" spans="1:3" ht="13.5">
      <c r="A1288" s="527" t="s">
        <v>3798</v>
      </c>
      <c r="B1288" s="528">
        <v>41862</v>
      </c>
      <c r="C1288" s="535">
        <v>109</v>
      </c>
    </row>
    <row r="1289" spans="1:3" ht="13.5">
      <c r="A1289" s="527" t="s">
        <v>3799</v>
      </c>
      <c r="B1289" s="528">
        <v>41862</v>
      </c>
      <c r="C1289" s="535">
        <v>26</v>
      </c>
    </row>
    <row r="1290" spans="1:3" ht="13.5">
      <c r="A1290" s="527" t="s">
        <v>3800</v>
      </c>
      <c r="B1290" s="528">
        <v>41862</v>
      </c>
      <c r="C1290" s="535">
        <v>20</v>
      </c>
    </row>
    <row r="1291" spans="1:3" ht="13.5">
      <c r="A1291" s="527" t="s">
        <v>3801</v>
      </c>
      <c r="B1291" s="528">
        <v>41862</v>
      </c>
      <c r="C1291" s="535">
        <v>5</v>
      </c>
    </row>
    <row r="1292" spans="1:3" ht="13.5">
      <c r="A1292" s="527" t="s">
        <v>3802</v>
      </c>
      <c r="B1292" s="528">
        <v>41862</v>
      </c>
      <c r="C1292" s="535"/>
    </row>
    <row r="1293" spans="1:3" ht="13.5">
      <c r="A1293" s="527" t="s">
        <v>3803</v>
      </c>
      <c r="B1293" s="528">
        <v>41862</v>
      </c>
      <c r="C1293" s="535"/>
    </row>
    <row r="1294" spans="1:3" ht="13.5">
      <c r="A1294" s="527" t="s">
        <v>3804</v>
      </c>
      <c r="B1294" s="528">
        <v>41862</v>
      </c>
      <c r="C1294" s="535"/>
    </row>
    <row r="1295" spans="1:3" ht="13.5">
      <c r="A1295" s="527" t="s">
        <v>3805</v>
      </c>
      <c r="B1295" s="528">
        <v>41862</v>
      </c>
      <c r="C1295" s="535"/>
    </row>
    <row r="1296" spans="1:3" ht="13.5">
      <c r="A1296" s="527" t="s">
        <v>3806</v>
      </c>
      <c r="B1296" s="528">
        <v>41862</v>
      </c>
      <c r="C1296" s="535"/>
    </row>
    <row r="1297" spans="1:3" ht="13.5">
      <c r="A1297" s="527" t="s">
        <v>3807</v>
      </c>
      <c r="B1297" s="528">
        <v>41862</v>
      </c>
      <c r="C1297" s="535"/>
    </row>
    <row r="1298" spans="1:3" ht="13.5">
      <c r="A1298" s="527" t="s">
        <v>3808</v>
      </c>
      <c r="B1298" s="528">
        <v>41862</v>
      </c>
      <c r="C1298" s="535"/>
    </row>
    <row r="1299" spans="1:3" ht="13.5">
      <c r="A1299" s="527" t="s">
        <v>3809</v>
      </c>
      <c r="B1299" s="528">
        <v>41862</v>
      </c>
      <c r="C1299" s="535">
        <v>100</v>
      </c>
    </row>
    <row r="1300" spans="1:3" ht="13.5">
      <c r="A1300" s="527" t="s">
        <v>3810</v>
      </c>
      <c r="B1300" s="528">
        <v>41862</v>
      </c>
      <c r="C1300" s="535">
        <v>100</v>
      </c>
    </row>
    <row r="1301" spans="1:3" ht="13.5">
      <c r="A1301" s="527" t="s">
        <v>3811</v>
      </c>
      <c r="B1301" s="528">
        <v>41862</v>
      </c>
      <c r="C1301" s="535">
        <v>50</v>
      </c>
    </row>
    <row r="1302" spans="1:3" ht="13.5">
      <c r="A1302" s="527" t="s">
        <v>3812</v>
      </c>
      <c r="B1302" s="528">
        <v>41862</v>
      </c>
      <c r="C1302" s="535"/>
    </row>
    <row r="1303" spans="1:3" ht="13.5">
      <c r="A1303" s="527" t="s">
        <v>3813</v>
      </c>
      <c r="B1303" s="528">
        <v>41862</v>
      </c>
      <c r="C1303" s="535"/>
    </row>
    <row r="1304" spans="1:3" ht="13.5">
      <c r="A1304" s="527" t="s">
        <v>3814</v>
      </c>
      <c r="B1304" s="528">
        <v>41862</v>
      </c>
      <c r="C1304" s="535"/>
    </row>
    <row r="1305" spans="1:3" ht="13.5">
      <c r="A1305" s="527" t="s">
        <v>3815</v>
      </c>
      <c r="B1305" s="528">
        <v>41862</v>
      </c>
      <c r="C1305" s="535"/>
    </row>
    <row r="1306" spans="1:3" ht="13.5">
      <c r="A1306" s="527" t="s">
        <v>3816</v>
      </c>
      <c r="B1306" s="528">
        <v>41862</v>
      </c>
      <c r="C1306" s="535"/>
    </row>
    <row r="1307" spans="1:3" ht="13.5">
      <c r="A1307" s="527" t="s">
        <v>3817</v>
      </c>
      <c r="B1307" s="528">
        <v>41862</v>
      </c>
      <c r="C1307" s="535"/>
    </row>
    <row r="1308" spans="1:3" ht="13.5">
      <c r="A1308" s="527" t="s">
        <v>3818</v>
      </c>
      <c r="B1308" s="528">
        <v>41862</v>
      </c>
      <c r="C1308" s="535"/>
    </row>
    <row r="1309" spans="1:3" ht="13.5">
      <c r="A1309" s="527" t="s">
        <v>3819</v>
      </c>
      <c r="B1309" s="528">
        <v>41862</v>
      </c>
      <c r="C1309" s="535"/>
    </row>
    <row r="1310" spans="1:3" ht="13.5">
      <c r="A1310" s="527" t="s">
        <v>3820</v>
      </c>
      <c r="B1310" s="528">
        <v>41862</v>
      </c>
      <c r="C1310" s="535">
        <v>151</v>
      </c>
    </row>
    <row r="1311" spans="1:3" ht="13.5">
      <c r="A1311" s="527" t="s">
        <v>3821</v>
      </c>
      <c r="B1311" s="528">
        <v>41862</v>
      </c>
      <c r="C1311" s="535">
        <v>35</v>
      </c>
    </row>
    <row r="1312" spans="1:3" ht="13.5">
      <c r="A1312" s="527" t="s">
        <v>3822</v>
      </c>
      <c r="B1312" s="528">
        <v>41862</v>
      </c>
      <c r="C1312" s="535">
        <v>7</v>
      </c>
    </row>
    <row r="1313" spans="1:3" ht="13.5">
      <c r="A1313" s="527" t="s">
        <v>3823</v>
      </c>
      <c r="B1313" s="528">
        <v>41862</v>
      </c>
      <c r="C1313" s="535"/>
    </row>
    <row r="1314" spans="1:3" ht="13.5">
      <c r="A1314" s="527" t="s">
        <v>3824</v>
      </c>
      <c r="B1314" s="528">
        <v>41862</v>
      </c>
      <c r="C1314" s="535"/>
    </row>
    <row r="1315" spans="1:3" ht="13.5">
      <c r="A1315" s="527" t="s">
        <v>3825</v>
      </c>
      <c r="B1315" s="528">
        <v>41862</v>
      </c>
      <c r="C1315" s="535"/>
    </row>
    <row r="1316" spans="1:3" ht="13.5">
      <c r="A1316" s="527" t="s">
        <v>3826</v>
      </c>
      <c r="B1316" s="528">
        <v>41862</v>
      </c>
      <c r="C1316" s="535"/>
    </row>
    <row r="1317" spans="1:3" ht="13.5">
      <c r="A1317" s="527" t="s">
        <v>3827</v>
      </c>
      <c r="B1317" s="528">
        <v>41862</v>
      </c>
      <c r="C1317" s="535"/>
    </row>
    <row r="1318" spans="1:3" ht="13.5">
      <c r="A1318" s="527" t="s">
        <v>3828</v>
      </c>
      <c r="B1318" s="528">
        <v>41862</v>
      </c>
      <c r="C1318" s="535"/>
    </row>
    <row r="1319" spans="1:3" ht="13.5">
      <c r="A1319" s="527" t="s">
        <v>3829</v>
      </c>
      <c r="B1319" s="528">
        <v>41862</v>
      </c>
      <c r="C1319" s="535"/>
    </row>
    <row r="1320" spans="1:3" ht="13.5">
      <c r="A1320" s="527" t="s">
        <v>3830</v>
      </c>
      <c r="B1320" s="528">
        <v>41862</v>
      </c>
      <c r="C1320" s="535"/>
    </row>
    <row r="1321" spans="1:3" ht="13.5">
      <c r="A1321" s="527" t="s">
        <v>3831</v>
      </c>
      <c r="B1321" s="528">
        <v>41862</v>
      </c>
      <c r="C1321" s="535">
        <v>139</v>
      </c>
    </row>
    <row r="1322" spans="1:3" ht="13.5">
      <c r="A1322" s="527" t="s">
        <v>3832</v>
      </c>
      <c r="B1322" s="528">
        <v>41862</v>
      </c>
      <c r="C1322" s="535">
        <v>97</v>
      </c>
    </row>
    <row r="1323" spans="1:3" ht="13.5">
      <c r="A1323" s="527" t="s">
        <v>3833</v>
      </c>
      <c r="B1323" s="528">
        <v>41862</v>
      </c>
      <c r="C1323" s="535">
        <v>15</v>
      </c>
    </row>
    <row r="1324" spans="1:3" ht="13.5">
      <c r="A1324" s="527" t="s">
        <v>3834</v>
      </c>
      <c r="B1324" s="528">
        <v>41862</v>
      </c>
      <c r="C1324" s="535">
        <v>44</v>
      </c>
    </row>
    <row r="1325" spans="1:3" ht="13.5">
      <c r="A1325" s="527" t="s">
        <v>3835</v>
      </c>
      <c r="B1325" s="528">
        <v>41862</v>
      </c>
      <c r="C1325" s="535"/>
    </row>
    <row r="1326" spans="1:3" ht="13.5">
      <c r="A1326" s="527" t="s">
        <v>3836</v>
      </c>
      <c r="B1326" s="528">
        <v>41862</v>
      </c>
      <c r="C1326" s="535"/>
    </row>
    <row r="1327" spans="1:3" ht="13.5">
      <c r="A1327" s="527" t="s">
        <v>3837</v>
      </c>
      <c r="B1327" s="528">
        <v>41862</v>
      </c>
      <c r="C1327" s="535"/>
    </row>
    <row r="1328" spans="1:3" ht="13.5">
      <c r="A1328" s="527" t="s">
        <v>3838</v>
      </c>
      <c r="B1328" s="528">
        <v>41862</v>
      </c>
      <c r="C1328" s="535"/>
    </row>
    <row r="1329" spans="1:3" ht="13.5">
      <c r="A1329" s="527" t="s">
        <v>3839</v>
      </c>
      <c r="B1329" s="528">
        <v>41862</v>
      </c>
      <c r="C1329" s="535"/>
    </row>
    <row r="1330" spans="1:3" ht="13.5">
      <c r="A1330" s="527" t="s">
        <v>3840</v>
      </c>
      <c r="B1330" s="528">
        <v>41862</v>
      </c>
      <c r="C1330" s="535"/>
    </row>
    <row r="1331" spans="1:3" ht="13.5">
      <c r="A1331" s="527" t="s">
        <v>3841</v>
      </c>
      <c r="B1331" s="528">
        <v>41862</v>
      </c>
      <c r="C1331" s="535"/>
    </row>
    <row r="1332" spans="1:3" ht="13.5">
      <c r="A1332" s="527" t="s">
        <v>3842</v>
      </c>
      <c r="B1332" s="528">
        <v>41862</v>
      </c>
      <c r="C1332" s="535">
        <v>149</v>
      </c>
    </row>
    <row r="1333" spans="1:3" ht="13.5">
      <c r="A1333" s="527" t="s">
        <v>3843</v>
      </c>
      <c r="B1333" s="528">
        <v>41862</v>
      </c>
      <c r="C1333" s="535">
        <v>93</v>
      </c>
    </row>
    <row r="1334" spans="1:3" ht="13.5">
      <c r="A1334" s="527" t="s">
        <v>3844</v>
      </c>
      <c r="B1334" s="528">
        <v>41862</v>
      </c>
      <c r="C1334" s="535">
        <v>18</v>
      </c>
    </row>
    <row r="1335" spans="1:3" ht="13.5">
      <c r="A1335" s="527" t="s">
        <v>3845</v>
      </c>
      <c r="B1335" s="528">
        <v>41862</v>
      </c>
      <c r="C1335" s="535">
        <v>61</v>
      </c>
    </row>
    <row r="1336" spans="1:3" ht="13.5">
      <c r="A1336" s="527" t="s">
        <v>3846</v>
      </c>
      <c r="B1336" s="528">
        <v>41862</v>
      </c>
      <c r="C1336" s="535"/>
    </row>
    <row r="1337" spans="1:3" ht="13.5">
      <c r="A1337" s="527" t="s">
        <v>3847</v>
      </c>
      <c r="B1337" s="528">
        <v>41862</v>
      </c>
      <c r="C1337" s="535"/>
    </row>
    <row r="1338" spans="1:3" ht="13.5">
      <c r="A1338" s="527" t="s">
        <v>3848</v>
      </c>
      <c r="B1338" s="528">
        <v>41862</v>
      </c>
      <c r="C1338" s="535"/>
    </row>
    <row r="1339" spans="1:3" ht="13.5">
      <c r="A1339" s="527" t="s">
        <v>3849</v>
      </c>
      <c r="B1339" s="528">
        <v>41862</v>
      </c>
      <c r="C1339" s="535"/>
    </row>
    <row r="1340" spans="1:3" ht="13.5">
      <c r="A1340" s="527" t="s">
        <v>3850</v>
      </c>
      <c r="B1340" s="528">
        <v>41862</v>
      </c>
      <c r="C1340" s="535"/>
    </row>
    <row r="1341" spans="1:3" ht="13.5">
      <c r="A1341" s="527" t="s">
        <v>3851</v>
      </c>
      <c r="B1341" s="528">
        <v>41862</v>
      </c>
      <c r="C1341" s="535"/>
    </row>
    <row r="1342" spans="1:3" ht="13.5">
      <c r="A1342" s="527" t="s">
        <v>3852</v>
      </c>
      <c r="B1342" s="528">
        <v>41862</v>
      </c>
      <c r="C1342" s="535"/>
    </row>
    <row r="1343" spans="1:3" ht="13.5">
      <c r="A1343" s="527" t="s">
        <v>3853</v>
      </c>
      <c r="B1343" s="528">
        <v>41862</v>
      </c>
      <c r="C1343" s="535">
        <v>149</v>
      </c>
    </row>
    <row r="1344" spans="1:3" ht="13.5">
      <c r="A1344" s="527" t="s">
        <v>3854</v>
      </c>
      <c r="B1344" s="528">
        <v>41862</v>
      </c>
      <c r="C1344" s="535">
        <v>141</v>
      </c>
    </row>
    <row r="1345" spans="1:3" ht="13.5">
      <c r="A1345" s="527" t="s">
        <v>3855</v>
      </c>
      <c r="B1345" s="528">
        <v>41862</v>
      </c>
      <c r="C1345" s="535">
        <v>34</v>
      </c>
    </row>
    <row r="1346" spans="1:3" ht="13.5">
      <c r="A1346" s="527" t="s">
        <v>3856</v>
      </c>
      <c r="B1346" s="528">
        <v>41862</v>
      </c>
      <c r="C1346" s="535">
        <v>70</v>
      </c>
    </row>
    <row r="1347" spans="1:3" ht="13.5">
      <c r="A1347" s="527" t="s">
        <v>3857</v>
      </c>
      <c r="B1347" s="528">
        <v>41862</v>
      </c>
      <c r="C1347" s="535"/>
    </row>
    <row r="1348" spans="1:3" ht="13.5">
      <c r="A1348" s="527" t="s">
        <v>3858</v>
      </c>
      <c r="B1348" s="528">
        <v>41862</v>
      </c>
      <c r="C1348" s="535"/>
    </row>
    <row r="1349" spans="1:3" ht="13.5">
      <c r="A1349" s="527" t="s">
        <v>3859</v>
      </c>
      <c r="B1349" s="528">
        <v>41862</v>
      </c>
      <c r="C1349" s="535"/>
    </row>
    <row r="1350" spans="1:3" ht="13.5">
      <c r="A1350" s="527" t="s">
        <v>3860</v>
      </c>
      <c r="B1350" s="528">
        <v>41862</v>
      </c>
      <c r="C1350" s="535"/>
    </row>
    <row r="1351" spans="1:3" ht="13.5">
      <c r="A1351" s="527" t="s">
        <v>3861</v>
      </c>
      <c r="B1351" s="528">
        <v>41862</v>
      </c>
      <c r="C1351" s="535"/>
    </row>
    <row r="1352" spans="1:3" ht="13.5">
      <c r="A1352" s="527" t="s">
        <v>3862</v>
      </c>
      <c r="B1352" s="528">
        <v>41862</v>
      </c>
      <c r="C1352" s="535"/>
    </row>
    <row r="1353" spans="1:3" ht="13.5">
      <c r="A1353" s="527" t="s">
        <v>3863</v>
      </c>
      <c r="B1353" s="528">
        <v>41862</v>
      </c>
      <c r="C1353" s="535"/>
    </row>
    <row r="1354" spans="1:3" ht="13.5">
      <c r="A1354" s="527" t="s">
        <v>3864</v>
      </c>
      <c r="B1354" s="528">
        <v>41862</v>
      </c>
      <c r="C1354" s="535">
        <v>63</v>
      </c>
    </row>
    <row r="1355" spans="1:3" ht="13.5">
      <c r="A1355" s="527" t="s">
        <v>3865</v>
      </c>
      <c r="B1355" s="528">
        <v>41862</v>
      </c>
      <c r="C1355" s="535">
        <v>71</v>
      </c>
    </row>
    <row r="1356" spans="1:3" ht="13.5">
      <c r="A1356" s="527" t="s">
        <v>3866</v>
      </c>
      <c r="B1356" s="528">
        <v>41862</v>
      </c>
      <c r="C1356" s="535">
        <v>5</v>
      </c>
    </row>
    <row r="1357" spans="1:3" ht="13.5">
      <c r="A1357" s="527" t="s">
        <v>3867</v>
      </c>
      <c r="B1357" s="528">
        <v>41862</v>
      </c>
      <c r="C1357" s="535">
        <v>30</v>
      </c>
    </row>
    <row r="1358" spans="1:3" ht="13.5">
      <c r="A1358" s="527" t="s">
        <v>3868</v>
      </c>
      <c r="B1358" s="528">
        <v>41862</v>
      </c>
      <c r="C1358" s="535"/>
    </row>
    <row r="1359" spans="1:3" ht="13.5">
      <c r="A1359" s="527" t="s">
        <v>3869</v>
      </c>
      <c r="B1359" s="528">
        <v>41862</v>
      </c>
      <c r="C1359" s="535"/>
    </row>
    <row r="1360" spans="1:3" ht="13.5">
      <c r="A1360" s="527" t="s">
        <v>3870</v>
      </c>
      <c r="B1360" s="528">
        <v>41862</v>
      </c>
      <c r="C1360" s="535"/>
    </row>
    <row r="1361" spans="1:3" ht="13.5">
      <c r="A1361" s="527" t="s">
        <v>3871</v>
      </c>
      <c r="B1361" s="528">
        <v>41862</v>
      </c>
      <c r="C1361" s="535"/>
    </row>
    <row r="1362" spans="1:3" ht="13.5">
      <c r="A1362" s="527" t="s">
        <v>3872</v>
      </c>
      <c r="B1362" s="528">
        <v>41862</v>
      </c>
      <c r="C1362" s="535"/>
    </row>
    <row r="1363" spans="1:3" ht="13.5">
      <c r="A1363" s="527" t="s">
        <v>3873</v>
      </c>
      <c r="B1363" s="528">
        <v>41862</v>
      </c>
      <c r="C1363" s="535"/>
    </row>
    <row r="1364" spans="1:3" ht="13.5">
      <c r="A1364" s="527" t="s">
        <v>3874</v>
      </c>
      <c r="B1364" s="528">
        <v>41862</v>
      </c>
      <c r="C1364" s="535"/>
    </row>
    <row r="1365" spans="1:3" ht="13.5">
      <c r="A1365" s="527" t="s">
        <v>3875</v>
      </c>
      <c r="B1365" s="528">
        <v>41862</v>
      </c>
      <c r="C1365" s="535">
        <v>28</v>
      </c>
    </row>
    <row r="1366" spans="1:3" ht="13.5">
      <c r="A1366" s="527" t="s">
        <v>3876</v>
      </c>
      <c r="B1366" s="528">
        <v>41862</v>
      </c>
      <c r="C1366" s="535">
        <v>16</v>
      </c>
    </row>
    <row r="1367" spans="1:3" ht="13.5">
      <c r="A1367" s="527" t="s">
        <v>3877</v>
      </c>
      <c r="B1367" s="528">
        <v>41862</v>
      </c>
      <c r="C1367" s="535">
        <v>1</v>
      </c>
    </row>
    <row r="1368" spans="1:3" ht="13.5">
      <c r="A1368" s="527" t="s">
        <v>3878</v>
      </c>
      <c r="B1368" s="528">
        <v>41862</v>
      </c>
      <c r="C1368" s="535"/>
    </row>
    <row r="1369" spans="1:3" ht="13.5">
      <c r="A1369" s="527" t="s">
        <v>3879</v>
      </c>
      <c r="B1369" s="528">
        <v>41862</v>
      </c>
      <c r="C1369" s="535"/>
    </row>
    <row r="1370" spans="1:3" ht="13.5">
      <c r="A1370" s="527" t="s">
        <v>3880</v>
      </c>
      <c r="B1370" s="528">
        <v>41862</v>
      </c>
      <c r="C1370" s="535"/>
    </row>
    <row r="1371" spans="1:3" ht="13.5">
      <c r="A1371" s="527" t="s">
        <v>3881</v>
      </c>
      <c r="B1371" s="528">
        <v>41862</v>
      </c>
      <c r="C1371" s="535"/>
    </row>
    <row r="1372" spans="1:3" ht="13.5">
      <c r="A1372" s="527" t="s">
        <v>3882</v>
      </c>
      <c r="B1372" s="528">
        <v>41862</v>
      </c>
      <c r="C1372" s="535"/>
    </row>
    <row r="1373" spans="1:3" ht="13.5">
      <c r="A1373" s="527" t="s">
        <v>3883</v>
      </c>
      <c r="B1373" s="528">
        <v>41862</v>
      </c>
      <c r="C1373" s="535"/>
    </row>
    <row r="1374" spans="1:3" ht="13.5">
      <c r="A1374" s="527" t="s">
        <v>3884</v>
      </c>
      <c r="B1374" s="528">
        <v>41862</v>
      </c>
      <c r="C1374" s="535"/>
    </row>
    <row r="1375" spans="1:3" ht="13.5">
      <c r="A1375" s="527" t="s">
        <v>3885</v>
      </c>
      <c r="B1375" s="528">
        <v>41862</v>
      </c>
      <c r="C1375" s="535"/>
    </row>
    <row r="1376" spans="1:3" ht="13.5">
      <c r="A1376" s="527" t="s">
        <v>3886</v>
      </c>
      <c r="B1376" s="528">
        <v>41862</v>
      </c>
      <c r="C1376" s="535">
        <v>133</v>
      </c>
    </row>
    <row r="1377" spans="1:3" ht="13.5">
      <c r="A1377" s="527" t="s">
        <v>3887</v>
      </c>
      <c r="B1377" s="528">
        <v>41862</v>
      </c>
      <c r="C1377" s="535">
        <v>150</v>
      </c>
    </row>
    <row r="1378" spans="1:3" ht="13.5">
      <c r="A1378" s="527" t="s">
        <v>3888</v>
      </c>
      <c r="B1378" s="528">
        <v>41862</v>
      </c>
      <c r="C1378" s="535">
        <v>85</v>
      </c>
    </row>
    <row r="1379" spans="1:3" ht="13.5">
      <c r="A1379" s="527" t="s">
        <v>3889</v>
      </c>
      <c r="B1379" s="528">
        <v>41862</v>
      </c>
      <c r="C1379" s="535">
        <v>38</v>
      </c>
    </row>
    <row r="1380" spans="1:3" ht="13.5">
      <c r="A1380" s="527" t="s">
        <v>3890</v>
      </c>
      <c r="B1380" s="528">
        <v>41862</v>
      </c>
      <c r="C1380" s="535"/>
    </row>
    <row r="1381" spans="1:3" ht="13.5">
      <c r="A1381" s="527" t="s">
        <v>3891</v>
      </c>
      <c r="B1381" s="528">
        <v>41862</v>
      </c>
      <c r="C1381" s="535"/>
    </row>
    <row r="1382" spans="1:3" ht="13.5">
      <c r="A1382" s="527" t="s">
        <v>3892</v>
      </c>
      <c r="B1382" s="528">
        <v>41862</v>
      </c>
      <c r="C1382" s="535"/>
    </row>
    <row r="1383" spans="1:3" ht="13.5">
      <c r="A1383" s="527" t="s">
        <v>3893</v>
      </c>
      <c r="B1383" s="528">
        <v>41862</v>
      </c>
      <c r="C1383" s="535"/>
    </row>
    <row r="1384" spans="1:3" ht="13.5">
      <c r="A1384" s="527" t="s">
        <v>3894</v>
      </c>
      <c r="B1384" s="528">
        <v>41862</v>
      </c>
      <c r="C1384" s="535"/>
    </row>
    <row r="1385" spans="1:3" ht="13.5">
      <c r="A1385" s="527" t="s">
        <v>3895</v>
      </c>
      <c r="B1385" s="528">
        <v>41862</v>
      </c>
      <c r="C1385" s="535"/>
    </row>
    <row r="1386" spans="1:3" ht="13.5">
      <c r="A1386" s="527" t="s">
        <v>3896</v>
      </c>
      <c r="B1386" s="528">
        <v>41862</v>
      </c>
      <c r="C1386" s="535"/>
    </row>
    <row r="1387" spans="1:3" ht="13.5">
      <c r="A1387" s="527" t="s">
        <v>3897</v>
      </c>
      <c r="B1387" s="528">
        <v>41862</v>
      </c>
      <c r="C1387" s="535">
        <v>155</v>
      </c>
    </row>
    <row r="1388" spans="1:3" ht="13.5">
      <c r="A1388" s="527" t="s">
        <v>3898</v>
      </c>
      <c r="B1388" s="528">
        <v>41862</v>
      </c>
      <c r="C1388" s="535">
        <v>37</v>
      </c>
    </row>
    <row r="1389" spans="1:3" ht="13.5">
      <c r="A1389" s="527" t="s">
        <v>3899</v>
      </c>
      <c r="B1389" s="528">
        <v>41862</v>
      </c>
      <c r="C1389" s="535">
        <v>29</v>
      </c>
    </row>
    <row r="1390" spans="1:3" ht="13.5">
      <c r="A1390" s="527" t="s">
        <v>3900</v>
      </c>
      <c r="B1390" s="528">
        <v>41862</v>
      </c>
      <c r="C1390" s="535">
        <v>15</v>
      </c>
    </row>
    <row r="1391" spans="1:3" ht="13.5">
      <c r="A1391" s="527" t="s">
        <v>3901</v>
      </c>
      <c r="B1391" s="528">
        <v>41862</v>
      </c>
      <c r="C1391" s="535"/>
    </row>
    <row r="1392" spans="1:3" ht="13.5">
      <c r="A1392" s="527" t="s">
        <v>3902</v>
      </c>
      <c r="B1392" s="528">
        <v>41862</v>
      </c>
      <c r="C1392" s="535"/>
    </row>
    <row r="1393" spans="1:3" ht="13.5">
      <c r="A1393" s="527" t="s">
        <v>3903</v>
      </c>
      <c r="B1393" s="528">
        <v>41862</v>
      </c>
      <c r="C1393" s="535"/>
    </row>
    <row r="1394" spans="1:3" ht="13.5">
      <c r="A1394" s="527" t="s">
        <v>3904</v>
      </c>
      <c r="B1394" s="528">
        <v>41862</v>
      </c>
      <c r="C1394" s="535"/>
    </row>
    <row r="1395" spans="1:3" ht="13.5">
      <c r="A1395" s="527" t="s">
        <v>3905</v>
      </c>
      <c r="B1395" s="528">
        <v>41862</v>
      </c>
      <c r="C1395" s="535"/>
    </row>
    <row r="1396" spans="1:3" ht="13.5">
      <c r="A1396" s="527" t="s">
        <v>3906</v>
      </c>
      <c r="B1396" s="528">
        <v>41862</v>
      </c>
      <c r="C1396" s="535"/>
    </row>
    <row r="1397" spans="1:3" ht="13.5">
      <c r="A1397" s="527" t="s">
        <v>3907</v>
      </c>
      <c r="B1397" s="528">
        <v>41862</v>
      </c>
      <c r="C1397" s="535"/>
    </row>
    <row r="1398" spans="1:3" ht="13.5">
      <c r="A1398" s="527" t="s">
        <v>3908</v>
      </c>
      <c r="B1398" s="528">
        <v>41862</v>
      </c>
      <c r="C1398" s="535">
        <v>115</v>
      </c>
    </row>
    <row r="1399" spans="1:3" ht="13.5">
      <c r="A1399" s="527" t="s">
        <v>3909</v>
      </c>
      <c r="B1399" s="528">
        <v>41862</v>
      </c>
      <c r="C1399" s="535">
        <v>43</v>
      </c>
    </row>
    <row r="1400" spans="1:3" ht="13.5">
      <c r="A1400" s="527" t="s">
        <v>3910</v>
      </c>
      <c r="B1400" s="528">
        <v>41862</v>
      </c>
      <c r="C1400" s="535">
        <v>82</v>
      </c>
    </row>
    <row r="1401" spans="1:3" ht="13.5">
      <c r="A1401" s="527" t="s">
        <v>3911</v>
      </c>
      <c r="B1401" s="528">
        <v>41862</v>
      </c>
      <c r="C1401" s="535">
        <v>44</v>
      </c>
    </row>
    <row r="1402" spans="1:3" ht="13.5">
      <c r="A1402" s="527" t="s">
        <v>3912</v>
      </c>
      <c r="B1402" s="528">
        <v>41862</v>
      </c>
      <c r="C1402" s="535"/>
    </row>
    <row r="1403" spans="1:3" ht="13.5">
      <c r="A1403" s="527" t="s">
        <v>3913</v>
      </c>
      <c r="B1403" s="528">
        <v>41862</v>
      </c>
      <c r="C1403" s="535"/>
    </row>
    <row r="1404" spans="1:3" ht="13.5">
      <c r="A1404" s="527" t="s">
        <v>3914</v>
      </c>
      <c r="B1404" s="528">
        <v>41862</v>
      </c>
      <c r="C1404" s="535"/>
    </row>
    <row r="1405" spans="1:3" ht="13.5">
      <c r="A1405" s="527" t="s">
        <v>3915</v>
      </c>
      <c r="B1405" s="528">
        <v>41862</v>
      </c>
      <c r="C1405" s="535"/>
    </row>
    <row r="1406" spans="1:3" ht="13.5">
      <c r="A1406" s="527" t="s">
        <v>3916</v>
      </c>
      <c r="B1406" s="528">
        <v>41862</v>
      </c>
      <c r="C1406" s="535"/>
    </row>
    <row r="1407" spans="1:3" ht="13.5">
      <c r="A1407" s="527" t="s">
        <v>3917</v>
      </c>
      <c r="B1407" s="528">
        <v>41862</v>
      </c>
      <c r="C1407" s="535"/>
    </row>
    <row r="1408" spans="1:3" ht="13.5">
      <c r="A1408" s="527" t="s">
        <v>3918</v>
      </c>
      <c r="B1408" s="528">
        <v>41862</v>
      </c>
      <c r="C1408" s="535"/>
    </row>
    <row r="1409" spans="1:3" ht="13.5">
      <c r="A1409" s="527" t="s">
        <v>3919</v>
      </c>
      <c r="B1409" s="528">
        <v>41862</v>
      </c>
      <c r="C1409" s="535">
        <v>107</v>
      </c>
    </row>
    <row r="1410" spans="1:3" ht="13.5">
      <c r="A1410" s="527" t="s">
        <v>3920</v>
      </c>
      <c r="B1410" s="528">
        <v>41862</v>
      </c>
      <c r="C1410" s="535">
        <v>87</v>
      </c>
    </row>
    <row r="1411" spans="1:3" ht="13.5">
      <c r="A1411" s="527" t="s">
        <v>3921</v>
      </c>
      <c r="B1411" s="528">
        <v>41862</v>
      </c>
      <c r="C1411" s="535">
        <v>22</v>
      </c>
    </row>
    <row r="1412" spans="1:3" ht="13.5">
      <c r="A1412" s="527" t="s">
        <v>3922</v>
      </c>
      <c r="B1412" s="528">
        <v>41862</v>
      </c>
      <c r="C1412" s="535">
        <v>11</v>
      </c>
    </row>
    <row r="1413" spans="1:3" ht="13.5">
      <c r="A1413" s="527" t="s">
        <v>3923</v>
      </c>
      <c r="B1413" s="528">
        <v>41862</v>
      </c>
      <c r="C1413" s="535"/>
    </row>
    <row r="1414" spans="1:3" ht="13.5">
      <c r="A1414" s="527" t="s">
        <v>3924</v>
      </c>
      <c r="B1414" s="528">
        <v>41862</v>
      </c>
      <c r="C1414" s="535"/>
    </row>
    <row r="1415" spans="1:3" ht="13.5">
      <c r="A1415" s="527" t="s">
        <v>3925</v>
      </c>
      <c r="B1415" s="528">
        <v>41862</v>
      </c>
      <c r="C1415" s="535"/>
    </row>
    <row r="1416" spans="1:3" ht="13.5">
      <c r="A1416" s="527" t="s">
        <v>3926</v>
      </c>
      <c r="B1416" s="528">
        <v>41862</v>
      </c>
      <c r="C1416" s="535"/>
    </row>
    <row r="1417" spans="1:3" ht="13.5">
      <c r="A1417" s="527" t="s">
        <v>3927</v>
      </c>
      <c r="B1417" s="528">
        <v>41862</v>
      </c>
      <c r="C1417" s="535"/>
    </row>
    <row r="1418" spans="1:3" ht="13.5">
      <c r="A1418" s="527" t="s">
        <v>3928</v>
      </c>
      <c r="B1418" s="528">
        <v>41862</v>
      </c>
      <c r="C1418" s="535"/>
    </row>
    <row r="1419" spans="1:3" ht="13.5">
      <c r="A1419" s="527" t="s">
        <v>3929</v>
      </c>
      <c r="B1419" s="528">
        <v>41862</v>
      </c>
      <c r="C1419" s="535"/>
    </row>
    <row r="1420" spans="1:3" ht="13.5">
      <c r="A1420" s="527" t="s">
        <v>3930</v>
      </c>
      <c r="B1420" s="528">
        <v>41862</v>
      </c>
      <c r="C1420" s="535">
        <v>50</v>
      </c>
    </row>
    <row r="1421" spans="1:3" ht="13.5">
      <c r="A1421" s="527" t="s">
        <v>3931</v>
      </c>
      <c r="B1421" s="528">
        <v>41862</v>
      </c>
      <c r="C1421" s="535">
        <v>49</v>
      </c>
    </row>
    <row r="1422" spans="1:3" ht="13.5">
      <c r="A1422" s="527" t="s">
        <v>3932</v>
      </c>
      <c r="B1422" s="528">
        <v>41862</v>
      </c>
      <c r="C1422" s="535">
        <v>7</v>
      </c>
    </row>
    <row r="1423" spans="1:3" ht="13.5">
      <c r="A1423" s="527" t="s">
        <v>3933</v>
      </c>
      <c r="B1423" s="528">
        <v>41862</v>
      </c>
      <c r="C1423" s="535"/>
    </row>
    <row r="1424" spans="1:3" ht="13.5">
      <c r="A1424" s="527" t="s">
        <v>3934</v>
      </c>
      <c r="B1424" s="528">
        <v>41862</v>
      </c>
      <c r="C1424" s="535"/>
    </row>
    <row r="1425" spans="1:3" ht="13.5">
      <c r="A1425" s="527" t="s">
        <v>3935</v>
      </c>
      <c r="B1425" s="528">
        <v>41862</v>
      </c>
      <c r="C1425" s="535"/>
    </row>
    <row r="1426" spans="1:3" ht="13.5">
      <c r="A1426" s="527" t="s">
        <v>3936</v>
      </c>
      <c r="B1426" s="528">
        <v>41862</v>
      </c>
      <c r="C1426" s="535"/>
    </row>
    <row r="1427" spans="1:3" ht="13.5">
      <c r="A1427" s="527" t="s">
        <v>3937</v>
      </c>
      <c r="B1427" s="528">
        <v>41862</v>
      </c>
      <c r="C1427" s="535"/>
    </row>
    <row r="1428" spans="1:3" ht="13.5">
      <c r="A1428" s="527" t="s">
        <v>3938</v>
      </c>
      <c r="B1428" s="528">
        <v>41862</v>
      </c>
      <c r="C1428" s="535"/>
    </row>
    <row r="1429" spans="1:3" ht="13.5">
      <c r="A1429" s="527" t="s">
        <v>3939</v>
      </c>
      <c r="B1429" s="528">
        <v>41862</v>
      </c>
      <c r="C1429" s="535"/>
    </row>
    <row r="1430" spans="1:3" ht="13.5">
      <c r="A1430" s="527" t="s">
        <v>3940</v>
      </c>
      <c r="B1430" s="528">
        <v>41862</v>
      </c>
      <c r="C1430" s="535"/>
    </row>
    <row r="1431" spans="1:3" ht="13.5">
      <c r="A1431" s="527" t="s">
        <v>3941</v>
      </c>
      <c r="B1431" s="528">
        <v>41862</v>
      </c>
      <c r="C1431" s="535">
        <v>50</v>
      </c>
    </row>
    <row r="1432" spans="1:3" ht="13.5">
      <c r="A1432" s="527" t="s">
        <v>3942</v>
      </c>
      <c r="B1432" s="528">
        <v>41862</v>
      </c>
      <c r="C1432" s="535">
        <v>50</v>
      </c>
    </row>
    <row r="1433" spans="1:3" ht="13.5">
      <c r="A1433" s="527" t="s">
        <v>3943</v>
      </c>
      <c r="B1433" s="528">
        <v>41862</v>
      </c>
      <c r="C1433" s="535">
        <v>26</v>
      </c>
    </row>
    <row r="1434" spans="1:3" ht="13.5">
      <c r="A1434" s="527" t="s">
        <v>3944</v>
      </c>
      <c r="B1434" s="528">
        <v>41862</v>
      </c>
      <c r="C1434" s="535"/>
    </row>
    <row r="1435" spans="1:3" ht="13.5">
      <c r="A1435" s="527" t="s">
        <v>3945</v>
      </c>
      <c r="B1435" s="528">
        <v>41862</v>
      </c>
      <c r="C1435" s="535"/>
    </row>
    <row r="1436" spans="1:3" ht="13.5">
      <c r="A1436" s="527" t="s">
        <v>3946</v>
      </c>
      <c r="B1436" s="528">
        <v>41862</v>
      </c>
      <c r="C1436" s="535"/>
    </row>
    <row r="1437" spans="1:3" ht="13.5">
      <c r="A1437" s="527" t="s">
        <v>3947</v>
      </c>
      <c r="B1437" s="528">
        <v>41862</v>
      </c>
      <c r="C1437" s="535"/>
    </row>
    <row r="1438" spans="1:3" ht="13.5">
      <c r="A1438" s="527" t="s">
        <v>3948</v>
      </c>
      <c r="B1438" s="528">
        <v>41862</v>
      </c>
      <c r="C1438" s="535"/>
    </row>
    <row r="1439" spans="1:3" ht="13.5">
      <c r="A1439" s="527" t="s">
        <v>3949</v>
      </c>
      <c r="B1439" s="528">
        <v>41862</v>
      </c>
      <c r="C1439" s="535"/>
    </row>
    <row r="1440" spans="1:3" ht="13.5">
      <c r="A1440" s="527" t="s">
        <v>3950</v>
      </c>
      <c r="B1440" s="528">
        <v>41862</v>
      </c>
      <c r="C1440" s="535"/>
    </row>
    <row r="1441" spans="1:3" ht="13.5">
      <c r="A1441" s="527" t="s">
        <v>3951</v>
      </c>
      <c r="B1441" s="528">
        <v>41862</v>
      </c>
      <c r="C1441" s="535"/>
    </row>
    <row r="1442" spans="1:3" ht="13.5">
      <c r="A1442" s="527" t="s">
        <v>3952</v>
      </c>
      <c r="B1442" s="528">
        <v>41862</v>
      </c>
      <c r="C1442" s="535">
        <v>50</v>
      </c>
    </row>
    <row r="1443" spans="1:3" ht="13.5">
      <c r="A1443" s="527" t="s">
        <v>3953</v>
      </c>
      <c r="B1443" s="528">
        <v>41862</v>
      </c>
      <c r="C1443" s="535">
        <v>50</v>
      </c>
    </row>
    <row r="1444" spans="1:3" ht="13.5">
      <c r="A1444" s="527" t="s">
        <v>3954</v>
      </c>
      <c r="B1444" s="528">
        <v>41862</v>
      </c>
      <c r="C1444" s="535">
        <v>7</v>
      </c>
    </row>
    <row r="1445" spans="1:3" ht="13.5">
      <c r="A1445" s="527" t="s">
        <v>3955</v>
      </c>
      <c r="B1445" s="528">
        <v>41862</v>
      </c>
      <c r="C1445" s="535"/>
    </row>
    <row r="1446" spans="1:3" ht="13.5">
      <c r="A1446" s="527" t="s">
        <v>3956</v>
      </c>
      <c r="B1446" s="528">
        <v>41862</v>
      </c>
      <c r="C1446" s="535"/>
    </row>
    <row r="1447" spans="1:3" ht="13.5">
      <c r="A1447" s="527" t="s">
        <v>3957</v>
      </c>
      <c r="B1447" s="528">
        <v>41862</v>
      </c>
      <c r="C1447" s="535"/>
    </row>
    <row r="1448" spans="1:3" ht="13.5">
      <c r="A1448" s="527" t="s">
        <v>3958</v>
      </c>
      <c r="B1448" s="528">
        <v>41862</v>
      </c>
      <c r="C1448" s="535"/>
    </row>
    <row r="1449" spans="1:3" ht="13.5">
      <c r="A1449" s="527" t="s">
        <v>3959</v>
      </c>
      <c r="B1449" s="528">
        <v>41862</v>
      </c>
      <c r="C1449" s="535"/>
    </row>
    <row r="1450" spans="1:3" ht="13.5">
      <c r="A1450" s="527" t="s">
        <v>3960</v>
      </c>
      <c r="B1450" s="528">
        <v>41862</v>
      </c>
      <c r="C1450" s="535"/>
    </row>
    <row r="1451" spans="1:3" ht="13.5">
      <c r="A1451" s="527" t="s">
        <v>3961</v>
      </c>
      <c r="B1451" s="528">
        <v>41862</v>
      </c>
      <c r="C1451" s="535"/>
    </row>
    <row r="1452" spans="1:3" ht="13.5">
      <c r="A1452" s="527" t="s">
        <v>3962</v>
      </c>
      <c r="B1452" s="528">
        <v>41862</v>
      </c>
      <c r="C1452" s="535"/>
    </row>
    <row r="1453" spans="1:3" ht="13.5">
      <c r="A1453" s="527" t="s">
        <v>3963</v>
      </c>
      <c r="B1453" s="528">
        <v>41862</v>
      </c>
      <c r="C1453" s="535">
        <v>9</v>
      </c>
    </row>
    <row r="1454" spans="1:3" ht="13.5">
      <c r="A1454" s="527" t="s">
        <v>3964</v>
      </c>
      <c r="B1454" s="528">
        <v>41862</v>
      </c>
      <c r="C1454" s="535">
        <v>14</v>
      </c>
    </row>
    <row r="1455" spans="1:3" ht="13.5">
      <c r="A1455" s="527" t="s">
        <v>3965</v>
      </c>
      <c r="B1455" s="528">
        <v>41862</v>
      </c>
      <c r="C1455" s="535">
        <v>5</v>
      </c>
    </row>
    <row r="1456" spans="1:3" ht="13.5">
      <c r="A1456" s="527" t="s">
        <v>3966</v>
      </c>
      <c r="B1456" s="528">
        <v>41862</v>
      </c>
      <c r="C1456" s="535"/>
    </row>
    <row r="1457" spans="1:3" ht="13.5">
      <c r="A1457" s="527" t="s">
        <v>3967</v>
      </c>
      <c r="B1457" s="528">
        <v>41862</v>
      </c>
      <c r="C1457" s="535"/>
    </row>
    <row r="1458" spans="1:3" ht="13.5">
      <c r="A1458" s="527" t="s">
        <v>3968</v>
      </c>
      <c r="B1458" s="528">
        <v>41862</v>
      </c>
      <c r="C1458" s="535"/>
    </row>
    <row r="1459" spans="1:3" ht="13.5">
      <c r="A1459" s="527" t="s">
        <v>3969</v>
      </c>
      <c r="B1459" s="528">
        <v>41862</v>
      </c>
      <c r="C1459" s="535"/>
    </row>
    <row r="1460" spans="1:3" ht="13.5">
      <c r="A1460" s="527" t="s">
        <v>3970</v>
      </c>
      <c r="B1460" s="528">
        <v>41862</v>
      </c>
      <c r="C1460" s="535"/>
    </row>
    <row r="1461" spans="1:3" ht="13.5">
      <c r="A1461" s="527" t="s">
        <v>3971</v>
      </c>
      <c r="B1461" s="528">
        <v>41862</v>
      </c>
      <c r="C1461" s="535"/>
    </row>
    <row r="1462" spans="1:3" ht="13.5">
      <c r="A1462" s="527" t="s">
        <v>3972</v>
      </c>
      <c r="B1462" s="528">
        <v>41862</v>
      </c>
      <c r="C1462" s="535"/>
    </row>
    <row r="1463" spans="1:3" ht="13.5">
      <c r="A1463" s="527" t="s">
        <v>3973</v>
      </c>
      <c r="B1463" s="528">
        <v>41862</v>
      </c>
      <c r="C1463" s="535"/>
    </row>
    <row r="1464" spans="1:3" ht="13.5">
      <c r="A1464" s="527" t="s">
        <v>3974</v>
      </c>
      <c r="B1464" s="528">
        <v>41862</v>
      </c>
      <c r="C1464" s="535">
        <v>49</v>
      </c>
    </row>
    <row r="1465" spans="1:3" ht="13.5">
      <c r="A1465" s="527" t="s">
        <v>3975</v>
      </c>
      <c r="B1465" s="528">
        <v>41862</v>
      </c>
      <c r="C1465" s="535">
        <v>50</v>
      </c>
    </row>
    <row r="1466" spans="1:3" ht="13.5">
      <c r="A1466" s="527" t="s">
        <v>3976</v>
      </c>
      <c r="B1466" s="528">
        <v>41862</v>
      </c>
      <c r="C1466" s="535">
        <v>6</v>
      </c>
    </row>
    <row r="1467" spans="1:3" ht="13.5">
      <c r="A1467" s="527" t="s">
        <v>3977</v>
      </c>
      <c r="B1467" s="528">
        <v>41862</v>
      </c>
      <c r="C1467" s="535"/>
    </row>
    <row r="1468" spans="1:3" ht="13.5">
      <c r="A1468" s="527" t="s">
        <v>3978</v>
      </c>
      <c r="B1468" s="528">
        <v>41862</v>
      </c>
      <c r="C1468" s="535"/>
    </row>
    <row r="1469" spans="1:3" ht="13.5">
      <c r="A1469" s="527" t="s">
        <v>3979</v>
      </c>
      <c r="B1469" s="528">
        <v>41862</v>
      </c>
      <c r="C1469" s="535"/>
    </row>
    <row r="1470" spans="1:3" ht="13.5">
      <c r="A1470" s="527" t="s">
        <v>3980</v>
      </c>
      <c r="B1470" s="528">
        <v>41862</v>
      </c>
      <c r="C1470" s="535"/>
    </row>
    <row r="1471" spans="1:3" ht="13.5">
      <c r="A1471" s="527" t="s">
        <v>3981</v>
      </c>
      <c r="B1471" s="528">
        <v>41862</v>
      </c>
      <c r="C1471" s="535"/>
    </row>
    <row r="1472" spans="1:3" ht="13.5">
      <c r="A1472" s="527" t="s">
        <v>3982</v>
      </c>
      <c r="B1472" s="528">
        <v>41862</v>
      </c>
      <c r="C1472" s="535"/>
    </row>
    <row r="1473" spans="1:3" ht="13.5">
      <c r="A1473" s="527" t="s">
        <v>3983</v>
      </c>
      <c r="B1473" s="528">
        <v>41862</v>
      </c>
      <c r="C1473" s="535">
        <v>100</v>
      </c>
    </row>
    <row r="1474" spans="1:3" ht="13.5">
      <c r="A1474" s="527" t="s">
        <v>3984</v>
      </c>
      <c r="B1474" s="528">
        <v>41862</v>
      </c>
      <c r="C1474" s="535">
        <v>100</v>
      </c>
    </row>
    <row r="1475" spans="1:3" ht="13.5">
      <c r="A1475" s="527" t="s">
        <v>3985</v>
      </c>
      <c r="B1475" s="528">
        <v>41862</v>
      </c>
      <c r="C1475" s="535">
        <v>100</v>
      </c>
    </row>
    <row r="1476" spans="1:3" ht="13.5">
      <c r="A1476" s="527" t="s">
        <v>3986</v>
      </c>
      <c r="B1476" s="528">
        <v>41862</v>
      </c>
      <c r="C1476" s="535">
        <v>50</v>
      </c>
    </row>
    <row r="1477" spans="1:3" ht="13.5">
      <c r="A1477" s="527" t="s">
        <v>3987</v>
      </c>
      <c r="B1477" s="528">
        <v>41862</v>
      </c>
      <c r="C1477" s="535">
        <v>50</v>
      </c>
    </row>
    <row r="1478" spans="1:3" ht="13.5">
      <c r="A1478" s="527" t="s">
        <v>3988</v>
      </c>
      <c r="B1478" s="528">
        <v>41862</v>
      </c>
      <c r="C1478" s="535">
        <v>50</v>
      </c>
    </row>
    <row r="1479" spans="1:3" ht="13.5">
      <c r="A1479" s="527" t="s">
        <v>3989</v>
      </c>
      <c r="B1479" s="528">
        <v>41862</v>
      </c>
      <c r="C1479" s="535"/>
    </row>
    <row r="1480" spans="1:3" ht="13.5">
      <c r="A1480" s="527" t="s">
        <v>3990</v>
      </c>
      <c r="B1480" s="528">
        <v>41862</v>
      </c>
      <c r="C1480" s="535"/>
    </row>
    <row r="1481" spans="1:3" ht="13.5">
      <c r="A1481" s="527" t="s">
        <v>3991</v>
      </c>
      <c r="B1481" s="528">
        <v>41862</v>
      </c>
      <c r="C1481" s="535"/>
    </row>
    <row r="1482" spans="1:3" ht="13.5">
      <c r="A1482" s="527" t="s">
        <v>3992</v>
      </c>
      <c r="B1482" s="528">
        <v>41862</v>
      </c>
      <c r="C1482" s="535"/>
    </row>
    <row r="1483" spans="1:3" ht="13.5">
      <c r="A1483" s="527" t="s">
        <v>3993</v>
      </c>
      <c r="B1483" s="528">
        <v>41862</v>
      </c>
      <c r="C1483" s="535"/>
    </row>
    <row r="1484" spans="1:3" ht="13.5">
      <c r="A1484" s="527" t="s">
        <v>3994</v>
      </c>
      <c r="B1484" s="528">
        <v>41862</v>
      </c>
      <c r="C1484" s="535">
        <v>50</v>
      </c>
    </row>
    <row r="1485" spans="1:3" ht="13.5">
      <c r="A1485" s="527" t="s">
        <v>3995</v>
      </c>
      <c r="B1485" s="528">
        <v>41862</v>
      </c>
      <c r="C1485" s="535">
        <v>100</v>
      </c>
    </row>
    <row r="1486" spans="1:3" ht="13.5">
      <c r="A1486" s="527" t="s">
        <v>3996</v>
      </c>
      <c r="B1486" s="528">
        <v>41862</v>
      </c>
      <c r="C1486" s="535">
        <v>100</v>
      </c>
    </row>
    <row r="1487" spans="1:3" ht="13.5">
      <c r="A1487" s="527" t="s">
        <v>3997</v>
      </c>
      <c r="B1487" s="528">
        <v>41862</v>
      </c>
      <c r="C1487" s="535">
        <v>50</v>
      </c>
    </row>
    <row r="1488" spans="1:3" ht="13.5">
      <c r="A1488" s="527" t="s">
        <v>3998</v>
      </c>
      <c r="B1488" s="528">
        <v>41862</v>
      </c>
      <c r="C1488" s="535">
        <v>50</v>
      </c>
    </row>
    <row r="1489" spans="1:3" ht="13.5">
      <c r="A1489" s="527" t="s">
        <v>3999</v>
      </c>
      <c r="B1489" s="528">
        <v>41862</v>
      </c>
      <c r="C1489" s="535">
        <v>50</v>
      </c>
    </row>
    <row r="1490" spans="1:3" ht="13.5">
      <c r="A1490" s="527" t="s">
        <v>4000</v>
      </c>
      <c r="B1490" s="528">
        <v>41862</v>
      </c>
      <c r="C1490" s="535"/>
    </row>
    <row r="1491" spans="1:3" ht="13.5">
      <c r="A1491" s="527" t="s">
        <v>4001</v>
      </c>
      <c r="B1491" s="528">
        <v>41862</v>
      </c>
      <c r="C1491" s="535"/>
    </row>
    <row r="1492" spans="1:3" ht="13.5">
      <c r="A1492" s="527" t="s">
        <v>4002</v>
      </c>
      <c r="B1492" s="528">
        <v>41862</v>
      </c>
      <c r="C1492" s="535"/>
    </row>
    <row r="1493" spans="1:3" ht="13.5">
      <c r="A1493" s="527" t="s">
        <v>4003</v>
      </c>
      <c r="B1493" s="528">
        <v>41862</v>
      </c>
      <c r="C1493" s="535"/>
    </row>
    <row r="1494" spans="1:3" ht="13.5">
      <c r="A1494" s="527" t="s">
        <v>4004</v>
      </c>
      <c r="B1494" s="528">
        <v>41862</v>
      </c>
      <c r="C1494" s="535"/>
    </row>
    <row r="1495" spans="1:3" ht="13.5">
      <c r="A1495" s="527" t="s">
        <v>4005</v>
      </c>
      <c r="B1495" s="528">
        <v>41862</v>
      </c>
      <c r="C1495" s="535">
        <v>50</v>
      </c>
    </row>
    <row r="1496" spans="1:3" ht="13.5">
      <c r="A1496" s="527" t="s">
        <v>4006</v>
      </c>
      <c r="B1496" s="528">
        <v>41862</v>
      </c>
      <c r="C1496" s="535">
        <v>50</v>
      </c>
    </row>
    <row r="1497" spans="1:3" ht="13.5">
      <c r="A1497" s="527" t="s">
        <v>4007</v>
      </c>
      <c r="B1497" s="528">
        <v>41862</v>
      </c>
      <c r="C1497" s="535">
        <v>50</v>
      </c>
    </row>
    <row r="1498" spans="1:3" ht="13.5">
      <c r="A1498" s="527" t="s">
        <v>4008</v>
      </c>
      <c r="B1498" s="528">
        <v>41862</v>
      </c>
      <c r="C1498" s="535">
        <v>50</v>
      </c>
    </row>
    <row r="1499" spans="1:3" ht="13.5">
      <c r="A1499" s="527" t="s">
        <v>4009</v>
      </c>
      <c r="B1499" s="528">
        <v>41862</v>
      </c>
      <c r="C1499" s="535">
        <v>50</v>
      </c>
    </row>
    <row r="1500" spans="1:3" ht="13.5">
      <c r="A1500" s="527" t="s">
        <v>4010</v>
      </c>
      <c r="B1500" s="528">
        <v>41862</v>
      </c>
      <c r="C1500" s="535">
        <v>50</v>
      </c>
    </row>
    <row r="1501" spans="1:3" ht="13.5">
      <c r="A1501" s="527" t="s">
        <v>4011</v>
      </c>
      <c r="B1501" s="528">
        <v>41862</v>
      </c>
      <c r="C1501" s="535"/>
    </row>
    <row r="1502" spans="1:3" ht="13.5">
      <c r="A1502" s="527" t="s">
        <v>4012</v>
      </c>
      <c r="B1502" s="528">
        <v>41862</v>
      </c>
      <c r="C1502" s="535"/>
    </row>
    <row r="1503" spans="1:3" ht="13.5">
      <c r="A1503" s="527" t="s">
        <v>4013</v>
      </c>
      <c r="B1503" s="528">
        <v>41862</v>
      </c>
      <c r="C1503" s="535"/>
    </row>
    <row r="1504" spans="1:3" ht="13.5">
      <c r="A1504" s="527" t="s">
        <v>4014</v>
      </c>
      <c r="B1504" s="528">
        <v>41862</v>
      </c>
      <c r="C1504" s="535"/>
    </row>
    <row r="1505" spans="1:3" ht="13.5">
      <c r="A1505" s="527" t="s">
        <v>4015</v>
      </c>
      <c r="B1505" s="528">
        <v>41862</v>
      </c>
      <c r="C1505" s="535"/>
    </row>
    <row r="1506" spans="1:3" ht="13.5">
      <c r="A1506" s="527" t="s">
        <v>4016</v>
      </c>
      <c r="B1506" s="528">
        <v>41862</v>
      </c>
      <c r="C1506" s="535">
        <v>50</v>
      </c>
    </row>
    <row r="1507" spans="1:3" ht="13.5">
      <c r="A1507" s="527" t="s">
        <v>4017</v>
      </c>
      <c r="B1507" s="528">
        <v>41862</v>
      </c>
      <c r="C1507" s="535">
        <v>50</v>
      </c>
    </row>
    <row r="1508" spans="1:3" ht="13.5">
      <c r="A1508" s="527" t="s">
        <v>4018</v>
      </c>
      <c r="B1508" s="528">
        <v>41862</v>
      </c>
      <c r="C1508" s="535">
        <v>50</v>
      </c>
    </row>
    <row r="1509" spans="1:3" ht="13.5">
      <c r="A1509" s="527" t="s">
        <v>4019</v>
      </c>
      <c r="B1509" s="528">
        <v>41862</v>
      </c>
      <c r="C1509" s="535">
        <v>50</v>
      </c>
    </row>
    <row r="1510" spans="1:3" ht="13.5">
      <c r="A1510" s="527" t="s">
        <v>4020</v>
      </c>
      <c r="B1510" s="528">
        <v>41862</v>
      </c>
      <c r="C1510" s="535">
        <v>50</v>
      </c>
    </row>
    <row r="1511" spans="1:3" ht="13.5">
      <c r="A1511" s="527" t="s">
        <v>4021</v>
      </c>
      <c r="B1511" s="528">
        <v>41862</v>
      </c>
      <c r="C1511" s="535">
        <v>50</v>
      </c>
    </row>
    <row r="1512" spans="1:3" ht="13.5">
      <c r="A1512" s="527" t="s">
        <v>4022</v>
      </c>
      <c r="B1512" s="528">
        <v>41862</v>
      </c>
      <c r="C1512" s="535"/>
    </row>
    <row r="1513" spans="1:3" ht="13.5">
      <c r="A1513" s="527" t="s">
        <v>4023</v>
      </c>
      <c r="B1513" s="528">
        <v>41862</v>
      </c>
      <c r="C1513" s="535"/>
    </row>
    <row r="1514" spans="1:3" ht="13.5">
      <c r="A1514" s="527" t="s">
        <v>4024</v>
      </c>
      <c r="B1514" s="528">
        <v>41862</v>
      </c>
      <c r="C1514" s="535"/>
    </row>
    <row r="1515" spans="1:3" ht="13.5">
      <c r="A1515" s="527" t="s">
        <v>4025</v>
      </c>
      <c r="B1515" s="528">
        <v>41862</v>
      </c>
      <c r="C1515" s="535"/>
    </row>
    <row r="1516" spans="1:3" ht="13.5">
      <c r="A1516" s="527" t="s">
        <v>4026</v>
      </c>
      <c r="B1516" s="528">
        <v>41862</v>
      </c>
      <c r="C1516" s="535"/>
    </row>
    <row r="1517" spans="1:3" ht="13.5">
      <c r="A1517" s="527" t="s">
        <v>4027</v>
      </c>
      <c r="B1517" s="528">
        <v>41862</v>
      </c>
      <c r="C1517" s="535">
        <v>50</v>
      </c>
    </row>
    <row r="1518" spans="1:3" ht="13.5">
      <c r="A1518" s="527" t="s">
        <v>4028</v>
      </c>
      <c r="B1518" s="528">
        <v>41862</v>
      </c>
      <c r="C1518" s="535">
        <v>50</v>
      </c>
    </row>
    <row r="1519" spans="1:3" ht="13.5">
      <c r="A1519" s="527" t="s">
        <v>4029</v>
      </c>
      <c r="B1519" s="528">
        <v>41862</v>
      </c>
      <c r="C1519" s="535">
        <v>50</v>
      </c>
    </row>
    <row r="1520" spans="1:3" ht="13.5">
      <c r="A1520" s="527" t="s">
        <v>4030</v>
      </c>
      <c r="B1520" s="528">
        <v>41862</v>
      </c>
      <c r="C1520" s="535">
        <v>50</v>
      </c>
    </row>
    <row r="1521" spans="1:3" ht="13.5">
      <c r="A1521" s="527" t="s">
        <v>4031</v>
      </c>
      <c r="B1521" s="528">
        <v>41862</v>
      </c>
      <c r="C1521" s="535">
        <v>50</v>
      </c>
    </row>
    <row r="1522" spans="1:3" ht="13.5">
      <c r="A1522" s="527" t="s">
        <v>4032</v>
      </c>
      <c r="B1522" s="528">
        <v>41862</v>
      </c>
      <c r="C1522" s="535">
        <v>50</v>
      </c>
    </row>
    <row r="1523" spans="1:3" ht="13.5">
      <c r="A1523" s="527" t="s">
        <v>4033</v>
      </c>
      <c r="B1523" s="528">
        <v>41862</v>
      </c>
      <c r="C1523" s="535"/>
    </row>
    <row r="1524" spans="1:3" ht="13.5">
      <c r="A1524" s="527" t="s">
        <v>4034</v>
      </c>
      <c r="B1524" s="528">
        <v>41862</v>
      </c>
      <c r="C1524" s="535"/>
    </row>
    <row r="1525" spans="1:3" ht="13.5">
      <c r="A1525" s="527" t="s">
        <v>4035</v>
      </c>
      <c r="B1525" s="528">
        <v>41862</v>
      </c>
      <c r="C1525" s="535"/>
    </row>
    <row r="1526" spans="1:3" ht="13.5">
      <c r="A1526" s="527" t="s">
        <v>4036</v>
      </c>
      <c r="B1526" s="528">
        <v>41862</v>
      </c>
      <c r="C1526" s="535"/>
    </row>
    <row r="1527" spans="1:3" ht="13.5">
      <c r="A1527" s="527" t="s">
        <v>4037</v>
      </c>
      <c r="B1527" s="528">
        <v>41862</v>
      </c>
      <c r="C1527" s="535"/>
    </row>
    <row r="1528" spans="1:3" ht="13.5">
      <c r="A1528" s="527" t="s">
        <v>4038</v>
      </c>
      <c r="B1528" s="528">
        <v>41862</v>
      </c>
      <c r="C1528" s="535">
        <v>50</v>
      </c>
    </row>
    <row r="1529" spans="1:3" ht="13.5">
      <c r="A1529" s="527" t="s">
        <v>4039</v>
      </c>
      <c r="B1529" s="528">
        <v>41862</v>
      </c>
      <c r="C1529" s="535">
        <v>50</v>
      </c>
    </row>
    <row r="1530" spans="1:3" ht="13.5">
      <c r="A1530" s="527" t="s">
        <v>4040</v>
      </c>
      <c r="B1530" s="528">
        <v>41862</v>
      </c>
      <c r="C1530" s="535">
        <v>50</v>
      </c>
    </row>
    <row r="1531" spans="1:3" ht="13.5">
      <c r="A1531" s="527" t="s">
        <v>4041</v>
      </c>
      <c r="B1531" s="528">
        <v>41862</v>
      </c>
      <c r="C1531" s="535">
        <v>50</v>
      </c>
    </row>
    <row r="1532" spans="1:3" ht="13.5">
      <c r="A1532" s="527" t="s">
        <v>4042</v>
      </c>
      <c r="B1532" s="528">
        <v>41862</v>
      </c>
      <c r="C1532" s="535">
        <v>50</v>
      </c>
    </row>
    <row r="1533" spans="1:3" ht="13.5">
      <c r="A1533" s="527" t="s">
        <v>4043</v>
      </c>
      <c r="B1533" s="528">
        <v>41862</v>
      </c>
      <c r="C1533" s="535">
        <v>50</v>
      </c>
    </row>
    <row r="1534" spans="1:3" ht="13.5">
      <c r="A1534" s="527" t="s">
        <v>4044</v>
      </c>
      <c r="B1534" s="528">
        <v>41862</v>
      </c>
      <c r="C1534" s="535"/>
    </row>
    <row r="1535" spans="1:3" ht="13.5">
      <c r="A1535" s="527" t="s">
        <v>4045</v>
      </c>
      <c r="B1535" s="528">
        <v>41862</v>
      </c>
      <c r="C1535" s="535"/>
    </row>
    <row r="1536" spans="1:3" ht="13.5">
      <c r="A1536" s="527" t="s">
        <v>4046</v>
      </c>
      <c r="B1536" s="528">
        <v>41862</v>
      </c>
      <c r="C1536" s="535"/>
    </row>
    <row r="1537" spans="1:3" ht="13.5">
      <c r="A1537" s="527" t="s">
        <v>4047</v>
      </c>
      <c r="B1537" s="528">
        <v>41862</v>
      </c>
      <c r="C1537" s="535"/>
    </row>
    <row r="1538" spans="1:3" ht="13.5">
      <c r="A1538" s="527" t="s">
        <v>4048</v>
      </c>
      <c r="B1538" s="528">
        <v>41862</v>
      </c>
      <c r="C1538" s="535"/>
    </row>
    <row r="1539" spans="1:3" ht="13.5">
      <c r="A1539" s="527" t="s">
        <v>4049</v>
      </c>
      <c r="B1539" s="528">
        <v>41862</v>
      </c>
      <c r="C1539" s="535">
        <v>50</v>
      </c>
    </row>
    <row r="1540" spans="1:3" ht="13.5">
      <c r="A1540" s="527" t="s">
        <v>4050</v>
      </c>
      <c r="B1540" s="528">
        <v>41862</v>
      </c>
      <c r="C1540" s="535">
        <v>100</v>
      </c>
    </row>
    <row r="1541" spans="1:3" ht="13.5">
      <c r="A1541" s="527" t="s">
        <v>4051</v>
      </c>
      <c r="B1541" s="528">
        <v>41862</v>
      </c>
      <c r="C1541" s="535">
        <v>100</v>
      </c>
    </row>
    <row r="1542" spans="1:3" ht="13.5">
      <c r="A1542" s="527" t="s">
        <v>4052</v>
      </c>
      <c r="B1542" s="528">
        <v>41862</v>
      </c>
      <c r="C1542" s="535">
        <v>100</v>
      </c>
    </row>
    <row r="1543" spans="1:3" ht="13.5">
      <c r="A1543" s="527" t="s">
        <v>4053</v>
      </c>
      <c r="B1543" s="528">
        <v>41862</v>
      </c>
      <c r="C1543" s="535">
        <v>50</v>
      </c>
    </row>
    <row r="1544" spans="1:3" ht="13.5">
      <c r="A1544" s="527" t="s">
        <v>4054</v>
      </c>
      <c r="B1544" s="528">
        <v>41862</v>
      </c>
      <c r="C1544" s="535">
        <v>50</v>
      </c>
    </row>
    <row r="1545" spans="1:3" ht="13.5">
      <c r="A1545" s="527" t="s">
        <v>4055</v>
      </c>
      <c r="B1545" s="528">
        <v>41862</v>
      </c>
      <c r="C1545" s="535"/>
    </row>
    <row r="1546" spans="1:3" ht="13.5">
      <c r="A1546" s="527" t="s">
        <v>4056</v>
      </c>
      <c r="B1546" s="528">
        <v>41862</v>
      </c>
      <c r="C1546" s="535"/>
    </row>
    <row r="1547" spans="1:3" ht="13.5">
      <c r="A1547" s="527" t="s">
        <v>4057</v>
      </c>
      <c r="B1547" s="528">
        <v>41862</v>
      </c>
      <c r="C1547" s="535"/>
    </row>
    <row r="1548" spans="1:3" ht="13.5">
      <c r="A1548" s="527" t="s">
        <v>4058</v>
      </c>
      <c r="B1548" s="528">
        <v>41862</v>
      </c>
      <c r="C1548" s="535"/>
    </row>
    <row r="1549" spans="1:3" ht="13.5">
      <c r="A1549" s="527" t="s">
        <v>4059</v>
      </c>
      <c r="B1549" s="528">
        <v>41862</v>
      </c>
      <c r="C1549" s="535"/>
    </row>
    <row r="1550" spans="1:3" ht="13.5">
      <c r="A1550" s="527" t="s">
        <v>4060</v>
      </c>
      <c r="B1550" s="528">
        <v>41862</v>
      </c>
      <c r="C1550" s="535">
        <v>50</v>
      </c>
    </row>
    <row r="1551" spans="1:3" ht="13.5">
      <c r="A1551" s="527" t="s">
        <v>4061</v>
      </c>
      <c r="B1551" s="528">
        <v>41862</v>
      </c>
      <c r="C1551" s="535">
        <v>100</v>
      </c>
    </row>
    <row r="1552" spans="1:3" ht="13.5">
      <c r="A1552" s="527" t="s">
        <v>4062</v>
      </c>
      <c r="B1552" s="528">
        <v>41862</v>
      </c>
      <c r="C1552" s="535">
        <v>100</v>
      </c>
    </row>
    <row r="1553" spans="1:3" ht="13.5">
      <c r="A1553" s="527" t="s">
        <v>4063</v>
      </c>
      <c r="B1553" s="528">
        <v>41862</v>
      </c>
      <c r="C1553" s="535">
        <v>50</v>
      </c>
    </row>
    <row r="1554" spans="1:3" ht="13.5">
      <c r="A1554" s="527" t="s">
        <v>4064</v>
      </c>
      <c r="B1554" s="528">
        <v>41862</v>
      </c>
      <c r="C1554" s="535">
        <v>30</v>
      </c>
    </row>
    <row r="1555" spans="1:3" ht="13.5">
      <c r="A1555" s="527" t="s">
        <v>4065</v>
      </c>
      <c r="B1555" s="528">
        <v>41862</v>
      </c>
      <c r="C1555" s="535">
        <v>30</v>
      </c>
    </row>
    <row r="1556" spans="1:3" ht="13.5">
      <c r="A1556" s="527" t="s">
        <v>4066</v>
      </c>
      <c r="B1556" s="528">
        <v>41862</v>
      </c>
      <c r="C1556" s="535"/>
    </row>
    <row r="1557" spans="1:3" ht="13.5">
      <c r="A1557" s="527" t="s">
        <v>4067</v>
      </c>
      <c r="B1557" s="528">
        <v>41862</v>
      </c>
      <c r="C1557" s="535"/>
    </row>
    <row r="1558" spans="1:3" ht="13.5">
      <c r="A1558" s="527" t="s">
        <v>4068</v>
      </c>
      <c r="B1558" s="528">
        <v>41862</v>
      </c>
      <c r="C1558" s="535"/>
    </row>
    <row r="1559" spans="1:3" ht="13.5">
      <c r="A1559" s="527" t="s">
        <v>4069</v>
      </c>
      <c r="B1559" s="528">
        <v>41862</v>
      </c>
      <c r="C1559" s="535"/>
    </row>
    <row r="1560" spans="1:3" ht="13.5">
      <c r="A1560" s="527" t="s">
        <v>4070</v>
      </c>
      <c r="B1560" s="528">
        <v>41862</v>
      </c>
      <c r="C1560" s="535"/>
    </row>
    <row r="1561" spans="1:3" ht="13.5">
      <c r="A1561" s="527" t="s">
        <v>4071</v>
      </c>
      <c r="B1561" s="528">
        <v>41862</v>
      </c>
      <c r="C1561" s="535">
        <v>100</v>
      </c>
    </row>
    <row r="1562" spans="1:3" ht="13.5">
      <c r="A1562" s="527" t="s">
        <v>4072</v>
      </c>
      <c r="B1562" s="528">
        <v>41862</v>
      </c>
      <c r="C1562" s="535">
        <v>100</v>
      </c>
    </row>
    <row r="1563" spans="1:3" ht="13.5">
      <c r="A1563" s="527" t="s">
        <v>4073</v>
      </c>
      <c r="B1563" s="528">
        <v>41862</v>
      </c>
      <c r="C1563" s="535">
        <v>100</v>
      </c>
    </row>
    <row r="1564" spans="1:3" ht="13.5">
      <c r="A1564" s="527" t="s">
        <v>4074</v>
      </c>
      <c r="B1564" s="528">
        <v>41862</v>
      </c>
      <c r="C1564" s="535">
        <v>100</v>
      </c>
    </row>
    <row r="1565" spans="1:3" ht="13.5">
      <c r="A1565" s="527" t="s">
        <v>4075</v>
      </c>
      <c r="B1565" s="528">
        <v>41862</v>
      </c>
      <c r="C1565" s="535">
        <v>50</v>
      </c>
    </row>
    <row r="1566" spans="1:3" ht="13.5">
      <c r="A1566" s="527" t="s">
        <v>4076</v>
      </c>
      <c r="B1566" s="528">
        <v>41862</v>
      </c>
      <c r="C1566" s="535">
        <v>50</v>
      </c>
    </row>
    <row r="1567" spans="1:3" ht="13.5">
      <c r="A1567" s="527" t="s">
        <v>4077</v>
      </c>
      <c r="B1567" s="528">
        <v>41862</v>
      </c>
      <c r="C1567" s="535"/>
    </row>
    <row r="1568" spans="1:3" ht="13.5">
      <c r="A1568" s="527" t="s">
        <v>4078</v>
      </c>
      <c r="B1568" s="528">
        <v>41862</v>
      </c>
      <c r="C1568" s="535"/>
    </row>
    <row r="1569" spans="1:3" ht="13.5">
      <c r="A1569" s="527" t="s">
        <v>4079</v>
      </c>
      <c r="B1569" s="528">
        <v>41862</v>
      </c>
      <c r="C1569" s="535"/>
    </row>
    <row r="1570" spans="1:3" ht="13.5">
      <c r="A1570" s="527" t="s">
        <v>4080</v>
      </c>
      <c r="B1570" s="528">
        <v>41862</v>
      </c>
      <c r="C1570" s="535"/>
    </row>
    <row r="1571" spans="1:3" ht="13.5">
      <c r="A1571" s="527" t="s">
        <v>4081</v>
      </c>
      <c r="B1571" s="528">
        <v>41862</v>
      </c>
      <c r="C1571" s="535"/>
    </row>
    <row r="1572" spans="1:3" ht="13.5">
      <c r="A1572" s="527" t="s">
        <v>4082</v>
      </c>
      <c r="B1572" s="528">
        <v>41862</v>
      </c>
      <c r="C1572" s="535">
        <v>50</v>
      </c>
    </row>
    <row r="1573" spans="1:3" ht="13.5">
      <c r="A1573" s="527" t="s">
        <v>4083</v>
      </c>
      <c r="B1573" s="528">
        <v>41862</v>
      </c>
      <c r="C1573" s="535">
        <v>50</v>
      </c>
    </row>
    <row r="1574" spans="1:3" ht="13.5">
      <c r="A1574" s="527" t="s">
        <v>4084</v>
      </c>
      <c r="B1574" s="528">
        <v>41862</v>
      </c>
      <c r="C1574" s="535">
        <v>50</v>
      </c>
    </row>
    <row r="1575" spans="1:3" ht="13.5">
      <c r="A1575" s="527" t="s">
        <v>4085</v>
      </c>
      <c r="B1575" s="528">
        <v>41862</v>
      </c>
      <c r="C1575" s="535">
        <v>50</v>
      </c>
    </row>
    <row r="1576" spans="1:3" ht="13.5">
      <c r="A1576" s="527" t="s">
        <v>4086</v>
      </c>
      <c r="B1576" s="528">
        <v>41862</v>
      </c>
      <c r="C1576" s="535">
        <v>50</v>
      </c>
    </row>
    <row r="1577" spans="1:3" ht="13.5">
      <c r="A1577" s="527" t="s">
        <v>4087</v>
      </c>
      <c r="B1577" s="528">
        <v>41862</v>
      </c>
      <c r="C1577" s="535">
        <v>50</v>
      </c>
    </row>
    <row r="1578" spans="1:3" ht="13.5">
      <c r="A1578" s="527" t="s">
        <v>4088</v>
      </c>
      <c r="B1578" s="528">
        <v>41862</v>
      </c>
      <c r="C1578" s="535"/>
    </row>
    <row r="1579" spans="1:3" ht="13.5">
      <c r="A1579" s="527" t="s">
        <v>4089</v>
      </c>
      <c r="B1579" s="528">
        <v>41862</v>
      </c>
      <c r="C1579" s="535"/>
    </row>
    <row r="1580" spans="1:3" ht="13.5">
      <c r="A1580" s="527" t="s">
        <v>4090</v>
      </c>
      <c r="B1580" s="528">
        <v>41862</v>
      </c>
      <c r="C1580" s="535"/>
    </row>
    <row r="1581" spans="1:3" ht="13.5">
      <c r="A1581" s="527" t="s">
        <v>4091</v>
      </c>
      <c r="B1581" s="528">
        <v>41862</v>
      </c>
      <c r="C1581" s="535"/>
    </row>
    <row r="1582" spans="1:3" ht="13.5">
      <c r="A1582" s="527" t="s">
        <v>4092</v>
      </c>
      <c r="B1582" s="528">
        <v>41862</v>
      </c>
      <c r="C1582" s="535"/>
    </row>
    <row r="1583" spans="1:3" ht="13.5">
      <c r="A1583" s="527" t="s">
        <v>4093</v>
      </c>
      <c r="B1583" s="528">
        <v>41862</v>
      </c>
      <c r="C1583" s="535">
        <v>38</v>
      </c>
    </row>
    <row r="1584" spans="1:3" ht="13.5">
      <c r="A1584" s="527" t="s">
        <v>4094</v>
      </c>
      <c r="B1584" s="528">
        <v>41862</v>
      </c>
      <c r="C1584" s="535">
        <v>90</v>
      </c>
    </row>
    <row r="1585" spans="1:3" ht="13.5">
      <c r="A1585" s="527" t="s">
        <v>4095</v>
      </c>
      <c r="B1585" s="528">
        <v>41862</v>
      </c>
      <c r="C1585" s="535">
        <v>65</v>
      </c>
    </row>
    <row r="1586" spans="1:3" ht="13.5">
      <c r="A1586" s="527" t="s">
        <v>4096</v>
      </c>
      <c r="B1586" s="528">
        <v>41862</v>
      </c>
      <c r="C1586" s="535">
        <v>11</v>
      </c>
    </row>
    <row r="1587" spans="1:3" ht="13.5">
      <c r="A1587" s="527" t="s">
        <v>4097</v>
      </c>
      <c r="B1587" s="528">
        <v>41862</v>
      </c>
      <c r="C1587" s="535">
        <v>13</v>
      </c>
    </row>
    <row r="1588" spans="1:3" ht="13.5">
      <c r="A1588" s="527" t="s">
        <v>4098</v>
      </c>
      <c r="B1588" s="528">
        <v>41862</v>
      </c>
      <c r="C1588" s="535">
        <v>15</v>
      </c>
    </row>
    <row r="1589" spans="1:3" ht="13.5">
      <c r="A1589" s="527" t="s">
        <v>4099</v>
      </c>
      <c r="B1589" s="528">
        <v>41863</v>
      </c>
      <c r="C1589" s="535"/>
    </row>
    <row r="1590" spans="1:3" ht="13.5">
      <c r="A1590" s="527" t="s">
        <v>4100</v>
      </c>
      <c r="B1590" s="528">
        <v>41863</v>
      </c>
      <c r="C1590" s="535">
        <v>100</v>
      </c>
    </row>
    <row r="1591" spans="1:3" ht="13.5">
      <c r="A1591" s="527" t="s">
        <v>4101</v>
      </c>
      <c r="B1591" s="528">
        <v>41863</v>
      </c>
      <c r="C1591" s="535"/>
    </row>
    <row r="1592" spans="1:3" ht="13.5">
      <c r="A1592" s="527" t="s">
        <v>4102</v>
      </c>
      <c r="B1592" s="528">
        <v>41863</v>
      </c>
      <c r="C1592" s="535">
        <v>40</v>
      </c>
    </row>
    <row r="1593" spans="1:3" ht="13.5">
      <c r="A1593" s="527" t="s">
        <v>4103</v>
      </c>
      <c r="B1593" s="528">
        <v>41863</v>
      </c>
      <c r="C1593" s="535"/>
    </row>
    <row r="1594" spans="1:3" ht="13.5">
      <c r="A1594" s="527" t="s">
        <v>4104</v>
      </c>
      <c r="B1594" s="528">
        <v>41863</v>
      </c>
      <c r="C1594" s="535"/>
    </row>
    <row r="1595" spans="1:3" ht="13.5">
      <c r="A1595" s="527" t="s">
        <v>4105</v>
      </c>
      <c r="B1595" s="528">
        <v>41863</v>
      </c>
      <c r="C1595" s="535"/>
    </row>
    <row r="1596" spans="1:3" ht="13.5">
      <c r="A1596" s="527" t="s">
        <v>4106</v>
      </c>
      <c r="B1596" s="528">
        <v>41863</v>
      </c>
      <c r="C1596" s="535"/>
    </row>
    <row r="1597" spans="1:3" ht="13.5">
      <c r="A1597" s="527" t="s">
        <v>4107</v>
      </c>
      <c r="B1597" s="528">
        <v>41863</v>
      </c>
      <c r="C1597" s="535"/>
    </row>
    <row r="1598" spans="1:3" ht="13.5">
      <c r="A1598" s="527" t="s">
        <v>4108</v>
      </c>
      <c r="B1598" s="528">
        <v>41863</v>
      </c>
      <c r="C1598" s="535"/>
    </row>
    <row r="1599" spans="1:3" ht="13.5">
      <c r="A1599" s="527" t="s">
        <v>4109</v>
      </c>
      <c r="B1599" s="528">
        <v>41863</v>
      </c>
      <c r="C1599" s="535"/>
    </row>
    <row r="1600" spans="1:3" ht="13.5">
      <c r="A1600" s="527" t="s">
        <v>4110</v>
      </c>
      <c r="B1600" s="528">
        <v>41863</v>
      </c>
      <c r="C1600" s="535"/>
    </row>
    <row r="1601" spans="1:3" ht="13.5">
      <c r="A1601" s="527" t="s">
        <v>4111</v>
      </c>
      <c r="B1601" s="528">
        <v>41863</v>
      </c>
      <c r="C1601" s="535">
        <v>350</v>
      </c>
    </row>
    <row r="1602" spans="1:3" ht="13.5">
      <c r="A1602" s="527" t="s">
        <v>4112</v>
      </c>
      <c r="B1602" s="528">
        <v>41863</v>
      </c>
      <c r="C1602" s="535">
        <v>80</v>
      </c>
    </row>
    <row r="1603" spans="1:3" ht="13.5">
      <c r="A1603" s="527" t="s">
        <v>4113</v>
      </c>
      <c r="B1603" s="528">
        <v>41863</v>
      </c>
      <c r="C1603" s="535">
        <v>36</v>
      </c>
    </row>
    <row r="1604" spans="1:3" ht="13.5">
      <c r="A1604" s="527" t="s">
        <v>4114</v>
      </c>
      <c r="B1604" s="528">
        <v>41863</v>
      </c>
      <c r="C1604" s="535"/>
    </row>
    <row r="1605" spans="1:3" ht="13.5">
      <c r="A1605" s="527" t="s">
        <v>4115</v>
      </c>
      <c r="B1605" s="528">
        <v>41863</v>
      </c>
      <c r="C1605" s="535"/>
    </row>
    <row r="1606" spans="1:3" ht="13.5">
      <c r="A1606" s="527" t="s">
        <v>4116</v>
      </c>
      <c r="B1606" s="528">
        <v>41863</v>
      </c>
      <c r="C1606" s="535"/>
    </row>
    <row r="1607" spans="1:3" ht="13.5">
      <c r="A1607" s="527" t="s">
        <v>4117</v>
      </c>
      <c r="B1607" s="528">
        <v>41863</v>
      </c>
      <c r="C1607" s="535"/>
    </row>
    <row r="1608" spans="1:3" ht="13.5">
      <c r="A1608" s="527" t="s">
        <v>4118</v>
      </c>
      <c r="B1608" s="528">
        <v>41863</v>
      </c>
      <c r="C1608" s="535"/>
    </row>
    <row r="1609" spans="1:3" ht="13.5">
      <c r="A1609" s="527" t="s">
        <v>4119</v>
      </c>
      <c r="B1609" s="528">
        <v>41863</v>
      </c>
      <c r="C1609" s="535"/>
    </row>
    <row r="1610" spans="1:3" ht="13.5">
      <c r="A1610" s="527" t="s">
        <v>4120</v>
      </c>
      <c r="B1610" s="528">
        <v>41863</v>
      </c>
      <c r="C1610" s="535"/>
    </row>
    <row r="1611" spans="1:3" ht="13.5">
      <c r="A1611" s="527" t="s">
        <v>4121</v>
      </c>
      <c r="B1611" s="528">
        <v>41863</v>
      </c>
      <c r="C1611" s="535"/>
    </row>
    <row r="1612" spans="1:3" ht="13.5">
      <c r="A1612" s="527" t="s">
        <v>4122</v>
      </c>
      <c r="B1612" s="528">
        <v>41863</v>
      </c>
      <c r="C1612" s="535">
        <v>250</v>
      </c>
    </row>
    <row r="1613" spans="1:3" ht="13.5">
      <c r="A1613" s="527" t="s">
        <v>4123</v>
      </c>
      <c r="B1613" s="528">
        <v>41863</v>
      </c>
      <c r="C1613" s="535">
        <v>200</v>
      </c>
    </row>
    <row r="1614" spans="1:3" ht="13.5">
      <c r="A1614" s="527" t="s">
        <v>4124</v>
      </c>
      <c r="B1614" s="528">
        <v>41863</v>
      </c>
      <c r="C1614" s="535">
        <v>100</v>
      </c>
    </row>
    <row r="1615" spans="1:3" ht="13.5">
      <c r="A1615" s="527" t="s">
        <v>4125</v>
      </c>
      <c r="B1615" s="528">
        <v>41863</v>
      </c>
      <c r="C1615" s="535"/>
    </row>
    <row r="1616" spans="1:3" ht="13.5">
      <c r="A1616" s="527" t="s">
        <v>4126</v>
      </c>
      <c r="B1616" s="528">
        <v>41863</v>
      </c>
      <c r="C1616" s="535"/>
    </row>
    <row r="1617" spans="1:3" ht="13.5">
      <c r="A1617" s="527" t="s">
        <v>4127</v>
      </c>
      <c r="B1617" s="528">
        <v>41863</v>
      </c>
      <c r="C1617" s="535"/>
    </row>
    <row r="1618" spans="1:3" ht="13.5">
      <c r="A1618" s="527" t="s">
        <v>4128</v>
      </c>
      <c r="B1618" s="528">
        <v>41863</v>
      </c>
      <c r="C1618" s="535"/>
    </row>
    <row r="1619" spans="1:3" ht="13.5">
      <c r="A1619" s="527" t="s">
        <v>4129</v>
      </c>
      <c r="B1619" s="528">
        <v>41863</v>
      </c>
      <c r="C1619" s="535"/>
    </row>
    <row r="1620" spans="1:3" ht="13.5">
      <c r="A1620" s="527" t="s">
        <v>4130</v>
      </c>
      <c r="B1620" s="528">
        <v>41863</v>
      </c>
      <c r="C1620" s="535"/>
    </row>
    <row r="1621" spans="1:3" ht="13.5">
      <c r="A1621" s="527" t="s">
        <v>4131</v>
      </c>
      <c r="B1621" s="528">
        <v>41863</v>
      </c>
      <c r="C1621" s="535"/>
    </row>
    <row r="1622" spans="1:3" ht="13.5">
      <c r="A1622" s="527" t="s">
        <v>4132</v>
      </c>
      <c r="B1622" s="528">
        <v>41864</v>
      </c>
      <c r="C1622" s="535"/>
    </row>
    <row r="1623" spans="1:3" ht="13.5">
      <c r="A1623" s="527" t="s">
        <v>4133</v>
      </c>
      <c r="B1623" s="528">
        <v>41864</v>
      </c>
      <c r="C1623" s="535"/>
    </row>
    <row r="1624" spans="1:3" ht="13.5">
      <c r="A1624" s="527" t="s">
        <v>4134</v>
      </c>
      <c r="B1624" s="528">
        <v>41864</v>
      </c>
      <c r="C1624" s="535">
        <v>210</v>
      </c>
    </row>
    <row r="1625" spans="1:3" ht="13.5">
      <c r="A1625" s="527" t="s">
        <v>4135</v>
      </c>
      <c r="B1625" s="528">
        <v>41864</v>
      </c>
      <c r="C1625" s="535">
        <v>200</v>
      </c>
    </row>
    <row r="1626" spans="1:3" ht="13.5">
      <c r="A1626" s="527" t="s">
        <v>4136</v>
      </c>
      <c r="B1626" s="528">
        <v>41864</v>
      </c>
      <c r="C1626" s="535"/>
    </row>
    <row r="1627" spans="1:3" ht="13.5">
      <c r="A1627" s="527" t="s">
        <v>4137</v>
      </c>
      <c r="B1627" s="528">
        <v>41864</v>
      </c>
      <c r="C1627" s="535"/>
    </row>
    <row r="1628" spans="1:3" ht="13.5">
      <c r="A1628" s="527" t="s">
        <v>4138</v>
      </c>
      <c r="B1628" s="528">
        <v>41864</v>
      </c>
      <c r="C1628" s="535"/>
    </row>
    <row r="1629" spans="1:3" ht="13.5">
      <c r="A1629" s="527" t="s">
        <v>4139</v>
      </c>
      <c r="B1629" s="528">
        <v>41864</v>
      </c>
      <c r="C1629" s="535"/>
    </row>
    <row r="1630" spans="1:3" ht="13.5">
      <c r="A1630" s="527" t="s">
        <v>4140</v>
      </c>
      <c r="B1630" s="528">
        <v>41864</v>
      </c>
      <c r="C1630" s="535"/>
    </row>
    <row r="1631" spans="1:3" ht="13.5">
      <c r="A1631" s="527" t="s">
        <v>4141</v>
      </c>
      <c r="B1631" s="528">
        <v>41864</v>
      </c>
      <c r="C1631" s="535"/>
    </row>
    <row r="1632" spans="1:3" ht="13.5">
      <c r="A1632" s="527" t="s">
        <v>4142</v>
      </c>
      <c r="B1632" s="528">
        <v>41864</v>
      </c>
      <c r="C1632" s="535"/>
    </row>
    <row r="1633" spans="1:3" ht="13.5">
      <c r="A1633" s="527" t="s">
        <v>4143</v>
      </c>
      <c r="B1633" s="528">
        <v>41864</v>
      </c>
      <c r="C1633" s="535"/>
    </row>
    <row r="1634" spans="1:3" ht="13.5">
      <c r="A1634" s="527" t="s">
        <v>4144</v>
      </c>
      <c r="B1634" s="528">
        <v>41864</v>
      </c>
      <c r="C1634" s="535"/>
    </row>
    <row r="1635" spans="1:3" ht="13.5">
      <c r="A1635" s="527" t="s">
        <v>4145</v>
      </c>
      <c r="B1635" s="528">
        <v>41864</v>
      </c>
      <c r="C1635" s="535">
        <v>392</v>
      </c>
    </row>
    <row r="1636" spans="1:3" ht="13.5">
      <c r="A1636" s="527" t="s">
        <v>4146</v>
      </c>
      <c r="B1636" s="528">
        <v>41864</v>
      </c>
      <c r="C1636" s="535">
        <v>399</v>
      </c>
    </row>
    <row r="1637" spans="1:3" ht="13.5">
      <c r="A1637" s="527" t="s">
        <v>4147</v>
      </c>
      <c r="B1637" s="528">
        <v>41864</v>
      </c>
      <c r="C1637" s="535"/>
    </row>
    <row r="1638" spans="1:3" ht="13.5">
      <c r="A1638" s="527" t="s">
        <v>4148</v>
      </c>
      <c r="B1638" s="528">
        <v>41864</v>
      </c>
      <c r="C1638" s="535"/>
    </row>
    <row r="1639" spans="1:3" ht="13.5">
      <c r="A1639" s="527" t="s">
        <v>4149</v>
      </c>
      <c r="B1639" s="528">
        <v>41864</v>
      </c>
      <c r="C1639" s="535"/>
    </row>
    <row r="1640" spans="1:3" ht="13.5">
      <c r="A1640" s="527" t="s">
        <v>4150</v>
      </c>
      <c r="B1640" s="528">
        <v>41864</v>
      </c>
      <c r="C1640" s="535"/>
    </row>
    <row r="1641" spans="1:3" ht="13.5">
      <c r="A1641" s="527" t="s">
        <v>4151</v>
      </c>
      <c r="B1641" s="528">
        <v>41864</v>
      </c>
      <c r="C1641" s="535"/>
    </row>
    <row r="1642" spans="1:3" ht="13.5">
      <c r="A1642" s="527" t="s">
        <v>4152</v>
      </c>
      <c r="B1642" s="528">
        <v>41864</v>
      </c>
      <c r="C1642" s="535"/>
    </row>
    <row r="1643" spans="1:3" ht="13.5">
      <c r="A1643" s="527" t="s">
        <v>4153</v>
      </c>
      <c r="B1643" s="528">
        <v>41864</v>
      </c>
      <c r="C1643" s="535"/>
    </row>
    <row r="1644" spans="1:3" ht="13.5">
      <c r="A1644" s="527" t="s">
        <v>4154</v>
      </c>
      <c r="B1644" s="528">
        <v>41864</v>
      </c>
      <c r="C1644" s="535"/>
    </row>
    <row r="1645" spans="1:3" ht="13.5">
      <c r="A1645" s="527" t="s">
        <v>4155</v>
      </c>
      <c r="B1645" s="528">
        <v>41864</v>
      </c>
      <c r="C1645" s="535">
        <v>100</v>
      </c>
    </row>
    <row r="1646" spans="1:3" ht="13.5">
      <c r="A1646" s="527" t="s">
        <v>4156</v>
      </c>
      <c r="B1646" s="528">
        <v>41864</v>
      </c>
      <c r="C1646" s="535">
        <v>70</v>
      </c>
    </row>
    <row r="1647" spans="1:3" ht="13.5">
      <c r="A1647" s="527" t="s">
        <v>4157</v>
      </c>
      <c r="B1647" s="528">
        <v>41864</v>
      </c>
      <c r="C1647" s="535">
        <v>30</v>
      </c>
    </row>
    <row r="1648" spans="1:3" ht="13.5">
      <c r="A1648" s="527" t="s">
        <v>4158</v>
      </c>
      <c r="B1648" s="528">
        <v>41864</v>
      </c>
      <c r="C1648" s="535"/>
    </row>
    <row r="1649" spans="1:3" ht="13.5">
      <c r="A1649" s="527" t="s">
        <v>4159</v>
      </c>
      <c r="B1649" s="528">
        <v>41864</v>
      </c>
      <c r="C1649" s="535"/>
    </row>
    <row r="1650" spans="1:3" ht="13.5">
      <c r="A1650" s="527" t="s">
        <v>4160</v>
      </c>
      <c r="B1650" s="528">
        <v>41864</v>
      </c>
      <c r="C1650" s="535"/>
    </row>
    <row r="1651" spans="1:3" ht="13.5">
      <c r="A1651" s="527" t="s">
        <v>4161</v>
      </c>
      <c r="B1651" s="528">
        <v>41864</v>
      </c>
      <c r="C1651" s="535"/>
    </row>
    <row r="1652" spans="1:3" ht="13.5">
      <c r="A1652" s="527" t="s">
        <v>4162</v>
      </c>
      <c r="B1652" s="528">
        <v>41864</v>
      </c>
      <c r="C1652" s="535"/>
    </row>
    <row r="1653" spans="1:3" ht="13.5">
      <c r="A1653" s="527" t="s">
        <v>4163</v>
      </c>
      <c r="B1653" s="528">
        <v>41864</v>
      </c>
      <c r="C1653" s="535"/>
    </row>
    <row r="1654" spans="1:3" ht="13.5">
      <c r="A1654" s="527" t="s">
        <v>4164</v>
      </c>
      <c r="B1654" s="528">
        <v>41864</v>
      </c>
      <c r="C1654" s="535"/>
    </row>
    <row r="1655" spans="1:3" ht="13.5">
      <c r="A1655" s="527" t="s">
        <v>4165</v>
      </c>
      <c r="B1655" s="528">
        <v>41864</v>
      </c>
      <c r="C1655" s="535"/>
    </row>
    <row r="1656" spans="1:3" ht="13.5">
      <c r="A1656" s="527" t="s">
        <v>4166</v>
      </c>
      <c r="B1656" s="528">
        <v>41864</v>
      </c>
      <c r="C1656" s="535">
        <v>100</v>
      </c>
    </row>
    <row r="1657" spans="1:3" ht="13.5">
      <c r="A1657" s="527" t="s">
        <v>4167</v>
      </c>
      <c r="B1657" s="528">
        <v>41864</v>
      </c>
      <c r="C1657" s="535">
        <v>70</v>
      </c>
    </row>
    <row r="1658" spans="1:3" ht="13.5">
      <c r="A1658" s="527" t="s">
        <v>4168</v>
      </c>
      <c r="B1658" s="528">
        <v>41864</v>
      </c>
      <c r="C1658" s="535">
        <v>30</v>
      </c>
    </row>
    <row r="1659" spans="1:3" ht="13.5">
      <c r="A1659" s="527" t="s">
        <v>4169</v>
      </c>
      <c r="B1659" s="528">
        <v>41864</v>
      </c>
      <c r="C1659" s="535"/>
    </row>
    <row r="1660" spans="1:3" ht="13.5">
      <c r="A1660" s="527" t="s">
        <v>4170</v>
      </c>
      <c r="B1660" s="528">
        <v>41864</v>
      </c>
      <c r="C1660" s="535"/>
    </row>
    <row r="1661" spans="1:3" ht="13.5">
      <c r="A1661" s="527" t="s">
        <v>4171</v>
      </c>
      <c r="B1661" s="528">
        <v>41864</v>
      </c>
      <c r="C1661" s="535"/>
    </row>
    <row r="1662" spans="1:3" ht="13.5">
      <c r="A1662" s="527" t="s">
        <v>4172</v>
      </c>
      <c r="B1662" s="528">
        <v>41864</v>
      </c>
      <c r="C1662" s="535"/>
    </row>
    <row r="1663" spans="1:3" ht="13.5">
      <c r="A1663" s="527" t="s">
        <v>4173</v>
      </c>
      <c r="B1663" s="528">
        <v>41864</v>
      </c>
      <c r="C1663" s="535"/>
    </row>
    <row r="1664" spans="1:3" ht="13.5">
      <c r="A1664" s="527" t="s">
        <v>4174</v>
      </c>
      <c r="B1664" s="528">
        <v>41864</v>
      </c>
      <c r="C1664" s="535"/>
    </row>
    <row r="1665" spans="1:3" ht="13.5">
      <c r="A1665" s="527" t="s">
        <v>4175</v>
      </c>
      <c r="B1665" s="528">
        <v>41864</v>
      </c>
      <c r="C1665" s="535"/>
    </row>
    <row r="1666" spans="1:3" ht="13.5">
      <c r="A1666" s="527" t="s">
        <v>4176</v>
      </c>
      <c r="B1666" s="528">
        <v>41869</v>
      </c>
      <c r="C1666" s="535">
        <v>100</v>
      </c>
    </row>
    <row r="1667" spans="1:3" ht="13.5">
      <c r="A1667" s="527" t="s">
        <v>4177</v>
      </c>
      <c r="B1667" s="528">
        <v>41869</v>
      </c>
      <c r="C1667" s="535"/>
    </row>
    <row r="1668" spans="1:3" ht="13.5">
      <c r="A1668" s="527" t="s">
        <v>4178</v>
      </c>
      <c r="B1668" s="528">
        <v>41869</v>
      </c>
      <c r="C1668" s="535"/>
    </row>
    <row r="1669" spans="1:3" ht="13.5">
      <c r="A1669" s="527" t="s">
        <v>4179</v>
      </c>
      <c r="B1669" s="528">
        <v>41869</v>
      </c>
      <c r="C1669" s="535"/>
    </row>
    <row r="1670" spans="1:3" ht="13.5">
      <c r="A1670" s="527" t="s">
        <v>4180</v>
      </c>
      <c r="B1670" s="528">
        <v>41869</v>
      </c>
      <c r="C1670" s="535"/>
    </row>
    <row r="1671" spans="1:3" ht="13.5">
      <c r="A1671" s="527" t="s">
        <v>4181</v>
      </c>
      <c r="B1671" s="528">
        <v>41869</v>
      </c>
      <c r="C1671" s="535"/>
    </row>
    <row r="1672" spans="1:3" ht="13.5">
      <c r="A1672" s="527" t="s">
        <v>4182</v>
      </c>
      <c r="B1672" s="528">
        <v>41869</v>
      </c>
      <c r="C1672" s="535"/>
    </row>
    <row r="1673" spans="1:3" ht="13.5">
      <c r="A1673" s="527" t="s">
        <v>4183</v>
      </c>
      <c r="B1673" s="528">
        <v>41869</v>
      </c>
      <c r="C1673" s="535"/>
    </row>
    <row r="1674" spans="1:3" ht="13.5">
      <c r="A1674" s="527" t="s">
        <v>4184</v>
      </c>
      <c r="B1674" s="528">
        <v>41869</v>
      </c>
      <c r="C1674" s="535"/>
    </row>
    <row r="1675" spans="1:3" ht="13.5">
      <c r="A1675" s="527" t="s">
        <v>4185</v>
      </c>
      <c r="B1675" s="528">
        <v>41869</v>
      </c>
      <c r="C1675" s="535"/>
    </row>
    <row r="1676" spans="1:3" ht="13.5">
      <c r="A1676" s="527" t="s">
        <v>4186</v>
      </c>
      <c r="B1676" s="528">
        <v>41869</v>
      </c>
      <c r="C1676" s="535"/>
    </row>
    <row r="1677" spans="1:3" ht="13.5">
      <c r="A1677" s="527" t="s">
        <v>4187</v>
      </c>
      <c r="B1677" s="528">
        <v>41869</v>
      </c>
      <c r="C1677" s="535"/>
    </row>
    <row r="1678" spans="1:3" ht="13.5">
      <c r="A1678" s="527" t="s">
        <v>4188</v>
      </c>
      <c r="B1678" s="528">
        <v>41869</v>
      </c>
      <c r="C1678" s="535"/>
    </row>
    <row r="1679" spans="1:3" ht="13.5">
      <c r="A1679" s="527" t="s">
        <v>4189</v>
      </c>
      <c r="B1679" s="528">
        <v>41869</v>
      </c>
      <c r="C1679" s="535">
        <v>40</v>
      </c>
    </row>
    <row r="1680" spans="1:3" ht="13.5">
      <c r="A1680" s="527" t="s">
        <v>4190</v>
      </c>
      <c r="B1680" s="528">
        <v>41869</v>
      </c>
      <c r="C1680" s="535">
        <v>40</v>
      </c>
    </row>
    <row r="1681" spans="1:3" ht="13.5">
      <c r="A1681" s="527" t="s">
        <v>4191</v>
      </c>
      <c r="B1681" s="528">
        <v>41869</v>
      </c>
      <c r="C1681" s="535"/>
    </row>
    <row r="1682" spans="1:3" ht="13.5">
      <c r="A1682" s="527" t="s">
        <v>4192</v>
      </c>
      <c r="B1682" s="528">
        <v>41869</v>
      </c>
      <c r="C1682" s="535"/>
    </row>
    <row r="1683" spans="1:3" ht="13.5">
      <c r="A1683" s="527" t="s">
        <v>4193</v>
      </c>
      <c r="B1683" s="528">
        <v>41869</v>
      </c>
      <c r="C1683" s="535"/>
    </row>
    <row r="1684" spans="1:3" ht="13.5">
      <c r="A1684" s="527" t="s">
        <v>4194</v>
      </c>
      <c r="B1684" s="528">
        <v>41869</v>
      </c>
      <c r="C1684" s="535"/>
    </row>
    <row r="1685" spans="1:3" ht="13.5">
      <c r="A1685" s="527" t="s">
        <v>4195</v>
      </c>
      <c r="B1685" s="528">
        <v>41869</v>
      </c>
      <c r="C1685" s="535"/>
    </row>
    <row r="1686" spans="1:3" ht="13.5">
      <c r="A1686" s="527" t="s">
        <v>4196</v>
      </c>
      <c r="B1686" s="528">
        <v>41869</v>
      </c>
      <c r="C1686" s="535"/>
    </row>
    <row r="1687" spans="1:3" ht="13.5">
      <c r="A1687" s="527" t="s">
        <v>4197</v>
      </c>
      <c r="B1687" s="528">
        <v>41869</v>
      </c>
      <c r="C1687" s="535"/>
    </row>
    <row r="1688" spans="1:3" ht="13.5">
      <c r="A1688" s="527" t="s">
        <v>4198</v>
      </c>
      <c r="B1688" s="528">
        <v>41870</v>
      </c>
      <c r="C1688" s="535"/>
    </row>
    <row r="1689" spans="1:3" ht="13.5">
      <c r="A1689" s="527" t="s">
        <v>4199</v>
      </c>
      <c r="B1689" s="528">
        <v>41870</v>
      </c>
      <c r="C1689" s="535">
        <v>199</v>
      </c>
    </row>
    <row r="1690" spans="1:3" ht="13.5">
      <c r="A1690" s="527" t="s">
        <v>4200</v>
      </c>
      <c r="B1690" s="528">
        <v>41870</v>
      </c>
      <c r="C1690" s="535">
        <v>150</v>
      </c>
    </row>
    <row r="1691" spans="1:3" ht="13.5">
      <c r="A1691" s="527" t="s">
        <v>4201</v>
      </c>
      <c r="B1691" s="528">
        <v>41870</v>
      </c>
      <c r="C1691" s="535">
        <v>102</v>
      </c>
    </row>
    <row r="1692" spans="1:3" ht="13.5">
      <c r="A1692" s="527" t="s">
        <v>4202</v>
      </c>
      <c r="B1692" s="528">
        <v>41870</v>
      </c>
      <c r="C1692" s="535"/>
    </row>
    <row r="1693" spans="1:3" ht="13.5">
      <c r="A1693" s="527" t="s">
        <v>4203</v>
      </c>
      <c r="B1693" s="528">
        <v>41870</v>
      </c>
      <c r="C1693" s="535"/>
    </row>
    <row r="1694" spans="1:3" ht="13.5">
      <c r="A1694" s="527" t="s">
        <v>4204</v>
      </c>
      <c r="B1694" s="528">
        <v>41870</v>
      </c>
      <c r="C1694" s="535"/>
    </row>
    <row r="1695" spans="1:3" ht="13.5">
      <c r="A1695" s="527" t="s">
        <v>4205</v>
      </c>
      <c r="B1695" s="528">
        <v>41870</v>
      </c>
      <c r="C1695" s="535"/>
    </row>
    <row r="1696" spans="1:3" ht="13.5">
      <c r="A1696" s="527" t="s">
        <v>4206</v>
      </c>
      <c r="B1696" s="528">
        <v>41870</v>
      </c>
      <c r="C1696" s="535"/>
    </row>
    <row r="1697" spans="1:3" ht="13.5">
      <c r="A1697" s="527" t="s">
        <v>4207</v>
      </c>
      <c r="B1697" s="528">
        <v>41870</v>
      </c>
      <c r="C1697" s="535"/>
    </row>
    <row r="1698" spans="1:3" ht="13.5">
      <c r="A1698" s="527" t="s">
        <v>4208</v>
      </c>
      <c r="B1698" s="528">
        <v>41870</v>
      </c>
      <c r="C1698" s="535"/>
    </row>
    <row r="1699" spans="1:3" ht="13.5">
      <c r="A1699" s="527" t="s">
        <v>4209</v>
      </c>
      <c r="B1699" s="528">
        <v>41870</v>
      </c>
      <c r="C1699" s="535"/>
    </row>
    <row r="1700" spans="1:3" ht="13.5">
      <c r="A1700" s="527" t="s">
        <v>4210</v>
      </c>
      <c r="B1700" s="528">
        <v>41870</v>
      </c>
      <c r="C1700" s="535"/>
    </row>
    <row r="1701" spans="1:3" ht="13.5">
      <c r="A1701" s="527" t="s">
        <v>4211</v>
      </c>
      <c r="B1701" s="528">
        <v>41870</v>
      </c>
      <c r="C1701" s="535">
        <v>200</v>
      </c>
    </row>
    <row r="1702" spans="1:3" ht="13.5">
      <c r="A1702" s="527" t="s">
        <v>4212</v>
      </c>
      <c r="B1702" s="528">
        <v>41870</v>
      </c>
      <c r="C1702" s="535">
        <v>250</v>
      </c>
    </row>
    <row r="1703" spans="1:3" ht="13.5">
      <c r="A1703" s="527" t="s">
        <v>4213</v>
      </c>
      <c r="B1703" s="528">
        <v>41870</v>
      </c>
      <c r="C1703" s="535"/>
    </row>
    <row r="1704" spans="1:3" ht="13.5">
      <c r="A1704" s="527" t="s">
        <v>4214</v>
      </c>
      <c r="B1704" s="528">
        <v>41870</v>
      </c>
      <c r="C1704" s="535"/>
    </row>
    <row r="1705" spans="1:3" ht="13.5">
      <c r="A1705" s="527" t="s">
        <v>4215</v>
      </c>
      <c r="B1705" s="528">
        <v>41870</v>
      </c>
      <c r="C1705" s="535"/>
    </row>
    <row r="1706" spans="1:3" ht="13.5">
      <c r="A1706" s="527" t="s">
        <v>4216</v>
      </c>
      <c r="B1706" s="528">
        <v>41870</v>
      </c>
      <c r="C1706" s="535"/>
    </row>
    <row r="1707" spans="1:3" ht="13.5">
      <c r="A1707" s="527" t="s">
        <v>4217</v>
      </c>
      <c r="B1707" s="528">
        <v>41870</v>
      </c>
      <c r="C1707" s="535"/>
    </row>
    <row r="1708" spans="1:3" ht="13.5">
      <c r="A1708" s="527" t="s">
        <v>4218</v>
      </c>
      <c r="B1708" s="528">
        <v>41870</v>
      </c>
      <c r="C1708" s="535"/>
    </row>
    <row r="1709" spans="1:3" ht="13.5">
      <c r="A1709" s="527" t="s">
        <v>4219</v>
      </c>
      <c r="B1709" s="528">
        <v>41870</v>
      </c>
      <c r="C1709" s="535"/>
    </row>
    <row r="1710" spans="1:3" ht="13.5">
      <c r="A1710" s="527" t="s">
        <v>4220</v>
      </c>
      <c r="B1710" s="528">
        <v>41872</v>
      </c>
      <c r="C1710" s="535">
        <v>100</v>
      </c>
    </row>
    <row r="1711" spans="1:3" ht="13.5">
      <c r="A1711" s="527" t="s">
        <v>4221</v>
      </c>
      <c r="B1711" s="528">
        <v>41872</v>
      </c>
      <c r="C1711" s="535"/>
    </row>
    <row r="1712" spans="1:3" ht="13.5">
      <c r="A1712" s="527" t="s">
        <v>4222</v>
      </c>
      <c r="B1712" s="528">
        <v>41872</v>
      </c>
      <c r="C1712" s="535"/>
    </row>
    <row r="1713" spans="1:3" ht="13.5">
      <c r="A1713" s="527" t="s">
        <v>4223</v>
      </c>
      <c r="B1713" s="528">
        <v>41872</v>
      </c>
      <c r="C1713" s="535"/>
    </row>
    <row r="1714" spans="1:3" ht="13.5">
      <c r="A1714" s="527" t="s">
        <v>4224</v>
      </c>
      <c r="B1714" s="528">
        <v>41872</v>
      </c>
      <c r="C1714" s="535"/>
    </row>
    <row r="1715" spans="1:3" ht="13.5">
      <c r="A1715" s="527" t="s">
        <v>4225</v>
      </c>
      <c r="B1715" s="528">
        <v>41872</v>
      </c>
      <c r="C1715" s="535"/>
    </row>
    <row r="1716" spans="1:3" ht="13.5">
      <c r="A1716" s="527" t="s">
        <v>4226</v>
      </c>
      <c r="B1716" s="528">
        <v>41872</v>
      </c>
      <c r="C1716" s="535"/>
    </row>
    <row r="1717" spans="1:3" ht="13.5">
      <c r="A1717" s="527" t="s">
        <v>4227</v>
      </c>
      <c r="B1717" s="528">
        <v>41872</v>
      </c>
      <c r="C1717" s="535"/>
    </row>
    <row r="1718" spans="1:3" ht="13.5">
      <c r="A1718" s="527" t="s">
        <v>4228</v>
      </c>
      <c r="B1718" s="528">
        <v>41872</v>
      </c>
      <c r="C1718" s="535"/>
    </row>
    <row r="1719" spans="1:3" ht="13.5">
      <c r="A1719" s="527" t="s">
        <v>4229</v>
      </c>
      <c r="B1719" s="528">
        <v>41872</v>
      </c>
      <c r="C1719" s="535"/>
    </row>
    <row r="1720" spans="1:3" ht="13.5">
      <c r="A1720" s="527" t="s">
        <v>4230</v>
      </c>
      <c r="B1720" s="528">
        <v>41872</v>
      </c>
      <c r="C1720" s="535"/>
    </row>
    <row r="1721" spans="1:3" ht="13.5">
      <c r="A1721" s="527" t="s">
        <v>4231</v>
      </c>
      <c r="B1721" s="528">
        <v>41872</v>
      </c>
      <c r="C1721" s="535">
        <v>50</v>
      </c>
    </row>
    <row r="1722" spans="1:3" ht="13.5">
      <c r="A1722" s="527" t="s">
        <v>4232</v>
      </c>
      <c r="B1722" s="528">
        <v>41872</v>
      </c>
      <c r="C1722" s="535"/>
    </row>
    <row r="1723" spans="1:3" ht="13.5">
      <c r="A1723" s="527" t="s">
        <v>4233</v>
      </c>
      <c r="B1723" s="528">
        <v>41872</v>
      </c>
      <c r="C1723" s="535"/>
    </row>
    <row r="1724" spans="1:3" ht="13.5">
      <c r="A1724" s="527" t="s">
        <v>4234</v>
      </c>
      <c r="B1724" s="528">
        <v>41872</v>
      </c>
      <c r="C1724" s="535"/>
    </row>
    <row r="1725" spans="1:3" ht="13.5">
      <c r="A1725" s="527" t="s">
        <v>4235</v>
      </c>
      <c r="B1725" s="528">
        <v>41872</v>
      </c>
      <c r="C1725" s="535"/>
    </row>
    <row r="1726" spans="1:3" ht="13.5">
      <c r="A1726" s="527" t="s">
        <v>4236</v>
      </c>
      <c r="B1726" s="528">
        <v>41872</v>
      </c>
      <c r="C1726" s="535"/>
    </row>
    <row r="1727" spans="1:3" ht="13.5">
      <c r="A1727" s="527" t="s">
        <v>4237</v>
      </c>
      <c r="B1727" s="528">
        <v>41872</v>
      </c>
      <c r="C1727" s="535"/>
    </row>
    <row r="1728" spans="1:3" ht="13.5">
      <c r="A1728" s="527" t="s">
        <v>4238</v>
      </c>
      <c r="B1728" s="528">
        <v>41872</v>
      </c>
      <c r="C1728" s="535"/>
    </row>
    <row r="1729" spans="1:3" ht="13.5">
      <c r="A1729" s="527" t="s">
        <v>4239</v>
      </c>
      <c r="B1729" s="528">
        <v>41872</v>
      </c>
      <c r="C1729" s="535"/>
    </row>
    <row r="1730" spans="1:3" ht="13.5">
      <c r="A1730" s="527" t="s">
        <v>4240</v>
      </c>
      <c r="B1730" s="528">
        <v>41872</v>
      </c>
      <c r="C1730" s="535"/>
    </row>
    <row r="1731" spans="1:3" ht="13.5">
      <c r="A1731" s="527" t="s">
        <v>4241</v>
      </c>
      <c r="B1731" s="528">
        <v>41872</v>
      </c>
      <c r="C1731" s="535"/>
    </row>
    <row r="1732" spans="1:3" ht="13.5">
      <c r="A1732" s="527" t="s">
        <v>4242</v>
      </c>
      <c r="B1732" s="528">
        <v>41872</v>
      </c>
      <c r="C1732" s="535">
        <v>70</v>
      </c>
    </row>
    <row r="1733" spans="1:3" ht="13.5">
      <c r="A1733" s="527" t="s">
        <v>4243</v>
      </c>
      <c r="B1733" s="528">
        <v>41872</v>
      </c>
      <c r="C1733" s="535"/>
    </row>
    <row r="1734" spans="1:3" ht="13.5">
      <c r="A1734" s="527" t="s">
        <v>4244</v>
      </c>
      <c r="B1734" s="528">
        <v>41872</v>
      </c>
      <c r="C1734" s="535"/>
    </row>
    <row r="1735" spans="1:3" ht="13.5">
      <c r="A1735" s="527" t="s">
        <v>4245</v>
      </c>
      <c r="B1735" s="528">
        <v>41872</v>
      </c>
      <c r="C1735" s="535"/>
    </row>
    <row r="1736" spans="1:3" ht="13.5">
      <c r="A1736" s="527" t="s">
        <v>4246</v>
      </c>
      <c r="B1736" s="528">
        <v>41872</v>
      </c>
      <c r="C1736" s="535"/>
    </row>
    <row r="1737" spans="1:3" ht="13.5">
      <c r="A1737" s="527" t="s">
        <v>4247</v>
      </c>
      <c r="B1737" s="528">
        <v>41872</v>
      </c>
      <c r="C1737" s="535"/>
    </row>
    <row r="1738" spans="1:3" ht="13.5">
      <c r="A1738" s="527" t="s">
        <v>4248</v>
      </c>
      <c r="B1738" s="528">
        <v>41872</v>
      </c>
      <c r="C1738" s="535"/>
    </row>
    <row r="1739" spans="1:3" ht="13.5">
      <c r="A1739" s="527" t="s">
        <v>4249</v>
      </c>
      <c r="B1739" s="528">
        <v>41872</v>
      </c>
      <c r="C1739" s="535"/>
    </row>
    <row r="1740" spans="1:3" ht="13.5">
      <c r="A1740" s="527" t="s">
        <v>4250</v>
      </c>
      <c r="B1740" s="528">
        <v>41872</v>
      </c>
      <c r="C1740" s="535"/>
    </row>
    <row r="1741" spans="1:3" ht="13.5">
      <c r="A1741" s="527" t="s">
        <v>4251</v>
      </c>
      <c r="B1741" s="528">
        <v>41872</v>
      </c>
      <c r="C1741" s="535"/>
    </row>
    <row r="1742" spans="1:3" ht="13.5">
      <c r="A1742" s="527" t="s">
        <v>4252</v>
      </c>
      <c r="B1742" s="528">
        <v>41872</v>
      </c>
      <c r="C1742" s="535"/>
    </row>
    <row r="1743" spans="1:3" ht="13.5">
      <c r="A1743" s="527" t="s">
        <v>4253</v>
      </c>
      <c r="B1743" s="528">
        <v>41873</v>
      </c>
      <c r="C1743" s="535"/>
    </row>
    <row r="1744" spans="1:3" ht="13.5">
      <c r="A1744" s="527" t="s">
        <v>4254</v>
      </c>
      <c r="B1744" s="528">
        <v>41873</v>
      </c>
      <c r="C1744" s="535"/>
    </row>
    <row r="1745" spans="1:3" ht="13.5">
      <c r="A1745" s="527" t="s">
        <v>4255</v>
      </c>
      <c r="B1745" s="528">
        <v>41873</v>
      </c>
      <c r="C1745" s="535">
        <v>20</v>
      </c>
    </row>
    <row r="1746" spans="1:3" ht="13.5">
      <c r="A1746" s="527" t="s">
        <v>4256</v>
      </c>
      <c r="B1746" s="528">
        <v>41873</v>
      </c>
      <c r="C1746" s="535">
        <v>20</v>
      </c>
    </row>
    <row r="1747" spans="1:3" ht="13.5">
      <c r="A1747" s="527" t="s">
        <v>4257</v>
      </c>
      <c r="B1747" s="528">
        <v>41873</v>
      </c>
      <c r="C1747" s="535"/>
    </row>
    <row r="1748" spans="1:3" ht="13.5">
      <c r="A1748" s="527" t="s">
        <v>4258</v>
      </c>
      <c r="B1748" s="528">
        <v>41873</v>
      </c>
      <c r="C1748" s="535"/>
    </row>
    <row r="1749" spans="1:3" ht="13.5">
      <c r="A1749" s="527" t="s">
        <v>4259</v>
      </c>
      <c r="B1749" s="528">
        <v>41873</v>
      </c>
      <c r="C1749" s="535"/>
    </row>
    <row r="1750" spans="1:3" ht="13.5">
      <c r="A1750" s="527" t="s">
        <v>4260</v>
      </c>
      <c r="B1750" s="528">
        <v>41873</v>
      </c>
      <c r="C1750" s="535"/>
    </row>
    <row r="1751" spans="1:3" ht="13.5">
      <c r="A1751" s="527" t="s">
        <v>4261</v>
      </c>
      <c r="B1751" s="528">
        <v>41873</v>
      </c>
      <c r="C1751" s="535"/>
    </row>
    <row r="1752" spans="1:3" ht="13.5">
      <c r="A1752" s="527" t="s">
        <v>4262</v>
      </c>
      <c r="B1752" s="528">
        <v>41873</v>
      </c>
      <c r="C1752" s="535"/>
    </row>
    <row r="1753" spans="1:3" ht="13.5">
      <c r="A1753" s="527" t="s">
        <v>4263</v>
      </c>
      <c r="B1753" s="528">
        <v>41873</v>
      </c>
      <c r="C1753" s="535"/>
    </row>
    <row r="1754" spans="1:3" ht="13.5">
      <c r="A1754" s="527" t="s">
        <v>4264</v>
      </c>
      <c r="B1754" s="528">
        <v>41873</v>
      </c>
      <c r="C1754" s="535"/>
    </row>
    <row r="1755" spans="1:3" ht="13.5">
      <c r="A1755" s="527" t="s">
        <v>4265</v>
      </c>
      <c r="B1755" s="528">
        <v>41873</v>
      </c>
      <c r="C1755" s="535">
        <v>20</v>
      </c>
    </row>
    <row r="1756" spans="1:3" ht="13.5">
      <c r="A1756" s="527" t="s">
        <v>4266</v>
      </c>
      <c r="B1756" s="528">
        <v>41873</v>
      </c>
      <c r="C1756" s="535">
        <v>20</v>
      </c>
    </row>
    <row r="1757" spans="1:3" ht="13.5">
      <c r="A1757" s="527" t="s">
        <v>4267</v>
      </c>
      <c r="B1757" s="528">
        <v>41873</v>
      </c>
      <c r="C1757" s="535">
        <v>20</v>
      </c>
    </row>
    <row r="1758" spans="1:3" ht="13.5">
      <c r="A1758" s="527" t="s">
        <v>4268</v>
      </c>
      <c r="B1758" s="528">
        <v>41873</v>
      </c>
      <c r="C1758" s="535"/>
    </row>
    <row r="1759" spans="1:3" ht="13.5">
      <c r="A1759" s="527" t="s">
        <v>4269</v>
      </c>
      <c r="B1759" s="528">
        <v>41873</v>
      </c>
      <c r="C1759" s="535"/>
    </row>
    <row r="1760" spans="1:3" ht="13.5">
      <c r="A1760" s="527" t="s">
        <v>4270</v>
      </c>
      <c r="B1760" s="528">
        <v>41873</v>
      </c>
      <c r="C1760" s="535"/>
    </row>
    <row r="1761" spans="1:3" ht="13.5">
      <c r="A1761" s="527" t="s">
        <v>4271</v>
      </c>
      <c r="B1761" s="528">
        <v>41873</v>
      </c>
      <c r="C1761" s="535"/>
    </row>
    <row r="1762" spans="1:3" ht="13.5">
      <c r="A1762" s="527" t="s">
        <v>4272</v>
      </c>
      <c r="B1762" s="528">
        <v>41873</v>
      </c>
      <c r="C1762" s="535"/>
    </row>
    <row r="1763" spans="1:3" ht="13.5">
      <c r="A1763" s="527" t="s">
        <v>4273</v>
      </c>
      <c r="B1763" s="528">
        <v>41873</v>
      </c>
      <c r="C1763" s="535"/>
    </row>
    <row r="1764" spans="1:3" ht="13.5">
      <c r="A1764" s="527" t="s">
        <v>4274</v>
      </c>
      <c r="B1764" s="528">
        <v>41873</v>
      </c>
      <c r="C1764" s="535"/>
    </row>
    <row r="1765" spans="1:3" ht="13.5">
      <c r="A1765" s="527" t="s">
        <v>4275</v>
      </c>
      <c r="B1765" s="528">
        <v>41873</v>
      </c>
      <c r="C1765" s="535"/>
    </row>
    <row r="1766" spans="1:3" ht="13.5">
      <c r="A1766" s="527" t="s">
        <v>4276</v>
      </c>
      <c r="B1766" s="528">
        <v>41873</v>
      </c>
      <c r="C1766" s="535">
        <v>20</v>
      </c>
    </row>
    <row r="1767" spans="1:3" ht="13.5">
      <c r="A1767" s="527" t="s">
        <v>4277</v>
      </c>
      <c r="B1767" s="528">
        <v>41873</v>
      </c>
      <c r="C1767" s="535">
        <v>20</v>
      </c>
    </row>
    <row r="1768" spans="1:3" ht="13.5">
      <c r="A1768" s="527" t="s">
        <v>4278</v>
      </c>
      <c r="B1768" s="528">
        <v>41873</v>
      </c>
      <c r="C1768" s="535">
        <v>20</v>
      </c>
    </row>
    <row r="1769" spans="1:3" ht="13.5">
      <c r="A1769" s="527" t="s">
        <v>4279</v>
      </c>
      <c r="B1769" s="528">
        <v>41873</v>
      </c>
      <c r="C1769" s="535"/>
    </row>
    <row r="1770" spans="1:3" ht="13.5">
      <c r="A1770" s="527" t="s">
        <v>4280</v>
      </c>
      <c r="B1770" s="528">
        <v>41873</v>
      </c>
      <c r="C1770" s="535"/>
    </row>
    <row r="1771" spans="1:3" ht="13.5">
      <c r="A1771" s="527" t="s">
        <v>4281</v>
      </c>
      <c r="B1771" s="528">
        <v>41873</v>
      </c>
      <c r="C1771" s="535"/>
    </row>
    <row r="1772" spans="1:3" ht="13.5">
      <c r="A1772" s="527" t="s">
        <v>4282</v>
      </c>
      <c r="B1772" s="528">
        <v>41873</v>
      </c>
      <c r="C1772" s="535"/>
    </row>
    <row r="1773" spans="1:3" ht="13.5">
      <c r="A1773" s="527" t="s">
        <v>4283</v>
      </c>
      <c r="B1773" s="528">
        <v>41873</v>
      </c>
      <c r="C1773" s="535"/>
    </row>
    <row r="1774" spans="1:3" ht="13.5">
      <c r="A1774" s="527" t="s">
        <v>4284</v>
      </c>
      <c r="B1774" s="528">
        <v>41873</v>
      </c>
      <c r="C1774" s="535"/>
    </row>
    <row r="1775" spans="1:3" ht="13.5">
      <c r="A1775" s="527" t="s">
        <v>4285</v>
      </c>
      <c r="B1775" s="528">
        <v>41873</v>
      </c>
      <c r="C1775" s="535"/>
    </row>
    <row r="1776" spans="1:3" ht="13.5">
      <c r="A1776" s="527" t="s">
        <v>4286</v>
      </c>
      <c r="B1776" s="528">
        <v>41873</v>
      </c>
      <c r="C1776" s="535"/>
    </row>
    <row r="1777" spans="1:3" ht="13.5">
      <c r="A1777" s="527" t="s">
        <v>4287</v>
      </c>
      <c r="B1777" s="528">
        <v>41873</v>
      </c>
      <c r="C1777" s="535"/>
    </row>
    <row r="1778" spans="1:3" ht="13.5">
      <c r="A1778" s="527" t="s">
        <v>4288</v>
      </c>
      <c r="B1778" s="528">
        <v>41873</v>
      </c>
      <c r="C1778" s="535">
        <v>36</v>
      </c>
    </row>
    <row r="1779" spans="1:3" ht="13.5">
      <c r="A1779" s="527" t="s">
        <v>4289</v>
      </c>
      <c r="B1779" s="528">
        <v>41873</v>
      </c>
      <c r="C1779" s="535">
        <v>13</v>
      </c>
    </row>
    <row r="1780" spans="1:3" ht="13.5">
      <c r="A1780" s="527" t="s">
        <v>4290</v>
      </c>
      <c r="B1780" s="528">
        <v>41873</v>
      </c>
      <c r="C1780" s="535"/>
    </row>
    <row r="1781" spans="1:3" ht="13.5">
      <c r="A1781" s="527" t="s">
        <v>4291</v>
      </c>
      <c r="B1781" s="528">
        <v>41873</v>
      </c>
      <c r="C1781" s="535"/>
    </row>
    <row r="1782" spans="1:3" ht="13.5">
      <c r="A1782" s="527" t="s">
        <v>4292</v>
      </c>
      <c r="B1782" s="528">
        <v>41873</v>
      </c>
      <c r="C1782" s="535"/>
    </row>
    <row r="1783" spans="1:3" ht="13.5">
      <c r="A1783" s="527" t="s">
        <v>4293</v>
      </c>
      <c r="B1783" s="528">
        <v>41873</v>
      </c>
      <c r="C1783" s="535"/>
    </row>
    <row r="1784" spans="1:3" ht="13.5">
      <c r="A1784" s="527" t="s">
        <v>4294</v>
      </c>
      <c r="B1784" s="528">
        <v>41873</v>
      </c>
      <c r="C1784" s="535"/>
    </row>
    <row r="1785" spans="1:3" ht="13.5">
      <c r="A1785" s="527" t="s">
        <v>4295</v>
      </c>
      <c r="B1785" s="528">
        <v>41873</v>
      </c>
      <c r="C1785" s="535"/>
    </row>
    <row r="1786" spans="1:3" ht="13.5">
      <c r="A1786" s="527" t="s">
        <v>4296</v>
      </c>
      <c r="B1786" s="528">
        <v>41873</v>
      </c>
      <c r="C1786" s="535"/>
    </row>
    <row r="1787" spans="1:3" ht="13.5">
      <c r="A1787" s="527" t="s">
        <v>4297</v>
      </c>
      <c r="B1787" s="528">
        <v>41873</v>
      </c>
      <c r="C1787" s="535"/>
    </row>
    <row r="1788" spans="1:3" ht="13.5">
      <c r="A1788" s="527" t="s">
        <v>4298</v>
      </c>
      <c r="B1788" s="528">
        <v>41873</v>
      </c>
      <c r="C1788" s="535"/>
    </row>
    <row r="1789" spans="1:3" ht="13.5">
      <c r="A1789" s="527" t="s">
        <v>4299</v>
      </c>
      <c r="B1789" s="528">
        <v>41873</v>
      </c>
      <c r="C1789" s="535">
        <v>300</v>
      </c>
    </row>
    <row r="1790" spans="1:3" ht="13.5">
      <c r="A1790" s="527" t="s">
        <v>4300</v>
      </c>
      <c r="B1790" s="528">
        <v>41873</v>
      </c>
      <c r="C1790" s="535">
        <v>148</v>
      </c>
    </row>
    <row r="1791" spans="1:3" ht="13.5">
      <c r="A1791" s="527" t="s">
        <v>4301</v>
      </c>
      <c r="B1791" s="528">
        <v>41873</v>
      </c>
      <c r="C1791" s="535"/>
    </row>
    <row r="1792" spans="1:3" ht="13.5">
      <c r="A1792" s="527" t="s">
        <v>4302</v>
      </c>
      <c r="B1792" s="528">
        <v>41873</v>
      </c>
      <c r="C1792" s="535"/>
    </row>
    <row r="1793" spans="1:3" ht="13.5">
      <c r="A1793" s="527" t="s">
        <v>4303</v>
      </c>
      <c r="B1793" s="528">
        <v>41873</v>
      </c>
      <c r="C1793" s="535"/>
    </row>
    <row r="1794" spans="1:3" ht="13.5">
      <c r="A1794" s="527" t="s">
        <v>4304</v>
      </c>
      <c r="B1794" s="528">
        <v>41873</v>
      </c>
      <c r="C1794" s="535"/>
    </row>
    <row r="1795" spans="1:3" ht="13.5">
      <c r="A1795" s="527" t="s">
        <v>4305</v>
      </c>
      <c r="B1795" s="528">
        <v>41873</v>
      </c>
      <c r="C1795" s="535"/>
    </row>
    <row r="1796" spans="1:3" ht="13.5">
      <c r="A1796" s="527" t="s">
        <v>4306</v>
      </c>
      <c r="B1796" s="528">
        <v>41873</v>
      </c>
      <c r="C1796" s="535"/>
    </row>
    <row r="1797" spans="1:3" ht="13.5">
      <c r="A1797" s="527" t="s">
        <v>4307</v>
      </c>
      <c r="B1797" s="528">
        <v>41873</v>
      </c>
      <c r="C1797" s="535"/>
    </row>
    <row r="1798" spans="1:3" ht="13.5">
      <c r="A1798" s="527" t="s">
        <v>4308</v>
      </c>
      <c r="B1798" s="528">
        <v>41873</v>
      </c>
      <c r="C1798" s="535"/>
    </row>
    <row r="1799" spans="1:3" ht="13.5">
      <c r="A1799" s="527" t="s">
        <v>4309</v>
      </c>
      <c r="B1799" s="528">
        <v>41873</v>
      </c>
      <c r="C1799" s="535"/>
    </row>
    <row r="1800" spans="1:3" ht="13.5">
      <c r="A1800" s="527" t="s">
        <v>4310</v>
      </c>
      <c r="B1800" s="528">
        <v>41873</v>
      </c>
      <c r="C1800" s="535">
        <v>299</v>
      </c>
    </row>
    <row r="1801" spans="1:3" ht="13.5">
      <c r="A1801" s="527" t="s">
        <v>4311</v>
      </c>
      <c r="B1801" s="528">
        <v>41873</v>
      </c>
      <c r="C1801" s="535">
        <v>150</v>
      </c>
    </row>
    <row r="1802" spans="1:3" ht="13.5">
      <c r="A1802" s="527" t="s">
        <v>4312</v>
      </c>
      <c r="B1802" s="528">
        <v>41873</v>
      </c>
      <c r="C1802" s="535"/>
    </row>
    <row r="1803" spans="1:3" ht="13.5">
      <c r="A1803" s="527" t="s">
        <v>4313</v>
      </c>
      <c r="B1803" s="528">
        <v>41873</v>
      </c>
      <c r="C1803" s="535"/>
    </row>
    <row r="1804" spans="1:3" ht="13.5">
      <c r="A1804" s="527" t="s">
        <v>4314</v>
      </c>
      <c r="B1804" s="528">
        <v>41873</v>
      </c>
      <c r="C1804" s="535"/>
    </row>
    <row r="1805" spans="1:3" ht="13.5">
      <c r="A1805" s="527" t="s">
        <v>4315</v>
      </c>
      <c r="B1805" s="528">
        <v>41873</v>
      </c>
      <c r="C1805" s="535"/>
    </row>
    <row r="1806" spans="1:3" ht="13.5">
      <c r="A1806" s="527" t="s">
        <v>4316</v>
      </c>
      <c r="B1806" s="528">
        <v>41873</v>
      </c>
      <c r="C1806" s="535"/>
    </row>
    <row r="1807" spans="1:3" ht="13.5">
      <c r="A1807" s="527" t="s">
        <v>4317</v>
      </c>
      <c r="B1807" s="528">
        <v>41873</v>
      </c>
      <c r="C1807" s="535"/>
    </row>
    <row r="1808" spans="1:3" ht="13.5">
      <c r="A1808" s="527" t="s">
        <v>4318</v>
      </c>
      <c r="B1808" s="528">
        <v>41873</v>
      </c>
      <c r="C1808" s="535"/>
    </row>
    <row r="1809" spans="1:3" ht="13.5">
      <c r="A1809" s="527" t="s">
        <v>4319</v>
      </c>
      <c r="B1809" s="528">
        <v>41873</v>
      </c>
      <c r="C1809" s="535"/>
    </row>
    <row r="1810" spans="1:3" ht="13.5">
      <c r="A1810" s="527" t="s">
        <v>4320</v>
      </c>
      <c r="B1810" s="528">
        <v>41873</v>
      </c>
      <c r="C1810" s="535"/>
    </row>
    <row r="1811" spans="1:3" ht="13.5">
      <c r="A1811" s="527" t="s">
        <v>4321</v>
      </c>
      <c r="B1811" s="528">
        <v>41873</v>
      </c>
      <c r="C1811" s="535">
        <v>99</v>
      </c>
    </row>
    <row r="1812" spans="1:3" ht="13.5">
      <c r="A1812" s="527" t="s">
        <v>4322</v>
      </c>
      <c r="B1812" s="528">
        <v>41873</v>
      </c>
      <c r="C1812" s="535">
        <v>50</v>
      </c>
    </row>
    <row r="1813" spans="1:3" ht="13.5">
      <c r="A1813" s="527" t="s">
        <v>4323</v>
      </c>
      <c r="B1813" s="528">
        <v>41873</v>
      </c>
      <c r="C1813" s="535"/>
    </row>
    <row r="1814" spans="1:3" ht="13.5">
      <c r="A1814" s="527" t="s">
        <v>4324</v>
      </c>
      <c r="B1814" s="528">
        <v>41873</v>
      </c>
      <c r="C1814" s="535"/>
    </row>
    <row r="1815" spans="1:3" ht="13.5">
      <c r="A1815" s="527" t="s">
        <v>4325</v>
      </c>
      <c r="B1815" s="528">
        <v>41873</v>
      </c>
      <c r="C1815" s="535"/>
    </row>
    <row r="1816" spans="1:3" ht="13.5">
      <c r="A1816" s="527" t="s">
        <v>4326</v>
      </c>
      <c r="B1816" s="528">
        <v>41873</v>
      </c>
      <c r="C1816" s="535"/>
    </row>
    <row r="1817" spans="1:3" ht="13.5">
      <c r="A1817" s="527" t="s">
        <v>4327</v>
      </c>
      <c r="B1817" s="528">
        <v>41873</v>
      </c>
      <c r="C1817" s="535"/>
    </row>
    <row r="1818" spans="1:3" ht="13.5">
      <c r="A1818" s="527" t="s">
        <v>4328</v>
      </c>
      <c r="B1818" s="528">
        <v>41873</v>
      </c>
      <c r="C1818" s="535"/>
    </row>
    <row r="1819" spans="1:3" ht="13.5">
      <c r="A1819" s="527" t="s">
        <v>4329</v>
      </c>
      <c r="B1819" s="528">
        <v>41873</v>
      </c>
      <c r="C1819" s="535"/>
    </row>
    <row r="1820" spans="1:3" ht="13.5">
      <c r="A1820" s="527" t="s">
        <v>4330</v>
      </c>
      <c r="B1820" s="528">
        <v>41873</v>
      </c>
      <c r="C1820" s="535"/>
    </row>
    <row r="1821" spans="1:3" ht="13.5">
      <c r="A1821" s="527" t="s">
        <v>4331</v>
      </c>
      <c r="B1821" s="528">
        <v>41873</v>
      </c>
      <c r="C1821" s="535"/>
    </row>
    <row r="1822" spans="1:3" ht="13.5">
      <c r="A1822" s="527" t="s">
        <v>4332</v>
      </c>
      <c r="B1822" s="528">
        <v>41873</v>
      </c>
      <c r="C1822" s="535">
        <v>98</v>
      </c>
    </row>
    <row r="1823" spans="1:3" ht="13.5">
      <c r="A1823" s="527" t="s">
        <v>4333</v>
      </c>
      <c r="B1823" s="528">
        <v>41873</v>
      </c>
      <c r="C1823" s="535">
        <v>51</v>
      </c>
    </row>
    <row r="1824" spans="1:3" ht="13.5">
      <c r="A1824" s="527" t="s">
        <v>4334</v>
      </c>
      <c r="B1824" s="528">
        <v>41873</v>
      </c>
      <c r="C1824" s="535"/>
    </row>
    <row r="1825" spans="1:3" ht="13.5">
      <c r="A1825" s="527" t="s">
        <v>4335</v>
      </c>
      <c r="B1825" s="528">
        <v>41873</v>
      </c>
      <c r="C1825" s="535"/>
    </row>
    <row r="1826" spans="1:3" ht="13.5">
      <c r="A1826" s="527" t="s">
        <v>4336</v>
      </c>
      <c r="B1826" s="528">
        <v>41873</v>
      </c>
      <c r="C1826" s="535"/>
    </row>
    <row r="1827" spans="1:3" ht="13.5">
      <c r="A1827" s="527" t="s">
        <v>4337</v>
      </c>
      <c r="B1827" s="528">
        <v>41873</v>
      </c>
      <c r="C1827" s="535"/>
    </row>
    <row r="1828" spans="1:3" ht="13.5">
      <c r="A1828" s="527" t="s">
        <v>4338</v>
      </c>
      <c r="B1828" s="528">
        <v>41873</v>
      </c>
      <c r="C1828" s="535"/>
    </row>
    <row r="1829" spans="1:3" ht="13.5">
      <c r="A1829" s="527" t="s">
        <v>4339</v>
      </c>
      <c r="B1829" s="528">
        <v>41873</v>
      </c>
      <c r="C1829" s="535"/>
    </row>
    <row r="1830" spans="1:3" ht="13.5">
      <c r="A1830" s="527" t="s">
        <v>4340</v>
      </c>
      <c r="B1830" s="528">
        <v>41873</v>
      </c>
      <c r="C1830" s="535"/>
    </row>
    <row r="1831" spans="1:3" ht="13.5">
      <c r="A1831" s="527" t="s">
        <v>4341</v>
      </c>
      <c r="B1831" s="528">
        <v>41873</v>
      </c>
      <c r="C1831" s="535"/>
    </row>
    <row r="1832" spans="1:3" ht="13.5">
      <c r="A1832" s="527" t="s">
        <v>4342</v>
      </c>
      <c r="B1832" s="528">
        <v>41873</v>
      </c>
      <c r="C1832" s="535"/>
    </row>
    <row r="1833" spans="1:3" ht="13.5">
      <c r="A1833" s="527" t="s">
        <v>4343</v>
      </c>
      <c r="B1833" s="528">
        <v>41873</v>
      </c>
      <c r="C1833" s="535">
        <v>200</v>
      </c>
    </row>
    <row r="1834" spans="1:3" ht="13.5">
      <c r="A1834" s="527" t="s">
        <v>4344</v>
      </c>
      <c r="B1834" s="528">
        <v>41873</v>
      </c>
      <c r="C1834" s="535">
        <v>150</v>
      </c>
    </row>
    <row r="1835" spans="1:3" ht="13.5">
      <c r="A1835" s="527" t="s">
        <v>4345</v>
      </c>
      <c r="B1835" s="528">
        <v>41873</v>
      </c>
      <c r="C1835" s="535"/>
    </row>
    <row r="1836" spans="1:3" ht="13.5">
      <c r="A1836" s="527" t="s">
        <v>4346</v>
      </c>
      <c r="B1836" s="528">
        <v>41873</v>
      </c>
      <c r="C1836" s="535"/>
    </row>
    <row r="1837" spans="1:3" ht="13.5">
      <c r="A1837" s="527" t="s">
        <v>4347</v>
      </c>
      <c r="B1837" s="528">
        <v>41873</v>
      </c>
      <c r="C1837" s="535"/>
    </row>
    <row r="1838" spans="1:3" ht="13.5">
      <c r="A1838" s="527" t="s">
        <v>4348</v>
      </c>
      <c r="B1838" s="528">
        <v>41873</v>
      </c>
      <c r="C1838" s="535"/>
    </row>
    <row r="1839" spans="1:3" ht="13.5">
      <c r="A1839" s="527" t="s">
        <v>4349</v>
      </c>
      <c r="B1839" s="528">
        <v>41873</v>
      </c>
      <c r="C1839" s="535"/>
    </row>
    <row r="1840" spans="1:3" ht="13.5">
      <c r="A1840" s="527" t="s">
        <v>4350</v>
      </c>
      <c r="B1840" s="528">
        <v>41873</v>
      </c>
      <c r="C1840" s="535"/>
    </row>
    <row r="1841" spans="1:3" ht="13.5">
      <c r="A1841" s="527" t="s">
        <v>4351</v>
      </c>
      <c r="B1841" s="528">
        <v>41873</v>
      </c>
      <c r="C1841" s="535"/>
    </row>
    <row r="1842" spans="1:3" ht="13.5">
      <c r="A1842" s="527" t="s">
        <v>4353</v>
      </c>
      <c r="B1842" s="528">
        <v>41876</v>
      </c>
      <c r="C1842" s="535"/>
    </row>
    <row r="1843" spans="1:3" ht="13.5">
      <c r="A1843" s="527" t="s">
        <v>4354</v>
      </c>
      <c r="B1843" s="528">
        <v>41876</v>
      </c>
      <c r="C1843" s="535"/>
    </row>
    <row r="1844" spans="1:3" ht="13.5">
      <c r="A1844" s="527" t="s">
        <v>4355</v>
      </c>
      <c r="B1844" s="528">
        <v>41876</v>
      </c>
      <c r="C1844" s="535"/>
    </row>
    <row r="1845" spans="1:3" ht="13.5">
      <c r="A1845" s="527" t="s">
        <v>4356</v>
      </c>
      <c r="B1845" s="528">
        <v>41876</v>
      </c>
      <c r="C1845" s="535"/>
    </row>
    <row r="1846" spans="1:3" ht="13.5">
      <c r="A1846" s="527" t="s">
        <v>4357</v>
      </c>
      <c r="B1846" s="528">
        <v>41876</v>
      </c>
      <c r="C1846" s="535"/>
    </row>
    <row r="1847" spans="1:3" ht="13.5">
      <c r="A1847" s="527" t="s">
        <v>4358</v>
      </c>
      <c r="B1847" s="528">
        <v>41876</v>
      </c>
      <c r="C1847" s="535"/>
    </row>
    <row r="1848" spans="1:3" ht="13.5">
      <c r="A1848" s="527" t="s">
        <v>4359</v>
      </c>
      <c r="B1848" s="528">
        <v>41876</v>
      </c>
      <c r="C1848" s="535">
        <v>75</v>
      </c>
    </row>
    <row r="1849" spans="1:3" ht="13.5">
      <c r="A1849" s="527" t="s">
        <v>4360</v>
      </c>
      <c r="B1849" s="528">
        <v>41876</v>
      </c>
      <c r="C1849" s="535">
        <v>75</v>
      </c>
    </row>
    <row r="1850" spans="1:3" ht="13.5">
      <c r="A1850" s="527" t="s">
        <v>4361</v>
      </c>
      <c r="B1850" s="528">
        <v>41876</v>
      </c>
      <c r="C1850" s="535">
        <v>60</v>
      </c>
    </row>
    <row r="1851" spans="1:3" ht="13.5">
      <c r="A1851" s="527" t="s">
        <v>4362</v>
      </c>
      <c r="B1851" s="528">
        <v>41876</v>
      </c>
      <c r="C1851" s="535">
        <v>46</v>
      </c>
    </row>
    <row r="1852" spans="1:3" ht="13.5">
      <c r="A1852" s="527" t="s">
        <v>4363</v>
      </c>
      <c r="B1852" s="528">
        <v>41876</v>
      </c>
      <c r="C1852" s="535">
        <v>45</v>
      </c>
    </row>
    <row r="1853" spans="1:3" ht="13.5">
      <c r="A1853" s="527" t="s">
        <v>4364</v>
      </c>
      <c r="B1853" s="528">
        <v>41876</v>
      </c>
      <c r="C1853" s="535"/>
    </row>
    <row r="1854" spans="1:3" ht="13.5">
      <c r="A1854" s="527" t="s">
        <v>4365</v>
      </c>
      <c r="B1854" s="528">
        <v>41876</v>
      </c>
      <c r="C1854" s="535"/>
    </row>
    <row r="1855" spans="1:3" ht="13.5">
      <c r="A1855" s="527" t="s">
        <v>4366</v>
      </c>
      <c r="B1855" s="528">
        <v>41876</v>
      </c>
      <c r="C1855" s="535"/>
    </row>
    <row r="1856" spans="1:3" ht="13.5">
      <c r="A1856" s="527" t="s">
        <v>4367</v>
      </c>
      <c r="B1856" s="528">
        <v>41876</v>
      </c>
      <c r="C1856" s="535"/>
    </row>
    <row r="1857" spans="1:3" ht="13.5">
      <c r="A1857" s="527" t="s">
        <v>4368</v>
      </c>
      <c r="B1857" s="528">
        <v>41876</v>
      </c>
      <c r="C1857" s="535"/>
    </row>
    <row r="1858" spans="1:3" ht="13.5">
      <c r="A1858" s="527" t="s">
        <v>4369</v>
      </c>
      <c r="B1858" s="528">
        <v>41876</v>
      </c>
      <c r="C1858" s="535">
        <v>154</v>
      </c>
    </row>
    <row r="1859" spans="1:3" ht="13.5">
      <c r="A1859" s="527" t="s">
        <v>4370</v>
      </c>
      <c r="B1859" s="528">
        <v>41876</v>
      </c>
      <c r="C1859" s="535">
        <v>64</v>
      </c>
    </row>
    <row r="1860" spans="1:3" ht="13.5">
      <c r="A1860" s="527" t="s">
        <v>4371</v>
      </c>
      <c r="B1860" s="528">
        <v>41876</v>
      </c>
      <c r="C1860" s="535">
        <v>75</v>
      </c>
    </row>
    <row r="1861" spans="1:3" ht="13.5">
      <c r="A1861" s="527" t="s">
        <v>4372</v>
      </c>
      <c r="B1861" s="528">
        <v>41876</v>
      </c>
      <c r="C1861" s="535">
        <v>75</v>
      </c>
    </row>
    <row r="1862" spans="1:3" ht="13.5">
      <c r="A1862" s="527" t="s">
        <v>4373</v>
      </c>
      <c r="B1862" s="528">
        <v>41876</v>
      </c>
      <c r="C1862" s="535">
        <v>46</v>
      </c>
    </row>
    <row r="1863" spans="1:3" ht="13.5">
      <c r="A1863" s="527" t="s">
        <v>4374</v>
      </c>
      <c r="B1863" s="528">
        <v>41876</v>
      </c>
      <c r="C1863" s="535">
        <v>45</v>
      </c>
    </row>
    <row r="1864" spans="1:3" ht="13.5">
      <c r="A1864" s="527" t="s">
        <v>4375</v>
      </c>
      <c r="B1864" s="528">
        <v>41876</v>
      </c>
      <c r="C1864" s="535"/>
    </row>
    <row r="1865" spans="1:3" ht="13.5">
      <c r="A1865" s="527" t="s">
        <v>4376</v>
      </c>
      <c r="B1865" s="528">
        <v>41876</v>
      </c>
      <c r="C1865" s="535"/>
    </row>
    <row r="1866" spans="1:3" ht="13.5">
      <c r="A1866" s="527" t="s">
        <v>4377</v>
      </c>
      <c r="B1866" s="528">
        <v>41876</v>
      </c>
      <c r="C1866" s="535"/>
    </row>
    <row r="1867" spans="1:3" ht="13.5">
      <c r="A1867" s="527" t="s">
        <v>4378</v>
      </c>
      <c r="B1867" s="528">
        <v>41876</v>
      </c>
      <c r="C1867" s="535"/>
    </row>
    <row r="1868" spans="1:3" ht="13.5">
      <c r="A1868" s="527" t="s">
        <v>4379</v>
      </c>
      <c r="B1868" s="528">
        <v>41876</v>
      </c>
      <c r="C1868" s="535"/>
    </row>
    <row r="1869" spans="1:3" ht="13.5">
      <c r="A1869" s="527" t="s">
        <v>4380</v>
      </c>
      <c r="B1869" s="528">
        <v>41876</v>
      </c>
      <c r="C1869" s="535">
        <v>90</v>
      </c>
    </row>
    <row r="1870" spans="1:3" ht="13.5">
      <c r="A1870" s="527" t="s">
        <v>4381</v>
      </c>
      <c r="B1870" s="528">
        <v>41876</v>
      </c>
      <c r="C1870" s="535">
        <v>45</v>
      </c>
    </row>
    <row r="1871" spans="1:3" ht="13.5">
      <c r="A1871" s="527" t="s">
        <v>4382</v>
      </c>
      <c r="B1871" s="528">
        <v>41876</v>
      </c>
      <c r="C1871" s="535">
        <v>45</v>
      </c>
    </row>
    <row r="1872" spans="1:3" ht="13.5">
      <c r="A1872" s="527" t="s">
        <v>4383</v>
      </c>
      <c r="B1872" s="528">
        <v>41876</v>
      </c>
      <c r="C1872" s="535">
        <v>45</v>
      </c>
    </row>
    <row r="1873" spans="1:3" ht="13.5">
      <c r="A1873" s="527" t="s">
        <v>4384</v>
      </c>
      <c r="B1873" s="528">
        <v>41876</v>
      </c>
      <c r="C1873" s="535">
        <v>36</v>
      </c>
    </row>
    <row r="1874" spans="1:3" ht="13.5">
      <c r="A1874" s="527" t="s">
        <v>4385</v>
      </c>
      <c r="B1874" s="528">
        <v>41876</v>
      </c>
      <c r="C1874" s="535">
        <v>35</v>
      </c>
    </row>
    <row r="1875" spans="1:3" ht="13.5">
      <c r="A1875" s="527" t="s">
        <v>4386</v>
      </c>
      <c r="B1875" s="528">
        <v>41876</v>
      </c>
      <c r="C1875" s="535"/>
    </row>
    <row r="1876" spans="1:3" ht="13.5">
      <c r="A1876" s="527" t="s">
        <v>4387</v>
      </c>
      <c r="B1876" s="528">
        <v>41876</v>
      </c>
      <c r="C1876" s="535"/>
    </row>
    <row r="1877" spans="1:3" ht="13.5">
      <c r="A1877" s="527" t="s">
        <v>4388</v>
      </c>
      <c r="B1877" s="528">
        <v>41876</v>
      </c>
      <c r="C1877" s="535"/>
    </row>
    <row r="1878" spans="1:3" ht="13.5">
      <c r="A1878" s="527" t="s">
        <v>4389</v>
      </c>
      <c r="B1878" s="528">
        <v>41876</v>
      </c>
      <c r="C1878" s="535"/>
    </row>
    <row r="1879" spans="1:3" ht="13.5">
      <c r="A1879" s="527" t="s">
        <v>4390</v>
      </c>
      <c r="B1879" s="528">
        <v>41876</v>
      </c>
      <c r="C1879" s="535"/>
    </row>
    <row r="1880" spans="1:3" ht="13.5">
      <c r="A1880" s="527" t="s">
        <v>4391</v>
      </c>
      <c r="B1880" s="528">
        <v>41876</v>
      </c>
      <c r="C1880" s="535">
        <v>122</v>
      </c>
    </row>
    <row r="1881" spans="1:3" ht="13.5">
      <c r="A1881" s="527" t="s">
        <v>4392</v>
      </c>
      <c r="B1881" s="528">
        <v>41876</v>
      </c>
      <c r="C1881" s="535">
        <v>46</v>
      </c>
    </row>
    <row r="1882" spans="1:3" ht="13.5">
      <c r="A1882" s="527" t="s">
        <v>4393</v>
      </c>
      <c r="B1882" s="528">
        <v>41876</v>
      </c>
      <c r="C1882" s="535">
        <v>76</v>
      </c>
    </row>
    <row r="1883" spans="1:3" ht="13.5">
      <c r="A1883" s="527" t="s">
        <v>4394</v>
      </c>
      <c r="B1883" s="528">
        <v>41876</v>
      </c>
      <c r="C1883" s="535">
        <v>76</v>
      </c>
    </row>
    <row r="1884" spans="1:3" ht="13.5">
      <c r="A1884" s="527" t="s">
        <v>4395</v>
      </c>
      <c r="B1884" s="528">
        <v>41876</v>
      </c>
      <c r="C1884" s="535">
        <v>45</v>
      </c>
    </row>
    <row r="1885" spans="1:3" ht="13.5">
      <c r="A1885" s="527" t="s">
        <v>4396</v>
      </c>
      <c r="B1885" s="528">
        <v>41876</v>
      </c>
      <c r="C1885" s="535">
        <v>40</v>
      </c>
    </row>
    <row r="1886" spans="1:3" ht="13.5">
      <c r="A1886" s="527" t="s">
        <v>4397</v>
      </c>
      <c r="B1886" s="528">
        <v>41877</v>
      </c>
      <c r="C1886" s="535"/>
    </row>
    <row r="1887" spans="1:3" ht="13.5">
      <c r="A1887" s="527" t="s">
        <v>4398</v>
      </c>
      <c r="B1887" s="528">
        <v>41877</v>
      </c>
      <c r="C1887" s="535"/>
    </row>
    <row r="1888" spans="1:3" ht="13.5">
      <c r="A1888" s="527" t="s">
        <v>4399</v>
      </c>
      <c r="B1888" s="528">
        <v>41877</v>
      </c>
      <c r="C1888" s="535"/>
    </row>
    <row r="1889" spans="1:3" ht="13.5">
      <c r="A1889" s="527" t="s">
        <v>4400</v>
      </c>
      <c r="B1889" s="528">
        <v>41877</v>
      </c>
      <c r="C1889" s="535"/>
    </row>
    <row r="1890" spans="1:3" ht="13.5">
      <c r="A1890" s="527" t="s">
        <v>4401</v>
      </c>
      <c r="B1890" s="528">
        <v>41877</v>
      </c>
      <c r="C1890" s="535"/>
    </row>
    <row r="1891" spans="1:3" ht="13.5">
      <c r="A1891" s="527" t="s">
        <v>4402</v>
      </c>
      <c r="B1891" s="528">
        <v>41877</v>
      </c>
      <c r="C1891" s="535"/>
    </row>
    <row r="1892" spans="1:3" ht="13.5">
      <c r="A1892" s="527" t="s">
        <v>4403</v>
      </c>
      <c r="B1892" s="528">
        <v>41877</v>
      </c>
      <c r="C1892" s="535">
        <v>75</v>
      </c>
    </row>
    <row r="1893" spans="1:3" ht="13.5">
      <c r="A1893" s="527" t="s">
        <v>4404</v>
      </c>
      <c r="B1893" s="528">
        <v>41877</v>
      </c>
      <c r="C1893" s="535">
        <v>76</v>
      </c>
    </row>
    <row r="1894" spans="1:3" ht="13.5">
      <c r="A1894" s="527" t="s">
        <v>4405</v>
      </c>
      <c r="B1894" s="528">
        <v>41877</v>
      </c>
      <c r="C1894" s="535">
        <v>60</v>
      </c>
    </row>
    <row r="1895" spans="1:3" ht="13.5">
      <c r="A1895" s="527" t="s">
        <v>4406</v>
      </c>
      <c r="B1895" s="528">
        <v>41877</v>
      </c>
      <c r="C1895" s="535">
        <v>45</v>
      </c>
    </row>
    <row r="1896" spans="1:3" ht="13.5">
      <c r="A1896" s="527" t="s">
        <v>4407</v>
      </c>
      <c r="B1896" s="528">
        <v>41877</v>
      </c>
      <c r="C1896" s="535">
        <v>45</v>
      </c>
    </row>
    <row r="1897" spans="1:3" ht="13.5">
      <c r="A1897" s="527" t="s">
        <v>4408</v>
      </c>
      <c r="B1897" s="528">
        <v>41877</v>
      </c>
      <c r="C1897" s="535"/>
    </row>
    <row r="1898" spans="1:3" ht="13.5">
      <c r="A1898" s="527" t="s">
        <v>4409</v>
      </c>
      <c r="B1898" s="528">
        <v>41877</v>
      </c>
      <c r="C1898" s="535"/>
    </row>
    <row r="1899" spans="1:3" ht="13.5">
      <c r="A1899" s="527" t="s">
        <v>4410</v>
      </c>
      <c r="B1899" s="528">
        <v>41877</v>
      </c>
      <c r="C1899" s="535"/>
    </row>
    <row r="1900" spans="1:3" ht="13.5">
      <c r="A1900" s="527" t="s">
        <v>4411</v>
      </c>
      <c r="B1900" s="528">
        <v>41877</v>
      </c>
      <c r="C1900" s="535"/>
    </row>
    <row r="1901" spans="1:3" ht="13.5">
      <c r="A1901" s="527" t="s">
        <v>4412</v>
      </c>
      <c r="B1901" s="528">
        <v>41877</v>
      </c>
      <c r="C1901" s="535"/>
    </row>
    <row r="1902" spans="1:3" ht="13.5">
      <c r="A1902" s="527" t="s">
        <v>4413</v>
      </c>
      <c r="B1902" s="528">
        <v>41877</v>
      </c>
      <c r="C1902" s="535">
        <v>149</v>
      </c>
    </row>
    <row r="1903" spans="1:3" ht="13.5">
      <c r="A1903" s="527" t="s">
        <v>4414</v>
      </c>
      <c r="B1903" s="528">
        <v>41877</v>
      </c>
      <c r="C1903" s="535">
        <v>63</v>
      </c>
    </row>
    <row r="1904" spans="1:3" ht="13.5">
      <c r="A1904" s="527" t="s">
        <v>4415</v>
      </c>
      <c r="B1904" s="528">
        <v>41877</v>
      </c>
      <c r="C1904" s="535">
        <v>75</v>
      </c>
    </row>
    <row r="1905" spans="1:3" ht="13.5">
      <c r="A1905" s="527" t="s">
        <v>4416</v>
      </c>
      <c r="B1905" s="528">
        <v>41877</v>
      </c>
      <c r="C1905" s="535">
        <v>75</v>
      </c>
    </row>
    <row r="1906" spans="1:3" ht="13.5">
      <c r="A1906" s="527" t="s">
        <v>4417</v>
      </c>
      <c r="B1906" s="528">
        <v>41877</v>
      </c>
      <c r="C1906" s="535">
        <v>45</v>
      </c>
    </row>
    <row r="1907" spans="1:3" ht="13.5">
      <c r="A1907" s="527" t="s">
        <v>4418</v>
      </c>
      <c r="B1907" s="528">
        <v>41877</v>
      </c>
      <c r="C1907" s="535">
        <v>45</v>
      </c>
    </row>
    <row r="1908" spans="1:3" ht="13.5">
      <c r="A1908" s="527" t="s">
        <v>4419</v>
      </c>
      <c r="B1908" s="528">
        <v>41877</v>
      </c>
      <c r="C1908" s="535"/>
    </row>
    <row r="1909" spans="1:3" ht="13.5">
      <c r="A1909" s="527" t="s">
        <v>4420</v>
      </c>
      <c r="B1909" s="528">
        <v>41877</v>
      </c>
      <c r="C1909" s="535"/>
    </row>
    <row r="1910" spans="1:3" ht="13.5">
      <c r="A1910" s="527" t="s">
        <v>4421</v>
      </c>
      <c r="B1910" s="528">
        <v>41877</v>
      </c>
      <c r="C1910" s="535"/>
    </row>
    <row r="1911" spans="1:3" ht="13.5">
      <c r="A1911" s="527" t="s">
        <v>4422</v>
      </c>
      <c r="B1911" s="528">
        <v>41877</v>
      </c>
      <c r="C1911" s="535"/>
    </row>
    <row r="1912" spans="1:3" ht="13.5">
      <c r="A1912" s="527" t="s">
        <v>4423</v>
      </c>
      <c r="B1912" s="528">
        <v>41877</v>
      </c>
      <c r="C1912" s="535"/>
    </row>
    <row r="1913" spans="1:3" ht="13.5">
      <c r="A1913" s="527" t="s">
        <v>4424</v>
      </c>
      <c r="B1913" s="528">
        <v>41877</v>
      </c>
      <c r="C1913" s="535">
        <v>64</v>
      </c>
    </row>
    <row r="1914" spans="1:3" ht="13.5">
      <c r="A1914" s="527" t="s">
        <v>4425</v>
      </c>
      <c r="B1914" s="528">
        <v>41877</v>
      </c>
      <c r="C1914" s="535">
        <v>100</v>
      </c>
    </row>
    <row r="1915" spans="1:3" ht="13.5">
      <c r="A1915" s="527" t="s">
        <v>4426</v>
      </c>
      <c r="B1915" s="528">
        <v>41877</v>
      </c>
      <c r="C1915" s="535">
        <v>91</v>
      </c>
    </row>
    <row r="1916" spans="1:3" ht="13.5">
      <c r="A1916" s="527" t="s">
        <v>4427</v>
      </c>
      <c r="B1916" s="528">
        <v>41877</v>
      </c>
      <c r="C1916" s="535">
        <v>87</v>
      </c>
    </row>
    <row r="1917" spans="1:3" ht="13.5">
      <c r="A1917" s="527" t="s">
        <v>4428</v>
      </c>
      <c r="B1917" s="528">
        <v>41877</v>
      </c>
      <c r="C1917" s="535">
        <v>91</v>
      </c>
    </row>
    <row r="1918" spans="1:3" ht="13.5">
      <c r="A1918" s="527" t="s">
        <v>4429</v>
      </c>
      <c r="B1918" s="528">
        <v>41877</v>
      </c>
      <c r="C1918" s="535">
        <v>79</v>
      </c>
    </row>
    <row r="1919" spans="1:3" ht="13.5">
      <c r="A1919" s="527" t="s">
        <v>4430</v>
      </c>
      <c r="B1919" s="528">
        <v>41877</v>
      </c>
      <c r="C1919" s="535"/>
    </row>
    <row r="1920" spans="1:3" ht="13.5">
      <c r="A1920" s="527" t="s">
        <v>4431</v>
      </c>
      <c r="B1920" s="528">
        <v>41877</v>
      </c>
      <c r="C1920" s="535"/>
    </row>
    <row r="1921" spans="1:3" ht="13.5">
      <c r="A1921" s="527" t="s">
        <v>4432</v>
      </c>
      <c r="B1921" s="528">
        <v>41877</v>
      </c>
      <c r="C1921" s="535"/>
    </row>
    <row r="1922" spans="1:3" ht="13.5">
      <c r="A1922" s="527" t="s">
        <v>4433</v>
      </c>
      <c r="B1922" s="528">
        <v>41877</v>
      </c>
      <c r="C1922" s="535"/>
    </row>
    <row r="1923" spans="1:3" ht="13.5">
      <c r="A1923" s="527" t="s">
        <v>4434</v>
      </c>
      <c r="B1923" s="528">
        <v>41877</v>
      </c>
      <c r="C1923" s="535"/>
    </row>
    <row r="1924" spans="1:3" ht="13.5">
      <c r="A1924" s="527" t="s">
        <v>4435</v>
      </c>
      <c r="B1924" s="528">
        <v>41877</v>
      </c>
      <c r="C1924" s="535">
        <v>76</v>
      </c>
    </row>
    <row r="1925" spans="1:3" ht="13.5">
      <c r="A1925" s="527" t="s">
        <v>4436</v>
      </c>
      <c r="B1925" s="528">
        <v>41877</v>
      </c>
      <c r="C1925" s="535">
        <v>93</v>
      </c>
    </row>
    <row r="1926" spans="1:3" ht="13.5">
      <c r="A1926" s="527" t="s">
        <v>4437</v>
      </c>
      <c r="B1926" s="528">
        <v>41877</v>
      </c>
      <c r="C1926" s="535">
        <v>100</v>
      </c>
    </row>
    <row r="1927" spans="1:3" ht="13.5">
      <c r="A1927" s="527" t="s">
        <v>4438</v>
      </c>
      <c r="B1927" s="528">
        <v>41877</v>
      </c>
      <c r="C1927" s="535">
        <v>99</v>
      </c>
    </row>
    <row r="1928" spans="1:3" ht="13.5">
      <c r="A1928" s="527" t="s">
        <v>4439</v>
      </c>
      <c r="B1928" s="528">
        <v>41877</v>
      </c>
      <c r="C1928" s="535">
        <v>80</v>
      </c>
    </row>
    <row r="1929" spans="1:3" ht="13.5">
      <c r="A1929" s="527" t="s">
        <v>4440</v>
      </c>
      <c r="B1929" s="528">
        <v>41877</v>
      </c>
      <c r="C1929" s="535">
        <v>80</v>
      </c>
    </row>
    <row r="1930" spans="1:3" ht="13.5">
      <c r="A1930" s="527" t="s">
        <v>4441</v>
      </c>
      <c r="B1930" s="528">
        <v>41877</v>
      </c>
      <c r="C1930" s="535"/>
    </row>
    <row r="1931" spans="1:3" ht="13.5">
      <c r="A1931" s="527" t="s">
        <v>4442</v>
      </c>
      <c r="B1931" s="528">
        <v>41877</v>
      </c>
      <c r="C1931" s="535"/>
    </row>
    <row r="1932" spans="1:3" ht="13.5">
      <c r="A1932" s="527" t="s">
        <v>4443</v>
      </c>
      <c r="B1932" s="528">
        <v>41877</v>
      </c>
      <c r="C1932" s="535"/>
    </row>
    <row r="1933" spans="1:3" ht="13.5">
      <c r="A1933" s="527" t="s">
        <v>4444</v>
      </c>
      <c r="B1933" s="528">
        <v>41877</v>
      </c>
      <c r="C1933" s="535"/>
    </row>
    <row r="1934" spans="1:3" ht="13.5">
      <c r="A1934" s="527" t="s">
        <v>4445</v>
      </c>
      <c r="B1934" s="528">
        <v>41877</v>
      </c>
      <c r="C1934" s="535"/>
    </row>
    <row r="1935" spans="1:3" ht="13.5">
      <c r="A1935" s="527" t="s">
        <v>4446</v>
      </c>
      <c r="B1935" s="528">
        <v>41877</v>
      </c>
      <c r="C1935" s="535">
        <v>156</v>
      </c>
    </row>
    <row r="1936" spans="1:3" ht="13.5">
      <c r="A1936" s="527" t="s">
        <v>4447</v>
      </c>
      <c r="B1936" s="528">
        <v>41877</v>
      </c>
      <c r="C1936" s="535">
        <v>40</v>
      </c>
    </row>
    <row r="1937" spans="1:3" ht="13.5">
      <c r="A1937" s="527" t="s">
        <v>4448</v>
      </c>
      <c r="B1937" s="528">
        <v>41877</v>
      </c>
      <c r="C1937" s="535">
        <v>64</v>
      </c>
    </row>
    <row r="1938" spans="1:3" ht="13.5">
      <c r="A1938" s="527" t="s">
        <v>4449</v>
      </c>
      <c r="B1938" s="528">
        <v>41877</v>
      </c>
      <c r="C1938" s="535">
        <v>65</v>
      </c>
    </row>
    <row r="1939" spans="1:3" ht="13.5">
      <c r="A1939" s="527" t="s">
        <v>4450</v>
      </c>
      <c r="B1939" s="528">
        <v>41877</v>
      </c>
      <c r="C1939" s="535">
        <v>47</v>
      </c>
    </row>
    <row r="1940" spans="1:3" ht="13.5">
      <c r="A1940" s="527" t="s">
        <v>4451</v>
      </c>
      <c r="B1940" s="528">
        <v>41877</v>
      </c>
      <c r="C1940" s="535">
        <v>41</v>
      </c>
    </row>
    <row r="1941" spans="1:3" ht="13.5">
      <c r="A1941" s="527" t="s">
        <v>4452</v>
      </c>
      <c r="B1941" s="528">
        <v>41877</v>
      </c>
      <c r="C1941" s="535"/>
    </row>
    <row r="1942" spans="1:3" ht="13.5">
      <c r="A1942" s="527" t="s">
        <v>4453</v>
      </c>
      <c r="B1942" s="528">
        <v>41877</v>
      </c>
      <c r="C1942" s="535"/>
    </row>
    <row r="1943" spans="1:3" ht="13.5">
      <c r="A1943" s="527" t="s">
        <v>4454</v>
      </c>
      <c r="B1943" s="528">
        <v>41877</v>
      </c>
      <c r="C1943" s="535"/>
    </row>
    <row r="1944" spans="1:3" ht="13.5">
      <c r="A1944" s="527" t="s">
        <v>4455</v>
      </c>
      <c r="B1944" s="528">
        <v>41877</v>
      </c>
      <c r="C1944" s="535"/>
    </row>
    <row r="1945" spans="1:3" ht="13.5">
      <c r="A1945" s="527" t="s">
        <v>4456</v>
      </c>
      <c r="B1945" s="528">
        <v>41877</v>
      </c>
      <c r="C1945" s="535"/>
    </row>
    <row r="1946" spans="1:3" ht="13.5">
      <c r="A1946" s="527" t="s">
        <v>4457</v>
      </c>
      <c r="B1946" s="528">
        <v>41877</v>
      </c>
      <c r="C1946" s="535">
        <v>142</v>
      </c>
    </row>
    <row r="1947" spans="1:3" ht="13.5">
      <c r="A1947" s="527" t="s">
        <v>4458</v>
      </c>
      <c r="B1947" s="528">
        <v>41877</v>
      </c>
      <c r="C1947" s="535">
        <v>45</v>
      </c>
    </row>
    <row r="1948" spans="1:3" ht="13.5">
      <c r="A1948" s="527" t="s">
        <v>4459</v>
      </c>
      <c r="B1948" s="528">
        <v>41877</v>
      </c>
      <c r="C1948" s="535">
        <v>81</v>
      </c>
    </row>
    <row r="1949" spans="1:3" ht="13.5">
      <c r="A1949" s="527" t="s">
        <v>4460</v>
      </c>
      <c r="B1949" s="528">
        <v>41877</v>
      </c>
      <c r="C1949" s="535">
        <v>79</v>
      </c>
    </row>
    <row r="1950" spans="1:3" ht="13.5">
      <c r="A1950" s="527" t="s">
        <v>4461</v>
      </c>
      <c r="B1950" s="528">
        <v>41877</v>
      </c>
      <c r="C1950" s="535">
        <v>50</v>
      </c>
    </row>
    <row r="1951" spans="1:3" ht="13.5">
      <c r="A1951" s="527" t="s">
        <v>4462</v>
      </c>
      <c r="B1951" s="528">
        <v>41877</v>
      </c>
      <c r="C1951" s="535">
        <v>40</v>
      </c>
    </row>
    <row r="1952" spans="1:3" ht="13.5">
      <c r="A1952" s="527" t="s">
        <v>4463</v>
      </c>
      <c r="B1952" s="528">
        <v>41877</v>
      </c>
      <c r="C1952" s="535"/>
    </row>
    <row r="1953" spans="1:3" ht="13.5">
      <c r="A1953" s="527" t="s">
        <v>4464</v>
      </c>
      <c r="B1953" s="528">
        <v>41877</v>
      </c>
      <c r="C1953" s="535"/>
    </row>
    <row r="1954" spans="1:3" ht="13.5">
      <c r="A1954" s="527" t="s">
        <v>4465</v>
      </c>
      <c r="B1954" s="528">
        <v>41877</v>
      </c>
      <c r="C1954" s="535"/>
    </row>
    <row r="1955" spans="1:3" ht="13.5">
      <c r="A1955" s="527" t="s">
        <v>4466</v>
      </c>
      <c r="B1955" s="528">
        <v>41877</v>
      </c>
      <c r="C1955" s="535"/>
    </row>
    <row r="1956" spans="1:3" ht="13.5">
      <c r="A1956" s="527" t="s">
        <v>4467</v>
      </c>
      <c r="B1956" s="528">
        <v>41877</v>
      </c>
      <c r="C1956" s="535"/>
    </row>
    <row r="1957" spans="1:3" ht="13.5">
      <c r="A1957" s="527" t="s">
        <v>4468</v>
      </c>
      <c r="B1957" s="528">
        <v>41877</v>
      </c>
      <c r="C1957" s="535">
        <v>152</v>
      </c>
    </row>
    <row r="1958" spans="1:3" ht="13.5">
      <c r="A1958" s="527" t="s">
        <v>4469</v>
      </c>
      <c r="B1958" s="528">
        <v>41877</v>
      </c>
      <c r="C1958" s="535">
        <v>62</v>
      </c>
    </row>
    <row r="1959" spans="1:3" ht="13.5">
      <c r="A1959" s="527" t="s">
        <v>4470</v>
      </c>
      <c r="B1959" s="528">
        <v>41877</v>
      </c>
      <c r="C1959" s="535">
        <v>78</v>
      </c>
    </row>
    <row r="1960" spans="1:3" ht="13.5">
      <c r="A1960" s="527" t="s">
        <v>4471</v>
      </c>
      <c r="B1960" s="528">
        <v>41877</v>
      </c>
      <c r="C1960" s="535">
        <v>80</v>
      </c>
    </row>
    <row r="1961" spans="1:3" ht="13.5">
      <c r="A1961" s="527" t="s">
        <v>4472</v>
      </c>
      <c r="B1961" s="528">
        <v>41877</v>
      </c>
      <c r="C1961" s="535">
        <v>45</v>
      </c>
    </row>
    <row r="1962" spans="1:3" ht="13.5">
      <c r="A1962" s="527" t="s">
        <v>4473</v>
      </c>
      <c r="B1962" s="528">
        <v>41877</v>
      </c>
      <c r="C1962" s="535">
        <v>45</v>
      </c>
    </row>
    <row r="1963" spans="1:3" ht="13.5">
      <c r="A1963" s="527" t="s">
        <v>4474</v>
      </c>
      <c r="B1963" s="528">
        <v>41877</v>
      </c>
      <c r="C1963" s="535"/>
    </row>
    <row r="1964" spans="1:3" ht="13.5">
      <c r="A1964" s="527" t="s">
        <v>4475</v>
      </c>
      <c r="B1964" s="528">
        <v>41877</v>
      </c>
      <c r="C1964" s="535"/>
    </row>
    <row r="1965" spans="1:3" ht="13.5">
      <c r="A1965" s="527" t="s">
        <v>4476</v>
      </c>
      <c r="B1965" s="528">
        <v>41877</v>
      </c>
      <c r="C1965" s="535"/>
    </row>
    <row r="1966" spans="1:3" ht="13.5">
      <c r="A1966" s="527" t="s">
        <v>4477</v>
      </c>
      <c r="B1966" s="528">
        <v>41877</v>
      </c>
      <c r="C1966" s="535"/>
    </row>
    <row r="1967" spans="1:3" ht="13.5">
      <c r="A1967" s="527" t="s">
        <v>4478</v>
      </c>
      <c r="B1967" s="528">
        <v>41877</v>
      </c>
      <c r="C1967" s="535"/>
    </row>
    <row r="1968" spans="1:3" ht="13.5">
      <c r="A1968" s="527" t="s">
        <v>4479</v>
      </c>
      <c r="B1968" s="528">
        <v>41877</v>
      </c>
      <c r="C1968" s="535"/>
    </row>
    <row r="1969" spans="1:3" ht="13.5">
      <c r="A1969" s="527" t="s">
        <v>4480</v>
      </c>
      <c r="B1969" s="528">
        <v>41877</v>
      </c>
      <c r="C1969" s="535">
        <v>66</v>
      </c>
    </row>
    <row r="1970" spans="1:3" ht="13.5">
      <c r="A1970" s="527" t="s">
        <v>4481</v>
      </c>
      <c r="B1970" s="528">
        <v>41877</v>
      </c>
      <c r="C1970" s="535">
        <v>60</v>
      </c>
    </row>
    <row r="1971" spans="1:3" ht="13.5">
      <c r="A1971" s="527" t="s">
        <v>4482</v>
      </c>
      <c r="B1971" s="528">
        <v>41877</v>
      </c>
      <c r="C1971" s="535">
        <v>45</v>
      </c>
    </row>
    <row r="1972" spans="1:3" ht="13.5">
      <c r="A1972" s="527" t="s">
        <v>4483</v>
      </c>
      <c r="B1972" s="528">
        <v>41877</v>
      </c>
      <c r="C1972" s="535">
        <v>30</v>
      </c>
    </row>
    <row r="1973" spans="1:3" ht="13.5">
      <c r="A1973" s="527" t="s">
        <v>4484</v>
      </c>
      <c r="B1973" s="528">
        <v>41877</v>
      </c>
      <c r="C1973" s="535">
        <v>31</v>
      </c>
    </row>
    <row r="1974" spans="1:3" ht="13.5">
      <c r="A1974" s="527" t="s">
        <v>4485</v>
      </c>
      <c r="B1974" s="528">
        <v>41877</v>
      </c>
      <c r="C1974" s="535"/>
    </row>
    <row r="1975" spans="1:3" ht="13.5">
      <c r="A1975" s="527" t="s">
        <v>4486</v>
      </c>
      <c r="B1975" s="528">
        <v>41877</v>
      </c>
      <c r="C1975" s="535">
        <v>400</v>
      </c>
    </row>
    <row r="1976" spans="1:3" ht="13.5">
      <c r="A1976" s="527" t="s">
        <v>4487</v>
      </c>
      <c r="B1976" s="528">
        <v>41877</v>
      </c>
      <c r="C1976" s="535">
        <v>50</v>
      </c>
    </row>
    <row r="1977" spans="1:3" ht="13.5">
      <c r="A1977" s="527" t="s">
        <v>4488</v>
      </c>
      <c r="B1977" s="528">
        <v>41877</v>
      </c>
      <c r="C1977" s="535">
        <v>50</v>
      </c>
    </row>
    <row r="1978" spans="1:3" ht="13.5">
      <c r="A1978" s="527" t="s">
        <v>4489</v>
      </c>
      <c r="B1978" s="528">
        <v>41877</v>
      </c>
      <c r="C1978" s="535"/>
    </row>
    <row r="1979" spans="1:3" ht="13.5">
      <c r="A1979" s="527" t="s">
        <v>4490</v>
      </c>
      <c r="B1979" s="528">
        <v>41877</v>
      </c>
      <c r="C1979" s="535"/>
    </row>
    <row r="1980" spans="1:3" ht="13.5">
      <c r="A1980" s="527" t="s">
        <v>4491</v>
      </c>
      <c r="B1980" s="528">
        <v>41877</v>
      </c>
      <c r="C1980" s="535"/>
    </row>
    <row r="1981" spans="1:3" ht="13.5">
      <c r="A1981" s="527" t="s">
        <v>4492</v>
      </c>
      <c r="B1981" s="528">
        <v>41877</v>
      </c>
      <c r="C1981" s="535"/>
    </row>
    <row r="1982" spans="1:3" ht="13.5">
      <c r="A1982" s="527" t="s">
        <v>4493</v>
      </c>
      <c r="B1982" s="528">
        <v>41877</v>
      </c>
      <c r="C1982" s="535"/>
    </row>
    <row r="1983" spans="1:3" ht="13.5">
      <c r="A1983" s="527" t="s">
        <v>4494</v>
      </c>
      <c r="B1983" s="528">
        <v>41877</v>
      </c>
      <c r="C1983" s="535"/>
    </row>
    <row r="1984" spans="1:3" ht="13.5">
      <c r="A1984" s="527" t="s">
        <v>4495</v>
      </c>
      <c r="B1984" s="528">
        <v>41877</v>
      </c>
      <c r="C1984" s="535"/>
    </row>
    <row r="1985" spans="1:3" ht="13.5">
      <c r="A1985" s="527" t="s">
        <v>4496</v>
      </c>
      <c r="B1985" s="528">
        <v>41878</v>
      </c>
      <c r="C1985" s="535">
        <v>300</v>
      </c>
    </row>
    <row r="1986" spans="1:3" ht="13.5">
      <c r="A1986" s="527" t="s">
        <v>4497</v>
      </c>
      <c r="B1986" s="528">
        <v>41878</v>
      </c>
      <c r="C1986" s="535">
        <v>200</v>
      </c>
    </row>
    <row r="1987" spans="1:3" ht="13.5">
      <c r="A1987" s="527" t="s">
        <v>4498</v>
      </c>
      <c r="B1987" s="528">
        <v>41878</v>
      </c>
      <c r="C1987" s="535"/>
    </row>
    <row r="1988" spans="1:3" ht="13.5">
      <c r="A1988" s="527" t="s">
        <v>4499</v>
      </c>
      <c r="B1988" s="528">
        <v>41878</v>
      </c>
      <c r="C1988" s="535"/>
    </row>
    <row r="1989" spans="1:3" ht="13.5">
      <c r="A1989" s="527" t="s">
        <v>4500</v>
      </c>
      <c r="B1989" s="528">
        <v>41878</v>
      </c>
      <c r="C1989" s="535"/>
    </row>
    <row r="1990" spans="1:3" ht="13.5">
      <c r="A1990" s="527" t="s">
        <v>4501</v>
      </c>
      <c r="B1990" s="528">
        <v>41878</v>
      </c>
      <c r="C1990" s="535"/>
    </row>
    <row r="1991" spans="1:3" ht="13.5">
      <c r="A1991" s="527" t="s">
        <v>4502</v>
      </c>
      <c r="B1991" s="528">
        <v>41878</v>
      </c>
      <c r="C1991" s="535"/>
    </row>
    <row r="1992" spans="1:3" ht="13.5">
      <c r="A1992" s="527" t="s">
        <v>4503</v>
      </c>
      <c r="B1992" s="528">
        <v>41878</v>
      </c>
      <c r="C1992" s="535"/>
    </row>
    <row r="1993" spans="1:3" ht="13.5">
      <c r="A1993" s="527" t="s">
        <v>4504</v>
      </c>
      <c r="B1993" s="528">
        <v>41878</v>
      </c>
      <c r="C1993" s="535"/>
    </row>
    <row r="1994" spans="1:3" ht="13.5">
      <c r="A1994" s="527" t="s">
        <v>4505</v>
      </c>
      <c r="B1994" s="528">
        <v>41878</v>
      </c>
      <c r="C1994" s="535"/>
    </row>
    <row r="1995" spans="1:3" ht="13.5">
      <c r="A1995" s="527" t="s">
        <v>4506</v>
      </c>
      <c r="B1995" s="528">
        <v>41878</v>
      </c>
      <c r="C1995" s="535"/>
    </row>
    <row r="1996" spans="1:3" ht="13.5">
      <c r="A1996" s="527" t="s">
        <v>4507</v>
      </c>
      <c r="B1996" s="528">
        <v>41878</v>
      </c>
      <c r="C1996" s="535"/>
    </row>
    <row r="1997" spans="1:3" ht="13.5">
      <c r="A1997" s="527" t="s">
        <v>4508</v>
      </c>
      <c r="B1997" s="528">
        <v>41878</v>
      </c>
      <c r="C1997" s="535"/>
    </row>
    <row r="1998" spans="1:3" ht="13.5">
      <c r="A1998" s="527" t="s">
        <v>4509</v>
      </c>
      <c r="B1998" s="528">
        <v>41878</v>
      </c>
      <c r="C1998" s="535">
        <v>123</v>
      </c>
    </row>
    <row r="1999" spans="1:3" ht="13.5">
      <c r="A1999" s="527" t="s">
        <v>4510</v>
      </c>
      <c r="B1999" s="528">
        <v>41878</v>
      </c>
      <c r="C1999" s="535">
        <v>53</v>
      </c>
    </row>
    <row r="2000" spans="1:3" ht="13.5">
      <c r="A2000" s="527" t="s">
        <v>4511</v>
      </c>
      <c r="B2000" s="528">
        <v>41878</v>
      </c>
      <c r="C2000" s="535"/>
    </row>
    <row r="2001" spans="1:3" ht="13.5">
      <c r="A2001" s="527" t="s">
        <v>4512</v>
      </c>
      <c r="B2001" s="528">
        <v>41878</v>
      </c>
      <c r="C2001" s="535"/>
    </row>
    <row r="2002" spans="1:3" ht="13.5">
      <c r="A2002" s="527" t="s">
        <v>4513</v>
      </c>
      <c r="B2002" s="528">
        <v>41878</v>
      </c>
      <c r="C2002" s="535"/>
    </row>
    <row r="2003" spans="1:3" ht="13.5">
      <c r="A2003" s="527" t="s">
        <v>4514</v>
      </c>
      <c r="B2003" s="528">
        <v>41878</v>
      </c>
      <c r="C2003" s="535"/>
    </row>
    <row r="2004" spans="1:3" ht="13.5">
      <c r="A2004" s="527" t="s">
        <v>4515</v>
      </c>
      <c r="B2004" s="528">
        <v>41878</v>
      </c>
      <c r="C2004" s="535"/>
    </row>
    <row r="2005" spans="1:3" ht="13.5">
      <c r="A2005" s="527" t="s">
        <v>4516</v>
      </c>
      <c r="B2005" s="528">
        <v>41878</v>
      </c>
      <c r="C2005" s="535"/>
    </row>
    <row r="2006" spans="1:3" ht="13.5">
      <c r="A2006" s="527" t="s">
        <v>4517</v>
      </c>
      <c r="B2006" s="528">
        <v>41878</v>
      </c>
      <c r="C2006" s="535"/>
    </row>
    <row r="2007" spans="1:3" ht="13.5">
      <c r="A2007" s="527" t="s">
        <v>4518</v>
      </c>
      <c r="B2007" s="528">
        <v>41878</v>
      </c>
      <c r="C2007" s="535"/>
    </row>
    <row r="2008" spans="1:3" ht="13.5">
      <c r="A2008" s="527" t="s">
        <v>4519</v>
      </c>
      <c r="B2008" s="528">
        <v>41878</v>
      </c>
      <c r="C2008" s="535"/>
    </row>
    <row r="2009" spans="1:3" ht="13.5">
      <c r="A2009" s="527" t="s">
        <v>4520</v>
      </c>
      <c r="B2009" s="528">
        <v>41878</v>
      </c>
      <c r="C2009" s="535">
        <v>124</v>
      </c>
    </row>
    <row r="2010" spans="1:3" ht="13.5">
      <c r="A2010" s="527" t="s">
        <v>4521</v>
      </c>
      <c r="B2010" s="528">
        <v>41878</v>
      </c>
      <c r="C2010" s="535"/>
    </row>
    <row r="2011" spans="1:3" ht="13.5">
      <c r="A2011" s="527" t="s">
        <v>4522</v>
      </c>
      <c r="B2011" s="528">
        <v>41878</v>
      </c>
      <c r="C2011" s="535"/>
    </row>
    <row r="2012" spans="1:3" ht="13.5">
      <c r="A2012" s="527" t="s">
        <v>4523</v>
      </c>
      <c r="B2012" s="528">
        <v>41878</v>
      </c>
      <c r="C2012" s="535"/>
    </row>
    <row r="2013" spans="1:3" ht="13.5">
      <c r="A2013" s="527" t="s">
        <v>4524</v>
      </c>
      <c r="B2013" s="528">
        <v>41878</v>
      </c>
      <c r="C2013" s="535"/>
    </row>
    <row r="2014" spans="1:3" ht="13.5">
      <c r="A2014" s="527" t="s">
        <v>4525</v>
      </c>
      <c r="B2014" s="528">
        <v>41878</v>
      </c>
      <c r="C2014" s="535"/>
    </row>
    <row r="2015" spans="1:3" ht="13.5">
      <c r="A2015" s="527" t="s">
        <v>4526</v>
      </c>
      <c r="B2015" s="528">
        <v>41878</v>
      </c>
      <c r="C2015" s="535"/>
    </row>
    <row r="2016" spans="1:3" ht="13.5">
      <c r="A2016" s="527" t="s">
        <v>4527</v>
      </c>
      <c r="B2016" s="528">
        <v>41878</v>
      </c>
      <c r="C2016" s="535"/>
    </row>
    <row r="2017" spans="1:3" ht="13.5">
      <c r="A2017" s="527" t="s">
        <v>4528</v>
      </c>
      <c r="B2017" s="528">
        <v>41878</v>
      </c>
      <c r="C2017" s="535"/>
    </row>
    <row r="2018" spans="1:3" ht="13.5">
      <c r="A2018" s="527" t="s">
        <v>4529</v>
      </c>
      <c r="B2018" s="528">
        <v>41878</v>
      </c>
      <c r="C2018" s="535"/>
    </row>
    <row r="2019" spans="1:3" ht="13.5">
      <c r="A2019" s="527" t="s">
        <v>4530</v>
      </c>
      <c r="B2019" s="528">
        <v>41878</v>
      </c>
      <c r="C2019" s="535">
        <v>200</v>
      </c>
    </row>
    <row r="2020" spans="1:3" ht="13.5">
      <c r="A2020" s="527" t="s">
        <v>4531</v>
      </c>
      <c r="B2020" s="528">
        <v>41878</v>
      </c>
      <c r="C2020" s="535">
        <v>199</v>
      </c>
    </row>
    <row r="2021" spans="1:3" ht="13.5">
      <c r="A2021" s="527" t="s">
        <v>4532</v>
      </c>
      <c r="B2021" s="528">
        <v>41878</v>
      </c>
      <c r="C2021" s="535">
        <v>151</v>
      </c>
    </row>
    <row r="2022" spans="1:3" ht="13.5">
      <c r="A2022" s="527" t="s">
        <v>4533</v>
      </c>
      <c r="B2022" s="528">
        <v>41878</v>
      </c>
      <c r="C2022" s="535"/>
    </row>
    <row r="2023" spans="1:3" ht="13.5">
      <c r="A2023" s="527" t="s">
        <v>4534</v>
      </c>
      <c r="B2023" s="528">
        <v>41878</v>
      </c>
      <c r="C2023" s="535"/>
    </row>
    <row r="2024" spans="1:3" ht="13.5">
      <c r="A2024" s="527" t="s">
        <v>4535</v>
      </c>
      <c r="B2024" s="528">
        <v>41878</v>
      </c>
      <c r="C2024" s="535"/>
    </row>
    <row r="2025" spans="1:3" ht="13.5">
      <c r="A2025" s="527" t="s">
        <v>4536</v>
      </c>
      <c r="B2025" s="528">
        <v>41878</v>
      </c>
      <c r="C2025" s="535"/>
    </row>
    <row r="2026" spans="1:3" ht="13.5">
      <c r="A2026" s="527" t="s">
        <v>4537</v>
      </c>
      <c r="B2026" s="528">
        <v>41878</v>
      </c>
      <c r="C2026" s="535"/>
    </row>
    <row r="2027" spans="1:3" ht="13.5">
      <c r="A2027" s="527" t="s">
        <v>4538</v>
      </c>
      <c r="B2027" s="528">
        <v>41878</v>
      </c>
      <c r="C2027" s="535"/>
    </row>
    <row r="2028" spans="1:3" ht="13.5">
      <c r="A2028" s="527" t="s">
        <v>4539</v>
      </c>
      <c r="B2028" s="528">
        <v>41878</v>
      </c>
      <c r="C2028" s="535"/>
    </row>
    <row r="2029" spans="1:3" ht="13.5">
      <c r="A2029" s="527" t="s">
        <v>4540</v>
      </c>
      <c r="B2029" s="528">
        <v>41879</v>
      </c>
      <c r="C2029" s="535"/>
    </row>
    <row r="2030" spans="1:3" ht="13.5">
      <c r="A2030" s="527" t="s">
        <v>4541</v>
      </c>
      <c r="B2030" s="528">
        <v>41879</v>
      </c>
      <c r="C2030" s="535"/>
    </row>
    <row r="2031" spans="1:3" ht="13.5">
      <c r="A2031" s="527" t="s">
        <v>4542</v>
      </c>
      <c r="B2031" s="528">
        <v>41879</v>
      </c>
      <c r="C2031" s="535"/>
    </row>
    <row r="2032" spans="1:3" ht="13.5">
      <c r="A2032" s="527" t="s">
        <v>4543</v>
      </c>
      <c r="B2032" s="528">
        <v>41879</v>
      </c>
      <c r="C2032" s="535"/>
    </row>
    <row r="2033" spans="1:3" ht="13.5">
      <c r="A2033" s="527" t="s">
        <v>4544</v>
      </c>
      <c r="B2033" s="528">
        <v>41879</v>
      </c>
      <c r="C2033" s="535"/>
    </row>
    <row r="2034" spans="1:3" ht="13.5">
      <c r="A2034" s="527" t="s">
        <v>4545</v>
      </c>
      <c r="B2034" s="528">
        <v>41879</v>
      </c>
      <c r="C2034" s="535"/>
    </row>
    <row r="2035" spans="1:3" ht="13.5">
      <c r="A2035" s="527" t="s">
        <v>4546</v>
      </c>
      <c r="B2035" s="528">
        <v>41879</v>
      </c>
      <c r="C2035" s="535"/>
    </row>
    <row r="2036" spans="1:3" ht="13.5">
      <c r="A2036" s="527" t="s">
        <v>4547</v>
      </c>
      <c r="B2036" s="528">
        <v>41879</v>
      </c>
      <c r="C2036" s="535"/>
    </row>
    <row r="2037" spans="1:3" ht="13.5">
      <c r="A2037" s="527" t="s">
        <v>4548</v>
      </c>
      <c r="B2037" s="528">
        <v>41879</v>
      </c>
      <c r="C2037" s="535">
        <v>100</v>
      </c>
    </row>
    <row r="2038" spans="1:3" ht="13.5">
      <c r="A2038" s="527" t="s">
        <v>4549</v>
      </c>
      <c r="B2038" s="528">
        <v>41879</v>
      </c>
      <c r="C2038" s="535"/>
    </row>
    <row r="2039" spans="1:3" ht="13.5">
      <c r="A2039" s="527" t="s">
        <v>4550</v>
      </c>
      <c r="B2039" s="528">
        <v>41879</v>
      </c>
      <c r="C2039" s="535"/>
    </row>
    <row r="2040" spans="1:3" ht="13.5">
      <c r="A2040" s="527" t="s">
        <v>4551</v>
      </c>
      <c r="B2040" s="528">
        <v>41879</v>
      </c>
      <c r="C2040" s="535"/>
    </row>
    <row r="2041" spans="1:3" ht="13.5">
      <c r="A2041" s="527" t="s">
        <v>4552</v>
      </c>
      <c r="B2041" s="528">
        <v>41879</v>
      </c>
      <c r="C2041" s="535"/>
    </row>
    <row r="2042" spans="1:3" ht="13.5">
      <c r="A2042" s="527" t="s">
        <v>4553</v>
      </c>
      <c r="B2042" s="528">
        <v>41879</v>
      </c>
      <c r="C2042" s="535"/>
    </row>
    <row r="2043" spans="1:3" ht="13.5">
      <c r="A2043" s="527" t="s">
        <v>4554</v>
      </c>
      <c r="B2043" s="528">
        <v>41879</v>
      </c>
      <c r="C2043" s="535"/>
    </row>
    <row r="2044" spans="1:3" ht="13.5">
      <c r="A2044" s="527" t="s">
        <v>4555</v>
      </c>
      <c r="B2044" s="528">
        <v>41879</v>
      </c>
      <c r="C2044" s="535"/>
    </row>
    <row r="2045" spans="1:3" ht="13.5">
      <c r="A2045" s="527" t="s">
        <v>4556</v>
      </c>
      <c r="B2045" s="528">
        <v>41879</v>
      </c>
      <c r="C2045" s="535"/>
    </row>
    <row r="2046" spans="1:3" ht="13.5">
      <c r="A2046" s="527" t="s">
        <v>4557</v>
      </c>
      <c r="B2046" s="528">
        <v>41879</v>
      </c>
      <c r="C2046" s="535"/>
    </row>
    <row r="2047" spans="1:3" ht="13.5">
      <c r="A2047" s="527" t="s">
        <v>4558</v>
      </c>
      <c r="B2047" s="528">
        <v>41879</v>
      </c>
      <c r="C2047" s="535"/>
    </row>
    <row r="2048" spans="1:3" ht="13.5">
      <c r="A2048" s="527" t="s">
        <v>4559</v>
      </c>
      <c r="B2048" s="528">
        <v>41879</v>
      </c>
      <c r="C2048" s="535">
        <v>100</v>
      </c>
    </row>
    <row r="2049" spans="1:3" ht="13.5">
      <c r="A2049" s="527" t="s">
        <v>4560</v>
      </c>
      <c r="B2049" s="528">
        <v>41879</v>
      </c>
      <c r="C2049" s="535"/>
    </row>
    <row r="2050" spans="1:3" ht="13.5">
      <c r="A2050" s="527" t="s">
        <v>4561</v>
      </c>
      <c r="B2050" s="528">
        <v>41879</v>
      </c>
      <c r="C2050" s="535"/>
    </row>
    <row r="2051" spans="1:3" ht="13.5">
      <c r="A2051" s="527" t="s">
        <v>4562</v>
      </c>
      <c r="B2051" s="528">
        <v>41879</v>
      </c>
      <c r="C2051" s="535"/>
    </row>
    <row r="2052" spans="1:3" ht="13.5">
      <c r="A2052" s="527" t="s">
        <v>4563</v>
      </c>
      <c r="B2052" s="528">
        <v>41879</v>
      </c>
      <c r="C2052" s="535"/>
    </row>
    <row r="2053" spans="1:3" ht="13.5">
      <c r="A2053" s="527" t="s">
        <v>4564</v>
      </c>
      <c r="B2053" s="528">
        <v>41879</v>
      </c>
      <c r="C2053" s="535"/>
    </row>
    <row r="2054" spans="1:3" ht="13.5">
      <c r="A2054" s="527" t="s">
        <v>4565</v>
      </c>
      <c r="B2054" s="528">
        <v>41879</v>
      </c>
      <c r="C2054" s="535"/>
    </row>
    <row r="2055" spans="1:3" ht="13.5">
      <c r="A2055" s="527" t="s">
        <v>4566</v>
      </c>
      <c r="B2055" s="528">
        <v>41879</v>
      </c>
      <c r="C2055" s="535"/>
    </row>
    <row r="2056" spans="1:3" ht="13.5">
      <c r="A2056" s="527" t="s">
        <v>4567</v>
      </c>
      <c r="B2056" s="528">
        <v>41879</v>
      </c>
      <c r="C2056" s="535"/>
    </row>
    <row r="2057" spans="1:3" ht="13.5">
      <c r="A2057" s="527" t="s">
        <v>4568</v>
      </c>
      <c r="B2057" s="528">
        <v>41879</v>
      </c>
      <c r="C2057" s="535"/>
    </row>
    <row r="2058" spans="1:3" ht="13.5">
      <c r="A2058" s="527" t="s">
        <v>4569</v>
      </c>
      <c r="B2058" s="528">
        <v>41879</v>
      </c>
      <c r="C2058" s="535"/>
    </row>
    <row r="2059" spans="1:3" ht="13.5">
      <c r="A2059" s="527" t="s">
        <v>4570</v>
      </c>
      <c r="B2059" s="528">
        <v>41879</v>
      </c>
      <c r="C2059" s="535">
        <v>100</v>
      </c>
    </row>
    <row r="2060" spans="1:3" ht="13.5">
      <c r="A2060" s="527" t="s">
        <v>4571</v>
      </c>
      <c r="B2060" s="528">
        <v>41879</v>
      </c>
      <c r="C2060" s="535"/>
    </row>
    <row r="2061" spans="1:3" ht="13.5">
      <c r="A2061" s="527" t="s">
        <v>4572</v>
      </c>
      <c r="B2061" s="528">
        <v>41879</v>
      </c>
      <c r="C2061" s="535"/>
    </row>
    <row r="2062" spans="1:3" ht="13.5">
      <c r="A2062" s="527" t="s">
        <v>4576</v>
      </c>
      <c r="B2062" s="528">
        <v>41883</v>
      </c>
      <c r="C2062" s="535"/>
    </row>
    <row r="2063" spans="1:3" ht="13.5">
      <c r="A2063" s="527" t="s">
        <v>4577</v>
      </c>
      <c r="B2063" s="528">
        <v>41883</v>
      </c>
      <c r="C2063" s="535"/>
    </row>
    <row r="2064" spans="1:3" ht="13.5">
      <c r="A2064" s="527" t="s">
        <v>4578</v>
      </c>
      <c r="B2064" s="528">
        <v>41883</v>
      </c>
      <c r="C2064" s="535">
        <v>23</v>
      </c>
    </row>
    <row r="2065" spans="1:3" ht="13.5">
      <c r="A2065" s="527" t="s">
        <v>4579</v>
      </c>
      <c r="B2065" s="528">
        <v>41883</v>
      </c>
      <c r="C2065" s="535">
        <v>17</v>
      </c>
    </row>
    <row r="2066" spans="1:3" ht="13.5">
      <c r="A2066" s="527" t="s">
        <v>4580</v>
      </c>
      <c r="B2066" s="528">
        <v>41883</v>
      </c>
      <c r="C2066" s="535"/>
    </row>
    <row r="2067" spans="1:3" ht="13.5">
      <c r="A2067" s="527" t="s">
        <v>4581</v>
      </c>
      <c r="B2067" s="528">
        <v>41883</v>
      </c>
      <c r="C2067" s="535"/>
    </row>
    <row r="2068" spans="1:3" ht="13.5">
      <c r="A2068" s="527" t="s">
        <v>4582</v>
      </c>
      <c r="B2068" s="528">
        <v>41883</v>
      </c>
      <c r="C2068" s="535"/>
    </row>
    <row r="2069" spans="1:3" ht="13.5">
      <c r="A2069" s="527" t="s">
        <v>4583</v>
      </c>
      <c r="B2069" s="528">
        <v>41883</v>
      </c>
      <c r="C2069" s="535"/>
    </row>
    <row r="2070" spans="1:3" ht="13.5">
      <c r="A2070" s="527" t="s">
        <v>4584</v>
      </c>
      <c r="B2070" s="528">
        <v>41883</v>
      </c>
      <c r="C2070" s="535"/>
    </row>
    <row r="2071" spans="1:3" ht="13.5">
      <c r="A2071" s="527" t="s">
        <v>4585</v>
      </c>
      <c r="B2071" s="528">
        <v>41883</v>
      </c>
      <c r="C2071" s="535"/>
    </row>
    <row r="2072" spans="1:3" ht="13.5">
      <c r="A2072" s="527" t="s">
        <v>4586</v>
      </c>
      <c r="B2072" s="528">
        <v>41883</v>
      </c>
      <c r="C2072" s="535"/>
    </row>
    <row r="2073" spans="1:3" ht="13.5">
      <c r="A2073" s="527" t="s">
        <v>4587</v>
      </c>
      <c r="B2073" s="528">
        <v>41883</v>
      </c>
      <c r="C2073" s="535"/>
    </row>
    <row r="2074" spans="1:3" ht="13.5">
      <c r="A2074" s="527" t="s">
        <v>4588</v>
      </c>
      <c r="B2074" s="528">
        <v>41883</v>
      </c>
      <c r="C2074" s="535">
        <v>8</v>
      </c>
    </row>
    <row r="2075" spans="1:3" ht="13.5">
      <c r="A2075" s="527" t="s">
        <v>4589</v>
      </c>
      <c r="B2075" s="528">
        <v>41883</v>
      </c>
      <c r="C2075" s="535">
        <v>14</v>
      </c>
    </row>
    <row r="2076" spans="1:3" ht="13.5">
      <c r="A2076" s="527" t="s">
        <v>4590</v>
      </c>
      <c r="B2076" s="528">
        <v>41883</v>
      </c>
      <c r="C2076" s="535"/>
    </row>
    <row r="2077" spans="1:3" ht="13.5">
      <c r="A2077" s="527" t="s">
        <v>4591</v>
      </c>
      <c r="B2077" s="528">
        <v>41883</v>
      </c>
      <c r="C2077" s="535"/>
    </row>
    <row r="2078" spans="1:3" ht="13.5">
      <c r="A2078" s="527" t="s">
        <v>4592</v>
      </c>
      <c r="B2078" s="528">
        <v>41883</v>
      </c>
      <c r="C2078" s="535"/>
    </row>
    <row r="2079" spans="1:3" ht="13.5">
      <c r="A2079" s="527" t="s">
        <v>4593</v>
      </c>
      <c r="B2079" s="528">
        <v>41883</v>
      </c>
      <c r="C2079" s="535"/>
    </row>
    <row r="2080" spans="1:3" ht="13.5">
      <c r="A2080" s="527" t="s">
        <v>4594</v>
      </c>
      <c r="B2080" s="528">
        <v>41883</v>
      </c>
      <c r="C2080" s="535"/>
    </row>
    <row r="2081" spans="1:3" ht="13.5">
      <c r="A2081" s="527" t="s">
        <v>4595</v>
      </c>
      <c r="B2081" s="528">
        <v>41883</v>
      </c>
      <c r="C2081" s="535"/>
    </row>
    <row r="2082" spans="1:3" ht="13.5">
      <c r="A2082" s="527" t="s">
        <v>4596</v>
      </c>
      <c r="B2082" s="528">
        <v>41883</v>
      </c>
      <c r="C2082" s="535"/>
    </row>
    <row r="2083" spans="1:3" ht="13.5">
      <c r="A2083" s="527" t="s">
        <v>4597</v>
      </c>
      <c r="B2083" s="528">
        <v>41883</v>
      </c>
      <c r="C2083" s="535"/>
    </row>
    <row r="2084" spans="1:3" ht="13.5">
      <c r="A2084" s="527" t="s">
        <v>4598</v>
      </c>
      <c r="B2084" s="528">
        <v>41883</v>
      </c>
      <c r="C2084" s="535"/>
    </row>
    <row r="2085" spans="1:3" ht="13.5">
      <c r="A2085" s="527" t="s">
        <v>4599</v>
      </c>
      <c r="B2085" s="528">
        <v>41883</v>
      </c>
      <c r="C2085" s="535">
        <v>360</v>
      </c>
    </row>
    <row r="2086" spans="1:3" ht="13.5">
      <c r="A2086" s="527" t="s">
        <v>4600</v>
      </c>
      <c r="B2086" s="528">
        <v>41883</v>
      </c>
      <c r="C2086" s="535">
        <v>73</v>
      </c>
    </row>
    <row r="2087" spans="1:3" ht="13.5">
      <c r="A2087" s="527" t="s">
        <v>4601</v>
      </c>
      <c r="B2087" s="528">
        <v>41883</v>
      </c>
      <c r="C2087" s="535">
        <v>28</v>
      </c>
    </row>
    <row r="2088" spans="1:3" ht="13.5">
      <c r="A2088" s="527" t="s">
        <v>4602</v>
      </c>
      <c r="B2088" s="528">
        <v>41883</v>
      </c>
      <c r="C2088" s="535"/>
    </row>
    <row r="2089" spans="1:3" ht="13.5">
      <c r="A2089" s="527" t="s">
        <v>4603</v>
      </c>
      <c r="B2089" s="528">
        <v>41883</v>
      </c>
      <c r="C2089" s="535"/>
    </row>
    <row r="2090" spans="1:3" ht="13.5">
      <c r="A2090" s="527" t="s">
        <v>4604</v>
      </c>
      <c r="B2090" s="528">
        <v>41883</v>
      </c>
      <c r="C2090" s="535"/>
    </row>
    <row r="2091" spans="1:3" ht="13.5">
      <c r="A2091" s="527" t="s">
        <v>4605</v>
      </c>
      <c r="B2091" s="528">
        <v>41883</v>
      </c>
      <c r="C2091" s="535"/>
    </row>
    <row r="2092" spans="1:3" ht="13.5">
      <c r="A2092" s="527" t="s">
        <v>4606</v>
      </c>
      <c r="B2092" s="528">
        <v>41883</v>
      </c>
      <c r="C2092" s="535"/>
    </row>
    <row r="2093" spans="1:3" ht="13.5">
      <c r="A2093" s="527" t="s">
        <v>4607</v>
      </c>
      <c r="B2093" s="528">
        <v>41883</v>
      </c>
      <c r="C2093" s="535"/>
    </row>
    <row r="2094" spans="1:3" ht="13.5">
      <c r="A2094" s="527" t="s">
        <v>4608</v>
      </c>
      <c r="B2094" s="528">
        <v>41883</v>
      </c>
      <c r="C2094" s="535"/>
    </row>
    <row r="2095" spans="1:3" ht="13.5">
      <c r="A2095" s="527" t="s">
        <v>4609</v>
      </c>
      <c r="B2095" s="528">
        <v>41883</v>
      </c>
      <c r="C2095" s="535">
        <v>250</v>
      </c>
    </row>
    <row r="2096" spans="1:3" ht="13.5">
      <c r="A2096" s="527" t="s">
        <v>4610</v>
      </c>
      <c r="B2096" s="528">
        <v>41883</v>
      </c>
      <c r="C2096" s="535"/>
    </row>
    <row r="2097" spans="1:3" ht="13.5">
      <c r="A2097" s="527" t="s">
        <v>4611</v>
      </c>
      <c r="B2097" s="528">
        <v>41883</v>
      </c>
      <c r="C2097" s="535"/>
    </row>
    <row r="2098" spans="1:3" ht="13.5">
      <c r="A2098" s="527" t="s">
        <v>4612</v>
      </c>
      <c r="B2098" s="528">
        <v>41883</v>
      </c>
      <c r="C2098" s="535"/>
    </row>
    <row r="2099" spans="1:3" ht="13.5">
      <c r="A2099" s="527" t="s">
        <v>4613</v>
      </c>
      <c r="B2099" s="528">
        <v>41883</v>
      </c>
      <c r="C2099" s="535"/>
    </row>
    <row r="2100" spans="1:3" ht="13.5">
      <c r="A2100" s="527" t="s">
        <v>4614</v>
      </c>
      <c r="B2100" s="528">
        <v>41883</v>
      </c>
      <c r="C2100" s="535"/>
    </row>
    <row r="2101" spans="1:3" ht="13.5">
      <c r="A2101" s="527" t="s">
        <v>4615</v>
      </c>
      <c r="B2101" s="528">
        <v>41883</v>
      </c>
      <c r="C2101" s="535"/>
    </row>
    <row r="2102" spans="1:3" ht="13.5">
      <c r="A2102" s="527" t="s">
        <v>4616</v>
      </c>
      <c r="B2102" s="528">
        <v>41883</v>
      </c>
      <c r="C2102" s="535"/>
    </row>
    <row r="2103" spans="1:3" ht="13.5">
      <c r="A2103" s="527" t="s">
        <v>4617</v>
      </c>
      <c r="B2103" s="528">
        <v>41883</v>
      </c>
      <c r="C2103" s="535"/>
    </row>
    <row r="2104" spans="1:3" ht="13.5">
      <c r="A2104" s="527" t="s">
        <v>4618</v>
      </c>
      <c r="B2104" s="528">
        <v>41883</v>
      </c>
      <c r="C2104" s="535"/>
    </row>
    <row r="2105" spans="1:3" ht="13.5">
      <c r="A2105" s="527" t="s">
        <v>4619</v>
      </c>
      <c r="B2105" s="528">
        <v>41883</v>
      </c>
      <c r="C2105" s="535"/>
    </row>
    <row r="2106" spans="1:3" ht="13.5">
      <c r="A2106" s="527" t="s">
        <v>4620</v>
      </c>
      <c r="B2106" s="528">
        <v>41883</v>
      </c>
      <c r="C2106" s="535"/>
    </row>
    <row r="2107" spans="1:3" ht="13.5">
      <c r="A2107" s="527" t="s">
        <v>4621</v>
      </c>
      <c r="B2107" s="528">
        <v>41883</v>
      </c>
      <c r="C2107" s="535"/>
    </row>
    <row r="2108" spans="1:3" ht="13.5">
      <c r="A2108" s="527" t="s">
        <v>4622</v>
      </c>
      <c r="B2108" s="528">
        <v>41883</v>
      </c>
      <c r="C2108" s="535">
        <v>93</v>
      </c>
    </row>
    <row r="2109" spans="1:3" ht="13.5">
      <c r="A2109" s="527" t="s">
        <v>4623</v>
      </c>
      <c r="B2109" s="528">
        <v>41883</v>
      </c>
      <c r="C2109" s="535">
        <v>48</v>
      </c>
    </row>
    <row r="2110" spans="1:3" ht="13.5">
      <c r="A2110" s="527" t="s">
        <v>4624</v>
      </c>
      <c r="B2110" s="528">
        <v>41883</v>
      </c>
      <c r="C2110" s="535"/>
    </row>
    <row r="2111" spans="1:3" ht="13.5">
      <c r="A2111" s="527" t="s">
        <v>4625</v>
      </c>
      <c r="B2111" s="528">
        <v>41883</v>
      </c>
      <c r="C2111" s="535"/>
    </row>
    <row r="2112" spans="1:3" ht="13.5">
      <c r="A2112" s="527" t="s">
        <v>4626</v>
      </c>
      <c r="B2112" s="528">
        <v>41883</v>
      </c>
      <c r="C2112" s="535"/>
    </row>
    <row r="2113" spans="1:3" ht="13.5">
      <c r="A2113" s="527" t="s">
        <v>4627</v>
      </c>
      <c r="B2113" s="528">
        <v>41883</v>
      </c>
      <c r="C2113" s="535"/>
    </row>
    <row r="2114" spans="1:3" ht="13.5">
      <c r="A2114" s="527" t="s">
        <v>4628</v>
      </c>
      <c r="B2114" s="528">
        <v>41883</v>
      </c>
      <c r="C2114" s="535"/>
    </row>
    <row r="2115" spans="1:3" ht="13.5">
      <c r="A2115" s="527" t="s">
        <v>4629</v>
      </c>
      <c r="B2115" s="528">
        <v>41883</v>
      </c>
      <c r="C2115" s="535"/>
    </row>
    <row r="2116" spans="1:3" ht="13.5">
      <c r="A2116" s="527" t="s">
        <v>4630</v>
      </c>
      <c r="B2116" s="528">
        <v>41883</v>
      </c>
      <c r="C2116" s="535"/>
    </row>
    <row r="2117" spans="1:3" ht="13.5">
      <c r="A2117" s="527" t="s">
        <v>4631</v>
      </c>
      <c r="B2117" s="528">
        <v>41883</v>
      </c>
      <c r="C2117" s="535"/>
    </row>
    <row r="2118" spans="1:3" ht="13.5">
      <c r="A2118" s="527" t="s">
        <v>4632</v>
      </c>
      <c r="B2118" s="528">
        <v>41883</v>
      </c>
      <c r="C2118" s="535">
        <v>243</v>
      </c>
    </row>
    <row r="2119" spans="1:3" ht="13.5">
      <c r="A2119" s="527" t="s">
        <v>4633</v>
      </c>
      <c r="B2119" s="528">
        <v>41883</v>
      </c>
      <c r="C2119" s="535">
        <v>61</v>
      </c>
    </row>
    <row r="2120" spans="1:3" ht="13.5">
      <c r="A2120" s="527" t="s">
        <v>4634</v>
      </c>
      <c r="B2120" s="528">
        <v>41883</v>
      </c>
      <c r="C2120" s="535">
        <v>51</v>
      </c>
    </row>
    <row r="2121" spans="1:3" ht="13.5">
      <c r="A2121" s="527" t="s">
        <v>4635</v>
      </c>
      <c r="B2121" s="528">
        <v>41883</v>
      </c>
      <c r="C2121" s="535"/>
    </row>
    <row r="2122" spans="1:3" ht="13.5">
      <c r="A2122" s="527" t="s">
        <v>4636</v>
      </c>
      <c r="B2122" s="528">
        <v>41883</v>
      </c>
      <c r="C2122" s="535"/>
    </row>
    <row r="2123" spans="1:3" ht="13.5">
      <c r="A2123" s="527" t="s">
        <v>4637</v>
      </c>
      <c r="B2123" s="528">
        <v>41883</v>
      </c>
      <c r="C2123" s="535"/>
    </row>
    <row r="2124" spans="1:3" ht="13.5">
      <c r="A2124" s="527" t="s">
        <v>4638</v>
      </c>
      <c r="B2124" s="528">
        <v>41883</v>
      </c>
      <c r="C2124" s="535"/>
    </row>
    <row r="2125" spans="1:3" ht="13.5">
      <c r="A2125" s="527" t="s">
        <v>4639</v>
      </c>
      <c r="B2125" s="528">
        <v>41883</v>
      </c>
      <c r="C2125" s="535"/>
    </row>
    <row r="2126" spans="1:3" ht="13.5">
      <c r="A2126" s="527" t="s">
        <v>4640</v>
      </c>
      <c r="B2126" s="528">
        <v>41883</v>
      </c>
      <c r="C2126" s="535"/>
    </row>
    <row r="2127" spans="1:3" ht="13.5">
      <c r="A2127" s="527" t="s">
        <v>4641</v>
      </c>
      <c r="B2127" s="528">
        <v>41883</v>
      </c>
      <c r="C2127" s="535"/>
    </row>
    <row r="2128" spans="1:3" ht="13.5">
      <c r="A2128" s="527" t="s">
        <v>4642</v>
      </c>
      <c r="B2128" s="528">
        <v>41883</v>
      </c>
      <c r="C2128" s="535"/>
    </row>
    <row r="2129" spans="1:3" ht="13.5">
      <c r="A2129" s="527" t="s">
        <v>4643</v>
      </c>
      <c r="B2129" s="528">
        <v>41883</v>
      </c>
      <c r="C2129" s="535">
        <v>202</v>
      </c>
    </row>
    <row r="2130" spans="1:3" ht="13.5">
      <c r="A2130" s="527" t="s">
        <v>4644</v>
      </c>
      <c r="B2130" s="528">
        <v>41883</v>
      </c>
      <c r="C2130" s="535">
        <v>48</v>
      </c>
    </row>
    <row r="2131" spans="1:3" ht="13.5">
      <c r="A2131" s="527" t="s">
        <v>4645</v>
      </c>
      <c r="B2131" s="528">
        <v>41883</v>
      </c>
      <c r="C2131" s="535">
        <v>49</v>
      </c>
    </row>
    <row r="2132" spans="1:3" ht="13.5">
      <c r="A2132" s="527" t="s">
        <v>4646</v>
      </c>
      <c r="B2132" s="528">
        <v>41883</v>
      </c>
      <c r="C2132" s="535"/>
    </row>
    <row r="2133" spans="1:3" ht="13.5">
      <c r="A2133" s="527" t="s">
        <v>4647</v>
      </c>
      <c r="B2133" s="528">
        <v>41883</v>
      </c>
      <c r="C2133" s="535"/>
    </row>
    <row r="2134" spans="1:3" ht="13.5">
      <c r="A2134" s="527" t="s">
        <v>4648</v>
      </c>
      <c r="B2134" s="528">
        <v>41883</v>
      </c>
      <c r="C2134" s="535"/>
    </row>
    <row r="2135" spans="1:3" ht="13.5">
      <c r="A2135" s="527" t="s">
        <v>4649</v>
      </c>
      <c r="B2135" s="528">
        <v>41883</v>
      </c>
      <c r="C2135" s="535"/>
    </row>
    <row r="2136" spans="1:3" ht="13.5">
      <c r="A2136" s="527" t="s">
        <v>4650</v>
      </c>
      <c r="B2136" s="528">
        <v>41883</v>
      </c>
      <c r="C2136" s="535"/>
    </row>
    <row r="2137" spans="1:3" ht="13.5">
      <c r="A2137" s="527" t="s">
        <v>4651</v>
      </c>
      <c r="B2137" s="528">
        <v>41883</v>
      </c>
      <c r="C2137" s="535"/>
    </row>
    <row r="2138" spans="1:3" ht="13.5">
      <c r="A2138" s="527" t="s">
        <v>4652</v>
      </c>
      <c r="B2138" s="528">
        <v>41883</v>
      </c>
      <c r="C2138" s="535"/>
    </row>
    <row r="2139" spans="1:3" ht="13.5">
      <c r="A2139" s="527" t="s">
        <v>4653</v>
      </c>
      <c r="B2139" s="528">
        <v>41883</v>
      </c>
      <c r="C2139" s="535"/>
    </row>
    <row r="2140" spans="1:3" ht="13.5">
      <c r="A2140" s="527" t="s">
        <v>4654</v>
      </c>
      <c r="B2140" s="528">
        <v>41883</v>
      </c>
      <c r="C2140" s="535">
        <v>300</v>
      </c>
    </row>
    <row r="2141" spans="1:3" ht="13.5">
      <c r="A2141" s="527" t="s">
        <v>4655</v>
      </c>
      <c r="B2141" s="528">
        <v>41883</v>
      </c>
      <c r="C2141" s="535">
        <v>200</v>
      </c>
    </row>
    <row r="2142" spans="1:3" ht="13.5">
      <c r="A2142" s="527" t="s">
        <v>4656</v>
      </c>
      <c r="B2142" s="528">
        <v>41883</v>
      </c>
      <c r="C2142" s="535">
        <v>100</v>
      </c>
    </row>
    <row r="2143" spans="1:3" ht="13.5">
      <c r="A2143" s="527" t="s">
        <v>4657</v>
      </c>
      <c r="B2143" s="528">
        <v>41883</v>
      </c>
      <c r="C2143" s="535"/>
    </row>
    <row r="2144" spans="1:3" ht="13.5">
      <c r="A2144" s="527" t="s">
        <v>4658</v>
      </c>
      <c r="B2144" s="528">
        <v>41883</v>
      </c>
      <c r="C2144" s="535"/>
    </row>
    <row r="2145" spans="1:3" ht="13.5">
      <c r="A2145" s="527" t="s">
        <v>4659</v>
      </c>
      <c r="B2145" s="528">
        <v>41883</v>
      </c>
      <c r="C2145" s="535"/>
    </row>
    <row r="2146" spans="1:3" ht="13.5">
      <c r="A2146" s="527" t="s">
        <v>4660</v>
      </c>
      <c r="B2146" s="528">
        <v>41883</v>
      </c>
      <c r="C2146" s="535"/>
    </row>
    <row r="2147" spans="1:3" ht="13.5">
      <c r="A2147" s="527" t="s">
        <v>4661</v>
      </c>
      <c r="B2147" s="528">
        <v>41883</v>
      </c>
      <c r="C2147" s="535"/>
    </row>
    <row r="2148" spans="1:3" ht="13.5">
      <c r="A2148" s="527" t="s">
        <v>4662</v>
      </c>
      <c r="B2148" s="528">
        <v>41883</v>
      </c>
      <c r="C2148" s="535"/>
    </row>
    <row r="2149" spans="1:3" ht="13.5">
      <c r="A2149" s="527" t="s">
        <v>4663</v>
      </c>
      <c r="B2149" s="528">
        <v>41883</v>
      </c>
      <c r="C2149" s="535"/>
    </row>
    <row r="2150" spans="1:3" ht="13.5">
      <c r="A2150" s="527" t="s">
        <v>4664</v>
      </c>
      <c r="B2150" s="528">
        <v>41883</v>
      </c>
      <c r="C2150" s="535"/>
    </row>
    <row r="2151" spans="1:3" ht="13.5">
      <c r="A2151" s="527" t="s">
        <v>4665</v>
      </c>
      <c r="B2151" s="528">
        <v>41883</v>
      </c>
      <c r="C2151" s="535">
        <v>300</v>
      </c>
    </row>
    <row r="2152" spans="1:3" ht="13.5">
      <c r="A2152" s="527" t="s">
        <v>4666</v>
      </c>
      <c r="B2152" s="528">
        <v>41883</v>
      </c>
      <c r="C2152" s="535">
        <v>70</v>
      </c>
    </row>
    <row r="2153" spans="1:3" ht="13.5">
      <c r="A2153" s="527" t="s">
        <v>4667</v>
      </c>
      <c r="B2153" s="528">
        <v>41883</v>
      </c>
      <c r="C2153" s="535">
        <v>30</v>
      </c>
    </row>
    <row r="2154" spans="1:3" ht="13.5">
      <c r="A2154" s="527" t="s">
        <v>4668</v>
      </c>
      <c r="B2154" s="528">
        <v>41883</v>
      </c>
      <c r="C2154" s="535"/>
    </row>
    <row r="2155" spans="1:3" ht="13.5">
      <c r="A2155" s="527" t="s">
        <v>4669</v>
      </c>
      <c r="B2155" s="528">
        <v>41883</v>
      </c>
      <c r="C2155" s="535"/>
    </row>
    <row r="2156" spans="1:3" ht="13.5">
      <c r="A2156" s="527" t="s">
        <v>4670</v>
      </c>
      <c r="B2156" s="528">
        <v>41883</v>
      </c>
      <c r="C2156" s="535"/>
    </row>
    <row r="2157" spans="1:3" ht="13.5">
      <c r="A2157" s="527" t="s">
        <v>4671</v>
      </c>
      <c r="B2157" s="528">
        <v>41883</v>
      </c>
      <c r="C2157" s="535"/>
    </row>
    <row r="2158" spans="1:3" ht="13.5">
      <c r="A2158" s="527" t="s">
        <v>4672</v>
      </c>
      <c r="B2158" s="528">
        <v>41883</v>
      </c>
      <c r="C2158" s="535"/>
    </row>
    <row r="2159" spans="1:3" ht="13.5">
      <c r="A2159" s="527" t="s">
        <v>4673</v>
      </c>
      <c r="B2159" s="528">
        <v>41883</v>
      </c>
      <c r="C2159" s="535"/>
    </row>
    <row r="2160" spans="1:3" ht="13.5">
      <c r="A2160" s="527" t="s">
        <v>4674</v>
      </c>
      <c r="B2160" s="528">
        <v>41883</v>
      </c>
      <c r="C2160" s="535"/>
    </row>
    <row r="2161" spans="1:3" ht="13.5">
      <c r="A2161" s="527" t="s">
        <v>4675</v>
      </c>
      <c r="B2161" s="528">
        <v>41884</v>
      </c>
      <c r="C2161" s="535"/>
    </row>
    <row r="2162" spans="1:3" ht="13.5">
      <c r="A2162" s="527" t="s">
        <v>4676</v>
      </c>
      <c r="B2162" s="528">
        <v>41884</v>
      </c>
      <c r="C2162" s="535"/>
    </row>
    <row r="2163" spans="1:3" ht="13.5">
      <c r="A2163" s="527" t="s">
        <v>4677</v>
      </c>
      <c r="B2163" s="528">
        <v>41884</v>
      </c>
      <c r="C2163" s="535">
        <v>160</v>
      </c>
    </row>
    <row r="2164" spans="1:3" ht="13.5">
      <c r="A2164" s="527" t="s">
        <v>4678</v>
      </c>
      <c r="B2164" s="528">
        <v>41884</v>
      </c>
      <c r="C2164" s="535">
        <v>98</v>
      </c>
    </row>
    <row r="2165" spans="1:3" ht="13.5">
      <c r="A2165" s="527" t="s">
        <v>4679</v>
      </c>
      <c r="B2165" s="528">
        <v>41884</v>
      </c>
      <c r="C2165" s="535"/>
    </row>
    <row r="2166" spans="1:3" ht="13.5">
      <c r="A2166" s="527" t="s">
        <v>4680</v>
      </c>
      <c r="B2166" s="528">
        <v>41884</v>
      </c>
      <c r="C2166" s="535"/>
    </row>
    <row r="2167" spans="1:3" ht="13.5">
      <c r="A2167" s="527" t="s">
        <v>4681</v>
      </c>
      <c r="B2167" s="528">
        <v>41884</v>
      </c>
      <c r="C2167" s="535"/>
    </row>
    <row r="2168" spans="1:3" ht="13.5">
      <c r="A2168" s="527" t="s">
        <v>4682</v>
      </c>
      <c r="B2168" s="528">
        <v>41884</v>
      </c>
      <c r="C2168" s="535"/>
    </row>
    <row r="2169" spans="1:3" ht="13.5">
      <c r="A2169" s="527" t="s">
        <v>4683</v>
      </c>
      <c r="B2169" s="528">
        <v>41884</v>
      </c>
      <c r="C2169" s="535"/>
    </row>
    <row r="2170" spans="1:3" ht="13.5">
      <c r="A2170" s="527" t="s">
        <v>4684</v>
      </c>
      <c r="B2170" s="528">
        <v>41884</v>
      </c>
      <c r="C2170" s="535"/>
    </row>
    <row r="2171" spans="1:3" ht="13.5">
      <c r="A2171" s="527" t="s">
        <v>4685</v>
      </c>
      <c r="B2171" s="528">
        <v>41884</v>
      </c>
      <c r="C2171" s="535"/>
    </row>
    <row r="2172" spans="1:3" ht="13.5">
      <c r="A2172" s="527" t="s">
        <v>4686</v>
      </c>
      <c r="B2172" s="528">
        <v>41884</v>
      </c>
      <c r="C2172" s="535"/>
    </row>
    <row r="2173" spans="1:3" ht="13.5">
      <c r="A2173" s="527" t="s">
        <v>4687</v>
      </c>
      <c r="B2173" s="528">
        <v>41884</v>
      </c>
      <c r="C2173" s="535"/>
    </row>
    <row r="2174" spans="1:3" ht="13.5">
      <c r="A2174" s="527" t="s">
        <v>4688</v>
      </c>
      <c r="B2174" s="528">
        <v>41884</v>
      </c>
      <c r="C2174" s="535">
        <v>119</v>
      </c>
    </row>
    <row r="2175" spans="1:3" ht="13.5">
      <c r="A2175" s="527" t="s">
        <v>4689</v>
      </c>
      <c r="B2175" s="528">
        <v>41884</v>
      </c>
      <c r="C2175" s="535">
        <v>87</v>
      </c>
    </row>
    <row r="2176" spans="1:3" ht="13.5">
      <c r="A2176" s="527" t="s">
        <v>4690</v>
      </c>
      <c r="B2176" s="528">
        <v>41884</v>
      </c>
      <c r="C2176" s="535"/>
    </row>
    <row r="2177" spans="1:3" ht="13.5">
      <c r="A2177" s="527" t="s">
        <v>4691</v>
      </c>
      <c r="B2177" s="528">
        <v>41884</v>
      </c>
      <c r="C2177" s="535"/>
    </row>
    <row r="2178" spans="1:3" ht="13.5">
      <c r="A2178" s="527" t="s">
        <v>4692</v>
      </c>
      <c r="B2178" s="528">
        <v>41884</v>
      </c>
      <c r="C2178" s="535"/>
    </row>
    <row r="2179" spans="1:3" ht="13.5">
      <c r="A2179" s="527" t="s">
        <v>4693</v>
      </c>
      <c r="B2179" s="528">
        <v>41884</v>
      </c>
      <c r="C2179" s="535"/>
    </row>
    <row r="2180" spans="1:3" ht="13.5">
      <c r="A2180" s="527" t="s">
        <v>4694</v>
      </c>
      <c r="B2180" s="528">
        <v>41884</v>
      </c>
      <c r="C2180" s="535"/>
    </row>
    <row r="2181" spans="1:3" ht="13.5">
      <c r="A2181" s="527" t="s">
        <v>4695</v>
      </c>
      <c r="B2181" s="528">
        <v>41884</v>
      </c>
      <c r="C2181" s="535"/>
    </row>
    <row r="2182" spans="1:3" ht="13.5">
      <c r="A2182" s="527" t="s">
        <v>4696</v>
      </c>
      <c r="B2182" s="528">
        <v>41884</v>
      </c>
      <c r="C2182" s="535"/>
    </row>
    <row r="2183" spans="1:3" ht="13.5">
      <c r="A2183" s="527" t="s">
        <v>4697</v>
      </c>
      <c r="B2183" s="528">
        <v>41884</v>
      </c>
      <c r="C2183" s="535"/>
    </row>
    <row r="2184" spans="1:3" ht="13.5">
      <c r="A2184" s="527" t="s">
        <v>4698</v>
      </c>
      <c r="B2184" s="528">
        <v>41884</v>
      </c>
      <c r="C2184" s="535"/>
    </row>
    <row r="2185" spans="1:3" ht="13.5">
      <c r="A2185" s="527" t="s">
        <v>4699</v>
      </c>
      <c r="B2185" s="528">
        <v>41884</v>
      </c>
      <c r="C2185" s="535">
        <v>165</v>
      </c>
    </row>
    <row r="2186" spans="1:3" ht="13.5">
      <c r="A2186" s="527" t="s">
        <v>4700</v>
      </c>
      <c r="B2186" s="528">
        <v>41884</v>
      </c>
      <c r="C2186" s="535">
        <v>87</v>
      </c>
    </row>
    <row r="2187" spans="1:3" ht="13.5">
      <c r="A2187" s="527" t="s">
        <v>4701</v>
      </c>
      <c r="B2187" s="528">
        <v>41884</v>
      </c>
      <c r="C2187" s="535"/>
    </row>
    <row r="2188" spans="1:3" ht="13.5">
      <c r="A2188" s="527" t="s">
        <v>4702</v>
      </c>
      <c r="B2188" s="528">
        <v>41884</v>
      </c>
      <c r="C2188" s="535"/>
    </row>
    <row r="2189" spans="1:3" ht="13.5">
      <c r="A2189" s="527" t="s">
        <v>4703</v>
      </c>
      <c r="B2189" s="528">
        <v>41884</v>
      </c>
      <c r="C2189" s="535"/>
    </row>
    <row r="2190" spans="1:3" ht="13.5">
      <c r="A2190" s="527" t="s">
        <v>4704</v>
      </c>
      <c r="B2190" s="528">
        <v>41884</v>
      </c>
      <c r="C2190" s="535"/>
    </row>
    <row r="2191" spans="1:3" ht="13.5">
      <c r="A2191" s="527" t="s">
        <v>4705</v>
      </c>
      <c r="B2191" s="528">
        <v>41884</v>
      </c>
      <c r="C2191" s="535"/>
    </row>
    <row r="2192" spans="1:3" ht="13.5">
      <c r="A2192" s="527" t="s">
        <v>4706</v>
      </c>
      <c r="B2192" s="528">
        <v>41884</v>
      </c>
      <c r="C2192" s="535"/>
    </row>
    <row r="2193" spans="1:3" ht="13.5">
      <c r="A2193" s="527" t="s">
        <v>4707</v>
      </c>
      <c r="B2193" s="528">
        <v>41884</v>
      </c>
      <c r="C2193" s="535"/>
    </row>
    <row r="2194" spans="1:3" ht="13.5">
      <c r="A2194" s="527" t="s">
        <v>4708</v>
      </c>
      <c r="B2194" s="528">
        <v>41884</v>
      </c>
      <c r="C2194" s="535"/>
    </row>
    <row r="2195" spans="1:3" ht="13.5">
      <c r="A2195" s="527" t="s">
        <v>4709</v>
      </c>
      <c r="B2195" s="528">
        <v>41884</v>
      </c>
      <c r="C2195" s="535">
        <v>64</v>
      </c>
    </row>
    <row r="2196" spans="1:3" ht="13.5">
      <c r="A2196" s="527" t="s">
        <v>4710</v>
      </c>
      <c r="B2196" s="528">
        <v>41884</v>
      </c>
      <c r="C2196" s="535">
        <v>45</v>
      </c>
    </row>
    <row r="2197" spans="1:3" ht="13.5">
      <c r="A2197" s="527" t="s">
        <v>4711</v>
      </c>
      <c r="B2197" s="528">
        <v>41884</v>
      </c>
      <c r="C2197" s="535">
        <v>49</v>
      </c>
    </row>
    <row r="2198" spans="1:3" ht="13.5">
      <c r="A2198" s="527" t="s">
        <v>4712</v>
      </c>
      <c r="B2198" s="528">
        <v>41884</v>
      </c>
      <c r="C2198" s="535"/>
    </row>
    <row r="2199" spans="1:3" ht="13.5">
      <c r="A2199" s="527" t="s">
        <v>4713</v>
      </c>
      <c r="B2199" s="528">
        <v>41884</v>
      </c>
      <c r="C2199" s="535"/>
    </row>
    <row r="2200" spans="1:3" ht="13.5">
      <c r="A2200" s="527" t="s">
        <v>4714</v>
      </c>
      <c r="B2200" s="528">
        <v>41884</v>
      </c>
      <c r="C2200" s="535"/>
    </row>
    <row r="2201" spans="1:3" ht="13.5">
      <c r="A2201" s="527" t="s">
        <v>4715</v>
      </c>
      <c r="B2201" s="528">
        <v>41884</v>
      </c>
      <c r="C2201" s="535"/>
    </row>
    <row r="2202" spans="1:3" ht="13.5">
      <c r="A2202" s="527" t="s">
        <v>4716</v>
      </c>
      <c r="B2202" s="528">
        <v>41884</v>
      </c>
      <c r="C2202" s="535"/>
    </row>
    <row r="2203" spans="1:3" ht="13.5">
      <c r="A2203" s="527" t="s">
        <v>4717</v>
      </c>
      <c r="B2203" s="528">
        <v>41884</v>
      </c>
      <c r="C2203" s="535"/>
    </row>
    <row r="2204" spans="1:3" ht="13.5">
      <c r="A2204" s="527" t="s">
        <v>4718</v>
      </c>
      <c r="B2204" s="528">
        <v>41884</v>
      </c>
      <c r="C2204" s="535"/>
    </row>
    <row r="2205" spans="1:3" ht="13.5">
      <c r="A2205" s="527" t="s">
        <v>4719</v>
      </c>
      <c r="B2205" s="528">
        <v>41884</v>
      </c>
      <c r="C2205" s="535"/>
    </row>
    <row r="2206" spans="1:3" ht="13.5">
      <c r="A2206" s="527" t="s">
        <v>4720</v>
      </c>
      <c r="B2206" s="528">
        <v>41884</v>
      </c>
      <c r="C2206" s="535">
        <v>91</v>
      </c>
    </row>
    <row r="2207" spans="1:3" ht="13.5">
      <c r="A2207" s="527" t="s">
        <v>4721</v>
      </c>
      <c r="B2207" s="528">
        <v>41884</v>
      </c>
      <c r="C2207" s="535">
        <v>114</v>
      </c>
    </row>
    <row r="2208" spans="1:3" ht="13.5">
      <c r="A2208" s="527" t="s">
        <v>4722</v>
      </c>
      <c r="B2208" s="528">
        <v>41884</v>
      </c>
      <c r="C2208" s="535">
        <v>61</v>
      </c>
    </row>
    <row r="2209" spans="1:3" ht="13.5">
      <c r="A2209" s="527" t="s">
        <v>4723</v>
      </c>
      <c r="B2209" s="528">
        <v>41884</v>
      </c>
      <c r="C2209" s="535"/>
    </row>
    <row r="2210" spans="1:3" ht="13.5">
      <c r="A2210" s="527" t="s">
        <v>4724</v>
      </c>
      <c r="B2210" s="528">
        <v>41884</v>
      </c>
      <c r="C2210" s="535"/>
    </row>
    <row r="2211" spans="1:3" ht="13.5">
      <c r="A2211" s="527" t="s">
        <v>4725</v>
      </c>
      <c r="B2211" s="528">
        <v>41884</v>
      </c>
      <c r="C2211" s="535"/>
    </row>
    <row r="2212" spans="1:3" ht="13.5">
      <c r="A2212" s="527" t="s">
        <v>4726</v>
      </c>
      <c r="B2212" s="528">
        <v>41884</v>
      </c>
      <c r="C2212" s="535"/>
    </row>
    <row r="2213" spans="1:3" ht="13.5">
      <c r="A2213" s="527" t="s">
        <v>4727</v>
      </c>
      <c r="B2213" s="528">
        <v>41884</v>
      </c>
      <c r="C2213" s="535"/>
    </row>
    <row r="2214" spans="1:3" ht="13.5">
      <c r="A2214" s="527" t="s">
        <v>4728</v>
      </c>
      <c r="B2214" s="528">
        <v>41884</v>
      </c>
      <c r="C2214" s="535"/>
    </row>
    <row r="2215" spans="1:3" ht="13.5">
      <c r="A2215" s="527" t="s">
        <v>4729</v>
      </c>
      <c r="B2215" s="528">
        <v>41884</v>
      </c>
      <c r="C2215" s="535"/>
    </row>
    <row r="2216" spans="1:3" ht="13.5">
      <c r="A2216" s="527" t="s">
        <v>4730</v>
      </c>
      <c r="B2216" s="528">
        <v>41884</v>
      </c>
      <c r="C2216" s="535"/>
    </row>
    <row r="2217" spans="1:3" ht="13.5">
      <c r="A2217" s="527" t="s">
        <v>4731</v>
      </c>
      <c r="B2217" s="528">
        <v>41884</v>
      </c>
      <c r="C2217" s="535">
        <v>162</v>
      </c>
    </row>
    <row r="2218" spans="1:3" ht="13.5">
      <c r="A2218" s="527" t="s">
        <v>4732</v>
      </c>
      <c r="B2218" s="528">
        <v>41884</v>
      </c>
      <c r="C2218" s="535">
        <v>100</v>
      </c>
    </row>
    <row r="2219" spans="1:3" ht="13.5">
      <c r="A2219" s="527" t="s">
        <v>4733</v>
      </c>
      <c r="B2219" s="528">
        <v>41884</v>
      </c>
      <c r="C2219" s="535">
        <v>51</v>
      </c>
    </row>
    <row r="2220" spans="1:3" ht="13.5">
      <c r="A2220" s="527" t="s">
        <v>4734</v>
      </c>
      <c r="B2220" s="528">
        <v>41884</v>
      </c>
      <c r="C2220" s="535"/>
    </row>
    <row r="2221" spans="1:3" ht="13.5">
      <c r="A2221" s="527" t="s">
        <v>4735</v>
      </c>
      <c r="B2221" s="528">
        <v>41884</v>
      </c>
      <c r="C2221" s="535"/>
    </row>
    <row r="2222" spans="1:3" ht="13.5">
      <c r="A2222" s="527" t="s">
        <v>4736</v>
      </c>
      <c r="B2222" s="528">
        <v>41884</v>
      </c>
      <c r="C2222" s="535"/>
    </row>
    <row r="2223" spans="1:3" ht="13.5">
      <c r="A2223" s="527" t="s">
        <v>4737</v>
      </c>
      <c r="B2223" s="528">
        <v>41884</v>
      </c>
      <c r="C2223" s="535"/>
    </row>
    <row r="2224" spans="1:3" ht="13.5">
      <c r="A2224" s="527" t="s">
        <v>4738</v>
      </c>
      <c r="B2224" s="528">
        <v>41884</v>
      </c>
      <c r="C2224" s="535"/>
    </row>
    <row r="2225" spans="1:3" ht="13.5">
      <c r="A2225" s="527" t="s">
        <v>4739</v>
      </c>
      <c r="B2225" s="528">
        <v>41884</v>
      </c>
      <c r="C2225" s="535"/>
    </row>
    <row r="2226" spans="1:3" ht="13.5">
      <c r="A2226" s="527" t="s">
        <v>4740</v>
      </c>
      <c r="B2226" s="528">
        <v>41884</v>
      </c>
      <c r="C2226" s="535"/>
    </row>
    <row r="2227" spans="1:3" ht="13.5">
      <c r="A2227" s="527" t="s">
        <v>4741</v>
      </c>
      <c r="B2227" s="528">
        <v>41884</v>
      </c>
      <c r="C2227" s="535"/>
    </row>
    <row r="2228" spans="1:3" ht="13.5">
      <c r="A2228" s="527" t="s">
        <v>4742</v>
      </c>
      <c r="B2228" s="528">
        <v>41884</v>
      </c>
      <c r="C2228" s="535">
        <v>40</v>
      </c>
    </row>
    <row r="2229" spans="1:3" ht="13.5">
      <c r="A2229" s="527" t="s">
        <v>4743</v>
      </c>
      <c r="B2229" s="528">
        <v>41884</v>
      </c>
      <c r="C2229" s="535">
        <v>57</v>
      </c>
    </row>
    <row r="2230" spans="1:3" ht="13.5">
      <c r="A2230" s="527" t="s">
        <v>4744</v>
      </c>
      <c r="B2230" s="528">
        <v>41884</v>
      </c>
      <c r="C2230" s="535">
        <v>47</v>
      </c>
    </row>
    <row r="2231" spans="1:3" ht="13.5">
      <c r="A2231" s="527" t="s">
        <v>4745</v>
      </c>
      <c r="B2231" s="528">
        <v>41884</v>
      </c>
      <c r="C2231" s="535"/>
    </row>
    <row r="2232" spans="1:3" ht="13.5">
      <c r="A2232" s="527" t="s">
        <v>4746</v>
      </c>
      <c r="B2232" s="528">
        <v>41884</v>
      </c>
      <c r="C2232" s="535"/>
    </row>
    <row r="2233" spans="1:3" ht="13.5">
      <c r="A2233" s="527" t="s">
        <v>4747</v>
      </c>
      <c r="B2233" s="528">
        <v>41884</v>
      </c>
      <c r="C2233" s="535"/>
    </row>
    <row r="2234" spans="1:3" ht="13.5">
      <c r="A2234" s="527" t="s">
        <v>4748</v>
      </c>
      <c r="B2234" s="528">
        <v>41884</v>
      </c>
      <c r="C2234" s="535"/>
    </row>
    <row r="2235" spans="1:3" ht="13.5">
      <c r="A2235" s="527" t="s">
        <v>4749</v>
      </c>
      <c r="B2235" s="528">
        <v>41884</v>
      </c>
      <c r="C2235" s="535"/>
    </row>
    <row r="2236" spans="1:3" ht="13.5">
      <c r="A2236" s="527" t="s">
        <v>4750</v>
      </c>
      <c r="B2236" s="528">
        <v>41884</v>
      </c>
      <c r="C2236" s="535"/>
    </row>
    <row r="2237" spans="1:3" ht="13.5">
      <c r="A2237" s="527" t="s">
        <v>4751</v>
      </c>
      <c r="B2237" s="528">
        <v>41884</v>
      </c>
      <c r="C2237" s="535"/>
    </row>
    <row r="2238" spans="1:3" ht="13.5">
      <c r="A2238" s="527" t="s">
        <v>4752</v>
      </c>
      <c r="B2238" s="528">
        <v>41884</v>
      </c>
      <c r="C2238" s="535"/>
    </row>
    <row r="2239" spans="1:3" ht="13.5">
      <c r="A2239" s="527" t="s">
        <v>4753</v>
      </c>
      <c r="B2239" s="528">
        <v>41884</v>
      </c>
      <c r="C2239" s="535">
        <v>125</v>
      </c>
    </row>
    <row r="2240" spans="1:3" ht="13.5">
      <c r="A2240" s="527" t="s">
        <v>4754</v>
      </c>
      <c r="B2240" s="528">
        <v>41884</v>
      </c>
      <c r="C2240" s="535"/>
    </row>
    <row r="2241" spans="1:3" ht="13.5">
      <c r="A2241" s="527" t="s">
        <v>4755</v>
      </c>
      <c r="B2241" s="528">
        <v>41884</v>
      </c>
      <c r="C2241" s="535"/>
    </row>
    <row r="2242" spans="1:3" ht="13.5">
      <c r="A2242" s="527" t="s">
        <v>4756</v>
      </c>
      <c r="B2242" s="528">
        <v>41884</v>
      </c>
      <c r="C2242" s="535"/>
    </row>
    <row r="2243" spans="1:3" ht="13.5">
      <c r="A2243" s="527" t="s">
        <v>4757</v>
      </c>
      <c r="B2243" s="528">
        <v>41884</v>
      </c>
      <c r="C2243" s="535"/>
    </row>
    <row r="2244" spans="1:3" ht="13.5">
      <c r="A2244" s="527" t="s">
        <v>4758</v>
      </c>
      <c r="B2244" s="528">
        <v>41884</v>
      </c>
      <c r="C2244" s="535"/>
    </row>
    <row r="2245" spans="1:3" ht="13.5">
      <c r="A2245" s="527" t="s">
        <v>4759</v>
      </c>
      <c r="B2245" s="528">
        <v>41884</v>
      </c>
      <c r="C2245" s="535"/>
    </row>
    <row r="2246" spans="1:3" ht="13.5">
      <c r="A2246" s="527" t="s">
        <v>4760</v>
      </c>
      <c r="B2246" s="528">
        <v>41884</v>
      </c>
      <c r="C2246" s="535"/>
    </row>
    <row r="2247" spans="1:3" ht="13.5">
      <c r="A2247" s="527" t="s">
        <v>4761</v>
      </c>
      <c r="B2247" s="528">
        <v>41884</v>
      </c>
      <c r="C2247" s="535"/>
    </row>
    <row r="2248" spans="1:3" ht="13.5">
      <c r="A2248" s="527" t="s">
        <v>4762</v>
      </c>
      <c r="B2248" s="528">
        <v>41884</v>
      </c>
      <c r="C2248" s="535"/>
    </row>
    <row r="2249" spans="1:3" ht="13.5">
      <c r="A2249" s="527" t="s">
        <v>4763</v>
      </c>
      <c r="B2249" s="528">
        <v>41884</v>
      </c>
      <c r="C2249" s="535"/>
    </row>
    <row r="2250" spans="1:3" ht="13.5">
      <c r="A2250" s="527" t="s">
        <v>4764</v>
      </c>
      <c r="B2250" s="528">
        <v>41884</v>
      </c>
      <c r="C2250" s="535">
        <v>135</v>
      </c>
    </row>
    <row r="2251" spans="1:3" ht="13.5">
      <c r="A2251" s="527" t="s">
        <v>4765</v>
      </c>
      <c r="B2251" s="528">
        <v>41884</v>
      </c>
      <c r="C2251" s="535"/>
    </row>
    <row r="2252" spans="1:3" ht="13.5">
      <c r="A2252" s="527" t="s">
        <v>4766</v>
      </c>
      <c r="B2252" s="528">
        <v>41884</v>
      </c>
      <c r="C2252" s="535"/>
    </row>
    <row r="2253" spans="1:3" ht="13.5">
      <c r="A2253" s="527" t="s">
        <v>4767</v>
      </c>
      <c r="B2253" s="528">
        <v>41884</v>
      </c>
      <c r="C2253" s="535"/>
    </row>
    <row r="2254" spans="1:3" ht="13.5">
      <c r="A2254" s="527" t="s">
        <v>4768</v>
      </c>
      <c r="B2254" s="528">
        <v>41884</v>
      </c>
      <c r="C2254" s="535"/>
    </row>
    <row r="2255" spans="1:3" ht="13.5">
      <c r="A2255" s="527" t="s">
        <v>4769</v>
      </c>
      <c r="B2255" s="528">
        <v>41884</v>
      </c>
      <c r="C2255" s="535"/>
    </row>
    <row r="2256" spans="1:3" ht="13.5">
      <c r="A2256" s="527" t="s">
        <v>4770</v>
      </c>
      <c r="B2256" s="528">
        <v>41884</v>
      </c>
      <c r="C2256" s="535"/>
    </row>
    <row r="2257" spans="1:3" ht="13.5">
      <c r="A2257" s="527" t="s">
        <v>4771</v>
      </c>
      <c r="B2257" s="528">
        <v>41884</v>
      </c>
      <c r="C2257" s="535"/>
    </row>
    <row r="2258" spans="1:3" ht="13.5">
      <c r="A2258" s="527" t="s">
        <v>4772</v>
      </c>
      <c r="B2258" s="528">
        <v>41884</v>
      </c>
      <c r="C2258" s="535"/>
    </row>
    <row r="2259" spans="1:3" ht="13.5">
      <c r="A2259" s="527" t="s">
        <v>4773</v>
      </c>
      <c r="B2259" s="528">
        <v>41884</v>
      </c>
      <c r="C2259" s="535"/>
    </row>
    <row r="2260" spans="1:3" ht="13.5">
      <c r="A2260" s="527" t="s">
        <v>4774</v>
      </c>
      <c r="B2260" s="528">
        <v>41884</v>
      </c>
      <c r="C2260" s="535"/>
    </row>
    <row r="2261" spans="1:3" ht="13.5">
      <c r="A2261" s="527" t="s">
        <v>4775</v>
      </c>
      <c r="B2261" s="528">
        <v>41884</v>
      </c>
      <c r="C2261" s="535"/>
    </row>
    <row r="2262" spans="1:3" ht="13.5">
      <c r="A2262" s="527" t="s">
        <v>4776</v>
      </c>
      <c r="B2262" s="528">
        <v>41884</v>
      </c>
      <c r="C2262" s="535">
        <v>70</v>
      </c>
    </row>
    <row r="2263" spans="1:3" ht="13.5">
      <c r="A2263" s="527" t="s">
        <v>4777</v>
      </c>
      <c r="B2263" s="528">
        <v>41884</v>
      </c>
      <c r="C2263" s="535">
        <v>100</v>
      </c>
    </row>
    <row r="2264" spans="1:3" ht="13.5">
      <c r="A2264" s="527" t="s">
        <v>4778</v>
      </c>
      <c r="B2264" s="528">
        <v>41884</v>
      </c>
      <c r="C2264" s="535"/>
    </row>
    <row r="2265" spans="1:3" ht="13.5">
      <c r="A2265" s="527" t="s">
        <v>4779</v>
      </c>
      <c r="B2265" s="528">
        <v>41884</v>
      </c>
      <c r="C2265" s="535"/>
    </row>
    <row r="2266" spans="1:3" ht="13.5">
      <c r="A2266" s="527" t="s">
        <v>4780</v>
      </c>
      <c r="B2266" s="528">
        <v>41884</v>
      </c>
      <c r="C2266" s="535"/>
    </row>
    <row r="2267" spans="1:3" ht="13.5">
      <c r="A2267" s="527" t="s">
        <v>4781</v>
      </c>
      <c r="B2267" s="528">
        <v>41884</v>
      </c>
      <c r="C2267" s="535"/>
    </row>
    <row r="2268" spans="1:3" ht="13.5">
      <c r="A2268" s="527" t="s">
        <v>4782</v>
      </c>
      <c r="B2268" s="528">
        <v>41884</v>
      </c>
      <c r="C2268" s="535"/>
    </row>
    <row r="2269" spans="1:3" ht="13.5">
      <c r="A2269" s="527" t="s">
        <v>4783</v>
      </c>
      <c r="B2269" s="528">
        <v>41884</v>
      </c>
      <c r="C2269" s="535"/>
    </row>
    <row r="2270" spans="1:3" ht="13.5">
      <c r="A2270" s="527" t="s">
        <v>4784</v>
      </c>
      <c r="B2270" s="528">
        <v>41884</v>
      </c>
      <c r="C2270" s="535"/>
    </row>
    <row r="2271" spans="1:3" ht="13.5">
      <c r="A2271" s="527" t="s">
        <v>4785</v>
      </c>
      <c r="B2271" s="528">
        <v>41884</v>
      </c>
      <c r="C2271" s="535"/>
    </row>
    <row r="2272" spans="1:3" ht="13.5">
      <c r="A2272" s="527" t="s">
        <v>4786</v>
      </c>
      <c r="B2272" s="528">
        <v>41884</v>
      </c>
      <c r="C2272" s="535"/>
    </row>
    <row r="2273" spans="1:3" ht="13.5">
      <c r="A2273" s="527" t="s">
        <v>4787</v>
      </c>
      <c r="B2273" s="528">
        <v>41884</v>
      </c>
      <c r="C2273" s="535"/>
    </row>
    <row r="2274" spans="1:3" ht="13.5">
      <c r="A2274" s="527" t="s">
        <v>4788</v>
      </c>
      <c r="B2274" s="528">
        <v>41884</v>
      </c>
      <c r="C2274" s="535"/>
    </row>
    <row r="2275" spans="1:3" ht="13.5">
      <c r="A2275" s="527" t="s">
        <v>4789</v>
      </c>
      <c r="B2275" s="528">
        <v>41884</v>
      </c>
      <c r="C2275" s="535"/>
    </row>
    <row r="2276" spans="1:3" ht="13.5">
      <c r="A2276" s="527" t="s">
        <v>4790</v>
      </c>
      <c r="B2276" s="528">
        <v>41884</v>
      </c>
      <c r="C2276" s="535"/>
    </row>
    <row r="2277" spans="1:3" ht="13.5">
      <c r="A2277" s="527" t="s">
        <v>4791</v>
      </c>
      <c r="B2277" s="528">
        <v>41884</v>
      </c>
      <c r="C2277" s="535"/>
    </row>
    <row r="2278" spans="1:3" ht="13.5">
      <c r="A2278" s="527" t="s">
        <v>4792</v>
      </c>
      <c r="B2278" s="528">
        <v>41884</v>
      </c>
      <c r="C2278" s="535"/>
    </row>
    <row r="2279" spans="1:3" ht="13.5">
      <c r="A2279" s="527" t="s">
        <v>4793</v>
      </c>
      <c r="B2279" s="528">
        <v>41884</v>
      </c>
      <c r="C2279" s="535">
        <v>20</v>
      </c>
    </row>
    <row r="2280" spans="1:3" ht="13.5">
      <c r="A2280" s="527" t="s">
        <v>4794</v>
      </c>
      <c r="B2280" s="528">
        <v>41884</v>
      </c>
      <c r="C2280" s="535"/>
    </row>
    <row r="2281" spans="1:3" ht="13.5">
      <c r="A2281" s="527" t="s">
        <v>4795</v>
      </c>
      <c r="B2281" s="528">
        <v>41884</v>
      </c>
      <c r="C2281" s="535"/>
    </row>
    <row r="2282" spans="1:3" ht="13.5">
      <c r="A2282" s="527" t="s">
        <v>4796</v>
      </c>
      <c r="B2282" s="528">
        <v>41884</v>
      </c>
      <c r="C2282" s="535"/>
    </row>
    <row r="2283" spans="1:3" ht="13.5">
      <c r="A2283" s="527" t="s">
        <v>4797</v>
      </c>
      <c r="B2283" s="528">
        <v>41884</v>
      </c>
      <c r="C2283" s="535"/>
    </row>
    <row r="2284" spans="1:3" ht="13.5">
      <c r="A2284" s="527" t="s">
        <v>4798</v>
      </c>
      <c r="B2284" s="528">
        <v>41884</v>
      </c>
      <c r="C2284" s="535"/>
    </row>
    <row r="2285" spans="1:3" ht="13.5">
      <c r="A2285" s="527" t="s">
        <v>4799</v>
      </c>
      <c r="B2285" s="528">
        <v>41884</v>
      </c>
      <c r="C2285" s="535"/>
    </row>
    <row r="2286" spans="1:3" ht="13.5">
      <c r="A2286" s="527" t="s">
        <v>4800</v>
      </c>
      <c r="B2286" s="528">
        <v>41884</v>
      </c>
      <c r="C2286" s="535"/>
    </row>
    <row r="2287" spans="1:3" ht="13.5">
      <c r="A2287" s="527" t="s">
        <v>4801</v>
      </c>
      <c r="B2287" s="528">
        <v>41884</v>
      </c>
      <c r="C2287" s="535"/>
    </row>
    <row r="2288" spans="1:3" ht="13.5">
      <c r="A2288" s="527" t="s">
        <v>4802</v>
      </c>
      <c r="B2288" s="528">
        <v>41884</v>
      </c>
      <c r="C2288" s="535"/>
    </row>
    <row r="2289" spans="1:3" ht="13.5">
      <c r="A2289" s="527" t="s">
        <v>4803</v>
      </c>
      <c r="B2289" s="528">
        <v>41884</v>
      </c>
      <c r="C2289" s="535">
        <v>30</v>
      </c>
    </row>
    <row r="2290" spans="1:3" ht="13.5">
      <c r="A2290" s="527" t="s">
        <v>4804</v>
      </c>
      <c r="B2290" s="528">
        <v>41884</v>
      </c>
      <c r="C2290" s="535"/>
    </row>
    <row r="2291" spans="1:3" ht="13.5">
      <c r="A2291" s="527" t="s">
        <v>4805</v>
      </c>
      <c r="B2291" s="528">
        <v>41884</v>
      </c>
      <c r="C2291" s="535"/>
    </row>
    <row r="2292" spans="1:3" ht="13.5">
      <c r="A2292" s="527" t="s">
        <v>4806</v>
      </c>
      <c r="B2292" s="528">
        <v>41884</v>
      </c>
      <c r="C2292" s="535"/>
    </row>
    <row r="2293" spans="1:3" ht="13.5">
      <c r="A2293" s="527" t="s">
        <v>4807</v>
      </c>
      <c r="B2293" s="528">
        <v>41884</v>
      </c>
      <c r="C2293" s="535"/>
    </row>
    <row r="2294" spans="1:3" ht="13.5">
      <c r="A2294" s="527" t="s">
        <v>4808</v>
      </c>
      <c r="B2294" s="528">
        <v>41884</v>
      </c>
      <c r="C2294" s="535"/>
    </row>
    <row r="2295" spans="1:3" ht="13.5">
      <c r="A2295" s="527" t="s">
        <v>4809</v>
      </c>
      <c r="B2295" s="528">
        <v>41884</v>
      </c>
      <c r="C2295" s="535"/>
    </row>
    <row r="2296" spans="1:3" ht="13.5">
      <c r="A2296" s="527" t="s">
        <v>4810</v>
      </c>
      <c r="B2296" s="528">
        <v>41884</v>
      </c>
      <c r="C2296" s="535"/>
    </row>
    <row r="2297" spans="1:3" ht="13.5">
      <c r="A2297" s="527" t="s">
        <v>4811</v>
      </c>
      <c r="B2297" s="528">
        <v>41884</v>
      </c>
      <c r="C2297" s="535"/>
    </row>
    <row r="2298" spans="1:3" ht="13.5">
      <c r="A2298" s="527" t="s">
        <v>4812</v>
      </c>
      <c r="B2298" s="528">
        <v>41884</v>
      </c>
      <c r="C2298" s="535"/>
    </row>
    <row r="2299" spans="1:3" ht="13.5">
      <c r="A2299" s="527" t="s">
        <v>4813</v>
      </c>
      <c r="B2299" s="528">
        <v>41884</v>
      </c>
      <c r="C2299" s="535"/>
    </row>
    <row r="2300" spans="1:3" ht="13.5">
      <c r="A2300" s="527" t="s">
        <v>4814</v>
      </c>
      <c r="B2300" s="528">
        <v>41884</v>
      </c>
      <c r="C2300" s="535">
        <v>20</v>
      </c>
    </row>
    <row r="2301" spans="1:3" ht="13.5">
      <c r="A2301" s="527" t="s">
        <v>4815</v>
      </c>
      <c r="B2301" s="528">
        <v>41884</v>
      </c>
      <c r="C2301" s="535"/>
    </row>
    <row r="2302" spans="1:3" ht="13.5">
      <c r="A2302" s="527" t="s">
        <v>4816</v>
      </c>
      <c r="B2302" s="528">
        <v>41884</v>
      </c>
      <c r="C2302" s="535"/>
    </row>
    <row r="2303" spans="1:3" ht="13.5">
      <c r="A2303" s="527" t="s">
        <v>4817</v>
      </c>
      <c r="B2303" s="528">
        <v>41884</v>
      </c>
      <c r="C2303" s="535"/>
    </row>
    <row r="2304" spans="1:3" ht="13.5">
      <c r="A2304" s="527" t="s">
        <v>4818</v>
      </c>
      <c r="B2304" s="528">
        <v>41884</v>
      </c>
      <c r="C2304" s="535">
        <v>50</v>
      </c>
    </row>
    <row r="2305" spans="1:3" ht="13.5">
      <c r="A2305" s="527" t="s">
        <v>4819</v>
      </c>
      <c r="B2305" s="528">
        <v>41884</v>
      </c>
      <c r="C2305" s="535"/>
    </row>
    <row r="2306" spans="1:3" ht="13.5">
      <c r="A2306" s="527" t="s">
        <v>4820</v>
      </c>
      <c r="B2306" s="528">
        <v>41884</v>
      </c>
      <c r="C2306" s="535"/>
    </row>
    <row r="2307" spans="1:3" ht="13.5">
      <c r="A2307" s="527" t="s">
        <v>4821</v>
      </c>
      <c r="B2307" s="528">
        <v>41884</v>
      </c>
      <c r="C2307" s="535"/>
    </row>
    <row r="2308" spans="1:3" ht="13.5">
      <c r="A2308" s="527" t="s">
        <v>4822</v>
      </c>
      <c r="B2308" s="528">
        <v>41884</v>
      </c>
      <c r="C2308" s="535"/>
    </row>
    <row r="2309" spans="1:3" ht="13.5">
      <c r="A2309" s="527" t="s">
        <v>4823</v>
      </c>
      <c r="B2309" s="528">
        <v>41884</v>
      </c>
      <c r="C2309" s="535"/>
    </row>
    <row r="2310" spans="1:3" ht="13.5">
      <c r="A2310" s="527" t="s">
        <v>4824</v>
      </c>
      <c r="B2310" s="528">
        <v>41884</v>
      </c>
      <c r="C2310" s="535"/>
    </row>
    <row r="2311" spans="1:3" ht="13.5">
      <c r="A2311" s="527" t="s">
        <v>4825</v>
      </c>
      <c r="B2311" s="528">
        <v>41884</v>
      </c>
      <c r="C2311" s="535"/>
    </row>
    <row r="2312" spans="1:3" ht="13.5">
      <c r="A2312" s="527" t="s">
        <v>4826</v>
      </c>
      <c r="B2312" s="528">
        <v>41884</v>
      </c>
      <c r="C2312" s="535"/>
    </row>
    <row r="2313" spans="1:3" ht="13.5">
      <c r="A2313" s="527" t="s">
        <v>4827</v>
      </c>
      <c r="B2313" s="528">
        <v>41884</v>
      </c>
      <c r="C2313" s="535"/>
    </row>
    <row r="2314" spans="1:3" ht="13.5">
      <c r="A2314" s="527" t="s">
        <v>4828</v>
      </c>
      <c r="B2314" s="528">
        <v>41884</v>
      </c>
      <c r="C2314" s="535"/>
    </row>
    <row r="2315" spans="1:3" ht="13.5">
      <c r="A2315" s="527" t="s">
        <v>4829</v>
      </c>
      <c r="B2315" s="528">
        <v>41884</v>
      </c>
      <c r="C2315" s="535">
        <v>20</v>
      </c>
    </row>
    <row r="2316" spans="1:3" ht="13.5">
      <c r="A2316" s="527" t="s">
        <v>4830</v>
      </c>
      <c r="B2316" s="528">
        <v>41884</v>
      </c>
      <c r="C2316" s="535"/>
    </row>
    <row r="2317" spans="1:3" ht="13.5">
      <c r="A2317" s="527" t="s">
        <v>4831</v>
      </c>
      <c r="B2317" s="528">
        <v>41884</v>
      </c>
      <c r="C2317" s="535"/>
    </row>
    <row r="2318" spans="1:3" ht="13.5">
      <c r="A2318" s="527" t="s">
        <v>4832</v>
      </c>
      <c r="B2318" s="528">
        <v>41884</v>
      </c>
      <c r="C2318" s="535"/>
    </row>
    <row r="2319" spans="1:3" ht="13.5">
      <c r="A2319" s="527" t="s">
        <v>4833</v>
      </c>
      <c r="B2319" s="528">
        <v>41884</v>
      </c>
      <c r="C2319" s="535"/>
    </row>
    <row r="2320" spans="1:3" ht="13.5">
      <c r="A2320" s="527" t="s">
        <v>4834</v>
      </c>
      <c r="B2320" s="528">
        <v>41884</v>
      </c>
      <c r="C2320" s="535"/>
    </row>
    <row r="2321" spans="1:3" ht="13.5">
      <c r="A2321" s="527" t="s">
        <v>4835</v>
      </c>
      <c r="B2321" s="528">
        <v>41884</v>
      </c>
      <c r="C2321" s="535"/>
    </row>
    <row r="2322" spans="1:3" ht="13.5">
      <c r="A2322" s="527" t="s">
        <v>4836</v>
      </c>
      <c r="B2322" s="528">
        <v>41884</v>
      </c>
      <c r="C2322" s="535"/>
    </row>
    <row r="2323" spans="1:3" ht="13.5">
      <c r="A2323" s="527" t="s">
        <v>4837</v>
      </c>
      <c r="B2323" s="528">
        <v>41884</v>
      </c>
      <c r="C2323" s="535"/>
    </row>
    <row r="2324" spans="1:3" ht="13.5">
      <c r="A2324" s="527" t="s">
        <v>4838</v>
      </c>
      <c r="B2324" s="528">
        <v>41884</v>
      </c>
      <c r="C2324" s="535"/>
    </row>
    <row r="2325" spans="1:3" ht="13.5">
      <c r="A2325" s="527" t="s">
        <v>4839</v>
      </c>
      <c r="B2325" s="528">
        <v>41884</v>
      </c>
      <c r="C2325" s="535"/>
    </row>
    <row r="2326" spans="1:3" ht="13.5">
      <c r="A2326" s="527" t="s">
        <v>4840</v>
      </c>
      <c r="B2326" s="528">
        <v>41884</v>
      </c>
      <c r="C2326" s="535">
        <v>30</v>
      </c>
    </row>
    <row r="2327" spans="1:3" ht="13.5">
      <c r="A2327" s="527" t="s">
        <v>4841</v>
      </c>
      <c r="B2327" s="528">
        <v>41884</v>
      </c>
      <c r="C2327" s="535"/>
    </row>
    <row r="2328" spans="1:3" ht="13.5">
      <c r="A2328" s="527" t="s">
        <v>4842</v>
      </c>
      <c r="B2328" s="528">
        <v>41884</v>
      </c>
      <c r="C2328" s="535"/>
    </row>
    <row r="2329" spans="1:3" ht="13.5">
      <c r="A2329" s="527" t="s">
        <v>4843</v>
      </c>
      <c r="B2329" s="528">
        <v>41884</v>
      </c>
      <c r="C2329" s="535"/>
    </row>
    <row r="2330" spans="1:3" ht="13.5">
      <c r="A2330" s="527" t="s">
        <v>4844</v>
      </c>
      <c r="B2330" s="528">
        <v>41884</v>
      </c>
      <c r="C2330" s="535"/>
    </row>
    <row r="2331" spans="1:3" ht="13.5">
      <c r="A2331" s="527" t="s">
        <v>4845</v>
      </c>
      <c r="B2331" s="528">
        <v>41884</v>
      </c>
      <c r="C2331" s="535"/>
    </row>
    <row r="2332" spans="1:3" ht="13.5">
      <c r="A2332" s="527" t="s">
        <v>4846</v>
      </c>
      <c r="B2332" s="528">
        <v>41884</v>
      </c>
      <c r="C2332" s="535"/>
    </row>
    <row r="2333" spans="1:3" ht="13.5">
      <c r="A2333" s="527" t="s">
        <v>4847</v>
      </c>
      <c r="B2333" s="528">
        <v>41884</v>
      </c>
      <c r="C2333" s="535"/>
    </row>
    <row r="2334" spans="1:3" ht="13.5">
      <c r="A2334" s="527" t="s">
        <v>4848</v>
      </c>
      <c r="B2334" s="528">
        <v>41884</v>
      </c>
      <c r="C2334" s="535"/>
    </row>
    <row r="2335" spans="1:3" ht="13.5">
      <c r="A2335" s="527" t="s">
        <v>4849</v>
      </c>
      <c r="B2335" s="528">
        <v>41884</v>
      </c>
      <c r="C2335" s="535"/>
    </row>
    <row r="2336" spans="1:3" ht="13.5">
      <c r="A2336" s="527" t="s">
        <v>4850</v>
      </c>
      <c r="B2336" s="528">
        <v>41884</v>
      </c>
      <c r="C2336" s="535"/>
    </row>
    <row r="2337" spans="1:3" ht="13.5">
      <c r="A2337" s="527" t="s">
        <v>4851</v>
      </c>
      <c r="B2337" s="528">
        <v>41884</v>
      </c>
      <c r="C2337" s="535">
        <v>100</v>
      </c>
    </row>
    <row r="2338" spans="1:3" ht="13.5">
      <c r="A2338" s="527" t="s">
        <v>4852</v>
      </c>
      <c r="B2338" s="528">
        <v>41884</v>
      </c>
      <c r="C2338" s="535"/>
    </row>
    <row r="2339" spans="1:3" ht="13.5">
      <c r="A2339" s="527" t="s">
        <v>4853</v>
      </c>
      <c r="B2339" s="528">
        <v>41884</v>
      </c>
      <c r="C2339" s="535"/>
    </row>
    <row r="2340" spans="1:3" ht="13.5">
      <c r="A2340" s="527" t="s">
        <v>4854</v>
      </c>
      <c r="B2340" s="528">
        <v>41884</v>
      </c>
      <c r="C2340" s="535"/>
    </row>
    <row r="2341" spans="1:3" ht="13.5">
      <c r="A2341" s="527" t="s">
        <v>4855</v>
      </c>
      <c r="B2341" s="528">
        <v>41884</v>
      </c>
      <c r="C2341" s="535"/>
    </row>
    <row r="2342" spans="1:3" ht="13.5">
      <c r="A2342" s="527" t="s">
        <v>4856</v>
      </c>
      <c r="B2342" s="528">
        <v>41884</v>
      </c>
      <c r="C2342" s="535"/>
    </row>
    <row r="2343" spans="1:3" ht="13.5">
      <c r="A2343" s="527" t="s">
        <v>4857</v>
      </c>
      <c r="B2343" s="528">
        <v>41884</v>
      </c>
      <c r="C2343" s="535"/>
    </row>
    <row r="2344" spans="1:3" ht="13.5">
      <c r="A2344" s="527" t="s">
        <v>4858</v>
      </c>
      <c r="B2344" s="528">
        <v>41884</v>
      </c>
      <c r="C2344" s="535"/>
    </row>
    <row r="2345" spans="1:3" ht="13.5">
      <c r="A2345" s="527" t="s">
        <v>4859</v>
      </c>
      <c r="B2345" s="528">
        <v>41884</v>
      </c>
      <c r="C2345" s="535"/>
    </row>
    <row r="2346" spans="1:3" ht="13.5">
      <c r="A2346" s="527" t="s">
        <v>4860</v>
      </c>
      <c r="B2346" s="528">
        <v>41884</v>
      </c>
      <c r="C2346" s="535"/>
    </row>
    <row r="2347" spans="1:3" ht="13.5">
      <c r="A2347" s="527" t="s">
        <v>4861</v>
      </c>
      <c r="B2347" s="528">
        <v>41884</v>
      </c>
      <c r="C2347" s="535"/>
    </row>
    <row r="2348" spans="1:3" ht="13.5">
      <c r="A2348" s="527" t="s">
        <v>4862</v>
      </c>
      <c r="B2348" s="528">
        <v>41884</v>
      </c>
      <c r="C2348" s="535"/>
    </row>
    <row r="2349" spans="1:3" ht="13.5">
      <c r="A2349" s="527" t="s">
        <v>4863</v>
      </c>
      <c r="B2349" s="528">
        <v>41884</v>
      </c>
      <c r="C2349" s="535"/>
    </row>
    <row r="2350" spans="1:3" ht="13.5">
      <c r="A2350" s="527" t="s">
        <v>4864</v>
      </c>
      <c r="B2350" s="528">
        <v>41884</v>
      </c>
      <c r="C2350" s="535">
        <v>100</v>
      </c>
    </row>
    <row r="2351" spans="1:3" ht="13.5">
      <c r="A2351" s="527" t="s">
        <v>4865</v>
      </c>
      <c r="B2351" s="528">
        <v>41884</v>
      </c>
      <c r="C2351" s="535"/>
    </row>
    <row r="2352" spans="1:3" ht="13.5">
      <c r="A2352" s="527" t="s">
        <v>4866</v>
      </c>
      <c r="B2352" s="528">
        <v>41884</v>
      </c>
      <c r="C2352" s="535"/>
    </row>
    <row r="2353" spans="1:3" ht="13.5">
      <c r="A2353" s="527" t="s">
        <v>4867</v>
      </c>
      <c r="B2353" s="528">
        <v>41884</v>
      </c>
      <c r="C2353" s="535"/>
    </row>
    <row r="2354" spans="1:3" ht="13.5">
      <c r="A2354" s="527" t="s">
        <v>4868</v>
      </c>
      <c r="B2354" s="528">
        <v>41884</v>
      </c>
      <c r="C2354" s="535"/>
    </row>
    <row r="2355" spans="1:3" ht="13.5">
      <c r="A2355" s="527" t="s">
        <v>4869</v>
      </c>
      <c r="B2355" s="528">
        <v>41884</v>
      </c>
      <c r="C2355" s="535"/>
    </row>
    <row r="2356" spans="1:3" ht="13.5">
      <c r="A2356" s="527" t="s">
        <v>4870</v>
      </c>
      <c r="B2356" s="528">
        <v>41884</v>
      </c>
      <c r="C2356" s="535"/>
    </row>
    <row r="2357" spans="1:3" ht="13.5">
      <c r="A2357" s="527" t="s">
        <v>4871</v>
      </c>
      <c r="B2357" s="528">
        <v>41884</v>
      </c>
      <c r="C2357" s="535"/>
    </row>
    <row r="2358" spans="1:3" ht="13.5">
      <c r="A2358" s="527" t="s">
        <v>4872</v>
      </c>
      <c r="B2358" s="528">
        <v>41884</v>
      </c>
      <c r="C2358" s="535"/>
    </row>
    <row r="2359" spans="1:3" ht="13.5">
      <c r="A2359" s="527" t="s">
        <v>4873</v>
      </c>
      <c r="B2359" s="528">
        <v>41884</v>
      </c>
      <c r="C2359" s="535"/>
    </row>
    <row r="2360" spans="1:3" ht="13.5">
      <c r="A2360" s="527" t="s">
        <v>4874</v>
      </c>
      <c r="B2360" s="528">
        <v>41884</v>
      </c>
      <c r="C2360" s="535"/>
    </row>
    <row r="2361" spans="1:3" ht="13.5">
      <c r="A2361" s="527" t="s">
        <v>4875</v>
      </c>
      <c r="B2361" s="528">
        <v>41884</v>
      </c>
      <c r="C2361" s="535"/>
    </row>
    <row r="2362" spans="1:3" ht="13.5">
      <c r="A2362" s="527" t="s">
        <v>4876</v>
      </c>
      <c r="B2362" s="528">
        <v>41884</v>
      </c>
      <c r="C2362" s="535"/>
    </row>
    <row r="2363" spans="1:3" ht="13.5">
      <c r="A2363" s="527" t="s">
        <v>4877</v>
      </c>
      <c r="B2363" s="528">
        <v>41884</v>
      </c>
      <c r="C2363" s="535"/>
    </row>
    <row r="2364" spans="1:3" ht="13.5">
      <c r="A2364" s="527" t="s">
        <v>4878</v>
      </c>
      <c r="B2364" s="528">
        <v>41884</v>
      </c>
      <c r="C2364" s="535">
        <v>5</v>
      </c>
    </row>
    <row r="2365" spans="1:3" ht="13.5">
      <c r="A2365" s="527" t="s">
        <v>4879</v>
      </c>
      <c r="B2365" s="528">
        <v>41884</v>
      </c>
      <c r="C2365" s="535">
        <v>4</v>
      </c>
    </row>
    <row r="2366" spans="1:3" ht="13.5">
      <c r="A2366" s="527" t="s">
        <v>4880</v>
      </c>
      <c r="B2366" s="528">
        <v>41884</v>
      </c>
      <c r="C2366" s="535">
        <v>59</v>
      </c>
    </row>
    <row r="2367" spans="1:3" ht="13.5">
      <c r="A2367" s="527" t="s">
        <v>4881</v>
      </c>
      <c r="B2367" s="528">
        <v>41884</v>
      </c>
      <c r="C2367" s="535">
        <v>2</v>
      </c>
    </row>
    <row r="2368" spans="1:3" ht="13.5">
      <c r="A2368" s="527" t="s">
        <v>4882</v>
      </c>
      <c r="B2368" s="528">
        <v>41884</v>
      </c>
      <c r="C2368" s="535">
        <v>2</v>
      </c>
    </row>
    <row r="2369" spans="1:3" ht="13.5">
      <c r="A2369" s="527" t="s">
        <v>4883</v>
      </c>
      <c r="B2369" s="528">
        <v>41884</v>
      </c>
      <c r="C2369" s="535">
        <v>9</v>
      </c>
    </row>
    <row r="2370" spans="1:3" ht="13.5">
      <c r="A2370" s="527" t="s">
        <v>4884</v>
      </c>
      <c r="B2370" s="528">
        <v>41884</v>
      </c>
      <c r="C2370" s="535"/>
    </row>
    <row r="2371" spans="1:3" ht="13.5">
      <c r="A2371" s="527" t="s">
        <v>4885</v>
      </c>
      <c r="B2371" s="528">
        <v>41884</v>
      </c>
      <c r="C2371" s="535"/>
    </row>
    <row r="2372" spans="1:3" ht="13.5">
      <c r="A2372" s="527" t="s">
        <v>4886</v>
      </c>
      <c r="B2372" s="528">
        <v>41884</v>
      </c>
      <c r="C2372" s="535"/>
    </row>
    <row r="2373" spans="1:3" ht="13.5">
      <c r="A2373" s="527" t="s">
        <v>4887</v>
      </c>
      <c r="B2373" s="528">
        <v>41884</v>
      </c>
      <c r="C2373" s="535"/>
    </row>
    <row r="2374" spans="1:3" ht="13.5">
      <c r="A2374" s="527" t="s">
        <v>4888</v>
      </c>
      <c r="B2374" s="528">
        <v>41884</v>
      </c>
      <c r="C2374" s="535"/>
    </row>
    <row r="2375" spans="1:3" ht="13.5">
      <c r="A2375" s="527" t="s">
        <v>4889</v>
      </c>
      <c r="B2375" s="528">
        <v>41884</v>
      </c>
      <c r="C2375" s="535">
        <v>2</v>
      </c>
    </row>
    <row r="2376" spans="1:3" ht="13.5">
      <c r="A2376" s="527" t="s">
        <v>4890</v>
      </c>
      <c r="B2376" s="528">
        <v>41884</v>
      </c>
      <c r="C2376" s="535">
        <v>2</v>
      </c>
    </row>
    <row r="2377" spans="1:3" ht="13.5">
      <c r="A2377" s="527" t="s">
        <v>4891</v>
      </c>
      <c r="B2377" s="528">
        <v>41884</v>
      </c>
      <c r="C2377" s="535">
        <v>60</v>
      </c>
    </row>
    <row r="2378" spans="1:3" ht="13.5">
      <c r="A2378" s="527" t="s">
        <v>4892</v>
      </c>
      <c r="B2378" s="528">
        <v>41884</v>
      </c>
      <c r="C2378" s="535">
        <v>60</v>
      </c>
    </row>
    <row r="2379" spans="1:3" ht="13.5">
      <c r="A2379" s="527" t="s">
        <v>4893</v>
      </c>
      <c r="B2379" s="528">
        <v>41884</v>
      </c>
      <c r="C2379" s="535">
        <v>20</v>
      </c>
    </row>
    <row r="2380" spans="1:3" ht="13.5">
      <c r="A2380" s="527" t="s">
        <v>4894</v>
      </c>
      <c r="B2380" s="528">
        <v>41884</v>
      </c>
      <c r="C2380" s="535">
        <v>14</v>
      </c>
    </row>
    <row r="2381" spans="1:3" ht="13.5">
      <c r="A2381" s="527" t="s">
        <v>4895</v>
      </c>
      <c r="B2381" s="528">
        <v>41884</v>
      </c>
      <c r="C2381" s="535"/>
    </row>
    <row r="2382" spans="1:3" ht="13.5">
      <c r="A2382" s="527" t="s">
        <v>4896</v>
      </c>
      <c r="B2382" s="528">
        <v>41884</v>
      </c>
      <c r="C2382" s="535"/>
    </row>
    <row r="2383" spans="1:3" ht="13.5">
      <c r="A2383" s="527" t="s">
        <v>4897</v>
      </c>
      <c r="B2383" s="528">
        <v>41884</v>
      </c>
      <c r="C2383" s="535"/>
    </row>
    <row r="2384" spans="1:3" ht="13.5">
      <c r="A2384" s="527" t="s">
        <v>4898</v>
      </c>
      <c r="B2384" s="528">
        <v>41884</v>
      </c>
      <c r="C2384" s="535"/>
    </row>
    <row r="2385" spans="1:3" ht="13.5">
      <c r="A2385" s="527" t="s">
        <v>4899</v>
      </c>
      <c r="B2385" s="528">
        <v>41884</v>
      </c>
      <c r="C2385" s="535"/>
    </row>
    <row r="2386" spans="1:3" ht="13.5">
      <c r="A2386" s="527" t="s">
        <v>4900</v>
      </c>
      <c r="B2386" s="528">
        <v>41884</v>
      </c>
      <c r="C2386" s="535">
        <v>120</v>
      </c>
    </row>
    <row r="2387" spans="1:3" ht="13.5">
      <c r="A2387" s="527" t="s">
        <v>4901</v>
      </c>
      <c r="B2387" s="528">
        <v>41884</v>
      </c>
      <c r="C2387" s="535">
        <v>31</v>
      </c>
    </row>
    <row r="2388" spans="1:3" ht="13.5">
      <c r="A2388" s="527" t="s">
        <v>4902</v>
      </c>
      <c r="B2388" s="528">
        <v>41884</v>
      </c>
      <c r="C2388" s="535">
        <v>38</v>
      </c>
    </row>
    <row r="2389" spans="1:3" ht="13.5">
      <c r="A2389" s="527" t="s">
        <v>4903</v>
      </c>
      <c r="B2389" s="528">
        <v>41884</v>
      </c>
      <c r="C2389" s="535">
        <v>49</v>
      </c>
    </row>
    <row r="2390" spans="1:3" ht="13.5">
      <c r="A2390" s="527" t="s">
        <v>4904</v>
      </c>
      <c r="B2390" s="528">
        <v>41884</v>
      </c>
      <c r="C2390" s="535">
        <v>35</v>
      </c>
    </row>
    <row r="2391" spans="1:3" ht="13.5">
      <c r="A2391" s="527" t="s">
        <v>4905</v>
      </c>
      <c r="B2391" s="528">
        <v>41884</v>
      </c>
      <c r="C2391" s="535">
        <v>35</v>
      </c>
    </row>
    <row r="2392" spans="1:3" ht="13.5">
      <c r="A2392" s="527" t="s">
        <v>4906</v>
      </c>
      <c r="B2392" s="528">
        <v>41884</v>
      </c>
      <c r="C2392" s="535"/>
    </row>
    <row r="2393" spans="1:3" ht="13.5">
      <c r="A2393" s="527" t="s">
        <v>4907</v>
      </c>
      <c r="B2393" s="528">
        <v>41884</v>
      </c>
      <c r="C2393" s="535"/>
    </row>
    <row r="2394" spans="1:3" ht="13.5">
      <c r="A2394" s="527" t="s">
        <v>4908</v>
      </c>
      <c r="B2394" s="528">
        <v>41884</v>
      </c>
      <c r="C2394" s="535"/>
    </row>
    <row r="2395" spans="1:3" ht="13.5">
      <c r="A2395" s="527" t="s">
        <v>4909</v>
      </c>
      <c r="B2395" s="528">
        <v>41884</v>
      </c>
      <c r="C2395" s="535"/>
    </row>
    <row r="2396" spans="1:3" ht="13.5">
      <c r="A2396" s="527" t="s">
        <v>4910</v>
      </c>
      <c r="B2396" s="528">
        <v>41884</v>
      </c>
      <c r="C2396" s="535"/>
    </row>
    <row r="2397" spans="1:3" ht="13.5">
      <c r="A2397" s="527" t="s">
        <v>4911</v>
      </c>
      <c r="B2397" s="528">
        <v>41884</v>
      </c>
      <c r="C2397" s="535">
        <v>150</v>
      </c>
    </row>
    <row r="2398" spans="1:3" ht="13.5">
      <c r="A2398" s="527" t="s">
        <v>4912</v>
      </c>
      <c r="B2398" s="528">
        <v>41884</v>
      </c>
      <c r="C2398" s="535">
        <v>40</v>
      </c>
    </row>
    <row r="2399" spans="1:3" ht="13.5">
      <c r="A2399" s="527" t="s">
        <v>4913</v>
      </c>
      <c r="B2399" s="528">
        <v>41884</v>
      </c>
      <c r="C2399" s="535">
        <v>59</v>
      </c>
    </row>
    <row r="2400" spans="1:3" ht="13.5">
      <c r="A2400" s="527" t="s">
        <v>4914</v>
      </c>
      <c r="B2400" s="528">
        <v>41884</v>
      </c>
      <c r="C2400" s="535">
        <v>59</v>
      </c>
    </row>
    <row r="2401" spans="1:3" ht="13.5">
      <c r="A2401" s="527" t="s">
        <v>4915</v>
      </c>
      <c r="B2401" s="528">
        <v>41884</v>
      </c>
      <c r="C2401" s="535">
        <v>45</v>
      </c>
    </row>
    <row r="2402" spans="1:3" ht="13.5">
      <c r="A2402" s="527" t="s">
        <v>4916</v>
      </c>
      <c r="B2402" s="528">
        <v>41884</v>
      </c>
      <c r="C2402" s="535">
        <v>45</v>
      </c>
    </row>
    <row r="2403" spans="1:3" ht="13.5">
      <c r="A2403" s="527" t="s">
        <v>4917</v>
      </c>
      <c r="B2403" s="528">
        <v>41884</v>
      </c>
      <c r="C2403" s="535"/>
    </row>
    <row r="2404" spans="1:3" ht="13.5">
      <c r="A2404" s="527" t="s">
        <v>4918</v>
      </c>
      <c r="B2404" s="528">
        <v>41884</v>
      </c>
      <c r="C2404" s="535"/>
    </row>
    <row r="2405" spans="1:3" ht="13.5">
      <c r="A2405" s="527" t="s">
        <v>4919</v>
      </c>
      <c r="B2405" s="528">
        <v>41884</v>
      </c>
      <c r="C2405" s="535"/>
    </row>
    <row r="2406" spans="1:3" ht="13.5">
      <c r="A2406" s="527" t="s">
        <v>4920</v>
      </c>
      <c r="B2406" s="528">
        <v>41884</v>
      </c>
      <c r="C2406" s="535"/>
    </row>
    <row r="2407" spans="1:3" ht="13.5">
      <c r="A2407" s="527" t="s">
        <v>4921</v>
      </c>
      <c r="B2407" s="528">
        <v>41884</v>
      </c>
      <c r="C2407" s="535"/>
    </row>
    <row r="2408" spans="1:3" ht="13.5">
      <c r="A2408" s="527" t="s">
        <v>4922</v>
      </c>
      <c r="B2408" s="528">
        <v>41884</v>
      </c>
      <c r="C2408" s="535">
        <v>120</v>
      </c>
    </row>
    <row r="2409" spans="1:3" ht="13.5">
      <c r="A2409" s="527" t="s">
        <v>4923</v>
      </c>
      <c r="B2409" s="528">
        <v>41884</v>
      </c>
      <c r="C2409" s="535">
        <v>30</v>
      </c>
    </row>
    <row r="2410" spans="1:3" ht="13.5">
      <c r="A2410" s="527" t="s">
        <v>4924</v>
      </c>
      <c r="B2410" s="528">
        <v>41884</v>
      </c>
      <c r="C2410" s="535">
        <v>50</v>
      </c>
    </row>
    <row r="2411" spans="1:3" ht="13.5">
      <c r="A2411" s="527" t="s">
        <v>4925</v>
      </c>
      <c r="B2411" s="528">
        <v>41884</v>
      </c>
      <c r="C2411" s="535">
        <v>50</v>
      </c>
    </row>
    <row r="2412" spans="1:3" ht="13.5">
      <c r="A2412" s="527" t="s">
        <v>4926</v>
      </c>
      <c r="B2412" s="528">
        <v>41884</v>
      </c>
      <c r="C2412" s="535">
        <v>35</v>
      </c>
    </row>
    <row r="2413" spans="1:3" ht="13.5">
      <c r="A2413" s="527" t="s">
        <v>4927</v>
      </c>
      <c r="B2413" s="528">
        <v>41884</v>
      </c>
      <c r="C2413" s="535">
        <v>35</v>
      </c>
    </row>
    <row r="2414" spans="1:3" ht="13.5">
      <c r="A2414" s="527" t="s">
        <v>4928</v>
      </c>
      <c r="B2414" s="528">
        <v>41884</v>
      </c>
      <c r="C2414" s="535"/>
    </row>
    <row r="2415" spans="1:3" ht="13.5">
      <c r="A2415" s="527" t="s">
        <v>4929</v>
      </c>
      <c r="B2415" s="528">
        <v>41884</v>
      </c>
      <c r="C2415" s="535"/>
    </row>
    <row r="2416" spans="1:3" ht="13.5">
      <c r="A2416" s="527" t="s">
        <v>4930</v>
      </c>
      <c r="B2416" s="528">
        <v>41884</v>
      </c>
      <c r="C2416" s="535"/>
    </row>
    <row r="2417" spans="1:3" ht="13.5">
      <c r="A2417" s="527" t="s">
        <v>4931</v>
      </c>
      <c r="B2417" s="528">
        <v>41884</v>
      </c>
      <c r="C2417" s="535"/>
    </row>
    <row r="2418" spans="1:3" ht="13.5">
      <c r="A2418" s="527" t="s">
        <v>4932</v>
      </c>
      <c r="B2418" s="528">
        <v>41884</v>
      </c>
      <c r="C2418" s="535"/>
    </row>
    <row r="2419" spans="1:3" ht="13.5">
      <c r="A2419" s="527" t="s">
        <v>4933</v>
      </c>
      <c r="B2419" s="528">
        <v>41884</v>
      </c>
      <c r="C2419" s="535">
        <v>118</v>
      </c>
    </row>
    <row r="2420" spans="1:3" ht="13.5">
      <c r="A2420" s="527" t="s">
        <v>4934</v>
      </c>
      <c r="B2420" s="528">
        <v>41884</v>
      </c>
      <c r="C2420" s="535">
        <v>30</v>
      </c>
    </row>
    <row r="2421" spans="1:3" ht="13.5">
      <c r="A2421" s="527" t="s">
        <v>4935</v>
      </c>
      <c r="B2421" s="528">
        <v>41884</v>
      </c>
      <c r="C2421" s="535">
        <v>50</v>
      </c>
    </row>
    <row r="2422" spans="1:3" ht="13.5">
      <c r="A2422" s="527" t="s">
        <v>4936</v>
      </c>
      <c r="B2422" s="528">
        <v>41884</v>
      </c>
      <c r="C2422" s="535">
        <v>50</v>
      </c>
    </row>
    <row r="2423" spans="1:3" ht="13.5">
      <c r="A2423" s="527" t="s">
        <v>4937</v>
      </c>
      <c r="B2423" s="528">
        <v>41884</v>
      </c>
      <c r="C2423" s="535">
        <v>35</v>
      </c>
    </row>
    <row r="2424" spans="1:3" ht="13.5">
      <c r="A2424" s="527" t="s">
        <v>4938</v>
      </c>
      <c r="B2424" s="528">
        <v>41884</v>
      </c>
      <c r="C2424" s="535">
        <v>34</v>
      </c>
    </row>
    <row r="2425" spans="1:3" ht="13.5">
      <c r="A2425" s="527" t="s">
        <v>4939</v>
      </c>
      <c r="B2425" s="528">
        <v>41884</v>
      </c>
      <c r="C2425" s="535"/>
    </row>
    <row r="2426" spans="1:3" ht="13.5">
      <c r="A2426" s="527" t="s">
        <v>4940</v>
      </c>
      <c r="B2426" s="528">
        <v>41884</v>
      </c>
      <c r="C2426" s="535"/>
    </row>
    <row r="2427" spans="1:3" ht="13.5">
      <c r="A2427" s="527" t="s">
        <v>4941</v>
      </c>
      <c r="B2427" s="528">
        <v>41884</v>
      </c>
      <c r="C2427" s="535"/>
    </row>
    <row r="2428" spans="1:3" ht="13.5">
      <c r="A2428" s="527" t="s">
        <v>4942</v>
      </c>
      <c r="B2428" s="528">
        <v>41884</v>
      </c>
      <c r="C2428" s="535"/>
    </row>
    <row r="2429" spans="1:3" ht="13.5">
      <c r="A2429" s="527" t="s">
        <v>4943</v>
      </c>
      <c r="B2429" s="528">
        <v>41884</v>
      </c>
      <c r="C2429" s="535"/>
    </row>
    <row r="2430" spans="1:3" ht="13.5">
      <c r="A2430" s="527" t="s">
        <v>4944</v>
      </c>
      <c r="B2430" s="528">
        <v>41884</v>
      </c>
      <c r="C2430" s="535">
        <v>120</v>
      </c>
    </row>
    <row r="2431" spans="1:3" ht="13.5">
      <c r="A2431" s="527" t="s">
        <v>4945</v>
      </c>
      <c r="B2431" s="528">
        <v>41884</v>
      </c>
      <c r="C2431" s="535">
        <v>30</v>
      </c>
    </row>
    <row r="2432" spans="1:3" ht="13.5">
      <c r="A2432" s="527" t="s">
        <v>4946</v>
      </c>
      <c r="B2432" s="528">
        <v>41884</v>
      </c>
      <c r="C2432" s="535">
        <v>33</v>
      </c>
    </row>
    <row r="2433" spans="1:3" ht="13.5">
      <c r="A2433" s="527" t="s">
        <v>4947</v>
      </c>
      <c r="B2433" s="528">
        <v>41884</v>
      </c>
      <c r="C2433" s="535">
        <v>35</v>
      </c>
    </row>
    <row r="2434" spans="1:3" ht="13.5">
      <c r="A2434" s="527" t="s">
        <v>4948</v>
      </c>
      <c r="B2434" s="528">
        <v>41884</v>
      </c>
      <c r="C2434" s="535">
        <v>25</v>
      </c>
    </row>
    <row r="2435" spans="1:3" ht="13.5">
      <c r="A2435" s="527" t="s">
        <v>4949</v>
      </c>
      <c r="B2435" s="528">
        <v>41884</v>
      </c>
      <c r="C2435" s="535">
        <v>25</v>
      </c>
    </row>
    <row r="2436" spans="1:3" ht="13.5">
      <c r="A2436" s="527" t="s">
        <v>4950</v>
      </c>
      <c r="B2436" s="528">
        <v>41884</v>
      </c>
      <c r="C2436" s="535"/>
    </row>
    <row r="2437" spans="1:3" ht="13.5">
      <c r="A2437" s="527" t="s">
        <v>4951</v>
      </c>
      <c r="B2437" s="528">
        <v>41884</v>
      </c>
      <c r="C2437" s="535"/>
    </row>
    <row r="2438" spans="1:3" ht="13.5">
      <c r="A2438" s="527" t="s">
        <v>4952</v>
      </c>
      <c r="B2438" s="528">
        <v>41884</v>
      </c>
      <c r="C2438" s="535"/>
    </row>
    <row r="2439" spans="1:3" ht="13.5">
      <c r="A2439" s="527" t="s">
        <v>4953</v>
      </c>
      <c r="B2439" s="528">
        <v>41884</v>
      </c>
      <c r="C2439" s="535"/>
    </row>
    <row r="2440" spans="1:3" ht="13.5">
      <c r="A2440" s="527" t="s">
        <v>4954</v>
      </c>
      <c r="B2440" s="528">
        <v>41884</v>
      </c>
      <c r="C2440" s="535"/>
    </row>
    <row r="2441" spans="1:3" ht="13.5">
      <c r="A2441" s="527" t="s">
        <v>4955</v>
      </c>
      <c r="B2441" s="528">
        <v>41884</v>
      </c>
      <c r="C2441" s="535">
        <v>120</v>
      </c>
    </row>
    <row r="2442" spans="1:3" ht="13.5">
      <c r="A2442" s="527" t="s">
        <v>4956</v>
      </c>
      <c r="B2442" s="528">
        <v>41884</v>
      </c>
      <c r="C2442" s="535">
        <v>28</v>
      </c>
    </row>
    <row r="2443" spans="1:3" ht="13.5">
      <c r="A2443" s="527" t="s">
        <v>4957</v>
      </c>
      <c r="B2443" s="528">
        <v>41884</v>
      </c>
      <c r="C2443" s="535">
        <v>35</v>
      </c>
    </row>
    <row r="2444" spans="1:3" ht="13.5">
      <c r="A2444" s="527" t="s">
        <v>4958</v>
      </c>
      <c r="B2444" s="528">
        <v>41884</v>
      </c>
      <c r="C2444" s="535">
        <v>35</v>
      </c>
    </row>
    <row r="2445" spans="1:3" ht="13.5">
      <c r="A2445" s="527" t="s">
        <v>4959</v>
      </c>
      <c r="B2445" s="528">
        <v>41884</v>
      </c>
      <c r="C2445" s="535">
        <v>25</v>
      </c>
    </row>
    <row r="2446" spans="1:3" ht="13.5">
      <c r="A2446" s="527" t="s">
        <v>4960</v>
      </c>
      <c r="B2446" s="528">
        <v>41884</v>
      </c>
      <c r="C2446" s="535">
        <v>23</v>
      </c>
    </row>
    <row r="2447" spans="1:3" ht="13.5">
      <c r="A2447" s="527" t="s">
        <v>4961</v>
      </c>
      <c r="B2447" s="528">
        <v>41885</v>
      </c>
      <c r="C2447" s="535"/>
    </row>
    <row r="2448" spans="1:3" ht="13.5">
      <c r="A2448" s="527" t="s">
        <v>4962</v>
      </c>
      <c r="B2448" s="528">
        <v>41885</v>
      </c>
      <c r="C2448" s="535"/>
    </row>
    <row r="2449" spans="1:3" ht="13.5">
      <c r="A2449" s="527" t="s">
        <v>4963</v>
      </c>
      <c r="B2449" s="528">
        <v>41885</v>
      </c>
      <c r="C2449" s="535">
        <v>199</v>
      </c>
    </row>
    <row r="2450" spans="1:3" ht="13.5">
      <c r="A2450" s="527" t="s">
        <v>4964</v>
      </c>
      <c r="B2450" s="528">
        <v>41885</v>
      </c>
      <c r="C2450" s="535">
        <v>100</v>
      </c>
    </row>
    <row r="2451" spans="1:3" ht="13.5">
      <c r="A2451" s="527" t="s">
        <v>4965</v>
      </c>
      <c r="B2451" s="528">
        <v>41885</v>
      </c>
      <c r="C2451" s="535"/>
    </row>
    <row r="2452" spans="1:3" ht="13.5">
      <c r="A2452" s="527" t="s">
        <v>4966</v>
      </c>
      <c r="B2452" s="528">
        <v>41885</v>
      </c>
      <c r="C2452" s="535"/>
    </row>
    <row r="2453" spans="1:3" ht="13.5">
      <c r="A2453" s="527" t="s">
        <v>4967</v>
      </c>
      <c r="B2453" s="528">
        <v>41885</v>
      </c>
      <c r="C2453" s="535"/>
    </row>
    <row r="2454" spans="1:3" ht="13.5">
      <c r="A2454" s="527" t="s">
        <v>4968</v>
      </c>
      <c r="B2454" s="528">
        <v>41885</v>
      </c>
      <c r="C2454" s="535"/>
    </row>
    <row r="2455" spans="1:3" ht="13.5">
      <c r="A2455" s="527" t="s">
        <v>4969</v>
      </c>
      <c r="B2455" s="528">
        <v>41885</v>
      </c>
      <c r="C2455" s="535"/>
    </row>
    <row r="2456" spans="1:3" ht="13.5">
      <c r="A2456" s="527" t="s">
        <v>4970</v>
      </c>
      <c r="B2456" s="528">
        <v>41885</v>
      </c>
      <c r="C2456" s="535"/>
    </row>
    <row r="2457" spans="1:3" ht="13.5">
      <c r="A2457" s="527" t="s">
        <v>4971</v>
      </c>
      <c r="B2457" s="528">
        <v>41885</v>
      </c>
      <c r="C2457" s="535"/>
    </row>
    <row r="2458" spans="1:3" ht="13.5">
      <c r="A2458" s="527" t="s">
        <v>4972</v>
      </c>
      <c r="B2458" s="528">
        <v>41885</v>
      </c>
      <c r="C2458" s="535"/>
    </row>
    <row r="2459" spans="1:3" ht="13.5">
      <c r="A2459" s="527" t="s">
        <v>4973</v>
      </c>
      <c r="B2459" s="528">
        <v>41885</v>
      </c>
      <c r="C2459" s="535"/>
    </row>
    <row r="2460" spans="1:3" ht="13.5">
      <c r="A2460" s="527" t="s">
        <v>4974</v>
      </c>
      <c r="B2460" s="528">
        <v>41885</v>
      </c>
      <c r="C2460" s="535">
        <v>80</v>
      </c>
    </row>
    <row r="2461" spans="1:3" ht="13.5">
      <c r="A2461" s="527" t="s">
        <v>4975</v>
      </c>
      <c r="B2461" s="528">
        <v>41885</v>
      </c>
      <c r="C2461" s="535">
        <v>40</v>
      </c>
    </row>
    <row r="2462" spans="1:3" ht="13.5">
      <c r="A2462" s="527" t="s">
        <v>4976</v>
      </c>
      <c r="B2462" s="528">
        <v>41885</v>
      </c>
      <c r="C2462" s="535"/>
    </row>
    <row r="2463" spans="1:3" ht="13.5">
      <c r="A2463" s="527" t="s">
        <v>4977</v>
      </c>
      <c r="B2463" s="528">
        <v>41885</v>
      </c>
      <c r="C2463" s="535"/>
    </row>
    <row r="2464" spans="1:3" ht="13.5">
      <c r="A2464" s="527" t="s">
        <v>4978</v>
      </c>
      <c r="B2464" s="528">
        <v>41885</v>
      </c>
      <c r="C2464" s="535"/>
    </row>
    <row r="2465" spans="1:3" ht="13.5">
      <c r="A2465" s="527" t="s">
        <v>4979</v>
      </c>
      <c r="B2465" s="528">
        <v>41885</v>
      </c>
      <c r="C2465" s="535"/>
    </row>
    <row r="2466" spans="1:3" ht="13.5">
      <c r="A2466" s="527" t="s">
        <v>4980</v>
      </c>
      <c r="B2466" s="528">
        <v>41885</v>
      </c>
      <c r="C2466" s="535"/>
    </row>
    <row r="2467" spans="1:3" ht="13.5">
      <c r="A2467" s="527" t="s">
        <v>4981</v>
      </c>
      <c r="B2467" s="528">
        <v>41885</v>
      </c>
      <c r="C2467" s="535"/>
    </row>
    <row r="2468" spans="1:3" ht="13.5">
      <c r="A2468" s="527" t="s">
        <v>4982</v>
      </c>
      <c r="B2468" s="528">
        <v>41885</v>
      </c>
      <c r="C2468" s="535"/>
    </row>
    <row r="2469" spans="1:3" ht="13.5">
      <c r="A2469" s="527" t="s">
        <v>4983</v>
      </c>
      <c r="B2469" s="528">
        <v>41885</v>
      </c>
      <c r="C2469" s="535"/>
    </row>
    <row r="2470" spans="1:3" ht="13.5">
      <c r="A2470" s="527" t="s">
        <v>4984</v>
      </c>
      <c r="B2470" s="528">
        <v>41885</v>
      </c>
      <c r="C2470" s="535"/>
    </row>
    <row r="2471" spans="1:3" ht="13.5">
      <c r="A2471" s="527" t="s">
        <v>4985</v>
      </c>
      <c r="B2471" s="528">
        <v>41885</v>
      </c>
      <c r="C2471" s="535">
        <v>80</v>
      </c>
    </row>
    <row r="2472" spans="1:3" ht="13.5">
      <c r="A2472" s="527" t="s">
        <v>4986</v>
      </c>
      <c r="B2472" s="528">
        <v>41885</v>
      </c>
      <c r="C2472" s="535">
        <v>40</v>
      </c>
    </row>
    <row r="2473" spans="1:3" ht="13.5">
      <c r="A2473" s="527" t="s">
        <v>4987</v>
      </c>
      <c r="B2473" s="528">
        <v>41885</v>
      </c>
      <c r="C2473" s="535"/>
    </row>
    <row r="2474" spans="1:3" ht="13.5">
      <c r="A2474" s="527" t="s">
        <v>4988</v>
      </c>
      <c r="B2474" s="528">
        <v>41885</v>
      </c>
      <c r="C2474" s="535"/>
    </row>
    <row r="2475" spans="1:3" ht="13.5">
      <c r="A2475" s="527" t="s">
        <v>4989</v>
      </c>
      <c r="B2475" s="528">
        <v>41885</v>
      </c>
      <c r="C2475" s="535"/>
    </row>
    <row r="2476" spans="1:3" ht="13.5">
      <c r="A2476" s="527" t="s">
        <v>4990</v>
      </c>
      <c r="B2476" s="528">
        <v>41885</v>
      </c>
      <c r="C2476" s="535"/>
    </row>
    <row r="2477" spans="1:3" ht="13.5">
      <c r="A2477" s="527" t="s">
        <v>4991</v>
      </c>
      <c r="B2477" s="528">
        <v>41885</v>
      </c>
      <c r="C2477" s="535"/>
    </row>
    <row r="2478" spans="1:3" ht="13.5">
      <c r="A2478" s="527" t="s">
        <v>4992</v>
      </c>
      <c r="B2478" s="528">
        <v>41885</v>
      </c>
      <c r="C2478" s="535"/>
    </row>
    <row r="2479" spans="1:3" ht="13.5">
      <c r="A2479" s="527" t="s">
        <v>4993</v>
      </c>
      <c r="B2479" s="528">
        <v>41885</v>
      </c>
      <c r="C2479" s="535"/>
    </row>
    <row r="2480" spans="1:3" ht="13.5">
      <c r="A2480" s="527" t="s">
        <v>4994</v>
      </c>
      <c r="B2480" s="528">
        <v>41885</v>
      </c>
      <c r="C2480" s="535"/>
    </row>
    <row r="2481" spans="1:3" ht="13.5">
      <c r="A2481" s="527" t="s">
        <v>4995</v>
      </c>
      <c r="B2481" s="528">
        <v>41885</v>
      </c>
      <c r="C2481" s="535"/>
    </row>
    <row r="2482" spans="1:3" ht="13.5">
      <c r="A2482" s="527" t="s">
        <v>4996</v>
      </c>
      <c r="B2482" s="528">
        <v>41885</v>
      </c>
      <c r="C2482" s="535">
        <v>300</v>
      </c>
    </row>
    <row r="2483" spans="1:3" ht="13.5">
      <c r="A2483" s="527" t="s">
        <v>4997</v>
      </c>
      <c r="B2483" s="528">
        <v>41885</v>
      </c>
      <c r="C2483" s="535"/>
    </row>
    <row r="2484" spans="1:3" ht="13.5">
      <c r="A2484" s="527" t="s">
        <v>4998</v>
      </c>
      <c r="B2484" s="528">
        <v>41885</v>
      </c>
      <c r="C2484" s="535"/>
    </row>
    <row r="2485" spans="1:3" ht="13.5">
      <c r="A2485" s="527" t="s">
        <v>4999</v>
      </c>
      <c r="B2485" s="528">
        <v>41885</v>
      </c>
      <c r="C2485" s="535"/>
    </row>
    <row r="2486" spans="1:3" ht="13.5">
      <c r="A2486" s="527" t="s">
        <v>5000</v>
      </c>
      <c r="B2486" s="528">
        <v>41885</v>
      </c>
      <c r="C2486" s="535"/>
    </row>
    <row r="2487" spans="1:3" ht="13.5">
      <c r="A2487" s="527" t="s">
        <v>5001</v>
      </c>
      <c r="B2487" s="528">
        <v>41885</v>
      </c>
      <c r="C2487" s="535"/>
    </row>
    <row r="2488" spans="1:3" ht="13.5">
      <c r="A2488" s="527" t="s">
        <v>5002</v>
      </c>
      <c r="B2488" s="528">
        <v>41885</v>
      </c>
      <c r="C2488" s="535"/>
    </row>
    <row r="2489" spans="1:3" ht="13.5">
      <c r="A2489" s="527" t="s">
        <v>5003</v>
      </c>
      <c r="B2489" s="528">
        <v>41885</v>
      </c>
      <c r="C2489" s="535"/>
    </row>
    <row r="2490" spans="1:3" ht="13.5">
      <c r="A2490" s="527" t="s">
        <v>5004</v>
      </c>
      <c r="B2490" s="528">
        <v>41885</v>
      </c>
      <c r="C2490" s="535"/>
    </row>
    <row r="2491" spans="1:3" ht="13.5">
      <c r="A2491" s="527" t="s">
        <v>5005</v>
      </c>
      <c r="B2491" s="528">
        <v>41885</v>
      </c>
      <c r="C2491" s="535"/>
    </row>
    <row r="2492" spans="1:3" ht="13.5">
      <c r="A2492" s="527" t="s">
        <v>5006</v>
      </c>
      <c r="B2492" s="528">
        <v>41885</v>
      </c>
      <c r="C2492" s="535">
        <v>200</v>
      </c>
    </row>
    <row r="2493" spans="1:3" ht="13.5">
      <c r="A2493" s="527" t="s">
        <v>5007</v>
      </c>
      <c r="B2493" s="528">
        <v>41885</v>
      </c>
      <c r="C2493" s="535">
        <v>100</v>
      </c>
    </row>
    <row r="2494" spans="1:3" ht="13.5">
      <c r="A2494" s="527" t="s">
        <v>5008</v>
      </c>
      <c r="B2494" s="528">
        <v>41885</v>
      </c>
      <c r="C2494" s="535"/>
    </row>
    <row r="2495" spans="1:3" ht="13.5">
      <c r="A2495" s="527" t="s">
        <v>5009</v>
      </c>
      <c r="B2495" s="528">
        <v>41885</v>
      </c>
      <c r="C2495" s="535"/>
    </row>
    <row r="2496" spans="1:3" ht="13.5">
      <c r="A2496" s="527" t="s">
        <v>5010</v>
      </c>
      <c r="B2496" s="528">
        <v>41885</v>
      </c>
      <c r="C2496" s="535"/>
    </row>
    <row r="2497" spans="1:3" ht="13.5">
      <c r="A2497" s="527" t="s">
        <v>5011</v>
      </c>
      <c r="B2497" s="528">
        <v>41885</v>
      </c>
      <c r="C2497" s="535"/>
    </row>
    <row r="2498" spans="1:3" ht="13.5">
      <c r="A2498" s="527" t="s">
        <v>5012</v>
      </c>
      <c r="B2498" s="528">
        <v>41885</v>
      </c>
      <c r="C2498" s="535"/>
    </row>
    <row r="2499" spans="1:3" ht="13.5">
      <c r="A2499" s="527" t="s">
        <v>5013</v>
      </c>
      <c r="B2499" s="528">
        <v>41885</v>
      </c>
      <c r="C2499" s="535"/>
    </row>
    <row r="2500" spans="1:3" ht="13.5">
      <c r="A2500" s="527" t="s">
        <v>5014</v>
      </c>
      <c r="B2500" s="528">
        <v>41885</v>
      </c>
      <c r="C2500" s="535"/>
    </row>
    <row r="2501" spans="1:3" ht="13.5">
      <c r="A2501" s="527" t="s">
        <v>5015</v>
      </c>
      <c r="B2501" s="528">
        <v>41885</v>
      </c>
      <c r="C2501" s="535"/>
    </row>
    <row r="2502" spans="1:3" ht="13.5">
      <c r="A2502" s="527" t="s">
        <v>5016</v>
      </c>
      <c r="B2502" s="528">
        <v>41885</v>
      </c>
      <c r="C2502" s="535"/>
    </row>
    <row r="2503" spans="1:3" ht="13.5">
      <c r="A2503" s="527" t="s">
        <v>5017</v>
      </c>
      <c r="B2503" s="528">
        <v>41885</v>
      </c>
      <c r="C2503" s="535"/>
    </row>
    <row r="2504" spans="1:3" ht="13.5">
      <c r="A2504" s="527" t="s">
        <v>5018</v>
      </c>
      <c r="B2504" s="528">
        <v>41885</v>
      </c>
      <c r="C2504" s="535">
        <v>300</v>
      </c>
    </row>
    <row r="2505" spans="1:3" ht="13.5">
      <c r="A2505" s="527" t="s">
        <v>5019</v>
      </c>
      <c r="B2505" s="528">
        <v>41885</v>
      </c>
      <c r="C2505" s="535">
        <v>150</v>
      </c>
    </row>
    <row r="2506" spans="1:3" ht="13.5">
      <c r="A2506" s="527" t="s">
        <v>5020</v>
      </c>
      <c r="B2506" s="528">
        <v>41885</v>
      </c>
      <c r="C2506" s="535"/>
    </row>
    <row r="2507" spans="1:3" ht="13.5">
      <c r="A2507" s="527" t="s">
        <v>5021</v>
      </c>
      <c r="B2507" s="528">
        <v>41885</v>
      </c>
      <c r="C2507" s="535"/>
    </row>
    <row r="2508" spans="1:3" ht="13.5">
      <c r="A2508" s="527" t="s">
        <v>5022</v>
      </c>
      <c r="B2508" s="528">
        <v>41885</v>
      </c>
      <c r="C2508" s="535"/>
    </row>
    <row r="2509" spans="1:3" ht="13.5">
      <c r="A2509" s="527" t="s">
        <v>5023</v>
      </c>
      <c r="B2509" s="528">
        <v>41885</v>
      </c>
      <c r="C2509" s="535"/>
    </row>
    <row r="2510" spans="1:3" ht="13.5">
      <c r="A2510" s="527" t="s">
        <v>5024</v>
      </c>
      <c r="B2510" s="528">
        <v>41885</v>
      </c>
      <c r="C2510" s="535"/>
    </row>
    <row r="2511" spans="1:3" ht="13.5">
      <c r="A2511" s="527" t="s">
        <v>5025</v>
      </c>
      <c r="B2511" s="528">
        <v>41885</v>
      </c>
      <c r="C2511" s="535"/>
    </row>
    <row r="2512" spans="1:3" ht="13.5">
      <c r="A2512" s="527" t="s">
        <v>5026</v>
      </c>
      <c r="B2512" s="528">
        <v>41885</v>
      </c>
      <c r="C2512" s="535"/>
    </row>
    <row r="2513" spans="1:3" ht="13.5">
      <c r="A2513" s="527" t="s">
        <v>5027</v>
      </c>
      <c r="B2513" s="528">
        <v>41885</v>
      </c>
      <c r="C2513" s="535"/>
    </row>
    <row r="2514" spans="1:3" ht="13.5">
      <c r="A2514" s="527" t="s">
        <v>5028</v>
      </c>
      <c r="B2514" s="528">
        <v>41885</v>
      </c>
      <c r="C2514" s="535"/>
    </row>
    <row r="2515" spans="1:3" ht="13.5">
      <c r="A2515" s="527" t="s">
        <v>5029</v>
      </c>
      <c r="B2515" s="528">
        <v>41885</v>
      </c>
      <c r="C2515" s="535"/>
    </row>
    <row r="2516" spans="1:3" ht="13.5">
      <c r="A2516" s="527" t="s">
        <v>5030</v>
      </c>
      <c r="B2516" s="528">
        <v>41885</v>
      </c>
      <c r="C2516" s="535"/>
    </row>
    <row r="2517" spans="1:3" ht="13.5">
      <c r="A2517" s="527" t="s">
        <v>5031</v>
      </c>
      <c r="B2517" s="528">
        <v>41885</v>
      </c>
      <c r="C2517" s="535"/>
    </row>
    <row r="2518" spans="1:3" ht="13.5">
      <c r="A2518" s="527" t="s">
        <v>5032</v>
      </c>
      <c r="B2518" s="528">
        <v>41885</v>
      </c>
      <c r="C2518" s="535">
        <v>46</v>
      </c>
    </row>
    <row r="2519" spans="1:3" ht="13.5">
      <c r="A2519" s="527" t="s">
        <v>5033</v>
      </c>
      <c r="B2519" s="528">
        <v>41885</v>
      </c>
      <c r="C2519" s="535">
        <v>22</v>
      </c>
    </row>
    <row r="2520" spans="1:3" ht="13.5">
      <c r="A2520" s="527" t="s">
        <v>5034</v>
      </c>
      <c r="B2520" s="528">
        <v>41885</v>
      </c>
      <c r="C2520" s="535">
        <v>13</v>
      </c>
    </row>
    <row r="2521" spans="1:3" ht="13.5">
      <c r="A2521" s="527" t="s">
        <v>5035</v>
      </c>
      <c r="B2521" s="528">
        <v>41885</v>
      </c>
      <c r="C2521" s="535">
        <v>22</v>
      </c>
    </row>
    <row r="2522" spans="1:3" ht="13.5">
      <c r="A2522" s="527" t="s">
        <v>5036</v>
      </c>
      <c r="B2522" s="528">
        <v>41885</v>
      </c>
      <c r="C2522" s="535">
        <v>8</v>
      </c>
    </row>
    <row r="2523" spans="1:3" ht="13.5">
      <c r="A2523" s="527" t="s">
        <v>5037</v>
      </c>
      <c r="B2523" s="528">
        <v>41885</v>
      </c>
      <c r="C2523" s="535">
        <v>11</v>
      </c>
    </row>
    <row r="2524" spans="1:3" ht="13.5">
      <c r="A2524" s="527" t="s">
        <v>5038</v>
      </c>
      <c r="B2524" s="528">
        <v>41885</v>
      </c>
      <c r="C2524" s="535"/>
    </row>
    <row r="2525" spans="1:3" ht="13.5">
      <c r="A2525" s="527" t="s">
        <v>5039</v>
      </c>
      <c r="B2525" s="528">
        <v>41885</v>
      </c>
      <c r="C2525" s="535"/>
    </row>
    <row r="2526" spans="1:3" ht="13.5">
      <c r="A2526" s="527" t="s">
        <v>5040</v>
      </c>
      <c r="B2526" s="528">
        <v>41885</v>
      </c>
      <c r="C2526" s="535"/>
    </row>
    <row r="2527" spans="1:3" ht="13.5">
      <c r="A2527" s="527" t="s">
        <v>5041</v>
      </c>
      <c r="B2527" s="528">
        <v>41885</v>
      </c>
      <c r="C2527" s="535"/>
    </row>
    <row r="2528" spans="1:3" ht="13.5">
      <c r="A2528" s="527" t="s">
        <v>5042</v>
      </c>
      <c r="B2528" s="528">
        <v>41885</v>
      </c>
      <c r="C2528" s="535"/>
    </row>
    <row r="2529" spans="1:3" ht="13.5">
      <c r="A2529" s="527" t="s">
        <v>5043</v>
      </c>
      <c r="B2529" s="528">
        <v>41885</v>
      </c>
      <c r="C2529" s="535"/>
    </row>
    <row r="2530" spans="1:3" ht="13.5">
      <c r="A2530" s="527" t="s">
        <v>5044</v>
      </c>
      <c r="B2530" s="528">
        <v>41885</v>
      </c>
      <c r="C2530" s="535">
        <v>48</v>
      </c>
    </row>
    <row r="2531" spans="1:3" ht="13.5">
      <c r="A2531" s="527" t="s">
        <v>5045</v>
      </c>
      <c r="B2531" s="528">
        <v>41885</v>
      </c>
      <c r="C2531" s="535">
        <v>55</v>
      </c>
    </row>
    <row r="2532" spans="1:3" ht="13.5">
      <c r="A2532" s="527" t="s">
        <v>5046</v>
      </c>
      <c r="B2532" s="528">
        <v>41885</v>
      </c>
      <c r="C2532" s="535">
        <v>53</v>
      </c>
    </row>
    <row r="2533" spans="1:3" ht="13.5">
      <c r="A2533" s="527" t="s">
        <v>5047</v>
      </c>
      <c r="B2533" s="528">
        <v>41885</v>
      </c>
      <c r="C2533" s="535">
        <v>42</v>
      </c>
    </row>
    <row r="2534" spans="1:3" ht="13.5">
      <c r="A2534" s="527" t="s">
        <v>5048</v>
      </c>
      <c r="B2534" s="528">
        <v>41885</v>
      </c>
      <c r="C2534" s="535">
        <v>36</v>
      </c>
    </row>
    <row r="2535" spans="1:3" ht="13.5">
      <c r="A2535" s="527" t="s">
        <v>5049</v>
      </c>
      <c r="B2535" s="528">
        <v>41886</v>
      </c>
      <c r="C2535" s="535"/>
    </row>
    <row r="2536" spans="1:3" ht="13.5">
      <c r="A2536" s="527" t="s">
        <v>5050</v>
      </c>
      <c r="B2536" s="528">
        <v>41886</v>
      </c>
      <c r="C2536" s="535"/>
    </row>
    <row r="2537" spans="1:3" ht="13.5">
      <c r="A2537" s="527" t="s">
        <v>5051</v>
      </c>
      <c r="B2537" s="528">
        <v>41886</v>
      </c>
      <c r="C2537" s="535"/>
    </row>
    <row r="2538" spans="1:3" ht="13.5">
      <c r="A2538" s="527" t="s">
        <v>5052</v>
      </c>
      <c r="B2538" s="528">
        <v>41886</v>
      </c>
      <c r="C2538" s="535"/>
    </row>
    <row r="2539" spans="1:3" ht="13.5">
      <c r="A2539" s="527" t="s">
        <v>5053</v>
      </c>
      <c r="B2539" s="528">
        <v>41886</v>
      </c>
      <c r="C2539" s="535"/>
    </row>
    <row r="2540" spans="1:3" ht="13.5">
      <c r="A2540" s="527" t="s">
        <v>5054</v>
      </c>
      <c r="B2540" s="528">
        <v>41886</v>
      </c>
      <c r="C2540" s="535"/>
    </row>
    <row r="2541" spans="1:3" ht="13.5">
      <c r="A2541" s="527" t="s">
        <v>5055</v>
      </c>
      <c r="B2541" s="528">
        <v>41886</v>
      </c>
      <c r="C2541" s="535"/>
    </row>
    <row r="2542" spans="1:3" ht="13.5">
      <c r="A2542" s="527" t="s">
        <v>5056</v>
      </c>
      <c r="B2542" s="528">
        <v>41886</v>
      </c>
      <c r="C2542" s="535"/>
    </row>
    <row r="2543" spans="1:3" ht="13.5">
      <c r="A2543" s="527" t="s">
        <v>5057</v>
      </c>
      <c r="B2543" s="528">
        <v>41886</v>
      </c>
      <c r="C2543" s="535">
        <v>150</v>
      </c>
    </row>
    <row r="2544" spans="1:3" ht="13.5">
      <c r="A2544" s="527" t="s">
        <v>5058</v>
      </c>
      <c r="B2544" s="528">
        <v>41886</v>
      </c>
      <c r="C2544" s="535"/>
    </row>
    <row r="2545" spans="1:3" ht="13.5">
      <c r="A2545" s="527" t="s">
        <v>5059</v>
      </c>
      <c r="B2545" s="528">
        <v>41886</v>
      </c>
      <c r="C2545" s="535"/>
    </row>
    <row r="2546" spans="1:3" ht="13.5">
      <c r="A2546" s="527" t="s">
        <v>5060</v>
      </c>
      <c r="B2546" s="528">
        <v>41887</v>
      </c>
      <c r="C2546" s="535"/>
    </row>
    <row r="2547" spans="1:3" ht="13.5">
      <c r="A2547" s="527" t="s">
        <v>5061</v>
      </c>
      <c r="B2547" s="528">
        <v>41887</v>
      </c>
      <c r="C2547" s="535"/>
    </row>
    <row r="2548" spans="1:3" ht="13.5">
      <c r="A2548" s="527" t="s">
        <v>5062</v>
      </c>
      <c r="B2548" s="528">
        <v>41887</v>
      </c>
      <c r="C2548" s="535">
        <v>126</v>
      </c>
    </row>
    <row r="2549" spans="1:3" ht="13.5">
      <c r="A2549" s="527" t="s">
        <v>5063</v>
      </c>
      <c r="B2549" s="528">
        <v>41887</v>
      </c>
      <c r="C2549" s="535">
        <v>3</v>
      </c>
    </row>
    <row r="2550" spans="1:3" ht="13.5">
      <c r="A2550" s="527" t="s">
        <v>5064</v>
      </c>
      <c r="B2550" s="528">
        <v>41887</v>
      </c>
      <c r="C2550" s="535"/>
    </row>
    <row r="2551" spans="1:3" ht="13.5">
      <c r="A2551" s="527" t="s">
        <v>5065</v>
      </c>
      <c r="B2551" s="528">
        <v>41887</v>
      </c>
      <c r="C2551" s="535"/>
    </row>
    <row r="2552" spans="1:3" ht="13.5">
      <c r="A2552" s="527" t="s">
        <v>5066</v>
      </c>
      <c r="B2552" s="528">
        <v>41887</v>
      </c>
      <c r="C2552" s="535"/>
    </row>
    <row r="2553" spans="1:3" ht="13.5">
      <c r="A2553" s="527" t="s">
        <v>5067</v>
      </c>
      <c r="B2553" s="528">
        <v>41887</v>
      </c>
      <c r="C2553" s="535"/>
    </row>
    <row r="2554" spans="1:3" ht="13.5">
      <c r="A2554" s="527" t="s">
        <v>5068</v>
      </c>
      <c r="B2554" s="528">
        <v>41887</v>
      </c>
      <c r="C2554" s="535"/>
    </row>
    <row r="2555" spans="1:3" ht="13.5">
      <c r="A2555" s="527" t="s">
        <v>5069</v>
      </c>
      <c r="B2555" s="528">
        <v>41887</v>
      </c>
      <c r="C2555" s="535"/>
    </row>
    <row r="2556" spans="1:3" ht="13.5">
      <c r="A2556" s="527" t="s">
        <v>5070</v>
      </c>
      <c r="B2556" s="528">
        <v>41887</v>
      </c>
      <c r="C2556" s="535"/>
    </row>
    <row r="2557" spans="1:3" ht="13.5">
      <c r="A2557" s="527" t="s">
        <v>5071</v>
      </c>
      <c r="B2557" s="528">
        <v>41887</v>
      </c>
      <c r="C2557" s="535"/>
    </row>
    <row r="2558" spans="1:3" ht="13.5">
      <c r="A2558" s="527" t="s">
        <v>5072</v>
      </c>
      <c r="B2558" s="528">
        <v>41887</v>
      </c>
      <c r="C2558" s="535">
        <v>17</v>
      </c>
    </row>
    <row r="2559" spans="1:3" ht="13.5">
      <c r="A2559" s="527" t="s">
        <v>5073</v>
      </c>
      <c r="B2559" s="528">
        <v>41887</v>
      </c>
      <c r="C2559" s="535"/>
    </row>
    <row r="2560" spans="1:3" ht="13.5">
      <c r="A2560" s="527" t="s">
        <v>5074</v>
      </c>
      <c r="B2560" s="528">
        <v>41887</v>
      </c>
      <c r="C2560" s="535"/>
    </row>
    <row r="2561" spans="1:3" ht="13.5">
      <c r="A2561" s="527" t="s">
        <v>5075</v>
      </c>
      <c r="B2561" s="528">
        <v>41887</v>
      </c>
      <c r="C2561" s="535"/>
    </row>
    <row r="2562" spans="1:3" ht="13.5">
      <c r="A2562" s="527" t="s">
        <v>5076</v>
      </c>
      <c r="B2562" s="528">
        <v>41887</v>
      </c>
      <c r="C2562" s="535"/>
    </row>
    <row r="2563" spans="1:3" ht="13.5">
      <c r="A2563" s="527" t="s">
        <v>5077</v>
      </c>
      <c r="B2563" s="528">
        <v>41887</v>
      </c>
      <c r="C2563" s="535"/>
    </row>
    <row r="2564" spans="1:3" ht="13.5">
      <c r="A2564" s="527" t="s">
        <v>5078</v>
      </c>
      <c r="B2564" s="528">
        <v>41887</v>
      </c>
      <c r="C2564" s="535"/>
    </row>
    <row r="2565" spans="1:3" ht="13.5">
      <c r="A2565" s="527" t="s">
        <v>5079</v>
      </c>
      <c r="B2565" s="528">
        <v>41887</v>
      </c>
      <c r="C2565" s="535"/>
    </row>
    <row r="2566" spans="1:3" ht="13.5">
      <c r="A2566" s="527" t="s">
        <v>5080</v>
      </c>
      <c r="B2566" s="528">
        <v>41887</v>
      </c>
      <c r="C2566" s="535"/>
    </row>
    <row r="2567" spans="1:3" ht="13.5">
      <c r="A2567" s="527" t="s">
        <v>5081</v>
      </c>
      <c r="B2567" s="528">
        <v>41887</v>
      </c>
      <c r="C2567" s="535"/>
    </row>
    <row r="2568" spans="1:3" ht="13.5">
      <c r="A2568" s="527" t="s">
        <v>5082</v>
      </c>
      <c r="B2568" s="528">
        <v>41887</v>
      </c>
      <c r="C2568" s="535"/>
    </row>
    <row r="2569" spans="1:3" ht="13.5">
      <c r="A2569" s="527" t="s">
        <v>5083</v>
      </c>
      <c r="B2569" s="528">
        <v>41887</v>
      </c>
      <c r="C2569" s="535">
        <v>3</v>
      </c>
    </row>
    <row r="2570" spans="1:3" ht="13.5">
      <c r="A2570" s="527" t="s">
        <v>5084</v>
      </c>
      <c r="B2570" s="528">
        <v>41887</v>
      </c>
      <c r="C2570" s="535">
        <v>82</v>
      </c>
    </row>
    <row r="2571" spans="1:3" ht="13.5">
      <c r="A2571" s="527" t="s">
        <v>5085</v>
      </c>
      <c r="B2571" s="528">
        <v>41887</v>
      </c>
      <c r="C2571" s="535">
        <v>24</v>
      </c>
    </row>
    <row r="2572" spans="1:3" ht="13.5">
      <c r="A2572" s="527" t="s">
        <v>5086</v>
      </c>
      <c r="B2572" s="528">
        <v>41887</v>
      </c>
      <c r="C2572" s="535"/>
    </row>
    <row r="2573" spans="1:3" ht="13.5">
      <c r="A2573" s="527" t="s">
        <v>5087</v>
      </c>
      <c r="B2573" s="528">
        <v>41887</v>
      </c>
      <c r="C2573" s="535"/>
    </row>
    <row r="2574" spans="1:3" ht="13.5">
      <c r="A2574" s="527" t="s">
        <v>5088</v>
      </c>
      <c r="B2574" s="528">
        <v>41887</v>
      </c>
      <c r="C2574" s="535"/>
    </row>
    <row r="2575" spans="1:3" ht="13.5">
      <c r="A2575" s="527" t="s">
        <v>5089</v>
      </c>
      <c r="B2575" s="528">
        <v>41887</v>
      </c>
      <c r="C2575" s="535"/>
    </row>
    <row r="2576" spans="1:3" ht="13.5">
      <c r="A2576" s="527" t="s">
        <v>5090</v>
      </c>
      <c r="B2576" s="528">
        <v>41887</v>
      </c>
      <c r="C2576" s="535"/>
    </row>
    <row r="2577" spans="1:3" ht="13.5">
      <c r="A2577" s="527" t="s">
        <v>5091</v>
      </c>
      <c r="B2577" s="528">
        <v>41887</v>
      </c>
      <c r="C2577" s="535"/>
    </row>
    <row r="2578" spans="1:3" ht="13.5">
      <c r="A2578" s="527" t="s">
        <v>5092</v>
      </c>
      <c r="B2578" s="528">
        <v>41887</v>
      </c>
      <c r="C2578" s="535"/>
    </row>
    <row r="2579" spans="1:3" ht="13.5">
      <c r="A2579" s="527" t="s">
        <v>5093</v>
      </c>
      <c r="B2579" s="528">
        <v>41887</v>
      </c>
      <c r="C2579" s="535"/>
    </row>
    <row r="2580" spans="1:3" ht="13.5">
      <c r="A2580" s="527" t="s">
        <v>5094</v>
      </c>
      <c r="B2580" s="528">
        <v>41887</v>
      </c>
      <c r="C2580" s="535"/>
    </row>
    <row r="2581" spans="1:3" ht="13.5">
      <c r="A2581" s="527" t="s">
        <v>5095</v>
      </c>
      <c r="B2581" s="528">
        <v>41887</v>
      </c>
      <c r="C2581" s="535">
        <v>199</v>
      </c>
    </row>
    <row r="2582" spans="1:3" ht="13.5">
      <c r="A2582" s="527" t="s">
        <v>5096</v>
      </c>
      <c r="B2582" s="528">
        <v>41887</v>
      </c>
      <c r="C2582" s="535">
        <v>124</v>
      </c>
    </row>
    <row r="2583" spans="1:3" ht="13.5">
      <c r="A2583" s="527" t="s">
        <v>5097</v>
      </c>
      <c r="B2583" s="528">
        <v>41887</v>
      </c>
      <c r="C2583" s="535"/>
    </row>
    <row r="2584" spans="1:3" ht="13.5">
      <c r="A2584" s="527" t="s">
        <v>5098</v>
      </c>
      <c r="B2584" s="528">
        <v>41887</v>
      </c>
      <c r="C2584" s="535"/>
    </row>
    <row r="2585" spans="1:3" ht="13.5">
      <c r="A2585" s="527" t="s">
        <v>5099</v>
      </c>
      <c r="B2585" s="528">
        <v>41887</v>
      </c>
      <c r="C2585" s="535"/>
    </row>
    <row r="2586" spans="1:3" ht="13.5">
      <c r="A2586" s="527" t="s">
        <v>5100</v>
      </c>
      <c r="B2586" s="528">
        <v>41887</v>
      </c>
      <c r="C2586" s="535"/>
    </row>
    <row r="2587" spans="1:3" ht="13.5">
      <c r="A2587" s="527" t="s">
        <v>5101</v>
      </c>
      <c r="B2587" s="528">
        <v>41887</v>
      </c>
      <c r="C2587" s="535"/>
    </row>
    <row r="2588" spans="1:3" ht="13.5">
      <c r="A2588" s="527" t="s">
        <v>5102</v>
      </c>
      <c r="B2588" s="528">
        <v>41887</v>
      </c>
      <c r="C2588" s="535"/>
    </row>
    <row r="2589" spans="1:3" ht="13.5">
      <c r="A2589" s="527" t="s">
        <v>5103</v>
      </c>
      <c r="B2589" s="528">
        <v>41887</v>
      </c>
      <c r="C2589" s="535"/>
    </row>
    <row r="2590" spans="1:3" ht="13.5">
      <c r="A2590" s="527" t="s">
        <v>5104</v>
      </c>
      <c r="B2590" s="528">
        <v>41887</v>
      </c>
      <c r="C2590" s="535"/>
    </row>
    <row r="2591" spans="1:3" ht="13.5">
      <c r="A2591" s="527" t="s">
        <v>5105</v>
      </c>
      <c r="B2591" s="528">
        <v>41887</v>
      </c>
      <c r="C2591" s="535"/>
    </row>
    <row r="2592" spans="1:3" ht="13.5">
      <c r="A2592" s="527" t="s">
        <v>5106</v>
      </c>
      <c r="B2592" s="528">
        <v>41887</v>
      </c>
      <c r="C2592" s="535">
        <v>178</v>
      </c>
    </row>
    <row r="2593" spans="1:3" ht="13.5">
      <c r="A2593" s="527" t="s">
        <v>5107</v>
      </c>
      <c r="B2593" s="528">
        <v>41887</v>
      </c>
      <c r="C2593" s="535">
        <v>58</v>
      </c>
    </row>
    <row r="2594" spans="1:3" ht="13.5">
      <c r="A2594" s="527" t="s">
        <v>5108</v>
      </c>
      <c r="B2594" s="528">
        <v>41887</v>
      </c>
      <c r="C2594" s="535"/>
    </row>
    <row r="2595" spans="1:3" ht="13.5">
      <c r="A2595" s="527" t="s">
        <v>5109</v>
      </c>
      <c r="B2595" s="528">
        <v>41887</v>
      </c>
      <c r="C2595" s="535"/>
    </row>
    <row r="2596" spans="1:3" ht="13.5">
      <c r="A2596" s="527" t="s">
        <v>5110</v>
      </c>
      <c r="B2596" s="528">
        <v>41887</v>
      </c>
      <c r="C2596" s="535"/>
    </row>
    <row r="2597" spans="1:3" ht="13.5">
      <c r="A2597" s="527" t="s">
        <v>5111</v>
      </c>
      <c r="B2597" s="528">
        <v>41887</v>
      </c>
      <c r="C2597" s="535"/>
    </row>
    <row r="2598" spans="1:3" ht="13.5">
      <c r="A2598" s="527" t="s">
        <v>5112</v>
      </c>
      <c r="B2598" s="528">
        <v>41887</v>
      </c>
      <c r="C2598" s="535"/>
    </row>
    <row r="2599" spans="1:3" ht="13.5">
      <c r="A2599" s="527" t="s">
        <v>5113</v>
      </c>
      <c r="B2599" s="528">
        <v>41887</v>
      </c>
      <c r="C2599" s="535"/>
    </row>
    <row r="2600" spans="1:3" ht="13.5">
      <c r="A2600" s="527" t="s">
        <v>5114</v>
      </c>
      <c r="B2600" s="528">
        <v>41887</v>
      </c>
      <c r="C2600" s="535"/>
    </row>
    <row r="2601" spans="1:3" ht="13.5">
      <c r="A2601" s="527" t="s">
        <v>5115</v>
      </c>
      <c r="B2601" s="528">
        <v>41887</v>
      </c>
      <c r="C2601" s="535"/>
    </row>
    <row r="2602" spans="1:3" ht="13.5">
      <c r="A2602" s="527" t="s">
        <v>5116</v>
      </c>
      <c r="B2602" s="528">
        <v>41887</v>
      </c>
      <c r="C2602" s="535"/>
    </row>
    <row r="2603" spans="1:3" ht="13.5">
      <c r="A2603" s="527" t="s">
        <v>5117</v>
      </c>
      <c r="B2603" s="528">
        <v>41887</v>
      </c>
      <c r="C2603" s="535"/>
    </row>
    <row r="2604" spans="1:3" ht="13.5">
      <c r="A2604" s="527" t="s">
        <v>5118</v>
      </c>
      <c r="B2604" s="528">
        <v>41887</v>
      </c>
      <c r="C2604" s="535">
        <v>19</v>
      </c>
    </row>
    <row r="2605" spans="1:3" ht="13.5">
      <c r="A2605" s="527" t="s">
        <v>5119</v>
      </c>
      <c r="B2605" s="528">
        <v>41887</v>
      </c>
      <c r="C2605" s="535"/>
    </row>
    <row r="2606" spans="1:3" ht="13.5">
      <c r="A2606" s="527" t="s">
        <v>5120</v>
      </c>
      <c r="B2606" s="528">
        <v>41887</v>
      </c>
      <c r="C2606" s="535"/>
    </row>
    <row r="2607" spans="1:3" ht="13.5">
      <c r="A2607" s="527" t="s">
        <v>5121</v>
      </c>
      <c r="B2607" s="528">
        <v>41887</v>
      </c>
      <c r="C2607" s="535"/>
    </row>
    <row r="2608" spans="1:3" ht="13.5">
      <c r="A2608" s="527" t="s">
        <v>5122</v>
      </c>
      <c r="B2608" s="528">
        <v>41887</v>
      </c>
      <c r="C2608" s="535"/>
    </row>
    <row r="2609" spans="1:3" ht="13.5">
      <c r="A2609" s="527" t="s">
        <v>5123</v>
      </c>
      <c r="B2609" s="528">
        <v>41887</v>
      </c>
      <c r="C2609" s="535"/>
    </row>
    <row r="2610" spans="1:3" ht="13.5">
      <c r="A2610" s="527" t="s">
        <v>5124</v>
      </c>
      <c r="B2610" s="528">
        <v>41887</v>
      </c>
      <c r="C2610" s="535"/>
    </row>
    <row r="2611" spans="1:3" ht="13.5">
      <c r="A2611" s="527" t="s">
        <v>5125</v>
      </c>
      <c r="B2611" s="528">
        <v>41887</v>
      </c>
      <c r="C2611" s="535"/>
    </row>
    <row r="2612" spans="1:3" ht="13.5">
      <c r="A2612" s="527" t="s">
        <v>5126</v>
      </c>
      <c r="B2612" s="528">
        <v>41887</v>
      </c>
      <c r="C2612" s="535"/>
    </row>
    <row r="2613" spans="1:3" ht="13.5">
      <c r="A2613" s="527" t="s">
        <v>5127</v>
      </c>
      <c r="B2613" s="528">
        <v>41887</v>
      </c>
      <c r="C2613" s="535">
        <v>200</v>
      </c>
    </row>
    <row r="2614" spans="1:3" ht="13.5">
      <c r="A2614" s="527" t="s">
        <v>5128</v>
      </c>
      <c r="B2614" s="528">
        <v>41887</v>
      </c>
      <c r="C2614" s="535">
        <v>60</v>
      </c>
    </row>
    <row r="2615" spans="1:3" ht="13.5">
      <c r="A2615" s="527" t="s">
        <v>5129</v>
      </c>
      <c r="B2615" s="528">
        <v>41887</v>
      </c>
      <c r="C2615" s="535">
        <v>30</v>
      </c>
    </row>
    <row r="2616" spans="1:3" ht="13.5">
      <c r="A2616" s="527" t="s">
        <v>5130</v>
      </c>
      <c r="B2616" s="528">
        <v>41887</v>
      </c>
      <c r="C2616" s="535"/>
    </row>
    <row r="2617" spans="1:3" ht="13.5">
      <c r="A2617" s="527" t="s">
        <v>5131</v>
      </c>
      <c r="B2617" s="528">
        <v>41887</v>
      </c>
      <c r="C2617" s="535"/>
    </row>
    <row r="2618" spans="1:3" ht="13.5">
      <c r="A2618" s="527" t="s">
        <v>5132</v>
      </c>
      <c r="B2618" s="528">
        <v>41887</v>
      </c>
      <c r="C2618" s="535"/>
    </row>
    <row r="2619" spans="1:3" ht="13.5">
      <c r="A2619" s="527" t="s">
        <v>5133</v>
      </c>
      <c r="B2619" s="528">
        <v>41887</v>
      </c>
      <c r="C2619" s="535"/>
    </row>
    <row r="2620" spans="1:3" ht="13.5">
      <c r="A2620" s="527" t="s">
        <v>5134</v>
      </c>
      <c r="B2620" s="528">
        <v>41887</v>
      </c>
      <c r="C2620" s="535"/>
    </row>
    <row r="2621" spans="1:3" ht="13.5">
      <c r="A2621" s="527" t="s">
        <v>5135</v>
      </c>
      <c r="B2621" s="528">
        <v>41887</v>
      </c>
      <c r="C2621" s="535"/>
    </row>
    <row r="2622" spans="1:3" ht="13.5">
      <c r="A2622" s="527" t="s">
        <v>5136</v>
      </c>
      <c r="B2622" s="528">
        <v>41887</v>
      </c>
      <c r="C2622" s="535"/>
    </row>
    <row r="2623" spans="1:3" ht="13.5">
      <c r="A2623" s="527" t="s">
        <v>5137</v>
      </c>
      <c r="B2623" s="528">
        <v>41887</v>
      </c>
      <c r="C2623" s="535"/>
    </row>
    <row r="2624" spans="1:3" ht="13.5">
      <c r="A2624" s="527" t="s">
        <v>5138</v>
      </c>
      <c r="B2624" s="528">
        <v>41887</v>
      </c>
      <c r="C2624" s="535">
        <v>250</v>
      </c>
    </row>
    <row r="2625" spans="1:3" ht="13.5">
      <c r="A2625" s="527" t="s">
        <v>5139</v>
      </c>
      <c r="B2625" s="528">
        <v>41887</v>
      </c>
      <c r="C2625" s="535">
        <v>70</v>
      </c>
    </row>
    <row r="2626" spans="1:3" ht="13.5">
      <c r="A2626" s="527" t="s">
        <v>5140</v>
      </c>
      <c r="B2626" s="528">
        <v>41887</v>
      </c>
      <c r="C2626" s="535">
        <v>50</v>
      </c>
    </row>
    <row r="2627" spans="1:3" ht="13.5">
      <c r="A2627" s="527" t="s">
        <v>5141</v>
      </c>
      <c r="B2627" s="528">
        <v>41887</v>
      </c>
      <c r="C2627" s="535"/>
    </row>
    <row r="2628" spans="1:3" ht="13.5">
      <c r="A2628" s="527" t="s">
        <v>5142</v>
      </c>
      <c r="B2628" s="528">
        <v>41887</v>
      </c>
      <c r="C2628" s="535"/>
    </row>
    <row r="2629" spans="1:3" ht="13.5">
      <c r="A2629" s="527" t="s">
        <v>5143</v>
      </c>
      <c r="B2629" s="528">
        <v>41887</v>
      </c>
      <c r="C2629" s="535"/>
    </row>
    <row r="2630" spans="1:3" ht="13.5">
      <c r="A2630" s="527" t="s">
        <v>5144</v>
      </c>
      <c r="B2630" s="528">
        <v>41887</v>
      </c>
      <c r="C2630" s="535"/>
    </row>
    <row r="2631" spans="1:3" ht="13.5">
      <c r="A2631" s="527" t="s">
        <v>5145</v>
      </c>
      <c r="B2631" s="528">
        <v>41887</v>
      </c>
      <c r="C2631" s="535"/>
    </row>
    <row r="2632" spans="1:3" ht="13.5">
      <c r="A2632" s="527" t="s">
        <v>5146</v>
      </c>
      <c r="B2632" s="528">
        <v>41887</v>
      </c>
      <c r="C2632" s="535"/>
    </row>
    <row r="2633" spans="1:3" ht="13.5">
      <c r="A2633" s="527" t="s">
        <v>5147</v>
      </c>
      <c r="B2633" s="528">
        <v>41887</v>
      </c>
      <c r="C2633" s="535"/>
    </row>
    <row r="2634" spans="1:3" ht="13.5">
      <c r="A2634" s="527" t="s">
        <v>5148</v>
      </c>
      <c r="B2634" s="528">
        <v>41887</v>
      </c>
      <c r="C2634" s="535">
        <v>250</v>
      </c>
    </row>
    <row r="2635" spans="1:3" ht="13.5">
      <c r="A2635" s="527" t="s">
        <v>5149</v>
      </c>
      <c r="B2635" s="528">
        <v>41887</v>
      </c>
      <c r="C2635" s="535"/>
    </row>
    <row r="2636" spans="1:3" ht="13.5">
      <c r="A2636" s="527" t="s">
        <v>5150</v>
      </c>
      <c r="B2636" s="528">
        <v>41887</v>
      </c>
      <c r="C2636" s="535"/>
    </row>
    <row r="2637" spans="1:3" ht="13.5">
      <c r="A2637" s="527" t="s">
        <v>5151</v>
      </c>
      <c r="B2637" s="528">
        <v>41887</v>
      </c>
      <c r="C2637" s="535"/>
    </row>
    <row r="2638" spans="1:3" ht="13.5">
      <c r="A2638" s="527" t="s">
        <v>5152</v>
      </c>
      <c r="B2638" s="528">
        <v>41887</v>
      </c>
      <c r="C2638" s="535"/>
    </row>
    <row r="2639" spans="1:3" ht="13.5">
      <c r="A2639" s="527" t="s">
        <v>5153</v>
      </c>
      <c r="B2639" s="528">
        <v>41887</v>
      </c>
      <c r="C2639" s="535"/>
    </row>
    <row r="2640" spans="1:3" ht="13.5">
      <c r="A2640" s="527" t="s">
        <v>5154</v>
      </c>
      <c r="B2640" s="528">
        <v>41887</v>
      </c>
      <c r="C2640" s="535"/>
    </row>
    <row r="2641" spans="1:3" ht="13.5">
      <c r="A2641" s="527" t="s">
        <v>5155</v>
      </c>
      <c r="B2641" s="528">
        <v>41887</v>
      </c>
      <c r="C2641" s="535"/>
    </row>
    <row r="2642" spans="1:3" ht="13.5">
      <c r="A2642" s="527" t="s">
        <v>5156</v>
      </c>
      <c r="B2642" s="528">
        <v>41887</v>
      </c>
      <c r="C2642" s="535"/>
    </row>
    <row r="2643" spans="1:3" ht="13.5">
      <c r="A2643" s="527" t="s">
        <v>5157</v>
      </c>
      <c r="B2643" s="528">
        <v>41887</v>
      </c>
      <c r="C2643" s="535"/>
    </row>
    <row r="2644" spans="1:3" ht="13.5">
      <c r="A2644" s="527" t="s">
        <v>5158</v>
      </c>
      <c r="B2644" s="528">
        <v>41887</v>
      </c>
      <c r="C2644" s="535"/>
    </row>
    <row r="2645" spans="1:3" ht="13.5">
      <c r="A2645" s="527" t="s">
        <v>5159</v>
      </c>
      <c r="B2645" s="528">
        <v>41887</v>
      </c>
      <c r="C2645" s="535">
        <v>250</v>
      </c>
    </row>
    <row r="2646" spans="1:3" ht="13.5">
      <c r="A2646" s="527" t="s">
        <v>5160</v>
      </c>
      <c r="B2646" s="528">
        <v>41887</v>
      </c>
      <c r="C2646" s="535"/>
    </row>
    <row r="2647" spans="1:3" ht="13.5">
      <c r="A2647" s="527" t="s">
        <v>5161</v>
      </c>
      <c r="B2647" s="528">
        <v>41887</v>
      </c>
      <c r="C2647" s="535"/>
    </row>
    <row r="2648" spans="1:3" ht="13.5">
      <c r="A2648" s="527" t="s">
        <v>5162</v>
      </c>
      <c r="B2648" s="528">
        <v>41887</v>
      </c>
      <c r="C2648" s="535"/>
    </row>
    <row r="2649" spans="1:3" ht="13.5">
      <c r="A2649" s="527" t="s">
        <v>5163</v>
      </c>
      <c r="B2649" s="528">
        <v>41887</v>
      </c>
      <c r="C2649" s="535"/>
    </row>
    <row r="2650" spans="1:3" ht="13.5">
      <c r="A2650" s="527" t="s">
        <v>5164</v>
      </c>
      <c r="B2650" s="528">
        <v>41887</v>
      </c>
      <c r="C2650" s="535"/>
    </row>
    <row r="2651" spans="1:3" ht="13.5">
      <c r="A2651" s="527" t="s">
        <v>5165</v>
      </c>
      <c r="B2651" s="528">
        <v>41887</v>
      </c>
      <c r="C2651" s="535"/>
    </row>
    <row r="2652" spans="1:3" ht="13.5">
      <c r="A2652" s="527" t="s">
        <v>5166</v>
      </c>
      <c r="B2652" s="528">
        <v>41887</v>
      </c>
      <c r="C2652" s="535"/>
    </row>
    <row r="2653" spans="1:3" ht="13.5">
      <c r="A2653" s="527" t="s">
        <v>5167</v>
      </c>
      <c r="B2653" s="528">
        <v>41887</v>
      </c>
      <c r="C2653" s="535"/>
    </row>
    <row r="2654" spans="1:3" ht="13.5">
      <c r="A2654" s="527" t="s">
        <v>5168</v>
      </c>
      <c r="B2654" s="528">
        <v>41887</v>
      </c>
      <c r="C2654" s="535"/>
    </row>
    <row r="2655" spans="1:3" ht="13.5">
      <c r="A2655" s="527" t="s">
        <v>5169</v>
      </c>
      <c r="B2655" s="528">
        <v>41887</v>
      </c>
      <c r="C2655" s="535"/>
    </row>
    <row r="2656" spans="1:3" ht="13.5">
      <c r="A2656" s="527" t="s">
        <v>5170</v>
      </c>
      <c r="B2656" s="528">
        <v>41887</v>
      </c>
      <c r="C2656" s="535">
        <v>250</v>
      </c>
    </row>
    <row r="2657" spans="1:3" ht="13.5">
      <c r="A2657" s="527" t="s">
        <v>5171</v>
      </c>
      <c r="B2657" s="528">
        <v>41887</v>
      </c>
      <c r="C2657" s="535"/>
    </row>
    <row r="2658" spans="1:3" ht="13.5">
      <c r="A2658" s="527" t="s">
        <v>5172</v>
      </c>
      <c r="B2658" s="528">
        <v>41887</v>
      </c>
      <c r="C2658" s="535"/>
    </row>
    <row r="2659" spans="1:3" ht="13.5">
      <c r="A2659" s="527" t="s">
        <v>5173</v>
      </c>
      <c r="B2659" s="528">
        <v>41887</v>
      </c>
      <c r="C2659" s="535"/>
    </row>
    <row r="2660" spans="1:3" ht="13.5">
      <c r="A2660" s="527" t="s">
        <v>5174</v>
      </c>
      <c r="B2660" s="528">
        <v>41887</v>
      </c>
      <c r="C2660" s="535"/>
    </row>
    <row r="2661" spans="1:3" ht="13.5">
      <c r="A2661" s="527" t="s">
        <v>5175</v>
      </c>
      <c r="B2661" s="528">
        <v>41887</v>
      </c>
      <c r="C2661" s="535"/>
    </row>
    <row r="2662" spans="1:3" ht="13.5">
      <c r="A2662" s="527" t="s">
        <v>5176</v>
      </c>
      <c r="B2662" s="528">
        <v>41887</v>
      </c>
      <c r="C2662" s="535"/>
    </row>
    <row r="2663" spans="1:3" ht="13.5">
      <c r="A2663" s="527" t="s">
        <v>5177</v>
      </c>
      <c r="B2663" s="528">
        <v>41887</v>
      </c>
      <c r="C2663" s="535"/>
    </row>
    <row r="2664" spans="1:3" ht="13.5">
      <c r="A2664" s="527" t="s">
        <v>5178</v>
      </c>
      <c r="B2664" s="528">
        <v>41887</v>
      </c>
      <c r="C2664" s="535"/>
    </row>
    <row r="2665" spans="1:3" ht="13.5">
      <c r="A2665" s="527" t="s">
        <v>5179</v>
      </c>
      <c r="B2665" s="528">
        <v>41887</v>
      </c>
      <c r="C2665" s="535"/>
    </row>
    <row r="2666" spans="1:3" ht="13.5">
      <c r="A2666" s="527" t="s">
        <v>5180</v>
      </c>
      <c r="B2666" s="528">
        <v>41887</v>
      </c>
      <c r="C2666" s="535"/>
    </row>
    <row r="2667" spans="1:3" ht="13.5">
      <c r="A2667" s="527" t="s">
        <v>5181</v>
      </c>
      <c r="B2667" s="528">
        <v>41887</v>
      </c>
      <c r="C2667" s="535">
        <v>249</v>
      </c>
    </row>
    <row r="2668" spans="1:3" ht="13.5">
      <c r="A2668" s="527" t="s">
        <v>5182</v>
      </c>
      <c r="B2668" s="528">
        <v>41887</v>
      </c>
      <c r="C2668" s="535"/>
    </row>
    <row r="2669" spans="1:3" ht="13.5">
      <c r="A2669" s="527" t="s">
        <v>5183</v>
      </c>
      <c r="B2669" s="528">
        <v>41887</v>
      </c>
      <c r="C2669" s="535"/>
    </row>
    <row r="2670" spans="1:3" ht="13.5">
      <c r="A2670" s="527" t="s">
        <v>5184</v>
      </c>
      <c r="B2670" s="528">
        <v>41887</v>
      </c>
      <c r="C2670" s="535"/>
    </row>
    <row r="2671" spans="1:3" ht="13.5">
      <c r="A2671" s="527" t="s">
        <v>5185</v>
      </c>
      <c r="B2671" s="528">
        <v>41887</v>
      </c>
      <c r="C2671" s="535"/>
    </row>
    <row r="2672" spans="1:3" ht="13.5">
      <c r="A2672" s="527" t="s">
        <v>5186</v>
      </c>
      <c r="B2672" s="528">
        <v>41887</v>
      </c>
      <c r="C2672" s="535"/>
    </row>
    <row r="2673" spans="1:3" ht="13.5">
      <c r="A2673" s="527" t="s">
        <v>5187</v>
      </c>
      <c r="B2673" s="528">
        <v>41887</v>
      </c>
      <c r="C2673" s="535"/>
    </row>
    <row r="2674" spans="1:3" ht="13.5">
      <c r="A2674" s="527" t="s">
        <v>5188</v>
      </c>
      <c r="B2674" s="528">
        <v>41887</v>
      </c>
      <c r="C2674" s="535"/>
    </row>
    <row r="2675" spans="1:3" ht="13.5">
      <c r="A2675" s="527" t="s">
        <v>5189</v>
      </c>
      <c r="B2675" s="528">
        <v>41887</v>
      </c>
      <c r="C2675" s="535"/>
    </row>
    <row r="2676" spans="1:3" ht="13.5">
      <c r="A2676" s="527" t="s">
        <v>5190</v>
      </c>
      <c r="B2676" s="528">
        <v>41887</v>
      </c>
      <c r="C2676" s="535"/>
    </row>
    <row r="2677" spans="1:3" ht="13.5">
      <c r="A2677" s="527" t="s">
        <v>5191</v>
      </c>
      <c r="B2677" s="528">
        <v>41887</v>
      </c>
      <c r="C2677" s="535"/>
    </row>
    <row r="2678" spans="1:3" ht="13.5">
      <c r="A2678" s="527" t="s">
        <v>5192</v>
      </c>
      <c r="B2678" s="528">
        <v>41887</v>
      </c>
      <c r="C2678" s="535"/>
    </row>
    <row r="2679" spans="1:3" ht="13.5">
      <c r="A2679" s="527" t="s">
        <v>5193</v>
      </c>
      <c r="B2679" s="528">
        <v>41887</v>
      </c>
      <c r="C2679" s="535">
        <v>193</v>
      </c>
    </row>
    <row r="2680" spans="1:3" ht="13.5">
      <c r="A2680" s="527" t="s">
        <v>5194</v>
      </c>
      <c r="B2680" s="528">
        <v>41887</v>
      </c>
      <c r="C2680" s="535">
        <v>164</v>
      </c>
    </row>
    <row r="2681" spans="1:3" ht="13.5">
      <c r="A2681" s="527" t="s">
        <v>5195</v>
      </c>
      <c r="B2681" s="528">
        <v>41887</v>
      </c>
      <c r="C2681" s="535">
        <v>99</v>
      </c>
    </row>
    <row r="2682" spans="1:3" ht="13.5">
      <c r="A2682" s="527" t="s">
        <v>5196</v>
      </c>
      <c r="B2682" s="528">
        <v>41887</v>
      </c>
      <c r="C2682" s="535"/>
    </row>
    <row r="2683" spans="1:3" ht="13.5">
      <c r="A2683" s="527" t="s">
        <v>5197</v>
      </c>
      <c r="B2683" s="528">
        <v>41887</v>
      </c>
      <c r="C2683" s="535"/>
    </row>
    <row r="2684" spans="1:3" ht="13.5">
      <c r="A2684" s="527" t="s">
        <v>5198</v>
      </c>
      <c r="B2684" s="528">
        <v>41887</v>
      </c>
      <c r="C2684" s="535"/>
    </row>
    <row r="2685" spans="1:3" ht="13.5">
      <c r="A2685" s="527" t="s">
        <v>5199</v>
      </c>
      <c r="B2685" s="528">
        <v>41887</v>
      </c>
      <c r="C2685" s="535"/>
    </row>
    <row r="2686" spans="1:3" ht="13.5">
      <c r="A2686" s="527" t="s">
        <v>5200</v>
      </c>
      <c r="B2686" s="528">
        <v>41887</v>
      </c>
      <c r="C2686" s="535"/>
    </row>
    <row r="2687" spans="1:3" ht="13.5">
      <c r="A2687" s="527" t="s">
        <v>5201</v>
      </c>
      <c r="B2687" s="528">
        <v>41887</v>
      </c>
      <c r="C2687" s="535"/>
    </row>
    <row r="2688" spans="1:3" ht="13.5">
      <c r="A2688" s="527" t="s">
        <v>5202</v>
      </c>
      <c r="B2688" s="528">
        <v>41887</v>
      </c>
      <c r="C2688" s="535"/>
    </row>
    <row r="2689" spans="1:3" ht="13.5">
      <c r="A2689" s="527" t="s">
        <v>5203</v>
      </c>
      <c r="B2689" s="528">
        <v>41887</v>
      </c>
      <c r="C2689" s="535"/>
    </row>
    <row r="2690" spans="1:3" ht="13.5">
      <c r="A2690" s="527" t="s">
        <v>5204</v>
      </c>
      <c r="B2690" s="528">
        <v>41887</v>
      </c>
      <c r="C2690" s="535">
        <v>201</v>
      </c>
    </row>
    <row r="2691" spans="1:3" ht="13.5">
      <c r="A2691" s="527" t="s">
        <v>5205</v>
      </c>
      <c r="B2691" s="528">
        <v>41887</v>
      </c>
      <c r="C2691" s="535">
        <v>173</v>
      </c>
    </row>
    <row r="2692" spans="1:3" ht="13.5">
      <c r="A2692" s="527" t="s">
        <v>5206</v>
      </c>
      <c r="B2692" s="528">
        <v>41887</v>
      </c>
      <c r="C2692" s="535">
        <v>80</v>
      </c>
    </row>
    <row r="2693" spans="1:3" ht="13.5">
      <c r="A2693" s="527" t="s">
        <v>5207</v>
      </c>
      <c r="B2693" s="528">
        <v>41887</v>
      </c>
      <c r="C2693" s="535"/>
    </row>
    <row r="2694" spans="1:3" ht="13.5">
      <c r="A2694" s="527" t="s">
        <v>5208</v>
      </c>
      <c r="B2694" s="528">
        <v>41887</v>
      </c>
      <c r="C2694" s="535"/>
    </row>
    <row r="2695" spans="1:3" ht="13.5">
      <c r="A2695" s="527" t="s">
        <v>5209</v>
      </c>
      <c r="B2695" s="528">
        <v>41887</v>
      </c>
      <c r="C2695" s="535"/>
    </row>
    <row r="2696" spans="1:3" ht="13.5">
      <c r="A2696" s="527" t="s">
        <v>5210</v>
      </c>
      <c r="B2696" s="528">
        <v>41887</v>
      </c>
      <c r="C2696" s="535"/>
    </row>
    <row r="2697" spans="1:3" ht="13.5">
      <c r="A2697" s="527" t="s">
        <v>5211</v>
      </c>
      <c r="B2697" s="528">
        <v>41887</v>
      </c>
      <c r="C2697" s="535"/>
    </row>
    <row r="2698" spans="1:3" ht="13.5">
      <c r="A2698" s="527" t="s">
        <v>5212</v>
      </c>
      <c r="B2698" s="528">
        <v>41887</v>
      </c>
      <c r="C2698" s="535"/>
    </row>
    <row r="2699" spans="1:3" ht="13.5">
      <c r="A2699" s="527" t="s">
        <v>5213</v>
      </c>
      <c r="B2699" s="528">
        <v>41887</v>
      </c>
      <c r="C2699" s="535"/>
    </row>
    <row r="2700" spans="1:3" ht="13.5">
      <c r="A2700" s="527" t="s">
        <v>5214</v>
      </c>
      <c r="B2700" s="528">
        <v>41887</v>
      </c>
      <c r="C2700" s="535">
        <v>100</v>
      </c>
    </row>
    <row r="2701" spans="1:3" ht="13.5">
      <c r="A2701" s="527" t="s">
        <v>5215</v>
      </c>
      <c r="B2701" s="528">
        <v>41887</v>
      </c>
      <c r="C2701" s="535"/>
    </row>
    <row r="2702" spans="1:3" ht="13.5">
      <c r="A2702" s="527" t="s">
        <v>5216</v>
      </c>
      <c r="B2702" s="528">
        <v>41887</v>
      </c>
      <c r="C2702" s="535"/>
    </row>
    <row r="2703" spans="1:3" ht="13.5">
      <c r="A2703" s="527" t="s">
        <v>5217</v>
      </c>
      <c r="B2703" s="528">
        <v>41887</v>
      </c>
      <c r="C2703" s="535"/>
    </row>
    <row r="2704" spans="1:3" ht="13.5">
      <c r="A2704" s="527" t="s">
        <v>5218</v>
      </c>
      <c r="B2704" s="528">
        <v>41887</v>
      </c>
      <c r="C2704" s="535"/>
    </row>
    <row r="2705" spans="1:3" ht="13.5">
      <c r="A2705" s="527" t="s">
        <v>5219</v>
      </c>
      <c r="B2705" s="528">
        <v>41887</v>
      </c>
      <c r="C2705" s="535"/>
    </row>
    <row r="2706" spans="1:3" ht="13.5">
      <c r="A2706" s="527" t="s">
        <v>5220</v>
      </c>
      <c r="B2706" s="528">
        <v>41887</v>
      </c>
      <c r="C2706" s="535"/>
    </row>
    <row r="2707" spans="1:3" ht="13.5">
      <c r="A2707" s="527" t="s">
        <v>5221</v>
      </c>
      <c r="B2707" s="528">
        <v>41887</v>
      </c>
      <c r="C2707" s="535"/>
    </row>
    <row r="2708" spans="1:3" ht="13.5">
      <c r="A2708" s="527" t="s">
        <v>5222</v>
      </c>
      <c r="B2708" s="528">
        <v>41887</v>
      </c>
      <c r="C2708" s="535"/>
    </row>
    <row r="2709" spans="1:3" ht="13.5">
      <c r="A2709" s="527" t="s">
        <v>5223</v>
      </c>
      <c r="B2709" s="528">
        <v>41887</v>
      </c>
      <c r="C2709" s="535"/>
    </row>
    <row r="2710" spans="1:3" ht="13.5">
      <c r="A2710" s="527" t="s">
        <v>5224</v>
      </c>
      <c r="B2710" s="528">
        <v>41887</v>
      </c>
      <c r="C2710" s="535"/>
    </row>
    <row r="2711" spans="1:3" ht="13.5">
      <c r="A2711" s="527" t="s">
        <v>5225</v>
      </c>
      <c r="B2711" s="528">
        <v>41887</v>
      </c>
      <c r="C2711" s="535">
        <v>100</v>
      </c>
    </row>
    <row r="2712" spans="1:3" ht="13.5">
      <c r="A2712" s="527" t="s">
        <v>5226</v>
      </c>
      <c r="B2712" s="528">
        <v>41887</v>
      </c>
      <c r="C2712" s="535"/>
    </row>
    <row r="2713" spans="1:3" ht="13.5">
      <c r="A2713" s="527" t="s">
        <v>5227</v>
      </c>
      <c r="B2713" s="528">
        <v>41887</v>
      </c>
      <c r="C2713" s="535"/>
    </row>
    <row r="2714" spans="1:3" ht="13.5">
      <c r="A2714" s="527" t="s">
        <v>5228</v>
      </c>
      <c r="B2714" s="528">
        <v>41887</v>
      </c>
      <c r="C2714" s="535"/>
    </row>
    <row r="2715" spans="1:3" ht="13.5">
      <c r="A2715" s="527" t="s">
        <v>5229</v>
      </c>
      <c r="B2715" s="528">
        <v>41887</v>
      </c>
      <c r="C2715" s="535"/>
    </row>
    <row r="2716" spans="1:3" ht="13.5">
      <c r="A2716" s="527" t="s">
        <v>5230</v>
      </c>
      <c r="B2716" s="528">
        <v>41887</v>
      </c>
      <c r="C2716" s="535"/>
    </row>
    <row r="2717" spans="1:3" ht="13.5">
      <c r="A2717" s="527" t="s">
        <v>5231</v>
      </c>
      <c r="B2717" s="528">
        <v>41887</v>
      </c>
      <c r="C2717" s="535"/>
    </row>
    <row r="2718" spans="1:3" ht="13.5">
      <c r="A2718" s="527" t="s">
        <v>5232</v>
      </c>
      <c r="B2718" s="528">
        <v>41887</v>
      </c>
      <c r="C2718" s="535"/>
    </row>
    <row r="2719" spans="1:3" ht="13.5">
      <c r="A2719" s="527" t="s">
        <v>5233</v>
      </c>
      <c r="B2719" s="528">
        <v>41887</v>
      </c>
      <c r="C2719" s="535"/>
    </row>
    <row r="2720" spans="1:3" ht="13.5">
      <c r="A2720" s="527" t="s">
        <v>5234</v>
      </c>
      <c r="B2720" s="528">
        <v>41887</v>
      </c>
      <c r="C2720" s="535"/>
    </row>
    <row r="2721" spans="1:3" ht="13.5">
      <c r="A2721" s="527" t="s">
        <v>5235</v>
      </c>
      <c r="B2721" s="528">
        <v>41887</v>
      </c>
      <c r="C2721" s="535"/>
    </row>
    <row r="2722" spans="1:3" ht="13.5">
      <c r="A2722" s="527" t="s">
        <v>5236</v>
      </c>
      <c r="B2722" s="528">
        <v>41887</v>
      </c>
      <c r="C2722" s="535">
        <v>34</v>
      </c>
    </row>
    <row r="2723" spans="1:3" ht="13.5">
      <c r="A2723" s="527" t="s">
        <v>5237</v>
      </c>
      <c r="B2723" s="528">
        <v>41887</v>
      </c>
      <c r="C2723" s="535"/>
    </row>
    <row r="2724" spans="1:3" ht="13.5">
      <c r="A2724" s="527" t="s">
        <v>5238</v>
      </c>
      <c r="B2724" s="528">
        <v>41887</v>
      </c>
      <c r="C2724" s="535"/>
    </row>
    <row r="2725" spans="1:3" ht="13.5">
      <c r="A2725" s="527" t="s">
        <v>5239</v>
      </c>
      <c r="B2725" s="528">
        <v>41887</v>
      </c>
      <c r="C2725" s="535"/>
    </row>
    <row r="2726" spans="1:3" ht="13.5">
      <c r="A2726" s="527" t="s">
        <v>5240</v>
      </c>
      <c r="B2726" s="528">
        <v>41887</v>
      </c>
      <c r="C2726" s="535"/>
    </row>
    <row r="2727" spans="1:3" ht="13.5">
      <c r="A2727" s="527" t="s">
        <v>5241</v>
      </c>
      <c r="B2727" s="528">
        <v>41887</v>
      </c>
      <c r="C2727" s="535">
        <v>60</v>
      </c>
    </row>
    <row r="2728" spans="1:3" ht="13.5">
      <c r="A2728" s="527" t="s">
        <v>5242</v>
      </c>
      <c r="B2728" s="528">
        <v>41887</v>
      </c>
      <c r="C2728" s="535">
        <v>173</v>
      </c>
    </row>
    <row r="2729" spans="1:3" ht="13.5">
      <c r="A2729" s="527" t="s">
        <v>5243</v>
      </c>
      <c r="B2729" s="528">
        <v>41887</v>
      </c>
      <c r="C2729" s="535"/>
    </row>
    <row r="2730" spans="1:3" ht="13.5">
      <c r="A2730" s="527" t="s">
        <v>5244</v>
      </c>
      <c r="B2730" s="528">
        <v>41887</v>
      </c>
      <c r="C2730" s="535"/>
    </row>
    <row r="2731" spans="1:3" ht="13.5">
      <c r="A2731" s="527" t="s">
        <v>5245</v>
      </c>
      <c r="B2731" s="528">
        <v>41887</v>
      </c>
      <c r="C2731" s="535"/>
    </row>
    <row r="2732" spans="1:3" ht="13.5">
      <c r="A2732" s="527" t="s">
        <v>5246</v>
      </c>
      <c r="B2732" s="528">
        <v>41887</v>
      </c>
      <c r="C2732" s="535"/>
    </row>
    <row r="2733" spans="1:3" ht="13.5">
      <c r="A2733" s="527" t="s">
        <v>5247</v>
      </c>
      <c r="B2733" s="528">
        <v>41887</v>
      </c>
      <c r="C2733" s="535">
        <v>90</v>
      </c>
    </row>
    <row r="2734" spans="1:3" ht="13.5">
      <c r="A2734" s="527" t="s">
        <v>5248</v>
      </c>
      <c r="B2734" s="528">
        <v>41887</v>
      </c>
      <c r="C2734" s="535"/>
    </row>
    <row r="2735" spans="1:3" ht="13.5">
      <c r="A2735" s="527" t="s">
        <v>5249</v>
      </c>
      <c r="B2735" s="528">
        <v>41887</v>
      </c>
      <c r="C2735" s="535"/>
    </row>
    <row r="2736" spans="1:3" ht="13.5">
      <c r="A2736" s="527" t="s">
        <v>5250</v>
      </c>
      <c r="B2736" s="528">
        <v>41887</v>
      </c>
      <c r="C2736" s="535"/>
    </row>
    <row r="2737" spans="1:3" ht="13.5">
      <c r="A2737" s="527" t="s">
        <v>5251</v>
      </c>
      <c r="B2737" s="528">
        <v>41887</v>
      </c>
      <c r="C2737" s="535"/>
    </row>
    <row r="2738" spans="1:3" ht="13.5">
      <c r="A2738" s="527" t="s">
        <v>5252</v>
      </c>
      <c r="B2738" s="528">
        <v>41887</v>
      </c>
      <c r="C2738" s="535">
        <v>177</v>
      </c>
    </row>
    <row r="2739" spans="1:3" ht="13.5">
      <c r="A2739" s="527" t="s">
        <v>5253</v>
      </c>
      <c r="B2739" s="528">
        <v>41887</v>
      </c>
      <c r="C2739" s="535">
        <v>179</v>
      </c>
    </row>
    <row r="2740" spans="1:3" ht="13.5">
      <c r="A2740" s="527" t="s">
        <v>5254</v>
      </c>
      <c r="B2740" s="528">
        <v>41887</v>
      </c>
      <c r="C2740" s="535"/>
    </row>
    <row r="2741" spans="1:3" ht="13.5">
      <c r="A2741" s="527" t="s">
        <v>5255</v>
      </c>
      <c r="B2741" s="528">
        <v>41887</v>
      </c>
      <c r="C2741" s="535"/>
    </row>
    <row r="2742" spans="1:3" ht="13.5">
      <c r="A2742" s="527" t="s">
        <v>5256</v>
      </c>
      <c r="B2742" s="528">
        <v>41887</v>
      </c>
      <c r="C2742" s="535"/>
    </row>
    <row r="2743" spans="1:3" ht="13.5">
      <c r="A2743" s="527" t="s">
        <v>5257</v>
      </c>
      <c r="B2743" s="528">
        <v>41887</v>
      </c>
      <c r="C2743" s="535"/>
    </row>
    <row r="2744" spans="1:3" ht="13.5">
      <c r="A2744" s="527" t="s">
        <v>5258</v>
      </c>
      <c r="B2744" s="528">
        <v>41887</v>
      </c>
      <c r="C2744" s="535">
        <v>73</v>
      </c>
    </row>
    <row r="2745" spans="1:3" ht="13.5">
      <c r="A2745" s="527" t="s">
        <v>5259</v>
      </c>
      <c r="B2745" s="528">
        <v>41887</v>
      </c>
      <c r="C2745" s="535"/>
    </row>
    <row r="2746" spans="1:3" ht="13.5">
      <c r="A2746" s="527" t="s">
        <v>5260</v>
      </c>
      <c r="B2746" s="528">
        <v>41887</v>
      </c>
      <c r="C2746" s="535"/>
    </row>
    <row r="2747" spans="1:3" ht="13.5">
      <c r="A2747" s="527" t="s">
        <v>5261</v>
      </c>
      <c r="B2747" s="528">
        <v>41887</v>
      </c>
      <c r="C2747" s="535"/>
    </row>
    <row r="2748" spans="1:3" ht="13.5">
      <c r="A2748" s="527" t="s">
        <v>5262</v>
      </c>
      <c r="B2748" s="528">
        <v>41887</v>
      </c>
      <c r="C2748" s="535"/>
    </row>
    <row r="2749" spans="1:3" ht="13.5">
      <c r="A2749" s="527" t="s">
        <v>5263</v>
      </c>
      <c r="B2749" s="528">
        <v>41887</v>
      </c>
      <c r="C2749" s="535">
        <v>134</v>
      </c>
    </row>
    <row r="2750" spans="1:3" ht="13.5">
      <c r="A2750" s="527" t="s">
        <v>5264</v>
      </c>
      <c r="B2750" s="528">
        <v>41887</v>
      </c>
      <c r="C2750" s="535">
        <v>170</v>
      </c>
    </row>
    <row r="2751" spans="1:3" ht="13.5">
      <c r="A2751" s="527" t="s">
        <v>5265</v>
      </c>
      <c r="B2751" s="528">
        <v>41887</v>
      </c>
      <c r="C2751" s="535">
        <v>50</v>
      </c>
    </row>
    <row r="2752" spans="1:3" ht="13.5">
      <c r="A2752" s="527" t="s">
        <v>5266</v>
      </c>
      <c r="B2752" s="528">
        <v>41887</v>
      </c>
      <c r="C2752" s="535"/>
    </row>
    <row r="2753" spans="1:3" ht="13.5">
      <c r="A2753" s="527" t="s">
        <v>5267</v>
      </c>
      <c r="B2753" s="528">
        <v>41887</v>
      </c>
      <c r="C2753" s="535"/>
    </row>
    <row r="2754" spans="1:3" ht="13.5">
      <c r="A2754" s="527" t="s">
        <v>5268</v>
      </c>
      <c r="B2754" s="528">
        <v>41887</v>
      </c>
      <c r="C2754" s="535"/>
    </row>
    <row r="2755" spans="1:3" ht="13.5">
      <c r="A2755" s="527" t="s">
        <v>5269</v>
      </c>
      <c r="B2755" s="528">
        <v>41887</v>
      </c>
      <c r="C2755" s="535">
        <v>75</v>
      </c>
    </row>
    <row r="2756" spans="1:3" ht="13.5">
      <c r="A2756" s="527" t="s">
        <v>5270</v>
      </c>
      <c r="B2756" s="528">
        <v>41887</v>
      </c>
      <c r="C2756" s="535"/>
    </row>
    <row r="2757" spans="1:3" ht="13.5">
      <c r="A2757" s="527" t="s">
        <v>5271</v>
      </c>
      <c r="B2757" s="528">
        <v>41887</v>
      </c>
      <c r="C2757" s="535"/>
    </row>
    <row r="2758" spans="1:3" ht="13.5">
      <c r="A2758" s="527" t="s">
        <v>5272</v>
      </c>
      <c r="B2758" s="528">
        <v>41887</v>
      </c>
      <c r="C2758" s="535"/>
    </row>
    <row r="2759" spans="1:3" ht="13.5">
      <c r="A2759" s="527" t="s">
        <v>5273</v>
      </c>
      <c r="B2759" s="528">
        <v>41887</v>
      </c>
      <c r="C2759" s="535"/>
    </row>
    <row r="2760" spans="1:3" ht="13.5">
      <c r="A2760" s="527" t="s">
        <v>5274</v>
      </c>
      <c r="B2760" s="528">
        <v>41887</v>
      </c>
      <c r="C2760" s="535">
        <v>190</v>
      </c>
    </row>
    <row r="2761" spans="1:3" ht="13.5">
      <c r="A2761" s="527" t="s">
        <v>5275</v>
      </c>
      <c r="B2761" s="528">
        <v>41887</v>
      </c>
      <c r="C2761" s="535">
        <v>168</v>
      </c>
    </row>
    <row r="2762" spans="1:3" ht="13.5">
      <c r="A2762" s="527" t="s">
        <v>5276</v>
      </c>
      <c r="B2762" s="528">
        <v>41887</v>
      </c>
      <c r="C2762" s="535">
        <v>62</v>
      </c>
    </row>
    <row r="2763" spans="1:3" ht="13.5">
      <c r="A2763" s="527" t="s">
        <v>5277</v>
      </c>
      <c r="B2763" s="528">
        <v>41887</v>
      </c>
      <c r="C2763" s="535"/>
    </row>
    <row r="2764" spans="1:3" ht="13.5">
      <c r="A2764" s="527" t="s">
        <v>5278</v>
      </c>
      <c r="B2764" s="528">
        <v>41887</v>
      </c>
      <c r="C2764" s="535"/>
    </row>
    <row r="2765" spans="1:3" ht="13.5">
      <c r="A2765" s="527" t="s">
        <v>5279</v>
      </c>
      <c r="B2765" s="528">
        <v>41887</v>
      </c>
      <c r="C2765" s="535"/>
    </row>
    <row r="2766" spans="1:3" ht="13.5">
      <c r="A2766" s="527" t="s">
        <v>5280</v>
      </c>
      <c r="B2766" s="528">
        <v>41887</v>
      </c>
      <c r="C2766" s="535"/>
    </row>
    <row r="2767" spans="1:3" ht="13.5">
      <c r="A2767" s="527" t="s">
        <v>5281</v>
      </c>
      <c r="B2767" s="528">
        <v>41887</v>
      </c>
      <c r="C2767" s="535"/>
    </row>
    <row r="2768" spans="1:3" ht="13.5">
      <c r="A2768" s="527" t="s">
        <v>5282</v>
      </c>
      <c r="B2768" s="528">
        <v>41887</v>
      </c>
      <c r="C2768" s="535"/>
    </row>
    <row r="2769" spans="1:3" ht="13.5">
      <c r="A2769" s="527" t="s">
        <v>5283</v>
      </c>
      <c r="B2769" s="528">
        <v>41887</v>
      </c>
      <c r="C2769" s="535">
        <v>50</v>
      </c>
    </row>
    <row r="2770" spans="1:3" ht="13.5">
      <c r="A2770" s="527" t="s">
        <v>5284</v>
      </c>
      <c r="B2770" s="528">
        <v>41887</v>
      </c>
      <c r="C2770" s="535"/>
    </row>
    <row r="2771" spans="1:3" ht="13.5">
      <c r="A2771" s="527" t="s">
        <v>5285</v>
      </c>
      <c r="B2771" s="528">
        <v>41887</v>
      </c>
      <c r="C2771" s="535"/>
    </row>
    <row r="2772" spans="1:3" ht="13.5">
      <c r="A2772" s="527" t="s">
        <v>5286</v>
      </c>
      <c r="B2772" s="528">
        <v>41887</v>
      </c>
      <c r="C2772" s="535"/>
    </row>
    <row r="2773" spans="1:3" ht="13.5">
      <c r="A2773" s="527" t="s">
        <v>5287</v>
      </c>
      <c r="B2773" s="528">
        <v>41887</v>
      </c>
      <c r="C2773" s="535"/>
    </row>
    <row r="2774" spans="1:3" ht="13.5">
      <c r="A2774" s="527" t="s">
        <v>5288</v>
      </c>
      <c r="B2774" s="528">
        <v>41887</v>
      </c>
      <c r="C2774" s="535"/>
    </row>
    <row r="2775" spans="1:3" ht="13.5">
      <c r="A2775" s="527" t="s">
        <v>5289</v>
      </c>
      <c r="B2775" s="528">
        <v>41887</v>
      </c>
      <c r="C2775" s="535"/>
    </row>
    <row r="2776" spans="1:3" ht="13.5">
      <c r="A2776" s="527" t="s">
        <v>5290</v>
      </c>
      <c r="B2776" s="528">
        <v>41887</v>
      </c>
      <c r="C2776" s="535"/>
    </row>
    <row r="2777" spans="1:3" ht="13.5">
      <c r="A2777" s="527" t="s">
        <v>5291</v>
      </c>
      <c r="B2777" s="528">
        <v>41894</v>
      </c>
      <c r="C2777" s="535"/>
    </row>
    <row r="2778" spans="1:3" ht="13.5">
      <c r="A2778" s="527" t="s">
        <v>5292</v>
      </c>
      <c r="B2778" s="528">
        <v>41894</v>
      </c>
      <c r="C2778" s="535"/>
    </row>
    <row r="2779" spans="1:3" ht="13.5">
      <c r="A2779" s="527" t="s">
        <v>5293</v>
      </c>
      <c r="B2779" s="528">
        <v>41894</v>
      </c>
      <c r="C2779" s="535"/>
    </row>
    <row r="2780" spans="1:3" ht="13.5">
      <c r="A2780" s="527" t="s">
        <v>5294</v>
      </c>
      <c r="B2780" s="528">
        <v>41894</v>
      </c>
      <c r="C2780" s="535">
        <v>50</v>
      </c>
    </row>
    <row r="2781" spans="1:3" ht="13.5">
      <c r="A2781" s="527" t="s">
        <v>5295</v>
      </c>
      <c r="B2781" s="528">
        <v>41894</v>
      </c>
      <c r="C2781" s="535"/>
    </row>
    <row r="2782" spans="1:3" ht="13.5">
      <c r="A2782" s="527" t="s">
        <v>5296</v>
      </c>
      <c r="B2782" s="528">
        <v>41894</v>
      </c>
      <c r="C2782" s="535"/>
    </row>
    <row r="2783" spans="1:3" ht="13.5">
      <c r="A2783" s="527" t="s">
        <v>5297</v>
      </c>
      <c r="B2783" s="528">
        <v>41894</v>
      </c>
      <c r="C2783" s="535"/>
    </row>
    <row r="2784" spans="1:3" ht="13.5">
      <c r="A2784" s="527" t="s">
        <v>5298</v>
      </c>
      <c r="B2784" s="528">
        <v>41894</v>
      </c>
      <c r="C2784" s="535"/>
    </row>
    <row r="2785" spans="1:3" ht="13.5">
      <c r="A2785" s="527" t="s">
        <v>5299</v>
      </c>
      <c r="B2785" s="528">
        <v>41894</v>
      </c>
      <c r="C2785" s="535"/>
    </row>
    <row r="2786" spans="1:3" ht="13.5">
      <c r="A2786" s="527" t="s">
        <v>5300</v>
      </c>
      <c r="B2786" s="528">
        <v>41894</v>
      </c>
      <c r="C2786" s="535"/>
    </row>
    <row r="2787" spans="1:3" ht="13.5">
      <c r="A2787" s="527" t="s">
        <v>5301</v>
      </c>
      <c r="B2787" s="528">
        <v>41894</v>
      </c>
      <c r="C2787" s="535"/>
    </row>
    <row r="2788" spans="1:3" ht="13.5">
      <c r="A2788" s="527" t="s">
        <v>5302</v>
      </c>
      <c r="B2788" s="528">
        <v>41894</v>
      </c>
      <c r="C2788" s="535"/>
    </row>
    <row r="2789" spans="1:3" ht="13.5">
      <c r="A2789" s="527" t="s">
        <v>5303</v>
      </c>
      <c r="B2789" s="528">
        <v>41894</v>
      </c>
      <c r="C2789" s="535">
        <v>300</v>
      </c>
    </row>
    <row r="2790" spans="1:3" ht="13.5">
      <c r="A2790" s="527" t="s">
        <v>5304</v>
      </c>
      <c r="B2790" s="528">
        <v>41894</v>
      </c>
      <c r="C2790" s="535">
        <v>100</v>
      </c>
    </row>
    <row r="2791" spans="1:3" ht="13.5">
      <c r="A2791" s="527" t="s">
        <v>5305</v>
      </c>
      <c r="B2791" s="528">
        <v>41894</v>
      </c>
      <c r="C2791" s="535">
        <v>50</v>
      </c>
    </row>
    <row r="2792" spans="1:3" ht="13.5">
      <c r="A2792" s="527" t="s">
        <v>5306</v>
      </c>
      <c r="B2792" s="528">
        <v>41894</v>
      </c>
      <c r="C2792" s="535"/>
    </row>
    <row r="2793" spans="1:3" ht="13.5">
      <c r="A2793" s="527" t="s">
        <v>5307</v>
      </c>
      <c r="B2793" s="528">
        <v>41894</v>
      </c>
      <c r="C2793" s="535"/>
    </row>
    <row r="2794" spans="1:3" ht="13.5">
      <c r="A2794" s="527" t="s">
        <v>5308</v>
      </c>
      <c r="B2794" s="528">
        <v>41894</v>
      </c>
      <c r="C2794" s="535"/>
    </row>
    <row r="2795" spans="1:3" ht="13.5">
      <c r="A2795" s="527" t="s">
        <v>5309</v>
      </c>
      <c r="B2795" s="528">
        <v>41894</v>
      </c>
      <c r="C2795" s="535"/>
    </row>
    <row r="2796" spans="1:3" ht="13.5">
      <c r="A2796" s="527" t="s">
        <v>5310</v>
      </c>
      <c r="B2796" s="528">
        <v>41894</v>
      </c>
      <c r="C2796" s="535"/>
    </row>
    <row r="2797" spans="1:3" ht="13.5">
      <c r="A2797" s="527" t="s">
        <v>5311</v>
      </c>
      <c r="B2797" s="528">
        <v>41894</v>
      </c>
      <c r="C2797" s="535"/>
    </row>
    <row r="2798" spans="1:3" ht="13.5">
      <c r="A2798" s="527" t="s">
        <v>5312</v>
      </c>
      <c r="B2798" s="528">
        <v>41894</v>
      </c>
      <c r="C2798" s="535"/>
    </row>
    <row r="2799" spans="1:3" ht="13.5">
      <c r="A2799" s="527" t="s">
        <v>5313</v>
      </c>
      <c r="B2799" s="528">
        <v>41894</v>
      </c>
      <c r="C2799" s="535"/>
    </row>
    <row r="2800" spans="1:3" ht="13.5">
      <c r="A2800" s="527" t="s">
        <v>5314</v>
      </c>
      <c r="B2800" s="528">
        <v>41894</v>
      </c>
      <c r="C2800" s="535">
        <v>100</v>
      </c>
    </row>
    <row r="2801" spans="1:3" ht="13.5">
      <c r="A2801" s="527" t="s">
        <v>5315</v>
      </c>
      <c r="B2801" s="528">
        <v>41894</v>
      </c>
      <c r="C2801" s="535"/>
    </row>
    <row r="2802" spans="1:3" ht="13.5">
      <c r="A2802" s="527" t="s">
        <v>5316</v>
      </c>
      <c r="B2802" s="528">
        <v>41894</v>
      </c>
      <c r="C2802" s="535">
        <v>50</v>
      </c>
    </row>
    <row r="2803" spans="1:3" ht="13.5">
      <c r="A2803" s="527" t="s">
        <v>5317</v>
      </c>
      <c r="B2803" s="528">
        <v>41894</v>
      </c>
      <c r="C2803" s="535"/>
    </row>
    <row r="2804" spans="1:3" ht="13.5">
      <c r="A2804" s="527" t="s">
        <v>5318</v>
      </c>
      <c r="B2804" s="528">
        <v>41894</v>
      </c>
      <c r="C2804" s="535"/>
    </row>
    <row r="2805" spans="1:3" ht="13.5">
      <c r="A2805" s="527" t="s">
        <v>5319</v>
      </c>
      <c r="B2805" s="528">
        <v>41894</v>
      </c>
      <c r="C2805" s="535"/>
    </row>
    <row r="2806" spans="1:3" ht="13.5">
      <c r="A2806" s="527" t="s">
        <v>5320</v>
      </c>
      <c r="B2806" s="528">
        <v>41894</v>
      </c>
      <c r="C2806" s="535"/>
    </row>
    <row r="2807" spans="1:3" ht="13.5">
      <c r="A2807" s="527" t="s">
        <v>5321</v>
      </c>
      <c r="B2807" s="528">
        <v>41894</v>
      </c>
      <c r="C2807" s="535"/>
    </row>
    <row r="2808" spans="1:3" ht="13.5">
      <c r="A2808" s="527" t="s">
        <v>5322</v>
      </c>
      <c r="B2808" s="528">
        <v>41894</v>
      </c>
      <c r="C2808" s="535"/>
    </row>
    <row r="2809" spans="1:3" ht="13.5">
      <c r="A2809" s="527" t="s">
        <v>5323</v>
      </c>
      <c r="B2809" s="528">
        <v>41894</v>
      </c>
      <c r="C2809" s="535"/>
    </row>
    <row r="2810" spans="1:3" ht="13.5">
      <c r="A2810" s="527" t="s">
        <v>5324</v>
      </c>
      <c r="B2810" s="528">
        <v>41894</v>
      </c>
      <c r="C2810" s="535"/>
    </row>
    <row r="2811" spans="1:3" ht="13.5">
      <c r="A2811" s="527" t="s">
        <v>5325</v>
      </c>
      <c r="B2811" s="528">
        <v>41894</v>
      </c>
      <c r="C2811" s="535"/>
    </row>
    <row r="2812" spans="1:3" ht="13.5">
      <c r="A2812" s="527" t="s">
        <v>5326</v>
      </c>
      <c r="B2812" s="528">
        <v>41894</v>
      </c>
      <c r="C2812" s="535">
        <v>300</v>
      </c>
    </row>
    <row r="2813" spans="1:3" ht="13.5">
      <c r="A2813" s="527" t="s">
        <v>5327</v>
      </c>
      <c r="B2813" s="528">
        <v>41894</v>
      </c>
      <c r="C2813" s="535">
        <v>150</v>
      </c>
    </row>
    <row r="2814" spans="1:3" ht="13.5">
      <c r="A2814" s="527" t="s">
        <v>5328</v>
      </c>
      <c r="B2814" s="528">
        <v>41894</v>
      </c>
      <c r="C2814" s="535"/>
    </row>
    <row r="2815" spans="1:3" ht="13.5">
      <c r="A2815" s="527" t="s">
        <v>5329</v>
      </c>
      <c r="B2815" s="528">
        <v>41894</v>
      </c>
      <c r="C2815" s="535"/>
    </row>
    <row r="2816" spans="1:3" ht="13.5">
      <c r="A2816" s="527" t="s">
        <v>5330</v>
      </c>
      <c r="B2816" s="528">
        <v>41894</v>
      </c>
      <c r="C2816" s="535"/>
    </row>
    <row r="2817" spans="1:3" ht="13.5">
      <c r="A2817" s="527" t="s">
        <v>5331</v>
      </c>
      <c r="B2817" s="528">
        <v>41894</v>
      </c>
      <c r="C2817" s="535"/>
    </row>
    <row r="2818" spans="1:3" ht="13.5">
      <c r="A2818" s="527" t="s">
        <v>5332</v>
      </c>
      <c r="B2818" s="528">
        <v>41894</v>
      </c>
      <c r="C2818" s="535"/>
    </row>
    <row r="2819" spans="1:3" ht="13.5">
      <c r="A2819" s="527" t="s">
        <v>5333</v>
      </c>
      <c r="B2819" s="528">
        <v>41894</v>
      </c>
      <c r="C2819" s="535"/>
    </row>
    <row r="2820" spans="1:3" ht="13.5">
      <c r="A2820" s="527" t="s">
        <v>5334</v>
      </c>
      <c r="B2820" s="528">
        <v>41894</v>
      </c>
      <c r="C2820" s="535"/>
    </row>
    <row r="2821" spans="1:3" ht="13.5">
      <c r="A2821" s="527" t="s">
        <v>5335</v>
      </c>
      <c r="B2821" s="528">
        <v>41894</v>
      </c>
      <c r="C2821" s="535"/>
    </row>
    <row r="2822" spans="1:3" ht="13.5">
      <c r="A2822" s="527" t="s">
        <v>5336</v>
      </c>
      <c r="B2822" s="528">
        <v>41894</v>
      </c>
      <c r="C2822" s="535">
        <v>248</v>
      </c>
    </row>
    <row r="2823" spans="1:3" ht="13.5">
      <c r="A2823" s="527" t="s">
        <v>5337</v>
      </c>
      <c r="B2823" s="528">
        <v>41894</v>
      </c>
      <c r="C2823" s="535"/>
    </row>
    <row r="2824" spans="1:3" ht="13.5">
      <c r="A2824" s="527" t="s">
        <v>5338</v>
      </c>
      <c r="B2824" s="528">
        <v>41894</v>
      </c>
      <c r="C2824" s="535">
        <v>40</v>
      </c>
    </row>
    <row r="2825" spans="1:3" ht="13.5">
      <c r="A2825" s="527" t="s">
        <v>5339</v>
      </c>
      <c r="B2825" s="528">
        <v>41894</v>
      </c>
      <c r="C2825" s="535"/>
    </row>
    <row r="2826" spans="1:3" ht="13.5">
      <c r="A2826" s="527" t="s">
        <v>5340</v>
      </c>
      <c r="B2826" s="528">
        <v>41894</v>
      </c>
      <c r="C2826" s="535"/>
    </row>
    <row r="2827" spans="1:3" ht="13.5">
      <c r="A2827" s="527" t="s">
        <v>5341</v>
      </c>
      <c r="B2827" s="528">
        <v>41894</v>
      </c>
      <c r="C2827" s="535"/>
    </row>
    <row r="2828" spans="1:3" ht="13.5">
      <c r="A2828" s="527" t="s">
        <v>5342</v>
      </c>
      <c r="B2828" s="528">
        <v>41894</v>
      </c>
      <c r="C2828" s="535"/>
    </row>
    <row r="2829" spans="1:3" ht="13.5">
      <c r="A2829" s="527" t="s">
        <v>5343</v>
      </c>
      <c r="B2829" s="528">
        <v>41894</v>
      </c>
      <c r="C2829" s="535"/>
    </row>
    <row r="2830" spans="1:3" ht="13.5">
      <c r="A2830" s="527" t="s">
        <v>5344</v>
      </c>
      <c r="B2830" s="528">
        <v>41894</v>
      </c>
      <c r="C2830" s="535"/>
    </row>
    <row r="2831" spans="1:3" ht="13.5">
      <c r="A2831" s="527" t="s">
        <v>5345</v>
      </c>
      <c r="B2831" s="528">
        <v>41894</v>
      </c>
      <c r="C2831" s="535"/>
    </row>
    <row r="2832" spans="1:3" ht="13.5">
      <c r="A2832" s="527" t="s">
        <v>5346</v>
      </c>
      <c r="B2832" s="528">
        <v>41894</v>
      </c>
      <c r="C2832" s="535"/>
    </row>
    <row r="2833" spans="1:3" ht="13.5">
      <c r="A2833" s="527" t="s">
        <v>5347</v>
      </c>
      <c r="B2833" s="528">
        <v>41894</v>
      </c>
      <c r="C2833" s="535"/>
    </row>
    <row r="2834" spans="1:3" ht="13.5">
      <c r="A2834" s="527" t="s">
        <v>5348</v>
      </c>
      <c r="B2834" s="528">
        <v>41894</v>
      </c>
      <c r="C2834" s="535">
        <v>250</v>
      </c>
    </row>
    <row r="2835" spans="1:3" ht="13.5">
      <c r="A2835" s="527" t="s">
        <v>5349</v>
      </c>
      <c r="B2835" s="528">
        <v>41894</v>
      </c>
      <c r="C2835" s="535">
        <v>150</v>
      </c>
    </row>
    <row r="2836" spans="1:3" ht="13.5">
      <c r="A2836" s="527" t="s">
        <v>5350</v>
      </c>
      <c r="B2836" s="528">
        <v>41894</v>
      </c>
      <c r="C2836" s="535"/>
    </row>
    <row r="2837" spans="1:3" ht="13.5">
      <c r="A2837" s="527" t="s">
        <v>5351</v>
      </c>
      <c r="B2837" s="528">
        <v>41894</v>
      </c>
      <c r="C2837" s="535"/>
    </row>
    <row r="2838" spans="1:3" ht="13.5">
      <c r="A2838" s="527" t="s">
        <v>5352</v>
      </c>
      <c r="B2838" s="528">
        <v>41894</v>
      </c>
      <c r="C2838" s="535"/>
    </row>
    <row r="2839" spans="1:3" ht="13.5">
      <c r="A2839" s="527" t="s">
        <v>5353</v>
      </c>
      <c r="B2839" s="528">
        <v>41894</v>
      </c>
      <c r="C2839" s="535"/>
    </row>
    <row r="2840" spans="1:3" ht="13.5">
      <c r="A2840" s="527" t="s">
        <v>5354</v>
      </c>
      <c r="B2840" s="528">
        <v>41894</v>
      </c>
      <c r="C2840" s="535"/>
    </row>
    <row r="2841" spans="1:3" ht="13.5">
      <c r="A2841" s="527" t="s">
        <v>5355</v>
      </c>
      <c r="B2841" s="528">
        <v>41894</v>
      </c>
      <c r="C2841" s="535"/>
    </row>
    <row r="2842" spans="1:3" ht="13.5">
      <c r="A2842" s="527" t="s">
        <v>5356</v>
      </c>
      <c r="B2842" s="528">
        <v>41894</v>
      </c>
      <c r="C2842" s="535"/>
    </row>
    <row r="2843" spans="1:3" ht="13.5">
      <c r="A2843" s="527" t="s">
        <v>5357</v>
      </c>
      <c r="B2843" s="528">
        <v>41894</v>
      </c>
      <c r="C2843" s="535"/>
    </row>
    <row r="2844" spans="1:3" ht="13.5">
      <c r="A2844" s="527" t="s">
        <v>5358</v>
      </c>
      <c r="B2844" s="528">
        <v>41894</v>
      </c>
      <c r="C2844" s="535"/>
    </row>
    <row r="2845" spans="1:3" ht="13.5">
      <c r="A2845" s="527" t="s">
        <v>5359</v>
      </c>
      <c r="B2845" s="528">
        <v>41894</v>
      </c>
      <c r="C2845" s="535">
        <v>250</v>
      </c>
    </row>
    <row r="2846" spans="1:3" ht="13.5">
      <c r="A2846" s="527" t="s">
        <v>5360</v>
      </c>
      <c r="B2846" s="528">
        <v>41894</v>
      </c>
      <c r="C2846" s="535">
        <v>150</v>
      </c>
    </row>
    <row r="2847" spans="1:3" ht="13.5">
      <c r="A2847" s="527" t="s">
        <v>5361</v>
      </c>
      <c r="B2847" s="528">
        <v>41894</v>
      </c>
      <c r="C2847" s="535"/>
    </row>
    <row r="2848" spans="1:3" ht="13.5">
      <c r="A2848" s="527" t="s">
        <v>5362</v>
      </c>
      <c r="B2848" s="528">
        <v>41894</v>
      </c>
      <c r="C2848" s="535"/>
    </row>
    <row r="2849" spans="1:3" ht="13.5">
      <c r="A2849" s="527" t="s">
        <v>5363</v>
      </c>
      <c r="B2849" s="528">
        <v>41894</v>
      </c>
      <c r="C2849" s="535"/>
    </row>
    <row r="2850" spans="1:3" ht="13.5">
      <c r="A2850" s="527" t="s">
        <v>5364</v>
      </c>
      <c r="B2850" s="528">
        <v>41894</v>
      </c>
      <c r="C2850" s="535"/>
    </row>
    <row r="2851" spans="1:3" ht="13.5">
      <c r="A2851" s="527" t="s">
        <v>5365</v>
      </c>
      <c r="B2851" s="528">
        <v>41894</v>
      </c>
      <c r="C2851" s="535"/>
    </row>
    <row r="2852" spans="1:3" ht="13.5">
      <c r="A2852" s="527" t="s">
        <v>5366</v>
      </c>
      <c r="B2852" s="528">
        <v>41894</v>
      </c>
      <c r="C2852" s="535"/>
    </row>
    <row r="2853" spans="1:3" ht="13.5">
      <c r="A2853" s="527" t="s">
        <v>5367</v>
      </c>
      <c r="B2853" s="528">
        <v>41894</v>
      </c>
      <c r="C2853" s="535"/>
    </row>
    <row r="2854" spans="1:3" ht="13.5">
      <c r="A2854" s="527" t="s">
        <v>5369</v>
      </c>
      <c r="B2854" s="528">
        <v>41897</v>
      </c>
      <c r="C2854" s="535">
        <v>250</v>
      </c>
    </row>
    <row r="2855" spans="1:3" ht="13.5">
      <c r="A2855" s="527" t="s">
        <v>5370</v>
      </c>
      <c r="B2855" s="528">
        <v>41897</v>
      </c>
      <c r="C2855" s="535"/>
    </row>
    <row r="2856" spans="1:3" ht="13.5">
      <c r="A2856" s="527" t="s">
        <v>5371</v>
      </c>
      <c r="B2856" s="528">
        <v>41897</v>
      </c>
      <c r="C2856" s="535"/>
    </row>
    <row r="2857" spans="1:3" ht="13.5">
      <c r="A2857" s="527" t="s">
        <v>5372</v>
      </c>
      <c r="B2857" s="528">
        <v>41897</v>
      </c>
      <c r="C2857" s="535"/>
    </row>
    <row r="2858" spans="1:3" ht="13.5">
      <c r="A2858" s="527" t="s">
        <v>5373</v>
      </c>
      <c r="B2858" s="528">
        <v>41897</v>
      </c>
      <c r="C2858" s="535"/>
    </row>
    <row r="2859" spans="1:3" ht="13.5">
      <c r="A2859" s="527" t="s">
        <v>5374</v>
      </c>
      <c r="B2859" s="528">
        <v>41897</v>
      </c>
      <c r="C2859" s="535"/>
    </row>
    <row r="2860" spans="1:3" ht="13.5">
      <c r="A2860" s="527" t="s">
        <v>5375</v>
      </c>
      <c r="B2860" s="528">
        <v>41897</v>
      </c>
      <c r="C2860" s="535"/>
    </row>
    <row r="2861" spans="1:3" ht="13.5">
      <c r="A2861" s="527" t="s">
        <v>5376</v>
      </c>
      <c r="B2861" s="528">
        <v>41897</v>
      </c>
      <c r="C2861" s="535"/>
    </row>
    <row r="2862" spans="1:3" ht="13.5">
      <c r="A2862" s="527" t="s">
        <v>5377</v>
      </c>
      <c r="B2862" s="528">
        <v>41897</v>
      </c>
      <c r="C2862" s="535"/>
    </row>
    <row r="2863" spans="1:3" ht="13.5">
      <c r="A2863" s="527" t="s">
        <v>5378</v>
      </c>
      <c r="B2863" s="528">
        <v>41897</v>
      </c>
      <c r="C2863" s="535"/>
    </row>
    <row r="2864" spans="1:3" ht="13.5">
      <c r="A2864" s="527" t="s">
        <v>5379</v>
      </c>
      <c r="B2864" s="528">
        <v>41897</v>
      </c>
      <c r="C2864" s="535"/>
    </row>
    <row r="2865" spans="1:3" ht="13.5">
      <c r="A2865" s="527" t="s">
        <v>5380</v>
      </c>
      <c r="B2865" s="528">
        <v>41897</v>
      </c>
      <c r="C2865" s="535">
        <v>250</v>
      </c>
    </row>
    <row r="2866" spans="1:3" ht="13.5">
      <c r="A2866" s="527" t="s">
        <v>5381</v>
      </c>
      <c r="B2866" s="528">
        <v>41897</v>
      </c>
      <c r="C2866" s="535"/>
    </row>
    <row r="2867" spans="1:3" ht="13.5">
      <c r="A2867" s="527" t="s">
        <v>5382</v>
      </c>
      <c r="B2867" s="528">
        <v>41897</v>
      </c>
      <c r="C2867" s="535"/>
    </row>
    <row r="2868" spans="1:3" ht="13.5">
      <c r="A2868" s="527" t="s">
        <v>5383</v>
      </c>
      <c r="B2868" s="528">
        <v>41897</v>
      </c>
      <c r="C2868" s="535"/>
    </row>
    <row r="2869" spans="1:3" ht="13.5">
      <c r="A2869" s="527" t="s">
        <v>5384</v>
      </c>
      <c r="B2869" s="528">
        <v>41897</v>
      </c>
      <c r="C2869" s="535"/>
    </row>
    <row r="2870" spans="1:3" ht="13.5">
      <c r="A2870" s="527" t="s">
        <v>5385</v>
      </c>
      <c r="B2870" s="528">
        <v>41897</v>
      </c>
      <c r="C2870" s="535"/>
    </row>
    <row r="2871" spans="1:3" ht="13.5">
      <c r="A2871" s="527" t="s">
        <v>5386</v>
      </c>
      <c r="B2871" s="528">
        <v>41897</v>
      </c>
      <c r="C2871" s="535"/>
    </row>
    <row r="2872" spans="1:3" ht="13.5">
      <c r="A2872" s="527" t="s">
        <v>5387</v>
      </c>
      <c r="B2872" s="528">
        <v>41897</v>
      </c>
      <c r="C2872" s="535"/>
    </row>
    <row r="2873" spans="1:3" ht="13.5">
      <c r="A2873" s="527" t="s">
        <v>5388</v>
      </c>
      <c r="B2873" s="528">
        <v>41897</v>
      </c>
      <c r="C2873" s="535"/>
    </row>
    <row r="2874" spans="1:3" ht="13.5">
      <c r="A2874" s="527" t="s">
        <v>5389</v>
      </c>
      <c r="B2874" s="528">
        <v>41897</v>
      </c>
      <c r="C2874" s="535"/>
    </row>
    <row r="2875" spans="1:3" ht="13.5">
      <c r="A2875" s="527" t="s">
        <v>5390</v>
      </c>
      <c r="B2875" s="528">
        <v>41897</v>
      </c>
      <c r="C2875" s="535"/>
    </row>
    <row r="2876" spans="1:3" ht="13.5">
      <c r="A2876" s="527" t="s">
        <v>5391</v>
      </c>
      <c r="B2876" s="528">
        <v>41897</v>
      </c>
      <c r="C2876" s="535">
        <v>250</v>
      </c>
    </row>
    <row r="2877" spans="1:3" ht="13.5">
      <c r="A2877" s="527" t="s">
        <v>5392</v>
      </c>
      <c r="B2877" s="528">
        <v>41897</v>
      </c>
      <c r="C2877" s="535"/>
    </row>
    <row r="2878" spans="1:3" ht="13.5">
      <c r="A2878" s="527" t="s">
        <v>5393</v>
      </c>
      <c r="B2878" s="528">
        <v>41897</v>
      </c>
      <c r="C2878" s="535"/>
    </row>
    <row r="2879" spans="1:3" ht="13.5">
      <c r="A2879" s="527" t="s">
        <v>5394</v>
      </c>
      <c r="B2879" s="528">
        <v>41897</v>
      </c>
      <c r="C2879" s="535"/>
    </row>
    <row r="2880" spans="1:3" ht="13.5">
      <c r="A2880" s="527" t="s">
        <v>5395</v>
      </c>
      <c r="B2880" s="528">
        <v>41897</v>
      </c>
      <c r="C2880" s="535"/>
    </row>
    <row r="2881" spans="1:3" ht="13.5">
      <c r="A2881" s="527" t="s">
        <v>5396</v>
      </c>
      <c r="B2881" s="528">
        <v>41897</v>
      </c>
      <c r="C2881" s="535"/>
    </row>
    <row r="2882" spans="1:3" ht="13.5">
      <c r="A2882" s="527" t="s">
        <v>5397</v>
      </c>
      <c r="B2882" s="528">
        <v>41897</v>
      </c>
      <c r="C2882" s="535"/>
    </row>
    <row r="2883" spans="1:3" ht="13.5">
      <c r="A2883" s="527" t="s">
        <v>5398</v>
      </c>
      <c r="B2883" s="528">
        <v>41897</v>
      </c>
      <c r="C2883" s="535"/>
    </row>
    <row r="2884" spans="1:3" ht="13.5">
      <c r="A2884" s="527" t="s">
        <v>5399</v>
      </c>
      <c r="B2884" s="528">
        <v>41897</v>
      </c>
      <c r="C2884" s="535"/>
    </row>
    <row r="2885" spans="1:3" ht="13.5">
      <c r="A2885" s="527" t="s">
        <v>5400</v>
      </c>
      <c r="B2885" s="528">
        <v>41897</v>
      </c>
      <c r="C2885" s="535"/>
    </row>
    <row r="2886" spans="1:3" ht="13.5">
      <c r="A2886" s="527" t="s">
        <v>5401</v>
      </c>
      <c r="B2886" s="528">
        <v>41897</v>
      </c>
      <c r="C2886" s="535"/>
    </row>
    <row r="2887" spans="1:3" ht="13.5">
      <c r="A2887" s="527" t="s">
        <v>5402</v>
      </c>
      <c r="B2887" s="528">
        <v>41897</v>
      </c>
      <c r="C2887" s="535">
        <v>250</v>
      </c>
    </row>
    <row r="2888" spans="1:3" ht="13.5">
      <c r="A2888" s="527" t="s">
        <v>5403</v>
      </c>
      <c r="B2888" s="528">
        <v>41897</v>
      </c>
      <c r="C2888" s="535"/>
    </row>
    <row r="2889" spans="1:3" ht="13.5">
      <c r="A2889" s="527" t="s">
        <v>5404</v>
      </c>
      <c r="B2889" s="528">
        <v>41897</v>
      </c>
      <c r="C2889" s="535"/>
    </row>
    <row r="2890" spans="1:3" ht="13.5">
      <c r="A2890" s="527" t="s">
        <v>5405</v>
      </c>
      <c r="B2890" s="528">
        <v>41897</v>
      </c>
      <c r="C2890" s="535"/>
    </row>
    <row r="2891" spans="1:3" ht="13.5">
      <c r="A2891" s="527" t="s">
        <v>5406</v>
      </c>
      <c r="B2891" s="528">
        <v>41897</v>
      </c>
      <c r="C2891" s="535"/>
    </row>
    <row r="2892" spans="1:3" ht="13.5">
      <c r="A2892" s="527" t="s">
        <v>5407</v>
      </c>
      <c r="B2892" s="528">
        <v>41897</v>
      </c>
      <c r="C2892" s="535"/>
    </row>
    <row r="2893" spans="1:3" ht="13.5">
      <c r="A2893" s="527" t="s">
        <v>5408</v>
      </c>
      <c r="B2893" s="528">
        <v>41897</v>
      </c>
      <c r="C2893" s="535"/>
    </row>
    <row r="2894" spans="1:3" ht="13.5">
      <c r="A2894" s="527" t="s">
        <v>5409</v>
      </c>
      <c r="B2894" s="528">
        <v>41897</v>
      </c>
      <c r="C2894" s="535"/>
    </row>
    <row r="2895" spans="1:3" ht="13.5">
      <c r="A2895" s="527" t="s">
        <v>5410</v>
      </c>
      <c r="B2895" s="528">
        <v>41897</v>
      </c>
      <c r="C2895" s="535"/>
    </row>
    <row r="2896" spans="1:3" ht="13.5">
      <c r="A2896" s="527" t="s">
        <v>5411</v>
      </c>
      <c r="B2896" s="528">
        <v>41897</v>
      </c>
      <c r="C2896" s="535"/>
    </row>
    <row r="2897" spans="1:3" ht="13.5">
      <c r="A2897" s="527" t="s">
        <v>5412</v>
      </c>
      <c r="B2897" s="528">
        <v>41897</v>
      </c>
      <c r="C2897" s="535"/>
    </row>
    <row r="2898" spans="1:3" ht="13.5">
      <c r="A2898" s="527" t="s">
        <v>5413</v>
      </c>
      <c r="B2898" s="528">
        <v>41897</v>
      </c>
      <c r="C2898" s="535">
        <v>250</v>
      </c>
    </row>
    <row r="2899" spans="1:3" ht="13.5">
      <c r="A2899" s="527" t="s">
        <v>5414</v>
      </c>
      <c r="B2899" s="528">
        <v>41897</v>
      </c>
      <c r="C2899" s="535"/>
    </row>
    <row r="2900" spans="1:3" ht="13.5">
      <c r="A2900" s="527" t="s">
        <v>5415</v>
      </c>
      <c r="B2900" s="528">
        <v>41897</v>
      </c>
      <c r="C2900" s="535"/>
    </row>
    <row r="2901" spans="1:3" ht="13.5">
      <c r="A2901" s="527" t="s">
        <v>5416</v>
      </c>
      <c r="B2901" s="528">
        <v>41897</v>
      </c>
      <c r="C2901" s="535"/>
    </row>
    <row r="2902" spans="1:3" ht="13.5">
      <c r="A2902" s="527" t="s">
        <v>5417</v>
      </c>
      <c r="B2902" s="528">
        <v>41897</v>
      </c>
      <c r="C2902" s="535"/>
    </row>
    <row r="2903" spans="1:3" ht="13.5">
      <c r="A2903" s="527" t="s">
        <v>5418</v>
      </c>
      <c r="B2903" s="528">
        <v>41897</v>
      </c>
      <c r="C2903" s="535"/>
    </row>
    <row r="2904" spans="1:3" ht="13.5">
      <c r="A2904" s="527" t="s">
        <v>5419</v>
      </c>
      <c r="B2904" s="528">
        <v>41897</v>
      </c>
      <c r="C2904" s="535"/>
    </row>
    <row r="2905" spans="1:3" ht="13.5">
      <c r="A2905" s="527" t="s">
        <v>5420</v>
      </c>
      <c r="B2905" s="528">
        <v>41897</v>
      </c>
      <c r="C2905" s="535"/>
    </row>
    <row r="2906" spans="1:3" ht="13.5">
      <c r="A2906" s="527" t="s">
        <v>5421</v>
      </c>
      <c r="B2906" s="528">
        <v>41897</v>
      </c>
      <c r="C2906" s="535"/>
    </row>
    <row r="2907" spans="1:3" ht="13.5">
      <c r="A2907" s="527" t="s">
        <v>5422</v>
      </c>
      <c r="B2907" s="528">
        <v>41897</v>
      </c>
      <c r="C2907" s="535"/>
    </row>
    <row r="2908" spans="1:3" ht="13.5">
      <c r="A2908" s="527" t="s">
        <v>5423</v>
      </c>
      <c r="B2908" s="528">
        <v>41897</v>
      </c>
      <c r="C2908" s="535"/>
    </row>
    <row r="2909" spans="1:3" ht="13.5">
      <c r="A2909" s="527" t="s">
        <v>5424</v>
      </c>
      <c r="B2909" s="528">
        <v>41897</v>
      </c>
      <c r="C2909" s="535">
        <v>249</v>
      </c>
    </row>
    <row r="2910" spans="1:3" ht="13.5">
      <c r="A2910" s="527" t="s">
        <v>5425</v>
      </c>
      <c r="B2910" s="528">
        <v>41897</v>
      </c>
      <c r="C2910" s="535"/>
    </row>
    <row r="2911" spans="1:3" ht="13.5">
      <c r="A2911" s="527" t="s">
        <v>5426</v>
      </c>
      <c r="B2911" s="528">
        <v>41897</v>
      </c>
      <c r="C2911" s="535"/>
    </row>
    <row r="2912" spans="1:3" ht="13.5">
      <c r="A2912" s="527" t="s">
        <v>5427</v>
      </c>
      <c r="B2912" s="528">
        <v>41897</v>
      </c>
      <c r="C2912" s="535"/>
    </row>
    <row r="2913" spans="1:3" ht="13.5">
      <c r="A2913" s="527" t="s">
        <v>5428</v>
      </c>
      <c r="B2913" s="528">
        <v>41897</v>
      </c>
      <c r="C2913" s="535"/>
    </row>
    <row r="2914" spans="1:3" ht="13.5">
      <c r="A2914" s="527" t="s">
        <v>5429</v>
      </c>
      <c r="B2914" s="528">
        <v>41897</v>
      </c>
      <c r="C2914" s="535"/>
    </row>
    <row r="2915" spans="1:3" ht="13.5">
      <c r="A2915" s="527" t="s">
        <v>5430</v>
      </c>
      <c r="B2915" s="528">
        <v>41897</v>
      </c>
      <c r="C2915" s="535"/>
    </row>
    <row r="2916" spans="1:3" ht="13.5">
      <c r="A2916" s="527" t="s">
        <v>5431</v>
      </c>
      <c r="B2916" s="528">
        <v>41897</v>
      </c>
      <c r="C2916" s="535"/>
    </row>
    <row r="2917" spans="1:3" ht="13.5">
      <c r="A2917" s="527" t="s">
        <v>5432</v>
      </c>
      <c r="B2917" s="528">
        <v>41897</v>
      </c>
      <c r="C2917" s="535"/>
    </row>
    <row r="2918" spans="1:3" ht="13.5">
      <c r="A2918" s="527" t="s">
        <v>5433</v>
      </c>
      <c r="B2918" s="528">
        <v>41897</v>
      </c>
      <c r="C2918" s="535"/>
    </row>
    <row r="2919" spans="1:3" ht="13.5">
      <c r="A2919" s="527" t="s">
        <v>5434</v>
      </c>
      <c r="B2919" s="528">
        <v>41897</v>
      </c>
      <c r="C2919" s="535"/>
    </row>
    <row r="2920" spans="1:3" ht="13.5">
      <c r="A2920" s="527" t="s">
        <v>5435</v>
      </c>
      <c r="B2920" s="528">
        <v>41897</v>
      </c>
      <c r="C2920" s="535"/>
    </row>
    <row r="2921" spans="1:3" ht="13.5">
      <c r="A2921" s="527" t="s">
        <v>5436</v>
      </c>
      <c r="B2921" s="528">
        <v>41897</v>
      </c>
      <c r="C2921" s="535"/>
    </row>
    <row r="2922" spans="1:3" ht="13.5">
      <c r="A2922" s="527" t="s">
        <v>5437</v>
      </c>
      <c r="B2922" s="528">
        <v>41897</v>
      </c>
      <c r="C2922" s="535">
        <v>120</v>
      </c>
    </row>
    <row r="2923" spans="1:3" ht="13.5">
      <c r="A2923" s="527" t="s">
        <v>5438</v>
      </c>
      <c r="B2923" s="528">
        <v>41897</v>
      </c>
      <c r="C2923" s="535">
        <v>60</v>
      </c>
    </row>
    <row r="2924" spans="1:3" ht="13.5">
      <c r="A2924" s="527" t="s">
        <v>5439</v>
      </c>
      <c r="B2924" s="528">
        <v>41897</v>
      </c>
      <c r="C2924" s="535"/>
    </row>
    <row r="2925" spans="1:3" ht="13.5">
      <c r="A2925" s="527" t="s">
        <v>5440</v>
      </c>
      <c r="B2925" s="528">
        <v>41897</v>
      </c>
      <c r="C2925" s="535"/>
    </row>
    <row r="2926" spans="1:3" ht="13.5">
      <c r="A2926" s="527" t="s">
        <v>5441</v>
      </c>
      <c r="B2926" s="528">
        <v>41897</v>
      </c>
      <c r="C2926" s="535"/>
    </row>
    <row r="2927" spans="1:3" ht="13.5">
      <c r="A2927" s="527" t="s">
        <v>5442</v>
      </c>
      <c r="B2927" s="528">
        <v>41897</v>
      </c>
      <c r="C2927" s="535"/>
    </row>
    <row r="2928" spans="1:3" ht="13.5">
      <c r="A2928" s="527" t="s">
        <v>5443</v>
      </c>
      <c r="B2928" s="528">
        <v>41897</v>
      </c>
      <c r="C2928" s="535"/>
    </row>
    <row r="2929" spans="1:3" ht="13.5">
      <c r="A2929" s="527" t="s">
        <v>5444</v>
      </c>
      <c r="B2929" s="528">
        <v>41897</v>
      </c>
      <c r="C2929" s="535"/>
    </row>
    <row r="2930" spans="1:3" ht="13.5">
      <c r="A2930" s="527" t="s">
        <v>5445</v>
      </c>
      <c r="B2930" s="528">
        <v>41897</v>
      </c>
      <c r="C2930" s="535"/>
    </row>
    <row r="2931" spans="1:3" ht="13.5">
      <c r="A2931" s="527" t="s">
        <v>5446</v>
      </c>
      <c r="B2931" s="528">
        <v>41897</v>
      </c>
      <c r="C2931" s="535"/>
    </row>
    <row r="2932" spans="1:3" ht="13.5">
      <c r="A2932" s="527" t="s">
        <v>5447</v>
      </c>
      <c r="B2932" s="528">
        <v>41897</v>
      </c>
      <c r="C2932" s="535"/>
    </row>
    <row r="2933" spans="1:3" ht="13.5">
      <c r="A2933" s="527" t="s">
        <v>5448</v>
      </c>
      <c r="B2933" s="528">
        <v>41897</v>
      </c>
      <c r="C2933" s="535">
        <v>100</v>
      </c>
    </row>
    <row r="2934" spans="1:3" ht="13.5">
      <c r="A2934" s="527" t="s">
        <v>5449</v>
      </c>
      <c r="B2934" s="528">
        <v>41897</v>
      </c>
      <c r="C2934" s="535">
        <v>50</v>
      </c>
    </row>
    <row r="2935" spans="1:3" ht="13.5">
      <c r="A2935" s="527" t="s">
        <v>5450</v>
      </c>
      <c r="B2935" s="528">
        <v>41897</v>
      </c>
      <c r="C2935" s="535"/>
    </row>
    <row r="2936" spans="1:3" ht="13.5">
      <c r="A2936" s="527" t="s">
        <v>5451</v>
      </c>
      <c r="B2936" s="528">
        <v>41897</v>
      </c>
      <c r="C2936" s="535"/>
    </row>
    <row r="2937" spans="1:3" ht="13.5">
      <c r="A2937" s="527" t="s">
        <v>5452</v>
      </c>
      <c r="B2937" s="528">
        <v>41897</v>
      </c>
      <c r="C2937" s="535"/>
    </row>
    <row r="2938" spans="1:3" ht="13.5">
      <c r="A2938" s="527" t="s">
        <v>5453</v>
      </c>
      <c r="B2938" s="528">
        <v>41897</v>
      </c>
      <c r="C2938" s="535"/>
    </row>
    <row r="2939" spans="1:3" ht="13.5">
      <c r="A2939" s="527" t="s">
        <v>5454</v>
      </c>
      <c r="B2939" s="528">
        <v>41897</v>
      </c>
      <c r="C2939" s="535"/>
    </row>
    <row r="2940" spans="1:3" ht="13.5">
      <c r="A2940" s="527" t="s">
        <v>5455</v>
      </c>
      <c r="B2940" s="528">
        <v>41897</v>
      </c>
      <c r="C2940" s="535"/>
    </row>
    <row r="2941" spans="1:3" ht="13.5">
      <c r="A2941" s="527" t="s">
        <v>5456</v>
      </c>
      <c r="B2941" s="528">
        <v>41897</v>
      </c>
      <c r="C2941" s="535"/>
    </row>
    <row r="2942" spans="1:3" ht="13.5">
      <c r="A2942" s="527" t="s">
        <v>5457</v>
      </c>
      <c r="B2942" s="528">
        <v>41897</v>
      </c>
      <c r="C2942" s="535"/>
    </row>
    <row r="2943" spans="1:3" ht="13.5">
      <c r="A2943" s="527" t="s">
        <v>5458</v>
      </c>
      <c r="B2943" s="528">
        <v>41897</v>
      </c>
      <c r="C2943" s="535">
        <v>300</v>
      </c>
    </row>
    <row r="2944" spans="1:3" ht="13.5">
      <c r="A2944" s="527" t="s">
        <v>5459</v>
      </c>
      <c r="B2944" s="528">
        <v>41897</v>
      </c>
      <c r="C2944" s="535">
        <v>100</v>
      </c>
    </row>
    <row r="2945" spans="1:3" ht="13.5">
      <c r="A2945" s="527" t="s">
        <v>5460</v>
      </c>
      <c r="B2945" s="528">
        <v>41897</v>
      </c>
      <c r="C2945" s="535">
        <v>50</v>
      </c>
    </row>
    <row r="2946" spans="1:3" ht="13.5">
      <c r="A2946" s="527" t="s">
        <v>5461</v>
      </c>
      <c r="B2946" s="528">
        <v>41897</v>
      </c>
      <c r="C2946" s="535"/>
    </row>
    <row r="2947" spans="1:3" ht="13.5">
      <c r="A2947" s="527" t="s">
        <v>5462</v>
      </c>
      <c r="B2947" s="528">
        <v>41897</v>
      </c>
      <c r="C2947" s="535"/>
    </row>
    <row r="2948" spans="1:3" ht="13.5">
      <c r="A2948" s="527" t="s">
        <v>5463</v>
      </c>
      <c r="B2948" s="528">
        <v>41897</v>
      </c>
      <c r="C2948" s="535"/>
    </row>
    <row r="2949" spans="1:3" ht="13.5">
      <c r="A2949" s="527" t="s">
        <v>5464</v>
      </c>
      <c r="B2949" s="528">
        <v>41897</v>
      </c>
      <c r="C2949" s="535"/>
    </row>
    <row r="2950" spans="1:3" ht="13.5">
      <c r="A2950" s="527" t="s">
        <v>5465</v>
      </c>
      <c r="B2950" s="528">
        <v>41897</v>
      </c>
      <c r="C2950" s="535"/>
    </row>
    <row r="2951" spans="1:3" ht="13.5">
      <c r="A2951" s="527" t="s">
        <v>5466</v>
      </c>
      <c r="B2951" s="528">
        <v>41897</v>
      </c>
      <c r="C2951" s="535"/>
    </row>
    <row r="2952" spans="1:3" ht="13.5">
      <c r="A2952" s="527" t="s">
        <v>5467</v>
      </c>
      <c r="B2952" s="528">
        <v>41897</v>
      </c>
      <c r="C2952" s="535"/>
    </row>
    <row r="2953" spans="1:3" ht="13.5">
      <c r="A2953" s="527" t="s">
        <v>5468</v>
      </c>
      <c r="B2953" s="528">
        <v>41897</v>
      </c>
      <c r="C2953" s="535"/>
    </row>
    <row r="2954" spans="1:3" ht="13.5">
      <c r="A2954" s="527" t="s">
        <v>5469</v>
      </c>
      <c r="B2954" s="528">
        <v>41897</v>
      </c>
      <c r="C2954" s="535">
        <v>300</v>
      </c>
    </row>
    <row r="2955" spans="1:3" ht="13.5">
      <c r="A2955" s="527" t="s">
        <v>5470</v>
      </c>
      <c r="B2955" s="528">
        <v>41897</v>
      </c>
      <c r="C2955" s="535"/>
    </row>
    <row r="2956" spans="1:3" ht="13.5">
      <c r="A2956" s="527" t="s">
        <v>5471</v>
      </c>
      <c r="B2956" s="528">
        <v>41897</v>
      </c>
      <c r="C2956" s="535"/>
    </row>
    <row r="2957" spans="1:3" ht="13.5">
      <c r="A2957" s="527" t="s">
        <v>5472</v>
      </c>
      <c r="B2957" s="528">
        <v>41897</v>
      </c>
      <c r="C2957" s="535"/>
    </row>
    <row r="2958" spans="1:3" ht="13.5">
      <c r="A2958" s="527" t="s">
        <v>5473</v>
      </c>
      <c r="B2958" s="528">
        <v>41897</v>
      </c>
      <c r="C2958" s="535"/>
    </row>
    <row r="2959" spans="1:3" ht="13.5">
      <c r="A2959" s="527" t="s">
        <v>5474</v>
      </c>
      <c r="B2959" s="528">
        <v>41897</v>
      </c>
      <c r="C2959" s="535"/>
    </row>
    <row r="2960" spans="1:3" ht="13.5">
      <c r="A2960" s="527" t="s">
        <v>5475</v>
      </c>
      <c r="B2960" s="528">
        <v>41897</v>
      </c>
      <c r="C2960" s="535"/>
    </row>
    <row r="2961" spans="1:3" ht="13.5">
      <c r="A2961" s="527" t="s">
        <v>5476</v>
      </c>
      <c r="B2961" s="528">
        <v>41897</v>
      </c>
      <c r="C2961" s="535"/>
    </row>
    <row r="2962" spans="1:3" ht="13.5">
      <c r="A2962" s="527" t="s">
        <v>5477</v>
      </c>
      <c r="B2962" s="528">
        <v>41897</v>
      </c>
      <c r="C2962" s="535"/>
    </row>
    <row r="2963" spans="1:3" ht="13.5">
      <c r="A2963" s="527" t="s">
        <v>5478</v>
      </c>
      <c r="B2963" s="528">
        <v>41897</v>
      </c>
      <c r="C2963" s="535"/>
    </row>
    <row r="2964" spans="1:3" ht="13.5">
      <c r="A2964" s="527" t="s">
        <v>5479</v>
      </c>
      <c r="B2964" s="528">
        <v>41898</v>
      </c>
      <c r="C2964" s="535"/>
    </row>
    <row r="2965" spans="1:3" ht="13.5">
      <c r="A2965" s="527" t="s">
        <v>5480</v>
      </c>
      <c r="B2965" s="528">
        <v>41898</v>
      </c>
      <c r="C2965" s="535"/>
    </row>
    <row r="2966" spans="1:3" ht="13.5">
      <c r="A2966" s="527" t="s">
        <v>5481</v>
      </c>
      <c r="B2966" s="528">
        <v>41898</v>
      </c>
      <c r="C2966" s="535">
        <v>50</v>
      </c>
    </row>
    <row r="2967" spans="1:3" ht="13.5">
      <c r="A2967" s="527" t="s">
        <v>5482</v>
      </c>
      <c r="B2967" s="528">
        <v>41898</v>
      </c>
      <c r="C2967" s="535"/>
    </row>
    <row r="2968" spans="1:3" ht="13.5">
      <c r="A2968" s="527" t="s">
        <v>5483</v>
      </c>
      <c r="B2968" s="528">
        <v>41898</v>
      </c>
      <c r="C2968" s="535"/>
    </row>
    <row r="2969" spans="1:3" ht="13.5">
      <c r="A2969" s="527" t="s">
        <v>5484</v>
      </c>
      <c r="B2969" s="528">
        <v>41898</v>
      </c>
      <c r="C2969" s="535"/>
    </row>
    <row r="2970" spans="1:3" ht="13.5">
      <c r="A2970" s="527" t="s">
        <v>5485</v>
      </c>
      <c r="B2970" s="528">
        <v>41898</v>
      </c>
      <c r="C2970" s="535"/>
    </row>
    <row r="2971" spans="1:3" ht="13.5">
      <c r="A2971" s="527" t="s">
        <v>5486</v>
      </c>
      <c r="B2971" s="528">
        <v>41898</v>
      </c>
      <c r="C2971" s="535"/>
    </row>
    <row r="2972" spans="1:3" ht="13.5">
      <c r="A2972" s="527" t="s">
        <v>5487</v>
      </c>
      <c r="B2972" s="528">
        <v>41898</v>
      </c>
      <c r="C2972" s="535"/>
    </row>
    <row r="2973" spans="1:3" ht="13.5">
      <c r="A2973" s="527" t="s">
        <v>5488</v>
      </c>
      <c r="B2973" s="528">
        <v>41898</v>
      </c>
      <c r="C2973" s="535"/>
    </row>
    <row r="2974" spans="1:3" ht="13.5">
      <c r="A2974" s="527" t="s">
        <v>5489</v>
      </c>
      <c r="B2974" s="528">
        <v>41898</v>
      </c>
      <c r="C2974" s="535"/>
    </row>
    <row r="2975" spans="1:3" ht="13.5">
      <c r="A2975" s="527" t="s">
        <v>5490</v>
      </c>
      <c r="B2975" s="528">
        <v>41898</v>
      </c>
      <c r="C2975" s="535"/>
    </row>
    <row r="2976" spans="1:3" ht="13.5">
      <c r="A2976" s="527" t="s">
        <v>5491</v>
      </c>
      <c r="B2976" s="528">
        <v>41898</v>
      </c>
      <c r="C2976" s="535"/>
    </row>
    <row r="2977" spans="1:3" ht="13.5">
      <c r="A2977" s="527" t="s">
        <v>5492</v>
      </c>
      <c r="B2977" s="528">
        <v>41898</v>
      </c>
      <c r="C2977" s="535"/>
    </row>
    <row r="2978" spans="1:3" ht="13.5">
      <c r="A2978" s="527" t="s">
        <v>5493</v>
      </c>
      <c r="B2978" s="528">
        <v>41898</v>
      </c>
      <c r="C2978" s="535">
        <v>76</v>
      </c>
    </row>
    <row r="2979" spans="1:3" ht="13.5">
      <c r="A2979" s="527" t="s">
        <v>5494</v>
      </c>
      <c r="B2979" s="528">
        <v>41898</v>
      </c>
      <c r="C2979" s="535"/>
    </row>
    <row r="2980" spans="1:3" ht="13.5">
      <c r="A2980" s="527" t="s">
        <v>5495</v>
      </c>
      <c r="B2980" s="528">
        <v>41898</v>
      </c>
      <c r="C2980" s="535"/>
    </row>
    <row r="2981" spans="1:3" ht="13.5">
      <c r="A2981" s="527" t="s">
        <v>5496</v>
      </c>
      <c r="B2981" s="528">
        <v>41898</v>
      </c>
      <c r="C2981" s="535"/>
    </row>
    <row r="2982" spans="1:3" ht="13.5">
      <c r="A2982" s="527" t="s">
        <v>5497</v>
      </c>
      <c r="B2982" s="528">
        <v>41898</v>
      </c>
      <c r="C2982" s="535"/>
    </row>
    <row r="2983" spans="1:3" ht="13.5">
      <c r="A2983" s="527" t="s">
        <v>5498</v>
      </c>
      <c r="B2983" s="528">
        <v>41898</v>
      </c>
      <c r="C2983" s="535"/>
    </row>
    <row r="2984" spans="1:3" ht="13.5">
      <c r="A2984" s="527" t="s">
        <v>5499</v>
      </c>
      <c r="B2984" s="528">
        <v>41898</v>
      </c>
      <c r="C2984" s="535"/>
    </row>
    <row r="2985" spans="1:3" ht="13.5">
      <c r="A2985" s="527" t="s">
        <v>5500</v>
      </c>
      <c r="B2985" s="528">
        <v>41898</v>
      </c>
      <c r="C2985" s="535"/>
    </row>
    <row r="2986" spans="1:3" ht="13.5">
      <c r="A2986" s="527" t="s">
        <v>5501</v>
      </c>
      <c r="B2986" s="528">
        <v>41898</v>
      </c>
      <c r="C2986" s="535"/>
    </row>
    <row r="2987" spans="1:3" ht="13.5">
      <c r="A2987" s="527" t="s">
        <v>5502</v>
      </c>
      <c r="B2987" s="528">
        <v>41898</v>
      </c>
      <c r="C2987" s="535"/>
    </row>
    <row r="2988" spans="1:3" ht="13.5">
      <c r="A2988" s="527" t="s">
        <v>5503</v>
      </c>
      <c r="B2988" s="528">
        <v>41898</v>
      </c>
      <c r="C2988" s="535">
        <v>100</v>
      </c>
    </row>
    <row r="2989" spans="1:3" ht="13.5">
      <c r="A2989" s="527" t="s">
        <v>5504</v>
      </c>
      <c r="B2989" s="528">
        <v>41898</v>
      </c>
      <c r="C2989" s="535"/>
    </row>
    <row r="2990" spans="1:3" ht="13.5">
      <c r="A2990" s="527" t="s">
        <v>5505</v>
      </c>
      <c r="B2990" s="528">
        <v>41898</v>
      </c>
      <c r="C2990" s="535"/>
    </row>
    <row r="2991" spans="1:3" ht="13.5">
      <c r="A2991" s="527" t="s">
        <v>5506</v>
      </c>
      <c r="B2991" s="528">
        <v>41898</v>
      </c>
      <c r="C2991" s="535"/>
    </row>
    <row r="2992" spans="1:3" ht="13.5">
      <c r="A2992" s="527" t="s">
        <v>5507</v>
      </c>
      <c r="B2992" s="528">
        <v>41898</v>
      </c>
      <c r="C2992" s="535"/>
    </row>
    <row r="2993" spans="1:3" ht="13.5">
      <c r="A2993" s="527" t="s">
        <v>5508</v>
      </c>
      <c r="B2993" s="528">
        <v>41898</v>
      </c>
      <c r="C2993" s="535"/>
    </row>
    <row r="2994" spans="1:3" ht="13.5">
      <c r="A2994" s="527" t="s">
        <v>5509</v>
      </c>
      <c r="B2994" s="528">
        <v>41898</v>
      </c>
      <c r="C2994" s="535"/>
    </row>
    <row r="2995" spans="1:3" ht="13.5">
      <c r="A2995" s="527" t="s">
        <v>5510</v>
      </c>
      <c r="B2995" s="528">
        <v>41898</v>
      </c>
      <c r="C2995" s="535"/>
    </row>
    <row r="2996" spans="1:3" ht="13.5">
      <c r="A2996" s="527" t="s">
        <v>5511</v>
      </c>
      <c r="B2996" s="528">
        <v>41898</v>
      </c>
      <c r="C2996" s="535"/>
    </row>
    <row r="2997" spans="1:3" ht="13.5">
      <c r="A2997" s="527" t="s">
        <v>5512</v>
      </c>
      <c r="B2997" s="528">
        <v>41898</v>
      </c>
      <c r="C2997" s="535"/>
    </row>
    <row r="2998" spans="1:3" ht="13.5">
      <c r="A2998" s="527" t="s">
        <v>5513</v>
      </c>
      <c r="B2998" s="528">
        <v>41898</v>
      </c>
      <c r="C2998" s="535"/>
    </row>
    <row r="2999" spans="1:3" ht="13.5">
      <c r="A2999" s="527" t="s">
        <v>5514</v>
      </c>
      <c r="B2999" s="528">
        <v>41898</v>
      </c>
      <c r="C2999" s="535">
        <v>250</v>
      </c>
    </row>
    <row r="3000" spans="1:3" ht="13.5">
      <c r="A3000" s="527" t="s">
        <v>5515</v>
      </c>
      <c r="B3000" s="528">
        <v>41898</v>
      </c>
      <c r="C3000" s="535">
        <v>100</v>
      </c>
    </row>
    <row r="3001" spans="1:3" ht="13.5">
      <c r="A3001" s="527" t="s">
        <v>5516</v>
      </c>
      <c r="B3001" s="528">
        <v>41898</v>
      </c>
      <c r="C3001" s="535"/>
    </row>
    <row r="3002" spans="1:3" ht="13.5">
      <c r="A3002" s="527" t="s">
        <v>5517</v>
      </c>
      <c r="B3002" s="528">
        <v>41898</v>
      </c>
      <c r="C3002" s="535"/>
    </row>
    <row r="3003" spans="1:3" ht="13.5">
      <c r="A3003" s="527" t="s">
        <v>5518</v>
      </c>
      <c r="B3003" s="528">
        <v>41898</v>
      </c>
      <c r="C3003" s="535"/>
    </row>
    <row r="3004" spans="1:3" ht="13.5">
      <c r="A3004" s="527" t="s">
        <v>5519</v>
      </c>
      <c r="B3004" s="528">
        <v>41898</v>
      </c>
      <c r="C3004" s="535"/>
    </row>
    <row r="3005" spans="1:3" ht="13.5">
      <c r="A3005" s="527" t="s">
        <v>5520</v>
      </c>
      <c r="B3005" s="528">
        <v>41898</v>
      </c>
      <c r="C3005" s="535"/>
    </row>
    <row r="3006" spans="1:3" ht="13.5">
      <c r="A3006" s="527" t="s">
        <v>5521</v>
      </c>
      <c r="B3006" s="528">
        <v>41898</v>
      </c>
      <c r="C3006" s="535"/>
    </row>
    <row r="3007" spans="1:3" ht="13.5">
      <c r="A3007" s="527" t="s">
        <v>5522</v>
      </c>
      <c r="B3007" s="528">
        <v>41898</v>
      </c>
      <c r="C3007" s="535"/>
    </row>
    <row r="3008" spans="1:3" ht="13.5">
      <c r="A3008" s="527" t="s">
        <v>5523</v>
      </c>
      <c r="B3008" s="528">
        <v>41899</v>
      </c>
      <c r="C3008" s="535"/>
    </row>
    <row r="3009" spans="1:3" ht="13.5">
      <c r="A3009" s="527" t="s">
        <v>5524</v>
      </c>
      <c r="B3009" s="528">
        <v>41899</v>
      </c>
      <c r="C3009" s="535"/>
    </row>
    <row r="3010" spans="1:3" ht="13.5">
      <c r="A3010" s="527" t="s">
        <v>5525</v>
      </c>
      <c r="B3010" s="528">
        <v>41899</v>
      </c>
      <c r="C3010" s="535"/>
    </row>
    <row r="3011" spans="1:3" ht="13.5">
      <c r="A3011" s="527" t="s">
        <v>5526</v>
      </c>
      <c r="B3011" s="528">
        <v>41899</v>
      </c>
      <c r="C3011" s="535"/>
    </row>
    <row r="3012" spans="1:3" ht="13.5">
      <c r="A3012" s="527" t="s">
        <v>5527</v>
      </c>
      <c r="B3012" s="528">
        <v>41899</v>
      </c>
      <c r="C3012" s="535"/>
    </row>
    <row r="3013" spans="1:3" ht="13.5">
      <c r="A3013" s="527" t="s">
        <v>5528</v>
      </c>
      <c r="B3013" s="528">
        <v>41899</v>
      </c>
      <c r="C3013" s="535"/>
    </row>
    <row r="3014" spans="1:3" ht="13.5">
      <c r="A3014" s="527" t="s">
        <v>5529</v>
      </c>
      <c r="B3014" s="528">
        <v>41899</v>
      </c>
      <c r="C3014" s="535">
        <v>80</v>
      </c>
    </row>
    <row r="3015" spans="1:3" ht="13.5">
      <c r="A3015" s="527" t="s">
        <v>5530</v>
      </c>
      <c r="B3015" s="528">
        <v>41899</v>
      </c>
      <c r="C3015" s="535"/>
    </row>
    <row r="3016" spans="1:3" ht="13.5">
      <c r="A3016" s="527" t="s">
        <v>5531</v>
      </c>
      <c r="B3016" s="528">
        <v>41899</v>
      </c>
      <c r="C3016" s="535">
        <v>100</v>
      </c>
    </row>
    <row r="3017" spans="1:3" ht="13.5">
      <c r="A3017" s="527" t="s">
        <v>5532</v>
      </c>
      <c r="B3017" s="528">
        <v>41899</v>
      </c>
      <c r="C3017" s="535"/>
    </row>
    <row r="3018" spans="1:3" ht="13.5">
      <c r="A3018" s="527" t="s">
        <v>5533</v>
      </c>
      <c r="B3018" s="528">
        <v>41899</v>
      </c>
      <c r="C3018" s="535">
        <v>100</v>
      </c>
    </row>
    <row r="3019" spans="1:3" ht="13.5">
      <c r="A3019" s="527" t="s">
        <v>5534</v>
      </c>
      <c r="B3019" s="528">
        <v>41899</v>
      </c>
      <c r="C3019" s="535"/>
    </row>
    <row r="3020" spans="1:3" ht="13.5">
      <c r="A3020" s="527" t="s">
        <v>5535</v>
      </c>
      <c r="B3020" s="528">
        <v>41899</v>
      </c>
      <c r="C3020" s="535"/>
    </row>
    <row r="3021" spans="1:3" ht="13.5">
      <c r="A3021" s="527" t="s">
        <v>5536</v>
      </c>
      <c r="B3021" s="528">
        <v>41899</v>
      </c>
      <c r="C3021" s="535"/>
    </row>
    <row r="3022" spans="1:3" ht="13.5">
      <c r="A3022" s="527" t="s">
        <v>5537</v>
      </c>
      <c r="B3022" s="528">
        <v>41899</v>
      </c>
      <c r="C3022" s="535"/>
    </row>
    <row r="3023" spans="1:3" ht="13.5">
      <c r="A3023" s="527" t="s">
        <v>5538</v>
      </c>
      <c r="B3023" s="528">
        <v>41899</v>
      </c>
      <c r="C3023" s="535"/>
    </row>
    <row r="3024" spans="1:3" ht="13.5">
      <c r="A3024" s="527" t="s">
        <v>5539</v>
      </c>
      <c r="B3024" s="528">
        <v>41899</v>
      </c>
      <c r="C3024" s="535"/>
    </row>
    <row r="3025" spans="1:3" ht="13.5">
      <c r="A3025" s="527" t="s">
        <v>5540</v>
      </c>
      <c r="B3025" s="528">
        <v>41899</v>
      </c>
      <c r="C3025" s="535">
        <v>80</v>
      </c>
    </row>
    <row r="3026" spans="1:3" ht="13.5">
      <c r="A3026" s="527" t="s">
        <v>5541</v>
      </c>
      <c r="B3026" s="528">
        <v>41899</v>
      </c>
      <c r="C3026" s="535"/>
    </row>
    <row r="3027" spans="1:3" ht="13.5">
      <c r="A3027" s="527" t="s">
        <v>5542</v>
      </c>
      <c r="B3027" s="528">
        <v>41899</v>
      </c>
      <c r="C3027" s="535">
        <v>80</v>
      </c>
    </row>
    <row r="3028" spans="1:3" ht="13.5">
      <c r="A3028" s="527" t="s">
        <v>5543</v>
      </c>
      <c r="B3028" s="528">
        <v>41899</v>
      </c>
      <c r="C3028" s="535"/>
    </row>
    <row r="3029" spans="1:3" ht="13.5">
      <c r="A3029" s="527" t="s">
        <v>5544</v>
      </c>
      <c r="B3029" s="528">
        <v>41899</v>
      </c>
      <c r="C3029" s="535">
        <v>50</v>
      </c>
    </row>
    <row r="3030" spans="1:3" ht="13.5">
      <c r="A3030" s="527" t="s">
        <v>5545</v>
      </c>
      <c r="B3030" s="528">
        <v>41899</v>
      </c>
      <c r="C3030" s="535"/>
    </row>
    <row r="3031" spans="1:3" ht="13.5">
      <c r="A3031" s="527" t="s">
        <v>5546</v>
      </c>
      <c r="B3031" s="528">
        <v>41899</v>
      </c>
      <c r="C3031" s="535"/>
    </row>
    <row r="3032" spans="1:3" ht="13.5">
      <c r="A3032" s="527" t="s">
        <v>5547</v>
      </c>
      <c r="B3032" s="528">
        <v>41899</v>
      </c>
      <c r="C3032" s="535"/>
    </row>
    <row r="3033" spans="1:3" ht="13.5">
      <c r="A3033" s="527" t="s">
        <v>5548</v>
      </c>
      <c r="B3033" s="528">
        <v>41899</v>
      </c>
      <c r="C3033" s="535"/>
    </row>
    <row r="3034" spans="1:3" ht="13.5">
      <c r="A3034" s="527" t="s">
        <v>5549</v>
      </c>
      <c r="B3034" s="528">
        <v>41899</v>
      </c>
      <c r="C3034" s="535"/>
    </row>
    <row r="3035" spans="1:3" ht="13.5">
      <c r="A3035" s="527" t="s">
        <v>5550</v>
      </c>
      <c r="B3035" s="528">
        <v>41899</v>
      </c>
      <c r="C3035" s="535"/>
    </row>
    <row r="3036" spans="1:3" ht="13.5">
      <c r="A3036" s="527" t="s">
        <v>5551</v>
      </c>
      <c r="B3036" s="528">
        <v>41899</v>
      </c>
      <c r="C3036" s="535">
        <v>30</v>
      </c>
    </row>
    <row r="3037" spans="1:3" ht="13.5">
      <c r="A3037" s="527" t="s">
        <v>5552</v>
      </c>
      <c r="B3037" s="528">
        <v>41899</v>
      </c>
      <c r="C3037" s="535">
        <v>30</v>
      </c>
    </row>
    <row r="3038" spans="1:3" ht="13.5">
      <c r="A3038" s="527" t="s">
        <v>5553</v>
      </c>
      <c r="B3038" s="528">
        <v>41899</v>
      </c>
      <c r="C3038" s="535">
        <v>30</v>
      </c>
    </row>
    <row r="3039" spans="1:3" ht="13.5">
      <c r="A3039" s="527" t="s">
        <v>5554</v>
      </c>
      <c r="B3039" s="528">
        <v>41899</v>
      </c>
      <c r="C3039" s="535"/>
    </row>
    <row r="3040" spans="1:3" ht="13.5">
      <c r="A3040" s="527" t="s">
        <v>5555</v>
      </c>
      <c r="B3040" s="528">
        <v>41899</v>
      </c>
      <c r="C3040" s="535">
        <v>30</v>
      </c>
    </row>
    <row r="3041" spans="1:3" ht="13.5">
      <c r="A3041" s="527" t="s">
        <v>5556</v>
      </c>
      <c r="B3041" s="528">
        <v>41899</v>
      </c>
      <c r="C3041" s="535"/>
    </row>
    <row r="3042" spans="1:3" ht="13.5">
      <c r="A3042" s="527" t="s">
        <v>5557</v>
      </c>
      <c r="B3042" s="528">
        <v>41899</v>
      </c>
      <c r="C3042" s="535"/>
    </row>
    <row r="3043" spans="1:3" ht="13.5">
      <c r="A3043" s="527" t="s">
        <v>5558</v>
      </c>
      <c r="B3043" s="528">
        <v>41899</v>
      </c>
      <c r="C3043" s="535"/>
    </row>
    <row r="3044" spans="1:3" ht="13.5">
      <c r="A3044" s="527" t="s">
        <v>5559</v>
      </c>
      <c r="B3044" s="528">
        <v>41899</v>
      </c>
      <c r="C3044" s="535"/>
    </row>
    <row r="3045" spans="1:3" ht="13.5">
      <c r="A3045" s="527" t="s">
        <v>5560</v>
      </c>
      <c r="B3045" s="528">
        <v>41899</v>
      </c>
      <c r="C3045" s="535"/>
    </row>
    <row r="3046" spans="1:3" ht="13.5">
      <c r="A3046" s="527" t="s">
        <v>5561</v>
      </c>
      <c r="B3046" s="528">
        <v>41899</v>
      </c>
      <c r="C3046" s="535"/>
    </row>
    <row r="3047" spans="1:3" ht="13.5">
      <c r="A3047" s="527" t="s">
        <v>5562</v>
      </c>
      <c r="B3047" s="528">
        <v>41899</v>
      </c>
      <c r="C3047" s="535">
        <v>30</v>
      </c>
    </row>
    <row r="3048" spans="1:3" ht="13.5">
      <c r="A3048" s="527" t="s">
        <v>5563</v>
      </c>
      <c r="B3048" s="528">
        <v>41899</v>
      </c>
      <c r="C3048" s="535"/>
    </row>
    <row r="3049" spans="1:3" ht="13.5">
      <c r="A3049" s="527" t="s">
        <v>5564</v>
      </c>
      <c r="B3049" s="528">
        <v>41899</v>
      </c>
      <c r="C3049" s="535">
        <v>30</v>
      </c>
    </row>
    <row r="3050" spans="1:3" ht="13.5">
      <c r="A3050" s="527" t="s">
        <v>5565</v>
      </c>
      <c r="B3050" s="528">
        <v>41899</v>
      </c>
      <c r="C3050" s="535"/>
    </row>
    <row r="3051" spans="1:3" ht="13.5">
      <c r="A3051" s="527" t="s">
        <v>5566</v>
      </c>
      <c r="B3051" s="528">
        <v>41899</v>
      </c>
      <c r="C3051" s="535">
        <v>30</v>
      </c>
    </row>
    <row r="3052" spans="1:3" ht="13.5">
      <c r="A3052" s="527" t="s">
        <v>5567</v>
      </c>
      <c r="B3052" s="528">
        <v>41899</v>
      </c>
      <c r="C3052" s="535"/>
    </row>
    <row r="3053" spans="1:3" ht="13.5">
      <c r="A3053" s="527" t="s">
        <v>5568</v>
      </c>
      <c r="B3053" s="528">
        <v>41899</v>
      </c>
      <c r="C3053" s="535"/>
    </row>
    <row r="3054" spans="1:3" ht="13.5">
      <c r="A3054" s="527" t="s">
        <v>5569</v>
      </c>
      <c r="B3054" s="528">
        <v>41899</v>
      </c>
      <c r="C3054" s="535"/>
    </row>
    <row r="3055" spans="1:3" ht="13.5">
      <c r="A3055" s="527" t="s">
        <v>5570</v>
      </c>
      <c r="B3055" s="528">
        <v>41899</v>
      </c>
      <c r="C3055" s="535"/>
    </row>
    <row r="3056" spans="1:3" ht="13.5">
      <c r="A3056" s="527" t="s">
        <v>5571</v>
      </c>
      <c r="B3056" s="528">
        <v>41899</v>
      </c>
      <c r="C3056" s="535"/>
    </row>
    <row r="3057" spans="1:3" ht="13.5">
      <c r="A3057" s="527" t="s">
        <v>5572</v>
      </c>
      <c r="B3057" s="528">
        <v>41899</v>
      </c>
      <c r="C3057" s="535"/>
    </row>
    <row r="3058" spans="1:3" ht="13.5">
      <c r="A3058" s="527" t="s">
        <v>5573</v>
      </c>
      <c r="B3058" s="528">
        <v>41899</v>
      </c>
      <c r="C3058" s="535">
        <v>50</v>
      </c>
    </row>
    <row r="3059" spans="1:3" ht="13.5">
      <c r="A3059" s="527" t="s">
        <v>5574</v>
      </c>
      <c r="B3059" s="528">
        <v>41899</v>
      </c>
      <c r="C3059" s="535">
        <v>50</v>
      </c>
    </row>
    <row r="3060" spans="1:3" ht="13.5">
      <c r="A3060" s="527" t="s">
        <v>5575</v>
      </c>
      <c r="B3060" s="528">
        <v>41899</v>
      </c>
      <c r="C3060" s="535">
        <v>50</v>
      </c>
    </row>
    <row r="3061" spans="1:3" ht="13.5">
      <c r="A3061" s="527" t="s">
        <v>5576</v>
      </c>
      <c r="B3061" s="528">
        <v>41899</v>
      </c>
      <c r="C3061" s="535"/>
    </row>
    <row r="3062" spans="1:3" ht="13.5">
      <c r="A3062" s="527" t="s">
        <v>5577</v>
      </c>
      <c r="B3062" s="528">
        <v>41899</v>
      </c>
      <c r="C3062" s="535">
        <v>50</v>
      </c>
    </row>
    <row r="3063" spans="1:3" ht="13.5">
      <c r="A3063" s="527" t="s">
        <v>5578</v>
      </c>
      <c r="B3063" s="528">
        <v>41899</v>
      </c>
      <c r="C3063" s="535"/>
    </row>
    <row r="3064" spans="1:3" ht="13.5">
      <c r="A3064" s="527" t="s">
        <v>5579</v>
      </c>
      <c r="B3064" s="528">
        <v>41899</v>
      </c>
      <c r="C3064" s="535"/>
    </row>
    <row r="3065" spans="1:3" ht="13.5">
      <c r="A3065" s="527" t="s">
        <v>5580</v>
      </c>
      <c r="B3065" s="528">
        <v>41899</v>
      </c>
      <c r="C3065" s="535"/>
    </row>
    <row r="3066" spans="1:3" ht="13.5">
      <c r="A3066" s="527" t="s">
        <v>5581</v>
      </c>
      <c r="B3066" s="528">
        <v>41899</v>
      </c>
      <c r="C3066" s="535"/>
    </row>
    <row r="3067" spans="1:3" ht="13.5">
      <c r="A3067" s="527" t="s">
        <v>5582</v>
      </c>
      <c r="B3067" s="528">
        <v>41899</v>
      </c>
      <c r="C3067" s="535"/>
    </row>
    <row r="3068" spans="1:3" ht="13.5">
      <c r="A3068" s="527" t="s">
        <v>5583</v>
      </c>
      <c r="B3068" s="528">
        <v>41899</v>
      </c>
      <c r="C3068" s="535"/>
    </row>
    <row r="3069" spans="1:3" ht="13.5">
      <c r="A3069" s="527" t="s">
        <v>5584</v>
      </c>
      <c r="B3069" s="528">
        <v>41899</v>
      </c>
      <c r="C3069" s="535">
        <v>30</v>
      </c>
    </row>
    <row r="3070" spans="1:3" ht="13.5">
      <c r="A3070" s="527" t="s">
        <v>5585</v>
      </c>
      <c r="B3070" s="528">
        <v>41899</v>
      </c>
      <c r="C3070" s="535">
        <v>30</v>
      </c>
    </row>
    <row r="3071" spans="1:3" ht="13.5">
      <c r="A3071" s="527" t="s">
        <v>5586</v>
      </c>
      <c r="B3071" s="528">
        <v>41899</v>
      </c>
      <c r="C3071" s="535">
        <v>30</v>
      </c>
    </row>
    <row r="3072" spans="1:3" ht="13.5">
      <c r="A3072" s="527" t="s">
        <v>5587</v>
      </c>
      <c r="B3072" s="528">
        <v>41899</v>
      </c>
      <c r="C3072" s="535"/>
    </row>
    <row r="3073" spans="1:3" ht="13.5">
      <c r="A3073" s="527" t="s">
        <v>5588</v>
      </c>
      <c r="B3073" s="528">
        <v>41899</v>
      </c>
      <c r="C3073" s="535">
        <v>30</v>
      </c>
    </row>
    <row r="3074" spans="1:3" ht="13.5">
      <c r="A3074" s="527" t="s">
        <v>5589</v>
      </c>
      <c r="B3074" s="528">
        <v>41899</v>
      </c>
      <c r="C3074" s="535"/>
    </row>
    <row r="3075" spans="1:3" ht="13.5">
      <c r="A3075" s="527" t="s">
        <v>5590</v>
      </c>
      <c r="B3075" s="528">
        <v>41899</v>
      </c>
      <c r="C3075" s="535"/>
    </row>
    <row r="3076" spans="1:3" ht="13.5">
      <c r="A3076" s="527" t="s">
        <v>5591</v>
      </c>
      <c r="B3076" s="528">
        <v>41899</v>
      </c>
      <c r="C3076" s="535"/>
    </row>
    <row r="3077" spans="1:3" ht="13.5">
      <c r="A3077" s="527" t="s">
        <v>5592</v>
      </c>
      <c r="B3077" s="528">
        <v>41899</v>
      </c>
      <c r="C3077" s="535"/>
    </row>
    <row r="3078" spans="1:3" ht="13.5">
      <c r="A3078" s="527" t="s">
        <v>5593</v>
      </c>
      <c r="B3078" s="528">
        <v>41899</v>
      </c>
      <c r="C3078" s="535"/>
    </row>
    <row r="3079" spans="1:3" ht="13.5">
      <c r="A3079" s="527" t="s">
        <v>5594</v>
      </c>
      <c r="B3079" s="528">
        <v>41899</v>
      </c>
      <c r="C3079" s="535">
        <v>121</v>
      </c>
    </row>
    <row r="3080" spans="1:3" ht="13.5">
      <c r="A3080" s="527" t="s">
        <v>5595</v>
      </c>
      <c r="B3080" s="528">
        <v>41899</v>
      </c>
      <c r="C3080" s="535">
        <v>46</v>
      </c>
    </row>
    <row r="3081" spans="1:3" ht="13.5">
      <c r="A3081" s="527" t="s">
        <v>5596</v>
      </c>
      <c r="B3081" s="528">
        <v>41899</v>
      </c>
      <c r="C3081" s="535">
        <v>77</v>
      </c>
    </row>
    <row r="3082" spans="1:3" ht="13.5">
      <c r="A3082" s="527" t="s">
        <v>5597</v>
      </c>
      <c r="B3082" s="528">
        <v>41899</v>
      </c>
      <c r="C3082" s="535">
        <v>77</v>
      </c>
    </row>
    <row r="3083" spans="1:3" ht="13.5">
      <c r="A3083" s="527" t="s">
        <v>5598</v>
      </c>
      <c r="B3083" s="528">
        <v>41899</v>
      </c>
      <c r="C3083" s="535">
        <v>46</v>
      </c>
    </row>
    <row r="3084" spans="1:3" ht="13.5">
      <c r="A3084" s="527" t="s">
        <v>5599</v>
      </c>
      <c r="B3084" s="528">
        <v>41899</v>
      </c>
      <c r="C3084" s="535">
        <v>40</v>
      </c>
    </row>
    <row r="3085" spans="1:3" ht="13.5">
      <c r="A3085" s="527" t="s">
        <v>5600</v>
      </c>
      <c r="B3085" s="528">
        <v>41899</v>
      </c>
      <c r="C3085" s="535"/>
    </row>
    <row r="3086" spans="1:3" ht="13.5">
      <c r="A3086" s="527" t="s">
        <v>5601</v>
      </c>
      <c r="B3086" s="528">
        <v>41899</v>
      </c>
      <c r="C3086" s="535"/>
    </row>
    <row r="3087" spans="1:3" ht="13.5">
      <c r="A3087" s="527" t="s">
        <v>5602</v>
      </c>
      <c r="B3087" s="528">
        <v>41899</v>
      </c>
      <c r="C3087" s="535"/>
    </row>
    <row r="3088" spans="1:3" ht="13.5">
      <c r="A3088" s="527" t="s">
        <v>5603</v>
      </c>
      <c r="B3088" s="528">
        <v>41899</v>
      </c>
      <c r="C3088" s="535"/>
    </row>
    <row r="3089" spans="1:3" ht="13.5">
      <c r="A3089" s="527" t="s">
        <v>5604</v>
      </c>
      <c r="B3089" s="528">
        <v>41899</v>
      </c>
      <c r="C3089" s="535"/>
    </row>
    <row r="3090" spans="1:3" ht="13.5">
      <c r="A3090" s="527" t="s">
        <v>5605</v>
      </c>
      <c r="B3090" s="528">
        <v>41899</v>
      </c>
      <c r="C3090" s="535"/>
    </row>
    <row r="3091" spans="1:3" ht="13.5">
      <c r="A3091" s="527" t="s">
        <v>5606</v>
      </c>
      <c r="B3091" s="528">
        <v>41899</v>
      </c>
      <c r="C3091" s="535">
        <v>30</v>
      </c>
    </row>
    <row r="3092" spans="1:3" ht="13.5">
      <c r="A3092" s="527" t="s">
        <v>5607</v>
      </c>
      <c r="B3092" s="528">
        <v>41899</v>
      </c>
      <c r="C3092" s="535">
        <v>30</v>
      </c>
    </row>
    <row r="3093" spans="1:3" ht="13.5">
      <c r="A3093" s="527" t="s">
        <v>5608</v>
      </c>
      <c r="B3093" s="528">
        <v>41899</v>
      </c>
      <c r="C3093" s="535">
        <v>30</v>
      </c>
    </row>
    <row r="3094" spans="1:3" ht="13.5">
      <c r="A3094" s="527" t="s">
        <v>5609</v>
      </c>
      <c r="B3094" s="528">
        <v>41899</v>
      </c>
      <c r="C3094" s="535"/>
    </row>
    <row r="3095" spans="1:3" ht="13.5">
      <c r="A3095" s="527" t="s">
        <v>5610</v>
      </c>
      <c r="B3095" s="528">
        <v>41899</v>
      </c>
      <c r="C3095" s="535">
        <v>30</v>
      </c>
    </row>
    <row r="3096" spans="1:3" ht="13.5">
      <c r="A3096" s="527" t="s">
        <v>5611</v>
      </c>
      <c r="B3096" s="528">
        <v>41899</v>
      </c>
      <c r="C3096" s="535"/>
    </row>
    <row r="3097" spans="1:3" ht="13.5">
      <c r="A3097" s="527" t="s">
        <v>5612</v>
      </c>
      <c r="B3097" s="528">
        <v>41899</v>
      </c>
      <c r="C3097" s="535"/>
    </row>
    <row r="3098" spans="1:3" ht="13.5">
      <c r="A3098" s="527" t="s">
        <v>5613</v>
      </c>
      <c r="B3098" s="528">
        <v>41899</v>
      </c>
      <c r="C3098" s="535"/>
    </row>
    <row r="3099" spans="1:3" ht="13.5">
      <c r="A3099" s="527" t="s">
        <v>5614</v>
      </c>
      <c r="B3099" s="528">
        <v>41899</v>
      </c>
      <c r="C3099" s="535"/>
    </row>
    <row r="3100" spans="1:3" ht="13.5">
      <c r="A3100" s="527" t="s">
        <v>5615</v>
      </c>
      <c r="B3100" s="528">
        <v>41899</v>
      </c>
      <c r="C3100" s="535"/>
    </row>
    <row r="3101" spans="1:3" ht="13.5">
      <c r="A3101" s="527" t="s">
        <v>5616</v>
      </c>
      <c r="B3101" s="528">
        <v>41899</v>
      </c>
      <c r="C3101" s="535"/>
    </row>
    <row r="3102" spans="1:3" ht="13.5">
      <c r="A3102" s="527" t="s">
        <v>5617</v>
      </c>
      <c r="B3102" s="528">
        <v>41899</v>
      </c>
      <c r="C3102" s="535">
        <v>50</v>
      </c>
    </row>
    <row r="3103" spans="1:3" ht="13.5">
      <c r="A3103" s="527" t="s">
        <v>5618</v>
      </c>
      <c r="B3103" s="528">
        <v>41899</v>
      </c>
      <c r="C3103" s="535">
        <v>80</v>
      </c>
    </row>
    <row r="3104" spans="1:3" ht="13.5">
      <c r="A3104" s="527" t="s">
        <v>5619</v>
      </c>
      <c r="B3104" s="528">
        <v>41899</v>
      </c>
      <c r="C3104" s="535">
        <v>80</v>
      </c>
    </row>
    <row r="3105" spans="1:3" ht="13.5">
      <c r="A3105" s="527" t="s">
        <v>5620</v>
      </c>
      <c r="B3105" s="528">
        <v>41899</v>
      </c>
      <c r="C3105" s="535"/>
    </row>
    <row r="3106" spans="1:3" ht="13.5">
      <c r="A3106" s="527" t="s">
        <v>5621</v>
      </c>
      <c r="B3106" s="528">
        <v>41899</v>
      </c>
      <c r="C3106" s="535">
        <v>80</v>
      </c>
    </row>
    <row r="3107" spans="1:3" ht="13.5">
      <c r="A3107" s="527" t="s">
        <v>5622</v>
      </c>
      <c r="B3107" s="528">
        <v>41899</v>
      </c>
      <c r="C3107" s="535"/>
    </row>
    <row r="3108" spans="1:3" ht="13.5">
      <c r="A3108" s="527" t="s">
        <v>5623</v>
      </c>
      <c r="B3108" s="528">
        <v>41899</v>
      </c>
      <c r="C3108" s="535"/>
    </row>
    <row r="3109" spans="1:3" ht="13.5">
      <c r="A3109" s="527" t="s">
        <v>5624</v>
      </c>
      <c r="B3109" s="528">
        <v>41899</v>
      </c>
      <c r="C3109" s="535"/>
    </row>
    <row r="3110" spans="1:3" ht="13.5">
      <c r="A3110" s="527" t="s">
        <v>5625</v>
      </c>
      <c r="B3110" s="528">
        <v>41899</v>
      </c>
      <c r="C3110" s="535"/>
    </row>
    <row r="3111" spans="1:3" ht="13.5">
      <c r="A3111" s="527" t="s">
        <v>5626</v>
      </c>
      <c r="B3111" s="528">
        <v>41899</v>
      </c>
      <c r="C3111" s="535"/>
    </row>
    <row r="3112" spans="1:3" ht="13.5">
      <c r="A3112" s="527" t="s">
        <v>5627</v>
      </c>
      <c r="B3112" s="528">
        <v>41899</v>
      </c>
      <c r="C3112" s="535"/>
    </row>
    <row r="3113" spans="1:3" ht="13.5">
      <c r="A3113" s="527" t="s">
        <v>5628</v>
      </c>
      <c r="B3113" s="528">
        <v>41899</v>
      </c>
      <c r="C3113" s="535">
        <v>51</v>
      </c>
    </row>
    <row r="3114" spans="1:3" ht="13.5">
      <c r="A3114" s="527" t="s">
        <v>5629</v>
      </c>
      <c r="B3114" s="528">
        <v>41899</v>
      </c>
      <c r="C3114" s="535">
        <v>50</v>
      </c>
    </row>
    <row r="3115" spans="1:3" ht="13.5">
      <c r="A3115" s="527" t="s">
        <v>5630</v>
      </c>
      <c r="B3115" s="528">
        <v>41899</v>
      </c>
      <c r="C3115" s="535">
        <v>50</v>
      </c>
    </row>
    <row r="3116" spans="1:3" ht="13.5">
      <c r="A3116" s="527" t="s">
        <v>5631</v>
      </c>
      <c r="B3116" s="528">
        <v>41899</v>
      </c>
      <c r="C3116" s="535"/>
    </row>
    <row r="3117" spans="1:3" ht="13.5">
      <c r="A3117" s="527" t="s">
        <v>5632</v>
      </c>
      <c r="B3117" s="528">
        <v>41899</v>
      </c>
      <c r="C3117" s="535">
        <v>51</v>
      </c>
    </row>
    <row r="3118" spans="1:3" ht="13.5">
      <c r="A3118" s="527" t="s">
        <v>5633</v>
      </c>
      <c r="B3118" s="528">
        <v>41899</v>
      </c>
      <c r="C3118" s="535"/>
    </row>
    <row r="3119" spans="1:3" ht="13.5">
      <c r="A3119" s="527" t="s">
        <v>5634</v>
      </c>
      <c r="B3119" s="528">
        <v>41899</v>
      </c>
      <c r="C3119" s="535"/>
    </row>
    <row r="3120" spans="1:3" ht="13.5">
      <c r="A3120" s="527" t="s">
        <v>5635</v>
      </c>
      <c r="B3120" s="528">
        <v>41899</v>
      </c>
      <c r="C3120" s="535"/>
    </row>
    <row r="3121" spans="1:3" ht="13.5">
      <c r="A3121" s="527" t="s">
        <v>5636</v>
      </c>
      <c r="B3121" s="528">
        <v>41899</v>
      </c>
      <c r="C3121" s="535"/>
    </row>
    <row r="3122" spans="1:3" ht="13.5">
      <c r="A3122" s="527" t="s">
        <v>5637</v>
      </c>
      <c r="B3122" s="528">
        <v>41899</v>
      </c>
      <c r="C3122" s="535"/>
    </row>
    <row r="3123" spans="1:3" ht="13.5">
      <c r="A3123" s="527" t="s">
        <v>5638</v>
      </c>
      <c r="B3123" s="528">
        <v>41899</v>
      </c>
      <c r="C3123" s="535"/>
    </row>
    <row r="3124" spans="1:3" ht="13.5">
      <c r="A3124" s="527" t="s">
        <v>5639</v>
      </c>
      <c r="B3124" s="528">
        <v>41899</v>
      </c>
      <c r="C3124" s="535">
        <v>100</v>
      </c>
    </row>
    <row r="3125" spans="1:3" ht="13.5">
      <c r="A3125" s="527" t="s">
        <v>5640</v>
      </c>
      <c r="B3125" s="528">
        <v>41899</v>
      </c>
      <c r="C3125" s="535">
        <v>130</v>
      </c>
    </row>
    <row r="3126" spans="1:3" ht="13.5">
      <c r="A3126" s="527" t="s">
        <v>5641</v>
      </c>
      <c r="B3126" s="528">
        <v>41899</v>
      </c>
      <c r="C3126" s="535">
        <v>23</v>
      </c>
    </row>
    <row r="3127" spans="1:3" ht="13.5">
      <c r="A3127" s="527" t="s">
        <v>5642</v>
      </c>
      <c r="B3127" s="528">
        <v>41899</v>
      </c>
      <c r="C3127" s="535"/>
    </row>
    <row r="3128" spans="1:3" ht="13.5">
      <c r="A3128" s="527" t="s">
        <v>5643</v>
      </c>
      <c r="B3128" s="528">
        <v>41899</v>
      </c>
      <c r="C3128" s="535">
        <v>16</v>
      </c>
    </row>
    <row r="3129" spans="1:3" ht="13.5">
      <c r="A3129" s="527" t="s">
        <v>5644</v>
      </c>
      <c r="B3129" s="528">
        <v>41899</v>
      </c>
      <c r="C3129" s="535"/>
    </row>
    <row r="3130" spans="1:3" ht="13.5">
      <c r="A3130" s="527" t="s">
        <v>5645</v>
      </c>
      <c r="B3130" s="528">
        <v>41899</v>
      </c>
      <c r="C3130" s="535"/>
    </row>
    <row r="3131" spans="1:3" ht="13.5">
      <c r="A3131" s="527" t="s">
        <v>5646</v>
      </c>
      <c r="B3131" s="528">
        <v>41899</v>
      </c>
      <c r="C3131" s="535"/>
    </row>
    <row r="3132" spans="1:3" ht="13.5">
      <c r="A3132" s="527" t="s">
        <v>5647</v>
      </c>
      <c r="B3132" s="528">
        <v>41899</v>
      </c>
      <c r="C3132" s="535"/>
    </row>
    <row r="3133" spans="1:3" ht="13.5">
      <c r="A3133" s="527" t="s">
        <v>5648</v>
      </c>
      <c r="B3133" s="528">
        <v>41899</v>
      </c>
      <c r="C3133" s="535"/>
    </row>
    <row r="3134" spans="1:3" ht="13.5">
      <c r="A3134" s="527" t="s">
        <v>5649</v>
      </c>
      <c r="B3134" s="528">
        <v>41899</v>
      </c>
      <c r="C3134" s="535"/>
    </row>
    <row r="3135" spans="1:3" ht="13.5">
      <c r="A3135" s="527" t="s">
        <v>5650</v>
      </c>
      <c r="B3135" s="528">
        <v>41899</v>
      </c>
      <c r="C3135" s="535">
        <v>100</v>
      </c>
    </row>
    <row r="3136" spans="1:3" ht="13.5">
      <c r="A3136" s="527" t="s">
        <v>5651</v>
      </c>
      <c r="B3136" s="528">
        <v>41899</v>
      </c>
      <c r="C3136" s="535">
        <v>100</v>
      </c>
    </row>
    <row r="3137" spans="1:3" ht="13.5">
      <c r="A3137" s="527" t="s">
        <v>5652</v>
      </c>
      <c r="B3137" s="528">
        <v>41899</v>
      </c>
      <c r="C3137" s="535">
        <v>100</v>
      </c>
    </row>
    <row r="3138" spans="1:3" ht="13.5">
      <c r="A3138" s="527" t="s">
        <v>5653</v>
      </c>
      <c r="B3138" s="528">
        <v>41899</v>
      </c>
      <c r="C3138" s="535"/>
    </row>
    <row r="3139" spans="1:3" ht="13.5">
      <c r="A3139" s="527" t="s">
        <v>5654</v>
      </c>
      <c r="B3139" s="528">
        <v>41899</v>
      </c>
      <c r="C3139" s="535">
        <v>100</v>
      </c>
    </row>
    <row r="3140" spans="1:3" ht="13.5">
      <c r="A3140" s="527" t="s">
        <v>5655</v>
      </c>
      <c r="B3140" s="528">
        <v>41899</v>
      </c>
      <c r="C3140" s="535"/>
    </row>
    <row r="3141" spans="1:3" ht="13.5">
      <c r="A3141" s="527" t="s">
        <v>5656</v>
      </c>
      <c r="B3141" s="528">
        <v>41899</v>
      </c>
      <c r="C3141" s="535"/>
    </row>
    <row r="3142" spans="1:3" ht="13.5">
      <c r="A3142" s="527" t="s">
        <v>5657</v>
      </c>
      <c r="B3142" s="528">
        <v>41899</v>
      </c>
      <c r="C3142" s="535"/>
    </row>
    <row r="3143" spans="1:3" ht="13.5">
      <c r="A3143" s="527" t="s">
        <v>5658</v>
      </c>
      <c r="B3143" s="528">
        <v>41899</v>
      </c>
      <c r="C3143" s="535"/>
    </row>
    <row r="3144" spans="1:3" ht="13.5">
      <c r="A3144" s="527" t="s">
        <v>5659</v>
      </c>
      <c r="B3144" s="528">
        <v>41899</v>
      </c>
      <c r="C3144" s="535"/>
    </row>
    <row r="3145" spans="1:3" ht="13.5">
      <c r="A3145" s="527" t="s">
        <v>5660</v>
      </c>
      <c r="B3145" s="528">
        <v>41899</v>
      </c>
      <c r="C3145" s="535"/>
    </row>
    <row r="3146" spans="1:3" ht="13.5">
      <c r="A3146" s="527" t="s">
        <v>5661</v>
      </c>
      <c r="B3146" s="528">
        <v>41899</v>
      </c>
      <c r="C3146" s="535">
        <v>80</v>
      </c>
    </row>
    <row r="3147" spans="1:3" ht="13.5">
      <c r="A3147" s="527" t="s">
        <v>5662</v>
      </c>
      <c r="B3147" s="528">
        <v>41899</v>
      </c>
      <c r="C3147" s="535"/>
    </row>
    <row r="3148" spans="1:3" ht="13.5">
      <c r="A3148" s="527" t="s">
        <v>5663</v>
      </c>
      <c r="B3148" s="528">
        <v>41899</v>
      </c>
      <c r="C3148" s="535">
        <v>80</v>
      </c>
    </row>
    <row r="3149" spans="1:3" ht="13.5">
      <c r="A3149" s="527" t="s">
        <v>5664</v>
      </c>
      <c r="B3149" s="528">
        <v>41899</v>
      </c>
      <c r="C3149" s="535"/>
    </row>
    <row r="3150" spans="1:3" ht="13.5">
      <c r="A3150" s="527" t="s">
        <v>5665</v>
      </c>
      <c r="B3150" s="528">
        <v>41899</v>
      </c>
      <c r="C3150" s="535">
        <v>80</v>
      </c>
    </row>
    <row r="3151" spans="1:3" ht="13.5">
      <c r="A3151" s="527" t="s">
        <v>5666</v>
      </c>
      <c r="B3151" s="528">
        <v>41899</v>
      </c>
      <c r="C3151" s="535"/>
    </row>
    <row r="3152" spans="1:3" ht="13.5">
      <c r="A3152" s="527" t="s">
        <v>5667</v>
      </c>
      <c r="B3152" s="528">
        <v>41899</v>
      </c>
      <c r="C3152" s="535"/>
    </row>
    <row r="3153" spans="1:3" ht="13.5">
      <c r="A3153" s="527" t="s">
        <v>5668</v>
      </c>
      <c r="B3153" s="528">
        <v>41899</v>
      </c>
      <c r="C3153" s="535"/>
    </row>
    <row r="3154" spans="1:3" ht="13.5">
      <c r="A3154" s="527" t="s">
        <v>5669</v>
      </c>
      <c r="B3154" s="528">
        <v>41899</v>
      </c>
      <c r="C3154" s="535"/>
    </row>
    <row r="3155" spans="1:3" ht="13.5">
      <c r="A3155" s="527" t="s">
        <v>5670</v>
      </c>
      <c r="B3155" s="528">
        <v>41899</v>
      </c>
      <c r="C3155" s="535"/>
    </row>
    <row r="3156" spans="1:3" ht="13.5">
      <c r="A3156" s="527" t="s">
        <v>5671</v>
      </c>
      <c r="B3156" s="528">
        <v>41899</v>
      </c>
      <c r="C3156" s="535"/>
    </row>
    <row r="3157" spans="1:3" ht="13.5">
      <c r="A3157" s="527" t="s">
        <v>5672</v>
      </c>
      <c r="B3157" s="528">
        <v>41899</v>
      </c>
      <c r="C3157" s="535">
        <v>75</v>
      </c>
    </row>
    <row r="3158" spans="1:3" ht="13.5">
      <c r="A3158" s="527" t="s">
        <v>5673</v>
      </c>
      <c r="B3158" s="528">
        <v>41899</v>
      </c>
      <c r="C3158" s="535">
        <v>100</v>
      </c>
    </row>
    <row r="3159" spans="1:3" ht="13.5">
      <c r="A3159" s="527" t="s">
        <v>5674</v>
      </c>
      <c r="B3159" s="528">
        <v>41899</v>
      </c>
      <c r="C3159" s="535">
        <v>100</v>
      </c>
    </row>
    <row r="3160" spans="1:3" ht="13.5">
      <c r="A3160" s="527" t="s">
        <v>5675</v>
      </c>
      <c r="B3160" s="528">
        <v>41899</v>
      </c>
      <c r="C3160" s="535"/>
    </row>
    <row r="3161" spans="1:3" ht="13.5">
      <c r="A3161" s="527" t="s">
        <v>5676</v>
      </c>
      <c r="B3161" s="528">
        <v>41899</v>
      </c>
      <c r="C3161" s="535">
        <v>100</v>
      </c>
    </row>
    <row r="3162" spans="1:3" ht="13.5">
      <c r="A3162" s="527" t="s">
        <v>5677</v>
      </c>
      <c r="B3162" s="528">
        <v>41899</v>
      </c>
      <c r="C3162" s="535"/>
    </row>
    <row r="3163" spans="1:3" ht="13.5">
      <c r="A3163" s="527" t="s">
        <v>5678</v>
      </c>
      <c r="B3163" s="528">
        <v>41899</v>
      </c>
      <c r="C3163" s="535"/>
    </row>
    <row r="3164" spans="1:3" ht="13.5">
      <c r="A3164" s="527" t="s">
        <v>5679</v>
      </c>
      <c r="B3164" s="528">
        <v>41899</v>
      </c>
      <c r="C3164" s="535"/>
    </row>
    <row r="3165" spans="1:3" ht="13.5">
      <c r="A3165" s="527" t="s">
        <v>5680</v>
      </c>
      <c r="B3165" s="528">
        <v>41899</v>
      </c>
      <c r="C3165" s="535"/>
    </row>
    <row r="3166" spans="1:3" ht="13.5">
      <c r="A3166" s="527" t="s">
        <v>5681</v>
      </c>
      <c r="B3166" s="528">
        <v>41899</v>
      </c>
      <c r="C3166" s="535"/>
    </row>
    <row r="3167" spans="1:3" ht="13.5">
      <c r="A3167" s="527" t="s">
        <v>5682</v>
      </c>
      <c r="B3167" s="528">
        <v>41899</v>
      </c>
      <c r="C3167" s="535"/>
    </row>
    <row r="3168" spans="1:3" ht="13.5">
      <c r="A3168" s="527" t="s">
        <v>5683</v>
      </c>
      <c r="B3168" s="528">
        <v>41899</v>
      </c>
      <c r="C3168" s="535">
        <v>50</v>
      </c>
    </row>
    <row r="3169" spans="1:3" ht="13.5">
      <c r="A3169" s="527" t="s">
        <v>5684</v>
      </c>
      <c r="B3169" s="528">
        <v>41899</v>
      </c>
      <c r="C3169" s="535"/>
    </row>
    <row r="3170" spans="1:3" ht="13.5">
      <c r="A3170" s="527" t="s">
        <v>5685</v>
      </c>
      <c r="B3170" s="528">
        <v>41899</v>
      </c>
      <c r="C3170" s="535">
        <v>50</v>
      </c>
    </row>
    <row r="3171" spans="1:3" ht="13.5">
      <c r="A3171" s="527" t="s">
        <v>5686</v>
      </c>
      <c r="B3171" s="528">
        <v>41899</v>
      </c>
      <c r="C3171" s="535"/>
    </row>
    <row r="3172" spans="1:3" ht="13.5">
      <c r="A3172" s="527" t="s">
        <v>5687</v>
      </c>
      <c r="B3172" s="528">
        <v>41899</v>
      </c>
      <c r="C3172" s="535">
        <v>50</v>
      </c>
    </row>
    <row r="3173" spans="1:3" ht="13.5">
      <c r="A3173" s="527" t="s">
        <v>5688</v>
      </c>
      <c r="B3173" s="528">
        <v>41899</v>
      </c>
      <c r="C3173" s="535"/>
    </row>
    <row r="3174" spans="1:3" ht="13.5">
      <c r="A3174" s="527" t="s">
        <v>5689</v>
      </c>
      <c r="B3174" s="528">
        <v>41899</v>
      </c>
      <c r="C3174" s="535"/>
    </row>
    <row r="3175" spans="1:3" ht="13.5">
      <c r="A3175" s="527" t="s">
        <v>5690</v>
      </c>
      <c r="B3175" s="528">
        <v>41899</v>
      </c>
      <c r="C3175" s="535"/>
    </row>
    <row r="3176" spans="1:3" ht="13.5">
      <c r="A3176" s="527" t="s">
        <v>5691</v>
      </c>
      <c r="B3176" s="528">
        <v>41899</v>
      </c>
      <c r="C3176" s="535"/>
    </row>
    <row r="3177" spans="1:3" ht="13.5">
      <c r="A3177" s="527" t="s">
        <v>5692</v>
      </c>
      <c r="B3177" s="528">
        <v>41899</v>
      </c>
      <c r="C3177" s="535"/>
    </row>
    <row r="3178" spans="1:3" ht="13.5">
      <c r="A3178" s="527" t="s">
        <v>5693</v>
      </c>
      <c r="B3178" s="528">
        <v>41899</v>
      </c>
      <c r="C3178" s="535"/>
    </row>
    <row r="3179" spans="1:3" ht="13.5">
      <c r="A3179" s="527" t="s">
        <v>5694</v>
      </c>
      <c r="B3179" s="528">
        <v>41899</v>
      </c>
      <c r="C3179" s="535">
        <v>30</v>
      </c>
    </row>
    <row r="3180" spans="1:3" ht="13.5">
      <c r="A3180" s="527" t="s">
        <v>5695</v>
      </c>
      <c r="B3180" s="528">
        <v>41899</v>
      </c>
      <c r="C3180" s="535"/>
    </row>
    <row r="3181" spans="1:3" ht="13.5">
      <c r="A3181" s="527" t="s">
        <v>5696</v>
      </c>
      <c r="B3181" s="528">
        <v>41899</v>
      </c>
      <c r="C3181" s="535">
        <v>30</v>
      </c>
    </row>
    <row r="3182" spans="1:3" ht="13.5">
      <c r="A3182" s="527" t="s">
        <v>5697</v>
      </c>
      <c r="B3182" s="528">
        <v>41899</v>
      </c>
      <c r="C3182" s="535"/>
    </row>
    <row r="3183" spans="1:3" ht="13.5">
      <c r="A3183" s="527" t="s">
        <v>5698</v>
      </c>
      <c r="B3183" s="528">
        <v>41899</v>
      </c>
      <c r="C3183" s="535">
        <v>30</v>
      </c>
    </row>
    <row r="3184" spans="1:3" ht="13.5">
      <c r="A3184" s="527" t="s">
        <v>5699</v>
      </c>
      <c r="B3184" s="528">
        <v>41899</v>
      </c>
      <c r="C3184" s="535"/>
    </row>
    <row r="3185" spans="1:3" ht="13.5">
      <c r="A3185" s="527" t="s">
        <v>5700</v>
      </c>
      <c r="B3185" s="528">
        <v>41899</v>
      </c>
      <c r="C3185" s="535"/>
    </row>
    <row r="3186" spans="1:3" ht="13.5">
      <c r="A3186" s="527" t="s">
        <v>5701</v>
      </c>
      <c r="B3186" s="528">
        <v>41899</v>
      </c>
      <c r="C3186" s="535"/>
    </row>
    <row r="3187" spans="1:3" ht="13.5">
      <c r="A3187" s="527" t="s">
        <v>5702</v>
      </c>
      <c r="B3187" s="528">
        <v>41899</v>
      </c>
      <c r="C3187" s="535"/>
    </row>
    <row r="3188" spans="1:3" ht="13.5">
      <c r="A3188" s="527" t="s">
        <v>5703</v>
      </c>
      <c r="B3188" s="528">
        <v>41899</v>
      </c>
      <c r="C3188" s="535"/>
    </row>
    <row r="3189" spans="1:3" ht="13.5">
      <c r="A3189" s="527" t="s">
        <v>5704</v>
      </c>
      <c r="B3189" s="528">
        <v>41899</v>
      </c>
      <c r="C3189" s="535"/>
    </row>
    <row r="3190" spans="1:3" ht="13.5">
      <c r="A3190" s="527" t="s">
        <v>5705</v>
      </c>
      <c r="B3190" s="528">
        <v>41899</v>
      </c>
      <c r="C3190" s="535">
        <v>50</v>
      </c>
    </row>
    <row r="3191" spans="1:3" ht="13.5">
      <c r="A3191" s="527" t="s">
        <v>5706</v>
      </c>
      <c r="B3191" s="528">
        <v>41899</v>
      </c>
      <c r="C3191" s="535"/>
    </row>
    <row r="3192" spans="1:3" ht="13.5">
      <c r="A3192" s="527" t="s">
        <v>5707</v>
      </c>
      <c r="B3192" s="528">
        <v>41899</v>
      </c>
      <c r="C3192" s="535">
        <v>100</v>
      </c>
    </row>
    <row r="3193" spans="1:3" ht="13.5">
      <c r="A3193" s="527" t="s">
        <v>5708</v>
      </c>
      <c r="B3193" s="528">
        <v>41899</v>
      </c>
      <c r="C3193" s="535"/>
    </row>
    <row r="3194" spans="1:3" ht="13.5">
      <c r="A3194" s="527" t="s">
        <v>5709</v>
      </c>
      <c r="B3194" s="528">
        <v>41899</v>
      </c>
      <c r="C3194" s="535">
        <v>50</v>
      </c>
    </row>
    <row r="3195" spans="1:3" ht="13.5">
      <c r="A3195" s="527" t="s">
        <v>5710</v>
      </c>
      <c r="B3195" s="528">
        <v>41899</v>
      </c>
      <c r="C3195" s="535"/>
    </row>
    <row r="3196" spans="1:3" ht="13.5">
      <c r="A3196" s="527" t="s">
        <v>5711</v>
      </c>
      <c r="B3196" s="528">
        <v>41899</v>
      </c>
      <c r="C3196" s="535"/>
    </row>
    <row r="3197" spans="1:3" ht="13.5">
      <c r="A3197" s="527" t="s">
        <v>5712</v>
      </c>
      <c r="B3197" s="528">
        <v>41899</v>
      </c>
      <c r="C3197" s="535"/>
    </row>
    <row r="3198" spans="1:3" ht="13.5">
      <c r="A3198" s="527" t="s">
        <v>5713</v>
      </c>
      <c r="B3198" s="528">
        <v>41899</v>
      </c>
      <c r="C3198" s="535"/>
    </row>
    <row r="3199" spans="1:3" ht="13.5">
      <c r="A3199" s="527" t="s">
        <v>5714</v>
      </c>
      <c r="B3199" s="528">
        <v>41899</v>
      </c>
      <c r="C3199" s="535"/>
    </row>
    <row r="3200" spans="1:3" ht="13.5">
      <c r="A3200" s="527" t="s">
        <v>5715</v>
      </c>
      <c r="B3200" s="528">
        <v>41899</v>
      </c>
      <c r="C3200" s="535"/>
    </row>
    <row r="3201" spans="1:3" ht="13.5">
      <c r="A3201" s="527" t="s">
        <v>5716</v>
      </c>
      <c r="B3201" s="528">
        <v>41899</v>
      </c>
      <c r="C3201" s="535">
        <v>80</v>
      </c>
    </row>
    <row r="3202" spans="1:3" ht="13.5">
      <c r="A3202" s="527" t="s">
        <v>5717</v>
      </c>
      <c r="B3202" s="528">
        <v>41899</v>
      </c>
      <c r="C3202" s="535">
        <v>80</v>
      </c>
    </row>
    <row r="3203" spans="1:3" ht="13.5">
      <c r="A3203" s="527" t="s">
        <v>5718</v>
      </c>
      <c r="B3203" s="528">
        <v>41899</v>
      </c>
      <c r="C3203" s="535">
        <v>17</v>
      </c>
    </row>
    <row r="3204" spans="1:3" ht="13.5">
      <c r="A3204" s="527" t="s">
        <v>5719</v>
      </c>
      <c r="B3204" s="528">
        <v>41899</v>
      </c>
      <c r="C3204" s="535"/>
    </row>
    <row r="3205" spans="1:3" ht="13.5">
      <c r="A3205" s="527" t="s">
        <v>5720</v>
      </c>
      <c r="B3205" s="528">
        <v>41899</v>
      </c>
      <c r="C3205" s="535">
        <v>8</v>
      </c>
    </row>
    <row r="3206" spans="1:3" ht="13.5">
      <c r="A3206" s="527" t="s">
        <v>5721</v>
      </c>
      <c r="B3206" s="528">
        <v>41899</v>
      </c>
      <c r="C3206" s="535"/>
    </row>
    <row r="3207" spans="1:3" ht="13.5">
      <c r="A3207" s="527" t="s">
        <v>5722</v>
      </c>
      <c r="B3207" s="528">
        <v>41899</v>
      </c>
      <c r="C3207" s="535"/>
    </row>
    <row r="3208" spans="1:3" ht="13.5">
      <c r="A3208" s="527" t="s">
        <v>5723</v>
      </c>
      <c r="B3208" s="528">
        <v>41899</v>
      </c>
      <c r="C3208" s="535"/>
    </row>
    <row r="3209" spans="1:3" ht="13.5">
      <c r="A3209" s="527" t="s">
        <v>5724</v>
      </c>
      <c r="B3209" s="528">
        <v>41899</v>
      </c>
      <c r="C3209" s="535"/>
    </row>
    <row r="3210" spans="1:3" ht="13.5">
      <c r="A3210" s="527" t="s">
        <v>5725</v>
      </c>
      <c r="B3210" s="528">
        <v>41899</v>
      </c>
      <c r="C3210" s="535"/>
    </row>
    <row r="3211" spans="1:3" ht="13.5">
      <c r="A3211" s="527" t="s">
        <v>5726</v>
      </c>
      <c r="B3211" s="528">
        <v>41899</v>
      </c>
      <c r="C3211" s="535"/>
    </row>
    <row r="3212" spans="1:3" ht="13.5">
      <c r="A3212" s="527" t="s">
        <v>5727</v>
      </c>
      <c r="B3212" s="528">
        <v>41899</v>
      </c>
      <c r="C3212" s="535">
        <v>30</v>
      </c>
    </row>
    <row r="3213" spans="1:3" ht="13.5">
      <c r="A3213" s="527" t="s">
        <v>5728</v>
      </c>
      <c r="B3213" s="528">
        <v>41899</v>
      </c>
      <c r="C3213" s="535">
        <v>30</v>
      </c>
    </row>
    <row r="3214" spans="1:3" ht="13.5">
      <c r="A3214" s="527" t="s">
        <v>5729</v>
      </c>
      <c r="B3214" s="528">
        <v>41899</v>
      </c>
      <c r="C3214" s="535">
        <v>30</v>
      </c>
    </row>
    <row r="3215" spans="1:3" ht="13.5">
      <c r="A3215" s="527" t="s">
        <v>5730</v>
      </c>
      <c r="B3215" s="528">
        <v>41899</v>
      </c>
      <c r="C3215" s="535"/>
    </row>
    <row r="3216" spans="1:3" ht="13.5">
      <c r="A3216" s="527" t="s">
        <v>5731</v>
      </c>
      <c r="B3216" s="528">
        <v>41899</v>
      </c>
      <c r="C3216" s="535">
        <v>30</v>
      </c>
    </row>
    <row r="3217" spans="1:3" ht="13.5">
      <c r="A3217" s="527" t="s">
        <v>5732</v>
      </c>
      <c r="B3217" s="528">
        <v>41899</v>
      </c>
      <c r="C3217" s="535"/>
    </row>
    <row r="3218" spans="1:3" ht="13.5">
      <c r="A3218" s="527" t="s">
        <v>5733</v>
      </c>
      <c r="B3218" s="528">
        <v>41899</v>
      </c>
      <c r="C3218" s="535"/>
    </row>
    <row r="3219" spans="1:3" ht="13.5">
      <c r="A3219" s="527" t="s">
        <v>5734</v>
      </c>
      <c r="B3219" s="528">
        <v>41899</v>
      </c>
      <c r="C3219" s="535"/>
    </row>
    <row r="3220" spans="1:3" ht="13.5">
      <c r="A3220" s="527" t="s">
        <v>5735</v>
      </c>
      <c r="B3220" s="528">
        <v>41899</v>
      </c>
      <c r="C3220" s="535"/>
    </row>
    <row r="3221" spans="1:3" ht="13.5">
      <c r="A3221" s="527" t="s">
        <v>5736</v>
      </c>
      <c r="B3221" s="528">
        <v>41899</v>
      </c>
      <c r="C3221" s="535"/>
    </row>
    <row r="3222" spans="1:3" ht="13.5">
      <c r="A3222" s="527" t="s">
        <v>5737</v>
      </c>
      <c r="B3222" s="528">
        <v>41899</v>
      </c>
      <c r="C3222" s="535"/>
    </row>
    <row r="3223" spans="1:3" ht="13.5">
      <c r="A3223" s="527" t="s">
        <v>5738</v>
      </c>
      <c r="B3223" s="528">
        <v>41899</v>
      </c>
      <c r="C3223" s="535">
        <v>70</v>
      </c>
    </row>
    <row r="3224" spans="1:3" ht="13.5">
      <c r="A3224" s="527" t="s">
        <v>5739</v>
      </c>
      <c r="B3224" s="528">
        <v>41899</v>
      </c>
      <c r="C3224" s="535">
        <v>100</v>
      </c>
    </row>
    <row r="3225" spans="1:3" ht="13.5">
      <c r="A3225" s="527" t="s">
        <v>5740</v>
      </c>
      <c r="B3225" s="528">
        <v>41899</v>
      </c>
      <c r="C3225" s="535">
        <v>100</v>
      </c>
    </row>
    <row r="3226" spans="1:3" ht="13.5">
      <c r="A3226" s="527" t="s">
        <v>5741</v>
      </c>
      <c r="B3226" s="528">
        <v>41899</v>
      </c>
      <c r="C3226" s="535"/>
    </row>
    <row r="3227" spans="1:3" ht="13.5">
      <c r="A3227" s="527" t="s">
        <v>5742</v>
      </c>
      <c r="B3227" s="528">
        <v>41899</v>
      </c>
      <c r="C3227" s="535">
        <v>70</v>
      </c>
    </row>
    <row r="3228" spans="1:3" ht="13.5">
      <c r="A3228" s="527" t="s">
        <v>5743</v>
      </c>
      <c r="B3228" s="528">
        <v>41899</v>
      </c>
      <c r="C3228" s="535"/>
    </row>
    <row r="3229" spans="1:3" ht="13.5">
      <c r="A3229" s="527" t="s">
        <v>5744</v>
      </c>
      <c r="B3229" s="528">
        <v>41899</v>
      </c>
      <c r="C3229" s="535"/>
    </row>
    <row r="3230" spans="1:3" ht="13.5">
      <c r="A3230" s="527" t="s">
        <v>5745</v>
      </c>
      <c r="B3230" s="528">
        <v>41899</v>
      </c>
      <c r="C3230" s="535"/>
    </row>
    <row r="3231" spans="1:3" ht="13.5">
      <c r="A3231" s="527" t="s">
        <v>5746</v>
      </c>
      <c r="B3231" s="528">
        <v>41899</v>
      </c>
      <c r="C3231" s="535"/>
    </row>
    <row r="3232" spans="1:3" ht="13.5">
      <c r="A3232" s="527" t="s">
        <v>5747</v>
      </c>
      <c r="B3232" s="528">
        <v>41899</v>
      </c>
      <c r="C3232" s="535"/>
    </row>
    <row r="3233" spans="1:3" ht="13.5">
      <c r="A3233" s="527" t="s">
        <v>5748</v>
      </c>
      <c r="B3233" s="528">
        <v>41899</v>
      </c>
      <c r="C3233" s="535"/>
    </row>
    <row r="3234" spans="1:3" ht="13.5">
      <c r="A3234" s="527" t="s">
        <v>5749</v>
      </c>
      <c r="B3234" s="528">
        <v>41899</v>
      </c>
      <c r="C3234" s="535">
        <v>30</v>
      </c>
    </row>
    <row r="3235" spans="1:3" ht="13.5">
      <c r="A3235" s="527" t="s">
        <v>5750</v>
      </c>
      <c r="B3235" s="528">
        <v>41899</v>
      </c>
      <c r="C3235" s="535"/>
    </row>
    <row r="3236" spans="1:3" ht="13.5">
      <c r="A3236" s="527" t="s">
        <v>5751</v>
      </c>
      <c r="B3236" s="528">
        <v>41899</v>
      </c>
      <c r="C3236" s="535">
        <v>30</v>
      </c>
    </row>
    <row r="3237" spans="1:3" ht="13.5">
      <c r="A3237" s="527" t="s">
        <v>5752</v>
      </c>
      <c r="B3237" s="528">
        <v>41899</v>
      </c>
      <c r="C3237" s="535"/>
    </row>
    <row r="3238" spans="1:3" ht="13.5">
      <c r="A3238" s="527" t="s">
        <v>5753</v>
      </c>
      <c r="B3238" s="528">
        <v>41899</v>
      </c>
      <c r="C3238" s="535">
        <v>30</v>
      </c>
    </row>
    <row r="3239" spans="1:3" ht="13.5">
      <c r="A3239" s="527" t="s">
        <v>5754</v>
      </c>
      <c r="B3239" s="528">
        <v>41899</v>
      </c>
      <c r="C3239" s="535"/>
    </row>
    <row r="3240" spans="1:3" ht="13.5">
      <c r="A3240" s="527" t="s">
        <v>5755</v>
      </c>
      <c r="B3240" s="528">
        <v>41899</v>
      </c>
      <c r="C3240" s="535"/>
    </row>
    <row r="3241" spans="1:3" ht="13.5">
      <c r="A3241" s="527" t="s">
        <v>5756</v>
      </c>
      <c r="B3241" s="528">
        <v>41899</v>
      </c>
      <c r="C3241" s="535"/>
    </row>
    <row r="3242" spans="1:3" ht="13.5">
      <c r="A3242" s="527" t="s">
        <v>5757</v>
      </c>
      <c r="B3242" s="528">
        <v>41899</v>
      </c>
      <c r="C3242" s="535"/>
    </row>
    <row r="3243" spans="1:3" ht="13.5">
      <c r="A3243" s="527" t="s">
        <v>5758</v>
      </c>
      <c r="B3243" s="528">
        <v>41899</v>
      </c>
      <c r="C3243" s="535"/>
    </row>
    <row r="3244" spans="1:3" ht="13.5">
      <c r="A3244" s="527" t="s">
        <v>5759</v>
      </c>
      <c r="B3244" s="528">
        <v>41899</v>
      </c>
      <c r="C3244" s="535"/>
    </row>
    <row r="3245" spans="1:3" ht="13.5">
      <c r="A3245" s="527" t="s">
        <v>5760</v>
      </c>
      <c r="B3245" s="528">
        <v>41899</v>
      </c>
      <c r="C3245" s="535">
        <v>50</v>
      </c>
    </row>
    <row r="3246" spans="1:3" ht="13.5">
      <c r="A3246" s="527" t="s">
        <v>5761</v>
      </c>
      <c r="B3246" s="528">
        <v>41899</v>
      </c>
      <c r="C3246" s="535">
        <v>50</v>
      </c>
    </row>
    <row r="3247" spans="1:3" ht="13.5">
      <c r="A3247" s="527" t="s">
        <v>5762</v>
      </c>
      <c r="B3247" s="528">
        <v>41899</v>
      </c>
      <c r="C3247" s="535">
        <v>50</v>
      </c>
    </row>
    <row r="3248" spans="1:3" ht="13.5">
      <c r="A3248" s="527" t="s">
        <v>5763</v>
      </c>
      <c r="B3248" s="528">
        <v>41899</v>
      </c>
      <c r="C3248" s="535"/>
    </row>
    <row r="3249" spans="1:3" ht="13.5">
      <c r="A3249" s="527" t="s">
        <v>5764</v>
      </c>
      <c r="B3249" s="528">
        <v>41899</v>
      </c>
      <c r="C3249" s="535">
        <v>50</v>
      </c>
    </row>
    <row r="3250" spans="1:3" ht="13.5">
      <c r="A3250" s="527" t="s">
        <v>5765</v>
      </c>
      <c r="B3250" s="528">
        <v>41899</v>
      </c>
      <c r="C3250" s="535"/>
    </row>
    <row r="3251" spans="1:3" ht="13.5">
      <c r="A3251" s="527" t="s">
        <v>5766</v>
      </c>
      <c r="B3251" s="528">
        <v>41899</v>
      </c>
      <c r="C3251" s="535"/>
    </row>
    <row r="3252" spans="1:3" ht="13.5">
      <c r="A3252" s="527" t="s">
        <v>5767</v>
      </c>
      <c r="B3252" s="528">
        <v>41899</v>
      </c>
      <c r="C3252" s="535"/>
    </row>
    <row r="3253" spans="1:3" ht="13.5">
      <c r="A3253" s="527" t="s">
        <v>5768</v>
      </c>
      <c r="B3253" s="528">
        <v>41899</v>
      </c>
      <c r="C3253" s="535"/>
    </row>
    <row r="3254" spans="1:3" ht="13.5">
      <c r="A3254" s="527" t="s">
        <v>5769</v>
      </c>
      <c r="B3254" s="528">
        <v>41899</v>
      </c>
      <c r="C3254" s="535"/>
    </row>
    <row r="3255" spans="1:3" ht="13.5">
      <c r="A3255" s="527" t="s">
        <v>5770</v>
      </c>
      <c r="B3255" s="528">
        <v>41899</v>
      </c>
      <c r="C3255" s="535"/>
    </row>
    <row r="3256" spans="1:3" ht="13.5">
      <c r="A3256" s="527" t="s">
        <v>5771</v>
      </c>
      <c r="B3256" s="528">
        <v>41899</v>
      </c>
      <c r="C3256" s="535">
        <v>50</v>
      </c>
    </row>
    <row r="3257" spans="1:3" ht="13.5">
      <c r="A3257" s="527" t="s">
        <v>5772</v>
      </c>
      <c r="B3257" s="528">
        <v>41899</v>
      </c>
      <c r="C3257" s="535">
        <v>50</v>
      </c>
    </row>
    <row r="3258" spans="1:3" ht="13.5">
      <c r="A3258" s="527" t="s">
        <v>5773</v>
      </c>
      <c r="B3258" s="528">
        <v>41899</v>
      </c>
      <c r="C3258" s="535">
        <v>50</v>
      </c>
    </row>
    <row r="3259" spans="1:3" ht="13.5">
      <c r="A3259" s="527" t="s">
        <v>5774</v>
      </c>
      <c r="B3259" s="528">
        <v>41899</v>
      </c>
      <c r="C3259" s="535"/>
    </row>
    <row r="3260" spans="1:3" ht="13.5">
      <c r="A3260" s="527" t="s">
        <v>5775</v>
      </c>
      <c r="B3260" s="528">
        <v>41899</v>
      </c>
      <c r="C3260" s="535">
        <v>50</v>
      </c>
    </row>
    <row r="3261" spans="1:3" ht="13.5">
      <c r="A3261" s="527" t="s">
        <v>5776</v>
      </c>
      <c r="B3261" s="528">
        <v>41899</v>
      </c>
      <c r="C3261" s="535"/>
    </row>
    <row r="3262" spans="1:3" ht="13.5">
      <c r="A3262" s="527" t="s">
        <v>5777</v>
      </c>
      <c r="B3262" s="528">
        <v>41899</v>
      </c>
      <c r="C3262" s="535"/>
    </row>
    <row r="3263" spans="1:3" ht="13.5">
      <c r="A3263" s="527" t="s">
        <v>5778</v>
      </c>
      <c r="B3263" s="528">
        <v>41899</v>
      </c>
      <c r="C3263" s="535"/>
    </row>
    <row r="3264" spans="1:3" ht="13.5">
      <c r="A3264" s="527" t="s">
        <v>5779</v>
      </c>
      <c r="B3264" s="528">
        <v>41899</v>
      </c>
      <c r="C3264" s="535"/>
    </row>
    <row r="3265" spans="1:3" ht="13.5">
      <c r="A3265" s="527" t="s">
        <v>5780</v>
      </c>
      <c r="B3265" s="528">
        <v>41899</v>
      </c>
      <c r="C3265" s="535"/>
    </row>
    <row r="3266" spans="1:3" ht="13.5">
      <c r="A3266" s="527" t="s">
        <v>5781</v>
      </c>
      <c r="B3266" s="528">
        <v>41899</v>
      </c>
      <c r="C3266" s="535"/>
    </row>
    <row r="3267" spans="1:3" ht="13.5">
      <c r="A3267" s="527" t="s">
        <v>5782</v>
      </c>
      <c r="B3267" s="528">
        <v>41899</v>
      </c>
      <c r="C3267" s="535">
        <v>30</v>
      </c>
    </row>
    <row r="3268" spans="1:3" ht="13.5">
      <c r="A3268" s="527" t="s">
        <v>5783</v>
      </c>
      <c r="B3268" s="528">
        <v>41899</v>
      </c>
      <c r="C3268" s="535">
        <v>30</v>
      </c>
    </row>
    <row r="3269" spans="1:3" ht="13.5">
      <c r="A3269" s="527" t="s">
        <v>5784</v>
      </c>
      <c r="B3269" s="528">
        <v>41899</v>
      </c>
      <c r="C3269" s="535">
        <v>32</v>
      </c>
    </row>
    <row r="3270" spans="1:3" ht="13.5">
      <c r="A3270" s="527" t="s">
        <v>5785</v>
      </c>
      <c r="B3270" s="528">
        <v>41899</v>
      </c>
      <c r="C3270" s="535"/>
    </row>
    <row r="3271" spans="1:3" ht="13.5">
      <c r="A3271" s="527" t="s">
        <v>5786</v>
      </c>
      <c r="B3271" s="528">
        <v>41899</v>
      </c>
      <c r="C3271" s="535">
        <v>30</v>
      </c>
    </row>
    <row r="3272" spans="1:3" ht="13.5">
      <c r="A3272" s="527" t="s">
        <v>5787</v>
      </c>
      <c r="B3272" s="528">
        <v>41899</v>
      </c>
      <c r="C3272" s="535"/>
    </row>
    <row r="3273" spans="1:3" ht="13.5">
      <c r="A3273" s="527" t="s">
        <v>5788</v>
      </c>
      <c r="B3273" s="528">
        <v>41899</v>
      </c>
      <c r="C3273" s="535"/>
    </row>
    <row r="3274" spans="1:3" ht="13.5">
      <c r="A3274" s="527" t="s">
        <v>5789</v>
      </c>
      <c r="B3274" s="528">
        <v>41899</v>
      </c>
      <c r="C3274" s="535"/>
    </row>
    <row r="3275" spans="1:3" ht="13.5">
      <c r="A3275" s="527" t="s">
        <v>5790</v>
      </c>
      <c r="B3275" s="528">
        <v>41899</v>
      </c>
      <c r="C3275" s="535"/>
    </row>
    <row r="3276" spans="1:3" ht="13.5">
      <c r="A3276" s="527" t="s">
        <v>5791</v>
      </c>
      <c r="B3276" s="528">
        <v>41899</v>
      </c>
      <c r="C3276" s="535"/>
    </row>
    <row r="3277" spans="1:3" ht="13.5">
      <c r="A3277" s="527" t="s">
        <v>5792</v>
      </c>
      <c r="B3277" s="528">
        <v>41899</v>
      </c>
      <c r="C3277" s="535"/>
    </row>
    <row r="3278" spans="1:3" ht="13.5">
      <c r="A3278" s="527" t="s">
        <v>5793</v>
      </c>
      <c r="B3278" s="528">
        <v>41899</v>
      </c>
      <c r="C3278" s="535">
        <v>31</v>
      </c>
    </row>
    <row r="3279" spans="1:3" ht="13.5">
      <c r="A3279" s="527" t="s">
        <v>5794</v>
      </c>
      <c r="B3279" s="528">
        <v>41899</v>
      </c>
      <c r="C3279" s="535">
        <v>30</v>
      </c>
    </row>
    <row r="3280" spans="1:3" ht="13.5">
      <c r="A3280" s="527" t="s">
        <v>5795</v>
      </c>
      <c r="B3280" s="528">
        <v>41899</v>
      </c>
      <c r="C3280" s="535">
        <v>30</v>
      </c>
    </row>
    <row r="3281" spans="1:3" ht="13.5">
      <c r="A3281" s="527" t="s">
        <v>5796</v>
      </c>
      <c r="B3281" s="528">
        <v>41899</v>
      </c>
      <c r="C3281" s="535"/>
    </row>
    <row r="3282" spans="1:3" ht="13.5">
      <c r="A3282" s="527" t="s">
        <v>5797</v>
      </c>
      <c r="B3282" s="528">
        <v>41899</v>
      </c>
      <c r="C3282" s="535">
        <v>30</v>
      </c>
    </row>
    <row r="3283" spans="1:3" ht="13.5">
      <c r="A3283" s="527" t="s">
        <v>5798</v>
      </c>
      <c r="B3283" s="528">
        <v>41899</v>
      </c>
      <c r="C3283" s="535"/>
    </row>
    <row r="3284" spans="1:3" ht="13.5">
      <c r="A3284" s="527" t="s">
        <v>5799</v>
      </c>
      <c r="B3284" s="528">
        <v>41899</v>
      </c>
      <c r="C3284" s="535"/>
    </row>
    <row r="3285" spans="1:3" ht="13.5">
      <c r="A3285" s="527" t="s">
        <v>5800</v>
      </c>
      <c r="B3285" s="528">
        <v>41899</v>
      </c>
      <c r="C3285" s="535"/>
    </row>
    <row r="3286" spans="1:3" ht="13.5">
      <c r="A3286" s="527" t="s">
        <v>5801</v>
      </c>
      <c r="B3286" s="528">
        <v>41899</v>
      </c>
      <c r="C3286" s="535"/>
    </row>
    <row r="3287" spans="1:3" ht="13.5">
      <c r="A3287" s="527" t="s">
        <v>5802</v>
      </c>
      <c r="B3287" s="528">
        <v>41899</v>
      </c>
      <c r="C3287" s="535"/>
    </row>
    <row r="3288" spans="1:3" ht="13.5">
      <c r="A3288" s="527" t="s">
        <v>5803</v>
      </c>
      <c r="B3288" s="528">
        <v>41899</v>
      </c>
      <c r="C3288" s="535"/>
    </row>
    <row r="3289" spans="1:3" ht="13.5">
      <c r="A3289" s="527" t="s">
        <v>5804</v>
      </c>
      <c r="B3289" s="528">
        <v>41899</v>
      </c>
      <c r="C3289" s="535">
        <v>30</v>
      </c>
    </row>
    <row r="3290" spans="1:3" ht="13.5">
      <c r="A3290" s="527" t="s">
        <v>5805</v>
      </c>
      <c r="B3290" s="528">
        <v>41899</v>
      </c>
      <c r="C3290" s="535">
        <v>50</v>
      </c>
    </row>
    <row r="3291" spans="1:3" ht="13.5">
      <c r="A3291" s="527" t="s">
        <v>5806</v>
      </c>
      <c r="B3291" s="528">
        <v>41899</v>
      </c>
      <c r="C3291" s="535">
        <v>50</v>
      </c>
    </row>
    <row r="3292" spans="1:3" ht="13.5">
      <c r="A3292" s="527" t="s">
        <v>5807</v>
      </c>
      <c r="B3292" s="528">
        <v>41899</v>
      </c>
      <c r="C3292" s="535"/>
    </row>
    <row r="3293" spans="1:3" ht="13.5">
      <c r="A3293" s="527" t="s">
        <v>5808</v>
      </c>
      <c r="B3293" s="528">
        <v>41899</v>
      </c>
      <c r="C3293" s="535">
        <v>50</v>
      </c>
    </row>
    <row r="3294" spans="1:3" ht="13.5">
      <c r="A3294" s="527" t="s">
        <v>5809</v>
      </c>
      <c r="B3294" s="528">
        <v>41899</v>
      </c>
      <c r="C3294" s="535"/>
    </row>
    <row r="3295" spans="1:3" ht="13.5">
      <c r="A3295" s="527" t="s">
        <v>5810</v>
      </c>
      <c r="B3295" s="528">
        <v>41899</v>
      </c>
      <c r="C3295" s="535"/>
    </row>
    <row r="3296" spans="1:3" ht="13.5">
      <c r="A3296" s="527" t="s">
        <v>5811</v>
      </c>
      <c r="B3296" s="528">
        <v>41899</v>
      </c>
      <c r="C3296" s="535"/>
    </row>
    <row r="3297" spans="1:3" ht="13.5">
      <c r="A3297" s="527" t="s">
        <v>5812</v>
      </c>
      <c r="B3297" s="528">
        <v>41899</v>
      </c>
      <c r="C3297" s="535"/>
    </row>
    <row r="3298" spans="1:3" ht="13.5">
      <c r="A3298" s="527" t="s">
        <v>5813</v>
      </c>
      <c r="B3298" s="528">
        <v>41899</v>
      </c>
      <c r="C3298" s="535"/>
    </row>
    <row r="3299" spans="1:3" ht="13.5">
      <c r="A3299" s="527" t="s">
        <v>5814</v>
      </c>
      <c r="B3299" s="528">
        <v>41899</v>
      </c>
      <c r="C3299" s="535"/>
    </row>
    <row r="3300" spans="1:3" ht="13.5">
      <c r="A3300" s="527" t="s">
        <v>5815</v>
      </c>
      <c r="B3300" s="528">
        <v>41899</v>
      </c>
      <c r="C3300" s="535">
        <v>50</v>
      </c>
    </row>
    <row r="3301" spans="1:3" ht="13.5">
      <c r="A3301" s="527" t="s">
        <v>5816</v>
      </c>
      <c r="B3301" s="528">
        <v>41899</v>
      </c>
      <c r="C3301" s="535">
        <v>50</v>
      </c>
    </row>
    <row r="3302" spans="1:3" ht="13.5">
      <c r="A3302" s="527" t="s">
        <v>5817</v>
      </c>
      <c r="B3302" s="528">
        <v>41899</v>
      </c>
      <c r="C3302" s="535">
        <v>80</v>
      </c>
    </row>
    <row r="3303" spans="1:3" ht="13.5">
      <c r="A3303" s="527" t="s">
        <v>5818</v>
      </c>
      <c r="B3303" s="528">
        <v>41899</v>
      </c>
      <c r="C3303" s="535"/>
    </row>
    <row r="3304" spans="1:3" ht="13.5">
      <c r="A3304" s="527" t="s">
        <v>5819</v>
      </c>
      <c r="B3304" s="528">
        <v>41899</v>
      </c>
      <c r="C3304" s="535">
        <v>80</v>
      </c>
    </row>
    <row r="3305" spans="1:3" ht="13.5">
      <c r="A3305" s="527" t="s">
        <v>5820</v>
      </c>
      <c r="B3305" s="528">
        <v>41900</v>
      </c>
      <c r="C3305" s="535"/>
    </row>
    <row r="3306" spans="1:3" ht="13.5">
      <c r="A3306" s="527" t="s">
        <v>5821</v>
      </c>
      <c r="B3306" s="528">
        <v>41900</v>
      </c>
      <c r="C3306" s="535"/>
    </row>
    <row r="3307" spans="1:3" ht="13.5">
      <c r="A3307" s="527" t="s">
        <v>5822</v>
      </c>
      <c r="B3307" s="528">
        <v>41900</v>
      </c>
      <c r="C3307" s="535">
        <v>50</v>
      </c>
    </row>
    <row r="3308" spans="1:3" ht="13.5">
      <c r="A3308" s="527" t="s">
        <v>5823</v>
      </c>
      <c r="B3308" s="528">
        <v>41900</v>
      </c>
      <c r="C3308" s="535"/>
    </row>
    <row r="3309" spans="1:3" ht="13.5">
      <c r="A3309" s="527" t="s">
        <v>5824</v>
      </c>
      <c r="B3309" s="528">
        <v>41900</v>
      </c>
      <c r="C3309" s="535"/>
    </row>
    <row r="3310" spans="1:3" ht="13.5">
      <c r="A3310" s="527" t="s">
        <v>5825</v>
      </c>
      <c r="B3310" s="528">
        <v>41900</v>
      </c>
      <c r="C3310" s="535"/>
    </row>
    <row r="3311" spans="1:3" ht="13.5">
      <c r="A3311" s="527" t="s">
        <v>5826</v>
      </c>
      <c r="B3311" s="528">
        <v>41900</v>
      </c>
      <c r="C3311" s="535"/>
    </row>
    <row r="3312" spans="1:3" ht="13.5">
      <c r="A3312" s="527" t="s">
        <v>5827</v>
      </c>
      <c r="B3312" s="528">
        <v>41900</v>
      </c>
      <c r="C3312" s="535"/>
    </row>
    <row r="3313" spans="1:3" ht="13.5">
      <c r="A3313" s="527" t="s">
        <v>5828</v>
      </c>
      <c r="B3313" s="528">
        <v>41900</v>
      </c>
      <c r="C3313" s="535"/>
    </row>
    <row r="3314" spans="1:3" ht="13.5">
      <c r="A3314" s="527" t="s">
        <v>5829</v>
      </c>
      <c r="B3314" s="528">
        <v>41900</v>
      </c>
      <c r="C3314" s="535"/>
    </row>
    <row r="3315" spans="1:3" ht="13.5">
      <c r="A3315" s="527" t="s">
        <v>5830</v>
      </c>
      <c r="B3315" s="528">
        <v>41900</v>
      </c>
      <c r="C3315" s="535"/>
    </row>
    <row r="3316" spans="1:3" ht="13.5">
      <c r="A3316" s="527" t="s">
        <v>5831</v>
      </c>
      <c r="B3316" s="528">
        <v>41900</v>
      </c>
      <c r="C3316" s="535"/>
    </row>
    <row r="3317" spans="1:3" ht="13.5">
      <c r="A3317" s="527" t="s">
        <v>5832</v>
      </c>
      <c r="B3317" s="528">
        <v>41900</v>
      </c>
      <c r="C3317" s="535">
        <v>300</v>
      </c>
    </row>
    <row r="3318" spans="1:3" ht="13.5">
      <c r="A3318" s="527" t="s">
        <v>5833</v>
      </c>
      <c r="B3318" s="528">
        <v>41900</v>
      </c>
      <c r="C3318" s="535"/>
    </row>
    <row r="3319" spans="1:3" ht="13.5">
      <c r="A3319" s="527" t="s">
        <v>5834</v>
      </c>
      <c r="B3319" s="528">
        <v>41900</v>
      </c>
      <c r="C3319" s="535"/>
    </row>
    <row r="3320" spans="1:3" ht="13.5">
      <c r="A3320" s="527" t="s">
        <v>5835</v>
      </c>
      <c r="B3320" s="528">
        <v>41900</v>
      </c>
      <c r="C3320" s="535"/>
    </row>
    <row r="3321" spans="1:3" ht="13.5">
      <c r="A3321" s="527" t="s">
        <v>5836</v>
      </c>
      <c r="B3321" s="528">
        <v>41900</v>
      </c>
      <c r="C3321" s="535"/>
    </row>
    <row r="3322" spans="1:3" ht="13.5">
      <c r="A3322" s="527" t="s">
        <v>5837</v>
      </c>
      <c r="B3322" s="528">
        <v>41900</v>
      </c>
      <c r="C3322" s="535"/>
    </row>
    <row r="3323" spans="1:3" ht="13.5">
      <c r="A3323" s="527" t="s">
        <v>5838</v>
      </c>
      <c r="B3323" s="528">
        <v>41900</v>
      </c>
      <c r="C3323" s="535"/>
    </row>
    <row r="3324" spans="1:3" ht="13.5">
      <c r="A3324" s="527" t="s">
        <v>5839</v>
      </c>
      <c r="B3324" s="528">
        <v>41900</v>
      </c>
      <c r="C3324" s="535"/>
    </row>
    <row r="3325" spans="1:3" ht="13.5">
      <c r="A3325" s="527" t="s">
        <v>5840</v>
      </c>
      <c r="B3325" s="528">
        <v>41900</v>
      </c>
      <c r="C3325" s="535"/>
    </row>
    <row r="3326" spans="1:3" ht="13.5">
      <c r="A3326" s="527" t="s">
        <v>5841</v>
      </c>
      <c r="B3326" s="528">
        <v>41900</v>
      </c>
      <c r="C3326" s="535"/>
    </row>
    <row r="3327" spans="1:3" ht="13.5">
      <c r="A3327" s="527" t="s">
        <v>5842</v>
      </c>
      <c r="B3327" s="528">
        <v>41900</v>
      </c>
      <c r="C3327" s="535"/>
    </row>
    <row r="3328" spans="1:3" ht="13.5">
      <c r="A3328" s="527" t="s">
        <v>5843</v>
      </c>
      <c r="B3328" s="528">
        <v>41900</v>
      </c>
      <c r="C3328" s="535">
        <v>300</v>
      </c>
    </row>
    <row r="3329" spans="1:3" ht="13.5">
      <c r="A3329" s="527" t="s">
        <v>5844</v>
      </c>
      <c r="B3329" s="528">
        <v>41900</v>
      </c>
      <c r="C3329" s="535"/>
    </row>
    <row r="3330" spans="1:3" ht="13.5">
      <c r="A3330" s="527" t="s">
        <v>5845</v>
      </c>
      <c r="B3330" s="528">
        <v>41900</v>
      </c>
      <c r="C3330" s="535"/>
    </row>
    <row r="3331" spans="1:3" ht="13.5">
      <c r="A3331" s="527" t="s">
        <v>5846</v>
      </c>
      <c r="B3331" s="528">
        <v>41900</v>
      </c>
      <c r="C3331" s="535"/>
    </row>
    <row r="3332" spans="1:3" ht="13.5">
      <c r="A3332" s="527" t="s">
        <v>5847</v>
      </c>
      <c r="B3332" s="528">
        <v>41900</v>
      </c>
      <c r="C3332" s="535"/>
    </row>
    <row r="3333" spans="1:3" ht="13.5">
      <c r="A3333" s="527" t="s">
        <v>5848</v>
      </c>
      <c r="B3333" s="528">
        <v>41900</v>
      </c>
      <c r="C3333" s="535"/>
    </row>
    <row r="3334" spans="1:3" ht="13.5">
      <c r="A3334" s="527" t="s">
        <v>5849</v>
      </c>
      <c r="B3334" s="528">
        <v>41900</v>
      </c>
      <c r="C3334" s="535"/>
    </row>
    <row r="3335" spans="1:3" ht="13.5">
      <c r="A3335" s="527" t="s">
        <v>5850</v>
      </c>
      <c r="B3335" s="528">
        <v>41900</v>
      </c>
      <c r="C3335" s="535"/>
    </row>
    <row r="3336" spans="1:3" ht="13.5">
      <c r="A3336" s="527" t="s">
        <v>5851</v>
      </c>
      <c r="B3336" s="528">
        <v>41900</v>
      </c>
      <c r="C3336" s="535"/>
    </row>
    <row r="3337" spans="1:3" ht="13.5">
      <c r="A3337" s="527" t="s">
        <v>5852</v>
      </c>
      <c r="B3337" s="528">
        <v>41900</v>
      </c>
      <c r="C3337" s="535"/>
    </row>
    <row r="3338" spans="1:3" ht="13.5">
      <c r="A3338" s="527" t="s">
        <v>5853</v>
      </c>
      <c r="B3338" s="528">
        <v>41901</v>
      </c>
      <c r="C3338" s="535"/>
    </row>
    <row r="3339" spans="1:3" ht="13.5">
      <c r="A3339" s="527" t="s">
        <v>5854</v>
      </c>
      <c r="B3339" s="528">
        <v>41901</v>
      </c>
      <c r="C3339" s="535"/>
    </row>
    <row r="3340" spans="1:3" ht="13.5">
      <c r="A3340" s="527" t="s">
        <v>5855</v>
      </c>
      <c r="B3340" s="528">
        <v>41901</v>
      </c>
      <c r="C3340" s="535"/>
    </row>
    <row r="3341" spans="1:3" ht="13.5">
      <c r="A3341" s="527" t="s">
        <v>5856</v>
      </c>
      <c r="B3341" s="528">
        <v>41901</v>
      </c>
      <c r="C3341" s="535"/>
    </row>
    <row r="3342" spans="1:3" ht="13.5">
      <c r="A3342" s="527" t="s">
        <v>5857</v>
      </c>
      <c r="B3342" s="528">
        <v>41901</v>
      </c>
      <c r="C3342" s="535"/>
    </row>
    <row r="3343" spans="1:3" ht="13.5">
      <c r="A3343" s="527" t="s">
        <v>5858</v>
      </c>
      <c r="B3343" s="528">
        <v>41901</v>
      </c>
      <c r="C3343" s="535">
        <v>153</v>
      </c>
    </row>
    <row r="3344" spans="1:3" ht="13.5">
      <c r="A3344" s="527" t="s">
        <v>5859</v>
      </c>
      <c r="B3344" s="528">
        <v>41901</v>
      </c>
      <c r="C3344" s="535">
        <v>45</v>
      </c>
    </row>
    <row r="3345" spans="1:3" ht="13.5">
      <c r="A3345" s="527" t="s">
        <v>5860</v>
      </c>
      <c r="B3345" s="528">
        <v>41901</v>
      </c>
      <c r="C3345" s="535">
        <v>75</v>
      </c>
    </row>
    <row r="3346" spans="1:3" ht="13.5">
      <c r="A3346" s="527" t="s">
        <v>5861</v>
      </c>
      <c r="B3346" s="528">
        <v>41901</v>
      </c>
      <c r="C3346" s="535">
        <v>75</v>
      </c>
    </row>
    <row r="3347" spans="1:3" ht="13.5">
      <c r="A3347" s="527" t="s">
        <v>5862</v>
      </c>
      <c r="B3347" s="528">
        <v>41901</v>
      </c>
      <c r="C3347" s="535">
        <v>45</v>
      </c>
    </row>
    <row r="3348" spans="1:3" ht="13.5">
      <c r="A3348" s="527" t="s">
        <v>5863</v>
      </c>
      <c r="B3348" s="528">
        <v>41901</v>
      </c>
      <c r="C3348" s="535">
        <v>40</v>
      </c>
    </row>
    <row r="3349" spans="1:3" ht="13.5">
      <c r="A3349" s="527" t="s">
        <v>5864</v>
      </c>
      <c r="B3349" s="528">
        <v>41901</v>
      </c>
      <c r="C3349" s="535"/>
    </row>
    <row r="3350" spans="1:3" ht="13.5">
      <c r="A3350" s="527" t="s">
        <v>5865</v>
      </c>
      <c r="B3350" s="528">
        <v>41901</v>
      </c>
      <c r="C3350" s="535"/>
    </row>
    <row r="3351" spans="1:3" ht="13.5">
      <c r="A3351" s="527" t="s">
        <v>5866</v>
      </c>
      <c r="B3351" s="528">
        <v>41901</v>
      </c>
      <c r="C3351" s="535">
        <v>150</v>
      </c>
    </row>
    <row r="3352" spans="1:3" ht="13.5">
      <c r="A3352" s="527" t="s">
        <v>5867</v>
      </c>
      <c r="B3352" s="528">
        <v>41901</v>
      </c>
      <c r="C3352" s="535">
        <v>150</v>
      </c>
    </row>
    <row r="3353" spans="1:3" ht="13.5">
      <c r="A3353" s="527" t="s">
        <v>5868</v>
      </c>
      <c r="B3353" s="528">
        <v>41901</v>
      </c>
      <c r="C3353" s="535"/>
    </row>
    <row r="3354" spans="1:3" ht="13.5">
      <c r="A3354" s="527" t="s">
        <v>5869</v>
      </c>
      <c r="B3354" s="528">
        <v>41901</v>
      </c>
      <c r="C3354" s="535"/>
    </row>
    <row r="3355" spans="1:3" ht="13.5">
      <c r="A3355" s="527" t="s">
        <v>5870</v>
      </c>
      <c r="B3355" s="528">
        <v>41901</v>
      </c>
      <c r="C3355" s="535"/>
    </row>
    <row r="3356" spans="1:3" ht="13.5">
      <c r="A3356" s="527" t="s">
        <v>5871</v>
      </c>
      <c r="B3356" s="528">
        <v>41901</v>
      </c>
      <c r="C3356" s="535"/>
    </row>
    <row r="3357" spans="1:3" ht="13.5">
      <c r="A3357" s="527" t="s">
        <v>5872</v>
      </c>
      <c r="B3357" s="528">
        <v>41901</v>
      </c>
      <c r="C3357" s="535"/>
    </row>
    <row r="3358" spans="1:3" ht="13.5">
      <c r="A3358" s="527" t="s">
        <v>5873</v>
      </c>
      <c r="B3358" s="528">
        <v>41901</v>
      </c>
      <c r="C3358" s="535"/>
    </row>
    <row r="3359" spans="1:3" ht="13.5">
      <c r="A3359" s="527" t="s">
        <v>5874</v>
      </c>
      <c r="B3359" s="528">
        <v>41901</v>
      </c>
      <c r="C3359" s="535"/>
    </row>
    <row r="3360" spans="1:3" ht="13.5">
      <c r="A3360" s="527" t="s">
        <v>5879</v>
      </c>
      <c r="B3360" s="528">
        <v>41906</v>
      </c>
      <c r="C3360" s="535">
        <v>120</v>
      </c>
    </row>
    <row r="3361" spans="1:3" ht="13.5">
      <c r="A3361" s="527" t="s">
        <v>5880</v>
      </c>
      <c r="B3361" s="528">
        <v>41906</v>
      </c>
      <c r="C3361" s="535"/>
    </row>
    <row r="3362" spans="1:3" ht="13.5">
      <c r="A3362" s="527" t="s">
        <v>5881</v>
      </c>
      <c r="B3362" s="528">
        <v>41906</v>
      </c>
      <c r="C3362" s="535"/>
    </row>
    <row r="3363" spans="1:3" ht="13.5">
      <c r="A3363" s="527" t="s">
        <v>5882</v>
      </c>
      <c r="B3363" s="528">
        <v>41906</v>
      </c>
      <c r="C3363" s="535"/>
    </row>
    <row r="3364" spans="1:3" ht="13.5">
      <c r="A3364" s="527" t="s">
        <v>5883</v>
      </c>
      <c r="B3364" s="528">
        <v>41906</v>
      </c>
      <c r="C3364" s="535"/>
    </row>
    <row r="3365" spans="1:3" ht="13.5">
      <c r="A3365" s="527" t="s">
        <v>5884</v>
      </c>
      <c r="B3365" s="528">
        <v>41906</v>
      </c>
      <c r="C3365" s="535"/>
    </row>
    <row r="3366" spans="1:3" ht="13.5">
      <c r="A3366" s="527" t="s">
        <v>5885</v>
      </c>
      <c r="B3366" s="528">
        <v>41906</v>
      </c>
      <c r="C3366" s="535"/>
    </row>
    <row r="3367" spans="1:3" ht="13.5">
      <c r="A3367" s="527" t="s">
        <v>5886</v>
      </c>
      <c r="B3367" s="528">
        <v>41906</v>
      </c>
      <c r="C3367" s="535"/>
    </row>
    <row r="3368" spans="1:3" ht="13.5">
      <c r="A3368" s="527" t="s">
        <v>5887</v>
      </c>
      <c r="B3368" s="528">
        <v>41906</v>
      </c>
      <c r="C3368" s="535"/>
    </row>
    <row r="3369" spans="1:3" ht="13.5">
      <c r="A3369" s="527" t="s">
        <v>5888</v>
      </c>
      <c r="B3369" s="528">
        <v>41906</v>
      </c>
      <c r="C3369" s="535"/>
    </row>
    <row r="3370" spans="1:3" ht="13.5">
      <c r="A3370" s="527" t="s">
        <v>5889</v>
      </c>
      <c r="B3370" s="528">
        <v>41906</v>
      </c>
      <c r="C3370" s="535"/>
    </row>
    <row r="3371" spans="1:3" ht="13.5">
      <c r="A3371" s="527" t="s">
        <v>5890</v>
      </c>
      <c r="B3371" s="528">
        <v>41906</v>
      </c>
      <c r="C3371" s="535"/>
    </row>
    <row r="3372" spans="1:3" ht="13.5">
      <c r="A3372" s="527" t="s">
        <v>5891</v>
      </c>
      <c r="B3372" s="528">
        <v>41906</v>
      </c>
      <c r="C3372" s="535"/>
    </row>
    <row r="3373" spans="1:3" ht="13.5">
      <c r="A3373" s="527" t="s">
        <v>5892</v>
      </c>
      <c r="B3373" s="528">
        <v>41906</v>
      </c>
      <c r="C3373" s="535">
        <v>200</v>
      </c>
    </row>
    <row r="3374" spans="1:3" ht="13.5">
      <c r="A3374" s="527" t="s">
        <v>5893</v>
      </c>
      <c r="B3374" s="528">
        <v>41906</v>
      </c>
      <c r="C3374" s="535">
        <v>150</v>
      </c>
    </row>
    <row r="3375" spans="1:3" ht="13.5">
      <c r="A3375" s="527" t="s">
        <v>5894</v>
      </c>
      <c r="B3375" s="528">
        <v>41906</v>
      </c>
      <c r="C3375" s="535"/>
    </row>
    <row r="3376" spans="1:3" ht="13.5">
      <c r="A3376" s="527" t="s">
        <v>5895</v>
      </c>
      <c r="B3376" s="528">
        <v>41906</v>
      </c>
      <c r="C3376" s="535"/>
    </row>
    <row r="3377" spans="1:3" ht="13.5">
      <c r="A3377" s="527" t="s">
        <v>5896</v>
      </c>
      <c r="B3377" s="528">
        <v>41906</v>
      </c>
      <c r="C3377" s="535"/>
    </row>
    <row r="3378" spans="1:3" ht="13.5">
      <c r="A3378" s="527" t="s">
        <v>5897</v>
      </c>
      <c r="B3378" s="528">
        <v>41906</v>
      </c>
      <c r="C3378" s="535"/>
    </row>
    <row r="3379" spans="1:3" ht="13.5">
      <c r="A3379" s="527" t="s">
        <v>5898</v>
      </c>
      <c r="B3379" s="528">
        <v>41906</v>
      </c>
      <c r="C3379" s="535"/>
    </row>
    <row r="3380" spans="1:3" ht="13.5">
      <c r="A3380" s="527" t="s">
        <v>5899</v>
      </c>
      <c r="B3380" s="528">
        <v>41906</v>
      </c>
      <c r="C3380" s="535"/>
    </row>
    <row r="3381" spans="1:3" ht="13.5">
      <c r="A3381" s="527" t="s">
        <v>5900</v>
      </c>
      <c r="B3381" s="528">
        <v>41906</v>
      </c>
      <c r="C3381" s="535"/>
    </row>
    <row r="3382" spans="1:3" ht="13.5">
      <c r="A3382" s="527" t="s">
        <v>5901</v>
      </c>
      <c r="B3382" s="528">
        <v>41906</v>
      </c>
      <c r="C3382" s="535"/>
    </row>
    <row r="3383" spans="1:3" ht="13.5">
      <c r="A3383" s="527" t="s">
        <v>5902</v>
      </c>
      <c r="B3383" s="528">
        <v>41906</v>
      </c>
      <c r="C3383" s="535"/>
    </row>
    <row r="3384" spans="1:3" ht="13.5">
      <c r="A3384" s="527" t="s">
        <v>5903</v>
      </c>
      <c r="B3384" s="528">
        <v>41906</v>
      </c>
      <c r="C3384" s="535">
        <v>200</v>
      </c>
    </row>
    <row r="3385" spans="1:3" ht="13.5">
      <c r="A3385" s="527" t="s">
        <v>5904</v>
      </c>
      <c r="B3385" s="528">
        <v>41906</v>
      </c>
      <c r="C3385" s="535">
        <v>149</v>
      </c>
    </row>
    <row r="3386" spans="1:3" ht="13.5">
      <c r="A3386" s="527" t="s">
        <v>5905</v>
      </c>
      <c r="B3386" s="528">
        <v>41906</v>
      </c>
      <c r="C3386" s="535"/>
    </row>
    <row r="3387" spans="1:3" ht="13.5">
      <c r="A3387" s="527" t="s">
        <v>5906</v>
      </c>
      <c r="B3387" s="528">
        <v>41906</v>
      </c>
      <c r="C3387" s="535"/>
    </row>
    <row r="3388" spans="1:3" ht="13.5">
      <c r="A3388" s="527" t="s">
        <v>5907</v>
      </c>
      <c r="B3388" s="528">
        <v>41906</v>
      </c>
      <c r="C3388" s="535"/>
    </row>
    <row r="3389" spans="1:3" ht="13.5">
      <c r="A3389" s="527" t="s">
        <v>5908</v>
      </c>
      <c r="B3389" s="528">
        <v>41906</v>
      </c>
      <c r="C3389" s="535"/>
    </row>
    <row r="3390" spans="1:3" ht="13.5">
      <c r="A3390" s="527" t="s">
        <v>5909</v>
      </c>
      <c r="B3390" s="528">
        <v>41906</v>
      </c>
      <c r="C3390" s="535"/>
    </row>
    <row r="3391" spans="1:3" ht="13.5">
      <c r="A3391" s="527" t="s">
        <v>5910</v>
      </c>
      <c r="B3391" s="528">
        <v>41906</v>
      </c>
      <c r="C3391" s="535"/>
    </row>
    <row r="3392" spans="1:3" ht="13.5">
      <c r="A3392" s="527" t="s">
        <v>5911</v>
      </c>
      <c r="B3392" s="528">
        <v>41906</v>
      </c>
      <c r="C3392" s="535"/>
    </row>
    <row r="3393" spans="1:3" ht="13.5">
      <c r="A3393" s="527" t="s">
        <v>5912</v>
      </c>
      <c r="B3393" s="528">
        <v>41906</v>
      </c>
      <c r="C3393" s="535"/>
    </row>
    <row r="3394" spans="1:3" ht="13.5">
      <c r="A3394" s="527" t="s">
        <v>5913</v>
      </c>
      <c r="B3394" s="528">
        <v>41906</v>
      </c>
      <c r="C3394" s="535">
        <v>250</v>
      </c>
    </row>
    <row r="3395" spans="1:3" ht="13.5">
      <c r="A3395" s="527" t="s">
        <v>5914</v>
      </c>
      <c r="B3395" s="528">
        <v>41906</v>
      </c>
      <c r="C3395" s="535">
        <v>200</v>
      </c>
    </row>
    <row r="3396" spans="1:3" ht="13.5">
      <c r="A3396" s="527" t="s">
        <v>5915</v>
      </c>
      <c r="B3396" s="528">
        <v>41906</v>
      </c>
      <c r="C3396" s="535">
        <v>150</v>
      </c>
    </row>
    <row r="3397" spans="1:3" ht="13.5">
      <c r="A3397" s="527" t="s">
        <v>5916</v>
      </c>
      <c r="B3397" s="528">
        <v>41906</v>
      </c>
      <c r="C3397" s="535"/>
    </row>
    <row r="3398" spans="1:3" ht="13.5">
      <c r="A3398" s="527" t="s">
        <v>5917</v>
      </c>
      <c r="B3398" s="528">
        <v>41906</v>
      </c>
      <c r="C3398" s="535"/>
    </row>
    <row r="3399" spans="1:3" ht="13.5">
      <c r="A3399" s="527" t="s">
        <v>5918</v>
      </c>
      <c r="B3399" s="528">
        <v>41906</v>
      </c>
      <c r="C3399" s="535"/>
    </row>
    <row r="3400" spans="1:3" ht="13.5">
      <c r="A3400" s="527" t="s">
        <v>5919</v>
      </c>
      <c r="B3400" s="528">
        <v>41906</v>
      </c>
      <c r="C3400" s="535"/>
    </row>
    <row r="3401" spans="1:3" ht="13.5">
      <c r="A3401" s="527" t="s">
        <v>5920</v>
      </c>
      <c r="B3401" s="528">
        <v>41906</v>
      </c>
      <c r="C3401" s="535"/>
    </row>
    <row r="3402" spans="1:3" ht="13.5">
      <c r="A3402" s="527" t="s">
        <v>5921</v>
      </c>
      <c r="B3402" s="528">
        <v>41906</v>
      </c>
      <c r="C3402" s="535"/>
    </row>
    <row r="3403" spans="1:3" ht="13.5">
      <c r="A3403" s="527" t="s">
        <v>5922</v>
      </c>
      <c r="B3403" s="528">
        <v>41906</v>
      </c>
      <c r="C3403" s="535"/>
    </row>
    <row r="3404" spans="1:3" ht="13.5">
      <c r="A3404" s="527" t="s">
        <v>5923</v>
      </c>
      <c r="B3404" s="528">
        <v>41906</v>
      </c>
      <c r="C3404" s="535"/>
    </row>
    <row r="3405" spans="1:3" ht="13.5">
      <c r="A3405" s="527" t="s">
        <v>5924</v>
      </c>
      <c r="B3405" s="528">
        <v>41906</v>
      </c>
      <c r="C3405" s="535">
        <v>400</v>
      </c>
    </row>
    <row r="3406" spans="1:3" ht="13.5">
      <c r="A3406" s="527" t="s">
        <v>5925</v>
      </c>
      <c r="B3406" s="528">
        <v>41906</v>
      </c>
      <c r="C3406" s="535">
        <v>100</v>
      </c>
    </row>
    <row r="3407" spans="1:3" ht="13.5">
      <c r="A3407" s="527" t="s">
        <v>5926</v>
      </c>
      <c r="B3407" s="528">
        <v>41906</v>
      </c>
      <c r="C3407" s="535">
        <v>87</v>
      </c>
    </row>
    <row r="3408" spans="1:3" ht="13.5">
      <c r="A3408" s="527" t="s">
        <v>5927</v>
      </c>
      <c r="B3408" s="528">
        <v>41906</v>
      </c>
      <c r="C3408" s="535"/>
    </row>
    <row r="3409" spans="1:3" ht="13.5">
      <c r="A3409" s="527" t="s">
        <v>5928</v>
      </c>
      <c r="B3409" s="528">
        <v>41906</v>
      </c>
      <c r="C3409" s="535"/>
    </row>
    <row r="3410" spans="1:3" ht="13.5">
      <c r="A3410" s="527" t="s">
        <v>5929</v>
      </c>
      <c r="B3410" s="528">
        <v>41906</v>
      </c>
      <c r="C3410" s="535"/>
    </row>
    <row r="3411" spans="1:3" ht="13.5">
      <c r="A3411" s="527" t="s">
        <v>5930</v>
      </c>
      <c r="B3411" s="528">
        <v>41906</v>
      </c>
      <c r="C3411" s="535"/>
    </row>
    <row r="3412" spans="1:3" ht="13.5">
      <c r="A3412" s="527" t="s">
        <v>5931</v>
      </c>
      <c r="B3412" s="528">
        <v>41906</v>
      </c>
      <c r="C3412" s="535"/>
    </row>
    <row r="3413" spans="1:3" ht="13.5">
      <c r="A3413" s="527" t="s">
        <v>5932</v>
      </c>
      <c r="B3413" s="528">
        <v>41906</v>
      </c>
      <c r="C3413" s="535"/>
    </row>
    <row r="3414" spans="1:3" ht="13.5">
      <c r="A3414" s="527" t="s">
        <v>5933</v>
      </c>
      <c r="B3414" s="528">
        <v>41906</v>
      </c>
      <c r="C3414" s="535"/>
    </row>
    <row r="3415" spans="1:3" ht="13.5">
      <c r="A3415" s="527" t="s">
        <v>5934</v>
      </c>
      <c r="B3415" s="528">
        <v>41906</v>
      </c>
      <c r="C3415" s="535">
        <v>154</v>
      </c>
    </row>
    <row r="3416" spans="1:3" ht="13.5">
      <c r="A3416" s="527" t="s">
        <v>5935</v>
      </c>
      <c r="B3416" s="528">
        <v>41906</v>
      </c>
      <c r="C3416" s="535"/>
    </row>
    <row r="3417" spans="1:3" ht="13.5">
      <c r="A3417" s="527" t="s">
        <v>5936</v>
      </c>
      <c r="B3417" s="528">
        <v>41906</v>
      </c>
      <c r="C3417" s="535"/>
    </row>
    <row r="3418" spans="1:3" ht="13.5">
      <c r="A3418" s="527" t="s">
        <v>5937</v>
      </c>
      <c r="B3418" s="528">
        <v>41906</v>
      </c>
      <c r="C3418" s="535"/>
    </row>
    <row r="3419" spans="1:3" ht="13.5">
      <c r="A3419" s="527" t="s">
        <v>5938</v>
      </c>
      <c r="B3419" s="528">
        <v>41906</v>
      </c>
      <c r="C3419" s="535"/>
    </row>
    <row r="3420" spans="1:3" ht="13.5">
      <c r="A3420" s="527" t="s">
        <v>5939</v>
      </c>
      <c r="B3420" s="528">
        <v>41906</v>
      </c>
      <c r="C3420" s="535"/>
    </row>
    <row r="3421" spans="1:3" ht="13.5">
      <c r="A3421" s="527" t="s">
        <v>5940</v>
      </c>
      <c r="B3421" s="528">
        <v>41906</v>
      </c>
      <c r="C3421" s="535"/>
    </row>
    <row r="3422" spans="1:3" ht="13.5">
      <c r="A3422" s="527" t="s">
        <v>5941</v>
      </c>
      <c r="B3422" s="528">
        <v>41906</v>
      </c>
      <c r="C3422" s="535"/>
    </row>
    <row r="3423" spans="1:3" ht="13.5">
      <c r="A3423" s="527" t="s">
        <v>5942</v>
      </c>
      <c r="B3423" s="528">
        <v>41906</v>
      </c>
      <c r="C3423" s="535"/>
    </row>
    <row r="3424" spans="1:3" ht="13.5">
      <c r="A3424" s="527" t="s">
        <v>5943</v>
      </c>
      <c r="B3424" s="528">
        <v>41906</v>
      </c>
      <c r="C3424" s="535"/>
    </row>
    <row r="3425" spans="1:3" ht="13.5">
      <c r="A3425" s="527" t="s">
        <v>5944</v>
      </c>
      <c r="B3425" s="528">
        <v>41906</v>
      </c>
      <c r="C3425" s="535"/>
    </row>
    <row r="3426" spans="1:3" ht="13.5">
      <c r="A3426" s="527" t="s">
        <v>5945</v>
      </c>
      <c r="B3426" s="528">
        <v>41906</v>
      </c>
      <c r="C3426" s="535">
        <v>250</v>
      </c>
    </row>
    <row r="3427" spans="1:3" ht="13.5">
      <c r="A3427" s="527" t="s">
        <v>5946</v>
      </c>
      <c r="B3427" s="528">
        <v>41906</v>
      </c>
      <c r="C3427" s="535"/>
    </row>
    <row r="3428" spans="1:3" ht="13.5">
      <c r="A3428" s="527" t="s">
        <v>5947</v>
      </c>
      <c r="B3428" s="528">
        <v>41906</v>
      </c>
      <c r="C3428" s="535"/>
    </row>
    <row r="3429" spans="1:3" ht="13.5">
      <c r="A3429" s="527" t="s">
        <v>5948</v>
      </c>
      <c r="B3429" s="528">
        <v>41906</v>
      </c>
      <c r="C3429" s="535"/>
    </row>
    <row r="3430" spans="1:3" ht="13.5">
      <c r="A3430" s="527" t="s">
        <v>5949</v>
      </c>
      <c r="B3430" s="528">
        <v>41906</v>
      </c>
      <c r="C3430" s="535"/>
    </row>
    <row r="3431" spans="1:3" ht="13.5">
      <c r="A3431" s="527" t="s">
        <v>5950</v>
      </c>
      <c r="B3431" s="528">
        <v>41906</v>
      </c>
      <c r="C3431" s="535"/>
    </row>
    <row r="3432" spans="1:3" ht="13.5">
      <c r="A3432" s="527" t="s">
        <v>5951</v>
      </c>
      <c r="B3432" s="528">
        <v>41906</v>
      </c>
      <c r="C3432" s="535"/>
    </row>
    <row r="3433" spans="1:3" ht="13.5">
      <c r="A3433" s="527" t="s">
        <v>5952</v>
      </c>
      <c r="B3433" s="528">
        <v>41906</v>
      </c>
      <c r="C3433" s="535"/>
    </row>
    <row r="3434" spans="1:3" ht="13.5">
      <c r="A3434" s="527" t="s">
        <v>5953</v>
      </c>
      <c r="B3434" s="528">
        <v>41906</v>
      </c>
      <c r="C3434" s="535"/>
    </row>
    <row r="3435" spans="1:3" ht="13.5">
      <c r="A3435" s="527" t="s">
        <v>5954</v>
      </c>
      <c r="B3435" s="528">
        <v>41906</v>
      </c>
      <c r="C3435" s="535"/>
    </row>
    <row r="3436" spans="1:3" ht="13.5">
      <c r="A3436" s="527" t="s">
        <v>5955</v>
      </c>
      <c r="B3436" s="528">
        <v>41906</v>
      </c>
      <c r="C3436" s="535"/>
    </row>
    <row r="3437" spans="1:3" ht="13.5">
      <c r="A3437" s="527" t="s">
        <v>5956</v>
      </c>
      <c r="B3437" s="528">
        <v>41906</v>
      </c>
      <c r="C3437" s="535">
        <v>250</v>
      </c>
    </row>
    <row r="3438" spans="1:3" ht="13.5">
      <c r="A3438" s="527" t="s">
        <v>5957</v>
      </c>
      <c r="B3438" s="528">
        <v>41906</v>
      </c>
      <c r="C3438" s="535"/>
    </row>
    <row r="3439" spans="1:3" ht="13.5">
      <c r="A3439" s="527" t="s">
        <v>5958</v>
      </c>
      <c r="B3439" s="528">
        <v>41906</v>
      </c>
      <c r="C3439" s="535"/>
    </row>
    <row r="3440" spans="1:3" ht="13.5">
      <c r="A3440" s="527" t="s">
        <v>5959</v>
      </c>
      <c r="B3440" s="528">
        <v>41906</v>
      </c>
      <c r="C3440" s="535"/>
    </row>
    <row r="3441" spans="1:3" ht="13.5">
      <c r="A3441" s="527" t="s">
        <v>5960</v>
      </c>
      <c r="B3441" s="528">
        <v>41906</v>
      </c>
      <c r="C3441" s="535"/>
    </row>
    <row r="3442" spans="1:3" ht="13.5">
      <c r="A3442" s="527" t="s">
        <v>5961</v>
      </c>
      <c r="B3442" s="528">
        <v>41906</v>
      </c>
      <c r="C3442" s="535"/>
    </row>
    <row r="3443" spans="1:3" ht="13.5">
      <c r="A3443" s="527" t="s">
        <v>5962</v>
      </c>
      <c r="B3443" s="528">
        <v>41906</v>
      </c>
      <c r="C3443" s="535"/>
    </row>
    <row r="3444" spans="1:3" ht="13.5">
      <c r="A3444" s="527" t="s">
        <v>5963</v>
      </c>
      <c r="B3444" s="528">
        <v>41906</v>
      </c>
      <c r="C3444" s="535"/>
    </row>
    <row r="3445" spans="1:3" ht="13.5">
      <c r="A3445" s="527" t="s">
        <v>5964</v>
      </c>
      <c r="B3445" s="528">
        <v>41906</v>
      </c>
      <c r="C3445" s="535"/>
    </row>
    <row r="3446" spans="1:3" ht="13.5">
      <c r="A3446" s="527" t="s">
        <v>5965</v>
      </c>
      <c r="B3446" s="528">
        <v>41906</v>
      </c>
      <c r="C3446" s="535"/>
    </row>
    <row r="3447" spans="1:3" ht="13.5">
      <c r="A3447" s="527" t="s">
        <v>5966</v>
      </c>
      <c r="B3447" s="528">
        <v>41906</v>
      </c>
      <c r="C3447" s="535"/>
    </row>
    <row r="3448" spans="1:3" ht="13.5">
      <c r="A3448" s="527" t="s">
        <v>5967</v>
      </c>
      <c r="B3448" s="528">
        <v>41906</v>
      </c>
      <c r="C3448" s="535">
        <v>295</v>
      </c>
    </row>
    <row r="3449" spans="1:3" ht="13.5">
      <c r="A3449" s="527" t="s">
        <v>5968</v>
      </c>
      <c r="B3449" s="528">
        <v>41906</v>
      </c>
      <c r="C3449" s="535">
        <v>194</v>
      </c>
    </row>
    <row r="3450" spans="1:3" ht="13.5">
      <c r="A3450" s="527" t="s">
        <v>5969</v>
      </c>
      <c r="B3450" s="528">
        <v>41906</v>
      </c>
      <c r="C3450" s="535"/>
    </row>
    <row r="3451" spans="1:3" ht="13.5">
      <c r="A3451" s="527" t="s">
        <v>5970</v>
      </c>
      <c r="B3451" s="528">
        <v>41906</v>
      </c>
      <c r="C3451" s="535"/>
    </row>
    <row r="3452" spans="1:3" ht="13.5">
      <c r="A3452" s="527" t="s">
        <v>5971</v>
      </c>
      <c r="B3452" s="528">
        <v>41906</v>
      </c>
      <c r="C3452" s="535"/>
    </row>
    <row r="3453" spans="1:3" ht="13.5">
      <c r="A3453" s="527" t="s">
        <v>5972</v>
      </c>
      <c r="B3453" s="528">
        <v>41906</v>
      </c>
      <c r="C3453" s="535"/>
    </row>
    <row r="3454" spans="1:3" ht="13.5">
      <c r="A3454" s="527" t="s">
        <v>5973</v>
      </c>
      <c r="B3454" s="528">
        <v>41906</v>
      </c>
      <c r="C3454" s="535"/>
    </row>
    <row r="3455" spans="1:3" ht="13.5">
      <c r="A3455" s="527" t="s">
        <v>5974</v>
      </c>
      <c r="B3455" s="528">
        <v>41906</v>
      </c>
      <c r="C3455" s="535"/>
    </row>
    <row r="3456" spans="1:3" ht="13.5">
      <c r="A3456" s="527" t="s">
        <v>5975</v>
      </c>
      <c r="B3456" s="528">
        <v>41906</v>
      </c>
      <c r="C3456" s="535"/>
    </row>
    <row r="3457" spans="1:3" ht="13.5">
      <c r="A3457" s="527" t="s">
        <v>5976</v>
      </c>
      <c r="B3457" s="528">
        <v>41906</v>
      </c>
      <c r="C3457" s="535"/>
    </row>
    <row r="3458" spans="1:3" ht="13.5">
      <c r="A3458" s="527" t="s">
        <v>5977</v>
      </c>
      <c r="B3458" s="528">
        <v>41906</v>
      </c>
      <c r="C3458" s="535"/>
    </row>
    <row r="3459" spans="1:3" ht="13.5">
      <c r="A3459" s="527" t="s">
        <v>5978</v>
      </c>
      <c r="B3459" s="528">
        <v>41907</v>
      </c>
      <c r="C3459" s="535"/>
    </row>
    <row r="3460" spans="1:3" ht="13.5">
      <c r="A3460" s="527" t="s">
        <v>5979</v>
      </c>
      <c r="B3460" s="528">
        <v>41907</v>
      </c>
      <c r="C3460" s="535">
        <v>235</v>
      </c>
    </row>
    <row r="3461" spans="1:3" ht="13.5">
      <c r="A3461" s="527" t="s">
        <v>5980</v>
      </c>
      <c r="B3461" s="528">
        <v>41907</v>
      </c>
      <c r="C3461" s="535">
        <v>70</v>
      </c>
    </row>
    <row r="3462" spans="1:3" ht="13.5">
      <c r="A3462" s="527" t="s">
        <v>5981</v>
      </c>
      <c r="B3462" s="528">
        <v>41907</v>
      </c>
      <c r="C3462" s="535"/>
    </row>
    <row r="3463" spans="1:3" ht="13.5">
      <c r="A3463" s="527" t="s">
        <v>5982</v>
      </c>
      <c r="B3463" s="528">
        <v>41907</v>
      </c>
      <c r="C3463" s="535"/>
    </row>
    <row r="3464" spans="1:3" ht="13.5">
      <c r="A3464" s="527" t="s">
        <v>5983</v>
      </c>
      <c r="B3464" s="528">
        <v>41907</v>
      </c>
      <c r="C3464" s="535"/>
    </row>
    <row r="3465" spans="1:3" ht="13.5">
      <c r="A3465" s="527" t="s">
        <v>5984</v>
      </c>
      <c r="B3465" s="528">
        <v>41907</v>
      </c>
      <c r="C3465" s="535"/>
    </row>
    <row r="3466" spans="1:3" ht="13.5">
      <c r="A3466" s="527" t="s">
        <v>5985</v>
      </c>
      <c r="B3466" s="528">
        <v>41907</v>
      </c>
      <c r="C3466" s="535"/>
    </row>
    <row r="3467" spans="1:3" ht="13.5">
      <c r="A3467" s="527" t="s">
        <v>5986</v>
      </c>
      <c r="B3467" s="528">
        <v>41907</v>
      </c>
      <c r="C3467" s="535"/>
    </row>
    <row r="3468" spans="1:3" ht="13.5">
      <c r="A3468" s="527" t="s">
        <v>5987</v>
      </c>
      <c r="B3468" s="528">
        <v>41907</v>
      </c>
      <c r="C3468" s="535"/>
    </row>
    <row r="3469" spans="1:3" ht="13.5">
      <c r="A3469" s="527" t="s">
        <v>5988</v>
      </c>
      <c r="B3469" s="528">
        <v>41907</v>
      </c>
      <c r="C3469" s="535"/>
    </row>
    <row r="3470" spans="1:3" ht="13.5">
      <c r="A3470" s="527" t="s">
        <v>5989</v>
      </c>
      <c r="B3470" s="528">
        <v>41907</v>
      </c>
      <c r="C3470" s="535"/>
    </row>
    <row r="3471" spans="1:3" ht="13.5">
      <c r="A3471" s="527" t="s">
        <v>5990</v>
      </c>
      <c r="B3471" s="528">
        <v>41907</v>
      </c>
      <c r="C3471" s="535">
        <v>209</v>
      </c>
    </row>
    <row r="3472" spans="1:3" ht="13.5">
      <c r="A3472" s="527" t="s">
        <v>5991</v>
      </c>
      <c r="B3472" s="528">
        <v>41907</v>
      </c>
      <c r="C3472" s="535">
        <v>3</v>
      </c>
    </row>
    <row r="3473" spans="1:3" ht="13.5">
      <c r="A3473" s="527" t="s">
        <v>5992</v>
      </c>
      <c r="B3473" s="528">
        <v>41907</v>
      </c>
      <c r="C3473" s="535"/>
    </row>
    <row r="3474" spans="1:3" ht="13.5">
      <c r="A3474" s="527" t="s">
        <v>5993</v>
      </c>
      <c r="B3474" s="528">
        <v>41907</v>
      </c>
      <c r="C3474" s="535"/>
    </row>
    <row r="3475" spans="1:3" ht="13.5">
      <c r="A3475" s="527" t="s">
        <v>5994</v>
      </c>
      <c r="B3475" s="528">
        <v>41907</v>
      </c>
      <c r="C3475" s="535"/>
    </row>
    <row r="3476" spans="1:3" ht="13.5">
      <c r="A3476" s="527" t="s">
        <v>5995</v>
      </c>
      <c r="B3476" s="528">
        <v>41907</v>
      </c>
      <c r="C3476" s="535"/>
    </row>
    <row r="3477" spans="1:3" ht="13.5">
      <c r="A3477" s="527" t="s">
        <v>5996</v>
      </c>
      <c r="B3477" s="528">
        <v>41907</v>
      </c>
      <c r="C3477" s="535"/>
    </row>
    <row r="3478" spans="1:3" ht="13.5">
      <c r="A3478" s="527" t="s">
        <v>5997</v>
      </c>
      <c r="B3478" s="528">
        <v>41907</v>
      </c>
      <c r="C3478" s="535"/>
    </row>
    <row r="3479" spans="1:3" ht="13.5">
      <c r="A3479" s="527" t="s">
        <v>5998</v>
      </c>
      <c r="B3479" s="528">
        <v>41907</v>
      </c>
      <c r="C3479" s="535"/>
    </row>
    <row r="3480" spans="1:3" ht="13.5">
      <c r="A3480" s="527" t="s">
        <v>5999</v>
      </c>
      <c r="B3480" s="528">
        <v>41907</v>
      </c>
      <c r="C3480" s="535"/>
    </row>
    <row r="3481" spans="1:3" ht="13.5">
      <c r="A3481" s="527" t="s">
        <v>6000</v>
      </c>
      <c r="B3481" s="528">
        <v>41907</v>
      </c>
      <c r="C3481" s="535"/>
    </row>
    <row r="3482" spans="1:3" ht="13.5">
      <c r="A3482" s="527" t="s">
        <v>6001</v>
      </c>
      <c r="B3482" s="528">
        <v>41907</v>
      </c>
      <c r="C3482" s="535">
        <v>84</v>
      </c>
    </row>
    <row r="3483" spans="1:3" ht="13.5">
      <c r="A3483" s="527" t="s">
        <v>6002</v>
      </c>
      <c r="B3483" s="528">
        <v>41907</v>
      </c>
      <c r="C3483" s="535">
        <v>1</v>
      </c>
    </row>
    <row r="3484" spans="1:3" ht="13.5">
      <c r="A3484" s="527" t="s">
        <v>6003</v>
      </c>
      <c r="B3484" s="528">
        <v>41907</v>
      </c>
      <c r="C3484" s="535"/>
    </row>
    <row r="3485" spans="1:3" ht="13.5">
      <c r="A3485" s="527" t="s">
        <v>6004</v>
      </c>
      <c r="B3485" s="528">
        <v>41907</v>
      </c>
      <c r="C3485" s="535"/>
    </row>
    <row r="3486" spans="1:3" ht="13.5">
      <c r="A3486" s="527" t="s">
        <v>6005</v>
      </c>
      <c r="B3486" s="528">
        <v>41907</v>
      </c>
      <c r="C3486" s="535"/>
    </row>
    <row r="3487" spans="1:3" ht="13.5">
      <c r="A3487" s="527" t="s">
        <v>6006</v>
      </c>
      <c r="B3487" s="528">
        <v>41907</v>
      </c>
      <c r="C3487" s="535"/>
    </row>
    <row r="3488" spans="1:3" ht="13.5">
      <c r="A3488" s="527" t="s">
        <v>6007</v>
      </c>
      <c r="B3488" s="528">
        <v>41907</v>
      </c>
      <c r="C3488" s="535"/>
    </row>
    <row r="3489" spans="1:3" ht="13.5">
      <c r="A3489" s="527" t="s">
        <v>6008</v>
      </c>
      <c r="B3489" s="528">
        <v>41907</v>
      </c>
      <c r="C3489" s="535"/>
    </row>
    <row r="3490" spans="1:3" ht="13.5">
      <c r="A3490" s="527" t="s">
        <v>6009</v>
      </c>
      <c r="B3490" s="528">
        <v>41907</v>
      </c>
      <c r="C3490" s="535"/>
    </row>
    <row r="3491" spans="1:3" ht="13.5">
      <c r="A3491" s="527" t="s">
        <v>6010</v>
      </c>
      <c r="B3491" s="528">
        <v>41907</v>
      </c>
      <c r="C3491" s="535"/>
    </row>
    <row r="3492" spans="1:3" ht="13.5">
      <c r="A3492" s="527" t="s">
        <v>6011</v>
      </c>
      <c r="B3492" s="528">
        <v>41907</v>
      </c>
      <c r="C3492" s="535"/>
    </row>
    <row r="3493" spans="1:3" ht="13.5">
      <c r="A3493" s="527" t="s">
        <v>6012</v>
      </c>
      <c r="B3493" s="528">
        <v>41907</v>
      </c>
      <c r="C3493" s="535">
        <v>205</v>
      </c>
    </row>
    <row r="3494" spans="1:3" ht="13.5">
      <c r="A3494" s="527" t="s">
        <v>6013</v>
      </c>
      <c r="B3494" s="528">
        <v>41907</v>
      </c>
      <c r="C3494" s="535">
        <v>42</v>
      </c>
    </row>
    <row r="3495" spans="1:3" ht="13.5">
      <c r="A3495" s="527" t="s">
        <v>6014</v>
      </c>
      <c r="B3495" s="528">
        <v>41907</v>
      </c>
      <c r="C3495" s="535">
        <v>1</v>
      </c>
    </row>
    <row r="3496" spans="1:3" ht="13.5">
      <c r="A3496" s="527" t="s">
        <v>6015</v>
      </c>
      <c r="B3496" s="528">
        <v>41907</v>
      </c>
      <c r="C3496" s="535"/>
    </row>
    <row r="3497" spans="1:3" ht="13.5">
      <c r="A3497" s="527" t="s">
        <v>6016</v>
      </c>
      <c r="B3497" s="528">
        <v>41907</v>
      </c>
      <c r="C3497" s="535"/>
    </row>
    <row r="3498" spans="1:3" ht="13.5">
      <c r="A3498" s="527" t="s">
        <v>6017</v>
      </c>
      <c r="B3498" s="528">
        <v>41907</v>
      </c>
      <c r="C3498" s="535"/>
    </row>
    <row r="3499" spans="1:3" ht="13.5">
      <c r="A3499" s="527" t="s">
        <v>6018</v>
      </c>
      <c r="B3499" s="528">
        <v>41907</v>
      </c>
      <c r="C3499" s="535"/>
    </row>
    <row r="3500" spans="1:3" ht="13.5">
      <c r="A3500" s="527" t="s">
        <v>6019</v>
      </c>
      <c r="B3500" s="528">
        <v>41907</v>
      </c>
      <c r="C3500" s="535"/>
    </row>
    <row r="3501" spans="1:3" ht="13.5">
      <c r="A3501" s="527" t="s">
        <v>6020</v>
      </c>
      <c r="B3501" s="528">
        <v>41907</v>
      </c>
      <c r="C3501" s="535"/>
    </row>
    <row r="3502" spans="1:3" ht="13.5">
      <c r="A3502" s="527" t="s">
        <v>6021</v>
      </c>
      <c r="B3502" s="528">
        <v>41907</v>
      </c>
      <c r="C3502" s="535"/>
    </row>
    <row r="3503" spans="1:3" ht="13.5">
      <c r="A3503" s="527" t="s">
        <v>6022</v>
      </c>
      <c r="B3503" s="528">
        <v>41907</v>
      </c>
      <c r="C3503" s="535"/>
    </row>
    <row r="3504" spans="1:3" ht="13.5">
      <c r="A3504" s="527" t="s">
        <v>6023</v>
      </c>
      <c r="B3504" s="528">
        <v>41907</v>
      </c>
      <c r="C3504" s="535"/>
    </row>
    <row r="3505" spans="1:3" ht="13.5">
      <c r="A3505" s="527" t="s">
        <v>6024</v>
      </c>
      <c r="B3505" s="528">
        <v>41907</v>
      </c>
      <c r="C3505" s="535">
        <v>120</v>
      </c>
    </row>
    <row r="3506" spans="1:3" ht="13.5">
      <c r="A3506" s="527" t="s">
        <v>6025</v>
      </c>
      <c r="B3506" s="528">
        <v>41907</v>
      </c>
      <c r="C3506" s="535">
        <v>60</v>
      </c>
    </row>
    <row r="3507" spans="1:3" ht="13.5">
      <c r="A3507" s="527" t="s">
        <v>6026</v>
      </c>
      <c r="B3507" s="528">
        <v>41907</v>
      </c>
      <c r="C3507" s="535"/>
    </row>
    <row r="3508" spans="1:3" ht="13.5">
      <c r="A3508" s="527" t="s">
        <v>6027</v>
      </c>
      <c r="B3508" s="528">
        <v>41907</v>
      </c>
      <c r="C3508" s="535"/>
    </row>
    <row r="3509" spans="1:3" ht="13.5">
      <c r="A3509" s="527" t="s">
        <v>6028</v>
      </c>
      <c r="B3509" s="528">
        <v>41907</v>
      </c>
      <c r="C3509" s="535"/>
    </row>
    <row r="3510" spans="1:3" ht="13.5">
      <c r="A3510" s="527" t="s">
        <v>6029</v>
      </c>
      <c r="B3510" s="528">
        <v>41907</v>
      </c>
      <c r="C3510" s="535"/>
    </row>
    <row r="3511" spans="1:3" ht="13.5">
      <c r="A3511" s="527" t="s">
        <v>6030</v>
      </c>
      <c r="B3511" s="528">
        <v>41907</v>
      </c>
      <c r="C3511" s="535"/>
    </row>
    <row r="3512" spans="1:3" ht="13.5">
      <c r="A3512" s="527" t="s">
        <v>6031</v>
      </c>
      <c r="B3512" s="528">
        <v>41907</v>
      </c>
      <c r="C3512" s="535"/>
    </row>
    <row r="3513" spans="1:3" ht="13.5">
      <c r="A3513" s="527" t="s">
        <v>6032</v>
      </c>
      <c r="B3513" s="528">
        <v>41907</v>
      </c>
      <c r="C3513" s="535"/>
    </row>
    <row r="3514" spans="1:3" ht="13.5">
      <c r="A3514" s="527" t="s">
        <v>6033</v>
      </c>
      <c r="B3514" s="528">
        <v>41907</v>
      </c>
      <c r="C3514" s="535"/>
    </row>
    <row r="3515" spans="1:3" ht="13.5">
      <c r="A3515" s="527" t="s">
        <v>6034</v>
      </c>
      <c r="B3515" s="528">
        <v>41907</v>
      </c>
      <c r="C3515" s="535"/>
    </row>
    <row r="3516" spans="1:3" ht="13.5">
      <c r="A3516" s="527" t="s">
        <v>6035</v>
      </c>
      <c r="B3516" s="528">
        <v>41907</v>
      </c>
      <c r="C3516" s="535">
        <v>250</v>
      </c>
    </row>
    <row r="3517" spans="1:3" ht="13.5">
      <c r="A3517" s="527" t="s">
        <v>6036</v>
      </c>
      <c r="B3517" s="528">
        <v>41907</v>
      </c>
      <c r="C3517" s="535">
        <v>100</v>
      </c>
    </row>
    <row r="3518" spans="1:3" ht="13.5">
      <c r="A3518" s="527" t="s">
        <v>6037</v>
      </c>
      <c r="B3518" s="528">
        <v>41907</v>
      </c>
      <c r="C3518" s="535"/>
    </row>
    <row r="3519" spans="1:3" ht="13.5">
      <c r="A3519" s="527" t="s">
        <v>6038</v>
      </c>
      <c r="B3519" s="528">
        <v>41907</v>
      </c>
      <c r="C3519" s="535"/>
    </row>
    <row r="3520" spans="1:3" ht="13.5">
      <c r="A3520" s="527" t="s">
        <v>6039</v>
      </c>
      <c r="B3520" s="528">
        <v>41907</v>
      </c>
      <c r="C3520" s="535"/>
    </row>
    <row r="3521" spans="1:3" ht="13.5">
      <c r="A3521" s="527" t="s">
        <v>6040</v>
      </c>
      <c r="B3521" s="528">
        <v>41907</v>
      </c>
      <c r="C3521" s="535"/>
    </row>
    <row r="3522" spans="1:3" ht="13.5">
      <c r="A3522" s="527" t="s">
        <v>6041</v>
      </c>
      <c r="B3522" s="528">
        <v>41907</v>
      </c>
      <c r="C3522" s="535"/>
    </row>
    <row r="3523" spans="1:3" ht="13.5">
      <c r="A3523" s="527" t="s">
        <v>6042</v>
      </c>
      <c r="B3523" s="528">
        <v>41907</v>
      </c>
      <c r="C3523" s="535"/>
    </row>
    <row r="3524" spans="1:3" ht="13.5">
      <c r="A3524" s="527" t="s">
        <v>6043</v>
      </c>
      <c r="B3524" s="528">
        <v>41907</v>
      </c>
      <c r="C3524" s="535"/>
    </row>
    <row r="3525" spans="1:3" ht="13.5">
      <c r="A3525" s="527" t="s">
        <v>6044</v>
      </c>
      <c r="B3525" s="528">
        <v>41908</v>
      </c>
      <c r="C3525" s="535">
        <v>53</v>
      </c>
    </row>
    <row r="3526" spans="1:3" ht="13.5">
      <c r="A3526" s="527" t="s">
        <v>6045</v>
      </c>
      <c r="B3526" s="528">
        <v>41908</v>
      </c>
      <c r="C3526" s="535"/>
    </row>
    <row r="3527" spans="1:3" ht="13.5">
      <c r="A3527" s="527" t="s">
        <v>6046</v>
      </c>
      <c r="B3527" s="528">
        <v>41908</v>
      </c>
      <c r="C3527" s="535"/>
    </row>
    <row r="3528" spans="1:3" ht="13.5">
      <c r="A3528" s="527" t="s">
        <v>6047</v>
      </c>
      <c r="B3528" s="528">
        <v>41908</v>
      </c>
      <c r="C3528" s="535"/>
    </row>
    <row r="3529" spans="1:3" ht="13.5">
      <c r="A3529" s="527" t="s">
        <v>6048</v>
      </c>
      <c r="B3529" s="528">
        <v>41908</v>
      </c>
      <c r="C3529" s="535"/>
    </row>
    <row r="3530" spans="1:3" ht="13.5">
      <c r="A3530" s="527" t="s">
        <v>6049</v>
      </c>
      <c r="B3530" s="528">
        <v>41908</v>
      </c>
      <c r="C3530" s="535">
        <v>120</v>
      </c>
    </row>
    <row r="3531" spans="1:3" ht="13.5">
      <c r="A3531" s="527" t="s">
        <v>6050</v>
      </c>
      <c r="B3531" s="528">
        <v>41908</v>
      </c>
      <c r="C3531" s="535">
        <v>5</v>
      </c>
    </row>
    <row r="3532" spans="1:3" ht="13.5">
      <c r="A3532" s="527" t="s">
        <v>6051</v>
      </c>
      <c r="B3532" s="528">
        <v>41908</v>
      </c>
      <c r="C3532" s="535"/>
    </row>
    <row r="3533" spans="1:3" ht="13.5">
      <c r="A3533" s="527" t="s">
        <v>6052</v>
      </c>
      <c r="B3533" s="528">
        <v>41908</v>
      </c>
      <c r="C3533" s="535"/>
    </row>
    <row r="3534" spans="1:3" ht="13.5">
      <c r="A3534" s="527" t="s">
        <v>6053</v>
      </c>
      <c r="B3534" s="528">
        <v>41908</v>
      </c>
      <c r="C3534" s="535"/>
    </row>
    <row r="3535" spans="1:3" ht="13.5">
      <c r="A3535" s="527" t="s">
        <v>6054</v>
      </c>
      <c r="B3535" s="528">
        <v>41908</v>
      </c>
      <c r="C3535" s="535"/>
    </row>
    <row r="3536" spans="1:3" ht="13.5">
      <c r="A3536" s="527" t="s">
        <v>6055</v>
      </c>
      <c r="B3536" s="528">
        <v>41908</v>
      </c>
      <c r="C3536" s="535"/>
    </row>
    <row r="3537" spans="1:3" ht="13.5">
      <c r="A3537" s="527" t="s">
        <v>6056</v>
      </c>
      <c r="B3537" s="528">
        <v>41908</v>
      </c>
      <c r="C3537" s="535"/>
    </row>
    <row r="3538" spans="1:3" ht="13.5">
      <c r="A3538" s="527" t="s">
        <v>6057</v>
      </c>
      <c r="B3538" s="528">
        <v>41908</v>
      </c>
      <c r="C3538" s="535"/>
    </row>
    <row r="3539" spans="1:3" ht="13.5">
      <c r="A3539" s="527" t="s">
        <v>6058</v>
      </c>
      <c r="B3539" s="528">
        <v>41908</v>
      </c>
      <c r="C3539" s="535"/>
    </row>
    <row r="3540" spans="1:3" ht="13.5">
      <c r="A3540" s="527" t="s">
        <v>6059</v>
      </c>
      <c r="B3540" s="528">
        <v>41908</v>
      </c>
      <c r="C3540" s="535"/>
    </row>
    <row r="3541" spans="1:3" ht="13.5">
      <c r="A3541" s="527" t="s">
        <v>6060</v>
      </c>
      <c r="B3541" s="528">
        <v>41908</v>
      </c>
      <c r="C3541" s="535"/>
    </row>
    <row r="3542" spans="1:3" ht="13.5">
      <c r="A3542" s="527" t="s">
        <v>6061</v>
      </c>
      <c r="B3542" s="528">
        <v>41908</v>
      </c>
      <c r="C3542" s="535">
        <v>3</v>
      </c>
    </row>
    <row r="3543" spans="1:3" ht="13.5">
      <c r="A3543" s="527" t="s">
        <v>6062</v>
      </c>
      <c r="B3543" s="528">
        <v>41908</v>
      </c>
      <c r="C3543" s="535"/>
    </row>
    <row r="3544" spans="1:3" ht="13.5">
      <c r="A3544" s="527" t="s">
        <v>6063</v>
      </c>
      <c r="B3544" s="528">
        <v>41908</v>
      </c>
      <c r="C3544" s="535"/>
    </row>
    <row r="3545" spans="1:3" ht="13.5">
      <c r="A3545" s="527" t="s">
        <v>6064</v>
      </c>
      <c r="B3545" s="528">
        <v>41908</v>
      </c>
      <c r="C3545" s="535"/>
    </row>
    <row r="3546" spans="1:3" ht="13.5">
      <c r="A3546" s="527" t="s">
        <v>6065</v>
      </c>
      <c r="B3546" s="528">
        <v>41908</v>
      </c>
      <c r="C3546" s="535"/>
    </row>
    <row r="3547" spans="1:3" ht="13.5">
      <c r="A3547" s="527" t="s">
        <v>6066</v>
      </c>
      <c r="B3547" s="528">
        <v>41908</v>
      </c>
      <c r="C3547" s="535"/>
    </row>
    <row r="3548" spans="1:3" ht="13.5">
      <c r="A3548" s="527" t="s">
        <v>6067</v>
      </c>
      <c r="B3548" s="528">
        <v>41908</v>
      </c>
      <c r="C3548" s="535"/>
    </row>
    <row r="3549" spans="1:3" ht="13.5">
      <c r="A3549" s="527" t="s">
        <v>6068</v>
      </c>
      <c r="B3549" s="528">
        <v>41908</v>
      </c>
      <c r="C3549" s="535"/>
    </row>
    <row r="3550" spans="1:3" ht="13.5">
      <c r="A3550" s="527" t="s">
        <v>6069</v>
      </c>
      <c r="B3550" s="528">
        <v>41908</v>
      </c>
      <c r="C3550" s="535"/>
    </row>
    <row r="3551" spans="1:3" ht="13.5">
      <c r="A3551" s="527" t="s">
        <v>6070</v>
      </c>
      <c r="B3551" s="528">
        <v>41908</v>
      </c>
      <c r="C3551" s="535"/>
    </row>
    <row r="3552" spans="1:3" ht="13.5">
      <c r="A3552" s="527" t="s">
        <v>6071</v>
      </c>
      <c r="B3552" s="528">
        <v>41908</v>
      </c>
      <c r="C3552" s="535">
        <v>59</v>
      </c>
    </row>
    <row r="3553" spans="1:3" ht="13.5">
      <c r="A3553" s="527" t="s">
        <v>6072</v>
      </c>
      <c r="B3553" s="528">
        <v>41908</v>
      </c>
      <c r="C3553" s="535">
        <v>8</v>
      </c>
    </row>
    <row r="3554" spans="1:3" ht="13.5">
      <c r="A3554" s="527" t="s">
        <v>6073</v>
      </c>
      <c r="B3554" s="528">
        <v>41908</v>
      </c>
      <c r="C3554" s="535">
        <v>12</v>
      </c>
    </row>
    <row r="3555" spans="1:3" ht="13.5">
      <c r="A3555" s="527" t="s">
        <v>6074</v>
      </c>
      <c r="B3555" s="528">
        <v>41908</v>
      </c>
      <c r="C3555" s="535"/>
    </row>
    <row r="3556" spans="1:3" ht="13.5">
      <c r="A3556" s="527" t="s">
        <v>6075</v>
      </c>
      <c r="B3556" s="528">
        <v>41908</v>
      </c>
      <c r="C3556" s="535"/>
    </row>
    <row r="3557" spans="1:3" ht="13.5">
      <c r="A3557" s="527" t="s">
        <v>6076</v>
      </c>
      <c r="B3557" s="528">
        <v>41908</v>
      </c>
      <c r="C3557" s="535"/>
    </row>
    <row r="3558" spans="1:3" ht="13.5">
      <c r="A3558" s="527" t="s">
        <v>6077</v>
      </c>
      <c r="B3558" s="528">
        <v>41908</v>
      </c>
      <c r="C3558" s="535"/>
    </row>
    <row r="3559" spans="1:3" ht="13.5">
      <c r="A3559" s="527" t="s">
        <v>6078</v>
      </c>
      <c r="B3559" s="528">
        <v>41908</v>
      </c>
      <c r="C3559" s="535"/>
    </row>
    <row r="3560" spans="1:3" ht="13.5">
      <c r="A3560" s="527" t="s">
        <v>6079</v>
      </c>
      <c r="B3560" s="528">
        <v>41908</v>
      </c>
      <c r="C3560" s="535"/>
    </row>
    <row r="3561" spans="1:3" ht="13.5">
      <c r="A3561" s="527" t="s">
        <v>6080</v>
      </c>
      <c r="B3561" s="528">
        <v>41908</v>
      </c>
      <c r="C3561" s="535"/>
    </row>
    <row r="3562" spans="1:3" ht="13.5">
      <c r="A3562" s="527" t="s">
        <v>6081</v>
      </c>
      <c r="B3562" s="528">
        <v>41908</v>
      </c>
      <c r="C3562" s="535"/>
    </row>
    <row r="3563" spans="1:3" ht="13.5">
      <c r="A3563" s="527" t="s">
        <v>6082</v>
      </c>
      <c r="B3563" s="528">
        <v>41908</v>
      </c>
      <c r="C3563" s="535">
        <v>2</v>
      </c>
    </row>
    <row r="3564" spans="1:3" ht="13.5">
      <c r="A3564" s="527" t="s">
        <v>6083</v>
      </c>
      <c r="B3564" s="528">
        <v>41908</v>
      </c>
      <c r="C3564" s="535">
        <v>5</v>
      </c>
    </row>
    <row r="3565" spans="1:3" ht="13.5">
      <c r="A3565" s="527" t="s">
        <v>6084</v>
      </c>
      <c r="B3565" s="528">
        <v>41908</v>
      </c>
      <c r="C3565" s="535">
        <v>1</v>
      </c>
    </row>
    <row r="3566" spans="1:3" ht="13.5">
      <c r="A3566" s="527" t="s">
        <v>6085</v>
      </c>
      <c r="B3566" s="528">
        <v>41908</v>
      </c>
      <c r="C3566" s="535"/>
    </row>
    <row r="3567" spans="1:3" ht="13.5">
      <c r="A3567" s="527" t="s">
        <v>6086</v>
      </c>
      <c r="B3567" s="528">
        <v>41908</v>
      </c>
      <c r="C3567" s="535"/>
    </row>
    <row r="3568" spans="1:3" ht="13.5">
      <c r="A3568" s="527" t="s">
        <v>6087</v>
      </c>
      <c r="B3568" s="528">
        <v>41908</v>
      </c>
      <c r="C3568" s="535"/>
    </row>
    <row r="3569" spans="1:3" ht="13.5">
      <c r="A3569" s="527" t="s">
        <v>6088</v>
      </c>
      <c r="B3569" s="528">
        <v>41908</v>
      </c>
      <c r="C3569" s="535"/>
    </row>
    <row r="3570" spans="1:3" ht="13.5">
      <c r="A3570" s="527" t="s">
        <v>6089</v>
      </c>
      <c r="B3570" s="528">
        <v>41908</v>
      </c>
      <c r="C3570" s="535"/>
    </row>
    <row r="3571" spans="1:3" ht="13.5">
      <c r="A3571" s="527" t="s">
        <v>6090</v>
      </c>
      <c r="B3571" s="528">
        <v>41908</v>
      </c>
      <c r="C3571" s="535"/>
    </row>
    <row r="3572" spans="1:3" ht="13.5">
      <c r="A3572" s="527" t="s">
        <v>6091</v>
      </c>
      <c r="B3572" s="528">
        <v>41908</v>
      </c>
      <c r="C3572" s="535"/>
    </row>
    <row r="3573" spans="1:3" ht="13.5">
      <c r="A3573" s="527" t="s">
        <v>6092</v>
      </c>
      <c r="B3573" s="528">
        <v>41908</v>
      </c>
      <c r="C3573" s="535"/>
    </row>
    <row r="3574" spans="1:3" ht="13.5">
      <c r="A3574" s="527" t="s">
        <v>6093</v>
      </c>
      <c r="B3574" s="528">
        <v>41908</v>
      </c>
      <c r="C3574" s="535">
        <v>184</v>
      </c>
    </row>
    <row r="3575" spans="1:3" ht="13.5">
      <c r="A3575" s="527" t="s">
        <v>6094</v>
      </c>
      <c r="B3575" s="528">
        <v>41908</v>
      </c>
      <c r="C3575" s="535">
        <v>261</v>
      </c>
    </row>
    <row r="3576" spans="1:3" ht="13.5">
      <c r="A3576" s="527" t="s">
        <v>6095</v>
      </c>
      <c r="B3576" s="528">
        <v>41908</v>
      </c>
      <c r="C3576" s="535"/>
    </row>
    <row r="3577" spans="1:3" ht="13.5">
      <c r="A3577" s="527" t="s">
        <v>6096</v>
      </c>
      <c r="B3577" s="528">
        <v>41908</v>
      </c>
      <c r="C3577" s="535"/>
    </row>
    <row r="3578" spans="1:3" ht="13.5">
      <c r="A3578" s="527" t="s">
        <v>6097</v>
      </c>
      <c r="B3578" s="528">
        <v>41908</v>
      </c>
      <c r="C3578" s="535"/>
    </row>
    <row r="3579" spans="1:3" ht="13.5">
      <c r="A3579" s="527" t="s">
        <v>6098</v>
      </c>
      <c r="B3579" s="528">
        <v>41908</v>
      </c>
      <c r="C3579" s="535"/>
    </row>
    <row r="3580" spans="1:3" ht="13.5">
      <c r="A3580" s="527" t="s">
        <v>6099</v>
      </c>
      <c r="B3580" s="528">
        <v>41908</v>
      </c>
      <c r="C3580" s="535"/>
    </row>
    <row r="3581" spans="1:3" ht="13.5">
      <c r="A3581" s="527" t="s">
        <v>6100</v>
      </c>
      <c r="B3581" s="528">
        <v>41908</v>
      </c>
      <c r="C3581" s="535"/>
    </row>
    <row r="3582" spans="1:3" ht="13.5">
      <c r="A3582" s="527" t="s">
        <v>6101</v>
      </c>
      <c r="B3582" s="528">
        <v>41908</v>
      </c>
      <c r="C3582" s="535"/>
    </row>
    <row r="3583" spans="1:3" ht="13.5">
      <c r="A3583" s="527" t="s">
        <v>6102</v>
      </c>
      <c r="B3583" s="528">
        <v>41908</v>
      </c>
      <c r="C3583" s="535"/>
    </row>
    <row r="3584" spans="1:3" ht="13.5">
      <c r="A3584" s="527" t="s">
        <v>6103</v>
      </c>
      <c r="B3584" s="528">
        <v>41908</v>
      </c>
      <c r="C3584" s="535"/>
    </row>
    <row r="3585" spans="1:3" ht="13.5">
      <c r="A3585" s="527" t="s">
        <v>6104</v>
      </c>
      <c r="B3585" s="528">
        <v>41908</v>
      </c>
      <c r="C3585" s="535">
        <v>60</v>
      </c>
    </row>
    <row r="3586" spans="1:3" ht="13.5">
      <c r="A3586" s="527" t="s">
        <v>6105</v>
      </c>
      <c r="B3586" s="528">
        <v>41908</v>
      </c>
      <c r="C3586" s="535"/>
    </row>
    <row r="3587" spans="1:3" ht="13.5">
      <c r="A3587" s="527" t="s">
        <v>6106</v>
      </c>
      <c r="B3587" s="528">
        <v>41908</v>
      </c>
      <c r="C3587" s="535"/>
    </row>
    <row r="3588" spans="1:3" ht="13.5">
      <c r="A3588" s="527" t="s">
        <v>6107</v>
      </c>
      <c r="B3588" s="528">
        <v>41908</v>
      </c>
      <c r="C3588" s="535"/>
    </row>
    <row r="3589" spans="1:3" ht="13.5">
      <c r="A3589" s="527" t="s">
        <v>6108</v>
      </c>
      <c r="B3589" s="528">
        <v>41908</v>
      </c>
      <c r="C3589" s="535"/>
    </row>
    <row r="3590" spans="1:3" ht="13.5">
      <c r="A3590" s="527" t="s">
        <v>6109</v>
      </c>
      <c r="B3590" s="528">
        <v>41908</v>
      </c>
      <c r="C3590" s="535"/>
    </row>
    <row r="3591" spans="1:3" ht="13.5">
      <c r="A3591" s="527" t="s">
        <v>6110</v>
      </c>
      <c r="B3591" s="528">
        <v>41908</v>
      </c>
      <c r="C3591" s="535"/>
    </row>
    <row r="3592" spans="1:3" ht="13.5">
      <c r="A3592" s="527" t="s">
        <v>6111</v>
      </c>
      <c r="B3592" s="528">
        <v>41908</v>
      </c>
      <c r="C3592" s="535"/>
    </row>
    <row r="3593" spans="1:3" ht="13.5">
      <c r="A3593" s="527" t="s">
        <v>6112</v>
      </c>
      <c r="B3593" s="528">
        <v>41908</v>
      </c>
      <c r="C3593" s="535"/>
    </row>
    <row r="3594" spans="1:3" ht="13.5">
      <c r="A3594" s="527" t="s">
        <v>6113</v>
      </c>
      <c r="B3594" s="528">
        <v>41908</v>
      </c>
      <c r="C3594" s="535"/>
    </row>
    <row r="3595" spans="1:3" ht="13.5">
      <c r="A3595" s="527" t="s">
        <v>6114</v>
      </c>
      <c r="B3595" s="528">
        <v>41908</v>
      </c>
      <c r="C3595" s="535"/>
    </row>
    <row r="3596" spans="1:3" ht="13.5">
      <c r="A3596" s="527" t="s">
        <v>6115</v>
      </c>
      <c r="B3596" s="528">
        <v>41908</v>
      </c>
      <c r="C3596" s="535">
        <v>125</v>
      </c>
    </row>
    <row r="3597" spans="1:3" ht="13.5">
      <c r="A3597" s="527" t="s">
        <v>6116</v>
      </c>
      <c r="B3597" s="528">
        <v>41908</v>
      </c>
      <c r="C3597" s="535">
        <v>48</v>
      </c>
    </row>
    <row r="3598" spans="1:3" ht="13.5">
      <c r="A3598" s="527" t="s">
        <v>6117</v>
      </c>
      <c r="B3598" s="528">
        <v>41908</v>
      </c>
      <c r="C3598" s="535">
        <v>79</v>
      </c>
    </row>
    <row r="3599" spans="1:3" ht="13.5">
      <c r="A3599" s="527" t="s">
        <v>6118</v>
      </c>
      <c r="B3599" s="528">
        <v>41908</v>
      </c>
      <c r="C3599" s="535">
        <v>76</v>
      </c>
    </row>
    <row r="3600" spans="1:3" ht="13.5">
      <c r="A3600" s="527" t="s">
        <v>6119</v>
      </c>
      <c r="B3600" s="528">
        <v>41908</v>
      </c>
      <c r="C3600" s="535">
        <v>44</v>
      </c>
    </row>
    <row r="3601" spans="1:3" ht="13.5">
      <c r="A3601" s="527" t="s">
        <v>6120</v>
      </c>
      <c r="B3601" s="528">
        <v>41908</v>
      </c>
      <c r="C3601" s="535">
        <v>33</v>
      </c>
    </row>
    <row r="3602" spans="1:3" ht="13.5">
      <c r="A3602" s="527" t="s">
        <v>6121</v>
      </c>
      <c r="B3602" s="528">
        <v>41908</v>
      </c>
      <c r="C3602" s="535"/>
    </row>
    <row r="3603" spans="1:3" ht="13.5">
      <c r="A3603" s="527" t="s">
        <v>6122</v>
      </c>
      <c r="B3603" s="528">
        <v>41908</v>
      </c>
      <c r="C3603" s="535"/>
    </row>
    <row r="3604" spans="1:3" ht="13.5">
      <c r="A3604" s="527" t="s">
        <v>6123</v>
      </c>
      <c r="B3604" s="528">
        <v>41908</v>
      </c>
      <c r="C3604" s="535"/>
    </row>
    <row r="3605" spans="1:3" ht="13.5">
      <c r="A3605" s="527" t="s">
        <v>6124</v>
      </c>
      <c r="B3605" s="528">
        <v>41908</v>
      </c>
      <c r="C3605" s="535"/>
    </row>
    <row r="3606" spans="1:3" ht="13.5">
      <c r="A3606" s="527" t="s">
        <v>6125</v>
      </c>
      <c r="B3606" s="528">
        <v>41908</v>
      </c>
      <c r="C3606" s="535"/>
    </row>
    <row r="3607" spans="1:3" ht="13.5">
      <c r="A3607" s="527" t="s">
        <v>6126</v>
      </c>
      <c r="B3607" s="528">
        <v>41908</v>
      </c>
      <c r="C3607" s="535"/>
    </row>
    <row r="3608" spans="1:3" ht="13.5">
      <c r="A3608" s="527" t="s">
        <v>6127</v>
      </c>
      <c r="B3608" s="528">
        <v>41908</v>
      </c>
      <c r="C3608" s="535">
        <v>60</v>
      </c>
    </row>
    <row r="3609" spans="1:3" ht="13.5">
      <c r="A3609" s="527" t="s">
        <v>6128</v>
      </c>
      <c r="B3609" s="528">
        <v>41908</v>
      </c>
      <c r="C3609" s="535">
        <v>79</v>
      </c>
    </row>
    <row r="3610" spans="1:3" ht="13.5">
      <c r="A3610" s="527" t="s">
        <v>6129</v>
      </c>
      <c r="B3610" s="528">
        <v>41908</v>
      </c>
      <c r="C3610" s="535">
        <v>60</v>
      </c>
    </row>
    <row r="3611" spans="1:3" ht="13.5">
      <c r="A3611" s="527" t="s">
        <v>6130</v>
      </c>
      <c r="B3611" s="528">
        <v>41908</v>
      </c>
      <c r="C3611" s="535">
        <v>50</v>
      </c>
    </row>
    <row r="3612" spans="1:3" ht="13.5">
      <c r="A3612" s="527" t="s">
        <v>6131</v>
      </c>
      <c r="B3612" s="528">
        <v>41908</v>
      </c>
      <c r="C3612" s="535"/>
    </row>
    <row r="3613" spans="1:3" ht="13.5">
      <c r="A3613" s="527" t="s">
        <v>6132</v>
      </c>
      <c r="B3613" s="528">
        <v>41908</v>
      </c>
      <c r="C3613" s="535"/>
    </row>
    <row r="3614" spans="1:3" ht="13.5">
      <c r="A3614" s="527" t="s">
        <v>6133</v>
      </c>
      <c r="B3614" s="528">
        <v>41908</v>
      </c>
      <c r="C3614" s="535"/>
    </row>
    <row r="3615" spans="1:3" ht="13.5">
      <c r="A3615" s="527" t="s">
        <v>6134</v>
      </c>
      <c r="B3615" s="528">
        <v>41908</v>
      </c>
      <c r="C3615" s="535"/>
    </row>
    <row r="3616" spans="1:3" ht="13.5">
      <c r="A3616" s="527" t="s">
        <v>6135</v>
      </c>
      <c r="B3616" s="528">
        <v>41908</v>
      </c>
      <c r="C3616" s="535"/>
    </row>
    <row r="3617" spans="1:3" ht="13.5">
      <c r="A3617" s="527" t="s">
        <v>6136</v>
      </c>
      <c r="B3617" s="528">
        <v>41908</v>
      </c>
      <c r="C3617" s="535"/>
    </row>
    <row r="3618" spans="1:3" ht="13.5">
      <c r="A3618" s="527" t="s">
        <v>6137</v>
      </c>
      <c r="B3618" s="528">
        <v>41908</v>
      </c>
      <c r="C3618" s="535"/>
    </row>
    <row r="3619" spans="1:3" ht="13.5">
      <c r="A3619" s="527" t="s">
        <v>6138</v>
      </c>
      <c r="B3619" s="528">
        <v>41908</v>
      </c>
      <c r="C3619" s="535">
        <v>60</v>
      </c>
    </row>
    <row r="3620" spans="1:3" ht="13.5">
      <c r="A3620" s="527" t="s">
        <v>6139</v>
      </c>
      <c r="B3620" s="528">
        <v>41908</v>
      </c>
      <c r="C3620" s="535">
        <v>80</v>
      </c>
    </row>
    <row r="3621" spans="1:3" ht="13.5">
      <c r="A3621" s="527" t="s">
        <v>6140</v>
      </c>
      <c r="B3621" s="528">
        <v>41908</v>
      </c>
      <c r="C3621" s="535">
        <v>60</v>
      </c>
    </row>
    <row r="3622" spans="1:3" ht="13.5">
      <c r="A3622" s="527" t="s">
        <v>6141</v>
      </c>
      <c r="B3622" s="528">
        <v>41908</v>
      </c>
      <c r="C3622" s="535">
        <v>50</v>
      </c>
    </row>
    <row r="3623" spans="1:3" ht="13.5">
      <c r="A3623" s="527" t="s">
        <v>6142</v>
      </c>
      <c r="B3623" s="528">
        <v>41908</v>
      </c>
      <c r="C3623" s="535"/>
    </row>
    <row r="3624" spans="1:3" ht="13.5">
      <c r="A3624" s="527" t="s">
        <v>6143</v>
      </c>
      <c r="B3624" s="528">
        <v>41908</v>
      </c>
      <c r="C3624" s="535"/>
    </row>
    <row r="3625" spans="1:3" ht="13.5">
      <c r="A3625" s="527" t="s">
        <v>6144</v>
      </c>
      <c r="B3625" s="528">
        <v>41908</v>
      </c>
      <c r="C3625" s="535"/>
    </row>
    <row r="3626" spans="1:3" ht="13.5">
      <c r="A3626" s="527" t="s">
        <v>6145</v>
      </c>
      <c r="B3626" s="528">
        <v>41908</v>
      </c>
      <c r="C3626" s="535"/>
    </row>
    <row r="3627" spans="1:3" ht="13.5">
      <c r="A3627" s="527" t="s">
        <v>6146</v>
      </c>
      <c r="B3627" s="528">
        <v>41908</v>
      </c>
      <c r="C3627" s="535"/>
    </row>
    <row r="3628" spans="1:3" ht="13.5">
      <c r="A3628" s="527" t="s">
        <v>6147</v>
      </c>
      <c r="B3628" s="528">
        <v>41908</v>
      </c>
      <c r="C3628" s="535"/>
    </row>
    <row r="3629" spans="1:3" ht="13.5">
      <c r="A3629" s="527" t="s">
        <v>6148</v>
      </c>
      <c r="B3629" s="528">
        <v>41908</v>
      </c>
      <c r="C3629" s="535"/>
    </row>
    <row r="3630" spans="1:3" ht="13.5">
      <c r="A3630" s="527" t="s">
        <v>6149</v>
      </c>
      <c r="B3630" s="528">
        <v>41908</v>
      </c>
      <c r="C3630" s="535">
        <v>60</v>
      </c>
    </row>
    <row r="3631" spans="1:3" ht="13.5">
      <c r="A3631" s="527" t="s">
        <v>6150</v>
      </c>
      <c r="B3631" s="528">
        <v>41908</v>
      </c>
      <c r="C3631" s="535">
        <v>80</v>
      </c>
    </row>
    <row r="3632" spans="1:3" ht="13.5">
      <c r="A3632" s="527" t="s">
        <v>6151</v>
      </c>
      <c r="B3632" s="528">
        <v>41908</v>
      </c>
      <c r="C3632" s="535">
        <v>60</v>
      </c>
    </row>
    <row r="3633" spans="1:3" ht="13.5">
      <c r="A3633" s="527" t="s">
        <v>6152</v>
      </c>
      <c r="B3633" s="528">
        <v>41908</v>
      </c>
      <c r="C3633" s="535">
        <v>50</v>
      </c>
    </row>
    <row r="3634" spans="1:3" ht="13.5">
      <c r="A3634" s="527" t="s">
        <v>6153</v>
      </c>
      <c r="B3634" s="528">
        <v>41908</v>
      </c>
      <c r="C3634" s="535"/>
    </row>
    <row r="3635" spans="1:3" ht="13.5">
      <c r="A3635" s="527" t="s">
        <v>6154</v>
      </c>
      <c r="B3635" s="528">
        <v>41908</v>
      </c>
      <c r="C3635" s="535"/>
    </row>
    <row r="3636" spans="1:3" ht="13.5">
      <c r="A3636" s="527" t="s">
        <v>6155</v>
      </c>
      <c r="B3636" s="528">
        <v>41908</v>
      </c>
      <c r="C3636" s="535"/>
    </row>
    <row r="3637" spans="1:3" ht="13.5">
      <c r="A3637" s="527" t="s">
        <v>6156</v>
      </c>
      <c r="B3637" s="528">
        <v>41908</v>
      </c>
      <c r="C3637" s="535"/>
    </row>
    <row r="3638" spans="1:3" ht="13.5">
      <c r="A3638" s="527" t="s">
        <v>6157</v>
      </c>
      <c r="B3638" s="528">
        <v>41908</v>
      </c>
      <c r="C3638" s="535"/>
    </row>
    <row r="3639" spans="1:3" ht="13.5">
      <c r="A3639" s="527" t="s">
        <v>6158</v>
      </c>
      <c r="B3639" s="528">
        <v>41908</v>
      </c>
      <c r="C3639" s="535"/>
    </row>
    <row r="3640" spans="1:3" ht="13.5">
      <c r="A3640" s="527" t="s">
        <v>6159</v>
      </c>
      <c r="B3640" s="528">
        <v>41908</v>
      </c>
      <c r="C3640" s="535"/>
    </row>
    <row r="3641" spans="1:3" ht="13.5">
      <c r="A3641" s="527" t="s">
        <v>6160</v>
      </c>
      <c r="B3641" s="528">
        <v>41908</v>
      </c>
      <c r="C3641" s="535">
        <v>60</v>
      </c>
    </row>
    <row r="3642" spans="1:3" ht="13.5">
      <c r="A3642" s="527" t="s">
        <v>6161</v>
      </c>
      <c r="B3642" s="528">
        <v>41908</v>
      </c>
      <c r="C3642" s="535">
        <v>80</v>
      </c>
    </row>
    <row r="3643" spans="1:3" ht="13.5">
      <c r="A3643" s="527" t="s">
        <v>6162</v>
      </c>
      <c r="B3643" s="528">
        <v>41908</v>
      </c>
      <c r="C3643" s="535">
        <v>60</v>
      </c>
    </row>
    <row r="3644" spans="1:3" ht="13.5">
      <c r="A3644" s="527" t="s">
        <v>6163</v>
      </c>
      <c r="B3644" s="528">
        <v>41908</v>
      </c>
      <c r="C3644" s="535">
        <v>50</v>
      </c>
    </row>
    <row r="3645" spans="1:3" ht="13.5">
      <c r="A3645" s="527" t="s">
        <v>6164</v>
      </c>
      <c r="B3645" s="528">
        <v>41908</v>
      </c>
      <c r="C3645" s="535"/>
    </row>
    <row r="3646" spans="1:3" ht="13.5">
      <c r="A3646" s="527" t="s">
        <v>6165</v>
      </c>
      <c r="B3646" s="528">
        <v>41908</v>
      </c>
      <c r="C3646" s="535"/>
    </row>
    <row r="3647" spans="1:3" ht="13.5">
      <c r="A3647" s="527" t="s">
        <v>6166</v>
      </c>
      <c r="B3647" s="528">
        <v>41908</v>
      </c>
      <c r="C3647" s="535"/>
    </row>
    <row r="3648" spans="1:3" ht="13.5">
      <c r="A3648" s="527" t="s">
        <v>6167</v>
      </c>
      <c r="B3648" s="528">
        <v>41908</v>
      </c>
      <c r="C3648" s="535"/>
    </row>
    <row r="3649" spans="1:3" ht="13.5">
      <c r="A3649" s="527" t="s">
        <v>6168</v>
      </c>
      <c r="B3649" s="528">
        <v>41908</v>
      </c>
      <c r="C3649" s="535"/>
    </row>
    <row r="3650" spans="1:3" ht="13.5">
      <c r="A3650" s="527" t="s">
        <v>6169</v>
      </c>
      <c r="B3650" s="528">
        <v>41908</v>
      </c>
      <c r="C3650" s="535"/>
    </row>
    <row r="3651" spans="1:3" ht="13.5">
      <c r="A3651" s="527" t="s">
        <v>6170</v>
      </c>
      <c r="B3651" s="528">
        <v>41908</v>
      </c>
      <c r="C3651" s="535"/>
    </row>
    <row r="3652" spans="1:3" ht="13.5">
      <c r="A3652" s="527" t="s">
        <v>6171</v>
      </c>
      <c r="B3652" s="528">
        <v>41908</v>
      </c>
      <c r="C3652" s="535">
        <v>60</v>
      </c>
    </row>
    <row r="3653" spans="1:3" ht="13.5">
      <c r="A3653" s="527" t="s">
        <v>6172</v>
      </c>
      <c r="B3653" s="528">
        <v>41908</v>
      </c>
      <c r="C3653" s="535">
        <v>80</v>
      </c>
    </row>
    <row r="3654" spans="1:3" ht="13.5">
      <c r="A3654" s="527" t="s">
        <v>6173</v>
      </c>
      <c r="B3654" s="528">
        <v>41908</v>
      </c>
      <c r="C3654" s="535">
        <v>60</v>
      </c>
    </row>
    <row r="3655" spans="1:3" ht="13.5">
      <c r="A3655" s="527" t="s">
        <v>6174</v>
      </c>
      <c r="B3655" s="528">
        <v>41908</v>
      </c>
      <c r="C3655" s="535">
        <v>50</v>
      </c>
    </row>
    <row r="3656" spans="1:3" ht="13.5">
      <c r="A3656" s="527" t="s">
        <v>6175</v>
      </c>
      <c r="B3656" s="528">
        <v>41908</v>
      </c>
      <c r="C3656" s="535"/>
    </row>
    <row r="3657" spans="1:3" ht="13.5">
      <c r="A3657" s="527" t="s">
        <v>6176</v>
      </c>
      <c r="B3657" s="528">
        <v>41908</v>
      </c>
      <c r="C3657" s="535"/>
    </row>
    <row r="3658" spans="1:3" ht="13.5">
      <c r="A3658" s="527" t="s">
        <v>6177</v>
      </c>
      <c r="B3658" s="528">
        <v>41908</v>
      </c>
      <c r="C3658" s="535"/>
    </row>
    <row r="3659" spans="1:3" ht="13.5">
      <c r="A3659" s="527" t="s">
        <v>6178</v>
      </c>
      <c r="B3659" s="528">
        <v>41908</v>
      </c>
      <c r="C3659" s="535"/>
    </row>
    <row r="3660" spans="1:3" ht="13.5">
      <c r="A3660" s="527" t="s">
        <v>6179</v>
      </c>
      <c r="B3660" s="528">
        <v>41908</v>
      </c>
      <c r="C3660" s="535"/>
    </row>
    <row r="3661" spans="1:3" ht="13.5">
      <c r="A3661" s="527" t="s">
        <v>6180</v>
      </c>
      <c r="B3661" s="528">
        <v>41908</v>
      </c>
      <c r="C3661" s="535"/>
    </row>
    <row r="3662" spans="1:3" ht="13.5">
      <c r="A3662" s="527" t="s">
        <v>6181</v>
      </c>
      <c r="B3662" s="528">
        <v>41908</v>
      </c>
      <c r="C3662" s="535"/>
    </row>
    <row r="3663" spans="1:3" ht="13.5">
      <c r="A3663" s="527" t="s">
        <v>6182</v>
      </c>
      <c r="B3663" s="528">
        <v>41908</v>
      </c>
      <c r="C3663" s="535">
        <v>70</v>
      </c>
    </row>
    <row r="3664" spans="1:3" ht="13.5">
      <c r="A3664" s="527" t="s">
        <v>6183</v>
      </c>
      <c r="B3664" s="528">
        <v>41908</v>
      </c>
      <c r="C3664" s="535">
        <v>70</v>
      </c>
    </row>
    <row r="3665" spans="1:3" ht="13.5">
      <c r="A3665" s="527" t="s">
        <v>6184</v>
      </c>
      <c r="B3665" s="528">
        <v>41908</v>
      </c>
      <c r="C3665" s="535">
        <v>60</v>
      </c>
    </row>
    <row r="3666" spans="1:3" ht="13.5">
      <c r="A3666" s="527" t="s">
        <v>6185</v>
      </c>
      <c r="B3666" s="528">
        <v>41908</v>
      </c>
      <c r="C3666" s="535">
        <v>50</v>
      </c>
    </row>
    <row r="3667" spans="1:3" ht="13.5">
      <c r="A3667" s="527" t="s">
        <v>6186</v>
      </c>
      <c r="B3667" s="528">
        <v>41908</v>
      </c>
      <c r="C3667" s="535">
        <v>50</v>
      </c>
    </row>
    <row r="3668" spans="1:3" ht="13.5">
      <c r="A3668" s="527" t="s">
        <v>6187</v>
      </c>
      <c r="B3668" s="528">
        <v>41912</v>
      </c>
      <c r="C3668" s="535"/>
    </row>
    <row r="3669" spans="1:3" ht="13.5">
      <c r="A3669" s="527" t="s">
        <v>6188</v>
      </c>
      <c r="B3669" s="528">
        <v>41912</v>
      </c>
      <c r="C3669" s="535">
        <v>350</v>
      </c>
    </row>
    <row r="3670" spans="1:3" ht="13.5">
      <c r="A3670" s="527" t="s">
        <v>6189</v>
      </c>
      <c r="B3670" s="528">
        <v>41912</v>
      </c>
      <c r="C3670" s="535"/>
    </row>
    <row r="3671" spans="1:3" ht="13.5">
      <c r="A3671" s="527" t="s">
        <v>6190</v>
      </c>
      <c r="B3671" s="528">
        <v>41912</v>
      </c>
      <c r="C3671" s="535"/>
    </row>
    <row r="3672" spans="1:3" ht="13.5">
      <c r="A3672" s="527" t="s">
        <v>6191</v>
      </c>
      <c r="B3672" s="528">
        <v>41912</v>
      </c>
      <c r="C3672" s="535"/>
    </row>
    <row r="3673" spans="1:3" ht="13.5">
      <c r="A3673" s="527" t="s">
        <v>6192</v>
      </c>
      <c r="B3673" s="528">
        <v>41912</v>
      </c>
      <c r="C3673" s="535"/>
    </row>
    <row r="3674" spans="1:3" ht="13.5">
      <c r="A3674" s="527" t="s">
        <v>6193</v>
      </c>
      <c r="B3674" s="528">
        <v>41912</v>
      </c>
      <c r="C3674" s="535"/>
    </row>
    <row r="3675" spans="1:3" ht="13.5">
      <c r="A3675" s="527" t="s">
        <v>6194</v>
      </c>
      <c r="B3675" s="528">
        <v>41912</v>
      </c>
      <c r="C3675" s="535"/>
    </row>
    <row r="3676" spans="1:3" ht="13.5">
      <c r="A3676" s="527" t="s">
        <v>6195</v>
      </c>
      <c r="B3676" s="528">
        <v>41912</v>
      </c>
      <c r="C3676" s="535"/>
    </row>
    <row r="3677" spans="1:3" ht="13.5">
      <c r="A3677" s="527" t="s">
        <v>6196</v>
      </c>
      <c r="B3677" s="528">
        <v>41912</v>
      </c>
      <c r="C3677" s="535"/>
    </row>
    <row r="3678" spans="1:3" ht="13.5">
      <c r="A3678" s="527" t="s">
        <v>6197</v>
      </c>
      <c r="B3678" s="528">
        <v>41912</v>
      </c>
      <c r="C3678" s="535"/>
    </row>
    <row r="3679" spans="1:3" ht="13.5">
      <c r="A3679" s="527" t="s">
        <v>6198</v>
      </c>
      <c r="B3679" s="528">
        <v>41912</v>
      </c>
      <c r="C3679" s="535"/>
    </row>
    <row r="3680" spans="1:3" ht="13.5">
      <c r="A3680" s="527" t="s">
        <v>6199</v>
      </c>
      <c r="B3680" s="528">
        <v>41912</v>
      </c>
      <c r="C3680" s="535"/>
    </row>
    <row r="3681" spans="1:3" ht="13.5">
      <c r="A3681" s="527" t="s">
        <v>6200</v>
      </c>
      <c r="B3681" s="528">
        <v>41912</v>
      </c>
      <c r="C3681" s="535">
        <v>31</v>
      </c>
    </row>
    <row r="3682" spans="1:3" ht="13.5">
      <c r="A3682" s="527" t="s">
        <v>6201</v>
      </c>
      <c r="B3682" s="528">
        <v>41912</v>
      </c>
      <c r="C3682" s="535"/>
    </row>
    <row r="3683" spans="1:3" ht="13.5">
      <c r="A3683" s="527" t="s">
        <v>6202</v>
      </c>
      <c r="B3683" s="528">
        <v>41912</v>
      </c>
      <c r="C3683" s="535"/>
    </row>
    <row r="3684" spans="1:3" ht="13.5">
      <c r="A3684" s="527" t="s">
        <v>6203</v>
      </c>
      <c r="B3684" s="528">
        <v>41912</v>
      </c>
      <c r="C3684" s="535"/>
    </row>
    <row r="3685" spans="1:3" ht="13.5">
      <c r="A3685" s="527" t="s">
        <v>6204</v>
      </c>
      <c r="B3685" s="528">
        <v>41912</v>
      </c>
      <c r="C3685" s="535"/>
    </row>
    <row r="3686" spans="1:3" ht="13.5">
      <c r="A3686" s="527" t="s">
        <v>6205</v>
      </c>
      <c r="B3686" s="528">
        <v>41912</v>
      </c>
      <c r="C3686" s="535"/>
    </row>
    <row r="3687" spans="1:3" ht="13.5">
      <c r="A3687" s="527" t="s">
        <v>6206</v>
      </c>
      <c r="B3687" s="528">
        <v>41912</v>
      </c>
      <c r="C3687" s="535"/>
    </row>
    <row r="3688" spans="1:3" ht="13.5">
      <c r="A3688" s="527" t="s">
        <v>6207</v>
      </c>
      <c r="B3688" s="528">
        <v>41912</v>
      </c>
      <c r="C3688" s="535"/>
    </row>
    <row r="3689" spans="1:3" ht="13.5">
      <c r="A3689" s="527" t="s">
        <v>6208</v>
      </c>
      <c r="B3689" s="528">
        <v>41912</v>
      </c>
      <c r="C3689" s="535"/>
    </row>
    <row r="3690" spans="1:3" ht="13.5">
      <c r="A3690" s="527" t="s">
        <v>6209</v>
      </c>
      <c r="B3690" s="528">
        <v>41912</v>
      </c>
      <c r="C3690" s="535"/>
    </row>
    <row r="3691" spans="1:3" ht="13.5">
      <c r="A3691" s="527" t="s">
        <v>6210</v>
      </c>
      <c r="B3691" s="528">
        <v>41912</v>
      </c>
      <c r="C3691" s="535"/>
    </row>
    <row r="3692" spans="1:3" ht="13.5">
      <c r="A3692" s="527" t="s">
        <v>6211</v>
      </c>
      <c r="B3692" s="528">
        <v>41912</v>
      </c>
      <c r="C3692" s="535">
        <v>29</v>
      </c>
    </row>
    <row r="3693" spans="1:3" ht="13.5">
      <c r="A3693" s="527" t="s">
        <v>6212</v>
      </c>
      <c r="B3693" s="528">
        <v>41912</v>
      </c>
      <c r="C3693" s="535">
        <v>6</v>
      </c>
    </row>
    <row r="3694" spans="1:3" ht="13.5">
      <c r="A3694" s="527" t="s">
        <v>6213</v>
      </c>
      <c r="B3694" s="528">
        <v>41912</v>
      </c>
      <c r="C3694" s="535"/>
    </row>
    <row r="3695" spans="1:3" ht="13.5">
      <c r="A3695" s="527" t="s">
        <v>6214</v>
      </c>
      <c r="B3695" s="528">
        <v>41912</v>
      </c>
      <c r="C3695" s="535"/>
    </row>
    <row r="3696" spans="1:3" ht="13.5">
      <c r="A3696" s="527" t="s">
        <v>6215</v>
      </c>
      <c r="B3696" s="528">
        <v>41912</v>
      </c>
      <c r="C3696" s="535"/>
    </row>
    <row r="3697" spans="1:3" ht="13.5">
      <c r="A3697" s="527" t="s">
        <v>6216</v>
      </c>
      <c r="B3697" s="528">
        <v>41912</v>
      </c>
      <c r="C3697" s="535"/>
    </row>
    <row r="3698" spans="1:3" ht="13.5">
      <c r="A3698" s="527" t="s">
        <v>6217</v>
      </c>
      <c r="B3698" s="528">
        <v>41912</v>
      </c>
      <c r="C3698" s="535"/>
    </row>
    <row r="3699" spans="1:3" ht="13.5">
      <c r="A3699" s="527" t="s">
        <v>6218</v>
      </c>
      <c r="B3699" s="528">
        <v>41912</v>
      </c>
      <c r="C3699" s="535"/>
    </row>
    <row r="3700" spans="1:3" ht="13.5">
      <c r="A3700" s="527" t="s">
        <v>6219</v>
      </c>
      <c r="B3700" s="528">
        <v>41912</v>
      </c>
      <c r="C3700" s="535"/>
    </row>
    <row r="3701" spans="1:3" ht="13.5">
      <c r="A3701" s="527" t="s">
        <v>6220</v>
      </c>
      <c r="B3701" s="528">
        <v>41912</v>
      </c>
      <c r="C3701" s="535"/>
    </row>
    <row r="3702" spans="1:3" ht="13.5">
      <c r="A3702" s="527" t="s">
        <v>6221</v>
      </c>
      <c r="B3702" s="528">
        <v>41912</v>
      </c>
      <c r="C3702" s="535"/>
    </row>
    <row r="3703" spans="1:3" ht="13.5">
      <c r="A3703" s="527" t="s">
        <v>6222</v>
      </c>
      <c r="B3703" s="528">
        <v>41912</v>
      </c>
      <c r="C3703" s="535">
        <v>45</v>
      </c>
    </row>
    <row r="3704" spans="1:3" ht="13.5">
      <c r="A3704" s="527" t="s">
        <v>6223</v>
      </c>
      <c r="B3704" s="528">
        <v>41912</v>
      </c>
      <c r="C3704" s="535">
        <v>5</v>
      </c>
    </row>
    <row r="3705" spans="1:3" ht="13.5">
      <c r="A3705" s="527" t="s">
        <v>6224</v>
      </c>
      <c r="B3705" s="528">
        <v>41912</v>
      </c>
      <c r="C3705" s="535"/>
    </row>
    <row r="3706" spans="1:3" ht="13.5">
      <c r="A3706" s="527" t="s">
        <v>6225</v>
      </c>
      <c r="B3706" s="528">
        <v>41912</v>
      </c>
      <c r="C3706" s="535"/>
    </row>
    <row r="3707" spans="1:3" ht="13.5">
      <c r="A3707" s="527" t="s">
        <v>6226</v>
      </c>
      <c r="B3707" s="528">
        <v>41912</v>
      </c>
      <c r="C3707" s="535"/>
    </row>
    <row r="3708" spans="1:3" ht="13.5">
      <c r="A3708" s="527" t="s">
        <v>6227</v>
      </c>
      <c r="B3708" s="528">
        <v>41912</v>
      </c>
      <c r="C3708" s="535"/>
    </row>
    <row r="3709" spans="1:3" ht="13.5">
      <c r="A3709" s="527" t="s">
        <v>6228</v>
      </c>
      <c r="B3709" s="528">
        <v>41912</v>
      </c>
      <c r="C3709" s="535"/>
    </row>
    <row r="3710" spans="1:3" ht="13.5">
      <c r="A3710" s="527" t="s">
        <v>6229</v>
      </c>
      <c r="B3710" s="528">
        <v>41912</v>
      </c>
      <c r="C3710" s="535"/>
    </row>
    <row r="3711" spans="1:3" ht="13.5">
      <c r="A3711" s="527" t="s">
        <v>6230</v>
      </c>
      <c r="B3711" s="528">
        <v>41912</v>
      </c>
      <c r="C3711" s="535"/>
    </row>
    <row r="3712" spans="1:3" ht="13.5">
      <c r="A3712" s="527" t="s">
        <v>6231</v>
      </c>
      <c r="B3712" s="528">
        <v>41912</v>
      </c>
      <c r="C3712" s="535"/>
    </row>
    <row r="3713" spans="1:3" ht="13.5">
      <c r="A3713" s="527" t="s">
        <v>6232</v>
      </c>
      <c r="B3713" s="528">
        <v>41912</v>
      </c>
      <c r="C3713" s="535">
        <v>21</v>
      </c>
    </row>
    <row r="3714" spans="1:3" ht="13.5">
      <c r="A3714" s="527" t="s">
        <v>6233</v>
      </c>
      <c r="B3714" s="528">
        <v>41912</v>
      </c>
      <c r="C3714" s="535"/>
    </row>
    <row r="3715" spans="1:3" ht="13.5">
      <c r="A3715" s="527" t="s">
        <v>6234</v>
      </c>
      <c r="B3715" s="528">
        <v>41912</v>
      </c>
      <c r="C3715" s="535"/>
    </row>
    <row r="3716" spans="1:3" ht="13.5">
      <c r="A3716" s="527" t="s">
        <v>6235</v>
      </c>
      <c r="B3716" s="528">
        <v>41912</v>
      </c>
      <c r="C3716" s="535"/>
    </row>
    <row r="3717" spans="1:3" ht="13.5">
      <c r="A3717" s="527" t="s">
        <v>6236</v>
      </c>
      <c r="B3717" s="528">
        <v>41912</v>
      </c>
      <c r="C3717" s="535"/>
    </row>
    <row r="3718" spans="1:3" ht="13.5">
      <c r="A3718" s="527" t="s">
        <v>6237</v>
      </c>
      <c r="B3718" s="528">
        <v>41912</v>
      </c>
      <c r="C3718" s="535"/>
    </row>
    <row r="3719" spans="1:3" ht="13.5">
      <c r="A3719" s="527" t="s">
        <v>6238</v>
      </c>
      <c r="B3719" s="528">
        <v>41912</v>
      </c>
      <c r="C3719" s="535"/>
    </row>
    <row r="3720" spans="1:3" ht="13.5">
      <c r="A3720" s="527" t="s">
        <v>6239</v>
      </c>
      <c r="B3720" s="528">
        <v>41912</v>
      </c>
      <c r="C3720" s="535"/>
    </row>
    <row r="3721" spans="1:3" ht="13.5">
      <c r="A3721" s="527" t="s">
        <v>6240</v>
      </c>
      <c r="B3721" s="528">
        <v>41912</v>
      </c>
      <c r="C3721" s="535"/>
    </row>
    <row r="3722" spans="1:3" ht="13.5">
      <c r="A3722" s="527" t="s">
        <v>6241</v>
      </c>
      <c r="B3722" s="528">
        <v>41912</v>
      </c>
      <c r="C3722" s="535"/>
    </row>
    <row r="3723" spans="1:3" ht="13.5">
      <c r="A3723" s="527" t="s">
        <v>6242</v>
      </c>
      <c r="B3723" s="528">
        <v>41912</v>
      </c>
      <c r="C3723" s="535"/>
    </row>
    <row r="3724" spans="1:3" ht="13.5">
      <c r="A3724" s="527" t="s">
        <v>6243</v>
      </c>
      <c r="B3724" s="528">
        <v>41912</v>
      </c>
      <c r="C3724" s="535">
        <v>13</v>
      </c>
    </row>
    <row r="3725" spans="1:3" ht="13.5">
      <c r="A3725" s="527" t="s">
        <v>6244</v>
      </c>
      <c r="B3725" s="528">
        <v>41912</v>
      </c>
      <c r="C3725" s="535"/>
    </row>
    <row r="3726" spans="1:3" ht="13.5">
      <c r="A3726" s="527" t="s">
        <v>6245</v>
      </c>
      <c r="B3726" s="528">
        <v>41912</v>
      </c>
      <c r="C3726" s="535"/>
    </row>
    <row r="3727" spans="1:3" ht="13.5">
      <c r="A3727" s="527" t="s">
        <v>6246</v>
      </c>
      <c r="B3727" s="528">
        <v>41912</v>
      </c>
      <c r="C3727" s="535"/>
    </row>
    <row r="3728" spans="1:3" ht="13.5">
      <c r="A3728" s="527" t="s">
        <v>6247</v>
      </c>
      <c r="B3728" s="528">
        <v>41912</v>
      </c>
      <c r="C3728" s="535"/>
    </row>
    <row r="3729" spans="1:3" ht="13.5">
      <c r="A3729" s="527" t="s">
        <v>6248</v>
      </c>
      <c r="B3729" s="528">
        <v>41912</v>
      </c>
      <c r="C3729" s="535"/>
    </row>
    <row r="3730" spans="1:3" ht="13.5">
      <c r="A3730" s="527" t="s">
        <v>6249</v>
      </c>
      <c r="B3730" s="528">
        <v>41912</v>
      </c>
      <c r="C3730" s="535"/>
    </row>
    <row r="3731" spans="1:3" ht="13.5">
      <c r="A3731" s="527" t="s">
        <v>6250</v>
      </c>
      <c r="B3731" s="528">
        <v>41912</v>
      </c>
      <c r="C3731" s="535"/>
    </row>
    <row r="3732" spans="1:3" ht="13.5">
      <c r="A3732" s="527" t="s">
        <v>6251</v>
      </c>
      <c r="B3732" s="528">
        <v>41912</v>
      </c>
      <c r="C3732" s="535"/>
    </row>
    <row r="3733" spans="1:3" ht="13.5">
      <c r="A3733" s="527" t="s">
        <v>6252</v>
      </c>
      <c r="B3733" s="528">
        <v>41912</v>
      </c>
      <c r="C3733" s="535"/>
    </row>
    <row r="3734" spans="1:3" ht="13.5">
      <c r="A3734" s="527" t="s">
        <v>6253</v>
      </c>
      <c r="B3734" s="528">
        <v>41912</v>
      </c>
      <c r="C3734" s="535"/>
    </row>
    <row r="3735" spans="1:3" ht="13.5">
      <c r="A3735" s="527" t="s">
        <v>6254</v>
      </c>
      <c r="B3735" s="528">
        <v>41912</v>
      </c>
      <c r="C3735" s="535"/>
    </row>
    <row r="3736" spans="1:3" ht="13.5">
      <c r="A3736" s="527" t="s">
        <v>6255</v>
      </c>
      <c r="B3736" s="528">
        <v>41912</v>
      </c>
      <c r="C3736" s="535">
        <v>46</v>
      </c>
    </row>
    <row r="3737" spans="1:3" ht="13.5">
      <c r="A3737" s="527" t="s">
        <v>6256</v>
      </c>
      <c r="B3737" s="528">
        <v>41912</v>
      </c>
      <c r="C3737" s="535">
        <v>16</v>
      </c>
    </row>
    <row r="3738" spans="1:3" ht="13.5">
      <c r="A3738" s="527" t="s">
        <v>6257</v>
      </c>
      <c r="B3738" s="528">
        <v>41912</v>
      </c>
      <c r="C3738" s="535"/>
    </row>
    <row r="3739" spans="1:3" ht="13.5">
      <c r="A3739" s="527" t="s">
        <v>6258</v>
      </c>
      <c r="B3739" s="528">
        <v>41912</v>
      </c>
      <c r="C3739" s="535"/>
    </row>
    <row r="3740" spans="1:3" ht="13.5">
      <c r="A3740" s="527" t="s">
        <v>6259</v>
      </c>
      <c r="B3740" s="528">
        <v>41912</v>
      </c>
      <c r="C3740" s="535"/>
    </row>
    <row r="3741" spans="1:3" ht="13.5">
      <c r="A3741" s="527" t="s">
        <v>6260</v>
      </c>
      <c r="B3741" s="528">
        <v>41912</v>
      </c>
      <c r="C3741" s="535"/>
    </row>
    <row r="3742" spans="1:3" ht="13.5">
      <c r="A3742" s="527" t="s">
        <v>6261</v>
      </c>
      <c r="B3742" s="528">
        <v>41912</v>
      </c>
      <c r="C3742" s="535"/>
    </row>
    <row r="3743" spans="1:3" ht="13.5">
      <c r="A3743" s="527" t="s">
        <v>6262</v>
      </c>
      <c r="B3743" s="528">
        <v>41912</v>
      </c>
      <c r="C3743" s="535"/>
    </row>
    <row r="3744" spans="1:3" ht="13.5">
      <c r="A3744" s="527" t="s">
        <v>6263</v>
      </c>
      <c r="B3744" s="528">
        <v>41912</v>
      </c>
      <c r="C3744" s="535"/>
    </row>
    <row r="3745" spans="1:3" ht="13.5">
      <c r="A3745" s="527" t="s">
        <v>6264</v>
      </c>
      <c r="B3745" s="528">
        <v>41912</v>
      </c>
      <c r="C3745" s="535"/>
    </row>
    <row r="3746" spans="1:3" ht="13.5">
      <c r="A3746" s="527" t="s">
        <v>6265</v>
      </c>
      <c r="B3746" s="528">
        <v>41912</v>
      </c>
      <c r="C3746" s="535"/>
    </row>
    <row r="3747" spans="1:3" ht="13.5">
      <c r="A3747" s="527" t="s">
        <v>6266</v>
      </c>
      <c r="B3747" s="528">
        <v>41912</v>
      </c>
      <c r="C3747" s="535">
        <v>35</v>
      </c>
    </row>
    <row r="3748" spans="1:3" ht="13.5">
      <c r="A3748" s="527" t="s">
        <v>6267</v>
      </c>
      <c r="B3748" s="528">
        <v>41912</v>
      </c>
      <c r="C3748" s="535">
        <v>88</v>
      </c>
    </row>
    <row r="3749" spans="1:3" ht="13.5">
      <c r="A3749" s="527" t="s">
        <v>6268</v>
      </c>
      <c r="B3749" s="528">
        <v>41912</v>
      </c>
      <c r="C3749" s="535"/>
    </row>
    <row r="3750" spans="1:3" ht="13.5">
      <c r="A3750" s="527" t="s">
        <v>6269</v>
      </c>
      <c r="B3750" s="528">
        <v>41912</v>
      </c>
      <c r="C3750" s="535"/>
    </row>
    <row r="3751" spans="1:3" ht="13.5">
      <c r="A3751" s="527" t="s">
        <v>6270</v>
      </c>
      <c r="B3751" s="528">
        <v>41912</v>
      </c>
      <c r="C3751" s="535"/>
    </row>
    <row r="3752" spans="1:3" ht="13.5">
      <c r="A3752" s="527" t="s">
        <v>6271</v>
      </c>
      <c r="B3752" s="528">
        <v>41912</v>
      </c>
      <c r="C3752" s="535"/>
    </row>
    <row r="3753" spans="1:3" ht="13.5">
      <c r="A3753" s="527" t="s">
        <v>6272</v>
      </c>
      <c r="B3753" s="528">
        <v>41912</v>
      </c>
      <c r="C3753" s="535"/>
    </row>
    <row r="3754" spans="1:3" ht="13.5">
      <c r="A3754" s="527" t="s">
        <v>6273</v>
      </c>
      <c r="B3754" s="528">
        <v>41912</v>
      </c>
      <c r="C3754" s="535"/>
    </row>
    <row r="3755" spans="1:3" ht="13.5">
      <c r="A3755" s="527" t="s">
        <v>6274</v>
      </c>
      <c r="B3755" s="528">
        <v>41912</v>
      </c>
      <c r="C3755" s="535"/>
    </row>
    <row r="3756" spans="1:3" ht="13.5">
      <c r="A3756" s="527" t="s">
        <v>6275</v>
      </c>
      <c r="B3756" s="528">
        <v>41912</v>
      </c>
      <c r="C3756" s="535"/>
    </row>
    <row r="3757" spans="1:3" ht="13.5">
      <c r="A3757" s="527" t="s">
        <v>6276</v>
      </c>
      <c r="B3757" s="528">
        <v>41912</v>
      </c>
      <c r="C3757" s="535"/>
    </row>
    <row r="3758" spans="1:3" ht="13.5">
      <c r="A3758" s="527" t="s">
        <v>6277</v>
      </c>
      <c r="B3758" s="528">
        <v>41912</v>
      </c>
      <c r="C3758" s="535">
        <v>105</v>
      </c>
    </row>
    <row r="3759" spans="1:3" ht="13.5">
      <c r="A3759" s="527" t="s">
        <v>6278</v>
      </c>
      <c r="B3759" s="528">
        <v>41912</v>
      </c>
      <c r="C3759" s="535">
        <v>1</v>
      </c>
    </row>
    <row r="3760" spans="1:3" ht="13.5">
      <c r="A3760" s="527" t="s">
        <v>6279</v>
      </c>
      <c r="B3760" s="528">
        <v>41912</v>
      </c>
      <c r="C3760" s="535"/>
    </row>
    <row r="3761" spans="1:3" ht="13.5">
      <c r="A3761" s="527" t="s">
        <v>6280</v>
      </c>
      <c r="B3761" s="528">
        <v>41912</v>
      </c>
      <c r="C3761" s="535"/>
    </row>
    <row r="3762" spans="1:3" ht="13.5">
      <c r="A3762" s="527" t="s">
        <v>6281</v>
      </c>
      <c r="B3762" s="528">
        <v>41912</v>
      </c>
      <c r="C3762" s="535"/>
    </row>
    <row r="3763" spans="1:3" ht="13.5">
      <c r="A3763" s="527" t="s">
        <v>6282</v>
      </c>
      <c r="B3763" s="528">
        <v>41912</v>
      </c>
      <c r="C3763" s="535"/>
    </row>
    <row r="3764" spans="1:3" ht="13.5">
      <c r="A3764" s="527" t="s">
        <v>6283</v>
      </c>
      <c r="B3764" s="528">
        <v>41912</v>
      </c>
      <c r="C3764" s="535"/>
    </row>
    <row r="3765" spans="1:3" ht="13.5">
      <c r="A3765" s="527" t="s">
        <v>6284</v>
      </c>
      <c r="B3765" s="528">
        <v>41912</v>
      </c>
      <c r="C3765" s="535"/>
    </row>
    <row r="3766" spans="1:3" ht="13.5">
      <c r="A3766" s="527" t="s">
        <v>6285</v>
      </c>
      <c r="B3766" s="528">
        <v>41912</v>
      </c>
      <c r="C3766" s="535"/>
    </row>
    <row r="3767" spans="1:3" ht="13.5">
      <c r="A3767" s="527" t="s">
        <v>6286</v>
      </c>
      <c r="B3767" s="528">
        <v>41912</v>
      </c>
      <c r="C3767" s="535"/>
    </row>
    <row r="3768" spans="1:3" ht="13.5">
      <c r="A3768" s="527" t="s">
        <v>6287</v>
      </c>
      <c r="B3768" s="528">
        <v>41912</v>
      </c>
      <c r="C3768" s="535"/>
    </row>
    <row r="3769" spans="1:3" ht="13.5">
      <c r="A3769" s="527" t="s">
        <v>6288</v>
      </c>
      <c r="B3769" s="528">
        <v>41912</v>
      </c>
      <c r="C3769" s="535">
        <v>119</v>
      </c>
    </row>
    <row r="3770" spans="1:3" ht="13.5">
      <c r="A3770" s="527" t="s">
        <v>6289</v>
      </c>
      <c r="B3770" s="528">
        <v>41912</v>
      </c>
      <c r="C3770" s="535">
        <v>59</v>
      </c>
    </row>
    <row r="3771" spans="1:3" ht="13.5">
      <c r="A3771" s="527" t="s">
        <v>6290</v>
      </c>
      <c r="B3771" s="528">
        <v>41912</v>
      </c>
      <c r="C3771" s="535"/>
    </row>
    <row r="3772" spans="1:3" ht="13.5">
      <c r="A3772" s="527" t="s">
        <v>6291</v>
      </c>
      <c r="B3772" s="528">
        <v>41912</v>
      </c>
      <c r="C3772" s="535"/>
    </row>
    <row r="3773" spans="1:3" ht="13.5">
      <c r="A3773" s="527" t="s">
        <v>6292</v>
      </c>
      <c r="B3773" s="528">
        <v>41912</v>
      </c>
      <c r="C3773" s="535"/>
    </row>
    <row r="3774" spans="1:3" ht="13.5">
      <c r="A3774" s="527" t="s">
        <v>6293</v>
      </c>
      <c r="B3774" s="528">
        <v>41912</v>
      </c>
      <c r="C3774" s="535"/>
    </row>
    <row r="3775" spans="1:3" ht="13.5">
      <c r="A3775" s="527" t="s">
        <v>6294</v>
      </c>
      <c r="B3775" s="528">
        <v>41912</v>
      </c>
      <c r="C3775" s="535"/>
    </row>
    <row r="3776" spans="1:3" ht="13.5">
      <c r="A3776" s="527" t="s">
        <v>6295</v>
      </c>
      <c r="B3776" s="528">
        <v>41912</v>
      </c>
      <c r="C3776" s="535"/>
    </row>
    <row r="3777" spans="1:3" ht="13.5">
      <c r="A3777" s="527" t="s">
        <v>6296</v>
      </c>
      <c r="B3777" s="528">
        <v>41912</v>
      </c>
      <c r="C3777" s="535"/>
    </row>
    <row r="3778" spans="1:3" ht="13.5">
      <c r="A3778" s="527" t="s">
        <v>6297</v>
      </c>
      <c r="B3778" s="528">
        <v>41912</v>
      </c>
      <c r="C3778" s="535"/>
    </row>
    <row r="3779" spans="1:3" ht="13.5">
      <c r="A3779" s="527" t="s">
        <v>6298</v>
      </c>
      <c r="B3779" s="528">
        <v>41912</v>
      </c>
      <c r="C3779" s="535"/>
    </row>
    <row r="3780" spans="1:3" ht="13.5">
      <c r="A3780" s="527" t="s">
        <v>6299</v>
      </c>
      <c r="B3780" s="528">
        <v>41912</v>
      </c>
      <c r="C3780" s="535">
        <v>100</v>
      </c>
    </row>
    <row r="3781" spans="1:3" ht="13.5">
      <c r="A3781" s="527" t="s">
        <v>6300</v>
      </c>
      <c r="B3781" s="528">
        <v>41912</v>
      </c>
      <c r="C3781" s="535">
        <v>45</v>
      </c>
    </row>
    <row r="3782" spans="1:3" ht="13.5">
      <c r="A3782" s="527" t="s">
        <v>6301</v>
      </c>
      <c r="B3782" s="528">
        <v>41912</v>
      </c>
      <c r="C3782" s="535"/>
    </row>
    <row r="3783" spans="1:3" ht="13.5">
      <c r="A3783" s="527" t="s">
        <v>6302</v>
      </c>
      <c r="B3783" s="528">
        <v>41912</v>
      </c>
      <c r="C3783" s="535"/>
    </row>
    <row r="3784" spans="1:3" ht="13.5">
      <c r="A3784" s="527" t="s">
        <v>6303</v>
      </c>
      <c r="B3784" s="528">
        <v>41912</v>
      </c>
      <c r="C3784" s="535"/>
    </row>
    <row r="3785" spans="1:3" ht="13.5">
      <c r="A3785" s="527" t="s">
        <v>6304</v>
      </c>
      <c r="B3785" s="528">
        <v>41912</v>
      </c>
      <c r="C3785" s="535"/>
    </row>
    <row r="3786" spans="1:3" ht="13.5">
      <c r="A3786" s="527" t="s">
        <v>6305</v>
      </c>
      <c r="B3786" s="528">
        <v>41912</v>
      </c>
      <c r="C3786" s="535"/>
    </row>
    <row r="3787" spans="1:3" ht="13.5">
      <c r="A3787" s="527" t="s">
        <v>6306</v>
      </c>
      <c r="B3787" s="528">
        <v>41912</v>
      </c>
      <c r="C3787" s="535"/>
    </row>
    <row r="3788" spans="1:3" ht="13.5">
      <c r="A3788" s="527" t="s">
        <v>6307</v>
      </c>
      <c r="B3788" s="528">
        <v>41912</v>
      </c>
      <c r="C3788" s="535"/>
    </row>
    <row r="3789" spans="1:3" ht="13.5">
      <c r="A3789" s="527" t="s">
        <v>6308</v>
      </c>
      <c r="B3789" s="528">
        <v>41912</v>
      </c>
      <c r="C3789" s="535"/>
    </row>
    <row r="3790" spans="1:3" ht="13.5">
      <c r="A3790" s="527" t="s">
        <v>6309</v>
      </c>
      <c r="B3790" s="528">
        <v>41912</v>
      </c>
      <c r="C3790" s="535"/>
    </row>
    <row r="3791" spans="1:3" ht="13.5">
      <c r="A3791" s="527" t="s">
        <v>6310</v>
      </c>
      <c r="B3791" s="528">
        <v>41912</v>
      </c>
      <c r="C3791" s="535">
        <v>113</v>
      </c>
    </row>
    <row r="3792" spans="1:3" ht="13.5">
      <c r="A3792" s="527" t="s">
        <v>6311</v>
      </c>
      <c r="B3792" s="528">
        <v>41912</v>
      </c>
      <c r="C3792" s="535">
        <v>50</v>
      </c>
    </row>
    <row r="3793" spans="1:3" ht="13.5">
      <c r="A3793" s="527" t="s">
        <v>6312</v>
      </c>
      <c r="B3793" s="528">
        <v>41912</v>
      </c>
      <c r="C3793" s="535"/>
    </row>
    <row r="3794" spans="1:3" ht="13.5">
      <c r="A3794" s="527" t="s">
        <v>6313</v>
      </c>
      <c r="B3794" s="528">
        <v>41912</v>
      </c>
      <c r="C3794" s="535"/>
    </row>
    <row r="3795" spans="1:3" ht="13.5">
      <c r="A3795" s="527" t="s">
        <v>6314</v>
      </c>
      <c r="B3795" s="528">
        <v>41912</v>
      </c>
      <c r="C3795" s="535"/>
    </row>
    <row r="3796" spans="1:3" ht="13.5">
      <c r="A3796" s="527" t="s">
        <v>6315</v>
      </c>
      <c r="B3796" s="528">
        <v>41912</v>
      </c>
      <c r="C3796" s="535"/>
    </row>
    <row r="3797" spans="1:3" ht="13.5">
      <c r="A3797" s="527" t="s">
        <v>6316</v>
      </c>
      <c r="B3797" s="528">
        <v>41912</v>
      </c>
      <c r="C3797" s="535"/>
    </row>
    <row r="3798" spans="1:3" ht="13.5">
      <c r="A3798" s="527" t="s">
        <v>6317</v>
      </c>
      <c r="B3798" s="528">
        <v>41912</v>
      </c>
      <c r="C3798" s="535"/>
    </row>
    <row r="3799" spans="1:3" ht="13.5">
      <c r="A3799" s="527" t="s">
        <v>6318</v>
      </c>
      <c r="B3799" s="528">
        <v>41912</v>
      </c>
      <c r="C3799" s="535"/>
    </row>
    <row r="3800" spans="1:3" ht="13.5">
      <c r="A3800" s="527" t="s">
        <v>6319</v>
      </c>
      <c r="B3800" s="528">
        <v>41912</v>
      </c>
      <c r="C3800" s="535"/>
    </row>
    <row r="3801" spans="1:3" ht="13.5">
      <c r="A3801" s="527" t="s">
        <v>6320</v>
      </c>
      <c r="B3801" s="528">
        <v>41912</v>
      </c>
      <c r="C3801" s="535"/>
    </row>
    <row r="3802" spans="1:3" ht="13.5">
      <c r="A3802" s="527" t="s">
        <v>6321</v>
      </c>
      <c r="B3802" s="528">
        <v>41912</v>
      </c>
      <c r="C3802" s="535">
        <v>99</v>
      </c>
    </row>
    <row r="3803" spans="1:3" ht="13.5">
      <c r="A3803" s="527" t="s">
        <v>6322</v>
      </c>
      <c r="B3803" s="528">
        <v>41912</v>
      </c>
      <c r="C3803" s="535">
        <v>50</v>
      </c>
    </row>
    <row r="3804" spans="1:3" ht="13.5">
      <c r="A3804" s="527" t="s">
        <v>6323</v>
      </c>
      <c r="B3804" s="528">
        <v>41912</v>
      </c>
      <c r="C3804" s="535"/>
    </row>
    <row r="3805" spans="1:3" ht="13.5">
      <c r="A3805" s="527" t="s">
        <v>6324</v>
      </c>
      <c r="B3805" s="528">
        <v>41912</v>
      </c>
      <c r="C3805" s="535"/>
    </row>
    <row r="3806" spans="1:3" ht="13.5">
      <c r="A3806" s="527" t="s">
        <v>6325</v>
      </c>
      <c r="B3806" s="528">
        <v>41912</v>
      </c>
      <c r="C3806" s="535"/>
    </row>
    <row r="3807" spans="1:3" ht="13.5">
      <c r="A3807" s="527" t="s">
        <v>6326</v>
      </c>
      <c r="B3807" s="528">
        <v>41912</v>
      </c>
      <c r="C3807" s="535"/>
    </row>
    <row r="3808" spans="1:3" ht="13.5">
      <c r="A3808" s="527" t="s">
        <v>6327</v>
      </c>
      <c r="B3808" s="528">
        <v>41912</v>
      </c>
      <c r="C3808" s="535"/>
    </row>
    <row r="3809" spans="1:3" ht="13.5">
      <c r="A3809" s="527" t="s">
        <v>6328</v>
      </c>
      <c r="B3809" s="528">
        <v>41912</v>
      </c>
      <c r="C3809" s="535"/>
    </row>
    <row r="3810" spans="1:3" ht="13.5">
      <c r="A3810" s="527" t="s">
        <v>6329</v>
      </c>
      <c r="B3810" s="528">
        <v>41912</v>
      </c>
      <c r="C3810" s="535"/>
    </row>
    <row r="3811" spans="1:3" ht="13.5">
      <c r="A3811" s="527" t="s">
        <v>6330</v>
      </c>
      <c r="B3811" s="528">
        <v>41912</v>
      </c>
      <c r="C3811" s="535"/>
    </row>
    <row r="3812" spans="1:3" ht="13.5">
      <c r="A3812" s="527" t="s">
        <v>6331</v>
      </c>
      <c r="B3812" s="528">
        <v>41912</v>
      </c>
      <c r="C3812" s="535">
        <v>128</v>
      </c>
    </row>
    <row r="3813" spans="1:3" ht="13.5">
      <c r="A3813" s="527" t="s">
        <v>6332</v>
      </c>
      <c r="B3813" s="528">
        <v>41912</v>
      </c>
      <c r="C3813" s="535">
        <v>69</v>
      </c>
    </row>
    <row r="3814" spans="1:3" ht="13.5">
      <c r="A3814" s="527" t="s">
        <v>6333</v>
      </c>
      <c r="B3814" s="528">
        <v>41912</v>
      </c>
      <c r="C3814" s="535"/>
    </row>
    <row r="3815" spans="1:3" ht="13.5">
      <c r="A3815" s="527" t="s">
        <v>6334</v>
      </c>
      <c r="B3815" s="528">
        <v>41912</v>
      </c>
      <c r="C3815" s="535"/>
    </row>
    <row r="3816" spans="1:3" ht="13.5">
      <c r="A3816" s="527" t="s">
        <v>6335</v>
      </c>
      <c r="B3816" s="528">
        <v>41912</v>
      </c>
      <c r="C3816" s="535"/>
    </row>
    <row r="3817" spans="1:3" ht="13.5">
      <c r="A3817" s="527" t="s">
        <v>6336</v>
      </c>
      <c r="B3817" s="528">
        <v>41912</v>
      </c>
      <c r="C3817" s="535"/>
    </row>
    <row r="3818" spans="1:3" ht="13.5">
      <c r="A3818" s="527" t="s">
        <v>6337</v>
      </c>
      <c r="B3818" s="528">
        <v>41912</v>
      </c>
      <c r="C3818" s="535"/>
    </row>
    <row r="3819" spans="1:3" ht="13.5">
      <c r="A3819" s="527" t="s">
        <v>6338</v>
      </c>
      <c r="B3819" s="528">
        <v>41912</v>
      </c>
      <c r="C3819" s="535"/>
    </row>
    <row r="3820" spans="1:3" ht="13.5">
      <c r="A3820" s="527" t="s">
        <v>6339</v>
      </c>
      <c r="B3820" s="528">
        <v>41912</v>
      </c>
      <c r="C3820" s="535"/>
    </row>
    <row r="3821" spans="1:3" ht="13.5">
      <c r="A3821" s="527" t="s">
        <v>6340</v>
      </c>
      <c r="B3821" s="528">
        <v>41912</v>
      </c>
      <c r="C3821" s="535"/>
    </row>
    <row r="3822" spans="1:3" ht="13.5">
      <c r="A3822" s="527" t="s">
        <v>6341</v>
      </c>
      <c r="B3822" s="528">
        <v>41912</v>
      </c>
      <c r="C3822" s="535"/>
    </row>
    <row r="3823" spans="1:3" ht="13.5">
      <c r="A3823" s="527" t="s">
        <v>6342</v>
      </c>
      <c r="B3823" s="528">
        <v>41912</v>
      </c>
      <c r="C3823" s="535"/>
    </row>
    <row r="3824" spans="1:3" ht="13.5">
      <c r="A3824" s="527" t="s">
        <v>6343</v>
      </c>
      <c r="B3824" s="528">
        <v>41912</v>
      </c>
      <c r="C3824" s="535"/>
    </row>
    <row r="3825" spans="1:3" ht="13.5">
      <c r="A3825" s="527" t="s">
        <v>6344</v>
      </c>
      <c r="B3825" s="528">
        <v>41912</v>
      </c>
      <c r="C3825" s="535"/>
    </row>
    <row r="3826" spans="1:3" ht="13.5">
      <c r="A3826" s="527" t="s">
        <v>6345</v>
      </c>
      <c r="B3826" s="528">
        <v>41912</v>
      </c>
      <c r="C3826" s="535"/>
    </row>
    <row r="3827" spans="1:3" ht="13.5">
      <c r="A3827" s="527" t="s">
        <v>6346</v>
      </c>
      <c r="B3827" s="528">
        <v>41912</v>
      </c>
      <c r="C3827" s="535">
        <v>154</v>
      </c>
    </row>
    <row r="3828" spans="1:3" ht="13.5">
      <c r="A3828" s="527" t="s">
        <v>6347</v>
      </c>
      <c r="B3828" s="528">
        <v>41912</v>
      </c>
      <c r="C3828" s="535">
        <v>39</v>
      </c>
    </row>
    <row r="3829" spans="1:3" ht="13.5">
      <c r="A3829" s="527" t="s">
        <v>6348</v>
      </c>
      <c r="B3829" s="528">
        <v>41912</v>
      </c>
      <c r="C3829" s="535">
        <v>60</v>
      </c>
    </row>
    <row r="3830" spans="1:3" ht="13.5">
      <c r="A3830" s="527" t="s">
        <v>6349</v>
      </c>
      <c r="B3830" s="528">
        <v>41912</v>
      </c>
      <c r="C3830" s="535">
        <v>62</v>
      </c>
    </row>
    <row r="3831" spans="1:3" ht="13.5">
      <c r="A3831" s="527" t="s">
        <v>6350</v>
      </c>
      <c r="B3831" s="528">
        <v>41912</v>
      </c>
      <c r="C3831" s="535">
        <v>46</v>
      </c>
    </row>
    <row r="3832" spans="1:3" ht="13.5">
      <c r="A3832" s="527" t="s">
        <v>6351</v>
      </c>
      <c r="B3832" s="528">
        <v>41912</v>
      </c>
      <c r="C3832" s="535">
        <v>45</v>
      </c>
    </row>
    <row r="3833" spans="1:3" ht="13.5">
      <c r="A3833" s="527" t="s">
        <v>6352</v>
      </c>
      <c r="B3833" s="528">
        <v>41912</v>
      </c>
      <c r="C3833" s="535"/>
    </row>
    <row r="3834" spans="1:3" ht="13.5">
      <c r="A3834" s="527" t="s">
        <v>6353</v>
      </c>
      <c r="B3834" s="528">
        <v>41912</v>
      </c>
      <c r="C3834" s="535"/>
    </row>
    <row r="3835" spans="1:3" ht="13.5">
      <c r="A3835" s="527" t="s">
        <v>6354</v>
      </c>
      <c r="B3835" s="528">
        <v>41912</v>
      </c>
      <c r="C3835" s="535"/>
    </row>
    <row r="3836" spans="1:3" ht="13.5">
      <c r="A3836" s="527" t="s">
        <v>6355</v>
      </c>
      <c r="B3836" s="528">
        <v>41912</v>
      </c>
      <c r="C3836" s="535"/>
    </row>
    <row r="3837" spans="1:3" ht="13.5">
      <c r="A3837" s="527" t="s">
        <v>6356</v>
      </c>
      <c r="B3837" s="528">
        <v>41912</v>
      </c>
      <c r="C3837" s="535"/>
    </row>
    <row r="3838" spans="1:3" ht="13.5">
      <c r="A3838" s="527" t="s">
        <v>6357</v>
      </c>
      <c r="B3838" s="528">
        <v>41912</v>
      </c>
      <c r="C3838" s="535">
        <v>92</v>
      </c>
    </row>
    <row r="3839" spans="1:3" ht="13.5">
      <c r="A3839" s="527" t="s">
        <v>6358</v>
      </c>
      <c r="B3839" s="528">
        <v>41912</v>
      </c>
      <c r="C3839" s="535">
        <v>42</v>
      </c>
    </row>
    <row r="3840" spans="1:3" ht="13.5">
      <c r="A3840" s="527" t="s">
        <v>6359</v>
      </c>
      <c r="B3840" s="528">
        <v>41912</v>
      </c>
      <c r="C3840" s="535">
        <v>62</v>
      </c>
    </row>
    <row r="3841" spans="1:3" ht="13.5">
      <c r="A3841" s="527" t="s">
        <v>6360</v>
      </c>
      <c r="B3841" s="528">
        <v>41912</v>
      </c>
      <c r="C3841" s="535">
        <v>61</v>
      </c>
    </row>
    <row r="3842" spans="1:3" ht="13.5">
      <c r="A3842" s="527" t="s">
        <v>6361</v>
      </c>
      <c r="B3842" s="528">
        <v>41912</v>
      </c>
      <c r="C3842" s="535">
        <v>46</v>
      </c>
    </row>
    <row r="3843" spans="1:3" ht="13.5">
      <c r="A3843" s="527" t="s">
        <v>6362</v>
      </c>
      <c r="B3843" s="528">
        <v>41912</v>
      </c>
      <c r="C3843" s="535">
        <v>46</v>
      </c>
    </row>
    <row r="3844" spans="1:3" ht="13.5">
      <c r="A3844" s="527" t="s">
        <v>6363</v>
      </c>
      <c r="B3844" s="528">
        <v>41912</v>
      </c>
      <c r="C3844" s="535"/>
    </row>
    <row r="3845" spans="1:3" ht="13.5">
      <c r="A3845" s="527" t="s">
        <v>6364</v>
      </c>
      <c r="B3845" s="528">
        <v>41912</v>
      </c>
      <c r="C3845" s="535"/>
    </row>
    <row r="3846" spans="1:3" ht="13.5">
      <c r="A3846" s="527" t="s">
        <v>6365</v>
      </c>
      <c r="B3846" s="528">
        <v>41912</v>
      </c>
      <c r="C3846" s="535"/>
    </row>
    <row r="3847" spans="1:3" ht="13.5">
      <c r="A3847" s="527" t="s">
        <v>6366</v>
      </c>
      <c r="B3847" s="528">
        <v>41912</v>
      </c>
      <c r="C3847" s="535"/>
    </row>
    <row r="3848" spans="1:3" ht="13.5">
      <c r="A3848" s="527" t="s">
        <v>6367</v>
      </c>
      <c r="B3848" s="528">
        <v>41912</v>
      </c>
      <c r="C3848" s="535"/>
    </row>
    <row r="3849" spans="1:3" ht="13.5">
      <c r="A3849" s="527" t="s">
        <v>6368</v>
      </c>
      <c r="B3849" s="528">
        <v>41912</v>
      </c>
      <c r="C3849" s="535"/>
    </row>
    <row r="3850" spans="1:3" ht="13.5">
      <c r="A3850" s="527" t="s">
        <v>6369</v>
      </c>
      <c r="B3850" s="528">
        <v>41912</v>
      </c>
      <c r="C3850" s="535"/>
    </row>
    <row r="3851" spans="1:3" ht="13.5">
      <c r="A3851" s="527" t="s">
        <v>6370</v>
      </c>
      <c r="B3851" s="528">
        <v>41912</v>
      </c>
      <c r="C3851" s="535"/>
    </row>
    <row r="3852" spans="1:3" ht="13.5">
      <c r="A3852" s="527" t="s">
        <v>6371</v>
      </c>
      <c r="B3852" s="528">
        <v>41912</v>
      </c>
      <c r="C3852" s="535"/>
    </row>
    <row r="3853" spans="1:3" ht="13.5">
      <c r="A3853" s="527" t="s">
        <v>6372</v>
      </c>
      <c r="B3853" s="528">
        <v>41912</v>
      </c>
      <c r="C3853" s="535"/>
    </row>
    <row r="3854" spans="1:3" ht="13.5">
      <c r="A3854" s="527" t="s">
        <v>6373</v>
      </c>
      <c r="B3854" s="528">
        <v>41912</v>
      </c>
      <c r="C3854" s="535">
        <v>5</v>
      </c>
    </row>
    <row r="3855" spans="1:3" ht="13.5">
      <c r="A3855" s="527" t="s">
        <v>6374</v>
      </c>
      <c r="B3855" s="528">
        <v>41912</v>
      </c>
      <c r="C3855" s="535"/>
    </row>
    <row r="3856" spans="1:3" ht="13.5">
      <c r="A3856" s="527" t="s">
        <v>6375</v>
      </c>
      <c r="B3856" s="528">
        <v>41912</v>
      </c>
      <c r="C3856" s="535"/>
    </row>
    <row r="3857" spans="1:3" ht="13.5">
      <c r="A3857" s="527" t="s">
        <v>6376</v>
      </c>
      <c r="B3857" s="528">
        <v>41912</v>
      </c>
      <c r="C3857" s="535"/>
    </row>
    <row r="3858" spans="1:3" ht="13.5">
      <c r="A3858" s="527" t="s">
        <v>6377</v>
      </c>
      <c r="B3858" s="528">
        <v>41912</v>
      </c>
      <c r="C3858" s="535"/>
    </row>
    <row r="3859" spans="1:3" ht="13.5">
      <c r="A3859" s="527" t="s">
        <v>6378</v>
      </c>
      <c r="B3859" s="528">
        <v>41912</v>
      </c>
      <c r="C3859" s="535"/>
    </row>
    <row r="3860" spans="1:3" ht="13.5">
      <c r="A3860" s="527" t="s">
        <v>6379</v>
      </c>
      <c r="B3860" s="528">
        <v>41912</v>
      </c>
      <c r="C3860" s="535">
        <v>157</v>
      </c>
    </row>
    <row r="3861" spans="1:3" ht="13.5">
      <c r="A3861" s="527" t="s">
        <v>6380</v>
      </c>
      <c r="B3861" s="528">
        <v>41912</v>
      </c>
      <c r="C3861" s="535">
        <v>50</v>
      </c>
    </row>
    <row r="3862" spans="1:3" ht="13.5">
      <c r="A3862" s="527" t="s">
        <v>6381</v>
      </c>
      <c r="B3862" s="528">
        <v>41912</v>
      </c>
      <c r="C3862" s="535">
        <v>79</v>
      </c>
    </row>
    <row r="3863" spans="1:3" ht="13.5">
      <c r="A3863" s="527" t="s">
        <v>6382</v>
      </c>
      <c r="B3863" s="528">
        <v>41912</v>
      </c>
      <c r="C3863" s="535">
        <v>70</v>
      </c>
    </row>
    <row r="3864" spans="1:3" ht="13.5">
      <c r="A3864" s="527" t="s">
        <v>6383</v>
      </c>
      <c r="B3864" s="528">
        <v>41912</v>
      </c>
      <c r="C3864" s="535">
        <v>45</v>
      </c>
    </row>
    <row r="3865" spans="1:3" ht="13.5">
      <c r="A3865" s="527" t="s">
        <v>6384</v>
      </c>
      <c r="B3865" s="528">
        <v>41912</v>
      </c>
      <c r="C3865" s="535">
        <v>47</v>
      </c>
    </row>
    <row r="3866" spans="1:3" ht="13.5">
      <c r="A3866" s="527" t="s">
        <v>6385</v>
      </c>
      <c r="B3866" s="528">
        <v>41913</v>
      </c>
      <c r="C3866" s="535"/>
    </row>
    <row r="3867" spans="1:3" ht="13.5">
      <c r="A3867" s="527" t="s">
        <v>6386</v>
      </c>
      <c r="B3867" s="528">
        <v>41913</v>
      </c>
      <c r="C3867" s="535"/>
    </row>
    <row r="3868" spans="1:3" ht="13.5">
      <c r="A3868" s="527" t="s">
        <v>6387</v>
      </c>
      <c r="B3868" s="528">
        <v>41913</v>
      </c>
      <c r="C3868" s="535">
        <v>80</v>
      </c>
    </row>
    <row r="3869" spans="1:3" ht="13.5">
      <c r="A3869" s="527" t="s">
        <v>6388</v>
      </c>
      <c r="B3869" s="528">
        <v>41913</v>
      </c>
      <c r="C3869" s="535">
        <v>80</v>
      </c>
    </row>
    <row r="3870" spans="1:3" ht="13.5">
      <c r="A3870" s="527" t="s">
        <v>6389</v>
      </c>
      <c r="B3870" s="528">
        <v>41913</v>
      </c>
      <c r="C3870" s="535"/>
    </row>
    <row r="3871" spans="1:3" ht="13.5">
      <c r="A3871" s="527" t="s">
        <v>6390</v>
      </c>
      <c r="B3871" s="528">
        <v>41913</v>
      </c>
      <c r="C3871" s="535"/>
    </row>
    <row r="3872" spans="1:3" ht="13.5">
      <c r="A3872" s="527" t="s">
        <v>6391</v>
      </c>
      <c r="B3872" s="528">
        <v>41913</v>
      </c>
      <c r="C3872" s="535"/>
    </row>
    <row r="3873" spans="1:3" ht="13.5">
      <c r="A3873" s="527" t="s">
        <v>6392</v>
      </c>
      <c r="B3873" s="528">
        <v>41913</v>
      </c>
      <c r="C3873" s="535"/>
    </row>
    <row r="3874" spans="1:3" ht="13.5">
      <c r="A3874" s="527" t="s">
        <v>6393</v>
      </c>
      <c r="B3874" s="528">
        <v>41913</v>
      </c>
      <c r="C3874" s="535"/>
    </row>
    <row r="3875" spans="1:3" ht="13.5">
      <c r="A3875" s="527" t="s">
        <v>6394</v>
      </c>
      <c r="B3875" s="528">
        <v>41913</v>
      </c>
      <c r="C3875" s="535"/>
    </row>
    <row r="3876" spans="1:3" ht="13.5">
      <c r="A3876" s="527" t="s">
        <v>6395</v>
      </c>
      <c r="B3876" s="528">
        <v>41913</v>
      </c>
      <c r="C3876" s="535"/>
    </row>
    <row r="3877" spans="1:3" ht="13.5">
      <c r="A3877" s="527" t="s">
        <v>6396</v>
      </c>
      <c r="B3877" s="528">
        <v>41913</v>
      </c>
      <c r="C3877" s="535"/>
    </row>
    <row r="3878" spans="1:3" ht="13.5">
      <c r="A3878" s="527" t="s">
        <v>6397</v>
      </c>
      <c r="B3878" s="528">
        <v>41913</v>
      </c>
      <c r="C3878" s="535"/>
    </row>
    <row r="3879" spans="1:3" ht="13.5">
      <c r="A3879" s="527" t="s">
        <v>6398</v>
      </c>
      <c r="B3879" s="528">
        <v>41913</v>
      </c>
      <c r="C3879" s="535">
        <v>79</v>
      </c>
    </row>
    <row r="3880" spans="1:3" ht="13.5">
      <c r="A3880" s="527" t="s">
        <v>6399</v>
      </c>
      <c r="B3880" s="528">
        <v>41913</v>
      </c>
      <c r="C3880" s="535">
        <v>80</v>
      </c>
    </row>
    <row r="3881" spans="1:3" ht="13.5">
      <c r="A3881" s="527" t="s">
        <v>6400</v>
      </c>
      <c r="B3881" s="528">
        <v>41913</v>
      </c>
      <c r="C3881" s="535"/>
    </row>
    <row r="3882" spans="1:3" ht="13.5">
      <c r="A3882" s="527" t="s">
        <v>6401</v>
      </c>
      <c r="B3882" s="528">
        <v>41913</v>
      </c>
      <c r="C3882" s="535"/>
    </row>
    <row r="3883" spans="1:3" ht="13.5">
      <c r="A3883" s="527" t="s">
        <v>6402</v>
      </c>
      <c r="B3883" s="528">
        <v>41913</v>
      </c>
      <c r="C3883" s="535"/>
    </row>
    <row r="3884" spans="1:3" ht="13.5">
      <c r="A3884" s="527" t="s">
        <v>6403</v>
      </c>
      <c r="B3884" s="528">
        <v>41913</v>
      </c>
      <c r="C3884" s="535"/>
    </row>
    <row r="3885" spans="1:3" ht="13.5">
      <c r="A3885" s="527" t="s">
        <v>6404</v>
      </c>
      <c r="B3885" s="528">
        <v>41913</v>
      </c>
      <c r="C3885" s="535"/>
    </row>
    <row r="3886" spans="1:3" ht="13.5">
      <c r="A3886" s="527" t="s">
        <v>6405</v>
      </c>
      <c r="B3886" s="528">
        <v>41913</v>
      </c>
      <c r="C3886" s="535"/>
    </row>
    <row r="3887" spans="1:3" ht="13.5">
      <c r="A3887" s="527" t="s">
        <v>6406</v>
      </c>
      <c r="B3887" s="528">
        <v>41913</v>
      </c>
      <c r="C3887" s="535"/>
    </row>
    <row r="3888" spans="1:3" ht="13.5">
      <c r="A3888" s="527" t="s">
        <v>6407</v>
      </c>
      <c r="B3888" s="528">
        <v>41913</v>
      </c>
      <c r="C3888" s="535"/>
    </row>
    <row r="3889" spans="1:3" ht="13.5">
      <c r="A3889" s="527" t="s">
        <v>6408</v>
      </c>
      <c r="B3889" s="528">
        <v>41913</v>
      </c>
      <c r="C3889" s="535"/>
    </row>
    <row r="3890" spans="1:3" ht="13.5">
      <c r="A3890" s="527" t="s">
        <v>6409</v>
      </c>
      <c r="B3890" s="528">
        <v>41913</v>
      </c>
      <c r="C3890" s="535">
        <v>80</v>
      </c>
    </row>
    <row r="3891" spans="1:3" ht="13.5">
      <c r="A3891" s="527" t="s">
        <v>6410</v>
      </c>
      <c r="B3891" s="528">
        <v>41913</v>
      </c>
      <c r="C3891" s="535">
        <v>80</v>
      </c>
    </row>
    <row r="3892" spans="1:3" ht="13.5">
      <c r="A3892" s="527" t="s">
        <v>6411</v>
      </c>
      <c r="B3892" s="528">
        <v>41913</v>
      </c>
      <c r="C3892" s="535"/>
    </row>
    <row r="3893" spans="1:3" ht="13.5">
      <c r="A3893" s="527" t="s">
        <v>6412</v>
      </c>
      <c r="B3893" s="528">
        <v>41913</v>
      </c>
      <c r="C3893" s="535"/>
    </row>
    <row r="3894" spans="1:3" ht="13.5">
      <c r="A3894" s="527" t="s">
        <v>6413</v>
      </c>
      <c r="B3894" s="528">
        <v>41913</v>
      </c>
      <c r="C3894" s="535"/>
    </row>
    <row r="3895" spans="1:3" ht="13.5">
      <c r="A3895" s="527" t="s">
        <v>6414</v>
      </c>
      <c r="B3895" s="528">
        <v>41913</v>
      </c>
      <c r="C3895" s="535"/>
    </row>
    <row r="3896" spans="1:3" ht="13.5">
      <c r="A3896" s="527" t="s">
        <v>6415</v>
      </c>
      <c r="B3896" s="528">
        <v>41913</v>
      </c>
      <c r="C3896" s="535"/>
    </row>
    <row r="3897" spans="1:3" ht="13.5">
      <c r="A3897" s="527" t="s">
        <v>6416</v>
      </c>
      <c r="B3897" s="528">
        <v>41913</v>
      </c>
      <c r="C3897" s="535"/>
    </row>
    <row r="3898" spans="1:3" ht="13.5">
      <c r="A3898" s="527" t="s">
        <v>6417</v>
      </c>
      <c r="B3898" s="528">
        <v>41913</v>
      </c>
      <c r="C3898" s="535"/>
    </row>
    <row r="3899" spans="1:3" ht="13.5">
      <c r="A3899" s="527" t="s">
        <v>6418</v>
      </c>
      <c r="B3899" s="528">
        <v>41913</v>
      </c>
      <c r="C3899" s="535">
        <v>150</v>
      </c>
    </row>
    <row r="3900" spans="1:3" ht="13.5">
      <c r="A3900" s="527" t="s">
        <v>6419</v>
      </c>
      <c r="B3900" s="528">
        <v>41913</v>
      </c>
      <c r="C3900" s="535"/>
    </row>
    <row r="3901" spans="1:3" ht="13.5">
      <c r="A3901" s="527" t="s">
        <v>6420</v>
      </c>
      <c r="B3901" s="528">
        <v>41913</v>
      </c>
      <c r="C3901" s="535"/>
    </row>
    <row r="3902" spans="1:3" ht="13.5">
      <c r="A3902" s="527" t="s">
        <v>6421</v>
      </c>
      <c r="B3902" s="528">
        <v>41913</v>
      </c>
      <c r="C3902" s="535"/>
    </row>
    <row r="3903" spans="1:3" ht="13.5">
      <c r="A3903" s="527" t="s">
        <v>6422</v>
      </c>
      <c r="B3903" s="528">
        <v>41913</v>
      </c>
      <c r="C3903" s="535"/>
    </row>
    <row r="3904" spans="1:3" ht="13.5">
      <c r="A3904" s="527" t="s">
        <v>6423</v>
      </c>
      <c r="B3904" s="528">
        <v>41913</v>
      </c>
      <c r="C3904" s="535"/>
    </row>
    <row r="3905" spans="1:3" ht="13.5">
      <c r="A3905" s="527" t="s">
        <v>6424</v>
      </c>
      <c r="B3905" s="528">
        <v>41913</v>
      </c>
      <c r="C3905" s="535"/>
    </row>
    <row r="3906" spans="1:3" ht="13.5">
      <c r="A3906" s="527" t="s">
        <v>6425</v>
      </c>
      <c r="B3906" s="528">
        <v>41913</v>
      </c>
      <c r="C3906" s="535"/>
    </row>
    <row r="3907" spans="1:3" ht="13.5">
      <c r="A3907" s="527" t="s">
        <v>6426</v>
      </c>
      <c r="B3907" s="528">
        <v>41913</v>
      </c>
      <c r="C3907" s="535"/>
    </row>
    <row r="3908" spans="1:3" ht="13.5">
      <c r="A3908" s="527" t="s">
        <v>6427</v>
      </c>
      <c r="B3908" s="528">
        <v>41913</v>
      </c>
      <c r="C3908" s="535"/>
    </row>
    <row r="3909" spans="1:3" ht="13.5">
      <c r="A3909" s="527" t="s">
        <v>6428</v>
      </c>
      <c r="B3909" s="528">
        <v>41913</v>
      </c>
      <c r="C3909" s="535"/>
    </row>
    <row r="3910" spans="1:3" ht="13.5">
      <c r="A3910" s="527" t="s">
        <v>6429</v>
      </c>
      <c r="B3910" s="528">
        <v>41913</v>
      </c>
      <c r="C3910" s="535">
        <v>199</v>
      </c>
    </row>
    <row r="3911" spans="1:3" ht="13.5">
      <c r="A3911" s="527" t="s">
        <v>6430</v>
      </c>
      <c r="B3911" s="528">
        <v>41913</v>
      </c>
      <c r="C3911" s="535"/>
    </row>
    <row r="3912" spans="1:3" ht="13.5">
      <c r="A3912" s="527" t="s">
        <v>6431</v>
      </c>
      <c r="B3912" s="528">
        <v>41913</v>
      </c>
      <c r="C3912" s="535"/>
    </row>
    <row r="3913" spans="1:3" ht="13.5">
      <c r="A3913" s="527" t="s">
        <v>6432</v>
      </c>
      <c r="B3913" s="528">
        <v>41913</v>
      </c>
      <c r="C3913" s="535"/>
    </row>
    <row r="3914" spans="1:3" ht="13.5">
      <c r="A3914" s="527" t="s">
        <v>6433</v>
      </c>
      <c r="B3914" s="528">
        <v>41913</v>
      </c>
      <c r="C3914" s="535"/>
    </row>
    <row r="3915" spans="1:3" ht="13.5">
      <c r="A3915" s="527" t="s">
        <v>6434</v>
      </c>
      <c r="B3915" s="528">
        <v>41913</v>
      </c>
      <c r="C3915" s="535"/>
    </row>
    <row r="3916" spans="1:3" ht="13.5">
      <c r="A3916" s="527" t="s">
        <v>6435</v>
      </c>
      <c r="B3916" s="528">
        <v>41913</v>
      </c>
      <c r="C3916" s="535"/>
    </row>
    <row r="3917" spans="1:3" ht="13.5">
      <c r="A3917" s="527" t="s">
        <v>6436</v>
      </c>
      <c r="B3917" s="528">
        <v>41913</v>
      </c>
      <c r="C3917" s="535"/>
    </row>
    <row r="3918" spans="1:3" ht="13.5">
      <c r="A3918" s="527" t="s">
        <v>6437</v>
      </c>
      <c r="B3918" s="528">
        <v>41913</v>
      </c>
      <c r="C3918" s="535"/>
    </row>
    <row r="3919" spans="1:3" ht="13.5">
      <c r="A3919" s="527" t="s">
        <v>6438</v>
      </c>
      <c r="B3919" s="528">
        <v>41913</v>
      </c>
      <c r="C3919" s="535"/>
    </row>
    <row r="3920" spans="1:3" ht="13.5">
      <c r="A3920" s="527" t="s">
        <v>6439</v>
      </c>
      <c r="B3920" s="528">
        <v>41913</v>
      </c>
      <c r="C3920" s="535"/>
    </row>
    <row r="3921" spans="1:3" ht="13.5">
      <c r="A3921" s="527" t="s">
        <v>6440</v>
      </c>
      <c r="B3921" s="528">
        <v>41913</v>
      </c>
      <c r="C3921" s="535">
        <v>200</v>
      </c>
    </row>
    <row r="3922" spans="1:3" ht="13.5">
      <c r="A3922" s="527" t="s">
        <v>6441</v>
      </c>
      <c r="B3922" s="528">
        <v>41913</v>
      </c>
      <c r="C3922" s="535"/>
    </row>
    <row r="3923" spans="1:3" ht="13.5">
      <c r="A3923" s="527" t="s">
        <v>6442</v>
      </c>
      <c r="B3923" s="528">
        <v>41913</v>
      </c>
      <c r="C3923" s="535"/>
    </row>
    <row r="3924" spans="1:3" ht="13.5">
      <c r="A3924" s="527" t="s">
        <v>6443</v>
      </c>
      <c r="B3924" s="528">
        <v>41913</v>
      </c>
      <c r="C3924" s="535"/>
    </row>
    <row r="3925" spans="1:3" ht="13.5">
      <c r="A3925" s="527" t="s">
        <v>6444</v>
      </c>
      <c r="B3925" s="528">
        <v>41913</v>
      </c>
      <c r="C3925" s="535"/>
    </row>
    <row r="3926" spans="1:3" ht="13.5">
      <c r="A3926" s="527" t="s">
        <v>6445</v>
      </c>
      <c r="B3926" s="528">
        <v>41913</v>
      </c>
      <c r="C3926" s="535"/>
    </row>
    <row r="3927" spans="1:3" ht="13.5">
      <c r="A3927" s="527" t="s">
        <v>6446</v>
      </c>
      <c r="B3927" s="528">
        <v>41913</v>
      </c>
      <c r="C3927" s="535"/>
    </row>
    <row r="3928" spans="1:3" ht="13.5">
      <c r="A3928" s="527" t="s">
        <v>6447</v>
      </c>
      <c r="B3928" s="528">
        <v>41913</v>
      </c>
      <c r="C3928" s="535"/>
    </row>
    <row r="3929" spans="1:3" ht="13.5">
      <c r="A3929" s="527" t="s">
        <v>6448</v>
      </c>
      <c r="B3929" s="528">
        <v>41913</v>
      </c>
      <c r="C3929" s="535"/>
    </row>
    <row r="3930" spans="1:3" ht="13.5">
      <c r="A3930" s="527" t="s">
        <v>6449</v>
      </c>
      <c r="B3930" s="528">
        <v>41913</v>
      </c>
      <c r="C3930" s="535"/>
    </row>
    <row r="3931" spans="1:3" ht="13.5">
      <c r="A3931" s="527" t="s">
        <v>6450</v>
      </c>
      <c r="B3931" s="528">
        <v>41913</v>
      </c>
      <c r="C3931" s="535"/>
    </row>
    <row r="3932" spans="1:3" ht="13.5">
      <c r="A3932" s="527" t="s">
        <v>6451</v>
      </c>
      <c r="B3932" s="528">
        <v>41913</v>
      </c>
      <c r="C3932" s="535">
        <v>200</v>
      </c>
    </row>
    <row r="3933" spans="1:3" ht="13.5">
      <c r="A3933" s="527" t="s">
        <v>6452</v>
      </c>
      <c r="B3933" s="528">
        <v>41913</v>
      </c>
      <c r="C3933" s="535"/>
    </row>
    <row r="3934" spans="1:3" ht="13.5">
      <c r="A3934" s="527" t="s">
        <v>6453</v>
      </c>
      <c r="B3934" s="528">
        <v>41913</v>
      </c>
      <c r="C3934" s="535"/>
    </row>
    <row r="3935" spans="1:3" ht="13.5">
      <c r="A3935" s="527" t="s">
        <v>6454</v>
      </c>
      <c r="B3935" s="528">
        <v>41913</v>
      </c>
      <c r="C3935" s="535"/>
    </row>
    <row r="3936" spans="1:3" ht="13.5">
      <c r="A3936" s="527" t="s">
        <v>6455</v>
      </c>
      <c r="B3936" s="528">
        <v>41913</v>
      </c>
      <c r="C3936" s="535"/>
    </row>
    <row r="3937" spans="1:3" ht="13.5">
      <c r="A3937" s="527" t="s">
        <v>6456</v>
      </c>
      <c r="B3937" s="528">
        <v>41913</v>
      </c>
      <c r="C3937" s="535"/>
    </row>
    <row r="3938" spans="1:3" ht="13.5">
      <c r="A3938" s="527" t="s">
        <v>6457</v>
      </c>
      <c r="B3938" s="528">
        <v>41913</v>
      </c>
      <c r="C3938" s="535"/>
    </row>
    <row r="3939" spans="1:3" ht="13.5">
      <c r="A3939" s="527" t="s">
        <v>6458</v>
      </c>
      <c r="B3939" s="528">
        <v>41913</v>
      </c>
      <c r="C3939" s="535"/>
    </row>
    <row r="3940" spans="1:3" ht="13.5">
      <c r="A3940" s="527" t="s">
        <v>6459</v>
      </c>
      <c r="B3940" s="528">
        <v>41913</v>
      </c>
      <c r="C3940" s="535"/>
    </row>
    <row r="3941" spans="1:3" ht="13.5">
      <c r="A3941" s="527" t="s">
        <v>6460</v>
      </c>
      <c r="B3941" s="528">
        <v>41913</v>
      </c>
      <c r="C3941" s="535"/>
    </row>
    <row r="3942" spans="1:3" ht="13.5">
      <c r="A3942" s="527" t="s">
        <v>6461</v>
      </c>
      <c r="B3942" s="528">
        <v>41913</v>
      </c>
      <c r="C3942" s="535"/>
    </row>
    <row r="3943" spans="1:3" ht="13.5">
      <c r="A3943" s="527" t="s">
        <v>6462</v>
      </c>
      <c r="B3943" s="528">
        <v>41913</v>
      </c>
      <c r="C3943" s="535">
        <v>248</v>
      </c>
    </row>
    <row r="3944" spans="1:3" ht="13.5">
      <c r="A3944" s="527" t="s">
        <v>6463</v>
      </c>
      <c r="B3944" s="528">
        <v>41913</v>
      </c>
      <c r="C3944" s="535"/>
    </row>
    <row r="3945" spans="1:3" ht="13.5">
      <c r="A3945" s="527" t="s">
        <v>6464</v>
      </c>
      <c r="B3945" s="528">
        <v>41913</v>
      </c>
      <c r="C3945" s="535"/>
    </row>
    <row r="3946" spans="1:3" ht="13.5">
      <c r="A3946" s="527" t="s">
        <v>6465</v>
      </c>
      <c r="B3946" s="528">
        <v>41913</v>
      </c>
      <c r="C3946" s="535"/>
    </row>
    <row r="3947" spans="1:3" ht="13.5">
      <c r="A3947" s="527" t="s">
        <v>6466</v>
      </c>
      <c r="B3947" s="528">
        <v>41913</v>
      </c>
      <c r="C3947" s="535"/>
    </row>
    <row r="3948" spans="1:3" ht="13.5">
      <c r="A3948" s="527" t="s">
        <v>6467</v>
      </c>
      <c r="B3948" s="528">
        <v>41913</v>
      </c>
      <c r="C3948" s="535"/>
    </row>
    <row r="3949" spans="1:3" ht="13.5">
      <c r="A3949" s="527" t="s">
        <v>6468</v>
      </c>
      <c r="B3949" s="528">
        <v>41913</v>
      </c>
      <c r="C3949" s="535"/>
    </row>
    <row r="3950" spans="1:3" ht="13.5">
      <c r="A3950" s="527" t="s">
        <v>6469</v>
      </c>
      <c r="B3950" s="528">
        <v>41913</v>
      </c>
      <c r="C3950" s="535"/>
    </row>
    <row r="3951" spans="1:3" ht="13.5">
      <c r="A3951" s="527" t="s">
        <v>6470</v>
      </c>
      <c r="B3951" s="528">
        <v>41913</v>
      </c>
      <c r="C3951" s="535"/>
    </row>
    <row r="3952" spans="1:3" ht="13.5">
      <c r="A3952" s="527" t="s">
        <v>6471</v>
      </c>
      <c r="B3952" s="528">
        <v>41913</v>
      </c>
      <c r="C3952" s="535"/>
    </row>
    <row r="3953" spans="1:3" ht="13.5">
      <c r="A3953" s="527" t="s">
        <v>6472</v>
      </c>
      <c r="B3953" s="528">
        <v>41913</v>
      </c>
      <c r="C3953" s="535"/>
    </row>
    <row r="3954" spans="1:3" ht="13.5">
      <c r="A3954" s="527" t="s">
        <v>6473</v>
      </c>
      <c r="B3954" s="528">
        <v>41913</v>
      </c>
      <c r="C3954" s="535">
        <v>250</v>
      </c>
    </row>
    <row r="3955" spans="1:3" ht="13.5">
      <c r="A3955" s="527" t="s">
        <v>6474</v>
      </c>
      <c r="B3955" s="528">
        <v>41913</v>
      </c>
      <c r="C3955" s="535"/>
    </row>
    <row r="3956" spans="1:3" ht="13.5">
      <c r="A3956" s="527" t="s">
        <v>6475</v>
      </c>
      <c r="B3956" s="528">
        <v>41913</v>
      </c>
      <c r="C3956" s="535"/>
    </row>
    <row r="3957" spans="1:3" ht="13.5">
      <c r="A3957" s="527" t="s">
        <v>6476</v>
      </c>
      <c r="B3957" s="528">
        <v>41913</v>
      </c>
      <c r="C3957" s="535"/>
    </row>
    <row r="3958" spans="1:3" ht="13.5">
      <c r="A3958" s="527" t="s">
        <v>6477</v>
      </c>
      <c r="B3958" s="528">
        <v>41913</v>
      </c>
      <c r="C3958" s="535"/>
    </row>
    <row r="3959" spans="1:3" ht="13.5">
      <c r="A3959" s="527" t="s">
        <v>6478</v>
      </c>
      <c r="B3959" s="528">
        <v>41913</v>
      </c>
      <c r="C3959" s="535"/>
    </row>
    <row r="3960" spans="1:3" ht="13.5">
      <c r="A3960" s="527" t="s">
        <v>6479</v>
      </c>
      <c r="B3960" s="528">
        <v>41913</v>
      </c>
      <c r="C3960" s="535"/>
    </row>
    <row r="3961" spans="1:3" ht="13.5">
      <c r="A3961" s="527" t="s">
        <v>6480</v>
      </c>
      <c r="B3961" s="528">
        <v>41913</v>
      </c>
      <c r="C3961" s="535"/>
    </row>
    <row r="3962" spans="1:3" ht="13.5">
      <c r="A3962" s="527" t="s">
        <v>6481</v>
      </c>
      <c r="B3962" s="528">
        <v>41913</v>
      </c>
      <c r="C3962" s="535"/>
    </row>
    <row r="3963" spans="1:3" ht="13.5">
      <c r="A3963" s="527" t="s">
        <v>6482</v>
      </c>
      <c r="B3963" s="528">
        <v>41913</v>
      </c>
      <c r="C3963" s="535"/>
    </row>
    <row r="3964" spans="1:3" ht="13.5">
      <c r="A3964" s="527" t="s">
        <v>6483</v>
      </c>
      <c r="B3964" s="528">
        <v>41913</v>
      </c>
      <c r="C3964" s="535"/>
    </row>
    <row r="3965" spans="1:3" ht="13.5">
      <c r="A3965" s="527" t="s">
        <v>6484</v>
      </c>
      <c r="B3965" s="528">
        <v>41913</v>
      </c>
      <c r="C3965" s="535">
        <v>196</v>
      </c>
    </row>
    <row r="3966" spans="1:3" ht="13.5">
      <c r="A3966" s="527" t="s">
        <v>6485</v>
      </c>
      <c r="B3966" s="528">
        <v>41913</v>
      </c>
      <c r="C3966" s="535"/>
    </row>
    <row r="3967" spans="1:3" ht="13.5">
      <c r="A3967" s="527" t="s">
        <v>6486</v>
      </c>
      <c r="B3967" s="528">
        <v>41913</v>
      </c>
      <c r="C3967" s="535"/>
    </row>
    <row r="3968" spans="1:3" ht="13.5">
      <c r="A3968" s="527" t="s">
        <v>6487</v>
      </c>
      <c r="B3968" s="528">
        <v>41913</v>
      </c>
      <c r="C3968" s="535"/>
    </row>
    <row r="3969" spans="1:3" ht="13.5">
      <c r="A3969" s="527" t="s">
        <v>6488</v>
      </c>
      <c r="B3969" s="528">
        <v>41913</v>
      </c>
      <c r="C3969" s="535"/>
    </row>
    <row r="3970" spans="1:3" ht="13.5">
      <c r="A3970" s="527" t="s">
        <v>6489</v>
      </c>
      <c r="B3970" s="528">
        <v>41913</v>
      </c>
      <c r="C3970" s="535"/>
    </row>
    <row r="3971" spans="1:3" ht="13.5">
      <c r="A3971" s="527" t="s">
        <v>6490</v>
      </c>
      <c r="B3971" s="528">
        <v>41913</v>
      </c>
      <c r="C3971" s="535"/>
    </row>
    <row r="3972" spans="1:3" ht="13.5">
      <c r="A3972" s="527" t="s">
        <v>6491</v>
      </c>
      <c r="B3972" s="528">
        <v>41913</v>
      </c>
      <c r="C3972" s="535"/>
    </row>
    <row r="3973" spans="1:3" ht="13.5">
      <c r="A3973" s="527" t="s">
        <v>6492</v>
      </c>
      <c r="B3973" s="528">
        <v>41913</v>
      </c>
      <c r="C3973" s="535"/>
    </row>
    <row r="3974" spans="1:3" ht="13.5">
      <c r="A3974" s="527" t="s">
        <v>6493</v>
      </c>
      <c r="B3974" s="528">
        <v>41913</v>
      </c>
      <c r="C3974" s="535"/>
    </row>
    <row r="3975" spans="1:3" ht="13.5">
      <c r="A3975" s="527" t="s">
        <v>6494</v>
      </c>
      <c r="B3975" s="528">
        <v>41913</v>
      </c>
      <c r="C3975" s="535"/>
    </row>
    <row r="3976" spans="1:3" ht="13.5">
      <c r="A3976" s="527" t="s">
        <v>6495</v>
      </c>
      <c r="B3976" s="528">
        <v>41913</v>
      </c>
      <c r="C3976" s="535"/>
    </row>
    <row r="3977" spans="1:3" ht="13.5">
      <c r="A3977" s="527" t="s">
        <v>6496</v>
      </c>
      <c r="B3977" s="528">
        <v>41913</v>
      </c>
      <c r="C3977" s="535">
        <v>149</v>
      </c>
    </row>
    <row r="3978" spans="1:3" ht="13.5">
      <c r="A3978" s="527" t="s">
        <v>6497</v>
      </c>
      <c r="B3978" s="528">
        <v>41913</v>
      </c>
      <c r="C3978" s="535">
        <v>150</v>
      </c>
    </row>
    <row r="3979" spans="1:3" ht="13.5">
      <c r="A3979" s="527" t="s">
        <v>6498</v>
      </c>
      <c r="B3979" s="528">
        <v>41913</v>
      </c>
      <c r="C3979" s="535">
        <v>100</v>
      </c>
    </row>
    <row r="3980" spans="1:3" ht="13.5">
      <c r="A3980" s="527" t="s">
        <v>6499</v>
      </c>
      <c r="B3980" s="528">
        <v>41913</v>
      </c>
      <c r="C3980" s="535"/>
    </row>
    <row r="3981" spans="1:3" ht="13.5">
      <c r="A3981" s="527" t="s">
        <v>6500</v>
      </c>
      <c r="B3981" s="528">
        <v>41913</v>
      </c>
      <c r="C3981" s="535"/>
    </row>
    <row r="3982" spans="1:3" ht="13.5">
      <c r="A3982" s="527" t="s">
        <v>6501</v>
      </c>
      <c r="B3982" s="528">
        <v>41913</v>
      </c>
      <c r="C3982" s="535"/>
    </row>
    <row r="3983" spans="1:3" ht="13.5">
      <c r="A3983" s="527" t="s">
        <v>6502</v>
      </c>
      <c r="B3983" s="528">
        <v>41913</v>
      </c>
      <c r="C3983" s="535"/>
    </row>
    <row r="3984" spans="1:3" ht="13.5">
      <c r="A3984" s="527" t="s">
        <v>6503</v>
      </c>
      <c r="B3984" s="528">
        <v>41913</v>
      </c>
      <c r="C3984" s="535"/>
    </row>
    <row r="3985" spans="1:3" ht="13.5">
      <c r="A3985" s="527" t="s">
        <v>6504</v>
      </c>
      <c r="B3985" s="528">
        <v>41913</v>
      </c>
      <c r="C3985" s="535"/>
    </row>
    <row r="3986" spans="1:3" ht="13.5">
      <c r="A3986" s="527" t="s">
        <v>6505</v>
      </c>
      <c r="B3986" s="528">
        <v>41913</v>
      </c>
      <c r="C3986" s="535"/>
    </row>
    <row r="3987" spans="1:3" ht="13.5">
      <c r="A3987" s="527" t="s">
        <v>6506</v>
      </c>
      <c r="B3987" s="528">
        <v>41913</v>
      </c>
      <c r="C3987" s="535"/>
    </row>
    <row r="3988" spans="1:3" ht="13.5">
      <c r="A3988" s="527" t="s">
        <v>6507</v>
      </c>
      <c r="B3988" s="528">
        <v>41913</v>
      </c>
      <c r="C3988" s="535">
        <v>200</v>
      </c>
    </row>
    <row r="3989" spans="1:3" ht="13.5">
      <c r="A3989" s="527" t="s">
        <v>6508</v>
      </c>
      <c r="B3989" s="528">
        <v>41913</v>
      </c>
      <c r="C3989" s="535">
        <v>150</v>
      </c>
    </row>
    <row r="3990" spans="1:3" ht="13.5">
      <c r="A3990" s="527" t="s">
        <v>6509</v>
      </c>
      <c r="B3990" s="528">
        <v>41913</v>
      </c>
      <c r="C3990" s="535">
        <v>100</v>
      </c>
    </row>
    <row r="3991" spans="1:3" ht="13.5">
      <c r="A3991" s="527" t="s">
        <v>6510</v>
      </c>
      <c r="B3991" s="528">
        <v>41913</v>
      </c>
      <c r="C3991" s="535"/>
    </row>
    <row r="3992" spans="1:3" ht="13.5">
      <c r="A3992" s="527" t="s">
        <v>6511</v>
      </c>
      <c r="B3992" s="528">
        <v>41913</v>
      </c>
      <c r="C3992" s="535"/>
    </row>
    <row r="3993" spans="1:3" ht="13.5">
      <c r="A3993" s="527" t="s">
        <v>6512</v>
      </c>
      <c r="B3993" s="528">
        <v>41913</v>
      </c>
      <c r="C3993" s="535"/>
    </row>
    <row r="3994" spans="1:3" ht="13.5">
      <c r="A3994" s="527" t="s">
        <v>6513</v>
      </c>
      <c r="B3994" s="528">
        <v>41913</v>
      </c>
      <c r="C3994" s="535"/>
    </row>
    <row r="3995" spans="1:3" ht="13.5">
      <c r="A3995" s="527" t="s">
        <v>6514</v>
      </c>
      <c r="B3995" s="528">
        <v>41913</v>
      </c>
      <c r="C3995" s="535"/>
    </row>
    <row r="3996" spans="1:3" ht="13.5">
      <c r="A3996" s="527" t="s">
        <v>6515</v>
      </c>
      <c r="B3996" s="528">
        <v>41913</v>
      </c>
      <c r="C3996" s="535"/>
    </row>
    <row r="3997" spans="1:3" ht="13.5">
      <c r="A3997" s="527" t="s">
        <v>6516</v>
      </c>
      <c r="B3997" s="528">
        <v>41913</v>
      </c>
      <c r="C3997" s="535"/>
    </row>
    <row r="3998" spans="1:3" ht="13.5">
      <c r="A3998" s="527" t="s">
        <v>6517</v>
      </c>
      <c r="B3998" s="528">
        <v>41913</v>
      </c>
      <c r="C3998" s="535">
        <v>180</v>
      </c>
    </row>
    <row r="3999" spans="1:3" ht="13.5">
      <c r="A3999" s="527" t="s">
        <v>6518</v>
      </c>
      <c r="B3999" s="528">
        <v>41913</v>
      </c>
      <c r="C3999" s="535"/>
    </row>
    <row r="4000" spans="1:3" ht="13.5">
      <c r="A4000" s="527" t="s">
        <v>6519</v>
      </c>
      <c r="B4000" s="528">
        <v>41913</v>
      </c>
      <c r="C4000" s="535"/>
    </row>
    <row r="4001" spans="1:3" ht="13.5">
      <c r="A4001" s="527" t="s">
        <v>6520</v>
      </c>
      <c r="B4001" s="528">
        <v>41913</v>
      </c>
      <c r="C4001" s="535"/>
    </row>
    <row r="4002" spans="1:3" ht="13.5">
      <c r="A4002" s="527" t="s">
        <v>6521</v>
      </c>
      <c r="B4002" s="528">
        <v>41913</v>
      </c>
      <c r="C4002" s="535"/>
    </row>
    <row r="4003" spans="1:3" ht="13.5">
      <c r="A4003" s="527" t="s">
        <v>6522</v>
      </c>
      <c r="B4003" s="528">
        <v>41913</v>
      </c>
      <c r="C4003" s="535"/>
    </row>
    <row r="4004" spans="1:3" ht="13.5">
      <c r="A4004" s="527" t="s">
        <v>6523</v>
      </c>
      <c r="B4004" s="528">
        <v>41913</v>
      </c>
      <c r="C4004" s="535"/>
    </row>
    <row r="4005" spans="1:3" ht="13.5">
      <c r="A4005" s="527" t="s">
        <v>6524</v>
      </c>
      <c r="B4005" s="528">
        <v>41913</v>
      </c>
      <c r="C4005" s="535"/>
    </row>
    <row r="4006" spans="1:3" ht="13.5">
      <c r="A4006" s="527" t="s">
        <v>6525</v>
      </c>
      <c r="B4006" s="528">
        <v>41913</v>
      </c>
      <c r="C4006" s="535"/>
    </row>
    <row r="4007" spans="1:3" ht="13.5">
      <c r="A4007" s="527" t="s">
        <v>6526</v>
      </c>
      <c r="B4007" s="528">
        <v>41913</v>
      </c>
      <c r="C4007" s="535"/>
    </row>
    <row r="4008" spans="1:3" ht="13.5">
      <c r="A4008" s="527" t="s">
        <v>6527</v>
      </c>
      <c r="B4008" s="528">
        <v>41913</v>
      </c>
      <c r="C4008" s="535"/>
    </row>
    <row r="4009" spans="1:3" ht="13.5">
      <c r="A4009" s="527" t="s">
        <v>6528</v>
      </c>
      <c r="B4009" s="528">
        <v>41913</v>
      </c>
      <c r="C4009" s="535">
        <v>179</v>
      </c>
    </row>
    <row r="4010" spans="1:3" ht="13.5">
      <c r="A4010" s="527" t="s">
        <v>6529</v>
      </c>
      <c r="B4010" s="528">
        <v>41913</v>
      </c>
      <c r="C4010" s="535"/>
    </row>
    <row r="4011" spans="1:3" ht="13.5">
      <c r="A4011" s="527" t="s">
        <v>6530</v>
      </c>
      <c r="B4011" s="528">
        <v>41913</v>
      </c>
      <c r="C4011" s="535"/>
    </row>
    <row r="4012" spans="1:3" ht="13.5">
      <c r="A4012" s="527" t="s">
        <v>6531</v>
      </c>
      <c r="B4012" s="528">
        <v>41913</v>
      </c>
      <c r="C4012" s="535"/>
    </row>
    <row r="4013" spans="1:3" ht="13.5">
      <c r="A4013" s="527" t="s">
        <v>6532</v>
      </c>
      <c r="B4013" s="528">
        <v>41913</v>
      </c>
      <c r="C4013" s="535"/>
    </row>
    <row r="4014" spans="1:3" ht="13.5">
      <c r="A4014" s="527" t="s">
        <v>6533</v>
      </c>
      <c r="B4014" s="528">
        <v>41913</v>
      </c>
      <c r="C4014" s="535"/>
    </row>
    <row r="4015" spans="1:3" ht="13.5">
      <c r="A4015" s="527" t="s">
        <v>6534</v>
      </c>
      <c r="B4015" s="528">
        <v>41913</v>
      </c>
      <c r="C4015" s="535"/>
    </row>
    <row r="4016" spans="1:3" ht="13.5">
      <c r="A4016" s="527" t="s">
        <v>6535</v>
      </c>
      <c r="B4016" s="528">
        <v>41913</v>
      </c>
      <c r="C4016" s="535"/>
    </row>
    <row r="4017" spans="1:3" ht="13.5">
      <c r="A4017" s="527" t="s">
        <v>6536</v>
      </c>
      <c r="B4017" s="528">
        <v>41913</v>
      </c>
      <c r="C4017" s="535"/>
    </row>
    <row r="4018" spans="1:3" ht="13.5">
      <c r="A4018" s="527" t="s">
        <v>6537</v>
      </c>
      <c r="B4018" s="528">
        <v>41913</v>
      </c>
      <c r="C4018" s="535"/>
    </row>
    <row r="4019" spans="1:3" ht="13.5">
      <c r="A4019" s="527" t="s">
        <v>6538</v>
      </c>
      <c r="B4019" s="528">
        <v>41913</v>
      </c>
      <c r="C4019" s="535"/>
    </row>
    <row r="4020" spans="1:3" ht="13.5">
      <c r="A4020" s="527" t="s">
        <v>6539</v>
      </c>
      <c r="B4020" s="528">
        <v>41913</v>
      </c>
      <c r="C4020" s="535">
        <v>150</v>
      </c>
    </row>
    <row r="4021" spans="1:3" ht="13.5">
      <c r="A4021" s="527" t="s">
        <v>6540</v>
      </c>
      <c r="B4021" s="528">
        <v>41913</v>
      </c>
      <c r="C4021" s="535"/>
    </row>
    <row r="4022" spans="1:3" ht="13.5">
      <c r="A4022" s="527" t="s">
        <v>6541</v>
      </c>
      <c r="B4022" s="528">
        <v>41913</v>
      </c>
      <c r="C4022" s="535"/>
    </row>
    <row r="4023" spans="1:3" ht="13.5">
      <c r="A4023" s="527" t="s">
        <v>6542</v>
      </c>
      <c r="B4023" s="528">
        <v>41913</v>
      </c>
      <c r="C4023" s="535"/>
    </row>
    <row r="4024" spans="1:3" ht="13.5">
      <c r="A4024" s="527" t="s">
        <v>6543</v>
      </c>
      <c r="B4024" s="528">
        <v>41913</v>
      </c>
      <c r="C4024" s="535"/>
    </row>
    <row r="4025" spans="1:3" ht="13.5">
      <c r="A4025" s="527" t="s">
        <v>6544</v>
      </c>
      <c r="B4025" s="528">
        <v>41913</v>
      </c>
      <c r="C4025" s="535"/>
    </row>
    <row r="4026" spans="1:3" ht="13.5">
      <c r="A4026" s="527" t="s">
        <v>6545</v>
      </c>
      <c r="B4026" s="528">
        <v>41913</v>
      </c>
      <c r="C4026" s="535"/>
    </row>
    <row r="4027" spans="1:3" ht="13.5">
      <c r="A4027" s="527" t="s">
        <v>6546</v>
      </c>
      <c r="B4027" s="528">
        <v>41913</v>
      </c>
      <c r="C4027" s="535"/>
    </row>
    <row r="4028" spans="1:3" ht="13.5">
      <c r="A4028" s="527" t="s">
        <v>6547</v>
      </c>
      <c r="B4028" s="528">
        <v>41913</v>
      </c>
      <c r="C4028" s="535"/>
    </row>
    <row r="4029" spans="1:3" ht="13.5">
      <c r="A4029" s="527" t="s">
        <v>6548</v>
      </c>
      <c r="B4029" s="528">
        <v>41913</v>
      </c>
      <c r="C4029" s="535"/>
    </row>
    <row r="4030" spans="1:3" ht="13.5">
      <c r="A4030" s="527" t="s">
        <v>6549</v>
      </c>
      <c r="B4030" s="528">
        <v>41913</v>
      </c>
      <c r="C4030" s="535"/>
    </row>
    <row r="4031" spans="1:3" ht="13.5">
      <c r="A4031" s="527" t="s">
        <v>6550</v>
      </c>
      <c r="B4031" s="528">
        <v>41913</v>
      </c>
      <c r="C4031" s="535">
        <v>150</v>
      </c>
    </row>
    <row r="4032" spans="1:3" ht="13.5">
      <c r="A4032" s="527" t="s">
        <v>6551</v>
      </c>
      <c r="B4032" s="528">
        <v>41913</v>
      </c>
      <c r="C4032" s="535"/>
    </row>
    <row r="4033" spans="1:3" ht="13.5">
      <c r="A4033" s="527" t="s">
        <v>6552</v>
      </c>
      <c r="B4033" s="528">
        <v>41913</v>
      </c>
      <c r="C4033" s="535"/>
    </row>
    <row r="4034" spans="1:3" ht="13.5">
      <c r="A4034" s="527" t="s">
        <v>6553</v>
      </c>
      <c r="B4034" s="528">
        <v>41913</v>
      </c>
      <c r="C4034" s="535"/>
    </row>
    <row r="4035" spans="1:3" ht="13.5">
      <c r="A4035" s="527" t="s">
        <v>6554</v>
      </c>
      <c r="B4035" s="528">
        <v>41913</v>
      </c>
      <c r="C4035" s="535"/>
    </row>
    <row r="4036" spans="1:3" ht="13.5">
      <c r="A4036" s="527" t="s">
        <v>6555</v>
      </c>
      <c r="B4036" s="528">
        <v>41913</v>
      </c>
      <c r="C4036" s="535"/>
    </row>
    <row r="4037" spans="1:3" ht="13.5">
      <c r="A4037" s="527" t="s">
        <v>6556</v>
      </c>
      <c r="B4037" s="528">
        <v>41913</v>
      </c>
      <c r="C4037" s="535"/>
    </row>
    <row r="4038" spans="1:3" ht="13.5">
      <c r="A4038" s="527" t="s">
        <v>6557</v>
      </c>
      <c r="B4038" s="528">
        <v>41913</v>
      </c>
      <c r="C4038" s="535"/>
    </row>
    <row r="4039" spans="1:3" ht="13.5">
      <c r="A4039" s="527" t="s">
        <v>6558</v>
      </c>
      <c r="B4039" s="528">
        <v>41913</v>
      </c>
      <c r="C4039" s="535"/>
    </row>
    <row r="4040" spans="1:3" ht="13.5">
      <c r="A4040" s="527" t="s">
        <v>6559</v>
      </c>
      <c r="B4040" s="528">
        <v>41913</v>
      </c>
      <c r="C4040" s="535"/>
    </row>
    <row r="4041" spans="1:3" ht="13.5">
      <c r="A4041" s="527" t="s">
        <v>6560</v>
      </c>
      <c r="B4041" s="528">
        <v>41913</v>
      </c>
      <c r="C4041" s="535"/>
    </row>
    <row r="4042" spans="1:3" ht="13.5">
      <c r="A4042" s="527" t="s">
        <v>6561</v>
      </c>
      <c r="B4042" s="528">
        <v>41913</v>
      </c>
      <c r="C4042" s="535">
        <v>65</v>
      </c>
    </row>
    <row r="4043" spans="1:3" ht="13.5">
      <c r="A4043" s="527" t="s">
        <v>6562</v>
      </c>
      <c r="B4043" s="528">
        <v>41913</v>
      </c>
      <c r="C4043" s="535"/>
    </row>
    <row r="4044" spans="1:3" ht="13.5">
      <c r="A4044" s="527" t="s">
        <v>6563</v>
      </c>
      <c r="B4044" s="528">
        <v>41913</v>
      </c>
      <c r="C4044" s="535"/>
    </row>
    <row r="4045" spans="1:3" ht="13.5">
      <c r="A4045" s="527" t="s">
        <v>6564</v>
      </c>
      <c r="B4045" s="528">
        <v>41913</v>
      </c>
      <c r="C4045" s="535"/>
    </row>
    <row r="4046" spans="1:3" ht="13.5">
      <c r="A4046" s="527" t="s">
        <v>6565</v>
      </c>
      <c r="B4046" s="528">
        <v>41913</v>
      </c>
      <c r="C4046" s="535"/>
    </row>
    <row r="4047" spans="1:3" ht="13.5">
      <c r="A4047" s="527" t="s">
        <v>6566</v>
      </c>
      <c r="B4047" s="528">
        <v>41913</v>
      </c>
      <c r="C4047" s="535"/>
    </row>
    <row r="4048" spans="1:3" ht="13.5">
      <c r="A4048" s="527" t="s">
        <v>6567</v>
      </c>
      <c r="B4048" s="528">
        <v>41913</v>
      </c>
      <c r="C4048" s="535"/>
    </row>
    <row r="4049" spans="1:3" ht="13.5">
      <c r="A4049" s="527" t="s">
        <v>6568</v>
      </c>
      <c r="B4049" s="528">
        <v>41913</v>
      </c>
      <c r="C4049" s="535"/>
    </row>
    <row r="4050" spans="1:3" ht="13.5">
      <c r="A4050" s="527" t="s">
        <v>6569</v>
      </c>
      <c r="B4050" s="528">
        <v>41913</v>
      </c>
      <c r="C4050" s="535"/>
    </row>
    <row r="4051" spans="1:3" ht="13.5">
      <c r="A4051" s="527" t="s">
        <v>6570</v>
      </c>
      <c r="B4051" s="528">
        <v>41913</v>
      </c>
      <c r="C4051" s="535"/>
    </row>
    <row r="4052" spans="1:3" ht="13.5">
      <c r="A4052" s="527" t="s">
        <v>6571</v>
      </c>
      <c r="B4052" s="528">
        <v>41913</v>
      </c>
      <c r="C4052" s="535"/>
    </row>
    <row r="4053" spans="1:3" ht="13.5">
      <c r="A4053" s="527" t="s">
        <v>6572</v>
      </c>
      <c r="B4053" s="528">
        <v>41913</v>
      </c>
      <c r="C4053" s="535">
        <v>13</v>
      </c>
    </row>
    <row r="4054" spans="1:3" ht="13.5">
      <c r="A4054" s="527" t="s">
        <v>6573</v>
      </c>
      <c r="B4054" s="528">
        <v>41913</v>
      </c>
      <c r="C4054" s="535"/>
    </row>
    <row r="4055" spans="1:3" ht="13.5">
      <c r="A4055" s="527" t="s">
        <v>6574</v>
      </c>
      <c r="B4055" s="528">
        <v>41913</v>
      </c>
      <c r="C4055" s="535"/>
    </row>
    <row r="4056" spans="1:3" ht="13.5">
      <c r="A4056" s="527" t="s">
        <v>6575</v>
      </c>
      <c r="B4056" s="528">
        <v>41913</v>
      </c>
      <c r="C4056" s="535"/>
    </row>
    <row r="4057" spans="1:3" ht="13.5">
      <c r="A4057" s="527" t="s">
        <v>6576</v>
      </c>
      <c r="B4057" s="528">
        <v>41913</v>
      </c>
      <c r="C4057" s="535"/>
    </row>
    <row r="4058" spans="1:3" ht="13.5">
      <c r="A4058" s="527" t="s">
        <v>6577</v>
      </c>
      <c r="B4058" s="528">
        <v>41913</v>
      </c>
      <c r="C4058" s="535"/>
    </row>
    <row r="4059" spans="1:3" ht="13.5">
      <c r="A4059" s="527" t="s">
        <v>6578</v>
      </c>
      <c r="B4059" s="528">
        <v>41913</v>
      </c>
      <c r="C4059" s="535"/>
    </row>
    <row r="4060" spans="1:3" ht="13.5">
      <c r="A4060" s="527" t="s">
        <v>6579</v>
      </c>
      <c r="B4060" s="528">
        <v>41913</v>
      </c>
      <c r="C4060" s="535"/>
    </row>
    <row r="4061" spans="1:3" ht="13.5">
      <c r="A4061" s="527" t="s">
        <v>6580</v>
      </c>
      <c r="B4061" s="528">
        <v>41913</v>
      </c>
      <c r="C4061" s="535"/>
    </row>
    <row r="4062" spans="1:3" ht="13.5">
      <c r="A4062" s="527" t="s">
        <v>6581</v>
      </c>
      <c r="B4062" s="528">
        <v>41913</v>
      </c>
      <c r="C4062" s="535"/>
    </row>
    <row r="4063" spans="1:3" ht="13.5">
      <c r="A4063" s="527" t="s">
        <v>6582</v>
      </c>
      <c r="B4063" s="528">
        <v>41913</v>
      </c>
      <c r="C4063" s="535"/>
    </row>
    <row r="4064" spans="1:3" ht="13.5">
      <c r="A4064" s="527" t="s">
        <v>6583</v>
      </c>
      <c r="B4064" s="528">
        <v>41913</v>
      </c>
      <c r="C4064" s="535">
        <v>49</v>
      </c>
    </row>
    <row r="4065" spans="1:3" ht="13.5">
      <c r="A4065" s="527" t="s">
        <v>6584</v>
      </c>
      <c r="B4065" s="528">
        <v>41913</v>
      </c>
      <c r="C4065" s="535"/>
    </row>
    <row r="4066" spans="1:3" ht="13.5">
      <c r="A4066" s="527" t="s">
        <v>6585</v>
      </c>
      <c r="B4066" s="528">
        <v>41913</v>
      </c>
      <c r="C4066" s="535"/>
    </row>
    <row r="4067" spans="1:3" ht="13.5">
      <c r="A4067" s="527" t="s">
        <v>6586</v>
      </c>
      <c r="B4067" s="528">
        <v>41913</v>
      </c>
      <c r="C4067" s="535"/>
    </row>
    <row r="4068" spans="1:3" ht="13.5">
      <c r="A4068" s="527" t="s">
        <v>6587</v>
      </c>
      <c r="B4068" s="528">
        <v>41913</v>
      </c>
      <c r="C4068" s="535"/>
    </row>
    <row r="4069" spans="1:3" ht="13.5">
      <c r="A4069" s="527" t="s">
        <v>6588</v>
      </c>
      <c r="B4069" s="528">
        <v>41913</v>
      </c>
      <c r="C4069" s="535"/>
    </row>
    <row r="4070" spans="1:3" ht="13.5">
      <c r="A4070" s="527" t="s">
        <v>6589</v>
      </c>
      <c r="B4070" s="528">
        <v>41913</v>
      </c>
      <c r="C4070" s="535"/>
    </row>
    <row r="4071" spans="1:3" ht="13.5">
      <c r="A4071" s="527" t="s">
        <v>6590</v>
      </c>
      <c r="B4071" s="528">
        <v>41913</v>
      </c>
      <c r="C4071" s="535"/>
    </row>
    <row r="4072" spans="1:3" ht="13.5">
      <c r="A4072" s="527" t="s">
        <v>6591</v>
      </c>
      <c r="B4072" s="528">
        <v>41913</v>
      </c>
      <c r="C4072" s="535"/>
    </row>
    <row r="4073" spans="1:3" ht="13.5">
      <c r="A4073" s="527" t="s">
        <v>6592</v>
      </c>
      <c r="B4073" s="528">
        <v>41913</v>
      </c>
      <c r="C4073" s="535"/>
    </row>
    <row r="4074" spans="1:3" ht="13.5">
      <c r="A4074" s="527" t="s">
        <v>6593</v>
      </c>
      <c r="B4074" s="528">
        <v>41913</v>
      </c>
      <c r="C4074" s="535"/>
    </row>
    <row r="4075" spans="1:3" ht="13.5">
      <c r="A4075" s="527" t="s">
        <v>6594</v>
      </c>
      <c r="B4075" s="528">
        <v>41913</v>
      </c>
      <c r="C4075" s="535">
        <v>100</v>
      </c>
    </row>
    <row r="4076" spans="1:3" ht="13.5">
      <c r="A4076" s="527" t="s">
        <v>6595</v>
      </c>
      <c r="B4076" s="528">
        <v>41913</v>
      </c>
      <c r="C4076" s="535">
        <v>199</v>
      </c>
    </row>
    <row r="4077" spans="1:3" ht="13.5">
      <c r="A4077" s="527" t="s">
        <v>6596</v>
      </c>
      <c r="B4077" s="528">
        <v>41913</v>
      </c>
      <c r="C4077" s="535"/>
    </row>
    <row r="4078" spans="1:3" ht="13.5">
      <c r="A4078" s="527" t="s">
        <v>6597</v>
      </c>
      <c r="B4078" s="528">
        <v>41913</v>
      </c>
      <c r="C4078" s="535"/>
    </row>
    <row r="4079" spans="1:3" ht="13.5">
      <c r="A4079" s="527" t="s">
        <v>6598</v>
      </c>
      <c r="B4079" s="528">
        <v>41913</v>
      </c>
      <c r="C4079" s="535"/>
    </row>
    <row r="4080" spans="1:3" ht="13.5">
      <c r="A4080" s="527" t="s">
        <v>6599</v>
      </c>
      <c r="B4080" s="528">
        <v>41913</v>
      </c>
      <c r="C4080" s="535"/>
    </row>
    <row r="4081" spans="1:3" ht="13.5">
      <c r="A4081" s="527" t="s">
        <v>6600</v>
      </c>
      <c r="B4081" s="528">
        <v>41913</v>
      </c>
      <c r="C4081" s="535"/>
    </row>
    <row r="4082" spans="1:3" ht="13.5">
      <c r="A4082" s="527" t="s">
        <v>6601</v>
      </c>
      <c r="B4082" s="528">
        <v>41913</v>
      </c>
      <c r="C4082" s="535"/>
    </row>
    <row r="4083" spans="1:3" ht="13.5">
      <c r="A4083" s="527" t="s">
        <v>6602</v>
      </c>
      <c r="B4083" s="528">
        <v>41913</v>
      </c>
      <c r="C4083" s="535"/>
    </row>
    <row r="4084" spans="1:3" ht="13.5">
      <c r="A4084" s="527" t="s">
        <v>6603</v>
      </c>
      <c r="B4084" s="528">
        <v>41913</v>
      </c>
      <c r="C4084" s="535"/>
    </row>
    <row r="4085" spans="1:3" ht="13.5">
      <c r="A4085" s="527" t="s">
        <v>6604</v>
      </c>
      <c r="B4085" s="528">
        <v>41913</v>
      </c>
      <c r="C4085" s="535"/>
    </row>
    <row r="4086" spans="1:3" ht="13.5">
      <c r="A4086" s="527" t="s">
        <v>6605</v>
      </c>
      <c r="B4086" s="528">
        <v>41913</v>
      </c>
      <c r="C4086" s="535">
        <v>100</v>
      </c>
    </row>
    <row r="4087" spans="1:3" ht="13.5">
      <c r="A4087" s="527" t="s">
        <v>6606</v>
      </c>
      <c r="B4087" s="528">
        <v>41913</v>
      </c>
      <c r="C4087" s="535">
        <v>199</v>
      </c>
    </row>
    <row r="4088" spans="1:3" ht="13.5">
      <c r="A4088" s="527" t="s">
        <v>6607</v>
      </c>
      <c r="B4088" s="528">
        <v>41913</v>
      </c>
      <c r="C4088" s="535"/>
    </row>
    <row r="4089" spans="1:3" ht="13.5">
      <c r="A4089" s="527" t="s">
        <v>6608</v>
      </c>
      <c r="B4089" s="528">
        <v>41913</v>
      </c>
      <c r="C4089" s="535"/>
    </row>
    <row r="4090" spans="1:3" ht="13.5">
      <c r="A4090" s="527" t="s">
        <v>6609</v>
      </c>
      <c r="B4090" s="528">
        <v>41913</v>
      </c>
      <c r="C4090" s="535"/>
    </row>
    <row r="4091" spans="1:3" ht="13.5">
      <c r="A4091" s="527" t="s">
        <v>6610</v>
      </c>
      <c r="B4091" s="528">
        <v>41913</v>
      </c>
      <c r="C4091" s="535"/>
    </row>
    <row r="4092" spans="1:3" ht="13.5">
      <c r="A4092" s="527" t="s">
        <v>6611</v>
      </c>
      <c r="B4092" s="528">
        <v>41913</v>
      </c>
      <c r="C4092" s="535"/>
    </row>
    <row r="4093" spans="1:3" ht="13.5">
      <c r="A4093" s="527" t="s">
        <v>6612</v>
      </c>
      <c r="B4093" s="528">
        <v>41913</v>
      </c>
      <c r="C4093" s="535"/>
    </row>
    <row r="4094" spans="1:3" ht="13.5">
      <c r="A4094" s="527" t="s">
        <v>6613</v>
      </c>
      <c r="B4094" s="528">
        <v>41913</v>
      </c>
      <c r="C4094" s="535"/>
    </row>
    <row r="4095" spans="1:3" ht="13.5">
      <c r="A4095" s="527" t="s">
        <v>6614</v>
      </c>
      <c r="B4095" s="528">
        <v>41913</v>
      </c>
      <c r="C4095" s="535"/>
    </row>
    <row r="4096" spans="1:3" ht="13.5">
      <c r="A4096" s="527" t="s">
        <v>6615</v>
      </c>
      <c r="B4096" s="528">
        <v>41913</v>
      </c>
      <c r="C4096" s="535"/>
    </row>
    <row r="4097" spans="1:3" ht="13.5">
      <c r="A4097" s="527" t="s">
        <v>6869</v>
      </c>
      <c r="B4097" s="528">
        <v>41913</v>
      </c>
      <c r="C4097" s="535">
        <v>170</v>
      </c>
    </row>
    <row r="4098" spans="1:3" ht="13.5">
      <c r="A4098" s="527" t="s">
        <v>6870</v>
      </c>
      <c r="B4098" s="528">
        <v>41913</v>
      </c>
      <c r="C4098" s="535"/>
    </row>
    <row r="4099" spans="1:3" ht="13.5">
      <c r="A4099" s="527" t="s">
        <v>6871</v>
      </c>
      <c r="B4099" s="528">
        <v>41913</v>
      </c>
      <c r="C4099" s="535"/>
    </row>
    <row r="4100" spans="1:3" ht="13.5">
      <c r="A4100" s="527" t="s">
        <v>6872</v>
      </c>
      <c r="B4100" s="528">
        <v>41913</v>
      </c>
      <c r="C4100" s="535"/>
    </row>
    <row r="4101" spans="1:3" ht="13.5">
      <c r="A4101" s="527" t="s">
        <v>6873</v>
      </c>
      <c r="B4101" s="528">
        <v>41913</v>
      </c>
      <c r="C4101" s="535"/>
    </row>
    <row r="4102" spans="1:3" ht="13.5">
      <c r="A4102" s="527" t="s">
        <v>6874</v>
      </c>
      <c r="B4102" s="528">
        <v>41913</v>
      </c>
      <c r="C4102" s="535"/>
    </row>
    <row r="4103" spans="1:3" ht="13.5">
      <c r="A4103" s="527" t="s">
        <v>6875</v>
      </c>
      <c r="B4103" s="528">
        <v>41913</v>
      </c>
      <c r="C4103" s="535"/>
    </row>
    <row r="4104" spans="1:3" ht="13.5">
      <c r="A4104" s="527" t="s">
        <v>6876</v>
      </c>
      <c r="B4104" s="528">
        <v>41913</v>
      </c>
      <c r="C4104" s="535"/>
    </row>
    <row r="4105" spans="1:3" ht="13.5">
      <c r="A4105" s="527" t="s">
        <v>6877</v>
      </c>
      <c r="B4105" s="528">
        <v>41913</v>
      </c>
      <c r="C4105" s="535"/>
    </row>
    <row r="4106" spans="1:3" ht="13.5">
      <c r="A4106" s="527" t="s">
        <v>6878</v>
      </c>
      <c r="B4106" s="528">
        <v>41913</v>
      </c>
      <c r="C4106" s="535"/>
    </row>
    <row r="4107" spans="1:3" ht="13.5">
      <c r="A4107" s="527" t="s">
        <v>6879</v>
      </c>
      <c r="B4107" s="528">
        <v>41913</v>
      </c>
      <c r="C4107" s="535"/>
    </row>
    <row r="4108" spans="1:3" ht="13.5">
      <c r="A4108" s="527" t="s">
        <v>6880</v>
      </c>
      <c r="B4108" s="528">
        <v>41913</v>
      </c>
      <c r="C4108" s="535">
        <v>189</v>
      </c>
    </row>
    <row r="4109" spans="1:3" ht="13.5">
      <c r="A4109" s="527" t="s">
        <v>6881</v>
      </c>
      <c r="B4109" s="528">
        <v>41913</v>
      </c>
      <c r="C4109" s="535"/>
    </row>
    <row r="4110" spans="1:3" ht="13.5">
      <c r="A4110" s="527" t="s">
        <v>6882</v>
      </c>
      <c r="B4110" s="528">
        <v>41913</v>
      </c>
      <c r="C4110" s="535"/>
    </row>
    <row r="4111" spans="1:3" ht="13.5">
      <c r="A4111" s="527" t="s">
        <v>6883</v>
      </c>
      <c r="B4111" s="528">
        <v>41913</v>
      </c>
      <c r="C4111" s="535"/>
    </row>
    <row r="4112" spans="1:3" ht="13.5">
      <c r="A4112" s="527" t="s">
        <v>6884</v>
      </c>
      <c r="B4112" s="528">
        <v>41913</v>
      </c>
      <c r="C4112" s="535"/>
    </row>
    <row r="4113" spans="1:3" ht="13.5">
      <c r="A4113" s="527" t="s">
        <v>6885</v>
      </c>
      <c r="B4113" s="528">
        <v>41913</v>
      </c>
      <c r="C4113" s="535"/>
    </row>
    <row r="4114" spans="1:3" ht="13.5">
      <c r="A4114" s="527" t="s">
        <v>6886</v>
      </c>
      <c r="B4114" s="528">
        <v>41913</v>
      </c>
      <c r="C4114" s="535"/>
    </row>
    <row r="4115" spans="1:3" ht="13.5">
      <c r="A4115" s="527" t="s">
        <v>6887</v>
      </c>
      <c r="B4115" s="528">
        <v>41913</v>
      </c>
      <c r="C4115" s="535"/>
    </row>
    <row r="4116" spans="1:3" ht="13.5">
      <c r="A4116" s="527" t="s">
        <v>6888</v>
      </c>
      <c r="B4116" s="528">
        <v>41913</v>
      </c>
      <c r="C4116" s="535"/>
    </row>
    <row r="4117" spans="1:3" ht="13.5">
      <c r="A4117" s="527" t="s">
        <v>6889</v>
      </c>
      <c r="B4117" s="528">
        <v>41913</v>
      </c>
      <c r="C4117" s="535"/>
    </row>
    <row r="4118" spans="1:3" ht="13.5">
      <c r="A4118" s="527" t="s">
        <v>6890</v>
      </c>
      <c r="B4118" s="528">
        <v>41913</v>
      </c>
      <c r="C4118" s="535"/>
    </row>
    <row r="4119" spans="1:3" ht="13.5">
      <c r="A4119" s="527" t="s">
        <v>6616</v>
      </c>
      <c r="B4119" s="528">
        <v>41913</v>
      </c>
      <c r="C4119" s="535">
        <v>200</v>
      </c>
    </row>
    <row r="4120" spans="1:3" ht="13.5">
      <c r="A4120" s="527" t="s">
        <v>6617</v>
      </c>
      <c r="B4120" s="528">
        <v>41913</v>
      </c>
      <c r="C4120" s="535"/>
    </row>
    <row r="4121" spans="1:3" ht="13.5">
      <c r="A4121" s="527" t="s">
        <v>6618</v>
      </c>
      <c r="B4121" s="528">
        <v>41913</v>
      </c>
      <c r="C4121" s="535"/>
    </row>
    <row r="4122" spans="1:3" ht="13.5">
      <c r="A4122" s="527" t="s">
        <v>6619</v>
      </c>
      <c r="B4122" s="528">
        <v>41913</v>
      </c>
      <c r="C4122" s="535"/>
    </row>
    <row r="4123" spans="1:3" ht="13.5">
      <c r="A4123" s="527" t="s">
        <v>6620</v>
      </c>
      <c r="B4123" s="528">
        <v>41913</v>
      </c>
      <c r="C4123" s="535"/>
    </row>
    <row r="4124" spans="1:3" ht="13.5">
      <c r="A4124" s="527" t="s">
        <v>6621</v>
      </c>
      <c r="B4124" s="528">
        <v>41913</v>
      </c>
      <c r="C4124" s="535"/>
    </row>
    <row r="4125" spans="1:3" ht="13.5">
      <c r="A4125" s="527" t="s">
        <v>6622</v>
      </c>
      <c r="B4125" s="528">
        <v>41913</v>
      </c>
      <c r="C4125" s="535"/>
    </row>
    <row r="4126" spans="1:3" ht="13.5">
      <c r="A4126" s="527" t="s">
        <v>6623</v>
      </c>
      <c r="B4126" s="528">
        <v>41913</v>
      </c>
      <c r="C4126" s="535"/>
    </row>
    <row r="4127" spans="1:3" ht="13.5">
      <c r="A4127" s="527" t="s">
        <v>6624</v>
      </c>
      <c r="B4127" s="528">
        <v>41913</v>
      </c>
      <c r="C4127" s="535"/>
    </row>
    <row r="4128" spans="1:3" ht="13.5">
      <c r="A4128" s="527" t="s">
        <v>6625</v>
      </c>
      <c r="B4128" s="528">
        <v>41913</v>
      </c>
      <c r="C4128" s="535"/>
    </row>
    <row r="4129" spans="1:3" ht="13.5">
      <c r="A4129" s="527" t="s">
        <v>6626</v>
      </c>
      <c r="B4129" s="528">
        <v>41913</v>
      </c>
      <c r="C4129" s="535"/>
    </row>
    <row r="4130" spans="1:3" ht="13.5">
      <c r="A4130" s="527" t="s">
        <v>6627</v>
      </c>
      <c r="B4130" s="528">
        <v>41913</v>
      </c>
      <c r="C4130" s="535">
        <v>200</v>
      </c>
    </row>
    <row r="4131" spans="1:3" ht="13.5">
      <c r="A4131" s="527" t="s">
        <v>6628</v>
      </c>
      <c r="B4131" s="528">
        <v>41913</v>
      </c>
      <c r="C4131" s="535"/>
    </row>
    <row r="4132" spans="1:3" ht="13.5">
      <c r="A4132" s="527" t="s">
        <v>6629</v>
      </c>
      <c r="B4132" s="528">
        <v>41913</v>
      </c>
      <c r="C4132" s="535"/>
    </row>
    <row r="4133" spans="1:3" ht="13.5">
      <c r="A4133" s="527" t="s">
        <v>6630</v>
      </c>
      <c r="B4133" s="528">
        <v>41913</v>
      </c>
      <c r="C4133" s="535"/>
    </row>
    <row r="4134" spans="1:3" ht="13.5">
      <c r="A4134" s="527" t="s">
        <v>6631</v>
      </c>
      <c r="B4134" s="528">
        <v>41913</v>
      </c>
      <c r="C4134" s="535"/>
    </row>
    <row r="4135" spans="1:3" ht="13.5">
      <c r="A4135" s="527" t="s">
        <v>6632</v>
      </c>
      <c r="B4135" s="528">
        <v>41913</v>
      </c>
      <c r="C4135" s="535"/>
    </row>
    <row r="4136" spans="1:3" ht="13.5">
      <c r="A4136" s="527" t="s">
        <v>6633</v>
      </c>
      <c r="B4136" s="528">
        <v>41913</v>
      </c>
      <c r="C4136" s="535"/>
    </row>
    <row r="4137" spans="1:3" ht="13.5">
      <c r="A4137" s="527" t="s">
        <v>6634</v>
      </c>
      <c r="B4137" s="528">
        <v>41913</v>
      </c>
      <c r="C4137" s="535"/>
    </row>
    <row r="4138" spans="1:3" ht="13.5">
      <c r="A4138" s="527" t="s">
        <v>6635</v>
      </c>
      <c r="B4138" s="528">
        <v>41913</v>
      </c>
      <c r="C4138" s="535"/>
    </row>
    <row r="4139" spans="1:3" ht="13.5">
      <c r="A4139" s="527" t="s">
        <v>6636</v>
      </c>
      <c r="B4139" s="528">
        <v>41913</v>
      </c>
      <c r="C4139" s="535"/>
    </row>
    <row r="4140" spans="1:3" ht="13.5">
      <c r="A4140" s="527" t="s">
        <v>6637</v>
      </c>
      <c r="B4140" s="528">
        <v>41913</v>
      </c>
      <c r="C4140" s="535"/>
    </row>
    <row r="4141" spans="1:3" ht="13.5">
      <c r="A4141" s="527" t="s">
        <v>6638</v>
      </c>
      <c r="B4141" s="528">
        <v>41913</v>
      </c>
      <c r="C4141" s="535">
        <v>200</v>
      </c>
    </row>
    <row r="4142" spans="1:3" ht="13.5">
      <c r="A4142" s="527" t="s">
        <v>6639</v>
      </c>
      <c r="B4142" s="528">
        <v>41913</v>
      </c>
      <c r="C4142" s="535"/>
    </row>
    <row r="4143" spans="1:3" ht="13.5">
      <c r="A4143" s="527" t="s">
        <v>6640</v>
      </c>
      <c r="B4143" s="528">
        <v>41913</v>
      </c>
      <c r="C4143" s="535"/>
    </row>
    <row r="4144" spans="1:3" ht="13.5">
      <c r="A4144" s="527" t="s">
        <v>6641</v>
      </c>
      <c r="B4144" s="528">
        <v>41913</v>
      </c>
      <c r="C4144" s="535"/>
    </row>
    <row r="4145" spans="1:3" ht="13.5">
      <c r="A4145" s="527" t="s">
        <v>6642</v>
      </c>
      <c r="B4145" s="528">
        <v>41913</v>
      </c>
      <c r="C4145" s="535"/>
    </row>
    <row r="4146" spans="1:3" ht="13.5">
      <c r="A4146" s="527" t="s">
        <v>6643</v>
      </c>
      <c r="B4146" s="528">
        <v>41913</v>
      </c>
      <c r="C4146" s="535"/>
    </row>
    <row r="4147" spans="1:3" ht="13.5">
      <c r="A4147" s="527" t="s">
        <v>6644</v>
      </c>
      <c r="B4147" s="528">
        <v>41913</v>
      </c>
      <c r="C4147" s="535"/>
    </row>
    <row r="4148" spans="1:3" ht="13.5">
      <c r="A4148" s="527" t="s">
        <v>6645</v>
      </c>
      <c r="B4148" s="528">
        <v>41913</v>
      </c>
      <c r="C4148" s="535"/>
    </row>
    <row r="4149" spans="1:3" ht="13.5">
      <c r="A4149" s="527" t="s">
        <v>6646</v>
      </c>
      <c r="B4149" s="528">
        <v>41913</v>
      </c>
      <c r="C4149" s="535"/>
    </row>
    <row r="4150" spans="1:3" ht="13.5">
      <c r="A4150" s="527" t="s">
        <v>6647</v>
      </c>
      <c r="B4150" s="528">
        <v>41913</v>
      </c>
      <c r="C4150" s="535"/>
    </row>
    <row r="4151" spans="1:3" ht="13.5">
      <c r="A4151" s="527" t="s">
        <v>6648</v>
      </c>
      <c r="B4151" s="528">
        <v>41913</v>
      </c>
      <c r="C4151" s="535"/>
    </row>
    <row r="4152" spans="1:3" ht="13.5">
      <c r="A4152" s="527" t="s">
        <v>6649</v>
      </c>
      <c r="B4152" s="528">
        <v>41913</v>
      </c>
      <c r="C4152" s="535">
        <v>199</v>
      </c>
    </row>
    <row r="4153" spans="1:3" ht="13.5">
      <c r="A4153" s="527" t="s">
        <v>6650</v>
      </c>
      <c r="B4153" s="528">
        <v>41913</v>
      </c>
      <c r="C4153" s="535"/>
    </row>
    <row r="4154" spans="1:3" ht="13.5">
      <c r="A4154" s="527" t="s">
        <v>6651</v>
      </c>
      <c r="B4154" s="528">
        <v>41913</v>
      </c>
      <c r="C4154" s="535"/>
    </row>
    <row r="4155" spans="1:3" ht="13.5">
      <c r="A4155" s="527" t="s">
        <v>6652</v>
      </c>
      <c r="B4155" s="528">
        <v>41913</v>
      </c>
      <c r="C4155" s="535"/>
    </row>
    <row r="4156" spans="1:3" ht="13.5">
      <c r="A4156" s="527" t="s">
        <v>6653</v>
      </c>
      <c r="B4156" s="528">
        <v>41913</v>
      </c>
      <c r="C4156" s="535"/>
    </row>
    <row r="4157" spans="1:3" ht="13.5">
      <c r="A4157" s="527" t="s">
        <v>6654</v>
      </c>
      <c r="B4157" s="528">
        <v>41913</v>
      </c>
      <c r="C4157" s="535"/>
    </row>
    <row r="4158" spans="1:3" ht="13.5">
      <c r="A4158" s="527" t="s">
        <v>6655</v>
      </c>
      <c r="B4158" s="528">
        <v>41913</v>
      </c>
      <c r="C4158" s="535"/>
    </row>
    <row r="4159" spans="1:3" ht="13.5">
      <c r="A4159" s="527" t="s">
        <v>6656</v>
      </c>
      <c r="B4159" s="528">
        <v>41913</v>
      </c>
      <c r="C4159" s="535"/>
    </row>
    <row r="4160" spans="1:3" ht="13.5">
      <c r="A4160" s="527" t="s">
        <v>6657</v>
      </c>
      <c r="B4160" s="528">
        <v>41913</v>
      </c>
      <c r="C4160" s="535"/>
    </row>
    <row r="4161" spans="1:3" ht="13.5">
      <c r="A4161" s="527" t="s">
        <v>6658</v>
      </c>
      <c r="B4161" s="528">
        <v>41913</v>
      </c>
      <c r="C4161" s="535"/>
    </row>
    <row r="4162" spans="1:3" ht="13.5">
      <c r="A4162" s="527" t="s">
        <v>6659</v>
      </c>
      <c r="B4162" s="528">
        <v>41913</v>
      </c>
      <c r="C4162" s="535"/>
    </row>
    <row r="4163" spans="1:3" ht="13.5">
      <c r="A4163" s="527" t="s">
        <v>6660</v>
      </c>
      <c r="B4163" s="528">
        <v>41913</v>
      </c>
      <c r="C4163" s="535">
        <v>200</v>
      </c>
    </row>
    <row r="4164" spans="1:3" ht="13.5">
      <c r="A4164" s="527" t="s">
        <v>6661</v>
      </c>
      <c r="B4164" s="528">
        <v>41913</v>
      </c>
      <c r="C4164" s="535"/>
    </row>
    <row r="4165" spans="1:3" ht="13.5">
      <c r="A4165" s="527" t="s">
        <v>6662</v>
      </c>
      <c r="B4165" s="528">
        <v>41913</v>
      </c>
      <c r="C4165" s="535"/>
    </row>
    <row r="4166" spans="1:3" ht="13.5">
      <c r="A4166" s="527" t="s">
        <v>6663</v>
      </c>
      <c r="B4166" s="528">
        <v>41913</v>
      </c>
      <c r="C4166" s="535"/>
    </row>
    <row r="4167" spans="1:3" ht="13.5">
      <c r="A4167" s="527" t="s">
        <v>6664</v>
      </c>
      <c r="B4167" s="528">
        <v>41913</v>
      </c>
      <c r="C4167" s="535"/>
    </row>
    <row r="4168" spans="1:3" ht="13.5">
      <c r="A4168" s="527" t="s">
        <v>6665</v>
      </c>
      <c r="B4168" s="528">
        <v>41913</v>
      </c>
      <c r="C4168" s="535"/>
    </row>
    <row r="4169" spans="1:3" ht="13.5">
      <c r="A4169" s="527" t="s">
        <v>6666</v>
      </c>
      <c r="B4169" s="528">
        <v>41913</v>
      </c>
      <c r="C4169" s="535"/>
    </row>
    <row r="4170" spans="1:3" ht="13.5">
      <c r="A4170" s="527" t="s">
        <v>6667</v>
      </c>
      <c r="B4170" s="528">
        <v>41913</v>
      </c>
      <c r="C4170" s="535"/>
    </row>
    <row r="4171" spans="1:3" ht="13.5">
      <c r="A4171" s="527" t="s">
        <v>6668</v>
      </c>
      <c r="B4171" s="528">
        <v>41913</v>
      </c>
      <c r="C4171" s="535"/>
    </row>
    <row r="4172" spans="1:3" ht="13.5">
      <c r="A4172" s="527" t="s">
        <v>6669</v>
      </c>
      <c r="B4172" s="528">
        <v>41913</v>
      </c>
      <c r="C4172" s="535"/>
    </row>
    <row r="4173" spans="1:3" ht="13.5">
      <c r="A4173" s="527" t="s">
        <v>6670</v>
      </c>
      <c r="B4173" s="528">
        <v>41913</v>
      </c>
      <c r="C4173" s="535"/>
    </row>
    <row r="4174" spans="1:3" ht="13.5">
      <c r="A4174" s="527" t="s">
        <v>6671</v>
      </c>
      <c r="B4174" s="528">
        <v>41913</v>
      </c>
      <c r="C4174" s="535">
        <v>250</v>
      </c>
    </row>
    <row r="4175" spans="1:3" ht="13.5">
      <c r="A4175" s="527" t="s">
        <v>6672</v>
      </c>
      <c r="B4175" s="528">
        <v>41913</v>
      </c>
      <c r="C4175" s="535"/>
    </row>
    <row r="4176" spans="1:3" ht="13.5">
      <c r="A4176" s="527" t="s">
        <v>6673</v>
      </c>
      <c r="B4176" s="528">
        <v>41913</v>
      </c>
      <c r="C4176" s="535"/>
    </row>
    <row r="4177" spans="1:3" ht="13.5">
      <c r="A4177" s="527" t="s">
        <v>6674</v>
      </c>
      <c r="B4177" s="528">
        <v>41913</v>
      </c>
      <c r="C4177" s="535"/>
    </row>
    <row r="4178" spans="1:3" ht="13.5">
      <c r="A4178" s="527" t="s">
        <v>6675</v>
      </c>
      <c r="B4178" s="528">
        <v>41913</v>
      </c>
      <c r="C4178" s="535"/>
    </row>
    <row r="4179" spans="1:3" ht="13.5">
      <c r="A4179" s="527" t="s">
        <v>6676</v>
      </c>
      <c r="B4179" s="528">
        <v>41913</v>
      </c>
      <c r="C4179" s="535"/>
    </row>
    <row r="4180" spans="1:3" ht="13.5">
      <c r="A4180" s="527" t="s">
        <v>6677</v>
      </c>
      <c r="B4180" s="528">
        <v>41913</v>
      </c>
      <c r="C4180" s="535"/>
    </row>
    <row r="4181" spans="1:3" ht="13.5">
      <c r="A4181" s="527" t="s">
        <v>6678</v>
      </c>
      <c r="B4181" s="528">
        <v>41913</v>
      </c>
      <c r="C4181" s="535"/>
    </row>
    <row r="4182" spans="1:3" ht="13.5">
      <c r="A4182" s="527" t="s">
        <v>6679</v>
      </c>
      <c r="B4182" s="528">
        <v>41913</v>
      </c>
      <c r="C4182" s="535"/>
    </row>
    <row r="4183" spans="1:3" ht="13.5">
      <c r="A4183" s="527" t="s">
        <v>6680</v>
      </c>
      <c r="B4183" s="528">
        <v>41913</v>
      </c>
      <c r="C4183" s="535"/>
    </row>
    <row r="4184" spans="1:3" ht="13.5">
      <c r="A4184" s="527" t="s">
        <v>6681</v>
      </c>
      <c r="B4184" s="528">
        <v>41913</v>
      </c>
      <c r="C4184" s="535"/>
    </row>
    <row r="4185" spans="1:3" ht="13.5">
      <c r="A4185" s="527" t="s">
        <v>6682</v>
      </c>
      <c r="B4185" s="528">
        <v>41913</v>
      </c>
      <c r="C4185" s="535">
        <v>250</v>
      </c>
    </row>
    <row r="4186" spans="1:3" ht="13.5">
      <c r="A4186" s="527" t="s">
        <v>6683</v>
      </c>
      <c r="B4186" s="528">
        <v>41913</v>
      </c>
      <c r="C4186" s="535"/>
    </row>
    <row r="4187" spans="1:3" ht="13.5">
      <c r="A4187" s="527" t="s">
        <v>6684</v>
      </c>
      <c r="B4187" s="528">
        <v>41913</v>
      </c>
      <c r="C4187" s="535"/>
    </row>
    <row r="4188" spans="1:3" ht="13.5">
      <c r="A4188" s="527" t="s">
        <v>6685</v>
      </c>
      <c r="B4188" s="528">
        <v>41913</v>
      </c>
      <c r="C4188" s="535"/>
    </row>
    <row r="4189" spans="1:3" ht="13.5">
      <c r="A4189" s="527" t="s">
        <v>6686</v>
      </c>
      <c r="B4189" s="528">
        <v>41913</v>
      </c>
      <c r="C4189" s="535"/>
    </row>
    <row r="4190" spans="1:3" ht="13.5">
      <c r="A4190" s="527" t="s">
        <v>6687</v>
      </c>
      <c r="B4190" s="528">
        <v>41913</v>
      </c>
      <c r="C4190" s="535"/>
    </row>
    <row r="4191" spans="1:3" ht="13.5">
      <c r="A4191" s="527" t="s">
        <v>6688</v>
      </c>
      <c r="B4191" s="528">
        <v>41913</v>
      </c>
      <c r="C4191" s="535"/>
    </row>
    <row r="4192" spans="1:3" ht="13.5">
      <c r="A4192" s="527" t="s">
        <v>6689</v>
      </c>
      <c r="B4192" s="528">
        <v>41913</v>
      </c>
      <c r="C4192" s="535"/>
    </row>
    <row r="4193" spans="1:3" ht="13.5">
      <c r="A4193" s="527" t="s">
        <v>6690</v>
      </c>
      <c r="B4193" s="528">
        <v>41913</v>
      </c>
      <c r="C4193" s="535"/>
    </row>
    <row r="4194" spans="1:3" ht="13.5">
      <c r="A4194" s="527" t="s">
        <v>6691</v>
      </c>
      <c r="B4194" s="528">
        <v>41913</v>
      </c>
      <c r="C4194" s="535"/>
    </row>
    <row r="4195" spans="1:3" ht="13.5">
      <c r="A4195" s="527" t="s">
        <v>6692</v>
      </c>
      <c r="B4195" s="528">
        <v>41913</v>
      </c>
      <c r="C4195" s="535"/>
    </row>
    <row r="4196" spans="1:3" ht="13.5">
      <c r="A4196" s="527" t="s">
        <v>6693</v>
      </c>
      <c r="B4196" s="528">
        <v>41913</v>
      </c>
      <c r="C4196" s="535">
        <v>250</v>
      </c>
    </row>
    <row r="4197" spans="1:3" ht="13.5">
      <c r="A4197" s="527" t="s">
        <v>6694</v>
      </c>
      <c r="B4197" s="528">
        <v>41913</v>
      </c>
      <c r="C4197" s="535"/>
    </row>
    <row r="4198" spans="1:3" ht="13.5">
      <c r="A4198" s="527" t="s">
        <v>6695</v>
      </c>
      <c r="B4198" s="528">
        <v>41913</v>
      </c>
      <c r="C4198" s="535"/>
    </row>
    <row r="4199" spans="1:3" ht="13.5">
      <c r="A4199" s="527" t="s">
        <v>6696</v>
      </c>
      <c r="B4199" s="528">
        <v>41913</v>
      </c>
      <c r="C4199" s="535"/>
    </row>
    <row r="4200" spans="1:3" ht="13.5">
      <c r="A4200" s="527" t="s">
        <v>6697</v>
      </c>
      <c r="B4200" s="528">
        <v>41913</v>
      </c>
      <c r="C4200" s="535"/>
    </row>
    <row r="4201" spans="1:3" ht="13.5">
      <c r="A4201" s="527" t="s">
        <v>6698</v>
      </c>
      <c r="B4201" s="528">
        <v>41913</v>
      </c>
      <c r="C4201" s="535"/>
    </row>
    <row r="4202" spans="1:3" ht="13.5">
      <c r="A4202" s="527" t="s">
        <v>6699</v>
      </c>
      <c r="B4202" s="528">
        <v>41913</v>
      </c>
      <c r="C4202" s="535"/>
    </row>
    <row r="4203" spans="1:3" ht="13.5">
      <c r="A4203" s="527" t="s">
        <v>6700</v>
      </c>
      <c r="B4203" s="528">
        <v>41913</v>
      </c>
      <c r="C4203" s="535"/>
    </row>
    <row r="4204" spans="1:3" ht="13.5">
      <c r="A4204" s="527" t="s">
        <v>6701</v>
      </c>
      <c r="B4204" s="528">
        <v>41913</v>
      </c>
      <c r="C4204" s="535"/>
    </row>
    <row r="4205" spans="1:3" ht="13.5">
      <c r="A4205" s="527" t="s">
        <v>6702</v>
      </c>
      <c r="B4205" s="528">
        <v>41913</v>
      </c>
      <c r="C4205" s="535"/>
    </row>
    <row r="4206" spans="1:3" ht="13.5">
      <c r="A4206" s="527" t="s">
        <v>6703</v>
      </c>
      <c r="B4206" s="528">
        <v>41913</v>
      </c>
      <c r="C4206" s="535"/>
    </row>
    <row r="4207" spans="1:3" ht="13.5">
      <c r="A4207" s="527" t="s">
        <v>6704</v>
      </c>
      <c r="B4207" s="528">
        <v>41913</v>
      </c>
      <c r="C4207" s="535">
        <v>239</v>
      </c>
    </row>
    <row r="4208" spans="1:3" ht="13.5">
      <c r="A4208" s="527" t="s">
        <v>6705</v>
      </c>
      <c r="B4208" s="528">
        <v>41913</v>
      </c>
      <c r="C4208" s="535"/>
    </row>
    <row r="4209" spans="1:3" ht="13.5">
      <c r="A4209" s="527" t="s">
        <v>6706</v>
      </c>
      <c r="B4209" s="528">
        <v>41913</v>
      </c>
      <c r="C4209" s="535"/>
    </row>
    <row r="4210" spans="1:3" ht="13.5">
      <c r="A4210" s="527" t="s">
        <v>6707</v>
      </c>
      <c r="B4210" s="528">
        <v>41913</v>
      </c>
      <c r="C4210" s="535"/>
    </row>
    <row r="4211" spans="1:3" ht="13.5">
      <c r="A4211" s="527" t="s">
        <v>6708</v>
      </c>
      <c r="B4211" s="528">
        <v>41913</v>
      </c>
      <c r="C4211" s="535"/>
    </row>
    <row r="4212" spans="1:3" ht="13.5">
      <c r="A4212" s="527" t="s">
        <v>6709</v>
      </c>
      <c r="B4212" s="528">
        <v>41913</v>
      </c>
      <c r="C4212" s="535"/>
    </row>
    <row r="4213" spans="1:3" ht="13.5">
      <c r="A4213" s="527" t="s">
        <v>6710</v>
      </c>
      <c r="B4213" s="528">
        <v>41913</v>
      </c>
      <c r="C4213" s="535"/>
    </row>
    <row r="4214" spans="1:3" ht="13.5">
      <c r="A4214" s="527" t="s">
        <v>6711</v>
      </c>
      <c r="B4214" s="528">
        <v>41913</v>
      </c>
      <c r="C4214" s="535"/>
    </row>
    <row r="4215" spans="1:3" ht="13.5">
      <c r="A4215" s="527" t="s">
        <v>6712</v>
      </c>
      <c r="B4215" s="528">
        <v>41913</v>
      </c>
      <c r="C4215" s="535"/>
    </row>
    <row r="4216" spans="1:3" ht="13.5">
      <c r="A4216" s="527" t="s">
        <v>6713</v>
      </c>
      <c r="B4216" s="528">
        <v>41913</v>
      </c>
      <c r="C4216" s="535"/>
    </row>
    <row r="4217" spans="1:3" ht="13.5">
      <c r="A4217" s="527" t="s">
        <v>6714</v>
      </c>
      <c r="B4217" s="528">
        <v>41913</v>
      </c>
      <c r="C4217" s="535"/>
    </row>
    <row r="4218" spans="1:3" ht="13.5">
      <c r="A4218" s="527" t="s">
        <v>6715</v>
      </c>
      <c r="B4218" s="528">
        <v>41913</v>
      </c>
      <c r="C4218" s="535">
        <v>250</v>
      </c>
    </row>
    <row r="4219" spans="1:3" ht="13.5">
      <c r="A4219" s="527" t="s">
        <v>6716</v>
      </c>
      <c r="B4219" s="528">
        <v>41913</v>
      </c>
      <c r="C4219" s="535"/>
    </row>
    <row r="4220" spans="1:3" ht="13.5">
      <c r="A4220" s="527" t="s">
        <v>6717</v>
      </c>
      <c r="B4220" s="528">
        <v>41913</v>
      </c>
      <c r="C4220" s="535"/>
    </row>
    <row r="4221" spans="1:3" ht="13.5">
      <c r="A4221" s="527" t="s">
        <v>6718</v>
      </c>
      <c r="B4221" s="528">
        <v>41913</v>
      </c>
      <c r="C4221" s="535"/>
    </row>
    <row r="4222" spans="1:3" ht="13.5">
      <c r="A4222" s="527" t="s">
        <v>6719</v>
      </c>
      <c r="B4222" s="528">
        <v>41913</v>
      </c>
      <c r="C4222" s="535"/>
    </row>
    <row r="4223" spans="1:3" ht="13.5">
      <c r="A4223" s="527" t="s">
        <v>6720</v>
      </c>
      <c r="B4223" s="528">
        <v>41913</v>
      </c>
      <c r="C4223" s="535"/>
    </row>
    <row r="4224" spans="1:3" ht="13.5">
      <c r="A4224" s="527" t="s">
        <v>6721</v>
      </c>
      <c r="B4224" s="528">
        <v>41913</v>
      </c>
      <c r="C4224" s="535"/>
    </row>
    <row r="4225" spans="1:3" ht="13.5">
      <c r="A4225" s="527" t="s">
        <v>6722</v>
      </c>
      <c r="B4225" s="528">
        <v>41913</v>
      </c>
      <c r="C4225" s="535"/>
    </row>
    <row r="4226" spans="1:3" ht="13.5">
      <c r="A4226" s="527" t="s">
        <v>6723</v>
      </c>
      <c r="B4226" s="528">
        <v>41913</v>
      </c>
      <c r="C4226" s="535"/>
    </row>
    <row r="4227" spans="1:3" ht="13.5">
      <c r="A4227" s="527" t="s">
        <v>6724</v>
      </c>
      <c r="B4227" s="528">
        <v>41913</v>
      </c>
      <c r="C4227" s="535"/>
    </row>
    <row r="4228" spans="1:3" ht="13.5">
      <c r="A4228" s="527" t="s">
        <v>6725</v>
      </c>
      <c r="B4228" s="528">
        <v>41913</v>
      </c>
      <c r="C4228" s="535"/>
    </row>
    <row r="4229" spans="1:3" ht="13.5">
      <c r="A4229" s="527" t="s">
        <v>6726</v>
      </c>
      <c r="B4229" s="528">
        <v>41913</v>
      </c>
      <c r="C4229" s="535">
        <v>249</v>
      </c>
    </row>
    <row r="4230" spans="1:3" ht="13.5">
      <c r="A4230" s="527" t="s">
        <v>6727</v>
      </c>
      <c r="B4230" s="528">
        <v>41913</v>
      </c>
      <c r="C4230" s="535"/>
    </row>
    <row r="4231" spans="1:3" ht="13.5">
      <c r="A4231" s="527" t="s">
        <v>6728</v>
      </c>
      <c r="B4231" s="528">
        <v>41913</v>
      </c>
      <c r="C4231" s="535"/>
    </row>
    <row r="4232" spans="1:3" ht="13.5">
      <c r="A4232" s="527" t="s">
        <v>6729</v>
      </c>
      <c r="B4232" s="528">
        <v>41913</v>
      </c>
      <c r="C4232" s="535"/>
    </row>
    <row r="4233" spans="1:3" ht="13.5">
      <c r="A4233" s="527" t="s">
        <v>6730</v>
      </c>
      <c r="B4233" s="528">
        <v>41913</v>
      </c>
      <c r="C4233" s="535"/>
    </row>
    <row r="4234" spans="1:3" ht="13.5">
      <c r="A4234" s="527" t="s">
        <v>6731</v>
      </c>
      <c r="B4234" s="528">
        <v>41913</v>
      </c>
      <c r="C4234" s="535"/>
    </row>
    <row r="4235" spans="1:3" ht="13.5">
      <c r="A4235" s="527" t="s">
        <v>6732</v>
      </c>
      <c r="B4235" s="528">
        <v>41913</v>
      </c>
      <c r="C4235" s="535"/>
    </row>
    <row r="4236" spans="1:3" ht="13.5">
      <c r="A4236" s="527" t="s">
        <v>6733</v>
      </c>
      <c r="B4236" s="528">
        <v>41913</v>
      </c>
      <c r="C4236" s="535"/>
    </row>
    <row r="4237" spans="1:3" ht="13.5">
      <c r="A4237" s="527" t="s">
        <v>6734</v>
      </c>
      <c r="B4237" s="528">
        <v>41913</v>
      </c>
      <c r="C4237" s="535"/>
    </row>
    <row r="4238" spans="1:3" ht="13.5">
      <c r="A4238" s="527" t="s">
        <v>6735</v>
      </c>
      <c r="B4238" s="528">
        <v>41913</v>
      </c>
      <c r="C4238" s="535"/>
    </row>
    <row r="4239" spans="1:3" ht="13.5">
      <c r="A4239" s="527" t="s">
        <v>6736</v>
      </c>
      <c r="B4239" s="528">
        <v>41913</v>
      </c>
      <c r="C4239" s="535"/>
    </row>
    <row r="4240" spans="1:3" ht="13.5">
      <c r="A4240" s="527" t="s">
        <v>6737</v>
      </c>
      <c r="B4240" s="528">
        <v>41913</v>
      </c>
      <c r="C4240" s="535">
        <v>245</v>
      </c>
    </row>
    <row r="4241" spans="1:3" ht="13.5">
      <c r="A4241" s="527" t="s">
        <v>6738</v>
      </c>
      <c r="B4241" s="528">
        <v>41913</v>
      </c>
      <c r="C4241" s="535"/>
    </row>
    <row r="4242" spans="1:3" ht="13.5">
      <c r="A4242" s="527" t="s">
        <v>6739</v>
      </c>
      <c r="B4242" s="528">
        <v>41913</v>
      </c>
      <c r="C4242" s="535"/>
    </row>
    <row r="4243" spans="1:3" ht="13.5">
      <c r="A4243" s="527" t="s">
        <v>6740</v>
      </c>
      <c r="B4243" s="528">
        <v>41913</v>
      </c>
      <c r="C4243" s="535"/>
    </row>
    <row r="4244" spans="1:3" ht="13.5">
      <c r="A4244" s="527" t="s">
        <v>6741</v>
      </c>
      <c r="B4244" s="528">
        <v>41913</v>
      </c>
      <c r="C4244" s="535"/>
    </row>
    <row r="4245" spans="1:3" ht="13.5">
      <c r="A4245" s="527" t="s">
        <v>6742</v>
      </c>
      <c r="B4245" s="528">
        <v>41913</v>
      </c>
      <c r="C4245" s="535"/>
    </row>
    <row r="4246" spans="1:3" ht="13.5">
      <c r="A4246" s="527" t="s">
        <v>6743</v>
      </c>
      <c r="B4246" s="528">
        <v>41913</v>
      </c>
      <c r="C4246" s="535"/>
    </row>
    <row r="4247" spans="1:3" ht="13.5">
      <c r="A4247" s="527" t="s">
        <v>6744</v>
      </c>
      <c r="B4247" s="528">
        <v>41913</v>
      </c>
      <c r="C4247" s="535"/>
    </row>
    <row r="4248" spans="1:3" ht="13.5">
      <c r="A4248" s="527" t="s">
        <v>6745</v>
      </c>
      <c r="B4248" s="528">
        <v>41913</v>
      </c>
      <c r="C4248" s="535"/>
    </row>
    <row r="4249" spans="1:3" ht="13.5">
      <c r="A4249" s="527" t="s">
        <v>6746</v>
      </c>
      <c r="B4249" s="528">
        <v>41913</v>
      </c>
      <c r="C4249" s="535"/>
    </row>
    <row r="4250" spans="1:3" ht="13.5">
      <c r="A4250" s="527" t="s">
        <v>6747</v>
      </c>
      <c r="B4250" s="528">
        <v>41913</v>
      </c>
      <c r="C4250" s="535"/>
    </row>
    <row r="4251" spans="1:3" ht="13.5">
      <c r="A4251" s="527" t="s">
        <v>6748</v>
      </c>
      <c r="B4251" s="528">
        <v>41913</v>
      </c>
      <c r="C4251" s="535">
        <v>199</v>
      </c>
    </row>
    <row r="4252" spans="1:3" ht="13.5">
      <c r="A4252" s="527" t="s">
        <v>6749</v>
      </c>
      <c r="B4252" s="528">
        <v>41913</v>
      </c>
      <c r="C4252" s="535"/>
    </row>
    <row r="4253" spans="1:3" ht="13.5">
      <c r="A4253" s="527" t="s">
        <v>6750</v>
      </c>
      <c r="B4253" s="528">
        <v>41913</v>
      </c>
      <c r="C4253" s="535"/>
    </row>
    <row r="4254" spans="1:3" ht="13.5">
      <c r="A4254" s="527" t="s">
        <v>6751</v>
      </c>
      <c r="B4254" s="528">
        <v>41913</v>
      </c>
      <c r="C4254" s="535"/>
    </row>
    <row r="4255" spans="1:3" ht="13.5">
      <c r="A4255" s="527" t="s">
        <v>6752</v>
      </c>
      <c r="B4255" s="528">
        <v>41913</v>
      </c>
      <c r="C4255" s="535"/>
    </row>
    <row r="4256" spans="1:3" ht="13.5">
      <c r="A4256" s="527" t="s">
        <v>6753</v>
      </c>
      <c r="B4256" s="528">
        <v>41913</v>
      </c>
      <c r="C4256" s="535"/>
    </row>
    <row r="4257" spans="1:3" ht="13.5">
      <c r="A4257" s="527" t="s">
        <v>6754</v>
      </c>
      <c r="B4257" s="528">
        <v>41913</v>
      </c>
      <c r="C4257" s="535"/>
    </row>
    <row r="4258" spans="1:3" ht="13.5">
      <c r="A4258" s="527" t="s">
        <v>6755</v>
      </c>
      <c r="B4258" s="528">
        <v>41913</v>
      </c>
      <c r="C4258" s="535"/>
    </row>
    <row r="4259" spans="1:3" ht="13.5">
      <c r="A4259" s="527" t="s">
        <v>6756</v>
      </c>
      <c r="B4259" s="528">
        <v>41913</v>
      </c>
      <c r="C4259" s="535"/>
    </row>
    <row r="4260" spans="1:3" ht="13.5">
      <c r="A4260" s="527" t="s">
        <v>6757</v>
      </c>
      <c r="B4260" s="528">
        <v>41913</v>
      </c>
      <c r="C4260" s="535"/>
    </row>
    <row r="4261" spans="1:3" ht="13.5">
      <c r="A4261" s="527" t="s">
        <v>6758</v>
      </c>
      <c r="B4261" s="528">
        <v>41913</v>
      </c>
      <c r="C4261" s="535"/>
    </row>
    <row r="4262" spans="1:3" ht="13.5">
      <c r="A4262" s="527" t="s">
        <v>6759</v>
      </c>
      <c r="B4262" s="528">
        <v>41913</v>
      </c>
      <c r="C4262" s="535">
        <v>199</v>
      </c>
    </row>
    <row r="4263" spans="1:3" ht="13.5">
      <c r="A4263" s="527" t="s">
        <v>6760</v>
      </c>
      <c r="B4263" s="528">
        <v>41913</v>
      </c>
      <c r="C4263" s="535"/>
    </row>
    <row r="4264" spans="1:3" ht="13.5">
      <c r="A4264" s="527" t="s">
        <v>6761</v>
      </c>
      <c r="B4264" s="528">
        <v>41913</v>
      </c>
      <c r="C4264" s="535"/>
    </row>
    <row r="4265" spans="1:3" ht="13.5">
      <c r="A4265" s="527" t="s">
        <v>6762</v>
      </c>
      <c r="B4265" s="528">
        <v>41913</v>
      </c>
      <c r="C4265" s="535"/>
    </row>
    <row r="4266" spans="1:3" ht="13.5">
      <c r="A4266" s="527" t="s">
        <v>6763</v>
      </c>
      <c r="B4266" s="528">
        <v>41913</v>
      </c>
      <c r="C4266" s="535"/>
    </row>
    <row r="4267" spans="1:3" ht="13.5">
      <c r="A4267" s="527" t="s">
        <v>6764</v>
      </c>
      <c r="B4267" s="528">
        <v>41913</v>
      </c>
      <c r="C4267" s="535"/>
    </row>
    <row r="4268" spans="1:3" ht="13.5">
      <c r="A4268" s="527" t="s">
        <v>6765</v>
      </c>
      <c r="B4268" s="528">
        <v>41913</v>
      </c>
      <c r="C4268" s="535"/>
    </row>
    <row r="4269" spans="1:3" ht="13.5">
      <c r="A4269" s="527" t="s">
        <v>6766</v>
      </c>
      <c r="B4269" s="528">
        <v>41913</v>
      </c>
      <c r="C4269" s="535"/>
    </row>
    <row r="4270" spans="1:3" ht="13.5">
      <c r="A4270" s="527" t="s">
        <v>6767</v>
      </c>
      <c r="B4270" s="528">
        <v>41913</v>
      </c>
      <c r="C4270" s="535"/>
    </row>
    <row r="4271" spans="1:3" ht="13.5">
      <c r="A4271" s="527" t="s">
        <v>6768</v>
      </c>
      <c r="B4271" s="528">
        <v>41913</v>
      </c>
      <c r="C4271" s="535"/>
    </row>
    <row r="4272" spans="1:3" ht="13.5">
      <c r="A4272" s="527" t="s">
        <v>6769</v>
      </c>
      <c r="B4272" s="528">
        <v>41913</v>
      </c>
      <c r="C4272" s="535"/>
    </row>
    <row r="4273" spans="1:3" ht="13.5">
      <c r="A4273" s="527" t="s">
        <v>6770</v>
      </c>
      <c r="B4273" s="528">
        <v>41913</v>
      </c>
      <c r="C4273" s="535">
        <v>200</v>
      </c>
    </row>
    <row r="4274" spans="1:3" ht="13.5">
      <c r="A4274" s="527" t="s">
        <v>6771</v>
      </c>
      <c r="B4274" s="528">
        <v>41913</v>
      </c>
      <c r="C4274" s="535"/>
    </row>
    <row r="4275" spans="1:3" ht="13.5">
      <c r="A4275" s="527" t="s">
        <v>6772</v>
      </c>
      <c r="B4275" s="528">
        <v>41913</v>
      </c>
      <c r="C4275" s="535"/>
    </row>
    <row r="4276" spans="1:3" ht="13.5">
      <c r="A4276" s="527" t="s">
        <v>6773</v>
      </c>
      <c r="B4276" s="528">
        <v>41913</v>
      </c>
      <c r="C4276" s="535"/>
    </row>
    <row r="4277" spans="1:3" ht="13.5">
      <c r="A4277" s="527" t="s">
        <v>6774</v>
      </c>
      <c r="B4277" s="528">
        <v>41913</v>
      </c>
      <c r="C4277" s="535"/>
    </row>
    <row r="4278" spans="1:3" ht="13.5">
      <c r="A4278" s="527" t="s">
        <v>6775</v>
      </c>
      <c r="B4278" s="528">
        <v>41913</v>
      </c>
      <c r="C4278" s="535"/>
    </row>
    <row r="4279" spans="1:3" ht="13.5">
      <c r="A4279" s="527" t="s">
        <v>6776</v>
      </c>
      <c r="B4279" s="528">
        <v>41913</v>
      </c>
      <c r="C4279" s="535"/>
    </row>
    <row r="4280" spans="1:3" ht="13.5">
      <c r="A4280" s="527" t="s">
        <v>6777</v>
      </c>
      <c r="B4280" s="528">
        <v>41913</v>
      </c>
      <c r="C4280" s="535"/>
    </row>
    <row r="4281" spans="1:3" ht="13.5">
      <c r="A4281" s="527" t="s">
        <v>6778</v>
      </c>
      <c r="B4281" s="528">
        <v>41913</v>
      </c>
      <c r="C4281" s="535"/>
    </row>
    <row r="4282" spans="1:3" ht="13.5">
      <c r="A4282" s="527" t="s">
        <v>6779</v>
      </c>
      <c r="B4282" s="528">
        <v>41913</v>
      </c>
      <c r="C4282" s="535"/>
    </row>
    <row r="4283" spans="1:3" ht="13.5">
      <c r="A4283" s="527" t="s">
        <v>6780</v>
      </c>
      <c r="B4283" s="528">
        <v>41913</v>
      </c>
      <c r="C4283" s="535"/>
    </row>
    <row r="4284" spans="1:3" ht="13.5">
      <c r="A4284" s="527" t="s">
        <v>6781</v>
      </c>
      <c r="B4284" s="528">
        <v>41913</v>
      </c>
      <c r="C4284" s="535">
        <v>199</v>
      </c>
    </row>
    <row r="4285" spans="1:3" ht="13.5">
      <c r="A4285" s="527" t="s">
        <v>6782</v>
      </c>
      <c r="B4285" s="528">
        <v>41913</v>
      </c>
      <c r="C4285" s="535"/>
    </row>
    <row r="4286" spans="1:3" ht="13.5">
      <c r="A4286" s="527" t="s">
        <v>6783</v>
      </c>
      <c r="B4286" s="528">
        <v>41913</v>
      </c>
      <c r="C4286" s="535"/>
    </row>
    <row r="4287" spans="1:3" ht="13.5">
      <c r="A4287" s="527" t="s">
        <v>6784</v>
      </c>
      <c r="B4287" s="528">
        <v>41913</v>
      </c>
      <c r="C4287" s="535"/>
    </row>
    <row r="4288" spans="1:3" ht="13.5">
      <c r="A4288" s="527" t="s">
        <v>6785</v>
      </c>
      <c r="B4288" s="528">
        <v>41913</v>
      </c>
      <c r="C4288" s="535"/>
    </row>
    <row r="4289" spans="1:3" ht="13.5">
      <c r="A4289" s="527" t="s">
        <v>6786</v>
      </c>
      <c r="B4289" s="528">
        <v>41913</v>
      </c>
      <c r="C4289" s="535"/>
    </row>
    <row r="4290" spans="1:3" ht="13.5">
      <c r="A4290" s="527" t="s">
        <v>6787</v>
      </c>
      <c r="B4290" s="528">
        <v>41913</v>
      </c>
      <c r="C4290" s="535"/>
    </row>
    <row r="4291" spans="1:3" ht="13.5">
      <c r="A4291" s="527" t="s">
        <v>6788</v>
      </c>
      <c r="B4291" s="528">
        <v>41913</v>
      </c>
      <c r="C4291" s="535"/>
    </row>
    <row r="4292" spans="1:3" ht="13.5">
      <c r="A4292" s="527" t="s">
        <v>6789</v>
      </c>
      <c r="B4292" s="528">
        <v>41913</v>
      </c>
      <c r="C4292" s="535"/>
    </row>
    <row r="4293" spans="1:3" ht="13.5">
      <c r="A4293" s="527" t="s">
        <v>6790</v>
      </c>
      <c r="B4293" s="528">
        <v>41913</v>
      </c>
      <c r="C4293" s="535"/>
    </row>
    <row r="4294" spans="1:3" ht="13.5">
      <c r="A4294" s="527" t="s">
        <v>6791</v>
      </c>
      <c r="B4294" s="528">
        <v>41913</v>
      </c>
      <c r="C4294" s="535"/>
    </row>
    <row r="4295" spans="1:3" ht="13.5">
      <c r="A4295" s="527" t="s">
        <v>6792</v>
      </c>
      <c r="B4295" s="528">
        <v>41913</v>
      </c>
      <c r="C4295" s="535">
        <v>80</v>
      </c>
    </row>
    <row r="4296" spans="1:3" ht="13.5">
      <c r="A4296" s="527" t="s">
        <v>6793</v>
      </c>
      <c r="B4296" s="528">
        <v>41913</v>
      </c>
      <c r="C4296" s="535"/>
    </row>
    <row r="4297" spans="1:3" ht="13.5">
      <c r="A4297" s="527" t="s">
        <v>6794</v>
      </c>
      <c r="B4297" s="528">
        <v>41913</v>
      </c>
      <c r="C4297" s="535"/>
    </row>
    <row r="4298" spans="1:3" ht="13.5">
      <c r="A4298" s="527" t="s">
        <v>6795</v>
      </c>
      <c r="B4298" s="528">
        <v>41913</v>
      </c>
      <c r="C4298" s="535"/>
    </row>
    <row r="4299" spans="1:3" ht="13.5">
      <c r="A4299" s="527" t="s">
        <v>6796</v>
      </c>
      <c r="B4299" s="528">
        <v>41913</v>
      </c>
      <c r="C4299" s="535"/>
    </row>
    <row r="4300" spans="1:3" ht="13.5">
      <c r="A4300" s="527" t="s">
        <v>6797</v>
      </c>
      <c r="B4300" s="528">
        <v>41913</v>
      </c>
      <c r="C4300" s="535"/>
    </row>
    <row r="4301" spans="1:3" ht="13.5">
      <c r="A4301" s="527" t="s">
        <v>6798</v>
      </c>
      <c r="B4301" s="528">
        <v>41913</v>
      </c>
      <c r="C4301" s="535"/>
    </row>
    <row r="4302" spans="1:3" ht="13.5">
      <c r="A4302" s="527" t="s">
        <v>6799</v>
      </c>
      <c r="B4302" s="528">
        <v>41913</v>
      </c>
      <c r="C4302" s="535"/>
    </row>
    <row r="4303" spans="1:3" ht="13.5">
      <c r="A4303" s="527" t="s">
        <v>6800</v>
      </c>
      <c r="B4303" s="528">
        <v>41913</v>
      </c>
      <c r="C4303" s="535"/>
    </row>
    <row r="4304" spans="1:3" ht="13.5">
      <c r="A4304" s="527" t="s">
        <v>6801</v>
      </c>
      <c r="B4304" s="528">
        <v>41913</v>
      </c>
      <c r="C4304" s="535"/>
    </row>
    <row r="4305" spans="1:3" ht="13.5">
      <c r="A4305" s="527" t="s">
        <v>6802</v>
      </c>
      <c r="B4305" s="528">
        <v>41913</v>
      </c>
      <c r="C4305" s="535"/>
    </row>
    <row r="4306" spans="1:3" ht="13.5">
      <c r="A4306" s="527" t="s">
        <v>6803</v>
      </c>
      <c r="B4306" s="528">
        <v>41913</v>
      </c>
      <c r="C4306" s="535">
        <v>80</v>
      </c>
    </row>
    <row r="4307" spans="1:3" ht="13.5">
      <c r="A4307" s="527" t="s">
        <v>6804</v>
      </c>
      <c r="B4307" s="528">
        <v>41913</v>
      </c>
      <c r="C4307" s="535"/>
    </row>
    <row r="4308" spans="1:3" ht="13.5">
      <c r="A4308" s="527" t="s">
        <v>6805</v>
      </c>
      <c r="B4308" s="528">
        <v>41913</v>
      </c>
      <c r="C4308" s="535"/>
    </row>
    <row r="4309" spans="1:3" ht="13.5">
      <c r="A4309" s="527" t="s">
        <v>6806</v>
      </c>
      <c r="B4309" s="528">
        <v>41913</v>
      </c>
      <c r="C4309" s="535"/>
    </row>
    <row r="4310" spans="1:3" ht="13.5">
      <c r="A4310" s="527" t="s">
        <v>6807</v>
      </c>
      <c r="B4310" s="528">
        <v>41913</v>
      </c>
      <c r="C4310" s="535"/>
    </row>
    <row r="4311" spans="1:3" ht="13.5">
      <c r="A4311" s="527" t="s">
        <v>6808</v>
      </c>
      <c r="B4311" s="528">
        <v>41913</v>
      </c>
      <c r="C4311" s="535"/>
    </row>
    <row r="4312" spans="1:3" ht="13.5">
      <c r="A4312" s="527" t="s">
        <v>6809</v>
      </c>
      <c r="B4312" s="528">
        <v>41913</v>
      </c>
      <c r="C4312" s="535"/>
    </row>
    <row r="4313" spans="1:3" ht="13.5">
      <c r="A4313" s="527" t="s">
        <v>6810</v>
      </c>
      <c r="B4313" s="528">
        <v>41913</v>
      </c>
      <c r="C4313" s="535"/>
    </row>
    <row r="4314" spans="1:3" ht="13.5">
      <c r="A4314" s="527" t="s">
        <v>6811</v>
      </c>
      <c r="B4314" s="528">
        <v>41913</v>
      </c>
      <c r="C4314" s="535"/>
    </row>
    <row r="4315" spans="1:3" ht="13.5">
      <c r="A4315" s="527" t="s">
        <v>6812</v>
      </c>
      <c r="B4315" s="528">
        <v>41913</v>
      </c>
      <c r="C4315" s="535"/>
    </row>
    <row r="4316" spans="1:3" ht="13.5">
      <c r="A4316" s="527" t="s">
        <v>6813</v>
      </c>
      <c r="B4316" s="528">
        <v>41913</v>
      </c>
      <c r="C4316" s="535"/>
    </row>
    <row r="4317" spans="1:3" ht="13.5">
      <c r="A4317" s="527" t="s">
        <v>6814</v>
      </c>
      <c r="B4317" s="528">
        <v>41913</v>
      </c>
      <c r="C4317" s="535">
        <v>80</v>
      </c>
    </row>
    <row r="4318" spans="1:3" ht="13.5">
      <c r="A4318" s="527" t="s">
        <v>6815</v>
      </c>
      <c r="B4318" s="528">
        <v>41913</v>
      </c>
      <c r="C4318" s="535"/>
    </row>
    <row r="4319" spans="1:3" ht="13.5">
      <c r="A4319" s="527" t="s">
        <v>6816</v>
      </c>
      <c r="B4319" s="528">
        <v>41913</v>
      </c>
      <c r="C4319" s="535"/>
    </row>
    <row r="4320" spans="1:3" ht="13.5">
      <c r="A4320" s="527" t="s">
        <v>6817</v>
      </c>
      <c r="B4320" s="528">
        <v>41913</v>
      </c>
      <c r="C4320" s="535"/>
    </row>
    <row r="4321" spans="1:3" ht="13.5">
      <c r="A4321" s="527" t="s">
        <v>6818</v>
      </c>
      <c r="B4321" s="528">
        <v>41913</v>
      </c>
      <c r="C4321" s="535"/>
    </row>
    <row r="4322" spans="1:3" ht="13.5">
      <c r="A4322" s="527" t="s">
        <v>6819</v>
      </c>
      <c r="B4322" s="528">
        <v>41913</v>
      </c>
      <c r="C4322" s="535"/>
    </row>
    <row r="4323" spans="1:3" ht="13.5">
      <c r="A4323" s="527" t="s">
        <v>6820</v>
      </c>
      <c r="B4323" s="528">
        <v>41913</v>
      </c>
      <c r="C4323" s="535"/>
    </row>
    <row r="4324" spans="1:3" ht="13.5">
      <c r="A4324" s="527" t="s">
        <v>6821</v>
      </c>
      <c r="B4324" s="528">
        <v>41913</v>
      </c>
      <c r="C4324" s="535"/>
    </row>
    <row r="4325" spans="1:3" ht="13.5">
      <c r="A4325" s="527" t="s">
        <v>6822</v>
      </c>
      <c r="B4325" s="528">
        <v>41913</v>
      </c>
      <c r="C4325" s="535"/>
    </row>
    <row r="4326" spans="1:3" ht="13.5">
      <c r="A4326" s="527" t="s">
        <v>6823</v>
      </c>
      <c r="B4326" s="528">
        <v>41913</v>
      </c>
      <c r="C4326" s="535"/>
    </row>
    <row r="4327" spans="1:3" ht="13.5">
      <c r="A4327" s="527" t="s">
        <v>6824</v>
      </c>
      <c r="B4327" s="528">
        <v>41913</v>
      </c>
      <c r="C4327" s="535"/>
    </row>
    <row r="4328" spans="1:3" ht="13.5">
      <c r="A4328" s="527" t="s">
        <v>6825</v>
      </c>
      <c r="B4328" s="528">
        <v>41914</v>
      </c>
      <c r="C4328" s="535"/>
    </row>
    <row r="4329" spans="1:3" ht="13.5">
      <c r="A4329" s="527" t="s">
        <v>6826</v>
      </c>
      <c r="B4329" s="528">
        <v>41914</v>
      </c>
      <c r="C4329" s="535"/>
    </row>
    <row r="4330" spans="1:3" ht="13.5">
      <c r="A4330" s="527" t="s">
        <v>6827</v>
      </c>
      <c r="B4330" s="528">
        <v>41914</v>
      </c>
      <c r="C4330" s="535">
        <v>119</v>
      </c>
    </row>
    <row r="4331" spans="1:3" ht="13.5">
      <c r="A4331" s="527" t="s">
        <v>6828</v>
      </c>
      <c r="B4331" s="528">
        <v>41914</v>
      </c>
      <c r="C4331" s="535">
        <v>59</v>
      </c>
    </row>
    <row r="4332" spans="1:3" ht="13.5">
      <c r="A4332" s="527" t="s">
        <v>6829</v>
      </c>
      <c r="B4332" s="528">
        <v>41914</v>
      </c>
      <c r="C4332" s="535"/>
    </row>
    <row r="4333" spans="1:3" ht="13.5">
      <c r="A4333" s="527" t="s">
        <v>6830</v>
      </c>
      <c r="B4333" s="528">
        <v>41914</v>
      </c>
      <c r="C4333" s="535"/>
    </row>
    <row r="4334" spans="1:3" ht="13.5">
      <c r="A4334" s="527" t="s">
        <v>6831</v>
      </c>
      <c r="B4334" s="528">
        <v>41914</v>
      </c>
      <c r="C4334" s="535"/>
    </row>
    <row r="4335" spans="1:3" ht="13.5">
      <c r="A4335" s="527" t="s">
        <v>6832</v>
      </c>
      <c r="B4335" s="528">
        <v>41914</v>
      </c>
      <c r="C4335" s="535"/>
    </row>
    <row r="4336" spans="1:3" ht="13.5">
      <c r="A4336" s="527" t="s">
        <v>6833</v>
      </c>
      <c r="B4336" s="528">
        <v>41914</v>
      </c>
      <c r="C4336" s="535"/>
    </row>
    <row r="4337" spans="1:3" ht="13.5">
      <c r="A4337" s="527" t="s">
        <v>6834</v>
      </c>
      <c r="B4337" s="528">
        <v>41914</v>
      </c>
      <c r="C4337" s="535"/>
    </row>
    <row r="4338" spans="1:3" ht="13.5">
      <c r="A4338" s="527" t="s">
        <v>6835</v>
      </c>
      <c r="B4338" s="528">
        <v>41914</v>
      </c>
      <c r="C4338" s="535"/>
    </row>
    <row r="4339" spans="1:3" ht="13.5">
      <c r="A4339" s="527" t="s">
        <v>6836</v>
      </c>
      <c r="B4339" s="528">
        <v>41914</v>
      </c>
      <c r="C4339" s="535"/>
    </row>
    <row r="4340" spans="1:3" ht="13.5">
      <c r="A4340" s="527" t="s">
        <v>6837</v>
      </c>
      <c r="B4340" s="528">
        <v>41914</v>
      </c>
      <c r="C4340" s="535"/>
    </row>
    <row r="4341" spans="1:3" ht="13.5">
      <c r="A4341" s="527" t="s">
        <v>6838</v>
      </c>
      <c r="B4341" s="528">
        <v>41914</v>
      </c>
      <c r="C4341" s="535">
        <v>100</v>
      </c>
    </row>
    <row r="4342" spans="1:3" ht="13.5">
      <c r="A4342" s="527" t="s">
        <v>6839</v>
      </c>
      <c r="B4342" s="528">
        <v>41914</v>
      </c>
      <c r="C4342" s="535"/>
    </row>
    <row r="4343" spans="1:3" ht="13.5">
      <c r="A4343" s="527" t="s">
        <v>6840</v>
      </c>
      <c r="B4343" s="528">
        <v>41914</v>
      </c>
      <c r="C4343" s="535"/>
    </row>
    <row r="4344" spans="1:3" ht="13.5">
      <c r="A4344" s="527" t="s">
        <v>6841</v>
      </c>
      <c r="B4344" s="528">
        <v>41914</v>
      </c>
      <c r="C4344" s="535"/>
    </row>
    <row r="4345" spans="1:3" ht="13.5">
      <c r="A4345" s="527" t="s">
        <v>6842</v>
      </c>
      <c r="B4345" s="528">
        <v>41914</v>
      </c>
      <c r="C4345" s="535"/>
    </row>
    <row r="4346" spans="1:3" ht="13.5">
      <c r="A4346" s="527" t="s">
        <v>6843</v>
      </c>
      <c r="B4346" s="528">
        <v>41914</v>
      </c>
      <c r="C4346" s="535"/>
    </row>
    <row r="4347" spans="1:3" ht="13.5">
      <c r="A4347" s="527" t="s">
        <v>6844</v>
      </c>
      <c r="B4347" s="528">
        <v>41914</v>
      </c>
      <c r="C4347" s="535"/>
    </row>
    <row r="4348" spans="1:3" ht="13.5">
      <c r="A4348" s="527" t="s">
        <v>6845</v>
      </c>
      <c r="B4348" s="528">
        <v>41914</v>
      </c>
      <c r="C4348" s="535"/>
    </row>
    <row r="4349" spans="1:3" ht="13.5">
      <c r="A4349" s="527" t="s">
        <v>6846</v>
      </c>
      <c r="B4349" s="528">
        <v>41914</v>
      </c>
      <c r="C4349" s="535"/>
    </row>
    <row r="4350" spans="1:3" ht="13.5">
      <c r="A4350" s="527" t="s">
        <v>6847</v>
      </c>
      <c r="B4350" s="528">
        <v>41914</v>
      </c>
      <c r="C4350" s="535"/>
    </row>
    <row r="4351" spans="1:3" ht="13.5">
      <c r="A4351" s="527" t="s">
        <v>6848</v>
      </c>
      <c r="B4351" s="528">
        <v>41914</v>
      </c>
      <c r="C4351" s="535"/>
    </row>
    <row r="4352" spans="1:3" ht="13.5">
      <c r="A4352" s="527" t="s">
        <v>6849</v>
      </c>
      <c r="B4352" s="528">
        <v>41914</v>
      </c>
      <c r="C4352" s="535">
        <v>150</v>
      </c>
    </row>
    <row r="4353" spans="1:3" ht="13.5">
      <c r="A4353" s="527" t="s">
        <v>6850</v>
      </c>
      <c r="B4353" s="528">
        <v>41914</v>
      </c>
      <c r="C4353" s="535">
        <v>100</v>
      </c>
    </row>
    <row r="4354" spans="1:3" ht="13.5">
      <c r="A4354" s="527" t="s">
        <v>6851</v>
      </c>
      <c r="B4354" s="528">
        <v>41914</v>
      </c>
      <c r="C4354" s="535"/>
    </row>
    <row r="4355" spans="1:3" ht="13.5">
      <c r="A4355" s="527" t="s">
        <v>6852</v>
      </c>
      <c r="B4355" s="528">
        <v>41914</v>
      </c>
      <c r="C4355" s="535"/>
    </row>
    <row r="4356" spans="1:3" ht="13.5">
      <c r="A4356" s="527" t="s">
        <v>6853</v>
      </c>
      <c r="B4356" s="528">
        <v>41914</v>
      </c>
      <c r="C4356" s="535"/>
    </row>
    <row r="4357" spans="1:3" ht="13.5">
      <c r="A4357" s="527" t="s">
        <v>6854</v>
      </c>
      <c r="B4357" s="528">
        <v>41914</v>
      </c>
      <c r="C4357" s="535"/>
    </row>
    <row r="4358" spans="1:3" ht="13.5">
      <c r="A4358" s="527" t="s">
        <v>6855</v>
      </c>
      <c r="B4358" s="528">
        <v>41914</v>
      </c>
      <c r="C4358" s="535"/>
    </row>
    <row r="4359" spans="1:3" ht="13.5">
      <c r="A4359" s="527" t="s">
        <v>6856</v>
      </c>
      <c r="B4359" s="528">
        <v>41914</v>
      </c>
      <c r="C4359" s="535"/>
    </row>
    <row r="4360" spans="1:3" ht="13.5">
      <c r="A4360" s="527" t="s">
        <v>6857</v>
      </c>
      <c r="B4360" s="528">
        <v>41914</v>
      </c>
      <c r="C4360" s="535"/>
    </row>
    <row r="4361" spans="1:3" ht="13.5">
      <c r="A4361" s="527" t="s">
        <v>6858</v>
      </c>
      <c r="B4361" s="528">
        <v>41914</v>
      </c>
      <c r="C4361" s="535"/>
    </row>
    <row r="4362" spans="1:3" ht="13.5">
      <c r="A4362" s="527" t="s">
        <v>6859</v>
      </c>
      <c r="B4362" s="528">
        <v>41914</v>
      </c>
      <c r="C4362" s="535"/>
    </row>
    <row r="4363" spans="1:3" ht="13.5">
      <c r="A4363" s="527" t="s">
        <v>6860</v>
      </c>
      <c r="B4363" s="528">
        <v>41914</v>
      </c>
      <c r="C4363" s="535">
        <v>150</v>
      </c>
    </row>
    <row r="4364" spans="1:3" ht="13.5">
      <c r="A4364" s="527" t="s">
        <v>6861</v>
      </c>
      <c r="B4364" s="528">
        <v>41914</v>
      </c>
      <c r="C4364" s="535">
        <v>100</v>
      </c>
    </row>
    <row r="4365" spans="1:3" ht="13.5">
      <c r="A4365" s="527" t="s">
        <v>6862</v>
      </c>
      <c r="B4365" s="528">
        <v>41914</v>
      </c>
      <c r="C4365" s="535"/>
    </row>
    <row r="4366" spans="1:3" ht="13.5">
      <c r="A4366" s="527" t="s">
        <v>6863</v>
      </c>
      <c r="B4366" s="528">
        <v>41914</v>
      </c>
      <c r="C4366" s="535"/>
    </row>
    <row r="4367" spans="1:3" ht="13.5">
      <c r="A4367" s="527" t="s">
        <v>6864</v>
      </c>
      <c r="B4367" s="528">
        <v>41914</v>
      </c>
      <c r="C4367" s="535"/>
    </row>
    <row r="4368" spans="1:3" ht="13.5">
      <c r="A4368" s="527" t="s">
        <v>6865</v>
      </c>
      <c r="B4368" s="528">
        <v>41914</v>
      </c>
      <c r="C4368" s="535"/>
    </row>
    <row r="4369" spans="1:3" ht="13.5">
      <c r="A4369" s="527" t="s">
        <v>6866</v>
      </c>
      <c r="B4369" s="528">
        <v>41914</v>
      </c>
      <c r="C4369" s="535"/>
    </row>
    <row r="4370" spans="1:3" ht="13.5">
      <c r="A4370" s="527" t="s">
        <v>6867</v>
      </c>
      <c r="B4370" s="528">
        <v>41914</v>
      </c>
      <c r="C4370" s="535"/>
    </row>
    <row r="4371" spans="1:3" ht="13.5">
      <c r="A4371" s="527" t="s">
        <v>6868</v>
      </c>
      <c r="B4371" s="528">
        <v>41914</v>
      </c>
      <c r="C4371" s="535"/>
    </row>
    <row r="4372" spans="1:3" ht="13.5">
      <c r="A4372" s="527" t="s">
        <v>6891</v>
      </c>
      <c r="B4372" s="528">
        <v>41918</v>
      </c>
      <c r="C4372" s="535"/>
    </row>
    <row r="4373" spans="1:3" ht="13.5">
      <c r="A4373" s="527" t="s">
        <v>6892</v>
      </c>
      <c r="B4373" s="528">
        <v>41918</v>
      </c>
      <c r="C4373" s="535">
        <v>250</v>
      </c>
    </row>
    <row r="4374" spans="1:3" ht="13.5">
      <c r="A4374" s="527" t="s">
        <v>6893</v>
      </c>
      <c r="B4374" s="528">
        <v>41918</v>
      </c>
      <c r="C4374" s="535">
        <v>100</v>
      </c>
    </row>
    <row r="4375" spans="1:3" ht="13.5">
      <c r="A4375" s="527" t="s">
        <v>6894</v>
      </c>
      <c r="B4375" s="528">
        <v>41918</v>
      </c>
      <c r="C4375" s="535">
        <v>50</v>
      </c>
    </row>
    <row r="4376" spans="1:3" ht="13.5">
      <c r="A4376" s="527" t="s">
        <v>6895</v>
      </c>
      <c r="B4376" s="528">
        <v>41918</v>
      </c>
      <c r="C4376" s="535"/>
    </row>
    <row r="4377" spans="1:3" ht="13.5">
      <c r="A4377" s="527" t="s">
        <v>6896</v>
      </c>
      <c r="B4377" s="528">
        <v>41918</v>
      </c>
      <c r="C4377" s="535"/>
    </row>
    <row r="4378" spans="1:3" ht="13.5">
      <c r="A4378" s="527" t="s">
        <v>6897</v>
      </c>
      <c r="B4378" s="528">
        <v>41918</v>
      </c>
      <c r="C4378" s="535"/>
    </row>
    <row r="4379" spans="1:3" ht="13.5">
      <c r="A4379" s="527" t="s">
        <v>6898</v>
      </c>
      <c r="B4379" s="528">
        <v>41918</v>
      </c>
      <c r="C4379" s="535"/>
    </row>
    <row r="4380" spans="1:3" ht="13.5">
      <c r="A4380" s="527" t="s">
        <v>6899</v>
      </c>
      <c r="B4380" s="528">
        <v>41918</v>
      </c>
      <c r="C4380" s="535"/>
    </row>
    <row r="4381" spans="1:3" ht="13.5">
      <c r="A4381" s="527" t="s">
        <v>6900</v>
      </c>
      <c r="B4381" s="528">
        <v>41918</v>
      </c>
      <c r="C4381" s="535"/>
    </row>
    <row r="4382" spans="1:3" ht="13.5">
      <c r="A4382" s="527" t="s">
        <v>6901</v>
      </c>
      <c r="B4382" s="528">
        <v>41918</v>
      </c>
      <c r="C4382" s="535"/>
    </row>
    <row r="4383" spans="1:3" ht="13.5">
      <c r="A4383" s="527" t="s">
        <v>7188</v>
      </c>
      <c r="B4383" s="528">
        <v>41918</v>
      </c>
      <c r="C4383" s="535">
        <v>199</v>
      </c>
    </row>
    <row r="4384" spans="1:3" ht="13.5">
      <c r="A4384" s="527" t="s">
        <v>7189</v>
      </c>
      <c r="B4384" s="528">
        <v>41918</v>
      </c>
      <c r="C4384" s="535"/>
    </row>
    <row r="4385" spans="1:3" ht="13.5">
      <c r="A4385" s="527" t="s">
        <v>7190</v>
      </c>
      <c r="B4385" s="528">
        <v>41918</v>
      </c>
      <c r="C4385" s="535"/>
    </row>
    <row r="4386" spans="1:3" ht="13.5">
      <c r="A4386" s="527" t="s">
        <v>7191</v>
      </c>
      <c r="B4386" s="528">
        <v>41918</v>
      </c>
      <c r="C4386" s="535"/>
    </row>
    <row r="4387" spans="1:3" ht="13.5">
      <c r="A4387" s="527" t="s">
        <v>7192</v>
      </c>
      <c r="B4387" s="528">
        <v>41918</v>
      </c>
      <c r="C4387" s="535"/>
    </row>
    <row r="4388" spans="1:3" ht="13.5">
      <c r="A4388" s="527" t="s">
        <v>7193</v>
      </c>
      <c r="B4388" s="528">
        <v>41918</v>
      </c>
      <c r="C4388" s="535"/>
    </row>
    <row r="4389" spans="1:3" ht="13.5">
      <c r="A4389" s="527" t="s">
        <v>7194</v>
      </c>
      <c r="B4389" s="528">
        <v>41918</v>
      </c>
      <c r="C4389" s="535"/>
    </row>
    <row r="4390" spans="1:3" ht="13.5">
      <c r="A4390" s="527" t="s">
        <v>7195</v>
      </c>
      <c r="B4390" s="528">
        <v>41918</v>
      </c>
      <c r="C4390" s="535"/>
    </row>
    <row r="4391" spans="1:3" ht="13.5">
      <c r="A4391" s="527" t="s">
        <v>7196</v>
      </c>
      <c r="B4391" s="528">
        <v>41918</v>
      </c>
      <c r="C4391" s="535"/>
    </row>
    <row r="4392" spans="1:3" ht="13.5">
      <c r="A4392" s="527" t="s">
        <v>7197</v>
      </c>
      <c r="B4392" s="528">
        <v>41918</v>
      </c>
      <c r="C4392" s="535"/>
    </row>
    <row r="4393" spans="1:3" ht="13.5">
      <c r="A4393" s="527" t="s">
        <v>7198</v>
      </c>
      <c r="B4393" s="528">
        <v>41918</v>
      </c>
      <c r="C4393" s="535"/>
    </row>
    <row r="4394" spans="1:3" ht="13.5">
      <c r="A4394" s="527" t="s">
        <v>7199</v>
      </c>
      <c r="B4394" s="528">
        <v>41918</v>
      </c>
      <c r="C4394" s="535">
        <v>198</v>
      </c>
    </row>
    <row r="4395" spans="1:3" ht="13.5">
      <c r="A4395" s="527" t="s">
        <v>7200</v>
      </c>
      <c r="B4395" s="528">
        <v>41918</v>
      </c>
      <c r="C4395" s="535"/>
    </row>
    <row r="4396" spans="1:3" ht="13.5">
      <c r="A4396" s="527" t="s">
        <v>7201</v>
      </c>
      <c r="B4396" s="528">
        <v>41918</v>
      </c>
      <c r="C4396" s="535"/>
    </row>
    <row r="4397" spans="1:3" ht="13.5">
      <c r="A4397" s="527" t="s">
        <v>7202</v>
      </c>
      <c r="B4397" s="528">
        <v>41918</v>
      </c>
      <c r="C4397" s="535"/>
    </row>
    <row r="4398" spans="1:3" ht="13.5">
      <c r="A4398" s="527" t="s">
        <v>7203</v>
      </c>
      <c r="B4398" s="528">
        <v>41918</v>
      </c>
      <c r="C4398" s="535"/>
    </row>
    <row r="4399" spans="1:3" ht="13.5">
      <c r="A4399" s="527" t="s">
        <v>7204</v>
      </c>
      <c r="B4399" s="528">
        <v>41918</v>
      </c>
      <c r="C4399" s="535"/>
    </row>
    <row r="4400" spans="1:3" ht="13.5">
      <c r="A4400" s="527" t="s">
        <v>7205</v>
      </c>
      <c r="B4400" s="528">
        <v>41918</v>
      </c>
      <c r="C4400" s="535"/>
    </row>
    <row r="4401" spans="1:3" ht="13.5">
      <c r="A4401" s="527" t="s">
        <v>7206</v>
      </c>
      <c r="B4401" s="528">
        <v>41918</v>
      </c>
      <c r="C4401" s="535"/>
    </row>
    <row r="4402" spans="1:3" ht="13.5">
      <c r="A4402" s="527" t="s">
        <v>7207</v>
      </c>
      <c r="B4402" s="528">
        <v>41918</v>
      </c>
      <c r="C4402" s="535"/>
    </row>
    <row r="4403" spans="1:3" ht="13.5">
      <c r="A4403" s="527" t="s">
        <v>7208</v>
      </c>
      <c r="B4403" s="528">
        <v>41918</v>
      </c>
      <c r="C4403" s="535"/>
    </row>
    <row r="4404" spans="1:3" ht="13.5">
      <c r="A4404" s="527" t="s">
        <v>7209</v>
      </c>
      <c r="B4404" s="528">
        <v>41918</v>
      </c>
      <c r="C4404" s="535"/>
    </row>
    <row r="4405" spans="1:3" ht="13.5">
      <c r="A4405" s="527" t="s">
        <v>7210</v>
      </c>
      <c r="B4405" s="528">
        <v>41918</v>
      </c>
      <c r="C4405" s="535">
        <v>245</v>
      </c>
    </row>
    <row r="4406" spans="1:3" ht="13.5">
      <c r="A4406" s="527" t="s">
        <v>7211</v>
      </c>
      <c r="B4406" s="528">
        <v>41918</v>
      </c>
      <c r="C4406" s="535"/>
    </row>
    <row r="4407" spans="1:3" ht="13.5">
      <c r="A4407" s="527" t="s">
        <v>7212</v>
      </c>
      <c r="B4407" s="528">
        <v>41918</v>
      </c>
      <c r="C4407" s="535"/>
    </row>
    <row r="4408" spans="1:3" ht="13.5">
      <c r="A4408" s="527" t="s">
        <v>7213</v>
      </c>
      <c r="B4408" s="528">
        <v>41918</v>
      </c>
      <c r="C4408" s="535"/>
    </row>
    <row r="4409" spans="1:3" ht="13.5">
      <c r="A4409" s="527" t="s">
        <v>7214</v>
      </c>
      <c r="B4409" s="528">
        <v>41918</v>
      </c>
      <c r="C4409" s="535"/>
    </row>
    <row r="4410" spans="1:3" ht="13.5">
      <c r="A4410" s="527" t="s">
        <v>7215</v>
      </c>
      <c r="B4410" s="528">
        <v>41918</v>
      </c>
      <c r="C4410" s="535"/>
    </row>
    <row r="4411" spans="1:3" ht="13.5">
      <c r="A4411" s="527" t="s">
        <v>7216</v>
      </c>
      <c r="B4411" s="528">
        <v>41918</v>
      </c>
      <c r="C4411" s="535"/>
    </row>
    <row r="4412" spans="1:3" ht="13.5">
      <c r="A4412" s="527" t="s">
        <v>7217</v>
      </c>
      <c r="B4412" s="528">
        <v>41918</v>
      </c>
      <c r="C4412" s="535"/>
    </row>
    <row r="4413" spans="1:3" ht="13.5">
      <c r="A4413" s="527" t="s">
        <v>7218</v>
      </c>
      <c r="B4413" s="528">
        <v>41918</v>
      </c>
      <c r="C4413" s="535"/>
    </row>
    <row r="4414" spans="1:3" ht="13.5">
      <c r="A4414" s="527" t="s">
        <v>7219</v>
      </c>
      <c r="B4414" s="528">
        <v>41918</v>
      </c>
      <c r="C4414" s="535"/>
    </row>
    <row r="4415" spans="1:3" ht="13.5">
      <c r="A4415" s="527" t="s">
        <v>7220</v>
      </c>
      <c r="B4415" s="528">
        <v>41918</v>
      </c>
      <c r="C4415" s="535"/>
    </row>
    <row r="4416" spans="1:3" ht="13.5">
      <c r="A4416" s="527" t="s">
        <v>7221</v>
      </c>
      <c r="B4416" s="528">
        <v>41918</v>
      </c>
      <c r="C4416" s="535">
        <v>245</v>
      </c>
    </row>
    <row r="4417" spans="1:3" ht="13.5">
      <c r="A4417" s="527" t="s">
        <v>7222</v>
      </c>
      <c r="B4417" s="528">
        <v>41918</v>
      </c>
      <c r="C4417" s="535"/>
    </row>
    <row r="4418" spans="1:3" ht="13.5">
      <c r="A4418" s="527" t="s">
        <v>7223</v>
      </c>
      <c r="B4418" s="528">
        <v>41918</v>
      </c>
      <c r="C4418" s="535"/>
    </row>
    <row r="4419" spans="1:3" ht="13.5">
      <c r="A4419" s="527" t="s">
        <v>7224</v>
      </c>
      <c r="B4419" s="528">
        <v>41918</v>
      </c>
      <c r="C4419" s="535"/>
    </row>
    <row r="4420" spans="1:3" ht="13.5">
      <c r="A4420" s="527" t="s">
        <v>7225</v>
      </c>
      <c r="B4420" s="528">
        <v>41918</v>
      </c>
      <c r="C4420" s="535"/>
    </row>
    <row r="4421" spans="1:3" ht="13.5">
      <c r="A4421" s="527" t="s">
        <v>7226</v>
      </c>
      <c r="B4421" s="528">
        <v>41918</v>
      </c>
      <c r="C4421" s="535"/>
    </row>
    <row r="4422" spans="1:3" ht="13.5">
      <c r="A4422" s="527" t="s">
        <v>7227</v>
      </c>
      <c r="B4422" s="528">
        <v>41918</v>
      </c>
      <c r="C4422" s="535"/>
    </row>
    <row r="4423" spans="1:3" ht="13.5">
      <c r="A4423" s="527" t="s">
        <v>7228</v>
      </c>
      <c r="B4423" s="528">
        <v>41918</v>
      </c>
      <c r="C4423" s="535"/>
    </row>
    <row r="4424" spans="1:3" ht="13.5">
      <c r="A4424" s="527" t="s">
        <v>7229</v>
      </c>
      <c r="B4424" s="528">
        <v>41918</v>
      </c>
      <c r="C4424" s="535"/>
    </row>
    <row r="4425" spans="1:3" ht="13.5">
      <c r="A4425" s="527" t="s">
        <v>7230</v>
      </c>
      <c r="B4425" s="528">
        <v>41918</v>
      </c>
      <c r="C4425" s="535"/>
    </row>
    <row r="4426" spans="1:3" ht="13.5">
      <c r="A4426" s="527" t="s">
        <v>7231</v>
      </c>
      <c r="B4426" s="528">
        <v>41918</v>
      </c>
      <c r="C4426" s="535"/>
    </row>
    <row r="4427" spans="1:3" ht="13.5">
      <c r="A4427" s="527" t="s">
        <v>6902</v>
      </c>
      <c r="B4427" s="528">
        <v>41920</v>
      </c>
      <c r="C4427" s="535"/>
    </row>
    <row r="4428" spans="1:3" ht="13.5">
      <c r="A4428" s="527" t="s">
        <v>6903</v>
      </c>
      <c r="B4428" s="528">
        <v>41920</v>
      </c>
      <c r="C4428" s="535"/>
    </row>
    <row r="4429" spans="1:3" ht="13.5">
      <c r="A4429" s="527" t="s">
        <v>6904</v>
      </c>
      <c r="B4429" s="528">
        <v>41920</v>
      </c>
      <c r="C4429" s="535"/>
    </row>
    <row r="4430" spans="1:3" ht="13.5">
      <c r="A4430" s="527" t="s">
        <v>6905</v>
      </c>
      <c r="B4430" s="528">
        <v>41920</v>
      </c>
      <c r="C4430" s="535"/>
    </row>
    <row r="4431" spans="1:3" ht="13.5">
      <c r="A4431" s="527" t="s">
        <v>6906</v>
      </c>
      <c r="B4431" s="528">
        <v>41920</v>
      </c>
      <c r="C4431" s="535"/>
    </row>
    <row r="4432" spans="1:3" ht="13.5">
      <c r="A4432" s="527" t="s">
        <v>6907</v>
      </c>
      <c r="B4432" s="528">
        <v>41920</v>
      </c>
      <c r="C4432" s="535"/>
    </row>
    <row r="4433" spans="1:3" ht="13.5">
      <c r="A4433" s="527" t="s">
        <v>6908</v>
      </c>
      <c r="B4433" s="528">
        <v>41920</v>
      </c>
      <c r="C4433" s="535">
        <v>61</v>
      </c>
    </row>
    <row r="4434" spans="1:3" ht="13.5">
      <c r="A4434" s="527" t="s">
        <v>6909</v>
      </c>
      <c r="B4434" s="528">
        <v>41920</v>
      </c>
      <c r="C4434" s="535">
        <v>80</v>
      </c>
    </row>
    <row r="4435" spans="1:3" ht="13.5">
      <c r="A4435" s="527" t="s">
        <v>6910</v>
      </c>
      <c r="B4435" s="528">
        <v>41920</v>
      </c>
      <c r="C4435" s="535">
        <v>61</v>
      </c>
    </row>
    <row r="4436" spans="1:3" ht="13.5">
      <c r="A4436" s="527" t="s">
        <v>6911</v>
      </c>
      <c r="B4436" s="528">
        <v>41920</v>
      </c>
      <c r="C4436" s="535">
        <v>50</v>
      </c>
    </row>
    <row r="4437" spans="1:3" ht="13.5">
      <c r="A4437" s="527" t="s">
        <v>6912</v>
      </c>
      <c r="B4437" s="528">
        <v>41920</v>
      </c>
      <c r="C4437" s="535"/>
    </row>
    <row r="4438" spans="1:3" ht="13.5">
      <c r="A4438" s="527" t="s">
        <v>8278</v>
      </c>
      <c r="B4438" s="528">
        <v>41922</v>
      </c>
      <c r="C4438" s="535">
        <v>7</v>
      </c>
    </row>
    <row r="4439" spans="1:3" ht="13.5">
      <c r="A4439" s="527" t="s">
        <v>8279</v>
      </c>
      <c r="B4439" s="528">
        <v>41922</v>
      </c>
      <c r="C4439" s="535"/>
    </row>
    <row r="4440" spans="1:3" ht="13.5">
      <c r="A4440" s="527" t="s">
        <v>8280</v>
      </c>
      <c r="B4440" s="528">
        <v>41922</v>
      </c>
      <c r="C4440" s="535"/>
    </row>
    <row r="4441" spans="1:3" ht="13.5">
      <c r="A4441" s="527" t="s">
        <v>8281</v>
      </c>
      <c r="B4441" s="528">
        <v>41922</v>
      </c>
      <c r="C4441" s="535"/>
    </row>
    <row r="4442" spans="1:3" ht="13.5">
      <c r="A4442" s="527" t="s">
        <v>8282</v>
      </c>
      <c r="B4442" s="528">
        <v>41922</v>
      </c>
      <c r="C4442" s="535"/>
    </row>
    <row r="4443" spans="1:3" ht="13.5">
      <c r="A4443" s="527" t="s">
        <v>8283</v>
      </c>
      <c r="B4443" s="528">
        <v>41922</v>
      </c>
      <c r="C4443" s="535"/>
    </row>
    <row r="4444" spans="1:3" ht="13.5">
      <c r="A4444" s="527" t="s">
        <v>8284</v>
      </c>
      <c r="B4444" s="528">
        <v>41922</v>
      </c>
      <c r="C4444" s="535"/>
    </row>
    <row r="4445" spans="1:3" ht="13.5">
      <c r="A4445" s="527" t="s">
        <v>8285</v>
      </c>
      <c r="B4445" s="528">
        <v>41922</v>
      </c>
      <c r="C4445" s="535"/>
    </row>
    <row r="4446" spans="1:3" ht="13.5">
      <c r="A4446" s="527" t="s">
        <v>8286</v>
      </c>
      <c r="B4446" s="528">
        <v>41922</v>
      </c>
      <c r="C4446" s="535"/>
    </row>
    <row r="4447" spans="1:3" ht="13.5">
      <c r="A4447" s="527" t="s">
        <v>8287</v>
      </c>
      <c r="B4447" s="528">
        <v>41922</v>
      </c>
      <c r="C4447" s="535"/>
    </row>
    <row r="4448" spans="1:3" ht="13.5">
      <c r="A4448" s="527" t="s">
        <v>8288</v>
      </c>
      <c r="B4448" s="528">
        <v>41922</v>
      </c>
      <c r="C4448" s="535"/>
    </row>
    <row r="4449" spans="1:3" ht="13.5">
      <c r="A4449" s="527" t="s">
        <v>8289</v>
      </c>
      <c r="B4449" s="528">
        <v>41922</v>
      </c>
      <c r="C4449" s="535">
        <v>132</v>
      </c>
    </row>
    <row r="4450" spans="1:3" ht="13.5">
      <c r="A4450" s="527" t="s">
        <v>8290</v>
      </c>
      <c r="B4450" s="528">
        <v>41922</v>
      </c>
      <c r="C4450" s="535"/>
    </row>
    <row r="4451" spans="1:3" ht="13.5">
      <c r="A4451" s="527" t="s">
        <v>8291</v>
      </c>
      <c r="B4451" s="528">
        <v>41922</v>
      </c>
      <c r="C4451" s="535"/>
    </row>
    <row r="4452" spans="1:3" ht="13.5">
      <c r="A4452" s="527" t="s">
        <v>8292</v>
      </c>
      <c r="B4452" s="528">
        <v>41922</v>
      </c>
      <c r="C4452" s="535"/>
    </row>
    <row r="4453" spans="1:3" ht="13.5">
      <c r="A4453" s="527" t="s">
        <v>8293</v>
      </c>
      <c r="B4453" s="528">
        <v>41922</v>
      </c>
      <c r="C4453" s="535"/>
    </row>
    <row r="4454" spans="1:3" ht="13.5">
      <c r="A4454" s="527" t="s">
        <v>8294</v>
      </c>
      <c r="B4454" s="528">
        <v>41922</v>
      </c>
      <c r="C4454" s="535"/>
    </row>
    <row r="4455" spans="1:3" ht="13.5">
      <c r="A4455" s="527" t="s">
        <v>8295</v>
      </c>
      <c r="B4455" s="528">
        <v>41922</v>
      </c>
      <c r="C4455" s="535"/>
    </row>
    <row r="4456" spans="1:3" ht="13.5">
      <c r="A4456" s="527" t="s">
        <v>8296</v>
      </c>
      <c r="B4456" s="528">
        <v>41922</v>
      </c>
      <c r="C4456" s="535"/>
    </row>
    <row r="4457" spans="1:3" ht="13.5">
      <c r="A4457" s="527" t="s">
        <v>8297</v>
      </c>
      <c r="B4457" s="528">
        <v>41922</v>
      </c>
      <c r="C4457" s="535"/>
    </row>
    <row r="4458" spans="1:3" ht="13.5">
      <c r="A4458" s="527" t="s">
        <v>8298</v>
      </c>
      <c r="B4458" s="528">
        <v>41922</v>
      </c>
      <c r="C4458" s="535"/>
    </row>
    <row r="4459" spans="1:3" ht="13.5">
      <c r="A4459" s="527" t="s">
        <v>8299</v>
      </c>
      <c r="B4459" s="528">
        <v>41922</v>
      </c>
      <c r="C4459" s="535"/>
    </row>
    <row r="4460" spans="1:3" ht="13.5">
      <c r="A4460" s="527" t="s">
        <v>8300</v>
      </c>
      <c r="B4460" s="528">
        <v>41922</v>
      </c>
      <c r="C4460" s="535">
        <v>56</v>
      </c>
    </row>
    <row r="4461" spans="1:3" ht="13.5">
      <c r="A4461" s="527" t="s">
        <v>8301</v>
      </c>
      <c r="B4461" s="528">
        <v>41922</v>
      </c>
      <c r="C4461" s="535"/>
    </row>
    <row r="4462" spans="1:3" ht="13.5">
      <c r="A4462" s="527" t="s">
        <v>8302</v>
      </c>
      <c r="B4462" s="528">
        <v>41922</v>
      </c>
      <c r="C4462" s="535"/>
    </row>
    <row r="4463" spans="1:3" ht="13.5">
      <c r="A4463" s="527" t="s">
        <v>8303</v>
      </c>
      <c r="B4463" s="528">
        <v>41922</v>
      </c>
      <c r="C4463" s="535"/>
    </row>
    <row r="4464" spans="1:3" ht="13.5">
      <c r="A4464" s="527" t="s">
        <v>8304</v>
      </c>
      <c r="B4464" s="528">
        <v>41922</v>
      </c>
      <c r="C4464" s="535"/>
    </row>
    <row r="4465" spans="1:3" ht="13.5">
      <c r="A4465" s="527" t="s">
        <v>8305</v>
      </c>
      <c r="B4465" s="528">
        <v>41922</v>
      </c>
      <c r="C4465" s="535"/>
    </row>
    <row r="4466" spans="1:3" ht="13.5">
      <c r="A4466" s="527" t="s">
        <v>8306</v>
      </c>
      <c r="B4466" s="528">
        <v>41922</v>
      </c>
      <c r="C4466" s="535"/>
    </row>
    <row r="4467" spans="1:3" ht="13.5">
      <c r="A4467" s="527" t="s">
        <v>8307</v>
      </c>
      <c r="B4467" s="528">
        <v>41922</v>
      </c>
      <c r="C4467" s="535"/>
    </row>
    <row r="4468" spans="1:3" ht="13.5">
      <c r="A4468" s="527" t="s">
        <v>8308</v>
      </c>
      <c r="B4468" s="528">
        <v>41922</v>
      </c>
      <c r="C4468" s="535"/>
    </row>
    <row r="4469" spans="1:3" ht="13.5">
      <c r="A4469" s="527" t="s">
        <v>8309</v>
      </c>
      <c r="B4469" s="528">
        <v>41922</v>
      </c>
      <c r="C4469" s="535"/>
    </row>
    <row r="4470" spans="1:3" ht="13.5">
      <c r="A4470" s="527" t="s">
        <v>8310</v>
      </c>
      <c r="B4470" s="528">
        <v>41922</v>
      </c>
      <c r="C4470" s="535"/>
    </row>
    <row r="4471" spans="1:3" ht="13.5">
      <c r="A4471" s="527" t="s">
        <v>8311</v>
      </c>
      <c r="B4471" s="528">
        <v>41922</v>
      </c>
      <c r="C4471" s="535">
        <v>100</v>
      </c>
    </row>
    <row r="4472" spans="1:3" ht="13.5">
      <c r="A4472" s="527" t="s">
        <v>8312</v>
      </c>
      <c r="B4472" s="528">
        <v>41922</v>
      </c>
      <c r="C4472" s="535"/>
    </row>
    <row r="4473" spans="1:3" ht="13.5">
      <c r="A4473" s="527" t="s">
        <v>8313</v>
      </c>
      <c r="B4473" s="528">
        <v>41922</v>
      </c>
      <c r="C4473" s="535"/>
    </row>
    <row r="4474" spans="1:3" ht="13.5">
      <c r="A4474" s="527" t="s">
        <v>8314</v>
      </c>
      <c r="B4474" s="528">
        <v>41922</v>
      </c>
      <c r="C4474" s="535"/>
    </row>
    <row r="4475" spans="1:3" ht="13.5">
      <c r="A4475" s="527" t="s">
        <v>8315</v>
      </c>
      <c r="B4475" s="528">
        <v>41922</v>
      </c>
      <c r="C4475" s="535"/>
    </row>
    <row r="4476" spans="1:3" ht="13.5">
      <c r="A4476" s="527" t="s">
        <v>8316</v>
      </c>
      <c r="B4476" s="528">
        <v>41922</v>
      </c>
      <c r="C4476" s="535"/>
    </row>
    <row r="4477" spans="1:3" ht="13.5">
      <c r="A4477" s="527" t="s">
        <v>8317</v>
      </c>
      <c r="B4477" s="528">
        <v>41922</v>
      </c>
      <c r="C4477" s="535"/>
    </row>
    <row r="4478" spans="1:3" ht="13.5">
      <c r="A4478" s="527" t="s">
        <v>8318</v>
      </c>
      <c r="B4478" s="528">
        <v>41922</v>
      </c>
      <c r="C4478" s="535"/>
    </row>
    <row r="4479" spans="1:3" ht="13.5">
      <c r="A4479" s="527" t="s">
        <v>8319</v>
      </c>
      <c r="B4479" s="528">
        <v>41922</v>
      </c>
      <c r="C4479" s="535"/>
    </row>
    <row r="4480" spans="1:3" ht="13.5">
      <c r="A4480" s="527" t="s">
        <v>8320</v>
      </c>
      <c r="B4480" s="528">
        <v>41922</v>
      </c>
      <c r="C4480" s="535"/>
    </row>
    <row r="4481" spans="1:3" ht="13.5">
      <c r="A4481" s="527" t="s">
        <v>8321</v>
      </c>
      <c r="B4481" s="528">
        <v>41922</v>
      </c>
      <c r="C4481" s="535"/>
    </row>
    <row r="4482" spans="1:3" ht="13.5">
      <c r="A4482" s="527" t="s">
        <v>8322</v>
      </c>
      <c r="B4482" s="528">
        <v>41922</v>
      </c>
      <c r="C4482" s="535">
        <v>100</v>
      </c>
    </row>
    <row r="4483" spans="1:3" ht="13.5">
      <c r="A4483" s="527" t="s">
        <v>8323</v>
      </c>
      <c r="B4483" s="528">
        <v>41922</v>
      </c>
      <c r="C4483" s="535"/>
    </row>
    <row r="4484" spans="1:3" ht="13.5">
      <c r="A4484" s="527" t="s">
        <v>8324</v>
      </c>
      <c r="B4484" s="528">
        <v>41922</v>
      </c>
      <c r="C4484" s="535"/>
    </row>
    <row r="4485" spans="1:3" ht="13.5">
      <c r="A4485" s="527" t="s">
        <v>8325</v>
      </c>
      <c r="B4485" s="528">
        <v>41922</v>
      </c>
      <c r="C4485" s="535"/>
    </row>
    <row r="4486" spans="1:3" ht="13.5">
      <c r="A4486" s="527" t="s">
        <v>8326</v>
      </c>
      <c r="B4486" s="528">
        <v>41922</v>
      </c>
      <c r="C4486" s="535"/>
    </row>
    <row r="4487" spans="1:3" ht="13.5">
      <c r="A4487" s="527" t="s">
        <v>8327</v>
      </c>
      <c r="B4487" s="528">
        <v>41922</v>
      </c>
      <c r="C4487" s="535"/>
    </row>
    <row r="4488" spans="1:3" ht="13.5">
      <c r="A4488" s="527" t="s">
        <v>8328</v>
      </c>
      <c r="B4488" s="528">
        <v>41922</v>
      </c>
      <c r="C4488" s="535"/>
    </row>
    <row r="4489" spans="1:3" ht="13.5">
      <c r="A4489" s="527" t="s">
        <v>8329</v>
      </c>
      <c r="B4489" s="528">
        <v>41922</v>
      </c>
      <c r="C4489" s="535"/>
    </row>
    <row r="4490" spans="1:3" ht="13.5">
      <c r="A4490" s="527" t="s">
        <v>8330</v>
      </c>
      <c r="B4490" s="528">
        <v>41922</v>
      </c>
      <c r="C4490" s="535"/>
    </row>
    <row r="4491" spans="1:3" ht="13.5">
      <c r="A4491" s="527" t="s">
        <v>8331</v>
      </c>
      <c r="B4491" s="528">
        <v>41922</v>
      </c>
      <c r="C4491" s="535"/>
    </row>
    <row r="4492" spans="1:3" ht="13.5">
      <c r="A4492" s="527" t="s">
        <v>8332</v>
      </c>
      <c r="B4492" s="528">
        <v>41922</v>
      </c>
      <c r="C4492" s="535"/>
    </row>
    <row r="4493" spans="1:3" ht="13.5">
      <c r="A4493" s="527" t="s">
        <v>8333</v>
      </c>
      <c r="B4493" s="528">
        <v>41922</v>
      </c>
      <c r="C4493" s="535">
        <v>2</v>
      </c>
    </row>
    <row r="4494" spans="1:3" ht="13.5">
      <c r="A4494" s="527" t="s">
        <v>8334</v>
      </c>
      <c r="B4494" s="528">
        <v>41922</v>
      </c>
      <c r="C4494" s="535"/>
    </row>
    <row r="4495" spans="1:3" ht="13.5">
      <c r="A4495" s="527" t="s">
        <v>8335</v>
      </c>
      <c r="B4495" s="528">
        <v>41922</v>
      </c>
      <c r="C4495" s="535"/>
    </row>
    <row r="4496" spans="1:3" ht="13.5">
      <c r="A4496" s="527" t="s">
        <v>8336</v>
      </c>
      <c r="B4496" s="528">
        <v>41922</v>
      </c>
      <c r="C4496" s="535"/>
    </row>
    <row r="4497" spans="1:3" ht="13.5">
      <c r="A4497" s="527" t="s">
        <v>8337</v>
      </c>
      <c r="B4497" s="528">
        <v>41922</v>
      </c>
      <c r="C4497" s="535"/>
    </row>
    <row r="4498" spans="1:3" ht="13.5">
      <c r="A4498" s="527" t="s">
        <v>8338</v>
      </c>
      <c r="B4498" s="528">
        <v>41922</v>
      </c>
      <c r="C4498" s="535"/>
    </row>
    <row r="4499" spans="1:3" ht="13.5">
      <c r="A4499" s="527" t="s">
        <v>8339</v>
      </c>
      <c r="B4499" s="528">
        <v>41922</v>
      </c>
      <c r="C4499" s="535"/>
    </row>
    <row r="4500" spans="1:3" ht="13.5">
      <c r="A4500" s="527" t="s">
        <v>8340</v>
      </c>
      <c r="B4500" s="528">
        <v>41922</v>
      </c>
      <c r="C4500" s="535"/>
    </row>
    <row r="4501" spans="1:3" ht="13.5">
      <c r="A4501" s="527" t="s">
        <v>8341</v>
      </c>
      <c r="B4501" s="528">
        <v>41922</v>
      </c>
      <c r="C4501" s="535"/>
    </row>
    <row r="4502" spans="1:3" ht="13.5">
      <c r="A4502" s="527" t="s">
        <v>8342</v>
      </c>
      <c r="B4502" s="528">
        <v>41922</v>
      </c>
      <c r="C4502" s="535"/>
    </row>
    <row r="4503" spans="1:3" ht="13.5">
      <c r="A4503" s="527" t="s">
        <v>8343</v>
      </c>
      <c r="B4503" s="528">
        <v>41922</v>
      </c>
      <c r="C4503" s="535"/>
    </row>
    <row r="4504" spans="1:3" ht="13.5">
      <c r="A4504" s="527" t="s">
        <v>8344</v>
      </c>
      <c r="B4504" s="528">
        <v>41922</v>
      </c>
      <c r="C4504" s="535">
        <v>100</v>
      </c>
    </row>
    <row r="4505" spans="1:3" ht="13.5">
      <c r="A4505" s="527" t="s">
        <v>8345</v>
      </c>
      <c r="B4505" s="528">
        <v>41922</v>
      </c>
      <c r="C4505" s="535"/>
    </row>
    <row r="4506" spans="1:3" ht="13.5">
      <c r="A4506" s="527" t="s">
        <v>8346</v>
      </c>
      <c r="B4506" s="528">
        <v>41922</v>
      </c>
      <c r="C4506" s="535"/>
    </row>
    <row r="4507" spans="1:3" ht="13.5">
      <c r="A4507" s="527" t="s">
        <v>8347</v>
      </c>
      <c r="B4507" s="528">
        <v>41922</v>
      </c>
      <c r="C4507" s="535"/>
    </row>
    <row r="4508" spans="1:3" ht="13.5">
      <c r="A4508" s="527" t="s">
        <v>8348</v>
      </c>
      <c r="B4508" s="528">
        <v>41922</v>
      </c>
      <c r="C4508" s="535"/>
    </row>
    <row r="4509" spans="1:3" ht="13.5">
      <c r="A4509" s="527" t="s">
        <v>8349</v>
      </c>
      <c r="B4509" s="528">
        <v>41922</v>
      </c>
      <c r="C4509" s="535"/>
    </row>
    <row r="4510" spans="1:3" ht="13.5">
      <c r="A4510" s="527" t="s">
        <v>8350</v>
      </c>
      <c r="B4510" s="528">
        <v>41922</v>
      </c>
      <c r="C4510" s="535"/>
    </row>
    <row r="4511" spans="1:3" ht="13.5">
      <c r="A4511" s="527" t="s">
        <v>8351</v>
      </c>
      <c r="B4511" s="528">
        <v>41922</v>
      </c>
      <c r="C4511" s="535"/>
    </row>
    <row r="4512" spans="1:3" ht="13.5">
      <c r="A4512" s="527" t="s">
        <v>8352</v>
      </c>
      <c r="B4512" s="528">
        <v>41922</v>
      </c>
      <c r="C4512" s="535"/>
    </row>
    <row r="4513" spans="1:3" ht="13.5">
      <c r="A4513" s="527" t="s">
        <v>8353</v>
      </c>
      <c r="B4513" s="528">
        <v>41922</v>
      </c>
      <c r="C4513" s="535"/>
    </row>
    <row r="4514" spans="1:3" ht="13.5">
      <c r="A4514" s="527" t="s">
        <v>8354</v>
      </c>
      <c r="B4514" s="528">
        <v>41922</v>
      </c>
      <c r="C4514" s="535"/>
    </row>
    <row r="4515" spans="1:3" ht="13.5">
      <c r="A4515" s="527" t="s">
        <v>6990</v>
      </c>
      <c r="B4515" s="528">
        <v>41922</v>
      </c>
      <c r="C4515" s="535">
        <v>120</v>
      </c>
    </row>
    <row r="4516" spans="1:3" ht="13.5">
      <c r="A4516" s="527" t="s">
        <v>6991</v>
      </c>
      <c r="B4516" s="528">
        <v>41922</v>
      </c>
      <c r="C4516" s="535"/>
    </row>
    <row r="4517" spans="1:3" ht="13.5">
      <c r="A4517" s="527" t="s">
        <v>6992</v>
      </c>
      <c r="B4517" s="528">
        <v>41922</v>
      </c>
      <c r="C4517" s="535"/>
    </row>
    <row r="4518" spans="1:3" ht="13.5">
      <c r="A4518" s="527" t="s">
        <v>6993</v>
      </c>
      <c r="B4518" s="528">
        <v>41922</v>
      </c>
      <c r="C4518" s="535"/>
    </row>
    <row r="4519" spans="1:3" ht="13.5">
      <c r="A4519" s="527" t="s">
        <v>6994</v>
      </c>
      <c r="B4519" s="528">
        <v>41922</v>
      </c>
      <c r="C4519" s="535"/>
    </row>
    <row r="4520" spans="1:3" ht="13.5">
      <c r="A4520" s="527" t="s">
        <v>6995</v>
      </c>
      <c r="B4520" s="528">
        <v>41922</v>
      </c>
      <c r="C4520" s="535"/>
    </row>
    <row r="4521" spans="1:3" ht="13.5">
      <c r="A4521" s="527" t="s">
        <v>6996</v>
      </c>
      <c r="B4521" s="528">
        <v>41922</v>
      </c>
      <c r="C4521" s="535"/>
    </row>
    <row r="4522" spans="1:3" ht="13.5">
      <c r="A4522" s="527" t="s">
        <v>6997</v>
      </c>
      <c r="B4522" s="528">
        <v>41922</v>
      </c>
      <c r="C4522" s="535"/>
    </row>
    <row r="4523" spans="1:3" ht="13.5">
      <c r="A4523" s="527" t="s">
        <v>6998</v>
      </c>
      <c r="B4523" s="528">
        <v>41922</v>
      </c>
      <c r="C4523" s="535"/>
    </row>
    <row r="4524" spans="1:3" ht="13.5">
      <c r="A4524" s="527" t="s">
        <v>6999</v>
      </c>
      <c r="B4524" s="528">
        <v>41922</v>
      </c>
      <c r="C4524" s="535"/>
    </row>
    <row r="4525" spans="1:3" ht="13.5">
      <c r="A4525" s="527" t="s">
        <v>7000</v>
      </c>
      <c r="B4525" s="528">
        <v>41922</v>
      </c>
      <c r="C4525" s="535"/>
    </row>
    <row r="4526" spans="1:3" ht="13.5">
      <c r="A4526" s="527" t="s">
        <v>7001</v>
      </c>
      <c r="B4526" s="528">
        <v>41922</v>
      </c>
      <c r="C4526" s="535">
        <v>161</v>
      </c>
    </row>
    <row r="4527" spans="1:3" ht="13.5">
      <c r="A4527" s="527" t="s">
        <v>7002</v>
      </c>
      <c r="B4527" s="528">
        <v>41922</v>
      </c>
      <c r="C4527" s="535"/>
    </row>
    <row r="4528" spans="1:3" ht="13.5">
      <c r="A4528" s="527" t="s">
        <v>7003</v>
      </c>
      <c r="B4528" s="528">
        <v>41922</v>
      </c>
      <c r="C4528" s="535"/>
    </row>
    <row r="4529" spans="1:3" ht="13.5">
      <c r="A4529" s="527" t="s">
        <v>7004</v>
      </c>
      <c r="B4529" s="528">
        <v>41922</v>
      </c>
      <c r="C4529" s="535"/>
    </row>
    <row r="4530" spans="1:3" ht="13.5">
      <c r="A4530" s="527" t="s">
        <v>7005</v>
      </c>
      <c r="B4530" s="528">
        <v>41922</v>
      </c>
      <c r="C4530" s="535"/>
    </row>
    <row r="4531" spans="1:3" ht="13.5">
      <c r="A4531" s="527" t="s">
        <v>7006</v>
      </c>
      <c r="B4531" s="528">
        <v>41922</v>
      </c>
      <c r="C4531" s="535"/>
    </row>
    <row r="4532" spans="1:3" ht="13.5">
      <c r="A4532" s="527" t="s">
        <v>7007</v>
      </c>
      <c r="B4532" s="528">
        <v>41922</v>
      </c>
      <c r="C4532" s="535"/>
    </row>
    <row r="4533" spans="1:3" ht="13.5">
      <c r="A4533" s="527" t="s">
        <v>7008</v>
      </c>
      <c r="B4533" s="528">
        <v>41922</v>
      </c>
      <c r="C4533" s="535"/>
    </row>
    <row r="4534" spans="1:3" ht="13.5">
      <c r="A4534" s="527" t="s">
        <v>7009</v>
      </c>
      <c r="B4534" s="528">
        <v>41922</v>
      </c>
      <c r="C4534" s="535"/>
    </row>
    <row r="4535" spans="1:3" ht="13.5">
      <c r="A4535" s="527" t="s">
        <v>7010</v>
      </c>
      <c r="B4535" s="528">
        <v>41922</v>
      </c>
      <c r="C4535" s="535"/>
    </row>
    <row r="4536" spans="1:3" ht="13.5">
      <c r="A4536" s="527" t="s">
        <v>7011</v>
      </c>
      <c r="B4536" s="528">
        <v>41922</v>
      </c>
      <c r="C4536" s="535"/>
    </row>
    <row r="4537" spans="1:3" ht="13.5">
      <c r="A4537" s="527" t="s">
        <v>7012</v>
      </c>
      <c r="B4537" s="528">
        <v>41922</v>
      </c>
      <c r="C4537" s="535">
        <v>148</v>
      </c>
    </row>
    <row r="4538" spans="1:3" ht="13.5">
      <c r="A4538" s="527" t="s">
        <v>7013</v>
      </c>
      <c r="B4538" s="528">
        <v>41922</v>
      </c>
      <c r="C4538" s="535"/>
    </row>
    <row r="4539" spans="1:3" ht="13.5">
      <c r="A4539" s="527" t="s">
        <v>7014</v>
      </c>
      <c r="B4539" s="528">
        <v>41922</v>
      </c>
      <c r="C4539" s="535"/>
    </row>
    <row r="4540" spans="1:3" ht="13.5">
      <c r="A4540" s="527" t="s">
        <v>7015</v>
      </c>
      <c r="B4540" s="528">
        <v>41922</v>
      </c>
      <c r="C4540" s="535"/>
    </row>
    <row r="4541" spans="1:3" ht="13.5">
      <c r="A4541" s="527" t="s">
        <v>7016</v>
      </c>
      <c r="B4541" s="528">
        <v>41922</v>
      </c>
      <c r="C4541" s="535"/>
    </row>
    <row r="4542" spans="1:3" ht="13.5">
      <c r="A4542" s="527" t="s">
        <v>7017</v>
      </c>
      <c r="B4542" s="528">
        <v>41922</v>
      </c>
      <c r="C4542" s="535"/>
    </row>
    <row r="4543" spans="1:3" ht="13.5">
      <c r="A4543" s="527" t="s">
        <v>7018</v>
      </c>
      <c r="B4543" s="528">
        <v>41922</v>
      </c>
      <c r="C4543" s="535"/>
    </row>
    <row r="4544" spans="1:3" ht="13.5">
      <c r="A4544" s="527" t="s">
        <v>7019</v>
      </c>
      <c r="B4544" s="528">
        <v>41922</v>
      </c>
      <c r="C4544" s="535"/>
    </row>
    <row r="4545" spans="1:3" ht="13.5">
      <c r="A4545" s="527" t="s">
        <v>7020</v>
      </c>
      <c r="B4545" s="528">
        <v>41922</v>
      </c>
      <c r="C4545" s="535"/>
    </row>
    <row r="4546" spans="1:3" ht="13.5">
      <c r="A4546" s="527" t="s">
        <v>7021</v>
      </c>
      <c r="B4546" s="528">
        <v>41922</v>
      </c>
      <c r="C4546" s="535"/>
    </row>
    <row r="4547" spans="1:3" ht="13.5">
      <c r="A4547" s="527" t="s">
        <v>7022</v>
      </c>
      <c r="B4547" s="528">
        <v>41922</v>
      </c>
      <c r="C4547" s="535"/>
    </row>
    <row r="4548" spans="1:3" ht="13.5">
      <c r="A4548" s="527" t="s">
        <v>7023</v>
      </c>
      <c r="B4548" s="528">
        <v>41922</v>
      </c>
      <c r="C4548" s="535">
        <v>87</v>
      </c>
    </row>
    <row r="4549" spans="1:3" ht="13.5">
      <c r="A4549" s="527" t="s">
        <v>7024</v>
      </c>
      <c r="B4549" s="528">
        <v>41922</v>
      </c>
      <c r="C4549" s="535"/>
    </row>
    <row r="4550" spans="1:3" ht="13.5">
      <c r="A4550" s="527" t="s">
        <v>7025</v>
      </c>
      <c r="B4550" s="528">
        <v>41922</v>
      </c>
      <c r="C4550" s="535"/>
    </row>
    <row r="4551" spans="1:3" ht="13.5">
      <c r="A4551" s="527" t="s">
        <v>7026</v>
      </c>
      <c r="B4551" s="528">
        <v>41922</v>
      </c>
      <c r="C4551" s="535"/>
    </row>
    <row r="4552" spans="1:3" ht="13.5">
      <c r="A4552" s="527" t="s">
        <v>7027</v>
      </c>
      <c r="B4552" s="528">
        <v>41922</v>
      </c>
      <c r="C4552" s="535"/>
    </row>
    <row r="4553" spans="1:3" ht="13.5">
      <c r="A4553" s="527" t="s">
        <v>7028</v>
      </c>
      <c r="B4553" s="528">
        <v>41922</v>
      </c>
      <c r="C4553" s="535"/>
    </row>
    <row r="4554" spans="1:3" ht="13.5">
      <c r="A4554" s="527" t="s">
        <v>7029</v>
      </c>
      <c r="B4554" s="528">
        <v>41922</v>
      </c>
      <c r="C4554" s="535"/>
    </row>
    <row r="4555" spans="1:3" ht="13.5">
      <c r="A4555" s="527" t="s">
        <v>7030</v>
      </c>
      <c r="B4555" s="528">
        <v>41922</v>
      </c>
      <c r="C4555" s="535"/>
    </row>
    <row r="4556" spans="1:3" ht="13.5">
      <c r="A4556" s="527" t="s">
        <v>7031</v>
      </c>
      <c r="B4556" s="528">
        <v>41922</v>
      </c>
      <c r="C4556" s="535"/>
    </row>
    <row r="4557" spans="1:3" ht="13.5">
      <c r="A4557" s="527" t="s">
        <v>7032</v>
      </c>
      <c r="B4557" s="528">
        <v>41922</v>
      </c>
      <c r="C4557" s="535"/>
    </row>
    <row r="4558" spans="1:3" ht="13.5">
      <c r="A4558" s="527" t="s">
        <v>7033</v>
      </c>
      <c r="B4558" s="528">
        <v>41922</v>
      </c>
      <c r="C4558" s="535"/>
    </row>
    <row r="4559" spans="1:3" ht="13.5">
      <c r="A4559" s="527" t="s">
        <v>7034</v>
      </c>
      <c r="B4559" s="528">
        <v>41922</v>
      </c>
      <c r="C4559" s="535">
        <v>93</v>
      </c>
    </row>
    <row r="4560" spans="1:3" ht="13.5">
      <c r="A4560" s="527" t="s">
        <v>7035</v>
      </c>
      <c r="B4560" s="528">
        <v>41922</v>
      </c>
      <c r="C4560" s="535"/>
    </row>
    <row r="4561" spans="1:3" ht="13.5">
      <c r="A4561" s="527" t="s">
        <v>7036</v>
      </c>
      <c r="B4561" s="528">
        <v>41922</v>
      </c>
      <c r="C4561" s="535"/>
    </row>
    <row r="4562" spans="1:3" ht="13.5">
      <c r="A4562" s="527" t="s">
        <v>7037</v>
      </c>
      <c r="B4562" s="528">
        <v>41922</v>
      </c>
      <c r="C4562" s="535"/>
    </row>
    <row r="4563" spans="1:3" ht="13.5">
      <c r="A4563" s="527" t="s">
        <v>7038</v>
      </c>
      <c r="B4563" s="528">
        <v>41922</v>
      </c>
      <c r="C4563" s="535"/>
    </row>
    <row r="4564" spans="1:3" ht="13.5">
      <c r="A4564" s="527" t="s">
        <v>7039</v>
      </c>
      <c r="B4564" s="528">
        <v>41922</v>
      </c>
      <c r="C4564" s="535"/>
    </row>
    <row r="4565" spans="1:3" ht="13.5">
      <c r="A4565" s="527" t="s">
        <v>7040</v>
      </c>
      <c r="B4565" s="528">
        <v>41922</v>
      </c>
      <c r="C4565" s="535"/>
    </row>
    <row r="4566" spans="1:3" ht="13.5">
      <c r="A4566" s="527" t="s">
        <v>7041</v>
      </c>
      <c r="B4566" s="528">
        <v>41922</v>
      </c>
      <c r="C4566" s="535"/>
    </row>
    <row r="4567" spans="1:3" ht="13.5">
      <c r="A4567" s="527" t="s">
        <v>7042</v>
      </c>
      <c r="B4567" s="528">
        <v>41922</v>
      </c>
      <c r="C4567" s="535"/>
    </row>
    <row r="4568" spans="1:3" ht="13.5">
      <c r="A4568" s="527" t="s">
        <v>7043</v>
      </c>
      <c r="B4568" s="528">
        <v>41922</v>
      </c>
      <c r="C4568" s="535"/>
    </row>
    <row r="4569" spans="1:3" ht="13.5">
      <c r="A4569" s="527" t="s">
        <v>7044</v>
      </c>
      <c r="B4569" s="528">
        <v>41922</v>
      </c>
      <c r="C4569" s="535"/>
    </row>
    <row r="4570" spans="1:3" ht="13.5">
      <c r="A4570" s="527" t="s">
        <v>7045</v>
      </c>
      <c r="B4570" s="528">
        <v>41922</v>
      </c>
      <c r="C4570" s="535">
        <v>5</v>
      </c>
    </row>
    <row r="4571" spans="1:3" ht="13.5">
      <c r="A4571" s="527" t="s">
        <v>7046</v>
      </c>
      <c r="B4571" s="528">
        <v>41922</v>
      </c>
      <c r="C4571" s="535"/>
    </row>
    <row r="4572" spans="1:3" ht="13.5">
      <c r="A4572" s="527" t="s">
        <v>7047</v>
      </c>
      <c r="B4572" s="528">
        <v>41922</v>
      </c>
      <c r="C4572" s="535"/>
    </row>
    <row r="4573" spans="1:3" ht="13.5">
      <c r="A4573" s="527" t="s">
        <v>7048</v>
      </c>
      <c r="B4573" s="528">
        <v>41922</v>
      </c>
      <c r="C4573" s="535"/>
    </row>
    <row r="4574" spans="1:3" ht="13.5">
      <c r="A4574" s="527" t="s">
        <v>7049</v>
      </c>
      <c r="B4574" s="528">
        <v>41922</v>
      </c>
      <c r="C4574" s="535"/>
    </row>
    <row r="4575" spans="1:3" ht="13.5">
      <c r="A4575" s="527" t="s">
        <v>7050</v>
      </c>
      <c r="B4575" s="528">
        <v>41922</v>
      </c>
      <c r="C4575" s="535"/>
    </row>
    <row r="4576" spans="1:3" ht="13.5">
      <c r="A4576" s="527" t="s">
        <v>7051</v>
      </c>
      <c r="B4576" s="528">
        <v>41922</v>
      </c>
      <c r="C4576" s="535"/>
    </row>
    <row r="4577" spans="1:3" ht="13.5">
      <c r="A4577" s="527" t="s">
        <v>7052</v>
      </c>
      <c r="B4577" s="528">
        <v>41922</v>
      </c>
      <c r="C4577" s="535"/>
    </row>
    <row r="4578" spans="1:3" ht="13.5">
      <c r="A4578" s="527" t="s">
        <v>7053</v>
      </c>
      <c r="B4578" s="528">
        <v>41922</v>
      </c>
      <c r="C4578" s="535"/>
    </row>
    <row r="4579" spans="1:3" ht="13.5">
      <c r="A4579" s="527" t="s">
        <v>7054</v>
      </c>
      <c r="B4579" s="528">
        <v>41922</v>
      </c>
      <c r="C4579" s="535"/>
    </row>
    <row r="4580" spans="1:3" ht="13.5">
      <c r="A4580" s="527" t="s">
        <v>7055</v>
      </c>
      <c r="B4580" s="528">
        <v>41922</v>
      </c>
      <c r="C4580" s="535"/>
    </row>
    <row r="4581" spans="1:3" ht="13.5">
      <c r="A4581" s="527" t="s">
        <v>7056</v>
      </c>
      <c r="B4581" s="528">
        <v>41922</v>
      </c>
      <c r="C4581" s="535">
        <v>6</v>
      </c>
    </row>
    <row r="4582" spans="1:3" ht="13.5">
      <c r="A4582" s="527" t="s">
        <v>7057</v>
      </c>
      <c r="B4582" s="528">
        <v>41922</v>
      </c>
      <c r="C4582" s="535"/>
    </row>
    <row r="4583" spans="1:3" ht="13.5">
      <c r="A4583" s="527" t="s">
        <v>7058</v>
      </c>
      <c r="B4583" s="528">
        <v>41922</v>
      </c>
      <c r="C4583" s="535"/>
    </row>
    <row r="4584" spans="1:3" ht="13.5">
      <c r="A4584" s="527" t="s">
        <v>7059</v>
      </c>
      <c r="B4584" s="528">
        <v>41922</v>
      </c>
      <c r="C4584" s="535"/>
    </row>
    <row r="4585" spans="1:3" ht="13.5">
      <c r="A4585" s="527" t="s">
        <v>7060</v>
      </c>
      <c r="B4585" s="528">
        <v>41922</v>
      </c>
      <c r="C4585" s="535"/>
    </row>
    <row r="4586" spans="1:3" ht="13.5">
      <c r="A4586" s="527" t="s">
        <v>7061</v>
      </c>
      <c r="B4586" s="528">
        <v>41922</v>
      </c>
      <c r="C4586" s="535"/>
    </row>
    <row r="4587" spans="1:3" ht="13.5">
      <c r="A4587" s="527" t="s">
        <v>7062</v>
      </c>
      <c r="B4587" s="528">
        <v>41922</v>
      </c>
      <c r="C4587" s="535"/>
    </row>
    <row r="4588" spans="1:3" ht="13.5">
      <c r="A4588" s="527" t="s">
        <v>7063</v>
      </c>
      <c r="B4588" s="528">
        <v>41922</v>
      </c>
      <c r="C4588" s="535"/>
    </row>
    <row r="4589" spans="1:3" ht="13.5">
      <c r="A4589" s="527" t="s">
        <v>7064</v>
      </c>
      <c r="B4589" s="528">
        <v>41922</v>
      </c>
      <c r="C4589" s="535"/>
    </row>
    <row r="4590" spans="1:3" ht="13.5">
      <c r="A4590" s="527" t="s">
        <v>7065</v>
      </c>
      <c r="B4590" s="528">
        <v>41922</v>
      </c>
      <c r="C4590" s="535"/>
    </row>
    <row r="4591" spans="1:3" ht="13.5">
      <c r="A4591" s="527" t="s">
        <v>7066</v>
      </c>
      <c r="B4591" s="528">
        <v>41922</v>
      </c>
      <c r="C4591" s="535"/>
    </row>
    <row r="4592" spans="1:3" ht="13.5">
      <c r="A4592" s="527" t="s">
        <v>8355</v>
      </c>
      <c r="B4592" s="528">
        <v>41922</v>
      </c>
      <c r="C4592" s="535">
        <v>50</v>
      </c>
    </row>
    <row r="4593" spans="1:3" ht="13.5">
      <c r="A4593" s="527" t="s">
        <v>8356</v>
      </c>
      <c r="B4593" s="528">
        <v>41922</v>
      </c>
      <c r="C4593" s="535"/>
    </row>
    <row r="4594" spans="1:3" ht="13.5">
      <c r="A4594" s="527" t="s">
        <v>8357</v>
      </c>
      <c r="B4594" s="528">
        <v>41922</v>
      </c>
      <c r="C4594" s="535"/>
    </row>
    <row r="4595" spans="1:3" ht="13.5">
      <c r="A4595" s="527" t="s">
        <v>8358</v>
      </c>
      <c r="B4595" s="528">
        <v>41922</v>
      </c>
      <c r="C4595" s="535"/>
    </row>
    <row r="4596" spans="1:3" ht="13.5">
      <c r="A4596" s="527" t="s">
        <v>8359</v>
      </c>
      <c r="B4596" s="528">
        <v>41922</v>
      </c>
      <c r="C4596" s="535"/>
    </row>
    <row r="4597" spans="1:3" ht="13.5">
      <c r="A4597" s="527" t="s">
        <v>8360</v>
      </c>
      <c r="B4597" s="528">
        <v>41922</v>
      </c>
      <c r="C4597" s="535"/>
    </row>
    <row r="4598" spans="1:3" ht="13.5">
      <c r="A4598" s="527" t="s">
        <v>8361</v>
      </c>
      <c r="B4598" s="528">
        <v>41922</v>
      </c>
      <c r="C4598" s="535"/>
    </row>
    <row r="4599" spans="1:3" ht="13.5">
      <c r="A4599" s="527" t="s">
        <v>8362</v>
      </c>
      <c r="B4599" s="528">
        <v>41922</v>
      </c>
      <c r="C4599" s="535"/>
    </row>
    <row r="4600" spans="1:3" ht="13.5">
      <c r="A4600" s="527" t="s">
        <v>8363</v>
      </c>
      <c r="B4600" s="528">
        <v>41922</v>
      </c>
      <c r="C4600" s="535"/>
    </row>
    <row r="4601" spans="1:3" ht="13.5">
      <c r="A4601" s="527" t="s">
        <v>8364</v>
      </c>
      <c r="B4601" s="528">
        <v>41922</v>
      </c>
      <c r="C4601" s="535"/>
    </row>
    <row r="4602" spans="1:3" ht="13.5">
      <c r="A4602" s="527" t="s">
        <v>8365</v>
      </c>
      <c r="B4602" s="528">
        <v>41922</v>
      </c>
      <c r="C4602" s="535"/>
    </row>
    <row r="4603" spans="1:3" ht="13.5">
      <c r="A4603" s="527" t="s">
        <v>8366</v>
      </c>
      <c r="B4603" s="528">
        <v>41922</v>
      </c>
      <c r="C4603" s="535">
        <v>100</v>
      </c>
    </row>
    <row r="4604" spans="1:3" ht="13.5">
      <c r="A4604" s="527" t="s">
        <v>8367</v>
      </c>
      <c r="B4604" s="528">
        <v>41922</v>
      </c>
      <c r="C4604" s="535"/>
    </row>
    <row r="4605" spans="1:3" ht="13.5">
      <c r="A4605" s="527" t="s">
        <v>8368</v>
      </c>
      <c r="B4605" s="528">
        <v>41922</v>
      </c>
      <c r="C4605" s="535"/>
    </row>
    <row r="4606" spans="1:3" ht="13.5">
      <c r="A4606" s="527" t="s">
        <v>8369</v>
      </c>
      <c r="B4606" s="528">
        <v>41922</v>
      </c>
      <c r="C4606" s="535"/>
    </row>
    <row r="4607" spans="1:3" ht="13.5">
      <c r="A4607" s="527" t="s">
        <v>8370</v>
      </c>
      <c r="B4607" s="528">
        <v>41922</v>
      </c>
      <c r="C4607" s="535"/>
    </row>
    <row r="4608" spans="1:3" ht="13.5">
      <c r="A4608" s="527" t="s">
        <v>8371</v>
      </c>
      <c r="B4608" s="528">
        <v>41922</v>
      </c>
      <c r="C4608" s="535"/>
    </row>
    <row r="4609" spans="1:3" ht="13.5">
      <c r="A4609" s="527" t="s">
        <v>8372</v>
      </c>
      <c r="B4609" s="528">
        <v>41922</v>
      </c>
      <c r="C4609" s="535"/>
    </row>
    <row r="4610" spans="1:3" ht="13.5">
      <c r="A4610" s="527" t="s">
        <v>8373</v>
      </c>
      <c r="B4610" s="528">
        <v>41922</v>
      </c>
      <c r="C4610" s="535"/>
    </row>
    <row r="4611" spans="1:3" ht="13.5">
      <c r="A4611" s="527" t="s">
        <v>8374</v>
      </c>
      <c r="B4611" s="528">
        <v>41922</v>
      </c>
      <c r="C4611" s="535"/>
    </row>
    <row r="4612" spans="1:3" ht="13.5">
      <c r="A4612" s="527" t="s">
        <v>8375</v>
      </c>
      <c r="B4612" s="528">
        <v>41922</v>
      </c>
      <c r="C4612" s="535"/>
    </row>
    <row r="4613" spans="1:3" ht="13.5">
      <c r="A4613" s="527" t="s">
        <v>8376</v>
      </c>
      <c r="B4613" s="528">
        <v>41922</v>
      </c>
      <c r="C4613" s="535"/>
    </row>
    <row r="4614" spans="1:3" ht="13.5">
      <c r="A4614" s="527" t="s">
        <v>8377</v>
      </c>
      <c r="B4614" s="528">
        <v>41922</v>
      </c>
      <c r="C4614" s="535">
        <v>50</v>
      </c>
    </row>
    <row r="4615" spans="1:3" ht="13.5">
      <c r="A4615" s="527" t="s">
        <v>8378</v>
      </c>
      <c r="B4615" s="528">
        <v>41922</v>
      </c>
      <c r="C4615" s="535"/>
    </row>
    <row r="4616" spans="1:3" ht="13.5">
      <c r="A4616" s="527" t="s">
        <v>8379</v>
      </c>
      <c r="B4616" s="528">
        <v>41922</v>
      </c>
      <c r="C4616" s="535"/>
    </row>
    <row r="4617" spans="1:3" ht="13.5">
      <c r="A4617" s="527" t="s">
        <v>8380</v>
      </c>
      <c r="B4617" s="528">
        <v>41922</v>
      </c>
      <c r="C4617" s="535"/>
    </row>
    <row r="4618" spans="1:3" ht="13.5">
      <c r="A4618" s="527" t="s">
        <v>8381</v>
      </c>
      <c r="B4618" s="528">
        <v>41922</v>
      </c>
      <c r="C4618" s="535"/>
    </row>
    <row r="4619" spans="1:3" ht="13.5">
      <c r="A4619" s="527" t="s">
        <v>8382</v>
      </c>
      <c r="B4619" s="528">
        <v>41922</v>
      </c>
      <c r="C4619" s="535"/>
    </row>
    <row r="4620" spans="1:3" ht="13.5">
      <c r="A4620" s="527" t="s">
        <v>8383</v>
      </c>
      <c r="B4620" s="528">
        <v>41922</v>
      </c>
      <c r="C4620" s="535"/>
    </row>
    <row r="4621" spans="1:3" ht="13.5">
      <c r="A4621" s="527" t="s">
        <v>8384</v>
      </c>
      <c r="B4621" s="528">
        <v>41922</v>
      </c>
      <c r="C4621" s="535"/>
    </row>
    <row r="4622" spans="1:3" ht="13.5">
      <c r="A4622" s="527" t="s">
        <v>8385</v>
      </c>
      <c r="B4622" s="528">
        <v>41922</v>
      </c>
      <c r="C4622" s="535"/>
    </row>
    <row r="4623" spans="1:3" ht="13.5">
      <c r="A4623" s="527" t="s">
        <v>8386</v>
      </c>
      <c r="B4623" s="528">
        <v>41922</v>
      </c>
      <c r="C4623" s="535"/>
    </row>
    <row r="4624" spans="1:3" ht="13.5">
      <c r="A4624" s="527" t="s">
        <v>8387</v>
      </c>
      <c r="B4624" s="528">
        <v>41922</v>
      </c>
      <c r="C4624" s="535"/>
    </row>
    <row r="4625" spans="1:3" ht="13.5">
      <c r="A4625" s="527" t="s">
        <v>8388</v>
      </c>
      <c r="B4625" s="528">
        <v>41922</v>
      </c>
      <c r="C4625" s="535">
        <v>50</v>
      </c>
    </row>
    <row r="4626" spans="1:3" ht="13.5">
      <c r="A4626" s="527" t="s">
        <v>8389</v>
      </c>
      <c r="B4626" s="528">
        <v>41922</v>
      </c>
      <c r="C4626" s="535"/>
    </row>
    <row r="4627" spans="1:3" ht="13.5">
      <c r="A4627" s="527" t="s">
        <v>8390</v>
      </c>
      <c r="B4627" s="528">
        <v>41922</v>
      </c>
      <c r="C4627" s="535"/>
    </row>
    <row r="4628" spans="1:3" ht="13.5">
      <c r="A4628" s="527" t="s">
        <v>8391</v>
      </c>
      <c r="B4628" s="528">
        <v>41922</v>
      </c>
      <c r="C4628" s="535"/>
    </row>
    <row r="4629" spans="1:3" ht="13.5">
      <c r="A4629" s="527" t="s">
        <v>8392</v>
      </c>
      <c r="B4629" s="528">
        <v>41922</v>
      </c>
      <c r="C4629" s="535"/>
    </row>
    <row r="4630" spans="1:3" ht="13.5">
      <c r="A4630" s="527" t="s">
        <v>8393</v>
      </c>
      <c r="B4630" s="528">
        <v>41922</v>
      </c>
      <c r="C4630" s="535"/>
    </row>
    <row r="4631" spans="1:3" ht="13.5">
      <c r="A4631" s="527" t="s">
        <v>8394</v>
      </c>
      <c r="B4631" s="528">
        <v>41922</v>
      </c>
      <c r="C4631" s="535"/>
    </row>
    <row r="4632" spans="1:3" ht="13.5">
      <c r="A4632" s="527" t="s">
        <v>8395</v>
      </c>
      <c r="B4632" s="528">
        <v>41922</v>
      </c>
      <c r="C4632" s="535"/>
    </row>
    <row r="4633" spans="1:3" ht="13.5">
      <c r="A4633" s="527" t="s">
        <v>8396</v>
      </c>
      <c r="B4633" s="528">
        <v>41922</v>
      </c>
      <c r="C4633" s="535"/>
    </row>
    <row r="4634" spans="1:3" ht="13.5">
      <c r="A4634" s="527" t="s">
        <v>8397</v>
      </c>
      <c r="B4634" s="528">
        <v>41922</v>
      </c>
      <c r="C4634" s="535"/>
    </row>
    <row r="4635" spans="1:3" ht="13.5">
      <c r="A4635" s="527" t="s">
        <v>8398</v>
      </c>
      <c r="B4635" s="528">
        <v>41922</v>
      </c>
      <c r="C4635" s="535"/>
    </row>
    <row r="4636" spans="1:3" ht="13.5">
      <c r="A4636" s="527" t="s">
        <v>7067</v>
      </c>
      <c r="B4636" s="528">
        <v>41922</v>
      </c>
      <c r="C4636" s="535">
        <v>84</v>
      </c>
    </row>
    <row r="4637" spans="1:3" ht="13.5">
      <c r="A4637" s="527" t="s">
        <v>7068</v>
      </c>
      <c r="B4637" s="528">
        <v>41922</v>
      </c>
      <c r="C4637" s="535"/>
    </row>
    <row r="4638" spans="1:3" ht="13.5">
      <c r="A4638" s="527" t="s">
        <v>7069</v>
      </c>
      <c r="B4638" s="528">
        <v>41922</v>
      </c>
      <c r="C4638" s="535"/>
    </row>
    <row r="4639" spans="1:3" ht="13.5">
      <c r="A4639" s="527" t="s">
        <v>7070</v>
      </c>
      <c r="B4639" s="528">
        <v>41922</v>
      </c>
      <c r="C4639" s="535"/>
    </row>
    <row r="4640" spans="1:3" ht="13.5">
      <c r="A4640" s="527" t="s">
        <v>7071</v>
      </c>
      <c r="B4640" s="528">
        <v>41922</v>
      </c>
      <c r="C4640" s="535"/>
    </row>
    <row r="4641" spans="1:3" ht="13.5">
      <c r="A4641" s="527" t="s">
        <v>7072</v>
      </c>
      <c r="B4641" s="528">
        <v>41922</v>
      </c>
      <c r="C4641" s="535"/>
    </row>
    <row r="4642" spans="1:3" ht="13.5">
      <c r="A4642" s="527" t="s">
        <v>7073</v>
      </c>
      <c r="B4642" s="528">
        <v>41922</v>
      </c>
      <c r="C4642" s="535"/>
    </row>
    <row r="4643" spans="1:3" ht="13.5">
      <c r="A4643" s="527" t="s">
        <v>7074</v>
      </c>
      <c r="B4643" s="528">
        <v>41922</v>
      </c>
      <c r="C4643" s="535"/>
    </row>
    <row r="4644" spans="1:3" ht="13.5">
      <c r="A4644" s="527" t="s">
        <v>7075</v>
      </c>
      <c r="B4644" s="528">
        <v>41922</v>
      </c>
      <c r="C4644" s="535"/>
    </row>
    <row r="4645" spans="1:3" ht="13.5">
      <c r="A4645" s="527" t="s">
        <v>7076</v>
      </c>
      <c r="B4645" s="528">
        <v>41922</v>
      </c>
      <c r="C4645" s="535">
        <v>150</v>
      </c>
    </row>
    <row r="4646" spans="1:3" ht="13.5">
      <c r="A4646" s="527" t="s">
        <v>7077</v>
      </c>
      <c r="B4646" s="528">
        <v>41922</v>
      </c>
      <c r="C4646" s="535"/>
    </row>
    <row r="4647" spans="1:3" ht="13.5">
      <c r="A4647" s="527" t="s">
        <v>7078</v>
      </c>
      <c r="B4647" s="528">
        <v>41922</v>
      </c>
      <c r="C4647" s="535">
        <v>282</v>
      </c>
    </row>
    <row r="4648" spans="1:3" ht="13.5">
      <c r="A4648" s="527" t="s">
        <v>7079</v>
      </c>
      <c r="B4648" s="528">
        <v>41922</v>
      </c>
      <c r="C4648" s="535"/>
    </row>
    <row r="4649" spans="1:3" ht="13.5">
      <c r="A4649" s="527" t="s">
        <v>7080</v>
      </c>
      <c r="B4649" s="528">
        <v>41922</v>
      </c>
      <c r="C4649" s="535"/>
    </row>
    <row r="4650" spans="1:3" ht="13.5">
      <c r="A4650" s="527" t="s">
        <v>7081</v>
      </c>
      <c r="B4650" s="528">
        <v>41922</v>
      </c>
      <c r="C4650" s="535"/>
    </row>
    <row r="4651" spans="1:3" ht="13.5">
      <c r="A4651" s="527" t="s">
        <v>7082</v>
      </c>
      <c r="B4651" s="528">
        <v>41922</v>
      </c>
      <c r="C4651" s="535"/>
    </row>
    <row r="4652" spans="1:3" ht="13.5">
      <c r="A4652" s="527" t="s">
        <v>7083</v>
      </c>
      <c r="B4652" s="528">
        <v>41922</v>
      </c>
      <c r="C4652" s="535"/>
    </row>
    <row r="4653" spans="1:3" ht="13.5">
      <c r="A4653" s="527" t="s">
        <v>7084</v>
      </c>
      <c r="B4653" s="528">
        <v>41922</v>
      </c>
      <c r="C4653" s="535"/>
    </row>
    <row r="4654" spans="1:3" ht="13.5">
      <c r="A4654" s="527" t="s">
        <v>7085</v>
      </c>
      <c r="B4654" s="528">
        <v>41922</v>
      </c>
      <c r="C4654" s="535"/>
    </row>
    <row r="4655" spans="1:3" ht="13.5">
      <c r="A4655" s="527" t="s">
        <v>7086</v>
      </c>
      <c r="B4655" s="528">
        <v>41922</v>
      </c>
      <c r="C4655" s="535"/>
    </row>
    <row r="4656" spans="1:3" ht="13.5">
      <c r="A4656" s="527" t="s">
        <v>7087</v>
      </c>
      <c r="B4656" s="528">
        <v>41922</v>
      </c>
      <c r="C4656" s="535"/>
    </row>
    <row r="4657" spans="1:3" ht="13.5">
      <c r="A4657" s="527" t="s">
        <v>7088</v>
      </c>
      <c r="B4657" s="528">
        <v>41922</v>
      </c>
      <c r="C4657" s="535"/>
    </row>
    <row r="4658" spans="1:3" ht="13.5">
      <c r="A4658" s="527" t="s">
        <v>7089</v>
      </c>
      <c r="B4658" s="528">
        <v>41922</v>
      </c>
      <c r="C4658" s="535">
        <v>23</v>
      </c>
    </row>
    <row r="4659" spans="1:3" ht="13.5">
      <c r="A4659" s="527" t="s">
        <v>7090</v>
      </c>
      <c r="B4659" s="528">
        <v>41922</v>
      </c>
      <c r="C4659" s="535"/>
    </row>
    <row r="4660" spans="1:3" ht="13.5">
      <c r="A4660" s="527" t="s">
        <v>7091</v>
      </c>
      <c r="B4660" s="528">
        <v>41922</v>
      </c>
      <c r="C4660" s="535"/>
    </row>
    <row r="4661" spans="1:3" ht="13.5">
      <c r="A4661" s="527" t="s">
        <v>7092</v>
      </c>
      <c r="B4661" s="528">
        <v>41922</v>
      </c>
      <c r="C4661" s="535"/>
    </row>
    <row r="4662" spans="1:3" ht="13.5">
      <c r="A4662" s="527" t="s">
        <v>7093</v>
      </c>
      <c r="B4662" s="528">
        <v>41922</v>
      </c>
      <c r="C4662" s="535"/>
    </row>
    <row r="4663" spans="1:3" ht="13.5">
      <c r="A4663" s="527" t="s">
        <v>7094</v>
      </c>
      <c r="B4663" s="528">
        <v>41922</v>
      </c>
      <c r="C4663" s="535"/>
    </row>
    <row r="4664" spans="1:3" ht="13.5">
      <c r="A4664" s="527" t="s">
        <v>7095</v>
      </c>
      <c r="B4664" s="528">
        <v>41922</v>
      </c>
      <c r="C4664" s="535"/>
    </row>
    <row r="4665" spans="1:3" ht="13.5">
      <c r="A4665" s="527" t="s">
        <v>7096</v>
      </c>
      <c r="B4665" s="528">
        <v>41922</v>
      </c>
      <c r="C4665" s="535"/>
    </row>
    <row r="4666" spans="1:3" ht="13.5">
      <c r="A4666" s="527" t="s">
        <v>7097</v>
      </c>
      <c r="B4666" s="528">
        <v>41922</v>
      </c>
      <c r="C4666" s="535"/>
    </row>
    <row r="4667" spans="1:3" ht="13.5">
      <c r="A4667" s="527" t="s">
        <v>7098</v>
      </c>
      <c r="B4667" s="528">
        <v>41922</v>
      </c>
      <c r="C4667" s="535"/>
    </row>
    <row r="4668" spans="1:3" ht="13.5">
      <c r="A4668" s="527" t="s">
        <v>7099</v>
      </c>
      <c r="B4668" s="528">
        <v>41922</v>
      </c>
      <c r="C4668" s="535"/>
    </row>
    <row r="4669" spans="1:3" ht="13.5">
      <c r="A4669" s="527" t="s">
        <v>7100</v>
      </c>
      <c r="B4669" s="528">
        <v>41922</v>
      </c>
      <c r="C4669" s="535">
        <v>53</v>
      </c>
    </row>
    <row r="4670" spans="1:3" ht="13.5">
      <c r="A4670" s="527" t="s">
        <v>7101</v>
      </c>
      <c r="B4670" s="528">
        <v>41922</v>
      </c>
      <c r="C4670" s="535"/>
    </row>
    <row r="4671" spans="1:3" ht="13.5">
      <c r="A4671" s="527" t="s">
        <v>7102</v>
      </c>
      <c r="B4671" s="528">
        <v>41922</v>
      </c>
      <c r="C4671" s="535"/>
    </row>
    <row r="4672" spans="1:3" ht="13.5">
      <c r="A4672" s="527" t="s">
        <v>7103</v>
      </c>
      <c r="B4672" s="528">
        <v>41922</v>
      </c>
      <c r="C4672" s="535"/>
    </row>
    <row r="4673" spans="1:3" ht="13.5">
      <c r="A4673" s="527" t="s">
        <v>7104</v>
      </c>
      <c r="B4673" s="528">
        <v>41922</v>
      </c>
      <c r="C4673" s="535"/>
    </row>
    <row r="4674" spans="1:3" ht="13.5">
      <c r="A4674" s="527" t="s">
        <v>7105</v>
      </c>
      <c r="B4674" s="528">
        <v>41922</v>
      </c>
      <c r="C4674" s="535"/>
    </row>
    <row r="4675" spans="1:3" ht="13.5">
      <c r="A4675" s="527" t="s">
        <v>7106</v>
      </c>
      <c r="B4675" s="528">
        <v>41922</v>
      </c>
      <c r="C4675" s="535"/>
    </row>
    <row r="4676" spans="1:3" ht="13.5">
      <c r="A4676" s="527" t="s">
        <v>7107</v>
      </c>
      <c r="B4676" s="528">
        <v>41922</v>
      </c>
      <c r="C4676" s="535"/>
    </row>
    <row r="4677" spans="1:3" ht="13.5">
      <c r="A4677" s="527" t="s">
        <v>7108</v>
      </c>
      <c r="B4677" s="528">
        <v>41922</v>
      </c>
      <c r="C4677" s="535"/>
    </row>
    <row r="4678" spans="1:3" ht="13.5">
      <c r="A4678" s="527" t="s">
        <v>7109</v>
      </c>
      <c r="B4678" s="528">
        <v>41922</v>
      </c>
      <c r="C4678" s="535"/>
    </row>
    <row r="4679" spans="1:3" ht="13.5">
      <c r="A4679" s="527" t="s">
        <v>7110</v>
      </c>
      <c r="B4679" s="528">
        <v>41922</v>
      </c>
      <c r="C4679" s="535"/>
    </row>
    <row r="4680" spans="1:3" ht="13.5">
      <c r="A4680" s="527" t="s">
        <v>7111</v>
      </c>
      <c r="B4680" s="528">
        <v>41922</v>
      </c>
      <c r="C4680" s="535">
        <v>114</v>
      </c>
    </row>
    <row r="4681" spans="1:3" ht="13.5">
      <c r="A4681" s="527" t="s">
        <v>7112</v>
      </c>
      <c r="B4681" s="528">
        <v>41922</v>
      </c>
      <c r="C4681" s="535"/>
    </row>
    <row r="4682" spans="1:3" ht="13.5">
      <c r="A4682" s="527" t="s">
        <v>7113</v>
      </c>
      <c r="B4682" s="528">
        <v>41922</v>
      </c>
      <c r="C4682" s="535"/>
    </row>
    <row r="4683" spans="1:3" ht="13.5">
      <c r="A4683" s="527" t="s">
        <v>7114</v>
      </c>
      <c r="B4683" s="528">
        <v>41922</v>
      </c>
      <c r="C4683" s="535"/>
    </row>
    <row r="4684" spans="1:3" ht="13.5">
      <c r="A4684" s="527" t="s">
        <v>7115</v>
      </c>
      <c r="B4684" s="528">
        <v>41922</v>
      </c>
      <c r="C4684" s="535"/>
    </row>
    <row r="4685" spans="1:3" ht="13.5">
      <c r="A4685" s="527" t="s">
        <v>7116</v>
      </c>
      <c r="B4685" s="528">
        <v>41922</v>
      </c>
      <c r="C4685" s="535"/>
    </row>
    <row r="4686" spans="1:3" ht="13.5">
      <c r="A4686" s="527" t="s">
        <v>7117</v>
      </c>
      <c r="B4686" s="528">
        <v>41922</v>
      </c>
      <c r="C4686" s="535"/>
    </row>
    <row r="4687" spans="1:3" ht="13.5">
      <c r="A4687" s="527" t="s">
        <v>7118</v>
      </c>
      <c r="B4687" s="528">
        <v>41922</v>
      </c>
      <c r="C4687" s="535"/>
    </row>
    <row r="4688" spans="1:3" ht="13.5">
      <c r="A4688" s="527" t="s">
        <v>7119</v>
      </c>
      <c r="B4688" s="528">
        <v>41922</v>
      </c>
      <c r="C4688" s="535"/>
    </row>
    <row r="4689" spans="1:3" ht="13.5">
      <c r="A4689" s="527" t="s">
        <v>7120</v>
      </c>
      <c r="B4689" s="528">
        <v>41922</v>
      </c>
      <c r="C4689" s="535"/>
    </row>
    <row r="4690" spans="1:3" ht="13.5">
      <c r="A4690" s="527" t="s">
        <v>7121</v>
      </c>
      <c r="B4690" s="528">
        <v>41922</v>
      </c>
      <c r="C4690" s="535"/>
    </row>
    <row r="4691" spans="1:3" ht="13.5">
      <c r="A4691" s="527" t="s">
        <v>7122</v>
      </c>
      <c r="B4691" s="528">
        <v>41922</v>
      </c>
      <c r="C4691" s="535">
        <v>149</v>
      </c>
    </row>
    <row r="4692" spans="1:3" ht="13.5">
      <c r="A4692" s="527" t="s">
        <v>7123</v>
      </c>
      <c r="B4692" s="528">
        <v>41922</v>
      </c>
      <c r="C4692" s="535"/>
    </row>
    <row r="4693" spans="1:3" ht="13.5">
      <c r="A4693" s="527" t="s">
        <v>7124</v>
      </c>
      <c r="B4693" s="528">
        <v>41922</v>
      </c>
      <c r="C4693" s="535"/>
    </row>
    <row r="4694" spans="1:3" ht="13.5">
      <c r="A4694" s="527" t="s">
        <v>7125</v>
      </c>
      <c r="B4694" s="528">
        <v>41922</v>
      </c>
      <c r="C4694" s="535"/>
    </row>
    <row r="4695" spans="1:3" ht="13.5">
      <c r="A4695" s="527" t="s">
        <v>7126</v>
      </c>
      <c r="B4695" s="528">
        <v>41922</v>
      </c>
      <c r="C4695" s="535"/>
    </row>
    <row r="4696" spans="1:3" ht="13.5">
      <c r="A4696" s="527" t="s">
        <v>7127</v>
      </c>
      <c r="B4696" s="528">
        <v>41922</v>
      </c>
      <c r="C4696" s="535"/>
    </row>
    <row r="4697" spans="1:3" ht="13.5">
      <c r="A4697" s="527" t="s">
        <v>7128</v>
      </c>
      <c r="B4697" s="528">
        <v>41922</v>
      </c>
      <c r="C4697" s="535"/>
    </row>
    <row r="4698" spans="1:3" ht="13.5">
      <c r="A4698" s="527" t="s">
        <v>7129</v>
      </c>
      <c r="B4698" s="528">
        <v>41922</v>
      </c>
      <c r="C4698" s="535"/>
    </row>
    <row r="4699" spans="1:3" ht="13.5">
      <c r="A4699" s="527" t="s">
        <v>7130</v>
      </c>
      <c r="B4699" s="528">
        <v>41922</v>
      </c>
      <c r="C4699" s="535"/>
    </row>
    <row r="4700" spans="1:3" ht="13.5">
      <c r="A4700" s="527" t="s">
        <v>7131</v>
      </c>
      <c r="B4700" s="528">
        <v>41922</v>
      </c>
      <c r="C4700" s="535"/>
    </row>
    <row r="4701" spans="1:3" ht="13.5">
      <c r="A4701" s="527" t="s">
        <v>7132</v>
      </c>
      <c r="B4701" s="528">
        <v>41922</v>
      </c>
      <c r="C4701" s="535"/>
    </row>
    <row r="4702" spans="1:3" ht="13.5">
      <c r="A4702" s="527" t="s">
        <v>7133</v>
      </c>
      <c r="B4702" s="528">
        <v>41922</v>
      </c>
      <c r="C4702" s="535">
        <v>246</v>
      </c>
    </row>
    <row r="4703" spans="1:3" ht="13.5">
      <c r="A4703" s="527" t="s">
        <v>7134</v>
      </c>
      <c r="B4703" s="528">
        <v>41922</v>
      </c>
      <c r="C4703" s="535"/>
    </row>
    <row r="4704" spans="1:3" ht="13.5">
      <c r="A4704" s="527" t="s">
        <v>7135</v>
      </c>
      <c r="B4704" s="528">
        <v>41922</v>
      </c>
      <c r="C4704" s="535"/>
    </row>
    <row r="4705" spans="1:3" ht="13.5">
      <c r="A4705" s="527" t="s">
        <v>7136</v>
      </c>
      <c r="B4705" s="528">
        <v>41922</v>
      </c>
      <c r="C4705" s="535"/>
    </row>
    <row r="4706" spans="1:3" ht="13.5">
      <c r="A4706" s="527" t="s">
        <v>7137</v>
      </c>
      <c r="B4706" s="528">
        <v>41922</v>
      </c>
      <c r="C4706" s="535"/>
    </row>
    <row r="4707" spans="1:3" ht="13.5">
      <c r="A4707" s="527" t="s">
        <v>7138</v>
      </c>
      <c r="B4707" s="528">
        <v>41922</v>
      </c>
      <c r="C4707" s="535"/>
    </row>
    <row r="4708" spans="1:3" ht="13.5">
      <c r="A4708" s="527" t="s">
        <v>7139</v>
      </c>
      <c r="B4708" s="528">
        <v>41922</v>
      </c>
      <c r="C4708" s="535"/>
    </row>
    <row r="4709" spans="1:3" ht="13.5">
      <c r="A4709" s="527" t="s">
        <v>7140</v>
      </c>
      <c r="B4709" s="528">
        <v>41922</v>
      </c>
      <c r="C4709" s="535"/>
    </row>
    <row r="4710" spans="1:3" ht="13.5">
      <c r="A4710" s="527" t="s">
        <v>7141</v>
      </c>
      <c r="B4710" s="528">
        <v>41922</v>
      </c>
      <c r="C4710" s="535"/>
    </row>
    <row r="4711" spans="1:3" ht="13.5">
      <c r="A4711" s="527" t="s">
        <v>7142</v>
      </c>
      <c r="B4711" s="528">
        <v>41922</v>
      </c>
      <c r="C4711" s="535"/>
    </row>
    <row r="4712" spans="1:3" ht="13.5">
      <c r="A4712" s="527" t="s">
        <v>7143</v>
      </c>
      <c r="B4712" s="528">
        <v>41922</v>
      </c>
      <c r="C4712" s="535"/>
    </row>
    <row r="4713" spans="1:3" ht="13.5">
      <c r="A4713" s="527" t="s">
        <v>6913</v>
      </c>
      <c r="B4713" s="528">
        <v>41922</v>
      </c>
      <c r="C4713" s="535">
        <v>200</v>
      </c>
    </row>
    <row r="4714" spans="1:3" ht="13.5">
      <c r="A4714" s="527" t="s">
        <v>6914</v>
      </c>
      <c r="B4714" s="528">
        <v>41922</v>
      </c>
      <c r="C4714" s="535"/>
    </row>
    <row r="4715" spans="1:3" ht="13.5">
      <c r="A4715" s="527" t="s">
        <v>6915</v>
      </c>
      <c r="B4715" s="528">
        <v>41922</v>
      </c>
      <c r="C4715" s="535"/>
    </row>
    <row r="4716" spans="1:3" ht="13.5">
      <c r="A4716" s="527" t="s">
        <v>6916</v>
      </c>
      <c r="B4716" s="528">
        <v>41922</v>
      </c>
      <c r="C4716" s="535"/>
    </row>
    <row r="4717" spans="1:3" ht="13.5">
      <c r="A4717" s="527" t="s">
        <v>6917</v>
      </c>
      <c r="B4717" s="528">
        <v>41922</v>
      </c>
      <c r="C4717" s="535"/>
    </row>
    <row r="4718" spans="1:3" ht="13.5">
      <c r="A4718" s="527" t="s">
        <v>6918</v>
      </c>
      <c r="B4718" s="528">
        <v>41922</v>
      </c>
      <c r="C4718" s="535"/>
    </row>
    <row r="4719" spans="1:3" ht="13.5">
      <c r="A4719" s="527" t="s">
        <v>6919</v>
      </c>
      <c r="B4719" s="528">
        <v>41922</v>
      </c>
      <c r="C4719" s="535"/>
    </row>
    <row r="4720" spans="1:3" ht="13.5">
      <c r="A4720" s="527" t="s">
        <v>6920</v>
      </c>
      <c r="B4720" s="528">
        <v>41922</v>
      </c>
      <c r="C4720" s="535"/>
    </row>
    <row r="4721" spans="1:3" ht="13.5">
      <c r="A4721" s="527" t="s">
        <v>6921</v>
      </c>
      <c r="B4721" s="528">
        <v>41922</v>
      </c>
      <c r="C4721" s="535"/>
    </row>
    <row r="4722" spans="1:3" ht="13.5">
      <c r="A4722" s="527" t="s">
        <v>6922</v>
      </c>
      <c r="B4722" s="528">
        <v>41922</v>
      </c>
      <c r="C4722" s="535"/>
    </row>
    <row r="4723" spans="1:3" ht="13.5">
      <c r="A4723" s="527" t="s">
        <v>6923</v>
      </c>
      <c r="B4723" s="528">
        <v>41922</v>
      </c>
      <c r="C4723" s="535"/>
    </row>
    <row r="4724" spans="1:3" ht="13.5">
      <c r="A4724" s="527" t="s">
        <v>6924</v>
      </c>
      <c r="B4724" s="528">
        <v>41922</v>
      </c>
      <c r="C4724" s="535">
        <v>200</v>
      </c>
    </row>
    <row r="4725" spans="1:3" ht="13.5">
      <c r="A4725" s="527" t="s">
        <v>6925</v>
      </c>
      <c r="B4725" s="528">
        <v>41922</v>
      </c>
      <c r="C4725" s="535"/>
    </row>
    <row r="4726" spans="1:3" ht="13.5">
      <c r="A4726" s="527" t="s">
        <v>6926</v>
      </c>
      <c r="B4726" s="528">
        <v>41922</v>
      </c>
      <c r="C4726" s="535"/>
    </row>
    <row r="4727" spans="1:3" ht="13.5">
      <c r="A4727" s="527" t="s">
        <v>6927</v>
      </c>
      <c r="B4727" s="528">
        <v>41922</v>
      </c>
      <c r="C4727" s="535"/>
    </row>
    <row r="4728" spans="1:3" ht="13.5">
      <c r="A4728" s="527" t="s">
        <v>6928</v>
      </c>
      <c r="B4728" s="528">
        <v>41922</v>
      </c>
      <c r="C4728" s="535"/>
    </row>
    <row r="4729" spans="1:3" ht="13.5">
      <c r="A4729" s="527" t="s">
        <v>6929</v>
      </c>
      <c r="B4729" s="528">
        <v>41922</v>
      </c>
      <c r="C4729" s="535"/>
    </row>
    <row r="4730" spans="1:3" ht="13.5">
      <c r="A4730" s="527" t="s">
        <v>6930</v>
      </c>
      <c r="B4730" s="528">
        <v>41922</v>
      </c>
      <c r="C4730" s="535"/>
    </row>
    <row r="4731" spans="1:3" ht="13.5">
      <c r="A4731" s="527" t="s">
        <v>6931</v>
      </c>
      <c r="B4731" s="528">
        <v>41922</v>
      </c>
      <c r="C4731" s="535"/>
    </row>
    <row r="4732" spans="1:3" ht="13.5">
      <c r="A4732" s="527" t="s">
        <v>6932</v>
      </c>
      <c r="B4732" s="528">
        <v>41922</v>
      </c>
      <c r="C4732" s="535"/>
    </row>
    <row r="4733" spans="1:3" ht="13.5">
      <c r="A4733" s="527" t="s">
        <v>6933</v>
      </c>
      <c r="B4733" s="528">
        <v>41922</v>
      </c>
      <c r="C4733" s="535"/>
    </row>
    <row r="4734" spans="1:3" ht="13.5">
      <c r="A4734" s="527" t="s">
        <v>6934</v>
      </c>
      <c r="B4734" s="528">
        <v>41922</v>
      </c>
      <c r="C4734" s="535"/>
    </row>
    <row r="4735" spans="1:3" ht="13.5">
      <c r="A4735" s="527" t="s">
        <v>6935</v>
      </c>
      <c r="B4735" s="528">
        <v>41922</v>
      </c>
      <c r="C4735" s="535">
        <v>235</v>
      </c>
    </row>
    <row r="4736" spans="1:3" ht="13.5">
      <c r="A4736" s="527" t="s">
        <v>6936</v>
      </c>
      <c r="B4736" s="528">
        <v>41922</v>
      </c>
      <c r="C4736" s="535"/>
    </row>
    <row r="4737" spans="1:3" ht="13.5">
      <c r="A4737" s="527" t="s">
        <v>6937</v>
      </c>
      <c r="B4737" s="528">
        <v>41922</v>
      </c>
      <c r="C4737" s="535"/>
    </row>
    <row r="4738" spans="1:3" ht="13.5">
      <c r="A4738" s="527" t="s">
        <v>6938</v>
      </c>
      <c r="B4738" s="528">
        <v>41922</v>
      </c>
      <c r="C4738" s="535"/>
    </row>
    <row r="4739" spans="1:3" ht="13.5">
      <c r="A4739" s="527" t="s">
        <v>6939</v>
      </c>
      <c r="B4739" s="528">
        <v>41922</v>
      </c>
      <c r="C4739" s="535"/>
    </row>
    <row r="4740" spans="1:3" ht="13.5">
      <c r="A4740" s="527" t="s">
        <v>6940</v>
      </c>
      <c r="B4740" s="528">
        <v>41922</v>
      </c>
      <c r="C4740" s="535"/>
    </row>
    <row r="4741" spans="1:3" ht="13.5">
      <c r="A4741" s="527" t="s">
        <v>6941</v>
      </c>
      <c r="B4741" s="528">
        <v>41922</v>
      </c>
      <c r="C4741" s="535"/>
    </row>
    <row r="4742" spans="1:3" ht="13.5">
      <c r="A4742" s="527" t="s">
        <v>6942</v>
      </c>
      <c r="B4742" s="528">
        <v>41922</v>
      </c>
      <c r="C4742" s="535"/>
    </row>
    <row r="4743" spans="1:3" ht="13.5">
      <c r="A4743" s="527" t="s">
        <v>6943</v>
      </c>
      <c r="B4743" s="528">
        <v>41922</v>
      </c>
      <c r="C4743" s="535"/>
    </row>
    <row r="4744" spans="1:3" ht="13.5">
      <c r="A4744" s="527" t="s">
        <v>6944</v>
      </c>
      <c r="B4744" s="528">
        <v>41922</v>
      </c>
      <c r="C4744" s="535"/>
    </row>
    <row r="4745" spans="1:3" ht="13.5">
      <c r="A4745" s="527" t="s">
        <v>6945</v>
      </c>
      <c r="B4745" s="528">
        <v>41922</v>
      </c>
      <c r="C4745" s="535"/>
    </row>
    <row r="4746" spans="1:3" ht="13.5">
      <c r="A4746" s="527" t="s">
        <v>8399</v>
      </c>
      <c r="B4746" s="528">
        <v>41922</v>
      </c>
      <c r="C4746" s="535">
        <v>100</v>
      </c>
    </row>
    <row r="4747" spans="1:3" ht="13.5">
      <c r="A4747" s="527" t="s">
        <v>8400</v>
      </c>
      <c r="B4747" s="528">
        <v>41922</v>
      </c>
      <c r="C4747" s="535"/>
    </row>
    <row r="4748" spans="1:3" ht="13.5">
      <c r="A4748" s="527" t="s">
        <v>8401</v>
      </c>
      <c r="B4748" s="528">
        <v>41922</v>
      </c>
      <c r="C4748" s="535"/>
    </row>
    <row r="4749" spans="1:3" ht="13.5">
      <c r="A4749" s="527" t="s">
        <v>8402</v>
      </c>
      <c r="B4749" s="528">
        <v>41922</v>
      </c>
      <c r="C4749" s="535"/>
    </row>
    <row r="4750" spans="1:3" ht="13.5">
      <c r="A4750" s="527" t="s">
        <v>8403</v>
      </c>
      <c r="B4750" s="528">
        <v>41922</v>
      </c>
      <c r="C4750" s="535"/>
    </row>
    <row r="4751" spans="1:3" ht="13.5">
      <c r="A4751" s="527" t="s">
        <v>8404</v>
      </c>
      <c r="B4751" s="528">
        <v>41922</v>
      </c>
      <c r="C4751" s="535"/>
    </row>
    <row r="4752" spans="1:3" ht="13.5">
      <c r="A4752" s="527" t="s">
        <v>8405</v>
      </c>
      <c r="B4752" s="528">
        <v>41922</v>
      </c>
      <c r="C4752" s="535"/>
    </row>
    <row r="4753" spans="1:3" ht="13.5">
      <c r="A4753" s="527" t="s">
        <v>8406</v>
      </c>
      <c r="B4753" s="528">
        <v>41922</v>
      </c>
      <c r="C4753" s="535"/>
    </row>
    <row r="4754" spans="1:3" ht="13.5">
      <c r="A4754" s="527" t="s">
        <v>8407</v>
      </c>
      <c r="B4754" s="528">
        <v>41922</v>
      </c>
      <c r="C4754" s="535"/>
    </row>
    <row r="4755" spans="1:3" ht="13.5">
      <c r="A4755" s="527" t="s">
        <v>8408</v>
      </c>
      <c r="B4755" s="528">
        <v>41922</v>
      </c>
      <c r="C4755" s="535"/>
    </row>
    <row r="4756" spans="1:3" ht="13.5">
      <c r="A4756" s="527" t="s">
        <v>8409</v>
      </c>
      <c r="B4756" s="528">
        <v>41922</v>
      </c>
      <c r="C4756" s="535"/>
    </row>
    <row r="4757" spans="1:3" ht="13.5">
      <c r="A4757" s="527" t="s">
        <v>8410</v>
      </c>
      <c r="B4757" s="528">
        <v>41922</v>
      </c>
      <c r="C4757" s="535">
        <v>100</v>
      </c>
    </row>
    <row r="4758" spans="1:3" ht="13.5">
      <c r="A4758" s="527" t="s">
        <v>8411</v>
      </c>
      <c r="B4758" s="528">
        <v>41922</v>
      </c>
      <c r="C4758" s="535"/>
    </row>
    <row r="4759" spans="1:3" ht="13.5">
      <c r="A4759" s="527" t="s">
        <v>8412</v>
      </c>
      <c r="B4759" s="528">
        <v>41922</v>
      </c>
      <c r="C4759" s="535"/>
    </row>
    <row r="4760" spans="1:3" ht="13.5">
      <c r="A4760" s="527" t="s">
        <v>8413</v>
      </c>
      <c r="B4760" s="528">
        <v>41922</v>
      </c>
      <c r="C4760" s="535"/>
    </row>
    <row r="4761" spans="1:3" ht="13.5">
      <c r="A4761" s="527" t="s">
        <v>8414</v>
      </c>
      <c r="B4761" s="528">
        <v>41922</v>
      </c>
      <c r="C4761" s="535"/>
    </row>
    <row r="4762" spans="1:3" ht="13.5">
      <c r="A4762" s="527" t="s">
        <v>8415</v>
      </c>
      <c r="B4762" s="528">
        <v>41922</v>
      </c>
      <c r="C4762" s="535"/>
    </row>
    <row r="4763" spans="1:3" ht="13.5">
      <c r="A4763" s="527" t="s">
        <v>8416</v>
      </c>
      <c r="B4763" s="528">
        <v>41922</v>
      </c>
      <c r="C4763" s="535"/>
    </row>
    <row r="4764" spans="1:3" ht="13.5">
      <c r="A4764" s="527" t="s">
        <v>8417</v>
      </c>
      <c r="B4764" s="528">
        <v>41922</v>
      </c>
      <c r="C4764" s="535"/>
    </row>
    <row r="4765" spans="1:3" ht="13.5">
      <c r="A4765" s="527" t="s">
        <v>8418</v>
      </c>
      <c r="B4765" s="528">
        <v>41922</v>
      </c>
      <c r="C4765" s="535"/>
    </row>
    <row r="4766" spans="1:3" ht="13.5">
      <c r="A4766" s="527" t="s">
        <v>8419</v>
      </c>
      <c r="B4766" s="528">
        <v>41922</v>
      </c>
      <c r="C4766" s="535"/>
    </row>
    <row r="4767" spans="1:3" ht="13.5">
      <c r="A4767" s="527" t="s">
        <v>8420</v>
      </c>
      <c r="B4767" s="528">
        <v>41922</v>
      </c>
      <c r="C4767" s="535"/>
    </row>
    <row r="4768" spans="1:3" ht="13.5">
      <c r="A4768" s="527" t="s">
        <v>8421</v>
      </c>
      <c r="B4768" s="528">
        <v>41922</v>
      </c>
      <c r="C4768" s="535">
        <v>50</v>
      </c>
    </row>
    <row r="4769" spans="1:3" ht="13.5">
      <c r="A4769" s="527" t="s">
        <v>8422</v>
      </c>
      <c r="B4769" s="528">
        <v>41922</v>
      </c>
      <c r="C4769" s="535"/>
    </row>
    <row r="4770" spans="1:3" ht="13.5">
      <c r="A4770" s="527" t="s">
        <v>8423</v>
      </c>
      <c r="B4770" s="528">
        <v>41922</v>
      </c>
      <c r="C4770" s="535"/>
    </row>
    <row r="4771" spans="1:3" ht="13.5">
      <c r="A4771" s="527" t="s">
        <v>8424</v>
      </c>
      <c r="B4771" s="528">
        <v>41922</v>
      </c>
      <c r="C4771" s="535"/>
    </row>
    <row r="4772" spans="1:3" ht="13.5">
      <c r="A4772" s="527" t="s">
        <v>8425</v>
      </c>
      <c r="B4772" s="528">
        <v>41922</v>
      </c>
      <c r="C4772" s="535"/>
    </row>
    <row r="4773" spans="1:3" ht="13.5">
      <c r="A4773" s="527" t="s">
        <v>8426</v>
      </c>
      <c r="B4773" s="528">
        <v>41922</v>
      </c>
      <c r="C4773" s="535"/>
    </row>
    <row r="4774" spans="1:3" ht="13.5">
      <c r="A4774" s="527" t="s">
        <v>8427</v>
      </c>
      <c r="B4774" s="528">
        <v>41922</v>
      </c>
      <c r="C4774" s="535"/>
    </row>
    <row r="4775" spans="1:3" ht="13.5">
      <c r="A4775" s="527" t="s">
        <v>8428</v>
      </c>
      <c r="B4775" s="528">
        <v>41922</v>
      </c>
      <c r="C4775" s="535"/>
    </row>
    <row r="4776" spans="1:3" ht="13.5">
      <c r="A4776" s="527" t="s">
        <v>8429</v>
      </c>
      <c r="B4776" s="528">
        <v>41922</v>
      </c>
      <c r="C4776" s="535"/>
    </row>
    <row r="4777" spans="1:3" ht="13.5">
      <c r="A4777" s="527" t="s">
        <v>8430</v>
      </c>
      <c r="B4777" s="528">
        <v>41922</v>
      </c>
      <c r="C4777" s="535"/>
    </row>
    <row r="4778" spans="1:3" ht="13.5">
      <c r="A4778" s="527" t="s">
        <v>8431</v>
      </c>
      <c r="B4778" s="528">
        <v>41922</v>
      </c>
      <c r="C4778" s="535"/>
    </row>
    <row r="4779" spans="1:3" ht="13.5">
      <c r="A4779" s="527" t="s">
        <v>8432</v>
      </c>
      <c r="B4779" s="528">
        <v>41922</v>
      </c>
      <c r="C4779" s="535">
        <v>50</v>
      </c>
    </row>
    <row r="4780" spans="1:3" ht="13.5">
      <c r="A4780" s="527" t="s">
        <v>8433</v>
      </c>
      <c r="B4780" s="528">
        <v>41922</v>
      </c>
      <c r="C4780" s="535"/>
    </row>
    <row r="4781" spans="1:3" ht="13.5">
      <c r="A4781" s="527" t="s">
        <v>8434</v>
      </c>
      <c r="B4781" s="528">
        <v>41922</v>
      </c>
      <c r="C4781" s="535"/>
    </row>
    <row r="4782" spans="1:3" ht="13.5">
      <c r="A4782" s="527" t="s">
        <v>8435</v>
      </c>
      <c r="B4782" s="528">
        <v>41922</v>
      </c>
      <c r="C4782" s="535"/>
    </row>
    <row r="4783" spans="1:3" ht="13.5">
      <c r="A4783" s="527" t="s">
        <v>8436</v>
      </c>
      <c r="B4783" s="528">
        <v>41922</v>
      </c>
      <c r="C4783" s="535"/>
    </row>
    <row r="4784" spans="1:3" ht="13.5">
      <c r="A4784" s="527" t="s">
        <v>8437</v>
      </c>
      <c r="B4784" s="528">
        <v>41922</v>
      </c>
      <c r="C4784" s="535"/>
    </row>
    <row r="4785" spans="1:3" ht="13.5">
      <c r="A4785" s="527" t="s">
        <v>8438</v>
      </c>
      <c r="B4785" s="528">
        <v>41922</v>
      </c>
      <c r="C4785" s="535"/>
    </row>
    <row r="4786" spans="1:3" ht="13.5">
      <c r="A4786" s="527" t="s">
        <v>8439</v>
      </c>
      <c r="B4786" s="528">
        <v>41922</v>
      </c>
      <c r="C4786" s="535"/>
    </row>
    <row r="4787" spans="1:3" ht="13.5">
      <c r="A4787" s="527" t="s">
        <v>8440</v>
      </c>
      <c r="B4787" s="528">
        <v>41922</v>
      </c>
      <c r="C4787" s="535"/>
    </row>
    <row r="4788" spans="1:3" ht="13.5">
      <c r="A4788" s="527" t="s">
        <v>8441</v>
      </c>
      <c r="B4788" s="528">
        <v>41922</v>
      </c>
      <c r="C4788" s="535"/>
    </row>
    <row r="4789" spans="1:3" ht="13.5">
      <c r="A4789" s="527" t="s">
        <v>8442</v>
      </c>
      <c r="B4789" s="528">
        <v>41922</v>
      </c>
      <c r="C4789" s="535"/>
    </row>
    <row r="4790" spans="1:3" ht="13.5">
      <c r="A4790" s="527" t="s">
        <v>8443</v>
      </c>
      <c r="B4790" s="528">
        <v>41922</v>
      </c>
      <c r="C4790" s="535">
        <v>50</v>
      </c>
    </row>
    <row r="4791" spans="1:3" ht="13.5">
      <c r="A4791" s="527" t="s">
        <v>8444</v>
      </c>
      <c r="B4791" s="528">
        <v>41922</v>
      </c>
      <c r="C4791" s="535"/>
    </row>
    <row r="4792" spans="1:3" ht="13.5">
      <c r="A4792" s="527" t="s">
        <v>8445</v>
      </c>
      <c r="B4792" s="528">
        <v>41922</v>
      </c>
      <c r="C4792" s="535"/>
    </row>
    <row r="4793" spans="1:3" ht="13.5">
      <c r="A4793" s="527" t="s">
        <v>8446</v>
      </c>
      <c r="B4793" s="528">
        <v>41922</v>
      </c>
      <c r="C4793" s="535"/>
    </row>
    <row r="4794" spans="1:3" ht="13.5">
      <c r="A4794" s="527" t="s">
        <v>8447</v>
      </c>
      <c r="B4794" s="528">
        <v>41922</v>
      </c>
      <c r="C4794" s="535"/>
    </row>
    <row r="4795" spans="1:3" ht="13.5">
      <c r="A4795" s="527" t="s">
        <v>8448</v>
      </c>
      <c r="B4795" s="528">
        <v>41922</v>
      </c>
      <c r="C4795" s="535"/>
    </row>
    <row r="4796" spans="1:3" ht="13.5">
      <c r="A4796" s="527" t="s">
        <v>8449</v>
      </c>
      <c r="B4796" s="528">
        <v>41922</v>
      </c>
      <c r="C4796" s="535"/>
    </row>
    <row r="4797" spans="1:3" ht="13.5">
      <c r="A4797" s="527" t="s">
        <v>8450</v>
      </c>
      <c r="B4797" s="528">
        <v>41922</v>
      </c>
      <c r="C4797" s="535"/>
    </row>
    <row r="4798" spans="1:3" ht="13.5">
      <c r="A4798" s="527" t="s">
        <v>8451</v>
      </c>
      <c r="B4798" s="528">
        <v>41922</v>
      </c>
      <c r="C4798" s="535"/>
    </row>
    <row r="4799" spans="1:3" ht="13.5">
      <c r="A4799" s="527" t="s">
        <v>8452</v>
      </c>
      <c r="B4799" s="528">
        <v>41922</v>
      </c>
      <c r="C4799" s="535"/>
    </row>
    <row r="4800" spans="1:3" ht="13.5">
      <c r="A4800" s="527" t="s">
        <v>8453</v>
      </c>
      <c r="B4800" s="528">
        <v>41922</v>
      </c>
      <c r="C4800" s="535"/>
    </row>
    <row r="4801" spans="1:3" ht="13.5">
      <c r="A4801" s="527" t="s">
        <v>8454</v>
      </c>
      <c r="B4801" s="528">
        <v>41922</v>
      </c>
      <c r="C4801" s="535">
        <v>100</v>
      </c>
    </row>
    <row r="4802" spans="1:3" ht="13.5">
      <c r="A4802" s="527" t="s">
        <v>8455</v>
      </c>
      <c r="B4802" s="528">
        <v>41922</v>
      </c>
      <c r="C4802" s="535"/>
    </row>
    <row r="4803" spans="1:3" ht="13.5">
      <c r="A4803" s="527" t="s">
        <v>8456</v>
      </c>
      <c r="B4803" s="528">
        <v>41922</v>
      </c>
      <c r="C4803" s="535"/>
    </row>
    <row r="4804" spans="1:3" ht="13.5">
      <c r="A4804" s="527" t="s">
        <v>8457</v>
      </c>
      <c r="B4804" s="528">
        <v>41922</v>
      </c>
      <c r="C4804" s="535"/>
    </row>
    <row r="4805" spans="1:3" ht="13.5">
      <c r="A4805" s="527" t="s">
        <v>8458</v>
      </c>
      <c r="B4805" s="528">
        <v>41922</v>
      </c>
      <c r="C4805" s="535"/>
    </row>
    <row r="4806" spans="1:3" ht="13.5">
      <c r="A4806" s="527" t="s">
        <v>8459</v>
      </c>
      <c r="B4806" s="528">
        <v>41922</v>
      </c>
      <c r="C4806" s="535"/>
    </row>
    <row r="4807" spans="1:3" ht="13.5">
      <c r="A4807" s="527" t="s">
        <v>8460</v>
      </c>
      <c r="B4807" s="528">
        <v>41922</v>
      </c>
      <c r="C4807" s="535"/>
    </row>
    <row r="4808" spans="1:3" ht="13.5">
      <c r="A4808" s="527" t="s">
        <v>8461</v>
      </c>
      <c r="B4808" s="528">
        <v>41922</v>
      </c>
      <c r="C4808" s="535"/>
    </row>
    <row r="4809" spans="1:3" ht="13.5">
      <c r="A4809" s="527" t="s">
        <v>8462</v>
      </c>
      <c r="B4809" s="528">
        <v>41922</v>
      </c>
      <c r="C4809" s="535"/>
    </row>
    <row r="4810" spans="1:3" ht="13.5">
      <c r="A4810" s="527" t="s">
        <v>8463</v>
      </c>
      <c r="B4810" s="528">
        <v>41922</v>
      </c>
      <c r="C4810" s="535"/>
    </row>
    <row r="4811" spans="1:3" ht="13.5">
      <c r="A4811" s="527" t="s">
        <v>8464</v>
      </c>
      <c r="B4811" s="528">
        <v>41922</v>
      </c>
      <c r="C4811" s="535"/>
    </row>
    <row r="4812" spans="1:3" ht="13.5">
      <c r="A4812" s="527" t="s">
        <v>8465</v>
      </c>
      <c r="B4812" s="528">
        <v>41922</v>
      </c>
      <c r="C4812" s="535">
        <v>100</v>
      </c>
    </row>
    <row r="4813" spans="1:3" ht="13.5">
      <c r="A4813" s="527" t="s">
        <v>8466</v>
      </c>
      <c r="B4813" s="528">
        <v>41922</v>
      </c>
      <c r="C4813" s="535"/>
    </row>
    <row r="4814" spans="1:3" ht="13.5">
      <c r="A4814" s="527" t="s">
        <v>8467</v>
      </c>
      <c r="B4814" s="528">
        <v>41922</v>
      </c>
      <c r="C4814" s="535"/>
    </row>
    <row r="4815" spans="1:3" ht="13.5">
      <c r="A4815" s="527" t="s">
        <v>8468</v>
      </c>
      <c r="B4815" s="528">
        <v>41922</v>
      </c>
      <c r="C4815" s="535"/>
    </row>
    <row r="4816" spans="1:3" ht="13.5">
      <c r="A4816" s="527" t="s">
        <v>8469</v>
      </c>
      <c r="B4816" s="528">
        <v>41922</v>
      </c>
      <c r="C4816" s="535"/>
    </row>
    <row r="4817" spans="1:3" ht="13.5">
      <c r="A4817" s="527" t="s">
        <v>8470</v>
      </c>
      <c r="B4817" s="528">
        <v>41922</v>
      </c>
      <c r="C4817" s="535"/>
    </row>
    <row r="4818" spans="1:3" ht="13.5">
      <c r="A4818" s="527" t="s">
        <v>8471</v>
      </c>
      <c r="B4818" s="528">
        <v>41922</v>
      </c>
      <c r="C4818" s="535"/>
    </row>
    <row r="4819" spans="1:3" ht="13.5">
      <c r="A4819" s="527" t="s">
        <v>8472</v>
      </c>
      <c r="B4819" s="528">
        <v>41922</v>
      </c>
      <c r="C4819" s="535"/>
    </row>
    <row r="4820" spans="1:3" ht="13.5">
      <c r="A4820" s="527" t="s">
        <v>8473</v>
      </c>
      <c r="B4820" s="528">
        <v>41922</v>
      </c>
      <c r="C4820" s="535"/>
    </row>
    <row r="4821" spans="1:3" ht="13.5">
      <c r="A4821" s="527" t="s">
        <v>8474</v>
      </c>
      <c r="B4821" s="528">
        <v>41922</v>
      </c>
      <c r="C4821" s="535"/>
    </row>
    <row r="4822" spans="1:3" ht="13.5">
      <c r="A4822" s="527" t="s">
        <v>8475</v>
      </c>
      <c r="B4822" s="528">
        <v>41922</v>
      </c>
      <c r="C4822" s="535"/>
    </row>
    <row r="4823" spans="1:3" ht="13.5">
      <c r="A4823" s="527" t="s">
        <v>8476</v>
      </c>
      <c r="B4823" s="528">
        <v>41922</v>
      </c>
      <c r="C4823" s="535">
        <v>100</v>
      </c>
    </row>
    <row r="4824" spans="1:3" ht="13.5">
      <c r="A4824" s="527" t="s">
        <v>8477</v>
      </c>
      <c r="B4824" s="528">
        <v>41922</v>
      </c>
      <c r="C4824" s="535"/>
    </row>
    <row r="4825" spans="1:3" ht="13.5">
      <c r="A4825" s="527" t="s">
        <v>8478</v>
      </c>
      <c r="B4825" s="528">
        <v>41922</v>
      </c>
      <c r="C4825" s="535"/>
    </row>
    <row r="4826" spans="1:3" ht="13.5">
      <c r="A4826" s="527" t="s">
        <v>8479</v>
      </c>
      <c r="B4826" s="528">
        <v>41922</v>
      </c>
      <c r="C4826" s="535"/>
    </row>
    <row r="4827" spans="1:3" ht="13.5">
      <c r="A4827" s="527" t="s">
        <v>8480</v>
      </c>
      <c r="B4827" s="528">
        <v>41922</v>
      </c>
      <c r="C4827" s="535"/>
    </row>
    <row r="4828" spans="1:3" ht="13.5">
      <c r="A4828" s="527" t="s">
        <v>8481</v>
      </c>
      <c r="B4828" s="528">
        <v>41922</v>
      </c>
      <c r="C4828" s="535"/>
    </row>
    <row r="4829" spans="1:3" ht="13.5">
      <c r="A4829" s="527" t="s">
        <v>8482</v>
      </c>
      <c r="B4829" s="528">
        <v>41922</v>
      </c>
      <c r="C4829" s="535"/>
    </row>
    <row r="4830" spans="1:3" ht="13.5">
      <c r="A4830" s="527" t="s">
        <v>8483</v>
      </c>
      <c r="B4830" s="528">
        <v>41922</v>
      </c>
      <c r="C4830" s="535"/>
    </row>
    <row r="4831" spans="1:3" ht="13.5">
      <c r="A4831" s="527" t="s">
        <v>8484</v>
      </c>
      <c r="B4831" s="528">
        <v>41922</v>
      </c>
      <c r="C4831" s="535"/>
    </row>
    <row r="4832" spans="1:3" ht="13.5">
      <c r="A4832" s="527" t="s">
        <v>8485</v>
      </c>
      <c r="B4832" s="528">
        <v>41922</v>
      </c>
      <c r="C4832" s="535"/>
    </row>
    <row r="4833" spans="1:3" ht="13.5">
      <c r="A4833" s="527" t="s">
        <v>8486</v>
      </c>
      <c r="B4833" s="528">
        <v>41922</v>
      </c>
      <c r="C4833" s="535"/>
    </row>
    <row r="4834" spans="1:3" ht="13.5">
      <c r="A4834" s="527" t="s">
        <v>8487</v>
      </c>
      <c r="B4834" s="528">
        <v>41922</v>
      </c>
      <c r="C4834" s="535">
        <v>50</v>
      </c>
    </row>
    <row r="4835" spans="1:3" ht="13.5">
      <c r="A4835" s="527" t="s">
        <v>8488</v>
      </c>
      <c r="B4835" s="528">
        <v>41922</v>
      </c>
      <c r="C4835" s="535"/>
    </row>
    <row r="4836" spans="1:3" ht="13.5">
      <c r="A4836" s="527" t="s">
        <v>8489</v>
      </c>
      <c r="B4836" s="528">
        <v>41922</v>
      </c>
      <c r="C4836" s="535"/>
    </row>
    <row r="4837" spans="1:3" ht="13.5">
      <c r="A4837" s="527" t="s">
        <v>8490</v>
      </c>
      <c r="B4837" s="528">
        <v>41922</v>
      </c>
      <c r="C4837" s="535"/>
    </row>
    <row r="4838" spans="1:3" ht="13.5">
      <c r="A4838" s="527" t="s">
        <v>8491</v>
      </c>
      <c r="B4838" s="528">
        <v>41922</v>
      </c>
      <c r="C4838" s="535"/>
    </row>
    <row r="4839" spans="1:3" ht="13.5">
      <c r="A4839" s="527" t="s">
        <v>8492</v>
      </c>
      <c r="B4839" s="528">
        <v>41922</v>
      </c>
      <c r="C4839" s="535"/>
    </row>
    <row r="4840" spans="1:3" ht="13.5">
      <c r="A4840" s="527" t="s">
        <v>8493</v>
      </c>
      <c r="B4840" s="528">
        <v>41922</v>
      </c>
      <c r="C4840" s="535"/>
    </row>
    <row r="4841" spans="1:3" ht="13.5">
      <c r="A4841" s="527" t="s">
        <v>8494</v>
      </c>
      <c r="B4841" s="528">
        <v>41922</v>
      </c>
      <c r="C4841" s="535"/>
    </row>
    <row r="4842" spans="1:3" ht="13.5">
      <c r="A4842" s="527" t="s">
        <v>8495</v>
      </c>
      <c r="B4842" s="528">
        <v>41922</v>
      </c>
      <c r="C4842" s="535"/>
    </row>
    <row r="4843" spans="1:3" ht="13.5">
      <c r="A4843" s="527" t="s">
        <v>8496</v>
      </c>
      <c r="B4843" s="528">
        <v>41922</v>
      </c>
      <c r="C4843" s="535"/>
    </row>
    <row r="4844" spans="1:3" ht="13.5">
      <c r="A4844" s="527" t="s">
        <v>8497</v>
      </c>
      <c r="B4844" s="528">
        <v>41922</v>
      </c>
      <c r="C4844" s="535"/>
    </row>
    <row r="4845" spans="1:3" ht="13.5">
      <c r="A4845" s="527" t="s">
        <v>8498</v>
      </c>
      <c r="B4845" s="528">
        <v>41922</v>
      </c>
      <c r="C4845" s="535">
        <v>50</v>
      </c>
    </row>
    <row r="4846" spans="1:3" ht="13.5">
      <c r="A4846" s="527" t="s">
        <v>8499</v>
      </c>
      <c r="B4846" s="528">
        <v>41922</v>
      </c>
      <c r="C4846" s="535"/>
    </row>
    <row r="4847" spans="1:3" ht="13.5">
      <c r="A4847" s="527" t="s">
        <v>8500</v>
      </c>
      <c r="B4847" s="528">
        <v>41922</v>
      </c>
      <c r="C4847" s="535"/>
    </row>
    <row r="4848" spans="1:3" ht="13.5">
      <c r="A4848" s="527" t="s">
        <v>8501</v>
      </c>
      <c r="B4848" s="528">
        <v>41922</v>
      </c>
      <c r="C4848" s="535"/>
    </row>
    <row r="4849" spans="1:3" ht="13.5">
      <c r="A4849" s="527" t="s">
        <v>8502</v>
      </c>
      <c r="B4849" s="528">
        <v>41922</v>
      </c>
      <c r="C4849" s="535"/>
    </row>
    <row r="4850" spans="1:3" ht="13.5">
      <c r="A4850" s="527" t="s">
        <v>8503</v>
      </c>
      <c r="B4850" s="528">
        <v>41922</v>
      </c>
      <c r="C4850" s="535"/>
    </row>
    <row r="4851" spans="1:3" ht="13.5">
      <c r="A4851" s="527" t="s">
        <v>8504</v>
      </c>
      <c r="B4851" s="528">
        <v>41922</v>
      </c>
      <c r="C4851" s="535"/>
    </row>
    <row r="4852" spans="1:3" ht="13.5">
      <c r="A4852" s="527" t="s">
        <v>8505</v>
      </c>
      <c r="B4852" s="528">
        <v>41922</v>
      </c>
      <c r="C4852" s="535"/>
    </row>
    <row r="4853" spans="1:3" ht="13.5">
      <c r="A4853" s="527" t="s">
        <v>8506</v>
      </c>
      <c r="B4853" s="528">
        <v>41922</v>
      </c>
      <c r="C4853" s="535"/>
    </row>
    <row r="4854" spans="1:3" ht="13.5">
      <c r="A4854" s="527" t="s">
        <v>8507</v>
      </c>
      <c r="B4854" s="528">
        <v>41922</v>
      </c>
      <c r="C4854" s="535"/>
    </row>
    <row r="4855" spans="1:3" ht="13.5">
      <c r="A4855" s="527" t="s">
        <v>8508</v>
      </c>
      <c r="B4855" s="528">
        <v>41922</v>
      </c>
      <c r="C4855" s="535"/>
    </row>
    <row r="4856" spans="1:3" ht="13.5">
      <c r="A4856" s="527" t="s">
        <v>8509</v>
      </c>
      <c r="B4856" s="528">
        <v>41922</v>
      </c>
      <c r="C4856" s="535">
        <v>50</v>
      </c>
    </row>
    <row r="4857" spans="1:3" ht="13.5">
      <c r="A4857" s="527" t="s">
        <v>8510</v>
      </c>
      <c r="B4857" s="528">
        <v>41922</v>
      </c>
      <c r="C4857" s="535"/>
    </row>
    <row r="4858" spans="1:3" ht="13.5">
      <c r="A4858" s="527" t="s">
        <v>8511</v>
      </c>
      <c r="B4858" s="528">
        <v>41922</v>
      </c>
      <c r="C4858" s="535"/>
    </row>
    <row r="4859" spans="1:3" ht="13.5">
      <c r="A4859" s="527" t="s">
        <v>8512</v>
      </c>
      <c r="B4859" s="528">
        <v>41922</v>
      </c>
      <c r="C4859" s="535"/>
    </row>
    <row r="4860" spans="1:3" ht="13.5">
      <c r="A4860" s="527" t="s">
        <v>8513</v>
      </c>
      <c r="B4860" s="528">
        <v>41922</v>
      </c>
      <c r="C4860" s="535"/>
    </row>
    <row r="4861" spans="1:3" ht="13.5">
      <c r="A4861" s="527" t="s">
        <v>8514</v>
      </c>
      <c r="B4861" s="528">
        <v>41922</v>
      </c>
      <c r="C4861" s="535"/>
    </row>
    <row r="4862" spans="1:3" ht="13.5">
      <c r="A4862" s="527" t="s">
        <v>8515</v>
      </c>
      <c r="B4862" s="528">
        <v>41922</v>
      </c>
      <c r="C4862" s="535"/>
    </row>
    <row r="4863" spans="1:3" ht="13.5">
      <c r="A4863" s="527" t="s">
        <v>8516</v>
      </c>
      <c r="B4863" s="528">
        <v>41922</v>
      </c>
      <c r="C4863" s="535"/>
    </row>
    <row r="4864" spans="1:3" ht="13.5">
      <c r="A4864" s="527" t="s">
        <v>8517</v>
      </c>
      <c r="B4864" s="528">
        <v>41922</v>
      </c>
      <c r="C4864" s="535"/>
    </row>
    <row r="4865" spans="1:3" ht="13.5">
      <c r="A4865" s="527" t="s">
        <v>8518</v>
      </c>
      <c r="B4865" s="528">
        <v>41922</v>
      </c>
      <c r="C4865" s="535"/>
    </row>
    <row r="4866" spans="1:3" ht="13.5">
      <c r="A4866" s="527" t="s">
        <v>8519</v>
      </c>
      <c r="B4866" s="528">
        <v>41922</v>
      </c>
      <c r="C4866" s="535"/>
    </row>
    <row r="4867" spans="1:3" ht="13.5">
      <c r="A4867" s="527" t="s">
        <v>8520</v>
      </c>
      <c r="B4867" s="528">
        <v>41922</v>
      </c>
      <c r="C4867" s="535">
        <v>50</v>
      </c>
    </row>
    <row r="4868" spans="1:3" ht="13.5">
      <c r="A4868" s="527" t="s">
        <v>8521</v>
      </c>
      <c r="B4868" s="528">
        <v>41922</v>
      </c>
      <c r="C4868" s="535"/>
    </row>
    <row r="4869" spans="1:3" ht="13.5">
      <c r="A4869" s="527" t="s">
        <v>8522</v>
      </c>
      <c r="B4869" s="528">
        <v>41922</v>
      </c>
      <c r="C4869" s="535"/>
    </row>
    <row r="4870" spans="1:3" ht="13.5">
      <c r="A4870" s="527" t="s">
        <v>8523</v>
      </c>
      <c r="B4870" s="528">
        <v>41922</v>
      </c>
      <c r="C4870" s="535"/>
    </row>
    <row r="4871" spans="1:3" ht="13.5">
      <c r="A4871" s="527" t="s">
        <v>8524</v>
      </c>
      <c r="B4871" s="528">
        <v>41922</v>
      </c>
      <c r="C4871" s="535"/>
    </row>
    <row r="4872" spans="1:3" ht="13.5">
      <c r="A4872" s="527" t="s">
        <v>8525</v>
      </c>
      <c r="B4872" s="528">
        <v>41922</v>
      </c>
      <c r="C4872" s="535"/>
    </row>
    <row r="4873" spans="1:3" ht="13.5">
      <c r="A4873" s="527" t="s">
        <v>8526</v>
      </c>
      <c r="B4873" s="528">
        <v>41922</v>
      </c>
      <c r="C4873" s="535"/>
    </row>
    <row r="4874" spans="1:3" ht="13.5">
      <c r="A4874" s="527" t="s">
        <v>8527</v>
      </c>
      <c r="B4874" s="528">
        <v>41922</v>
      </c>
      <c r="C4874" s="535"/>
    </row>
    <row r="4875" spans="1:3" ht="13.5">
      <c r="A4875" s="527" t="s">
        <v>8528</v>
      </c>
      <c r="B4875" s="528">
        <v>41922</v>
      </c>
      <c r="C4875" s="535"/>
    </row>
    <row r="4876" spans="1:3" ht="13.5">
      <c r="A4876" s="527" t="s">
        <v>8529</v>
      </c>
      <c r="B4876" s="528">
        <v>41922</v>
      </c>
      <c r="C4876" s="535"/>
    </row>
    <row r="4877" spans="1:3" ht="13.5">
      <c r="A4877" s="527" t="s">
        <v>8530</v>
      </c>
      <c r="B4877" s="528">
        <v>41922</v>
      </c>
      <c r="C4877" s="535"/>
    </row>
    <row r="4878" spans="1:3" ht="13.5">
      <c r="A4878" s="527" t="s">
        <v>8531</v>
      </c>
      <c r="B4878" s="528">
        <v>41922</v>
      </c>
      <c r="C4878" s="535">
        <v>50</v>
      </c>
    </row>
    <row r="4879" spans="1:3" ht="13.5">
      <c r="A4879" s="527" t="s">
        <v>8532</v>
      </c>
      <c r="B4879" s="528">
        <v>41922</v>
      </c>
      <c r="C4879" s="535"/>
    </row>
    <row r="4880" spans="1:3" ht="13.5">
      <c r="A4880" s="527" t="s">
        <v>8533</v>
      </c>
      <c r="B4880" s="528">
        <v>41922</v>
      </c>
      <c r="C4880" s="535"/>
    </row>
    <row r="4881" spans="1:3" ht="13.5">
      <c r="A4881" s="527" t="s">
        <v>8534</v>
      </c>
      <c r="B4881" s="528">
        <v>41922</v>
      </c>
      <c r="C4881" s="535"/>
    </row>
    <row r="4882" spans="1:3" ht="13.5">
      <c r="A4882" s="527" t="s">
        <v>8535</v>
      </c>
      <c r="B4882" s="528">
        <v>41922</v>
      </c>
      <c r="C4882" s="535"/>
    </row>
    <row r="4883" spans="1:3" ht="13.5">
      <c r="A4883" s="527" t="s">
        <v>8536</v>
      </c>
      <c r="B4883" s="528">
        <v>41922</v>
      </c>
      <c r="C4883" s="535"/>
    </row>
    <row r="4884" spans="1:3" ht="13.5">
      <c r="A4884" s="527" t="s">
        <v>8537</v>
      </c>
      <c r="B4884" s="528">
        <v>41922</v>
      </c>
      <c r="C4884" s="535"/>
    </row>
    <row r="4885" spans="1:3" ht="13.5">
      <c r="A4885" s="527" t="s">
        <v>8538</v>
      </c>
      <c r="B4885" s="528">
        <v>41922</v>
      </c>
      <c r="C4885" s="535"/>
    </row>
    <row r="4886" spans="1:3" ht="13.5">
      <c r="A4886" s="527" t="s">
        <v>8539</v>
      </c>
      <c r="B4886" s="528">
        <v>41922</v>
      </c>
      <c r="C4886" s="535"/>
    </row>
    <row r="4887" spans="1:3" ht="13.5">
      <c r="A4887" s="527" t="s">
        <v>8540</v>
      </c>
      <c r="B4887" s="528">
        <v>41922</v>
      </c>
      <c r="C4887" s="535"/>
    </row>
    <row r="4888" spans="1:3" ht="13.5">
      <c r="A4888" s="527" t="s">
        <v>8541</v>
      </c>
      <c r="B4888" s="528">
        <v>41922</v>
      </c>
      <c r="C4888" s="535"/>
    </row>
    <row r="4889" spans="1:3" ht="13.5">
      <c r="A4889" s="527" t="s">
        <v>8542</v>
      </c>
      <c r="B4889" s="528">
        <v>41922</v>
      </c>
      <c r="C4889" s="535">
        <v>76</v>
      </c>
    </row>
    <row r="4890" spans="1:3" ht="13.5">
      <c r="A4890" s="527" t="s">
        <v>8543</v>
      </c>
      <c r="B4890" s="528">
        <v>41922</v>
      </c>
      <c r="C4890" s="535"/>
    </row>
    <row r="4891" spans="1:3" ht="13.5">
      <c r="A4891" s="527" t="s">
        <v>8544</v>
      </c>
      <c r="B4891" s="528">
        <v>41922</v>
      </c>
      <c r="C4891" s="535"/>
    </row>
    <row r="4892" spans="1:3" ht="13.5">
      <c r="A4892" s="527" t="s">
        <v>8545</v>
      </c>
      <c r="B4892" s="528">
        <v>41922</v>
      </c>
      <c r="C4892" s="535"/>
    </row>
    <row r="4893" spans="1:3" ht="13.5">
      <c r="A4893" s="527" t="s">
        <v>8546</v>
      </c>
      <c r="B4893" s="528">
        <v>41922</v>
      </c>
      <c r="C4893" s="535"/>
    </row>
    <row r="4894" spans="1:3" ht="13.5">
      <c r="A4894" s="527" t="s">
        <v>8547</v>
      </c>
      <c r="B4894" s="528">
        <v>41922</v>
      </c>
      <c r="C4894" s="535"/>
    </row>
    <row r="4895" spans="1:3" ht="13.5">
      <c r="A4895" s="527" t="s">
        <v>8548</v>
      </c>
      <c r="B4895" s="528">
        <v>41922</v>
      </c>
      <c r="C4895" s="535"/>
    </row>
    <row r="4896" spans="1:3" ht="13.5">
      <c r="A4896" s="527" t="s">
        <v>8549</v>
      </c>
      <c r="B4896" s="528">
        <v>41922</v>
      </c>
      <c r="C4896" s="535"/>
    </row>
    <row r="4897" spans="1:3" ht="13.5">
      <c r="A4897" s="527" t="s">
        <v>8550</v>
      </c>
      <c r="B4897" s="528">
        <v>41922</v>
      </c>
      <c r="C4897" s="535"/>
    </row>
    <row r="4898" spans="1:3" ht="13.5">
      <c r="A4898" s="527" t="s">
        <v>8551</v>
      </c>
      <c r="B4898" s="528">
        <v>41922</v>
      </c>
      <c r="C4898" s="535"/>
    </row>
    <row r="4899" spans="1:3" ht="13.5">
      <c r="A4899" s="527" t="s">
        <v>8552</v>
      </c>
      <c r="B4899" s="528">
        <v>41922</v>
      </c>
      <c r="C4899" s="535"/>
    </row>
    <row r="4900" spans="1:3" ht="13.5">
      <c r="A4900" s="527" t="s">
        <v>8553</v>
      </c>
      <c r="B4900" s="528">
        <v>41922</v>
      </c>
      <c r="C4900" s="535">
        <v>50</v>
      </c>
    </row>
    <row r="4901" spans="1:3" ht="13.5">
      <c r="A4901" s="527" t="s">
        <v>8554</v>
      </c>
      <c r="B4901" s="528">
        <v>41922</v>
      </c>
      <c r="C4901" s="535"/>
    </row>
    <row r="4902" spans="1:3" ht="13.5">
      <c r="A4902" s="527" t="s">
        <v>8555</v>
      </c>
      <c r="B4902" s="528">
        <v>41922</v>
      </c>
      <c r="C4902" s="535"/>
    </row>
    <row r="4903" spans="1:3" ht="13.5">
      <c r="A4903" s="527" t="s">
        <v>8556</v>
      </c>
      <c r="B4903" s="528">
        <v>41922</v>
      </c>
      <c r="C4903" s="535"/>
    </row>
    <row r="4904" spans="1:3" ht="13.5">
      <c r="A4904" s="527" t="s">
        <v>8557</v>
      </c>
      <c r="B4904" s="528">
        <v>41922</v>
      </c>
      <c r="C4904" s="535"/>
    </row>
    <row r="4905" spans="1:3" ht="13.5">
      <c r="A4905" s="527" t="s">
        <v>8558</v>
      </c>
      <c r="B4905" s="528">
        <v>41922</v>
      </c>
      <c r="C4905" s="535"/>
    </row>
    <row r="4906" spans="1:3" ht="13.5">
      <c r="A4906" s="527" t="s">
        <v>8559</v>
      </c>
      <c r="B4906" s="528">
        <v>41922</v>
      </c>
      <c r="C4906" s="535"/>
    </row>
    <row r="4907" spans="1:3" ht="13.5">
      <c r="A4907" s="527" t="s">
        <v>8560</v>
      </c>
      <c r="B4907" s="528">
        <v>41922</v>
      </c>
      <c r="C4907" s="535"/>
    </row>
    <row r="4908" spans="1:3" ht="13.5">
      <c r="A4908" s="527" t="s">
        <v>8561</v>
      </c>
      <c r="B4908" s="528">
        <v>41922</v>
      </c>
      <c r="C4908" s="535"/>
    </row>
    <row r="4909" spans="1:3" ht="13.5">
      <c r="A4909" s="527" t="s">
        <v>8562</v>
      </c>
      <c r="B4909" s="528">
        <v>41922</v>
      </c>
      <c r="C4909" s="535"/>
    </row>
    <row r="4910" spans="1:3" ht="13.5">
      <c r="A4910" s="527" t="s">
        <v>8563</v>
      </c>
      <c r="B4910" s="528">
        <v>41922</v>
      </c>
      <c r="C4910" s="535"/>
    </row>
    <row r="4911" spans="1:3" ht="13.5">
      <c r="A4911" s="527" t="s">
        <v>8564</v>
      </c>
      <c r="B4911" s="528">
        <v>41922</v>
      </c>
      <c r="C4911" s="535">
        <v>50</v>
      </c>
    </row>
    <row r="4912" spans="1:3" ht="13.5">
      <c r="A4912" s="527" t="s">
        <v>8565</v>
      </c>
      <c r="B4912" s="528">
        <v>41922</v>
      </c>
      <c r="C4912" s="535"/>
    </row>
    <row r="4913" spans="1:3" ht="13.5">
      <c r="A4913" s="527" t="s">
        <v>8566</v>
      </c>
      <c r="B4913" s="528">
        <v>41922</v>
      </c>
      <c r="C4913" s="535"/>
    </row>
    <row r="4914" spans="1:3" ht="13.5">
      <c r="A4914" s="527" t="s">
        <v>8567</v>
      </c>
      <c r="B4914" s="528">
        <v>41922</v>
      </c>
      <c r="C4914" s="535"/>
    </row>
    <row r="4915" spans="1:3" ht="13.5">
      <c r="A4915" s="527" t="s">
        <v>8568</v>
      </c>
      <c r="B4915" s="528">
        <v>41922</v>
      </c>
      <c r="C4915" s="535"/>
    </row>
    <row r="4916" spans="1:3" ht="13.5">
      <c r="A4916" s="527" t="s">
        <v>8569</v>
      </c>
      <c r="B4916" s="528">
        <v>41922</v>
      </c>
      <c r="C4916" s="535"/>
    </row>
    <row r="4917" spans="1:3" ht="13.5">
      <c r="A4917" s="527" t="s">
        <v>8570</v>
      </c>
      <c r="B4917" s="528">
        <v>41922</v>
      </c>
      <c r="C4917" s="535"/>
    </row>
    <row r="4918" spans="1:3" ht="13.5">
      <c r="A4918" s="527" t="s">
        <v>8571</v>
      </c>
      <c r="B4918" s="528">
        <v>41922</v>
      </c>
      <c r="C4918" s="535"/>
    </row>
    <row r="4919" spans="1:3" ht="13.5">
      <c r="A4919" s="527" t="s">
        <v>8572</v>
      </c>
      <c r="B4919" s="528">
        <v>41922</v>
      </c>
      <c r="C4919" s="535"/>
    </row>
    <row r="4920" spans="1:3" ht="13.5">
      <c r="A4920" s="527" t="s">
        <v>8573</v>
      </c>
      <c r="B4920" s="528">
        <v>41922</v>
      </c>
      <c r="C4920" s="535"/>
    </row>
    <row r="4921" spans="1:3" ht="13.5">
      <c r="A4921" s="527" t="s">
        <v>8574</v>
      </c>
      <c r="B4921" s="528">
        <v>41922</v>
      </c>
      <c r="C4921" s="535"/>
    </row>
    <row r="4922" spans="1:3" ht="13.5">
      <c r="A4922" s="527" t="s">
        <v>8575</v>
      </c>
      <c r="B4922" s="528">
        <v>41922</v>
      </c>
      <c r="C4922" s="535">
        <v>100</v>
      </c>
    </row>
    <row r="4923" spans="1:3" ht="13.5">
      <c r="A4923" s="527" t="s">
        <v>8576</v>
      </c>
      <c r="B4923" s="528">
        <v>41922</v>
      </c>
      <c r="C4923" s="535"/>
    </row>
    <row r="4924" spans="1:3" ht="13.5">
      <c r="A4924" s="527" t="s">
        <v>8577</v>
      </c>
      <c r="B4924" s="528">
        <v>41922</v>
      </c>
      <c r="C4924" s="535"/>
    </row>
    <row r="4925" spans="1:3" ht="13.5">
      <c r="A4925" s="527" t="s">
        <v>8578</v>
      </c>
      <c r="B4925" s="528">
        <v>41922</v>
      </c>
      <c r="C4925" s="535"/>
    </row>
    <row r="4926" spans="1:3" ht="13.5">
      <c r="A4926" s="527" t="s">
        <v>8579</v>
      </c>
      <c r="B4926" s="528">
        <v>41922</v>
      </c>
      <c r="C4926" s="535"/>
    </row>
    <row r="4927" spans="1:3" ht="13.5">
      <c r="A4927" s="527" t="s">
        <v>8580</v>
      </c>
      <c r="B4927" s="528">
        <v>41922</v>
      </c>
      <c r="C4927" s="535"/>
    </row>
    <row r="4928" spans="1:3" ht="13.5">
      <c r="A4928" s="527" t="s">
        <v>8581</v>
      </c>
      <c r="B4928" s="528">
        <v>41922</v>
      </c>
      <c r="C4928" s="535"/>
    </row>
    <row r="4929" spans="1:3" ht="13.5">
      <c r="A4929" s="527" t="s">
        <v>8582</v>
      </c>
      <c r="B4929" s="528">
        <v>41922</v>
      </c>
      <c r="C4929" s="535"/>
    </row>
    <row r="4930" spans="1:3" ht="13.5">
      <c r="A4930" s="527" t="s">
        <v>8583</v>
      </c>
      <c r="B4930" s="528">
        <v>41922</v>
      </c>
      <c r="C4930" s="535"/>
    </row>
    <row r="4931" spans="1:3" ht="13.5">
      <c r="A4931" s="527" t="s">
        <v>8584</v>
      </c>
      <c r="B4931" s="528">
        <v>41922</v>
      </c>
      <c r="C4931" s="535"/>
    </row>
    <row r="4932" spans="1:3" ht="13.5">
      <c r="A4932" s="527" t="s">
        <v>8585</v>
      </c>
      <c r="B4932" s="528">
        <v>41922</v>
      </c>
      <c r="C4932" s="535"/>
    </row>
    <row r="4933" spans="1:3" ht="13.5">
      <c r="A4933" s="527" t="s">
        <v>8586</v>
      </c>
      <c r="B4933" s="528">
        <v>41922</v>
      </c>
      <c r="C4933" s="535">
        <v>50</v>
      </c>
    </row>
    <row r="4934" spans="1:3" ht="13.5">
      <c r="A4934" s="527" t="s">
        <v>8587</v>
      </c>
      <c r="B4934" s="528">
        <v>41922</v>
      </c>
      <c r="C4934" s="535"/>
    </row>
    <row r="4935" spans="1:3" ht="13.5">
      <c r="A4935" s="527" t="s">
        <v>8588</v>
      </c>
      <c r="B4935" s="528">
        <v>41922</v>
      </c>
      <c r="C4935" s="535"/>
    </row>
    <row r="4936" spans="1:3" ht="13.5">
      <c r="A4936" s="527" t="s">
        <v>8589</v>
      </c>
      <c r="B4936" s="528">
        <v>41922</v>
      </c>
      <c r="C4936" s="535"/>
    </row>
    <row r="4937" spans="1:3" ht="13.5">
      <c r="A4937" s="527" t="s">
        <v>8590</v>
      </c>
      <c r="B4937" s="528">
        <v>41922</v>
      </c>
      <c r="C4937" s="535"/>
    </row>
    <row r="4938" spans="1:3" ht="13.5">
      <c r="A4938" s="527" t="s">
        <v>8591</v>
      </c>
      <c r="B4938" s="528">
        <v>41922</v>
      </c>
      <c r="C4938" s="535"/>
    </row>
    <row r="4939" spans="1:3" ht="13.5">
      <c r="A4939" s="527" t="s">
        <v>8592</v>
      </c>
      <c r="B4939" s="528">
        <v>41922</v>
      </c>
      <c r="C4939" s="535"/>
    </row>
    <row r="4940" spans="1:3" ht="13.5">
      <c r="A4940" s="527" t="s">
        <v>8593</v>
      </c>
      <c r="B4940" s="528">
        <v>41922</v>
      </c>
      <c r="C4940" s="535"/>
    </row>
    <row r="4941" spans="1:3" ht="13.5">
      <c r="A4941" s="527" t="s">
        <v>8594</v>
      </c>
      <c r="B4941" s="528">
        <v>41922</v>
      </c>
      <c r="C4941" s="535"/>
    </row>
    <row r="4942" spans="1:3" ht="13.5">
      <c r="A4942" s="527" t="s">
        <v>8595</v>
      </c>
      <c r="B4942" s="528">
        <v>41922</v>
      </c>
      <c r="C4942" s="535"/>
    </row>
    <row r="4943" spans="1:3" ht="13.5">
      <c r="A4943" s="527" t="s">
        <v>8596</v>
      </c>
      <c r="B4943" s="528">
        <v>41922</v>
      </c>
      <c r="C4943" s="535"/>
    </row>
    <row r="4944" spans="1:3" ht="13.5">
      <c r="A4944" s="527" t="s">
        <v>8597</v>
      </c>
      <c r="B4944" s="528">
        <v>41922</v>
      </c>
      <c r="C4944" s="535">
        <v>50</v>
      </c>
    </row>
    <row r="4945" spans="1:3" ht="13.5">
      <c r="A4945" s="527" t="s">
        <v>8598</v>
      </c>
      <c r="B4945" s="528">
        <v>41922</v>
      </c>
      <c r="C4945" s="535"/>
    </row>
    <row r="4946" spans="1:3" ht="13.5">
      <c r="A4946" s="527" t="s">
        <v>8599</v>
      </c>
      <c r="B4946" s="528">
        <v>41922</v>
      </c>
      <c r="C4946" s="535"/>
    </row>
    <row r="4947" spans="1:3" ht="13.5">
      <c r="A4947" s="527" t="s">
        <v>8600</v>
      </c>
      <c r="B4947" s="528">
        <v>41922</v>
      </c>
      <c r="C4947" s="535"/>
    </row>
    <row r="4948" spans="1:3" ht="13.5">
      <c r="A4948" s="527" t="s">
        <v>8601</v>
      </c>
      <c r="B4948" s="528">
        <v>41922</v>
      </c>
      <c r="C4948" s="535"/>
    </row>
    <row r="4949" spans="1:3" ht="13.5">
      <c r="A4949" s="527" t="s">
        <v>8602</v>
      </c>
      <c r="B4949" s="528">
        <v>41922</v>
      </c>
      <c r="C4949" s="535"/>
    </row>
    <row r="4950" spans="1:3" ht="13.5">
      <c r="A4950" s="527" t="s">
        <v>8603</v>
      </c>
      <c r="B4950" s="528">
        <v>41922</v>
      </c>
      <c r="C4950" s="535"/>
    </row>
    <row r="4951" spans="1:3" ht="13.5">
      <c r="A4951" s="527" t="s">
        <v>8604</v>
      </c>
      <c r="B4951" s="528">
        <v>41922</v>
      </c>
      <c r="C4951" s="535"/>
    </row>
    <row r="4952" spans="1:3" ht="13.5">
      <c r="A4952" s="527" t="s">
        <v>8605</v>
      </c>
      <c r="B4952" s="528">
        <v>41922</v>
      </c>
      <c r="C4952" s="535"/>
    </row>
    <row r="4953" spans="1:3" ht="13.5">
      <c r="A4953" s="527" t="s">
        <v>8606</v>
      </c>
      <c r="B4953" s="528">
        <v>41922</v>
      </c>
      <c r="C4953" s="535"/>
    </row>
    <row r="4954" spans="1:3" ht="13.5">
      <c r="A4954" s="527" t="s">
        <v>8607</v>
      </c>
      <c r="B4954" s="528">
        <v>41922</v>
      </c>
      <c r="C4954" s="535"/>
    </row>
    <row r="4955" spans="1:3" ht="13.5">
      <c r="A4955" s="527" t="s">
        <v>8608</v>
      </c>
      <c r="B4955" s="528">
        <v>41922</v>
      </c>
      <c r="C4955" s="535">
        <v>50</v>
      </c>
    </row>
    <row r="4956" spans="1:3" ht="13.5">
      <c r="A4956" s="527" t="s">
        <v>8609</v>
      </c>
      <c r="B4956" s="528">
        <v>41922</v>
      </c>
      <c r="C4956" s="535"/>
    </row>
    <row r="4957" spans="1:3" ht="13.5">
      <c r="A4957" s="527" t="s">
        <v>8610</v>
      </c>
      <c r="B4957" s="528">
        <v>41922</v>
      </c>
      <c r="C4957" s="535"/>
    </row>
    <row r="4958" spans="1:3" ht="13.5">
      <c r="A4958" s="527" t="s">
        <v>8611</v>
      </c>
      <c r="B4958" s="528">
        <v>41922</v>
      </c>
      <c r="C4958" s="535"/>
    </row>
    <row r="4959" spans="1:3" ht="13.5">
      <c r="A4959" s="527" t="s">
        <v>8612</v>
      </c>
      <c r="B4959" s="528">
        <v>41922</v>
      </c>
      <c r="C4959" s="535"/>
    </row>
    <row r="4960" spans="1:3" ht="13.5">
      <c r="A4960" s="527" t="s">
        <v>8613</v>
      </c>
      <c r="B4960" s="528">
        <v>41922</v>
      </c>
      <c r="C4960" s="535"/>
    </row>
    <row r="4961" spans="1:3" ht="13.5">
      <c r="A4961" s="527" t="s">
        <v>8614</v>
      </c>
      <c r="B4961" s="528">
        <v>41922</v>
      </c>
      <c r="C4961" s="535"/>
    </row>
    <row r="4962" spans="1:3" ht="13.5">
      <c r="A4962" s="527" t="s">
        <v>8615</v>
      </c>
      <c r="B4962" s="528">
        <v>41922</v>
      </c>
      <c r="C4962" s="535"/>
    </row>
    <row r="4963" spans="1:3" ht="13.5">
      <c r="A4963" s="527" t="s">
        <v>8616</v>
      </c>
      <c r="B4963" s="528">
        <v>41922</v>
      </c>
      <c r="C4963" s="535"/>
    </row>
    <row r="4964" spans="1:3" ht="13.5">
      <c r="A4964" s="527" t="s">
        <v>8617</v>
      </c>
      <c r="B4964" s="528">
        <v>41922</v>
      </c>
      <c r="C4964" s="535"/>
    </row>
    <row r="4965" spans="1:3" ht="13.5">
      <c r="A4965" s="527" t="s">
        <v>8618</v>
      </c>
      <c r="B4965" s="528">
        <v>41922</v>
      </c>
      <c r="C4965" s="535"/>
    </row>
    <row r="4966" spans="1:3" ht="13.5">
      <c r="A4966" s="527" t="s">
        <v>8619</v>
      </c>
      <c r="B4966" s="528">
        <v>41922</v>
      </c>
      <c r="C4966" s="535">
        <v>50</v>
      </c>
    </row>
    <row r="4967" spans="1:3" ht="13.5">
      <c r="A4967" s="527" t="s">
        <v>8620</v>
      </c>
      <c r="B4967" s="528">
        <v>41922</v>
      </c>
      <c r="C4967" s="535"/>
    </row>
    <row r="4968" spans="1:3" ht="13.5">
      <c r="A4968" s="527" t="s">
        <v>8621</v>
      </c>
      <c r="B4968" s="528">
        <v>41922</v>
      </c>
      <c r="C4968" s="535"/>
    </row>
    <row r="4969" spans="1:3" ht="13.5">
      <c r="A4969" s="527" t="s">
        <v>8622</v>
      </c>
      <c r="B4969" s="528">
        <v>41922</v>
      </c>
      <c r="C4969" s="535"/>
    </row>
    <row r="4970" spans="1:3" ht="13.5">
      <c r="A4970" s="527" t="s">
        <v>8623</v>
      </c>
      <c r="B4970" s="528">
        <v>41922</v>
      </c>
      <c r="C4970" s="535"/>
    </row>
    <row r="4971" spans="1:3" ht="13.5">
      <c r="A4971" s="527" t="s">
        <v>8624</v>
      </c>
      <c r="B4971" s="528">
        <v>41922</v>
      </c>
      <c r="C4971" s="535"/>
    </row>
    <row r="4972" spans="1:3" ht="13.5">
      <c r="A4972" s="527" t="s">
        <v>8625</v>
      </c>
      <c r="B4972" s="528">
        <v>41922</v>
      </c>
      <c r="C4972" s="535"/>
    </row>
    <row r="4973" spans="1:3" ht="13.5">
      <c r="A4973" s="527" t="s">
        <v>8626</v>
      </c>
      <c r="B4973" s="528">
        <v>41922</v>
      </c>
      <c r="C4973" s="535"/>
    </row>
    <row r="4974" spans="1:3" ht="13.5">
      <c r="A4974" s="527" t="s">
        <v>8627</v>
      </c>
      <c r="B4974" s="528">
        <v>41922</v>
      </c>
      <c r="C4974" s="535"/>
    </row>
    <row r="4975" spans="1:3" ht="13.5">
      <c r="A4975" s="527" t="s">
        <v>8628</v>
      </c>
      <c r="B4975" s="528">
        <v>41922</v>
      </c>
      <c r="C4975" s="535"/>
    </row>
    <row r="4976" spans="1:3" ht="13.5">
      <c r="A4976" s="527" t="s">
        <v>8629</v>
      </c>
      <c r="B4976" s="528">
        <v>41922</v>
      </c>
      <c r="C4976" s="535"/>
    </row>
    <row r="4977" spans="1:3" ht="13.5">
      <c r="A4977" s="527" t="s">
        <v>8630</v>
      </c>
      <c r="B4977" s="528">
        <v>41922</v>
      </c>
      <c r="C4977" s="535">
        <v>50</v>
      </c>
    </row>
    <row r="4978" spans="1:3" ht="13.5">
      <c r="A4978" s="527" t="s">
        <v>8631</v>
      </c>
      <c r="B4978" s="528">
        <v>41922</v>
      </c>
      <c r="C4978" s="535"/>
    </row>
    <row r="4979" spans="1:3" ht="13.5">
      <c r="A4979" s="527" t="s">
        <v>8632</v>
      </c>
      <c r="B4979" s="528">
        <v>41922</v>
      </c>
      <c r="C4979" s="535"/>
    </row>
    <row r="4980" spans="1:3" ht="13.5">
      <c r="A4980" s="527" t="s">
        <v>8633</v>
      </c>
      <c r="B4980" s="528">
        <v>41922</v>
      </c>
      <c r="C4980" s="535"/>
    </row>
    <row r="4981" spans="1:3" ht="13.5">
      <c r="A4981" s="527" t="s">
        <v>8634</v>
      </c>
      <c r="B4981" s="528">
        <v>41922</v>
      </c>
      <c r="C4981" s="535"/>
    </row>
    <row r="4982" spans="1:3" ht="13.5">
      <c r="A4982" s="527" t="s">
        <v>8635</v>
      </c>
      <c r="B4982" s="528">
        <v>41922</v>
      </c>
      <c r="C4982" s="535"/>
    </row>
    <row r="4983" spans="1:3" ht="13.5">
      <c r="A4983" s="527" t="s">
        <v>8636</v>
      </c>
      <c r="B4983" s="528">
        <v>41922</v>
      </c>
      <c r="C4983" s="535"/>
    </row>
    <row r="4984" spans="1:3" ht="13.5">
      <c r="A4984" s="527" t="s">
        <v>8637</v>
      </c>
      <c r="B4984" s="528">
        <v>41922</v>
      </c>
      <c r="C4984" s="535"/>
    </row>
    <row r="4985" spans="1:3" ht="13.5">
      <c r="A4985" s="527" t="s">
        <v>8638</v>
      </c>
      <c r="B4985" s="528">
        <v>41922</v>
      </c>
      <c r="C4985" s="535"/>
    </row>
    <row r="4986" spans="1:3" ht="13.5">
      <c r="A4986" s="527" t="s">
        <v>8639</v>
      </c>
      <c r="B4986" s="528">
        <v>41922</v>
      </c>
      <c r="C4986" s="535"/>
    </row>
    <row r="4987" spans="1:3" ht="13.5">
      <c r="A4987" s="527" t="s">
        <v>8640</v>
      </c>
      <c r="B4987" s="528">
        <v>41922</v>
      </c>
      <c r="C4987" s="535"/>
    </row>
    <row r="4988" spans="1:3" ht="13.5">
      <c r="A4988" s="527" t="s">
        <v>8641</v>
      </c>
      <c r="B4988" s="528">
        <v>41922</v>
      </c>
      <c r="C4988" s="535">
        <v>50</v>
      </c>
    </row>
    <row r="4989" spans="1:3" ht="13.5">
      <c r="A4989" s="527" t="s">
        <v>8642</v>
      </c>
      <c r="B4989" s="528">
        <v>41922</v>
      </c>
      <c r="C4989" s="535"/>
    </row>
    <row r="4990" spans="1:3" ht="13.5">
      <c r="A4990" s="527" t="s">
        <v>8643</v>
      </c>
      <c r="B4990" s="528">
        <v>41922</v>
      </c>
      <c r="C4990" s="535"/>
    </row>
    <row r="4991" spans="1:3" ht="13.5">
      <c r="A4991" s="527" t="s">
        <v>8644</v>
      </c>
      <c r="B4991" s="528">
        <v>41922</v>
      </c>
      <c r="C4991" s="535"/>
    </row>
    <row r="4992" spans="1:3" ht="13.5">
      <c r="A4992" s="527" t="s">
        <v>8645</v>
      </c>
      <c r="B4992" s="528">
        <v>41922</v>
      </c>
      <c r="C4992" s="535"/>
    </row>
    <row r="4993" spans="1:3" ht="13.5">
      <c r="A4993" s="527" t="s">
        <v>8646</v>
      </c>
      <c r="B4993" s="528">
        <v>41922</v>
      </c>
      <c r="C4993" s="535"/>
    </row>
    <row r="4994" spans="1:3" ht="13.5">
      <c r="A4994" s="527" t="s">
        <v>8647</v>
      </c>
      <c r="B4994" s="528">
        <v>41922</v>
      </c>
      <c r="C4994" s="535"/>
    </row>
    <row r="4995" spans="1:3" ht="13.5">
      <c r="A4995" s="527" t="s">
        <v>8648</v>
      </c>
      <c r="B4995" s="528">
        <v>41922</v>
      </c>
      <c r="C4995" s="535"/>
    </row>
    <row r="4996" spans="1:3" ht="13.5">
      <c r="A4996" s="527" t="s">
        <v>8649</v>
      </c>
      <c r="B4996" s="528">
        <v>41922</v>
      </c>
      <c r="C4996" s="535"/>
    </row>
    <row r="4997" spans="1:3" ht="13.5">
      <c r="A4997" s="527" t="s">
        <v>8650</v>
      </c>
      <c r="B4997" s="528">
        <v>41922</v>
      </c>
      <c r="C4997" s="535"/>
    </row>
    <row r="4998" spans="1:3" ht="13.5">
      <c r="A4998" s="527" t="s">
        <v>8651</v>
      </c>
      <c r="B4998" s="528">
        <v>41922</v>
      </c>
      <c r="C4998" s="535"/>
    </row>
    <row r="4999" spans="1:3" ht="13.5">
      <c r="A4999" s="527" t="s">
        <v>8652</v>
      </c>
      <c r="B4999" s="528">
        <v>41922</v>
      </c>
      <c r="C4999" s="535">
        <v>50</v>
      </c>
    </row>
    <row r="5000" spans="1:3" ht="13.5">
      <c r="A5000" s="527" t="s">
        <v>8653</v>
      </c>
      <c r="B5000" s="528">
        <v>41922</v>
      </c>
      <c r="C5000" s="535"/>
    </row>
    <row r="5001" spans="1:3" ht="13.5">
      <c r="A5001" s="527" t="s">
        <v>8654</v>
      </c>
      <c r="B5001" s="528">
        <v>41922</v>
      </c>
      <c r="C5001" s="535"/>
    </row>
    <row r="5002" spans="1:3" ht="13.5">
      <c r="A5002" s="527" t="s">
        <v>8655</v>
      </c>
      <c r="B5002" s="528">
        <v>41922</v>
      </c>
      <c r="C5002" s="535"/>
    </row>
    <row r="5003" spans="1:3" ht="13.5">
      <c r="A5003" s="527" t="s">
        <v>8656</v>
      </c>
      <c r="B5003" s="528">
        <v>41922</v>
      </c>
      <c r="C5003" s="535"/>
    </row>
    <row r="5004" spans="1:3" ht="13.5">
      <c r="A5004" s="527" t="s">
        <v>8657</v>
      </c>
      <c r="B5004" s="528">
        <v>41922</v>
      </c>
      <c r="C5004" s="535"/>
    </row>
    <row r="5005" spans="1:3" ht="13.5">
      <c r="A5005" s="527" t="s">
        <v>8658</v>
      </c>
      <c r="B5005" s="528">
        <v>41922</v>
      </c>
      <c r="C5005" s="535"/>
    </row>
    <row r="5006" spans="1:3" ht="13.5">
      <c r="A5006" s="527" t="s">
        <v>8659</v>
      </c>
      <c r="B5006" s="528">
        <v>41922</v>
      </c>
      <c r="C5006" s="535"/>
    </row>
    <row r="5007" spans="1:3" ht="13.5">
      <c r="A5007" s="527" t="s">
        <v>8660</v>
      </c>
      <c r="B5007" s="528">
        <v>41922</v>
      </c>
      <c r="C5007" s="535"/>
    </row>
    <row r="5008" spans="1:3" ht="13.5">
      <c r="A5008" s="527" t="s">
        <v>8661</v>
      </c>
      <c r="B5008" s="528">
        <v>41922</v>
      </c>
      <c r="C5008" s="535"/>
    </row>
    <row r="5009" spans="1:3" ht="13.5">
      <c r="A5009" s="527" t="s">
        <v>8662</v>
      </c>
      <c r="B5009" s="528">
        <v>41922</v>
      </c>
      <c r="C5009" s="535"/>
    </row>
    <row r="5010" spans="1:3" ht="13.5">
      <c r="A5010" s="527" t="s">
        <v>8663</v>
      </c>
      <c r="B5010" s="528">
        <v>41922</v>
      </c>
      <c r="C5010" s="535">
        <v>50</v>
      </c>
    </row>
    <row r="5011" spans="1:3" ht="13.5">
      <c r="A5011" s="527" t="s">
        <v>8664</v>
      </c>
      <c r="B5011" s="528">
        <v>41922</v>
      </c>
      <c r="C5011" s="535"/>
    </row>
    <row r="5012" spans="1:3" ht="13.5">
      <c r="A5012" s="527" t="s">
        <v>8665</v>
      </c>
      <c r="B5012" s="528">
        <v>41922</v>
      </c>
      <c r="C5012" s="535"/>
    </row>
    <row r="5013" spans="1:3" ht="13.5">
      <c r="A5013" s="527" t="s">
        <v>8666</v>
      </c>
      <c r="B5013" s="528">
        <v>41922</v>
      </c>
      <c r="C5013" s="535"/>
    </row>
    <row r="5014" spans="1:3" ht="13.5">
      <c r="A5014" s="527" t="s">
        <v>8667</v>
      </c>
      <c r="B5014" s="528">
        <v>41922</v>
      </c>
      <c r="C5014" s="535"/>
    </row>
    <row r="5015" spans="1:3" ht="13.5">
      <c r="A5015" s="527" t="s">
        <v>8668</v>
      </c>
      <c r="B5015" s="528">
        <v>41922</v>
      </c>
      <c r="C5015" s="535"/>
    </row>
    <row r="5016" spans="1:3" ht="13.5">
      <c r="A5016" s="527" t="s">
        <v>8669</v>
      </c>
      <c r="B5016" s="528">
        <v>41922</v>
      </c>
      <c r="C5016" s="535"/>
    </row>
    <row r="5017" spans="1:3" ht="13.5">
      <c r="A5017" s="527" t="s">
        <v>8670</v>
      </c>
      <c r="B5017" s="528">
        <v>41922</v>
      </c>
      <c r="C5017" s="535"/>
    </row>
    <row r="5018" spans="1:3" ht="13.5">
      <c r="A5018" s="527" t="s">
        <v>8671</v>
      </c>
      <c r="B5018" s="528">
        <v>41922</v>
      </c>
      <c r="C5018" s="535"/>
    </row>
    <row r="5019" spans="1:3" ht="13.5">
      <c r="A5019" s="527" t="s">
        <v>8672</v>
      </c>
      <c r="B5019" s="528">
        <v>41922</v>
      </c>
      <c r="C5019" s="535"/>
    </row>
    <row r="5020" spans="1:3" ht="13.5">
      <c r="A5020" s="527" t="s">
        <v>8673</v>
      </c>
      <c r="B5020" s="528">
        <v>41922</v>
      </c>
      <c r="C5020" s="535"/>
    </row>
    <row r="5021" spans="1:3" ht="13.5">
      <c r="A5021" s="527" t="s">
        <v>8674</v>
      </c>
      <c r="B5021" s="528">
        <v>41922</v>
      </c>
      <c r="C5021" s="535">
        <v>50</v>
      </c>
    </row>
    <row r="5022" spans="1:3" ht="13.5">
      <c r="A5022" s="527" t="s">
        <v>8675</v>
      </c>
      <c r="B5022" s="528">
        <v>41922</v>
      </c>
      <c r="C5022" s="535"/>
    </row>
    <row r="5023" spans="1:3" ht="13.5">
      <c r="A5023" s="527" t="s">
        <v>8676</v>
      </c>
      <c r="B5023" s="528">
        <v>41922</v>
      </c>
      <c r="C5023" s="535"/>
    </row>
    <row r="5024" spans="1:3" ht="13.5">
      <c r="A5024" s="527" t="s">
        <v>8677</v>
      </c>
      <c r="B5024" s="528">
        <v>41922</v>
      </c>
      <c r="C5024" s="535"/>
    </row>
    <row r="5025" spans="1:3" ht="13.5">
      <c r="A5025" s="527" t="s">
        <v>8678</v>
      </c>
      <c r="B5025" s="528">
        <v>41922</v>
      </c>
      <c r="C5025" s="535"/>
    </row>
    <row r="5026" spans="1:3" ht="13.5">
      <c r="A5026" s="527" t="s">
        <v>8679</v>
      </c>
      <c r="B5026" s="528">
        <v>41922</v>
      </c>
      <c r="C5026" s="535"/>
    </row>
    <row r="5027" spans="1:3" ht="13.5">
      <c r="A5027" s="527" t="s">
        <v>8680</v>
      </c>
      <c r="B5027" s="528">
        <v>41922</v>
      </c>
      <c r="C5027" s="535"/>
    </row>
    <row r="5028" spans="1:3" ht="13.5">
      <c r="A5028" s="527" t="s">
        <v>8681</v>
      </c>
      <c r="B5028" s="528">
        <v>41922</v>
      </c>
      <c r="C5028" s="535"/>
    </row>
    <row r="5029" spans="1:3" ht="13.5">
      <c r="A5029" s="527" t="s">
        <v>8682</v>
      </c>
      <c r="B5029" s="528">
        <v>41922</v>
      </c>
      <c r="C5029" s="535"/>
    </row>
    <row r="5030" spans="1:3" ht="13.5">
      <c r="A5030" s="527" t="s">
        <v>8683</v>
      </c>
      <c r="B5030" s="528">
        <v>41922</v>
      </c>
      <c r="C5030" s="535"/>
    </row>
    <row r="5031" spans="1:3" ht="13.5">
      <c r="A5031" s="527" t="s">
        <v>8684</v>
      </c>
      <c r="B5031" s="528">
        <v>41922</v>
      </c>
      <c r="C5031" s="535"/>
    </row>
    <row r="5032" spans="1:3" ht="13.5">
      <c r="A5032" s="527" t="s">
        <v>8685</v>
      </c>
      <c r="B5032" s="528">
        <v>41922</v>
      </c>
      <c r="C5032" s="535">
        <v>50</v>
      </c>
    </row>
    <row r="5033" spans="1:3" ht="13.5">
      <c r="A5033" s="527" t="s">
        <v>8686</v>
      </c>
      <c r="B5033" s="528">
        <v>41922</v>
      </c>
      <c r="C5033" s="535"/>
    </row>
    <row r="5034" spans="1:3" ht="13.5">
      <c r="A5034" s="527" t="s">
        <v>8687</v>
      </c>
      <c r="B5034" s="528">
        <v>41922</v>
      </c>
      <c r="C5034" s="535"/>
    </row>
    <row r="5035" spans="1:3" ht="13.5">
      <c r="A5035" s="527" t="s">
        <v>8688</v>
      </c>
      <c r="B5035" s="528">
        <v>41922</v>
      </c>
      <c r="C5035" s="535"/>
    </row>
    <row r="5036" spans="1:3" ht="13.5">
      <c r="A5036" s="527" t="s">
        <v>8689</v>
      </c>
      <c r="B5036" s="528">
        <v>41922</v>
      </c>
      <c r="C5036" s="535"/>
    </row>
    <row r="5037" spans="1:3" ht="13.5">
      <c r="A5037" s="527" t="s">
        <v>8690</v>
      </c>
      <c r="B5037" s="528">
        <v>41922</v>
      </c>
      <c r="C5037" s="535"/>
    </row>
    <row r="5038" spans="1:3" ht="13.5">
      <c r="A5038" s="527" t="s">
        <v>8691</v>
      </c>
      <c r="B5038" s="528">
        <v>41922</v>
      </c>
      <c r="C5038" s="535"/>
    </row>
    <row r="5039" spans="1:3" ht="13.5">
      <c r="A5039" s="527" t="s">
        <v>8692</v>
      </c>
      <c r="B5039" s="528">
        <v>41922</v>
      </c>
      <c r="C5039" s="535"/>
    </row>
    <row r="5040" spans="1:3" ht="13.5">
      <c r="A5040" s="527" t="s">
        <v>8693</v>
      </c>
      <c r="B5040" s="528">
        <v>41922</v>
      </c>
      <c r="C5040" s="535"/>
    </row>
    <row r="5041" spans="1:3" ht="13.5">
      <c r="A5041" s="527" t="s">
        <v>8694</v>
      </c>
      <c r="B5041" s="528">
        <v>41922</v>
      </c>
      <c r="C5041" s="535"/>
    </row>
    <row r="5042" spans="1:3" ht="13.5">
      <c r="A5042" s="527" t="s">
        <v>8695</v>
      </c>
      <c r="B5042" s="528">
        <v>41922</v>
      </c>
      <c r="C5042" s="535"/>
    </row>
    <row r="5043" spans="1:3" ht="13.5">
      <c r="A5043" s="527" t="s">
        <v>8696</v>
      </c>
      <c r="B5043" s="528">
        <v>41922</v>
      </c>
      <c r="C5043" s="535">
        <v>50</v>
      </c>
    </row>
    <row r="5044" spans="1:3" ht="13.5">
      <c r="A5044" s="527" t="s">
        <v>8697</v>
      </c>
      <c r="B5044" s="528">
        <v>41922</v>
      </c>
      <c r="C5044" s="535"/>
    </row>
    <row r="5045" spans="1:3" ht="13.5">
      <c r="A5045" s="527" t="s">
        <v>8698</v>
      </c>
      <c r="B5045" s="528">
        <v>41922</v>
      </c>
      <c r="C5045" s="535"/>
    </row>
    <row r="5046" spans="1:3" ht="13.5">
      <c r="A5046" s="527" t="s">
        <v>8699</v>
      </c>
      <c r="B5046" s="528">
        <v>41922</v>
      </c>
      <c r="C5046" s="535"/>
    </row>
    <row r="5047" spans="1:3" ht="13.5">
      <c r="A5047" s="527" t="s">
        <v>8700</v>
      </c>
      <c r="B5047" s="528">
        <v>41922</v>
      </c>
      <c r="C5047" s="535"/>
    </row>
    <row r="5048" spans="1:3" ht="13.5">
      <c r="A5048" s="527" t="s">
        <v>8701</v>
      </c>
      <c r="B5048" s="528">
        <v>41922</v>
      </c>
      <c r="C5048" s="535"/>
    </row>
    <row r="5049" spans="1:3" ht="13.5">
      <c r="A5049" s="527" t="s">
        <v>8702</v>
      </c>
      <c r="B5049" s="528">
        <v>41922</v>
      </c>
      <c r="C5049" s="535"/>
    </row>
    <row r="5050" spans="1:3" ht="13.5">
      <c r="A5050" s="527" t="s">
        <v>8703</v>
      </c>
      <c r="B5050" s="528">
        <v>41922</v>
      </c>
      <c r="C5050" s="535"/>
    </row>
    <row r="5051" spans="1:3" ht="13.5">
      <c r="A5051" s="527" t="s">
        <v>8704</v>
      </c>
      <c r="B5051" s="528">
        <v>41922</v>
      </c>
      <c r="C5051" s="535"/>
    </row>
    <row r="5052" spans="1:3" ht="13.5">
      <c r="A5052" s="527" t="s">
        <v>8705</v>
      </c>
      <c r="B5052" s="528">
        <v>41922</v>
      </c>
      <c r="C5052" s="535"/>
    </row>
    <row r="5053" spans="1:3" ht="13.5">
      <c r="A5053" s="527" t="s">
        <v>8706</v>
      </c>
      <c r="B5053" s="528">
        <v>41922</v>
      </c>
      <c r="C5053" s="535"/>
    </row>
    <row r="5054" spans="1:3" ht="13.5">
      <c r="A5054" s="527" t="s">
        <v>8707</v>
      </c>
      <c r="B5054" s="528">
        <v>41922</v>
      </c>
      <c r="C5054" s="535">
        <v>50</v>
      </c>
    </row>
    <row r="5055" spans="1:3" ht="13.5">
      <c r="A5055" s="527" t="s">
        <v>8708</v>
      </c>
      <c r="B5055" s="528">
        <v>41922</v>
      </c>
      <c r="C5055" s="535"/>
    </row>
    <row r="5056" spans="1:3" ht="13.5">
      <c r="A5056" s="527" t="s">
        <v>8709</v>
      </c>
      <c r="B5056" s="528">
        <v>41922</v>
      </c>
      <c r="C5056" s="535"/>
    </row>
    <row r="5057" spans="1:3" ht="13.5">
      <c r="A5057" s="527" t="s">
        <v>8710</v>
      </c>
      <c r="B5057" s="528">
        <v>41922</v>
      </c>
      <c r="C5057" s="535"/>
    </row>
    <row r="5058" spans="1:3" ht="13.5">
      <c r="A5058" s="527" t="s">
        <v>8711</v>
      </c>
      <c r="B5058" s="528">
        <v>41922</v>
      </c>
      <c r="C5058" s="535"/>
    </row>
    <row r="5059" spans="1:3" ht="13.5">
      <c r="A5059" s="527" t="s">
        <v>8712</v>
      </c>
      <c r="B5059" s="528">
        <v>41922</v>
      </c>
      <c r="C5059" s="535"/>
    </row>
    <row r="5060" spans="1:3" ht="13.5">
      <c r="A5060" s="527" t="s">
        <v>8713</v>
      </c>
      <c r="B5060" s="528">
        <v>41922</v>
      </c>
      <c r="C5060" s="535"/>
    </row>
    <row r="5061" spans="1:3" ht="13.5">
      <c r="A5061" s="527" t="s">
        <v>8714</v>
      </c>
      <c r="B5061" s="528">
        <v>41922</v>
      </c>
      <c r="C5061" s="535"/>
    </row>
    <row r="5062" spans="1:3" ht="13.5">
      <c r="A5062" s="527" t="s">
        <v>8715</v>
      </c>
      <c r="B5062" s="528">
        <v>41922</v>
      </c>
      <c r="C5062" s="535"/>
    </row>
    <row r="5063" spans="1:3" ht="13.5">
      <c r="A5063" s="527" t="s">
        <v>8716</v>
      </c>
      <c r="B5063" s="528">
        <v>41922</v>
      </c>
      <c r="C5063" s="535"/>
    </row>
    <row r="5064" spans="1:3" ht="13.5">
      <c r="A5064" s="527" t="s">
        <v>8717</v>
      </c>
      <c r="B5064" s="528">
        <v>41922</v>
      </c>
      <c r="C5064" s="535"/>
    </row>
    <row r="5065" spans="1:3" ht="13.5">
      <c r="A5065" s="527" t="s">
        <v>8718</v>
      </c>
      <c r="B5065" s="528">
        <v>41922</v>
      </c>
      <c r="C5065" s="535">
        <v>50</v>
      </c>
    </row>
    <row r="5066" spans="1:3" ht="13.5">
      <c r="A5066" s="527" t="s">
        <v>8719</v>
      </c>
      <c r="B5066" s="528">
        <v>41922</v>
      </c>
      <c r="C5066" s="535"/>
    </row>
    <row r="5067" spans="1:3" ht="13.5">
      <c r="A5067" s="527" t="s">
        <v>8720</v>
      </c>
      <c r="B5067" s="528">
        <v>41922</v>
      </c>
      <c r="C5067" s="535"/>
    </row>
    <row r="5068" spans="1:3" ht="13.5">
      <c r="A5068" s="527" t="s">
        <v>8721</v>
      </c>
      <c r="B5068" s="528">
        <v>41922</v>
      </c>
      <c r="C5068" s="535"/>
    </row>
    <row r="5069" spans="1:3" ht="13.5">
      <c r="A5069" s="527" t="s">
        <v>8722</v>
      </c>
      <c r="B5069" s="528">
        <v>41922</v>
      </c>
      <c r="C5069" s="535"/>
    </row>
    <row r="5070" spans="1:3" ht="13.5">
      <c r="A5070" s="527" t="s">
        <v>8723</v>
      </c>
      <c r="B5070" s="528">
        <v>41922</v>
      </c>
      <c r="C5070" s="535"/>
    </row>
    <row r="5071" spans="1:3" ht="13.5">
      <c r="A5071" s="527" t="s">
        <v>8724</v>
      </c>
      <c r="B5071" s="528">
        <v>41922</v>
      </c>
      <c r="C5071" s="535"/>
    </row>
    <row r="5072" spans="1:3" ht="13.5">
      <c r="A5072" s="527" t="s">
        <v>8725</v>
      </c>
      <c r="B5072" s="528">
        <v>41922</v>
      </c>
      <c r="C5072" s="535"/>
    </row>
    <row r="5073" spans="1:3" ht="13.5">
      <c r="A5073" s="527" t="s">
        <v>8726</v>
      </c>
      <c r="B5073" s="528">
        <v>41922</v>
      </c>
      <c r="C5073" s="535"/>
    </row>
    <row r="5074" spans="1:3" ht="13.5">
      <c r="A5074" s="527" t="s">
        <v>8727</v>
      </c>
      <c r="B5074" s="528">
        <v>41922</v>
      </c>
      <c r="C5074" s="535"/>
    </row>
    <row r="5075" spans="1:3" ht="13.5">
      <c r="A5075" s="527" t="s">
        <v>8728</v>
      </c>
      <c r="B5075" s="528">
        <v>41922</v>
      </c>
      <c r="C5075" s="535"/>
    </row>
    <row r="5076" spans="1:3" ht="13.5">
      <c r="A5076" s="527" t="s">
        <v>8729</v>
      </c>
      <c r="B5076" s="528">
        <v>41922</v>
      </c>
      <c r="C5076" s="535">
        <v>100</v>
      </c>
    </row>
    <row r="5077" spans="1:3" ht="13.5">
      <c r="A5077" s="527" t="s">
        <v>8730</v>
      </c>
      <c r="B5077" s="528">
        <v>41922</v>
      </c>
      <c r="C5077" s="535"/>
    </row>
    <row r="5078" spans="1:3" ht="13.5">
      <c r="A5078" s="527" t="s">
        <v>8731</v>
      </c>
      <c r="B5078" s="528">
        <v>41922</v>
      </c>
      <c r="C5078" s="535"/>
    </row>
    <row r="5079" spans="1:3" ht="13.5">
      <c r="A5079" s="527" t="s">
        <v>8732</v>
      </c>
      <c r="B5079" s="528">
        <v>41922</v>
      </c>
      <c r="C5079" s="535"/>
    </row>
    <row r="5080" spans="1:3" ht="13.5">
      <c r="A5080" s="527" t="s">
        <v>8733</v>
      </c>
      <c r="B5080" s="528">
        <v>41922</v>
      </c>
      <c r="C5080" s="535"/>
    </row>
    <row r="5081" spans="1:3" ht="13.5">
      <c r="A5081" s="527" t="s">
        <v>8734</v>
      </c>
      <c r="B5081" s="528">
        <v>41922</v>
      </c>
      <c r="C5081" s="535"/>
    </row>
    <row r="5082" spans="1:3" ht="13.5">
      <c r="A5082" s="527" t="s">
        <v>8735</v>
      </c>
      <c r="B5082" s="528">
        <v>41922</v>
      </c>
      <c r="C5082" s="535"/>
    </row>
    <row r="5083" spans="1:3" ht="13.5">
      <c r="A5083" s="527" t="s">
        <v>8736</v>
      </c>
      <c r="B5083" s="528">
        <v>41922</v>
      </c>
      <c r="C5083" s="535"/>
    </row>
    <row r="5084" spans="1:3" ht="13.5">
      <c r="A5084" s="527" t="s">
        <v>8737</v>
      </c>
      <c r="B5084" s="528">
        <v>41922</v>
      </c>
      <c r="C5084" s="535"/>
    </row>
    <row r="5085" spans="1:3" ht="13.5">
      <c r="A5085" s="527" t="s">
        <v>8738</v>
      </c>
      <c r="B5085" s="528">
        <v>41922</v>
      </c>
      <c r="C5085" s="535"/>
    </row>
    <row r="5086" spans="1:3" ht="13.5">
      <c r="A5086" s="527" t="s">
        <v>8739</v>
      </c>
      <c r="B5086" s="528">
        <v>41922</v>
      </c>
      <c r="C5086" s="535"/>
    </row>
    <row r="5087" spans="1:3" ht="13.5">
      <c r="A5087" s="527" t="s">
        <v>8740</v>
      </c>
      <c r="B5087" s="528">
        <v>41922</v>
      </c>
      <c r="C5087" s="535">
        <v>100</v>
      </c>
    </row>
    <row r="5088" spans="1:3" ht="13.5">
      <c r="A5088" s="527" t="s">
        <v>8741</v>
      </c>
      <c r="B5088" s="528">
        <v>41922</v>
      </c>
      <c r="C5088" s="535"/>
    </row>
    <row r="5089" spans="1:3" ht="13.5">
      <c r="A5089" s="527" t="s">
        <v>8742</v>
      </c>
      <c r="B5089" s="528">
        <v>41922</v>
      </c>
      <c r="C5089" s="535"/>
    </row>
    <row r="5090" spans="1:3" ht="13.5">
      <c r="A5090" s="527" t="s">
        <v>8743</v>
      </c>
      <c r="B5090" s="528">
        <v>41922</v>
      </c>
      <c r="C5090" s="535"/>
    </row>
    <row r="5091" spans="1:3" ht="13.5">
      <c r="A5091" s="527" t="s">
        <v>8744</v>
      </c>
      <c r="B5091" s="528">
        <v>41922</v>
      </c>
      <c r="C5091" s="535"/>
    </row>
    <row r="5092" spans="1:3" ht="13.5">
      <c r="A5092" s="527" t="s">
        <v>8745</v>
      </c>
      <c r="B5092" s="528">
        <v>41922</v>
      </c>
      <c r="C5092" s="535"/>
    </row>
    <row r="5093" spans="1:3" ht="13.5">
      <c r="A5093" s="527" t="s">
        <v>8746</v>
      </c>
      <c r="B5093" s="528">
        <v>41922</v>
      </c>
      <c r="C5093" s="535"/>
    </row>
    <row r="5094" spans="1:3" ht="13.5">
      <c r="A5094" s="527" t="s">
        <v>8747</v>
      </c>
      <c r="B5094" s="528">
        <v>41922</v>
      </c>
      <c r="C5094" s="535"/>
    </row>
    <row r="5095" spans="1:3" ht="13.5">
      <c r="A5095" s="527" t="s">
        <v>8748</v>
      </c>
      <c r="B5095" s="528">
        <v>41922</v>
      </c>
      <c r="C5095" s="535"/>
    </row>
    <row r="5096" spans="1:3" ht="13.5">
      <c r="A5096" s="527" t="s">
        <v>8749</v>
      </c>
      <c r="B5096" s="528">
        <v>41922</v>
      </c>
      <c r="C5096" s="535"/>
    </row>
    <row r="5097" spans="1:3" ht="13.5">
      <c r="A5097" s="527" t="s">
        <v>8750</v>
      </c>
      <c r="B5097" s="528">
        <v>41922</v>
      </c>
      <c r="C5097" s="535"/>
    </row>
    <row r="5098" spans="1:3" ht="13.5">
      <c r="A5098" s="527" t="s">
        <v>8751</v>
      </c>
      <c r="B5098" s="528">
        <v>41922</v>
      </c>
      <c r="C5098" s="535">
        <v>100</v>
      </c>
    </row>
    <row r="5099" spans="1:3" ht="13.5">
      <c r="A5099" s="527" t="s">
        <v>8752</v>
      </c>
      <c r="B5099" s="528">
        <v>41922</v>
      </c>
      <c r="C5099" s="535"/>
    </row>
    <row r="5100" spans="1:3" ht="13.5">
      <c r="A5100" s="527" t="s">
        <v>8753</v>
      </c>
      <c r="B5100" s="528">
        <v>41922</v>
      </c>
      <c r="C5100" s="535"/>
    </row>
    <row r="5101" spans="1:3" ht="13.5">
      <c r="A5101" s="527" t="s">
        <v>8754</v>
      </c>
      <c r="B5101" s="528">
        <v>41922</v>
      </c>
      <c r="C5101" s="535"/>
    </row>
    <row r="5102" spans="1:3" ht="13.5">
      <c r="A5102" s="527" t="s">
        <v>8755</v>
      </c>
      <c r="B5102" s="528">
        <v>41922</v>
      </c>
      <c r="C5102" s="535"/>
    </row>
    <row r="5103" spans="1:3" ht="13.5">
      <c r="A5103" s="527" t="s">
        <v>8756</v>
      </c>
      <c r="B5103" s="528">
        <v>41922</v>
      </c>
      <c r="C5103" s="535"/>
    </row>
    <row r="5104" spans="1:3" ht="13.5">
      <c r="A5104" s="527" t="s">
        <v>8757</v>
      </c>
      <c r="B5104" s="528">
        <v>41922</v>
      </c>
      <c r="C5104" s="535"/>
    </row>
    <row r="5105" spans="1:3" ht="13.5">
      <c r="A5105" s="527" t="s">
        <v>8758</v>
      </c>
      <c r="B5105" s="528">
        <v>41922</v>
      </c>
      <c r="C5105" s="535"/>
    </row>
    <row r="5106" spans="1:3" ht="13.5">
      <c r="A5106" s="527" t="s">
        <v>8759</v>
      </c>
      <c r="B5106" s="528">
        <v>41922</v>
      </c>
      <c r="C5106" s="535"/>
    </row>
    <row r="5107" spans="1:3" ht="13.5">
      <c r="A5107" s="527" t="s">
        <v>8760</v>
      </c>
      <c r="B5107" s="528">
        <v>41922</v>
      </c>
      <c r="C5107" s="535"/>
    </row>
    <row r="5108" spans="1:3" ht="13.5">
      <c r="A5108" s="527" t="s">
        <v>8761</v>
      </c>
      <c r="B5108" s="528">
        <v>41922</v>
      </c>
      <c r="C5108" s="535"/>
    </row>
    <row r="5109" spans="1:3" ht="13.5">
      <c r="A5109" s="527" t="s">
        <v>8762</v>
      </c>
      <c r="B5109" s="528">
        <v>41922</v>
      </c>
      <c r="C5109" s="535">
        <v>50</v>
      </c>
    </row>
    <row r="5110" spans="1:3" ht="13.5">
      <c r="A5110" s="527" t="s">
        <v>8763</v>
      </c>
      <c r="B5110" s="528">
        <v>41922</v>
      </c>
      <c r="C5110" s="535"/>
    </row>
    <row r="5111" spans="1:3" ht="13.5">
      <c r="A5111" s="527" t="s">
        <v>8764</v>
      </c>
      <c r="B5111" s="528">
        <v>41922</v>
      </c>
      <c r="C5111" s="535"/>
    </row>
    <row r="5112" spans="1:3" ht="13.5">
      <c r="A5112" s="527" t="s">
        <v>8765</v>
      </c>
      <c r="B5112" s="528">
        <v>41922</v>
      </c>
      <c r="C5112" s="535"/>
    </row>
    <row r="5113" spans="1:3" ht="13.5">
      <c r="A5113" s="527" t="s">
        <v>8766</v>
      </c>
      <c r="B5113" s="528">
        <v>41922</v>
      </c>
      <c r="C5113" s="535"/>
    </row>
    <row r="5114" spans="1:3" ht="13.5">
      <c r="A5114" s="527" t="s">
        <v>8767</v>
      </c>
      <c r="B5114" s="528">
        <v>41922</v>
      </c>
      <c r="C5114" s="535"/>
    </row>
    <row r="5115" spans="1:3" ht="13.5">
      <c r="A5115" s="527" t="s">
        <v>8768</v>
      </c>
      <c r="B5115" s="528">
        <v>41922</v>
      </c>
      <c r="C5115" s="535"/>
    </row>
    <row r="5116" spans="1:3" ht="13.5">
      <c r="A5116" s="527" t="s">
        <v>8769</v>
      </c>
      <c r="B5116" s="528">
        <v>41922</v>
      </c>
      <c r="C5116" s="535"/>
    </row>
    <row r="5117" spans="1:3" ht="13.5">
      <c r="A5117" s="527" t="s">
        <v>8770</v>
      </c>
      <c r="B5117" s="528">
        <v>41922</v>
      </c>
      <c r="C5117" s="535"/>
    </row>
    <row r="5118" spans="1:3" ht="13.5">
      <c r="A5118" s="527" t="s">
        <v>8771</v>
      </c>
      <c r="B5118" s="528">
        <v>41922</v>
      </c>
      <c r="C5118" s="535"/>
    </row>
    <row r="5119" spans="1:3" ht="13.5">
      <c r="A5119" s="527" t="s">
        <v>8772</v>
      </c>
      <c r="B5119" s="528">
        <v>41922</v>
      </c>
      <c r="C5119" s="535"/>
    </row>
    <row r="5120" spans="1:3" ht="13.5">
      <c r="A5120" s="527" t="s">
        <v>8773</v>
      </c>
      <c r="B5120" s="528">
        <v>41922</v>
      </c>
      <c r="C5120" s="535">
        <v>58</v>
      </c>
    </row>
    <row r="5121" spans="1:3" ht="13.5">
      <c r="A5121" s="527" t="s">
        <v>8774</v>
      </c>
      <c r="B5121" s="528">
        <v>41922</v>
      </c>
      <c r="C5121" s="535"/>
    </row>
    <row r="5122" spans="1:3" ht="13.5">
      <c r="A5122" s="527" t="s">
        <v>8775</v>
      </c>
      <c r="B5122" s="528">
        <v>41922</v>
      </c>
      <c r="C5122" s="535"/>
    </row>
    <row r="5123" spans="1:3" ht="13.5">
      <c r="A5123" s="527" t="s">
        <v>8776</v>
      </c>
      <c r="B5123" s="528">
        <v>41922</v>
      </c>
      <c r="C5123" s="535"/>
    </row>
    <row r="5124" spans="1:3" ht="13.5">
      <c r="A5124" s="527" t="s">
        <v>8777</v>
      </c>
      <c r="B5124" s="528">
        <v>41922</v>
      </c>
      <c r="C5124" s="535"/>
    </row>
    <row r="5125" spans="1:3" ht="13.5">
      <c r="A5125" s="527" t="s">
        <v>8778</v>
      </c>
      <c r="B5125" s="528">
        <v>41922</v>
      </c>
      <c r="C5125" s="535"/>
    </row>
    <row r="5126" spans="1:3" ht="13.5">
      <c r="A5126" s="527" t="s">
        <v>8779</v>
      </c>
      <c r="B5126" s="528">
        <v>41922</v>
      </c>
      <c r="C5126" s="535"/>
    </row>
    <row r="5127" spans="1:3" ht="13.5">
      <c r="A5127" s="527" t="s">
        <v>8780</v>
      </c>
      <c r="B5127" s="528">
        <v>41922</v>
      </c>
      <c r="C5127" s="535"/>
    </row>
    <row r="5128" spans="1:3" ht="13.5">
      <c r="A5128" s="527" t="s">
        <v>8781</v>
      </c>
      <c r="B5128" s="528">
        <v>41922</v>
      </c>
      <c r="C5128" s="535"/>
    </row>
    <row r="5129" spans="1:3" ht="13.5">
      <c r="A5129" s="527" t="s">
        <v>8782</v>
      </c>
      <c r="B5129" s="528">
        <v>41922</v>
      </c>
      <c r="C5129" s="535"/>
    </row>
    <row r="5130" spans="1:3" ht="13.5">
      <c r="A5130" s="527" t="s">
        <v>8783</v>
      </c>
      <c r="B5130" s="528">
        <v>41922</v>
      </c>
      <c r="C5130" s="535"/>
    </row>
    <row r="5131" spans="1:3" ht="13.5">
      <c r="A5131" s="527" t="s">
        <v>8784</v>
      </c>
      <c r="B5131" s="528">
        <v>41922</v>
      </c>
      <c r="C5131" s="535">
        <v>50</v>
      </c>
    </row>
    <row r="5132" spans="1:3" ht="13.5">
      <c r="A5132" s="527" t="s">
        <v>8785</v>
      </c>
      <c r="B5132" s="528">
        <v>41922</v>
      </c>
      <c r="C5132" s="535"/>
    </row>
    <row r="5133" spans="1:3" ht="13.5">
      <c r="A5133" s="527" t="s">
        <v>8786</v>
      </c>
      <c r="B5133" s="528">
        <v>41922</v>
      </c>
      <c r="C5133" s="535"/>
    </row>
    <row r="5134" spans="1:3" ht="13.5">
      <c r="A5134" s="527" t="s">
        <v>8787</v>
      </c>
      <c r="B5134" s="528">
        <v>41922</v>
      </c>
      <c r="C5134" s="535"/>
    </row>
    <row r="5135" spans="1:3" ht="13.5">
      <c r="A5135" s="527" t="s">
        <v>8788</v>
      </c>
      <c r="B5135" s="528">
        <v>41922</v>
      </c>
      <c r="C5135" s="535"/>
    </row>
    <row r="5136" spans="1:3" ht="13.5">
      <c r="A5136" s="527" t="s">
        <v>8789</v>
      </c>
      <c r="B5136" s="528">
        <v>41922</v>
      </c>
      <c r="C5136" s="535"/>
    </row>
    <row r="5137" spans="1:3" ht="13.5">
      <c r="A5137" s="527" t="s">
        <v>8790</v>
      </c>
      <c r="B5137" s="528">
        <v>41922</v>
      </c>
      <c r="C5137" s="535"/>
    </row>
    <row r="5138" spans="1:3" ht="13.5">
      <c r="A5138" s="527" t="s">
        <v>8791</v>
      </c>
      <c r="B5138" s="528">
        <v>41922</v>
      </c>
      <c r="C5138" s="535"/>
    </row>
    <row r="5139" spans="1:3" ht="13.5">
      <c r="A5139" s="527" t="s">
        <v>8792</v>
      </c>
      <c r="B5139" s="528">
        <v>41922</v>
      </c>
      <c r="C5139" s="535"/>
    </row>
    <row r="5140" spans="1:3" ht="13.5">
      <c r="A5140" s="527" t="s">
        <v>8793</v>
      </c>
      <c r="B5140" s="528">
        <v>41922</v>
      </c>
      <c r="C5140" s="535"/>
    </row>
    <row r="5141" spans="1:3" ht="13.5">
      <c r="A5141" s="527" t="s">
        <v>8794</v>
      </c>
      <c r="B5141" s="528">
        <v>41922</v>
      </c>
      <c r="C5141" s="535"/>
    </row>
    <row r="5142" spans="1:3" ht="13.5">
      <c r="A5142" s="527" t="s">
        <v>8795</v>
      </c>
      <c r="B5142" s="528">
        <v>41922</v>
      </c>
      <c r="C5142" s="535">
        <v>50</v>
      </c>
    </row>
    <row r="5143" spans="1:3" ht="13.5">
      <c r="A5143" s="527" t="s">
        <v>8796</v>
      </c>
      <c r="B5143" s="528">
        <v>41922</v>
      </c>
      <c r="C5143" s="535"/>
    </row>
    <row r="5144" spans="1:3" ht="13.5">
      <c r="A5144" s="527" t="s">
        <v>8797</v>
      </c>
      <c r="B5144" s="528">
        <v>41922</v>
      </c>
      <c r="C5144" s="535"/>
    </row>
    <row r="5145" spans="1:3" ht="13.5">
      <c r="A5145" s="527" t="s">
        <v>8798</v>
      </c>
      <c r="B5145" s="528">
        <v>41922</v>
      </c>
      <c r="C5145" s="535"/>
    </row>
    <row r="5146" spans="1:3" ht="13.5">
      <c r="A5146" s="527" t="s">
        <v>8799</v>
      </c>
      <c r="B5146" s="528">
        <v>41922</v>
      </c>
      <c r="C5146" s="535"/>
    </row>
    <row r="5147" spans="1:3" ht="13.5">
      <c r="A5147" s="527" t="s">
        <v>8800</v>
      </c>
      <c r="B5147" s="528">
        <v>41922</v>
      </c>
      <c r="C5147" s="535"/>
    </row>
    <row r="5148" spans="1:3" ht="13.5">
      <c r="A5148" s="527" t="s">
        <v>8801</v>
      </c>
      <c r="B5148" s="528">
        <v>41922</v>
      </c>
      <c r="C5148" s="535"/>
    </row>
    <row r="5149" spans="1:3" ht="13.5">
      <c r="A5149" s="527" t="s">
        <v>8802</v>
      </c>
      <c r="B5149" s="528">
        <v>41922</v>
      </c>
      <c r="C5149" s="535"/>
    </row>
    <row r="5150" spans="1:3" ht="13.5">
      <c r="A5150" s="527" t="s">
        <v>8803</v>
      </c>
      <c r="B5150" s="528">
        <v>41922</v>
      </c>
      <c r="C5150" s="535"/>
    </row>
    <row r="5151" spans="1:3" ht="13.5">
      <c r="A5151" s="527" t="s">
        <v>8804</v>
      </c>
      <c r="B5151" s="528">
        <v>41922</v>
      </c>
      <c r="C5151" s="535"/>
    </row>
    <row r="5152" spans="1:3" ht="13.5">
      <c r="A5152" s="527" t="s">
        <v>8805</v>
      </c>
      <c r="B5152" s="528">
        <v>41922</v>
      </c>
      <c r="C5152" s="535"/>
    </row>
    <row r="5153" spans="1:3" ht="13.5">
      <c r="A5153" s="527" t="s">
        <v>8806</v>
      </c>
      <c r="B5153" s="528">
        <v>41922</v>
      </c>
      <c r="C5153" s="535">
        <v>50</v>
      </c>
    </row>
    <row r="5154" spans="1:3" ht="13.5">
      <c r="A5154" s="527" t="s">
        <v>8807</v>
      </c>
      <c r="B5154" s="528">
        <v>41922</v>
      </c>
      <c r="C5154" s="535"/>
    </row>
    <row r="5155" spans="1:3" ht="13.5">
      <c r="A5155" s="527" t="s">
        <v>8808</v>
      </c>
      <c r="B5155" s="528">
        <v>41922</v>
      </c>
      <c r="C5155" s="535"/>
    </row>
    <row r="5156" spans="1:3" ht="13.5">
      <c r="A5156" s="527" t="s">
        <v>8809</v>
      </c>
      <c r="B5156" s="528">
        <v>41922</v>
      </c>
      <c r="C5156" s="535"/>
    </row>
    <row r="5157" spans="1:3" ht="13.5">
      <c r="A5157" s="527" t="s">
        <v>8810</v>
      </c>
      <c r="B5157" s="528">
        <v>41922</v>
      </c>
      <c r="C5157" s="535"/>
    </row>
    <row r="5158" spans="1:3" ht="13.5">
      <c r="A5158" s="527" t="s">
        <v>8811</v>
      </c>
      <c r="B5158" s="528">
        <v>41922</v>
      </c>
      <c r="C5158" s="535"/>
    </row>
    <row r="5159" spans="1:3" ht="13.5">
      <c r="A5159" s="527" t="s">
        <v>8812</v>
      </c>
      <c r="B5159" s="528">
        <v>41922</v>
      </c>
      <c r="C5159" s="535"/>
    </row>
    <row r="5160" spans="1:3" ht="13.5">
      <c r="A5160" s="527" t="s">
        <v>8813</v>
      </c>
      <c r="B5160" s="528">
        <v>41922</v>
      </c>
      <c r="C5160" s="535"/>
    </row>
    <row r="5161" spans="1:3" ht="13.5">
      <c r="A5161" s="527" t="s">
        <v>8814</v>
      </c>
      <c r="B5161" s="528">
        <v>41922</v>
      </c>
      <c r="C5161" s="535"/>
    </row>
    <row r="5162" spans="1:3" ht="13.5">
      <c r="A5162" s="527" t="s">
        <v>8815</v>
      </c>
      <c r="B5162" s="528">
        <v>41922</v>
      </c>
      <c r="C5162" s="535"/>
    </row>
    <row r="5163" spans="1:3" ht="13.5">
      <c r="A5163" s="527" t="s">
        <v>8816</v>
      </c>
      <c r="B5163" s="528">
        <v>41922</v>
      </c>
      <c r="C5163" s="535"/>
    </row>
    <row r="5164" spans="1:3" ht="13.5">
      <c r="A5164" s="527" t="s">
        <v>8817</v>
      </c>
      <c r="B5164" s="528">
        <v>41922</v>
      </c>
      <c r="C5164" s="535">
        <v>50</v>
      </c>
    </row>
    <row r="5165" spans="1:3" ht="13.5">
      <c r="A5165" s="527" t="s">
        <v>8818</v>
      </c>
      <c r="B5165" s="528">
        <v>41922</v>
      </c>
      <c r="C5165" s="535"/>
    </row>
    <row r="5166" spans="1:3" ht="13.5">
      <c r="A5166" s="527" t="s">
        <v>8819</v>
      </c>
      <c r="B5166" s="528">
        <v>41922</v>
      </c>
      <c r="C5166" s="535"/>
    </row>
    <row r="5167" spans="1:3" ht="13.5">
      <c r="A5167" s="527" t="s">
        <v>8820</v>
      </c>
      <c r="B5167" s="528">
        <v>41922</v>
      </c>
      <c r="C5167" s="535"/>
    </row>
    <row r="5168" spans="1:3" ht="13.5">
      <c r="A5168" s="527" t="s">
        <v>8821</v>
      </c>
      <c r="B5168" s="528">
        <v>41922</v>
      </c>
      <c r="C5168" s="535"/>
    </row>
    <row r="5169" spans="1:3" ht="13.5">
      <c r="A5169" s="527" t="s">
        <v>8822</v>
      </c>
      <c r="B5169" s="528">
        <v>41922</v>
      </c>
      <c r="C5169" s="535"/>
    </row>
    <row r="5170" spans="1:3" ht="13.5">
      <c r="A5170" s="527" t="s">
        <v>8823</v>
      </c>
      <c r="B5170" s="528">
        <v>41922</v>
      </c>
      <c r="C5170" s="535"/>
    </row>
    <row r="5171" spans="1:3" ht="13.5">
      <c r="A5171" s="527" t="s">
        <v>8824</v>
      </c>
      <c r="B5171" s="528">
        <v>41922</v>
      </c>
      <c r="C5171" s="535"/>
    </row>
    <row r="5172" spans="1:3" ht="13.5">
      <c r="A5172" s="527" t="s">
        <v>8825</v>
      </c>
      <c r="B5172" s="528">
        <v>41922</v>
      </c>
      <c r="C5172" s="535"/>
    </row>
    <row r="5173" spans="1:3" ht="13.5">
      <c r="A5173" s="527" t="s">
        <v>8826</v>
      </c>
      <c r="B5173" s="528">
        <v>41922</v>
      </c>
      <c r="C5173" s="535"/>
    </row>
    <row r="5174" spans="1:3" ht="13.5">
      <c r="A5174" s="527" t="s">
        <v>8827</v>
      </c>
      <c r="B5174" s="528">
        <v>41922</v>
      </c>
      <c r="C5174" s="535"/>
    </row>
    <row r="5175" spans="1:3" ht="13.5">
      <c r="A5175" s="527" t="s">
        <v>8828</v>
      </c>
      <c r="B5175" s="528">
        <v>41922</v>
      </c>
      <c r="C5175" s="535">
        <v>50</v>
      </c>
    </row>
    <row r="5176" spans="1:3" ht="13.5">
      <c r="A5176" s="527" t="s">
        <v>8829</v>
      </c>
      <c r="B5176" s="528">
        <v>41922</v>
      </c>
      <c r="C5176" s="535"/>
    </row>
    <row r="5177" spans="1:3" ht="13.5">
      <c r="A5177" s="527" t="s">
        <v>8830</v>
      </c>
      <c r="B5177" s="528">
        <v>41922</v>
      </c>
      <c r="C5177" s="535"/>
    </row>
    <row r="5178" spans="1:3" ht="13.5">
      <c r="A5178" s="527" t="s">
        <v>8831</v>
      </c>
      <c r="B5178" s="528">
        <v>41922</v>
      </c>
      <c r="C5178" s="535"/>
    </row>
    <row r="5179" spans="1:3" ht="13.5">
      <c r="A5179" s="527" t="s">
        <v>8832</v>
      </c>
      <c r="B5179" s="528">
        <v>41922</v>
      </c>
      <c r="C5179" s="535"/>
    </row>
    <row r="5180" spans="1:3" ht="13.5">
      <c r="A5180" s="527" t="s">
        <v>8833</v>
      </c>
      <c r="B5180" s="528">
        <v>41922</v>
      </c>
      <c r="C5180" s="535"/>
    </row>
    <row r="5181" spans="1:3" ht="13.5">
      <c r="A5181" s="527" t="s">
        <v>8834</v>
      </c>
      <c r="B5181" s="528">
        <v>41922</v>
      </c>
      <c r="C5181" s="535"/>
    </row>
    <row r="5182" spans="1:3" ht="13.5">
      <c r="A5182" s="527" t="s">
        <v>8835</v>
      </c>
      <c r="B5182" s="528">
        <v>41922</v>
      </c>
      <c r="C5182" s="535"/>
    </row>
    <row r="5183" spans="1:3" ht="13.5">
      <c r="A5183" s="527" t="s">
        <v>8836</v>
      </c>
      <c r="B5183" s="528">
        <v>41922</v>
      </c>
      <c r="C5183" s="535"/>
    </row>
    <row r="5184" spans="1:3" ht="13.5">
      <c r="A5184" s="527" t="s">
        <v>8837</v>
      </c>
      <c r="B5184" s="528">
        <v>41922</v>
      </c>
      <c r="C5184" s="535"/>
    </row>
    <row r="5185" spans="1:3" ht="13.5">
      <c r="A5185" s="527" t="s">
        <v>8838</v>
      </c>
      <c r="B5185" s="528">
        <v>41922</v>
      </c>
      <c r="C5185" s="535"/>
    </row>
    <row r="5186" spans="1:3" ht="13.5">
      <c r="A5186" s="527" t="s">
        <v>8839</v>
      </c>
      <c r="B5186" s="528">
        <v>41922</v>
      </c>
      <c r="C5186" s="535">
        <v>50</v>
      </c>
    </row>
    <row r="5187" spans="1:3" ht="13.5">
      <c r="A5187" s="527" t="s">
        <v>8840</v>
      </c>
      <c r="B5187" s="528">
        <v>41922</v>
      </c>
      <c r="C5187" s="535"/>
    </row>
    <row r="5188" spans="1:3" ht="13.5">
      <c r="A5188" s="527" t="s">
        <v>8841</v>
      </c>
      <c r="B5188" s="528">
        <v>41922</v>
      </c>
      <c r="C5188" s="535"/>
    </row>
    <row r="5189" spans="1:3" ht="13.5">
      <c r="A5189" s="527" t="s">
        <v>8842</v>
      </c>
      <c r="B5189" s="528">
        <v>41922</v>
      </c>
      <c r="C5189" s="535"/>
    </row>
    <row r="5190" spans="1:3" ht="13.5">
      <c r="A5190" s="527" t="s">
        <v>8843</v>
      </c>
      <c r="B5190" s="528">
        <v>41922</v>
      </c>
      <c r="C5190" s="535"/>
    </row>
    <row r="5191" spans="1:3" ht="13.5">
      <c r="A5191" s="527" t="s">
        <v>8844</v>
      </c>
      <c r="B5191" s="528">
        <v>41922</v>
      </c>
      <c r="C5191" s="535"/>
    </row>
    <row r="5192" spans="1:3" ht="13.5">
      <c r="A5192" s="527" t="s">
        <v>8845</v>
      </c>
      <c r="B5192" s="528">
        <v>41922</v>
      </c>
      <c r="C5192" s="535"/>
    </row>
    <row r="5193" spans="1:3" ht="13.5">
      <c r="A5193" s="527" t="s">
        <v>8846</v>
      </c>
      <c r="B5193" s="528">
        <v>41922</v>
      </c>
      <c r="C5193" s="535"/>
    </row>
    <row r="5194" spans="1:3" ht="13.5">
      <c r="A5194" s="527" t="s">
        <v>8847</v>
      </c>
      <c r="B5194" s="528">
        <v>41922</v>
      </c>
      <c r="C5194" s="535"/>
    </row>
    <row r="5195" spans="1:3" ht="13.5">
      <c r="A5195" s="527" t="s">
        <v>8848</v>
      </c>
      <c r="B5195" s="528">
        <v>41922</v>
      </c>
      <c r="C5195" s="535"/>
    </row>
    <row r="5196" spans="1:3" ht="13.5">
      <c r="A5196" s="527" t="s">
        <v>8849</v>
      </c>
      <c r="B5196" s="528">
        <v>41922</v>
      </c>
      <c r="C5196" s="535"/>
    </row>
    <row r="5197" spans="1:3" ht="13.5">
      <c r="A5197" s="527" t="s">
        <v>8850</v>
      </c>
      <c r="B5197" s="528">
        <v>41922</v>
      </c>
      <c r="C5197" s="535">
        <v>50</v>
      </c>
    </row>
    <row r="5198" spans="1:3" ht="13.5">
      <c r="A5198" s="527" t="s">
        <v>8851</v>
      </c>
      <c r="B5198" s="528">
        <v>41922</v>
      </c>
      <c r="C5198" s="535"/>
    </row>
    <row r="5199" spans="1:3" ht="13.5">
      <c r="A5199" s="527" t="s">
        <v>8852</v>
      </c>
      <c r="B5199" s="528">
        <v>41922</v>
      </c>
      <c r="C5199" s="535"/>
    </row>
    <row r="5200" spans="1:3" ht="13.5">
      <c r="A5200" s="527" t="s">
        <v>8853</v>
      </c>
      <c r="B5200" s="528">
        <v>41922</v>
      </c>
      <c r="C5200" s="535"/>
    </row>
    <row r="5201" spans="1:3" ht="13.5">
      <c r="A5201" s="527" t="s">
        <v>8854</v>
      </c>
      <c r="B5201" s="528">
        <v>41922</v>
      </c>
      <c r="C5201" s="535"/>
    </row>
    <row r="5202" spans="1:3" ht="13.5">
      <c r="A5202" s="527" t="s">
        <v>8855</v>
      </c>
      <c r="B5202" s="528">
        <v>41922</v>
      </c>
      <c r="C5202" s="535"/>
    </row>
    <row r="5203" spans="1:3" ht="13.5">
      <c r="A5203" s="527" t="s">
        <v>8856</v>
      </c>
      <c r="B5203" s="528">
        <v>41922</v>
      </c>
      <c r="C5203" s="535"/>
    </row>
    <row r="5204" spans="1:3" ht="13.5">
      <c r="A5204" s="527" t="s">
        <v>8857</v>
      </c>
      <c r="B5204" s="528">
        <v>41922</v>
      </c>
      <c r="C5204" s="535"/>
    </row>
    <row r="5205" spans="1:3" ht="13.5">
      <c r="A5205" s="527" t="s">
        <v>8858</v>
      </c>
      <c r="B5205" s="528">
        <v>41922</v>
      </c>
      <c r="C5205" s="535"/>
    </row>
    <row r="5206" spans="1:3" ht="13.5">
      <c r="A5206" s="527" t="s">
        <v>8859</v>
      </c>
      <c r="B5206" s="528">
        <v>41922</v>
      </c>
      <c r="C5206" s="535"/>
    </row>
    <row r="5207" spans="1:3" ht="13.5">
      <c r="A5207" s="527" t="s">
        <v>8860</v>
      </c>
      <c r="B5207" s="528">
        <v>41922</v>
      </c>
      <c r="C5207" s="535"/>
    </row>
    <row r="5208" spans="1:3" ht="13.5">
      <c r="A5208" s="527" t="s">
        <v>8861</v>
      </c>
      <c r="B5208" s="528">
        <v>41922</v>
      </c>
      <c r="C5208" s="535">
        <v>68</v>
      </c>
    </row>
    <row r="5209" spans="1:3" ht="13.5">
      <c r="A5209" s="527" t="s">
        <v>8862</v>
      </c>
      <c r="B5209" s="528">
        <v>41922</v>
      </c>
      <c r="C5209" s="535"/>
    </row>
    <row r="5210" spans="1:3" ht="13.5">
      <c r="A5210" s="527" t="s">
        <v>8863</v>
      </c>
      <c r="B5210" s="528">
        <v>41922</v>
      </c>
      <c r="C5210" s="535"/>
    </row>
    <row r="5211" spans="1:3" ht="13.5">
      <c r="A5211" s="527" t="s">
        <v>8864</v>
      </c>
      <c r="B5211" s="528">
        <v>41922</v>
      </c>
      <c r="C5211" s="535"/>
    </row>
    <row r="5212" spans="1:3" ht="13.5">
      <c r="A5212" s="527" t="s">
        <v>8865</v>
      </c>
      <c r="B5212" s="528">
        <v>41922</v>
      </c>
      <c r="C5212" s="535"/>
    </row>
    <row r="5213" spans="1:3" ht="13.5">
      <c r="A5213" s="527" t="s">
        <v>8866</v>
      </c>
      <c r="B5213" s="528">
        <v>41922</v>
      </c>
      <c r="C5213" s="535"/>
    </row>
    <row r="5214" spans="1:3" ht="13.5">
      <c r="A5214" s="527" t="s">
        <v>8867</v>
      </c>
      <c r="B5214" s="528">
        <v>41922</v>
      </c>
      <c r="C5214" s="535"/>
    </row>
    <row r="5215" spans="1:3" ht="13.5">
      <c r="A5215" s="527" t="s">
        <v>8868</v>
      </c>
      <c r="B5215" s="528">
        <v>41922</v>
      </c>
      <c r="C5215" s="535"/>
    </row>
    <row r="5216" spans="1:3" ht="13.5">
      <c r="A5216" s="527" t="s">
        <v>8869</v>
      </c>
      <c r="B5216" s="528">
        <v>41922</v>
      </c>
      <c r="C5216" s="535"/>
    </row>
    <row r="5217" spans="1:3" ht="13.5">
      <c r="A5217" s="527" t="s">
        <v>8870</v>
      </c>
      <c r="B5217" s="528">
        <v>41922</v>
      </c>
      <c r="C5217" s="535"/>
    </row>
    <row r="5218" spans="1:3" ht="13.5">
      <c r="A5218" s="527" t="s">
        <v>8871</v>
      </c>
      <c r="B5218" s="528">
        <v>41922</v>
      </c>
      <c r="C5218" s="535"/>
    </row>
    <row r="5219" spans="1:3" ht="13.5">
      <c r="A5219" s="527" t="s">
        <v>8872</v>
      </c>
      <c r="B5219" s="528">
        <v>41922</v>
      </c>
      <c r="C5219" s="535">
        <v>50</v>
      </c>
    </row>
    <row r="5220" spans="1:3" ht="13.5">
      <c r="A5220" s="527" t="s">
        <v>8873</v>
      </c>
      <c r="B5220" s="528">
        <v>41922</v>
      </c>
      <c r="C5220" s="535"/>
    </row>
    <row r="5221" spans="1:3" ht="13.5">
      <c r="A5221" s="527" t="s">
        <v>8874</v>
      </c>
      <c r="B5221" s="528">
        <v>41922</v>
      </c>
      <c r="C5221" s="535"/>
    </row>
    <row r="5222" spans="1:3" ht="13.5">
      <c r="A5222" s="527" t="s">
        <v>8875</v>
      </c>
      <c r="B5222" s="528">
        <v>41922</v>
      </c>
      <c r="C5222" s="535"/>
    </row>
    <row r="5223" spans="1:3" ht="13.5">
      <c r="A5223" s="527" t="s">
        <v>8876</v>
      </c>
      <c r="B5223" s="528">
        <v>41922</v>
      </c>
      <c r="C5223" s="535"/>
    </row>
    <row r="5224" spans="1:3" ht="13.5">
      <c r="A5224" s="527" t="s">
        <v>8877</v>
      </c>
      <c r="B5224" s="528">
        <v>41922</v>
      </c>
      <c r="C5224" s="535"/>
    </row>
    <row r="5225" spans="1:3" ht="13.5">
      <c r="A5225" s="527" t="s">
        <v>8878</v>
      </c>
      <c r="B5225" s="528">
        <v>41922</v>
      </c>
      <c r="C5225" s="535"/>
    </row>
    <row r="5226" spans="1:3" ht="13.5">
      <c r="A5226" s="527" t="s">
        <v>8879</v>
      </c>
      <c r="B5226" s="528">
        <v>41922</v>
      </c>
      <c r="C5226" s="535"/>
    </row>
    <row r="5227" spans="1:3" ht="13.5">
      <c r="A5227" s="527" t="s">
        <v>8880</v>
      </c>
      <c r="B5227" s="528">
        <v>41922</v>
      </c>
      <c r="C5227" s="535"/>
    </row>
    <row r="5228" spans="1:3" ht="13.5">
      <c r="A5228" s="527" t="s">
        <v>8881</v>
      </c>
      <c r="B5228" s="528">
        <v>41922</v>
      </c>
      <c r="C5228" s="535"/>
    </row>
    <row r="5229" spans="1:3" ht="13.5">
      <c r="A5229" s="527" t="s">
        <v>8882</v>
      </c>
      <c r="B5229" s="528">
        <v>41922</v>
      </c>
      <c r="C5229" s="535"/>
    </row>
    <row r="5230" spans="1:3" ht="13.5">
      <c r="A5230" s="527" t="s">
        <v>8883</v>
      </c>
      <c r="B5230" s="528">
        <v>41922</v>
      </c>
      <c r="C5230" s="535">
        <v>50</v>
      </c>
    </row>
    <row r="5231" spans="1:3" ht="13.5">
      <c r="A5231" s="527" t="s">
        <v>8884</v>
      </c>
      <c r="B5231" s="528">
        <v>41922</v>
      </c>
      <c r="C5231" s="535"/>
    </row>
    <row r="5232" spans="1:3" ht="13.5">
      <c r="A5232" s="527" t="s">
        <v>8885</v>
      </c>
      <c r="B5232" s="528">
        <v>41922</v>
      </c>
      <c r="C5232" s="535"/>
    </row>
    <row r="5233" spans="1:3" ht="13.5">
      <c r="A5233" s="527" t="s">
        <v>8886</v>
      </c>
      <c r="B5233" s="528">
        <v>41922</v>
      </c>
      <c r="C5233" s="535"/>
    </row>
    <row r="5234" spans="1:3" ht="13.5">
      <c r="A5234" s="527" t="s">
        <v>8887</v>
      </c>
      <c r="B5234" s="528">
        <v>41922</v>
      </c>
      <c r="C5234" s="535"/>
    </row>
    <row r="5235" spans="1:3" ht="13.5">
      <c r="A5235" s="527" t="s">
        <v>8888</v>
      </c>
      <c r="B5235" s="528">
        <v>41922</v>
      </c>
      <c r="C5235" s="535"/>
    </row>
    <row r="5236" spans="1:3" ht="13.5">
      <c r="A5236" s="527" t="s">
        <v>8889</v>
      </c>
      <c r="B5236" s="528">
        <v>41922</v>
      </c>
      <c r="C5236" s="535"/>
    </row>
    <row r="5237" spans="1:3" ht="13.5">
      <c r="A5237" s="527" t="s">
        <v>8890</v>
      </c>
      <c r="B5237" s="528">
        <v>41922</v>
      </c>
      <c r="C5237" s="535"/>
    </row>
    <row r="5238" spans="1:3" ht="13.5">
      <c r="A5238" s="527" t="s">
        <v>8891</v>
      </c>
      <c r="B5238" s="528">
        <v>41922</v>
      </c>
      <c r="C5238" s="535"/>
    </row>
    <row r="5239" spans="1:3" ht="13.5">
      <c r="A5239" s="527" t="s">
        <v>8892</v>
      </c>
      <c r="B5239" s="528">
        <v>41922</v>
      </c>
      <c r="C5239" s="535"/>
    </row>
    <row r="5240" spans="1:3" ht="13.5">
      <c r="A5240" s="527" t="s">
        <v>8893</v>
      </c>
      <c r="B5240" s="528">
        <v>41922</v>
      </c>
      <c r="C5240" s="535"/>
    </row>
    <row r="5241" spans="1:3" ht="13.5">
      <c r="A5241" s="527" t="s">
        <v>8894</v>
      </c>
      <c r="B5241" s="528">
        <v>41922</v>
      </c>
      <c r="C5241" s="535">
        <v>50</v>
      </c>
    </row>
    <row r="5242" spans="1:3" ht="13.5">
      <c r="A5242" s="527" t="s">
        <v>8895</v>
      </c>
      <c r="B5242" s="528">
        <v>41922</v>
      </c>
      <c r="C5242" s="535"/>
    </row>
    <row r="5243" spans="1:3" ht="13.5">
      <c r="A5243" s="527" t="s">
        <v>8896</v>
      </c>
      <c r="B5243" s="528">
        <v>41922</v>
      </c>
      <c r="C5243" s="535"/>
    </row>
    <row r="5244" spans="1:3" ht="13.5">
      <c r="A5244" s="527" t="s">
        <v>8897</v>
      </c>
      <c r="B5244" s="528">
        <v>41922</v>
      </c>
      <c r="C5244" s="535"/>
    </row>
    <row r="5245" spans="1:3" ht="13.5">
      <c r="A5245" s="527" t="s">
        <v>8898</v>
      </c>
      <c r="B5245" s="528">
        <v>41922</v>
      </c>
      <c r="C5245" s="535"/>
    </row>
    <row r="5246" spans="1:3" ht="13.5">
      <c r="A5246" s="527" t="s">
        <v>8899</v>
      </c>
      <c r="B5246" s="528">
        <v>41922</v>
      </c>
      <c r="C5246" s="535"/>
    </row>
    <row r="5247" spans="1:3" ht="13.5">
      <c r="A5247" s="527" t="s">
        <v>8900</v>
      </c>
      <c r="B5247" s="528">
        <v>41922</v>
      </c>
      <c r="C5247" s="535"/>
    </row>
    <row r="5248" spans="1:3" ht="13.5">
      <c r="A5248" s="527" t="s">
        <v>8901</v>
      </c>
      <c r="B5248" s="528">
        <v>41922</v>
      </c>
      <c r="C5248" s="535"/>
    </row>
    <row r="5249" spans="1:3" ht="13.5">
      <c r="A5249" s="527" t="s">
        <v>8902</v>
      </c>
      <c r="B5249" s="528">
        <v>41922</v>
      </c>
      <c r="C5249" s="535"/>
    </row>
    <row r="5250" spans="1:3" ht="13.5">
      <c r="A5250" s="527" t="s">
        <v>8903</v>
      </c>
      <c r="B5250" s="528">
        <v>41922</v>
      </c>
      <c r="C5250" s="535"/>
    </row>
    <row r="5251" spans="1:3" ht="13.5">
      <c r="A5251" s="527" t="s">
        <v>8904</v>
      </c>
      <c r="B5251" s="528">
        <v>41922</v>
      </c>
      <c r="C5251" s="535"/>
    </row>
    <row r="5252" spans="1:3" ht="13.5">
      <c r="A5252" s="527" t="s">
        <v>8905</v>
      </c>
      <c r="B5252" s="528">
        <v>41922</v>
      </c>
      <c r="C5252" s="535">
        <v>100</v>
      </c>
    </row>
    <row r="5253" spans="1:3" ht="13.5">
      <c r="A5253" s="527" t="s">
        <v>8906</v>
      </c>
      <c r="B5253" s="528">
        <v>41922</v>
      </c>
      <c r="C5253" s="535"/>
    </row>
    <row r="5254" spans="1:3" ht="13.5">
      <c r="A5254" s="527" t="s">
        <v>8907</v>
      </c>
      <c r="B5254" s="528">
        <v>41922</v>
      </c>
      <c r="C5254" s="535"/>
    </row>
    <row r="5255" spans="1:3" ht="13.5">
      <c r="A5255" s="527" t="s">
        <v>8908</v>
      </c>
      <c r="B5255" s="528">
        <v>41922</v>
      </c>
      <c r="C5255" s="535"/>
    </row>
    <row r="5256" spans="1:3" ht="13.5">
      <c r="A5256" s="527" t="s">
        <v>8909</v>
      </c>
      <c r="B5256" s="528">
        <v>41922</v>
      </c>
      <c r="C5256" s="535"/>
    </row>
    <row r="5257" spans="1:3" ht="13.5">
      <c r="A5257" s="527" t="s">
        <v>8910</v>
      </c>
      <c r="B5257" s="528">
        <v>41922</v>
      </c>
      <c r="C5257" s="535"/>
    </row>
    <row r="5258" spans="1:3" ht="13.5">
      <c r="A5258" s="527" t="s">
        <v>8911</v>
      </c>
      <c r="B5258" s="528">
        <v>41922</v>
      </c>
      <c r="C5258" s="535"/>
    </row>
    <row r="5259" spans="1:3" ht="13.5">
      <c r="A5259" s="527" t="s">
        <v>8912</v>
      </c>
      <c r="B5259" s="528">
        <v>41922</v>
      </c>
      <c r="C5259" s="535"/>
    </row>
    <row r="5260" spans="1:3" ht="13.5">
      <c r="A5260" s="527" t="s">
        <v>8913</v>
      </c>
      <c r="B5260" s="528">
        <v>41922</v>
      </c>
      <c r="C5260" s="535"/>
    </row>
    <row r="5261" spans="1:3" ht="13.5">
      <c r="A5261" s="527" t="s">
        <v>8914</v>
      </c>
      <c r="B5261" s="528">
        <v>41922</v>
      </c>
      <c r="C5261" s="535"/>
    </row>
    <row r="5262" spans="1:3" ht="13.5">
      <c r="A5262" s="527" t="s">
        <v>8915</v>
      </c>
      <c r="B5262" s="528">
        <v>41922</v>
      </c>
      <c r="C5262" s="535"/>
    </row>
    <row r="5263" spans="1:3" ht="13.5">
      <c r="A5263" s="527" t="s">
        <v>8916</v>
      </c>
      <c r="B5263" s="528">
        <v>41922</v>
      </c>
      <c r="C5263" s="535">
        <v>100</v>
      </c>
    </row>
    <row r="5264" spans="1:3" ht="13.5">
      <c r="A5264" s="527" t="s">
        <v>8917</v>
      </c>
      <c r="B5264" s="528">
        <v>41922</v>
      </c>
      <c r="C5264" s="535"/>
    </row>
    <row r="5265" spans="1:3" ht="13.5">
      <c r="A5265" s="527" t="s">
        <v>8918</v>
      </c>
      <c r="B5265" s="528">
        <v>41922</v>
      </c>
      <c r="C5265" s="535"/>
    </row>
    <row r="5266" spans="1:3" ht="13.5">
      <c r="A5266" s="527" t="s">
        <v>8919</v>
      </c>
      <c r="B5266" s="528">
        <v>41922</v>
      </c>
      <c r="C5266" s="535"/>
    </row>
    <row r="5267" spans="1:3" ht="13.5">
      <c r="A5267" s="527" t="s">
        <v>8920</v>
      </c>
      <c r="B5267" s="528">
        <v>41922</v>
      </c>
      <c r="C5267" s="535"/>
    </row>
    <row r="5268" spans="1:3" ht="13.5">
      <c r="A5268" s="527" t="s">
        <v>8921</v>
      </c>
      <c r="B5268" s="528">
        <v>41922</v>
      </c>
      <c r="C5268" s="535"/>
    </row>
    <row r="5269" spans="1:3" ht="13.5">
      <c r="A5269" s="527" t="s">
        <v>8922</v>
      </c>
      <c r="B5269" s="528">
        <v>41922</v>
      </c>
      <c r="C5269" s="535"/>
    </row>
    <row r="5270" spans="1:3" ht="13.5">
      <c r="A5270" s="527" t="s">
        <v>8923</v>
      </c>
      <c r="B5270" s="528">
        <v>41922</v>
      </c>
      <c r="C5270" s="535"/>
    </row>
    <row r="5271" spans="1:3" ht="13.5">
      <c r="A5271" s="527" t="s">
        <v>8924</v>
      </c>
      <c r="B5271" s="528">
        <v>41922</v>
      </c>
      <c r="C5271" s="535"/>
    </row>
    <row r="5272" spans="1:3" ht="13.5">
      <c r="A5272" s="527" t="s">
        <v>8925</v>
      </c>
      <c r="B5272" s="528">
        <v>41922</v>
      </c>
      <c r="C5272" s="535"/>
    </row>
    <row r="5273" spans="1:3" ht="13.5">
      <c r="A5273" s="527" t="s">
        <v>8926</v>
      </c>
      <c r="B5273" s="528">
        <v>41922</v>
      </c>
      <c r="C5273" s="535"/>
    </row>
    <row r="5274" spans="1:3" ht="13.5">
      <c r="A5274" s="527" t="s">
        <v>6946</v>
      </c>
      <c r="B5274" s="528">
        <v>41922</v>
      </c>
      <c r="C5274" s="535">
        <v>395</v>
      </c>
    </row>
    <row r="5275" spans="1:3" ht="13.5">
      <c r="A5275" s="527" t="s">
        <v>6947</v>
      </c>
      <c r="B5275" s="528">
        <v>41922</v>
      </c>
      <c r="C5275" s="535"/>
    </row>
    <row r="5276" spans="1:3" ht="13.5">
      <c r="A5276" s="527" t="s">
        <v>6948</v>
      </c>
      <c r="B5276" s="528">
        <v>41922</v>
      </c>
      <c r="C5276" s="535"/>
    </row>
    <row r="5277" spans="1:3" ht="13.5">
      <c r="A5277" s="527" t="s">
        <v>6949</v>
      </c>
      <c r="B5277" s="528">
        <v>41922</v>
      </c>
      <c r="C5277" s="535"/>
    </row>
    <row r="5278" spans="1:3" ht="13.5">
      <c r="A5278" s="527" t="s">
        <v>6950</v>
      </c>
      <c r="B5278" s="528">
        <v>41922</v>
      </c>
      <c r="C5278" s="535"/>
    </row>
    <row r="5279" spans="1:3" ht="13.5">
      <c r="A5279" s="527" t="s">
        <v>6951</v>
      </c>
      <c r="B5279" s="528">
        <v>41922</v>
      </c>
      <c r="C5279" s="535"/>
    </row>
    <row r="5280" spans="1:3" ht="13.5">
      <c r="A5280" s="527" t="s">
        <v>6952</v>
      </c>
      <c r="B5280" s="528">
        <v>41922</v>
      </c>
      <c r="C5280" s="535"/>
    </row>
    <row r="5281" spans="1:3" ht="13.5">
      <c r="A5281" s="527" t="s">
        <v>6953</v>
      </c>
      <c r="B5281" s="528">
        <v>41922</v>
      </c>
      <c r="C5281" s="535"/>
    </row>
    <row r="5282" spans="1:3" ht="13.5">
      <c r="A5282" s="527" t="s">
        <v>6954</v>
      </c>
      <c r="B5282" s="528">
        <v>41922</v>
      </c>
      <c r="C5282" s="535"/>
    </row>
    <row r="5283" spans="1:3" ht="13.5">
      <c r="A5283" s="527" t="s">
        <v>6955</v>
      </c>
      <c r="B5283" s="528">
        <v>41922</v>
      </c>
      <c r="C5283" s="535"/>
    </row>
    <row r="5284" spans="1:3" ht="13.5">
      <c r="A5284" s="527" t="s">
        <v>6956</v>
      </c>
      <c r="B5284" s="528">
        <v>41922</v>
      </c>
      <c r="C5284" s="535"/>
    </row>
    <row r="5285" spans="1:3" ht="13.5">
      <c r="A5285" s="527" t="s">
        <v>6957</v>
      </c>
      <c r="B5285" s="528">
        <v>41922</v>
      </c>
      <c r="C5285" s="535">
        <v>390</v>
      </c>
    </row>
    <row r="5286" spans="1:3" ht="13.5">
      <c r="A5286" s="527" t="s">
        <v>6958</v>
      </c>
      <c r="B5286" s="528">
        <v>41922</v>
      </c>
      <c r="C5286" s="535"/>
    </row>
    <row r="5287" spans="1:3" ht="13.5">
      <c r="A5287" s="527" t="s">
        <v>6959</v>
      </c>
      <c r="B5287" s="528">
        <v>41922</v>
      </c>
      <c r="C5287" s="535"/>
    </row>
    <row r="5288" spans="1:3" ht="13.5">
      <c r="A5288" s="527" t="s">
        <v>6960</v>
      </c>
      <c r="B5288" s="528">
        <v>41922</v>
      </c>
      <c r="C5288" s="535"/>
    </row>
    <row r="5289" spans="1:3" ht="13.5">
      <c r="A5289" s="527" t="s">
        <v>6961</v>
      </c>
      <c r="B5289" s="528">
        <v>41922</v>
      </c>
      <c r="C5289" s="535"/>
    </row>
    <row r="5290" spans="1:3" ht="13.5">
      <c r="A5290" s="527" t="s">
        <v>6962</v>
      </c>
      <c r="B5290" s="528">
        <v>41922</v>
      </c>
      <c r="C5290" s="535"/>
    </row>
    <row r="5291" spans="1:3" ht="13.5">
      <c r="A5291" s="527" t="s">
        <v>6963</v>
      </c>
      <c r="B5291" s="528">
        <v>41922</v>
      </c>
      <c r="C5291" s="535"/>
    </row>
    <row r="5292" spans="1:3" ht="13.5">
      <c r="A5292" s="527" t="s">
        <v>6964</v>
      </c>
      <c r="B5292" s="528">
        <v>41922</v>
      </c>
      <c r="C5292" s="535"/>
    </row>
    <row r="5293" spans="1:3" ht="13.5">
      <c r="A5293" s="527" t="s">
        <v>6965</v>
      </c>
      <c r="B5293" s="528">
        <v>41922</v>
      </c>
      <c r="C5293" s="535"/>
    </row>
    <row r="5294" spans="1:3" ht="13.5">
      <c r="A5294" s="527" t="s">
        <v>6966</v>
      </c>
      <c r="B5294" s="528">
        <v>41922</v>
      </c>
      <c r="C5294" s="535"/>
    </row>
    <row r="5295" spans="1:3" ht="13.5">
      <c r="A5295" s="527" t="s">
        <v>6967</v>
      </c>
      <c r="B5295" s="528">
        <v>41922</v>
      </c>
      <c r="C5295" s="535"/>
    </row>
    <row r="5296" spans="1:3" ht="13.5">
      <c r="A5296" s="527" t="s">
        <v>6968</v>
      </c>
      <c r="B5296" s="528">
        <v>41922</v>
      </c>
      <c r="C5296" s="535">
        <v>340</v>
      </c>
    </row>
    <row r="5297" spans="1:3" ht="13.5">
      <c r="A5297" s="527" t="s">
        <v>6969</v>
      </c>
      <c r="B5297" s="528">
        <v>41922</v>
      </c>
      <c r="C5297" s="535"/>
    </row>
    <row r="5298" spans="1:3" ht="13.5">
      <c r="A5298" s="527" t="s">
        <v>6970</v>
      </c>
      <c r="B5298" s="528">
        <v>41922</v>
      </c>
      <c r="C5298" s="535"/>
    </row>
    <row r="5299" spans="1:3" ht="13.5">
      <c r="A5299" s="527" t="s">
        <v>6971</v>
      </c>
      <c r="B5299" s="528">
        <v>41922</v>
      </c>
      <c r="C5299" s="535"/>
    </row>
    <row r="5300" spans="1:3" ht="13.5">
      <c r="A5300" s="527" t="s">
        <v>6972</v>
      </c>
      <c r="B5300" s="528">
        <v>41922</v>
      </c>
      <c r="C5300" s="535"/>
    </row>
    <row r="5301" spans="1:3" ht="13.5">
      <c r="A5301" s="527" t="s">
        <v>6973</v>
      </c>
      <c r="B5301" s="528">
        <v>41922</v>
      </c>
      <c r="C5301" s="535"/>
    </row>
    <row r="5302" spans="1:3" ht="13.5">
      <c r="A5302" s="527" t="s">
        <v>6974</v>
      </c>
      <c r="B5302" s="528">
        <v>41922</v>
      </c>
      <c r="C5302" s="535"/>
    </row>
    <row r="5303" spans="1:3" ht="13.5">
      <c r="A5303" s="527" t="s">
        <v>6975</v>
      </c>
      <c r="B5303" s="528">
        <v>41922</v>
      </c>
      <c r="C5303" s="535"/>
    </row>
    <row r="5304" spans="1:3" ht="13.5">
      <c r="A5304" s="527" t="s">
        <v>6976</v>
      </c>
      <c r="B5304" s="528">
        <v>41922</v>
      </c>
      <c r="C5304" s="535"/>
    </row>
    <row r="5305" spans="1:3" ht="13.5">
      <c r="A5305" s="527" t="s">
        <v>6977</v>
      </c>
      <c r="B5305" s="528">
        <v>41922</v>
      </c>
      <c r="C5305" s="535"/>
    </row>
    <row r="5306" spans="1:3" ht="13.5">
      <c r="A5306" s="527" t="s">
        <v>6978</v>
      </c>
      <c r="B5306" s="528">
        <v>41922</v>
      </c>
      <c r="C5306" s="535"/>
    </row>
    <row r="5307" spans="1:3" ht="13.5">
      <c r="A5307" s="527" t="s">
        <v>6979</v>
      </c>
      <c r="B5307" s="528">
        <v>41922</v>
      </c>
      <c r="C5307" s="535">
        <v>340</v>
      </c>
    </row>
    <row r="5308" spans="1:3" ht="13.5">
      <c r="A5308" s="527" t="s">
        <v>6980</v>
      </c>
      <c r="B5308" s="528">
        <v>41922</v>
      </c>
      <c r="C5308" s="535"/>
    </row>
    <row r="5309" spans="1:3" ht="13.5">
      <c r="A5309" s="527" t="s">
        <v>6981</v>
      </c>
      <c r="B5309" s="528">
        <v>41922</v>
      </c>
      <c r="C5309" s="535"/>
    </row>
    <row r="5310" spans="1:3" ht="13.5">
      <c r="A5310" s="527" t="s">
        <v>6982</v>
      </c>
      <c r="B5310" s="528">
        <v>41922</v>
      </c>
      <c r="C5310" s="535"/>
    </row>
    <row r="5311" spans="1:3" ht="13.5">
      <c r="A5311" s="527" t="s">
        <v>6983</v>
      </c>
      <c r="B5311" s="528">
        <v>41922</v>
      </c>
      <c r="C5311" s="535"/>
    </row>
    <row r="5312" spans="1:3" ht="13.5">
      <c r="A5312" s="527" t="s">
        <v>6984</v>
      </c>
      <c r="B5312" s="528">
        <v>41922</v>
      </c>
      <c r="C5312" s="535"/>
    </row>
    <row r="5313" spans="1:3" ht="13.5">
      <c r="A5313" s="527" t="s">
        <v>6985</v>
      </c>
      <c r="B5313" s="528">
        <v>41922</v>
      </c>
      <c r="C5313" s="535"/>
    </row>
    <row r="5314" spans="1:3" ht="13.5">
      <c r="A5314" s="527" t="s">
        <v>6986</v>
      </c>
      <c r="B5314" s="528">
        <v>41922</v>
      </c>
      <c r="C5314" s="535"/>
    </row>
    <row r="5315" spans="1:3" ht="13.5">
      <c r="A5315" s="527" t="s">
        <v>6987</v>
      </c>
      <c r="B5315" s="528">
        <v>41922</v>
      </c>
      <c r="C5315" s="535"/>
    </row>
    <row r="5316" spans="1:3" ht="13.5">
      <c r="A5316" s="527" t="s">
        <v>6988</v>
      </c>
      <c r="B5316" s="528">
        <v>41922</v>
      </c>
      <c r="C5316" s="535"/>
    </row>
    <row r="5317" spans="1:3" ht="13.5">
      <c r="A5317" s="527" t="s">
        <v>6989</v>
      </c>
      <c r="B5317" s="528">
        <v>41922</v>
      </c>
      <c r="C5317" s="535"/>
    </row>
    <row r="5318" spans="1:3" ht="13.5">
      <c r="A5318" s="527" t="s">
        <v>8927</v>
      </c>
      <c r="B5318" s="528">
        <v>41922</v>
      </c>
      <c r="C5318" s="535">
        <v>50</v>
      </c>
    </row>
    <row r="5319" spans="1:3" ht="13.5">
      <c r="A5319" s="527" t="s">
        <v>8928</v>
      </c>
      <c r="B5319" s="528">
        <v>41922</v>
      </c>
      <c r="C5319" s="535"/>
    </row>
    <row r="5320" spans="1:3" ht="13.5">
      <c r="A5320" s="527" t="s">
        <v>8929</v>
      </c>
      <c r="B5320" s="528">
        <v>41922</v>
      </c>
      <c r="C5320" s="535"/>
    </row>
    <row r="5321" spans="1:3" ht="13.5">
      <c r="A5321" s="527" t="s">
        <v>8930</v>
      </c>
      <c r="B5321" s="528">
        <v>41922</v>
      </c>
      <c r="C5321" s="535"/>
    </row>
    <row r="5322" spans="1:3" ht="13.5">
      <c r="A5322" s="527" t="s">
        <v>8931</v>
      </c>
      <c r="B5322" s="528">
        <v>41922</v>
      </c>
      <c r="C5322" s="535"/>
    </row>
    <row r="5323" spans="1:3" ht="13.5">
      <c r="A5323" s="527" t="s">
        <v>8932</v>
      </c>
      <c r="B5323" s="528">
        <v>41922</v>
      </c>
      <c r="C5323" s="535"/>
    </row>
    <row r="5324" spans="1:3" ht="13.5">
      <c r="A5324" s="527" t="s">
        <v>8933</v>
      </c>
      <c r="B5324" s="528">
        <v>41922</v>
      </c>
      <c r="C5324" s="535"/>
    </row>
    <row r="5325" spans="1:3" ht="13.5">
      <c r="A5325" s="527" t="s">
        <v>8934</v>
      </c>
      <c r="B5325" s="528">
        <v>41922</v>
      </c>
      <c r="C5325" s="535"/>
    </row>
    <row r="5326" spans="1:3" ht="13.5">
      <c r="A5326" s="527" t="s">
        <v>8935</v>
      </c>
      <c r="B5326" s="528">
        <v>41922</v>
      </c>
      <c r="C5326" s="535"/>
    </row>
    <row r="5327" spans="1:3" ht="13.5">
      <c r="A5327" s="527" t="s">
        <v>8936</v>
      </c>
      <c r="B5327" s="528">
        <v>41922</v>
      </c>
      <c r="C5327" s="535"/>
    </row>
    <row r="5328" spans="1:3" ht="13.5">
      <c r="A5328" s="527" t="s">
        <v>8937</v>
      </c>
      <c r="B5328" s="528">
        <v>41922</v>
      </c>
      <c r="C5328" s="535"/>
    </row>
    <row r="5329" spans="1:3" ht="13.5">
      <c r="A5329" s="527" t="s">
        <v>8938</v>
      </c>
      <c r="B5329" s="528">
        <v>41922</v>
      </c>
      <c r="C5329" s="535">
        <v>50</v>
      </c>
    </row>
    <row r="5330" spans="1:3" ht="13.5">
      <c r="A5330" s="527" t="s">
        <v>8939</v>
      </c>
      <c r="B5330" s="528">
        <v>41922</v>
      </c>
      <c r="C5330" s="535"/>
    </row>
    <row r="5331" spans="1:3" ht="13.5">
      <c r="A5331" s="527" t="s">
        <v>8940</v>
      </c>
      <c r="B5331" s="528">
        <v>41922</v>
      </c>
      <c r="C5331" s="535"/>
    </row>
    <row r="5332" spans="1:3" ht="13.5">
      <c r="A5332" s="527" t="s">
        <v>8941</v>
      </c>
      <c r="B5332" s="528">
        <v>41922</v>
      </c>
      <c r="C5332" s="535"/>
    </row>
    <row r="5333" spans="1:3" ht="13.5">
      <c r="A5333" s="527" t="s">
        <v>8942</v>
      </c>
      <c r="B5333" s="528">
        <v>41922</v>
      </c>
      <c r="C5333" s="535"/>
    </row>
    <row r="5334" spans="1:3" ht="13.5">
      <c r="A5334" s="527" t="s">
        <v>8943</v>
      </c>
      <c r="B5334" s="528">
        <v>41922</v>
      </c>
      <c r="C5334" s="535"/>
    </row>
    <row r="5335" spans="1:3" ht="13.5">
      <c r="A5335" s="527" t="s">
        <v>8944</v>
      </c>
      <c r="B5335" s="528">
        <v>41922</v>
      </c>
      <c r="C5335" s="535"/>
    </row>
    <row r="5336" spans="1:3" ht="13.5">
      <c r="A5336" s="527" t="s">
        <v>8945</v>
      </c>
      <c r="B5336" s="528">
        <v>41922</v>
      </c>
      <c r="C5336" s="535"/>
    </row>
    <row r="5337" spans="1:3" ht="13.5">
      <c r="A5337" s="527" t="s">
        <v>8946</v>
      </c>
      <c r="B5337" s="528">
        <v>41922</v>
      </c>
      <c r="C5337" s="535"/>
    </row>
    <row r="5338" spans="1:3" ht="13.5">
      <c r="A5338" s="527" t="s">
        <v>8947</v>
      </c>
      <c r="B5338" s="528">
        <v>41922</v>
      </c>
      <c r="C5338" s="535"/>
    </row>
    <row r="5339" spans="1:3" ht="13.5">
      <c r="A5339" s="527" t="s">
        <v>8948</v>
      </c>
      <c r="B5339" s="528">
        <v>41922</v>
      </c>
      <c r="C5339" s="535"/>
    </row>
    <row r="5340" spans="1:3" ht="13.5">
      <c r="A5340" s="527" t="s">
        <v>8949</v>
      </c>
      <c r="B5340" s="528">
        <v>41922</v>
      </c>
      <c r="C5340" s="535">
        <v>50</v>
      </c>
    </row>
    <row r="5341" spans="1:3" ht="13.5">
      <c r="A5341" s="527" t="s">
        <v>8950</v>
      </c>
      <c r="B5341" s="528">
        <v>41922</v>
      </c>
      <c r="C5341" s="535"/>
    </row>
    <row r="5342" spans="1:3" ht="13.5">
      <c r="A5342" s="527" t="s">
        <v>8951</v>
      </c>
      <c r="B5342" s="528">
        <v>41922</v>
      </c>
      <c r="C5342" s="535"/>
    </row>
    <row r="5343" spans="1:3" ht="13.5">
      <c r="A5343" s="527" t="s">
        <v>8952</v>
      </c>
      <c r="B5343" s="528">
        <v>41922</v>
      </c>
      <c r="C5343" s="535"/>
    </row>
    <row r="5344" spans="1:3" ht="13.5">
      <c r="A5344" s="527" t="s">
        <v>8953</v>
      </c>
      <c r="B5344" s="528">
        <v>41922</v>
      </c>
      <c r="C5344" s="535"/>
    </row>
    <row r="5345" spans="1:3" ht="13.5">
      <c r="A5345" s="527" t="s">
        <v>8954</v>
      </c>
      <c r="B5345" s="528">
        <v>41922</v>
      </c>
      <c r="C5345" s="535"/>
    </row>
    <row r="5346" spans="1:3" ht="13.5">
      <c r="A5346" s="527" t="s">
        <v>8955</v>
      </c>
      <c r="B5346" s="528">
        <v>41922</v>
      </c>
      <c r="C5346" s="535"/>
    </row>
    <row r="5347" spans="1:3" ht="13.5">
      <c r="A5347" s="527" t="s">
        <v>8956</v>
      </c>
      <c r="B5347" s="528">
        <v>41922</v>
      </c>
      <c r="C5347" s="535"/>
    </row>
    <row r="5348" spans="1:3" ht="13.5">
      <c r="A5348" s="527" t="s">
        <v>8957</v>
      </c>
      <c r="B5348" s="528">
        <v>41922</v>
      </c>
      <c r="C5348" s="535"/>
    </row>
    <row r="5349" spans="1:3" ht="13.5">
      <c r="A5349" s="527" t="s">
        <v>8958</v>
      </c>
      <c r="B5349" s="528">
        <v>41922</v>
      </c>
      <c r="C5349" s="535"/>
    </row>
    <row r="5350" spans="1:3" ht="13.5">
      <c r="A5350" s="527" t="s">
        <v>8959</v>
      </c>
      <c r="B5350" s="528">
        <v>41922</v>
      </c>
      <c r="C5350" s="535"/>
    </row>
    <row r="5351" spans="1:3" ht="13.5">
      <c r="A5351" s="527" t="s">
        <v>8960</v>
      </c>
      <c r="B5351" s="528">
        <v>41922</v>
      </c>
      <c r="C5351" s="535">
        <v>50</v>
      </c>
    </row>
    <row r="5352" spans="1:3" ht="13.5">
      <c r="A5352" s="527" t="s">
        <v>8961</v>
      </c>
      <c r="B5352" s="528">
        <v>41922</v>
      </c>
      <c r="C5352" s="535"/>
    </row>
    <row r="5353" spans="1:3" ht="13.5">
      <c r="A5353" s="527" t="s">
        <v>8962</v>
      </c>
      <c r="B5353" s="528">
        <v>41922</v>
      </c>
      <c r="C5353" s="535"/>
    </row>
    <row r="5354" spans="1:3" ht="13.5">
      <c r="A5354" s="527" t="s">
        <v>8963</v>
      </c>
      <c r="B5354" s="528">
        <v>41922</v>
      </c>
      <c r="C5354" s="535"/>
    </row>
    <row r="5355" spans="1:3" ht="13.5">
      <c r="A5355" s="527" t="s">
        <v>8964</v>
      </c>
      <c r="B5355" s="528">
        <v>41922</v>
      </c>
      <c r="C5355" s="535"/>
    </row>
    <row r="5356" spans="1:3" ht="13.5">
      <c r="A5356" s="527" t="s">
        <v>8965</v>
      </c>
      <c r="B5356" s="528">
        <v>41922</v>
      </c>
      <c r="C5356" s="535"/>
    </row>
    <row r="5357" spans="1:3" ht="13.5">
      <c r="A5357" s="527" t="s">
        <v>8966</v>
      </c>
      <c r="B5357" s="528">
        <v>41922</v>
      </c>
      <c r="C5357" s="535"/>
    </row>
    <row r="5358" spans="1:3" ht="13.5">
      <c r="A5358" s="527" t="s">
        <v>8967</v>
      </c>
      <c r="B5358" s="528">
        <v>41922</v>
      </c>
      <c r="C5358" s="535"/>
    </row>
    <row r="5359" spans="1:3" ht="13.5">
      <c r="A5359" s="527" t="s">
        <v>8968</v>
      </c>
      <c r="B5359" s="528">
        <v>41922</v>
      </c>
      <c r="C5359" s="535"/>
    </row>
    <row r="5360" spans="1:3" ht="13.5">
      <c r="A5360" s="527" t="s">
        <v>8969</v>
      </c>
      <c r="B5360" s="528">
        <v>41922</v>
      </c>
      <c r="C5360" s="535"/>
    </row>
    <row r="5361" spans="1:3" ht="13.5">
      <c r="A5361" s="527" t="s">
        <v>8970</v>
      </c>
      <c r="B5361" s="528">
        <v>41922</v>
      </c>
      <c r="C5361" s="535"/>
    </row>
    <row r="5362" spans="1:3" ht="13.5">
      <c r="A5362" s="527" t="s">
        <v>8971</v>
      </c>
      <c r="B5362" s="528">
        <v>41922</v>
      </c>
      <c r="C5362" s="535">
        <v>50</v>
      </c>
    </row>
    <row r="5363" spans="1:3" ht="13.5">
      <c r="A5363" s="527" t="s">
        <v>8972</v>
      </c>
      <c r="B5363" s="528">
        <v>41922</v>
      </c>
      <c r="C5363" s="535"/>
    </row>
    <row r="5364" spans="1:3" ht="13.5">
      <c r="A5364" s="527" t="s">
        <v>8973</v>
      </c>
      <c r="B5364" s="528">
        <v>41922</v>
      </c>
      <c r="C5364" s="535"/>
    </row>
    <row r="5365" spans="1:3" ht="13.5">
      <c r="A5365" s="527" t="s">
        <v>8974</v>
      </c>
      <c r="B5365" s="528">
        <v>41922</v>
      </c>
      <c r="C5365" s="535"/>
    </row>
    <row r="5366" spans="1:3" ht="13.5">
      <c r="A5366" s="527" t="s">
        <v>8975</v>
      </c>
      <c r="B5366" s="528">
        <v>41922</v>
      </c>
      <c r="C5366" s="535"/>
    </row>
    <row r="5367" spans="1:3" ht="13.5">
      <c r="A5367" s="527" t="s">
        <v>8976</v>
      </c>
      <c r="B5367" s="528">
        <v>41922</v>
      </c>
      <c r="C5367" s="535"/>
    </row>
    <row r="5368" spans="1:3" ht="13.5">
      <c r="A5368" s="527" t="s">
        <v>8977</v>
      </c>
      <c r="B5368" s="528">
        <v>41922</v>
      </c>
      <c r="C5368" s="535"/>
    </row>
    <row r="5369" spans="1:3" ht="13.5">
      <c r="A5369" s="527" t="s">
        <v>8978</v>
      </c>
      <c r="B5369" s="528">
        <v>41922</v>
      </c>
      <c r="C5369" s="535"/>
    </row>
    <row r="5370" spans="1:3" ht="13.5">
      <c r="A5370" s="527" t="s">
        <v>8979</v>
      </c>
      <c r="B5370" s="528">
        <v>41922</v>
      </c>
      <c r="C5370" s="535"/>
    </row>
    <row r="5371" spans="1:3" ht="13.5">
      <c r="A5371" s="527" t="s">
        <v>8980</v>
      </c>
      <c r="B5371" s="528">
        <v>41922</v>
      </c>
      <c r="C5371" s="535"/>
    </row>
    <row r="5372" spans="1:3" ht="13.5">
      <c r="A5372" s="527" t="s">
        <v>8981</v>
      </c>
      <c r="B5372" s="528">
        <v>41922</v>
      </c>
      <c r="C5372" s="535"/>
    </row>
    <row r="5373" spans="1:3" ht="13.5">
      <c r="A5373" s="527" t="s">
        <v>8982</v>
      </c>
      <c r="B5373" s="528">
        <v>41922</v>
      </c>
      <c r="C5373" s="535">
        <v>9</v>
      </c>
    </row>
    <row r="5374" spans="1:3" ht="13.5">
      <c r="A5374" s="527" t="s">
        <v>8983</v>
      </c>
      <c r="B5374" s="528">
        <v>41922</v>
      </c>
      <c r="C5374" s="535"/>
    </row>
    <row r="5375" spans="1:3" ht="13.5">
      <c r="A5375" s="527" t="s">
        <v>8984</v>
      </c>
      <c r="B5375" s="528">
        <v>41922</v>
      </c>
      <c r="C5375" s="535"/>
    </row>
    <row r="5376" spans="1:3" ht="13.5">
      <c r="A5376" s="527" t="s">
        <v>8985</v>
      </c>
      <c r="B5376" s="528">
        <v>41922</v>
      </c>
      <c r="C5376" s="535"/>
    </row>
    <row r="5377" spans="1:3" ht="13.5">
      <c r="A5377" s="527" t="s">
        <v>8986</v>
      </c>
      <c r="B5377" s="528">
        <v>41922</v>
      </c>
      <c r="C5377" s="535"/>
    </row>
    <row r="5378" spans="1:3" ht="13.5">
      <c r="A5378" s="527" t="s">
        <v>8987</v>
      </c>
      <c r="B5378" s="528">
        <v>41922</v>
      </c>
      <c r="C5378" s="535"/>
    </row>
    <row r="5379" spans="1:3" ht="13.5">
      <c r="A5379" s="527" t="s">
        <v>8988</v>
      </c>
      <c r="B5379" s="528">
        <v>41922</v>
      </c>
      <c r="C5379" s="535"/>
    </row>
    <row r="5380" spans="1:3" ht="13.5">
      <c r="A5380" s="527" t="s">
        <v>8989</v>
      </c>
      <c r="B5380" s="528">
        <v>41922</v>
      </c>
      <c r="C5380" s="535"/>
    </row>
    <row r="5381" spans="1:3" ht="13.5">
      <c r="A5381" s="527" t="s">
        <v>8990</v>
      </c>
      <c r="B5381" s="528">
        <v>41922</v>
      </c>
      <c r="C5381" s="535"/>
    </row>
    <row r="5382" spans="1:3" ht="13.5">
      <c r="A5382" s="527" t="s">
        <v>8991</v>
      </c>
      <c r="B5382" s="528">
        <v>41922</v>
      </c>
      <c r="C5382" s="535"/>
    </row>
    <row r="5383" spans="1:3" ht="13.5">
      <c r="A5383" s="527" t="s">
        <v>8992</v>
      </c>
      <c r="B5383" s="528">
        <v>41922</v>
      </c>
      <c r="C5383" s="535"/>
    </row>
    <row r="5384" spans="1:3" ht="13.5">
      <c r="A5384" s="527" t="s">
        <v>8993</v>
      </c>
      <c r="B5384" s="528">
        <v>41922</v>
      </c>
      <c r="C5384" s="535">
        <v>50</v>
      </c>
    </row>
    <row r="5385" spans="1:3" ht="13.5">
      <c r="A5385" s="527" t="s">
        <v>8994</v>
      </c>
      <c r="B5385" s="528">
        <v>41922</v>
      </c>
      <c r="C5385" s="535"/>
    </row>
    <row r="5386" spans="1:3" ht="13.5">
      <c r="A5386" s="527" t="s">
        <v>8995</v>
      </c>
      <c r="B5386" s="528">
        <v>41922</v>
      </c>
      <c r="C5386" s="535"/>
    </row>
    <row r="5387" spans="1:3" ht="13.5">
      <c r="A5387" s="527" t="s">
        <v>8996</v>
      </c>
      <c r="B5387" s="528">
        <v>41922</v>
      </c>
      <c r="C5387" s="535"/>
    </row>
    <row r="5388" spans="1:3" ht="13.5">
      <c r="A5388" s="527" t="s">
        <v>8997</v>
      </c>
      <c r="B5388" s="528">
        <v>41922</v>
      </c>
      <c r="C5388" s="535"/>
    </row>
    <row r="5389" spans="1:3" ht="13.5">
      <c r="A5389" s="527" t="s">
        <v>8998</v>
      </c>
      <c r="B5389" s="528">
        <v>41922</v>
      </c>
      <c r="C5389" s="535"/>
    </row>
    <row r="5390" spans="1:3" ht="13.5">
      <c r="A5390" s="527" t="s">
        <v>8999</v>
      </c>
      <c r="B5390" s="528">
        <v>41922</v>
      </c>
      <c r="C5390" s="535"/>
    </row>
    <row r="5391" spans="1:3" ht="13.5">
      <c r="A5391" s="527" t="s">
        <v>9000</v>
      </c>
      <c r="B5391" s="528">
        <v>41922</v>
      </c>
      <c r="C5391" s="535"/>
    </row>
    <row r="5392" spans="1:3" ht="13.5">
      <c r="A5392" s="527" t="s">
        <v>9001</v>
      </c>
      <c r="B5392" s="528">
        <v>41922</v>
      </c>
      <c r="C5392" s="535"/>
    </row>
    <row r="5393" spans="1:3" ht="13.5">
      <c r="A5393" s="527" t="s">
        <v>9002</v>
      </c>
      <c r="B5393" s="528">
        <v>41922</v>
      </c>
      <c r="C5393" s="535"/>
    </row>
    <row r="5394" spans="1:3" ht="13.5">
      <c r="A5394" s="527" t="s">
        <v>9003</v>
      </c>
      <c r="B5394" s="528">
        <v>41922</v>
      </c>
      <c r="C5394" s="535"/>
    </row>
    <row r="5395" spans="1:3" ht="13.5">
      <c r="A5395" s="527" t="s">
        <v>9004</v>
      </c>
      <c r="B5395" s="528">
        <v>41922</v>
      </c>
      <c r="C5395" s="535">
        <v>50</v>
      </c>
    </row>
    <row r="5396" spans="1:3" ht="13.5">
      <c r="A5396" s="527" t="s">
        <v>9005</v>
      </c>
      <c r="B5396" s="528">
        <v>41922</v>
      </c>
      <c r="C5396" s="535"/>
    </row>
    <row r="5397" spans="1:3" ht="13.5">
      <c r="A5397" s="527" t="s">
        <v>9006</v>
      </c>
      <c r="B5397" s="528">
        <v>41922</v>
      </c>
      <c r="C5397" s="535"/>
    </row>
    <row r="5398" spans="1:3" ht="13.5">
      <c r="A5398" s="527" t="s">
        <v>9007</v>
      </c>
      <c r="B5398" s="528">
        <v>41922</v>
      </c>
      <c r="C5398" s="535"/>
    </row>
    <row r="5399" spans="1:3" ht="13.5">
      <c r="A5399" s="527" t="s">
        <v>9008</v>
      </c>
      <c r="B5399" s="528">
        <v>41922</v>
      </c>
      <c r="C5399" s="535"/>
    </row>
    <row r="5400" spans="1:3" ht="13.5">
      <c r="A5400" s="527" t="s">
        <v>9009</v>
      </c>
      <c r="B5400" s="528">
        <v>41922</v>
      </c>
      <c r="C5400" s="535"/>
    </row>
    <row r="5401" spans="1:3" ht="13.5">
      <c r="A5401" s="527" t="s">
        <v>9010</v>
      </c>
      <c r="B5401" s="528">
        <v>41922</v>
      </c>
      <c r="C5401" s="535"/>
    </row>
    <row r="5402" spans="1:3" ht="13.5">
      <c r="A5402" s="527" t="s">
        <v>9011</v>
      </c>
      <c r="B5402" s="528">
        <v>41922</v>
      </c>
      <c r="C5402" s="535"/>
    </row>
    <row r="5403" spans="1:3" ht="13.5">
      <c r="A5403" s="527" t="s">
        <v>9012</v>
      </c>
      <c r="B5403" s="528">
        <v>41922</v>
      </c>
      <c r="C5403" s="535"/>
    </row>
    <row r="5404" spans="1:3" ht="13.5">
      <c r="A5404" s="527" t="s">
        <v>9013</v>
      </c>
      <c r="B5404" s="528">
        <v>41922</v>
      </c>
      <c r="C5404" s="535"/>
    </row>
    <row r="5405" spans="1:3" ht="13.5">
      <c r="A5405" s="527" t="s">
        <v>9014</v>
      </c>
      <c r="B5405" s="528">
        <v>41922</v>
      </c>
      <c r="C5405" s="535"/>
    </row>
    <row r="5406" spans="1:3" ht="13.5">
      <c r="A5406" s="527" t="s">
        <v>9015</v>
      </c>
      <c r="B5406" s="528">
        <v>41922</v>
      </c>
      <c r="C5406" s="535">
        <v>62</v>
      </c>
    </row>
    <row r="5407" spans="1:3" ht="13.5">
      <c r="A5407" s="527" t="s">
        <v>9016</v>
      </c>
      <c r="B5407" s="528">
        <v>41922</v>
      </c>
      <c r="C5407" s="535"/>
    </row>
    <row r="5408" spans="1:3" ht="13.5">
      <c r="A5408" s="527" t="s">
        <v>9017</v>
      </c>
      <c r="B5408" s="528">
        <v>41922</v>
      </c>
      <c r="C5408" s="535"/>
    </row>
    <row r="5409" spans="1:3" ht="13.5">
      <c r="A5409" s="527" t="s">
        <v>9018</v>
      </c>
      <c r="B5409" s="528">
        <v>41922</v>
      </c>
      <c r="C5409" s="535"/>
    </row>
    <row r="5410" spans="1:3" ht="13.5">
      <c r="A5410" s="527" t="s">
        <v>9019</v>
      </c>
      <c r="B5410" s="528">
        <v>41922</v>
      </c>
      <c r="C5410" s="535"/>
    </row>
    <row r="5411" spans="1:3" ht="13.5">
      <c r="A5411" s="527" t="s">
        <v>9020</v>
      </c>
      <c r="B5411" s="528">
        <v>41922</v>
      </c>
      <c r="C5411" s="535"/>
    </row>
    <row r="5412" spans="1:3" ht="13.5">
      <c r="A5412" s="527" t="s">
        <v>9021</v>
      </c>
      <c r="B5412" s="528">
        <v>41922</v>
      </c>
      <c r="C5412" s="535"/>
    </row>
    <row r="5413" spans="1:3" ht="13.5">
      <c r="A5413" s="527" t="s">
        <v>9022</v>
      </c>
      <c r="B5413" s="528">
        <v>41922</v>
      </c>
      <c r="C5413" s="535"/>
    </row>
    <row r="5414" spans="1:3" ht="13.5">
      <c r="A5414" s="527" t="s">
        <v>9023</v>
      </c>
      <c r="B5414" s="528">
        <v>41922</v>
      </c>
      <c r="C5414" s="535"/>
    </row>
    <row r="5415" spans="1:3" ht="13.5">
      <c r="A5415" s="527" t="s">
        <v>9024</v>
      </c>
      <c r="B5415" s="528">
        <v>41922</v>
      </c>
      <c r="C5415" s="535"/>
    </row>
    <row r="5416" spans="1:3" ht="13.5">
      <c r="A5416" s="527" t="s">
        <v>9025</v>
      </c>
      <c r="B5416" s="528">
        <v>41922</v>
      </c>
      <c r="C5416" s="535"/>
    </row>
    <row r="5417" spans="1:3" ht="13.5">
      <c r="A5417" s="527" t="s">
        <v>9026</v>
      </c>
      <c r="B5417" s="528">
        <v>41922</v>
      </c>
      <c r="C5417" s="535">
        <v>100</v>
      </c>
    </row>
    <row r="5418" spans="1:3" ht="13.5">
      <c r="A5418" s="527" t="s">
        <v>9027</v>
      </c>
      <c r="B5418" s="528">
        <v>41922</v>
      </c>
      <c r="C5418" s="535"/>
    </row>
    <row r="5419" spans="1:3" ht="13.5">
      <c r="A5419" s="527" t="s">
        <v>9028</v>
      </c>
      <c r="B5419" s="528">
        <v>41922</v>
      </c>
      <c r="C5419" s="535"/>
    </row>
    <row r="5420" spans="1:3" ht="13.5">
      <c r="A5420" s="527" t="s">
        <v>9029</v>
      </c>
      <c r="B5420" s="528">
        <v>41922</v>
      </c>
      <c r="C5420" s="535"/>
    </row>
    <row r="5421" spans="1:3" ht="13.5">
      <c r="A5421" s="527" t="s">
        <v>9030</v>
      </c>
      <c r="B5421" s="528">
        <v>41922</v>
      </c>
      <c r="C5421" s="535"/>
    </row>
    <row r="5422" spans="1:3" ht="13.5">
      <c r="A5422" s="527" t="s">
        <v>9031</v>
      </c>
      <c r="B5422" s="528">
        <v>41922</v>
      </c>
      <c r="C5422" s="535"/>
    </row>
    <row r="5423" spans="1:3" ht="13.5">
      <c r="A5423" s="527" t="s">
        <v>9032</v>
      </c>
      <c r="B5423" s="528">
        <v>41922</v>
      </c>
      <c r="C5423" s="535"/>
    </row>
    <row r="5424" spans="1:3" ht="13.5">
      <c r="A5424" s="527" t="s">
        <v>9033</v>
      </c>
      <c r="B5424" s="528">
        <v>41922</v>
      </c>
      <c r="C5424" s="535"/>
    </row>
    <row r="5425" spans="1:3" ht="13.5">
      <c r="A5425" s="527" t="s">
        <v>9034</v>
      </c>
      <c r="B5425" s="528">
        <v>41922</v>
      </c>
      <c r="C5425" s="535"/>
    </row>
    <row r="5426" spans="1:3" ht="13.5">
      <c r="A5426" s="527" t="s">
        <v>9035</v>
      </c>
      <c r="B5426" s="528">
        <v>41922</v>
      </c>
      <c r="C5426" s="535"/>
    </row>
    <row r="5427" spans="1:3" ht="13.5">
      <c r="A5427" s="527" t="s">
        <v>9036</v>
      </c>
      <c r="B5427" s="528">
        <v>41922</v>
      </c>
      <c r="C5427" s="535"/>
    </row>
    <row r="5428" spans="1:3" ht="13.5">
      <c r="A5428" s="527" t="s">
        <v>7144</v>
      </c>
      <c r="B5428" s="528">
        <v>41922</v>
      </c>
      <c r="C5428" s="535">
        <v>169</v>
      </c>
    </row>
    <row r="5429" spans="1:3" ht="13.5">
      <c r="A5429" s="527" t="s">
        <v>7145</v>
      </c>
      <c r="B5429" s="528">
        <v>41922</v>
      </c>
      <c r="C5429" s="535"/>
    </row>
    <row r="5430" spans="1:3" ht="13.5">
      <c r="A5430" s="527" t="s">
        <v>7146</v>
      </c>
      <c r="B5430" s="528">
        <v>41922</v>
      </c>
      <c r="C5430" s="535"/>
    </row>
    <row r="5431" spans="1:3" ht="13.5">
      <c r="A5431" s="527" t="s">
        <v>7147</v>
      </c>
      <c r="B5431" s="528">
        <v>41922</v>
      </c>
      <c r="C5431" s="535"/>
    </row>
    <row r="5432" spans="1:3" ht="13.5">
      <c r="A5432" s="527" t="s">
        <v>7148</v>
      </c>
      <c r="B5432" s="528">
        <v>41922</v>
      </c>
      <c r="C5432" s="535"/>
    </row>
    <row r="5433" spans="1:3" ht="13.5">
      <c r="A5433" s="527" t="s">
        <v>7149</v>
      </c>
      <c r="B5433" s="528">
        <v>41922</v>
      </c>
      <c r="C5433" s="535"/>
    </row>
    <row r="5434" spans="1:3" ht="13.5">
      <c r="A5434" s="527" t="s">
        <v>7150</v>
      </c>
      <c r="B5434" s="528">
        <v>41922</v>
      </c>
      <c r="C5434" s="535"/>
    </row>
    <row r="5435" spans="1:3" ht="13.5">
      <c r="A5435" s="527" t="s">
        <v>7151</v>
      </c>
      <c r="B5435" s="528">
        <v>41922</v>
      </c>
      <c r="C5435" s="535"/>
    </row>
    <row r="5436" spans="1:3" ht="13.5">
      <c r="A5436" s="527" t="s">
        <v>7152</v>
      </c>
      <c r="B5436" s="528">
        <v>41922</v>
      </c>
      <c r="C5436" s="535"/>
    </row>
    <row r="5437" spans="1:3" ht="13.5">
      <c r="A5437" s="527" t="s">
        <v>7153</v>
      </c>
      <c r="B5437" s="528">
        <v>41922</v>
      </c>
      <c r="C5437" s="535"/>
    </row>
    <row r="5438" spans="1:3" ht="13.5">
      <c r="A5438" s="527" t="s">
        <v>7154</v>
      </c>
      <c r="B5438" s="528">
        <v>41922</v>
      </c>
      <c r="C5438" s="535"/>
    </row>
    <row r="5439" spans="1:3" ht="13.5">
      <c r="A5439" s="527" t="s">
        <v>7155</v>
      </c>
      <c r="B5439" s="528">
        <v>41922</v>
      </c>
      <c r="C5439" s="535">
        <v>200</v>
      </c>
    </row>
    <row r="5440" spans="1:3" ht="13.5">
      <c r="A5440" s="527" t="s">
        <v>7156</v>
      </c>
      <c r="B5440" s="528">
        <v>41922</v>
      </c>
      <c r="C5440" s="535"/>
    </row>
    <row r="5441" spans="1:3" ht="13.5">
      <c r="A5441" s="527" t="s">
        <v>7157</v>
      </c>
      <c r="B5441" s="528">
        <v>41922</v>
      </c>
      <c r="C5441" s="535"/>
    </row>
    <row r="5442" spans="1:3" ht="13.5">
      <c r="A5442" s="527" t="s">
        <v>7158</v>
      </c>
      <c r="B5442" s="528">
        <v>41922</v>
      </c>
      <c r="C5442" s="535"/>
    </row>
    <row r="5443" spans="1:3" ht="13.5">
      <c r="A5443" s="527" t="s">
        <v>7159</v>
      </c>
      <c r="B5443" s="528">
        <v>41922</v>
      </c>
      <c r="C5443" s="535"/>
    </row>
    <row r="5444" spans="1:3" ht="13.5">
      <c r="A5444" s="527" t="s">
        <v>7160</v>
      </c>
      <c r="B5444" s="528">
        <v>41922</v>
      </c>
      <c r="C5444" s="535"/>
    </row>
    <row r="5445" spans="1:3" ht="13.5">
      <c r="A5445" s="527" t="s">
        <v>7161</v>
      </c>
      <c r="B5445" s="528">
        <v>41922</v>
      </c>
      <c r="C5445" s="535"/>
    </row>
    <row r="5446" spans="1:3" ht="13.5">
      <c r="A5446" s="527" t="s">
        <v>7162</v>
      </c>
      <c r="B5446" s="528">
        <v>41922</v>
      </c>
      <c r="C5446" s="535"/>
    </row>
    <row r="5447" spans="1:3" ht="13.5">
      <c r="A5447" s="527" t="s">
        <v>7163</v>
      </c>
      <c r="B5447" s="528">
        <v>41922</v>
      </c>
      <c r="C5447" s="535"/>
    </row>
    <row r="5448" spans="1:3" ht="13.5">
      <c r="A5448" s="527" t="s">
        <v>7164</v>
      </c>
      <c r="B5448" s="528">
        <v>41922</v>
      </c>
      <c r="C5448" s="535"/>
    </row>
    <row r="5449" spans="1:3" ht="13.5">
      <c r="A5449" s="527" t="s">
        <v>7165</v>
      </c>
      <c r="B5449" s="528">
        <v>41922</v>
      </c>
      <c r="C5449" s="535"/>
    </row>
    <row r="5450" spans="1:3" ht="13.5">
      <c r="A5450" s="527" t="s">
        <v>9037</v>
      </c>
      <c r="B5450" s="528">
        <v>41922</v>
      </c>
      <c r="C5450" s="535">
        <v>73</v>
      </c>
    </row>
    <row r="5451" spans="1:3" ht="13.5">
      <c r="A5451" s="527" t="s">
        <v>9038</v>
      </c>
      <c r="B5451" s="528">
        <v>41922</v>
      </c>
      <c r="C5451" s="535"/>
    </row>
    <row r="5452" spans="1:3" ht="13.5">
      <c r="A5452" s="527" t="s">
        <v>9039</v>
      </c>
      <c r="B5452" s="528">
        <v>41922</v>
      </c>
      <c r="C5452" s="535"/>
    </row>
    <row r="5453" spans="1:3" ht="13.5">
      <c r="A5453" s="527" t="s">
        <v>9040</v>
      </c>
      <c r="B5453" s="528">
        <v>41922</v>
      </c>
      <c r="C5453" s="535"/>
    </row>
    <row r="5454" spans="1:3" ht="13.5">
      <c r="A5454" s="527" t="s">
        <v>9041</v>
      </c>
      <c r="B5454" s="528">
        <v>41922</v>
      </c>
      <c r="C5454" s="535"/>
    </row>
    <row r="5455" spans="1:3" ht="13.5">
      <c r="A5455" s="527" t="s">
        <v>9042</v>
      </c>
      <c r="B5455" s="528">
        <v>41922</v>
      </c>
      <c r="C5455" s="535"/>
    </row>
    <row r="5456" spans="1:3" ht="13.5">
      <c r="A5456" s="527" t="s">
        <v>9043</v>
      </c>
      <c r="B5456" s="528">
        <v>41922</v>
      </c>
      <c r="C5456" s="535"/>
    </row>
    <row r="5457" spans="1:3" ht="13.5">
      <c r="A5457" s="527" t="s">
        <v>9044</v>
      </c>
      <c r="B5457" s="528">
        <v>41922</v>
      </c>
      <c r="C5457" s="535"/>
    </row>
    <row r="5458" spans="1:3" ht="13.5">
      <c r="A5458" s="527" t="s">
        <v>9045</v>
      </c>
      <c r="B5458" s="528">
        <v>41922</v>
      </c>
      <c r="C5458" s="535"/>
    </row>
    <row r="5459" spans="1:3" ht="13.5">
      <c r="A5459" s="527" t="s">
        <v>9046</v>
      </c>
      <c r="B5459" s="528">
        <v>41922</v>
      </c>
      <c r="C5459" s="535"/>
    </row>
    <row r="5460" spans="1:3" ht="13.5">
      <c r="A5460" s="527" t="s">
        <v>9047</v>
      </c>
      <c r="B5460" s="528">
        <v>41922</v>
      </c>
      <c r="C5460" s="535"/>
    </row>
    <row r="5461" spans="1:3" ht="13.5">
      <c r="A5461" s="527" t="s">
        <v>9048</v>
      </c>
      <c r="B5461" s="528">
        <v>41922</v>
      </c>
      <c r="C5461" s="535">
        <v>50</v>
      </c>
    </row>
    <row r="5462" spans="1:3" ht="13.5">
      <c r="A5462" s="527" t="s">
        <v>9049</v>
      </c>
      <c r="B5462" s="528">
        <v>41922</v>
      </c>
      <c r="C5462" s="535"/>
    </row>
    <row r="5463" spans="1:3" ht="13.5">
      <c r="A5463" s="527" t="s">
        <v>9050</v>
      </c>
      <c r="B5463" s="528">
        <v>41922</v>
      </c>
      <c r="C5463" s="535"/>
    </row>
    <row r="5464" spans="1:3" ht="13.5">
      <c r="A5464" s="527" t="s">
        <v>9051</v>
      </c>
      <c r="B5464" s="528">
        <v>41922</v>
      </c>
      <c r="C5464" s="535"/>
    </row>
    <row r="5465" spans="1:3" ht="13.5">
      <c r="A5465" s="527" t="s">
        <v>9052</v>
      </c>
      <c r="B5465" s="528">
        <v>41922</v>
      </c>
      <c r="C5465" s="535"/>
    </row>
    <row r="5466" spans="1:3" ht="13.5">
      <c r="A5466" s="527" t="s">
        <v>9053</v>
      </c>
      <c r="B5466" s="528">
        <v>41922</v>
      </c>
      <c r="C5466" s="535"/>
    </row>
    <row r="5467" spans="1:3" ht="13.5">
      <c r="A5467" s="527" t="s">
        <v>9054</v>
      </c>
      <c r="B5467" s="528">
        <v>41922</v>
      </c>
      <c r="C5467" s="535"/>
    </row>
    <row r="5468" spans="1:3" ht="13.5">
      <c r="A5468" s="527" t="s">
        <v>9055</v>
      </c>
      <c r="B5468" s="528">
        <v>41922</v>
      </c>
      <c r="C5468" s="535"/>
    </row>
    <row r="5469" spans="1:3" ht="13.5">
      <c r="A5469" s="527" t="s">
        <v>9056</v>
      </c>
      <c r="B5469" s="528">
        <v>41922</v>
      </c>
      <c r="C5469" s="535"/>
    </row>
    <row r="5470" spans="1:3" ht="13.5">
      <c r="A5470" s="527" t="s">
        <v>9057</v>
      </c>
      <c r="B5470" s="528">
        <v>41922</v>
      </c>
      <c r="C5470" s="535"/>
    </row>
    <row r="5471" spans="1:3" ht="13.5">
      <c r="A5471" s="527" t="s">
        <v>9058</v>
      </c>
      <c r="B5471" s="528">
        <v>41922</v>
      </c>
      <c r="C5471" s="535"/>
    </row>
    <row r="5472" spans="1:3" ht="13.5">
      <c r="A5472" s="527" t="s">
        <v>9059</v>
      </c>
      <c r="B5472" s="528">
        <v>41922</v>
      </c>
      <c r="C5472" s="535">
        <v>7</v>
      </c>
    </row>
    <row r="5473" spans="1:3" ht="13.5">
      <c r="A5473" s="527" t="s">
        <v>9060</v>
      </c>
      <c r="B5473" s="528">
        <v>41922</v>
      </c>
      <c r="C5473" s="535"/>
    </row>
    <row r="5474" spans="1:3" ht="13.5">
      <c r="A5474" s="527" t="s">
        <v>9061</v>
      </c>
      <c r="B5474" s="528">
        <v>41922</v>
      </c>
      <c r="C5474" s="535"/>
    </row>
    <row r="5475" spans="1:3" ht="13.5">
      <c r="A5475" s="527" t="s">
        <v>9062</v>
      </c>
      <c r="B5475" s="528">
        <v>41922</v>
      </c>
      <c r="C5475" s="535"/>
    </row>
    <row r="5476" spans="1:3" ht="13.5">
      <c r="A5476" s="527" t="s">
        <v>9063</v>
      </c>
      <c r="B5476" s="528">
        <v>41922</v>
      </c>
      <c r="C5476" s="535"/>
    </row>
    <row r="5477" spans="1:3" ht="13.5">
      <c r="A5477" s="527" t="s">
        <v>9064</v>
      </c>
      <c r="B5477" s="528">
        <v>41922</v>
      </c>
      <c r="C5477" s="535"/>
    </row>
    <row r="5478" spans="1:3" ht="13.5">
      <c r="A5478" s="527" t="s">
        <v>9065</v>
      </c>
      <c r="B5478" s="528">
        <v>41922</v>
      </c>
      <c r="C5478" s="535"/>
    </row>
    <row r="5479" spans="1:3" ht="13.5">
      <c r="A5479" s="527" t="s">
        <v>9066</v>
      </c>
      <c r="B5479" s="528">
        <v>41922</v>
      </c>
      <c r="C5479" s="535"/>
    </row>
    <row r="5480" spans="1:3" ht="13.5">
      <c r="A5480" s="527" t="s">
        <v>9067</v>
      </c>
      <c r="B5480" s="528">
        <v>41922</v>
      </c>
      <c r="C5480" s="535"/>
    </row>
    <row r="5481" spans="1:3" ht="13.5">
      <c r="A5481" s="527" t="s">
        <v>9068</v>
      </c>
      <c r="B5481" s="528">
        <v>41922</v>
      </c>
      <c r="C5481" s="535"/>
    </row>
    <row r="5482" spans="1:3" ht="13.5">
      <c r="A5482" s="527" t="s">
        <v>9069</v>
      </c>
      <c r="B5482" s="528">
        <v>41922</v>
      </c>
      <c r="C5482" s="535"/>
    </row>
    <row r="5483" spans="1:3" ht="13.5">
      <c r="A5483" s="527" t="s">
        <v>7177</v>
      </c>
      <c r="B5483" s="528">
        <v>41925</v>
      </c>
      <c r="C5483" s="535"/>
    </row>
    <row r="5484" spans="1:3" ht="13.5">
      <c r="A5484" s="527" t="s">
        <v>7178</v>
      </c>
      <c r="B5484" s="528">
        <v>41925</v>
      </c>
      <c r="C5484" s="535"/>
    </row>
    <row r="5485" spans="1:3" ht="13.5">
      <c r="A5485" s="527" t="s">
        <v>7179</v>
      </c>
      <c r="B5485" s="528">
        <v>41925</v>
      </c>
      <c r="C5485" s="535">
        <v>3</v>
      </c>
    </row>
    <row r="5486" spans="1:3" ht="13.5">
      <c r="A5486" s="527" t="s">
        <v>7180</v>
      </c>
      <c r="B5486" s="528">
        <v>41925</v>
      </c>
      <c r="C5486" s="535"/>
    </row>
    <row r="5487" spans="1:3" ht="13.5">
      <c r="A5487" s="527" t="s">
        <v>7181</v>
      </c>
      <c r="B5487" s="528">
        <v>41925</v>
      </c>
      <c r="C5487" s="535"/>
    </row>
    <row r="5488" spans="1:3" ht="13.5">
      <c r="A5488" s="527" t="s">
        <v>7182</v>
      </c>
      <c r="B5488" s="528">
        <v>41925</v>
      </c>
      <c r="C5488" s="535"/>
    </row>
    <row r="5489" spans="1:3" ht="13.5">
      <c r="A5489" s="527" t="s">
        <v>7183</v>
      </c>
      <c r="B5489" s="528">
        <v>41925</v>
      </c>
      <c r="C5489" s="535"/>
    </row>
    <row r="5490" spans="1:3" ht="13.5">
      <c r="A5490" s="527" t="s">
        <v>7184</v>
      </c>
      <c r="B5490" s="528">
        <v>41925</v>
      </c>
      <c r="C5490" s="535"/>
    </row>
    <row r="5491" spans="1:3" ht="13.5">
      <c r="A5491" s="527" t="s">
        <v>7185</v>
      </c>
      <c r="B5491" s="528">
        <v>41925</v>
      </c>
      <c r="C5491" s="535"/>
    </row>
    <row r="5492" spans="1:3" ht="13.5">
      <c r="A5492" s="527" t="s">
        <v>7186</v>
      </c>
      <c r="B5492" s="528">
        <v>41925</v>
      </c>
      <c r="C5492" s="535"/>
    </row>
    <row r="5493" spans="1:3" ht="13.5">
      <c r="A5493" s="527" t="s">
        <v>7187</v>
      </c>
      <c r="B5493" s="528">
        <v>41925</v>
      </c>
      <c r="C5493" s="535"/>
    </row>
    <row r="5494" spans="1:3" ht="13.5">
      <c r="A5494" s="527" t="s">
        <v>7166</v>
      </c>
      <c r="B5494" s="528">
        <v>41926</v>
      </c>
      <c r="C5494" s="535"/>
    </row>
    <row r="5495" spans="1:3" ht="13.5">
      <c r="A5495" s="527" t="s">
        <v>7167</v>
      </c>
      <c r="B5495" s="528">
        <v>41926</v>
      </c>
      <c r="C5495" s="535"/>
    </row>
    <row r="5496" spans="1:3" ht="13.5">
      <c r="A5496" s="527" t="s">
        <v>7168</v>
      </c>
      <c r="B5496" s="528">
        <v>41926</v>
      </c>
      <c r="C5496" s="535"/>
    </row>
    <row r="5497" spans="1:3" ht="13.5">
      <c r="A5497" s="527" t="s">
        <v>7169</v>
      </c>
      <c r="B5497" s="528">
        <v>41926</v>
      </c>
      <c r="C5497" s="535"/>
    </row>
    <row r="5498" spans="1:3" ht="13.5">
      <c r="A5498" s="527" t="s">
        <v>7170</v>
      </c>
      <c r="B5498" s="528">
        <v>41926</v>
      </c>
      <c r="C5498" s="535"/>
    </row>
    <row r="5499" spans="1:3" ht="13.5">
      <c r="A5499" s="527" t="s">
        <v>7171</v>
      </c>
      <c r="B5499" s="528">
        <v>41926</v>
      </c>
      <c r="C5499" s="535"/>
    </row>
    <row r="5500" spans="1:3" ht="13.5">
      <c r="A5500" s="527" t="s">
        <v>7172</v>
      </c>
      <c r="B5500" s="528">
        <v>41926</v>
      </c>
      <c r="C5500" s="535">
        <v>100</v>
      </c>
    </row>
    <row r="5501" spans="1:3" ht="13.5">
      <c r="A5501" s="527" t="s">
        <v>7173</v>
      </c>
      <c r="B5501" s="528">
        <v>41926</v>
      </c>
      <c r="C5501" s="535">
        <v>100</v>
      </c>
    </row>
    <row r="5502" spans="1:3" ht="13.5">
      <c r="A5502" s="527" t="s">
        <v>7174</v>
      </c>
      <c r="B5502" s="528">
        <v>41926</v>
      </c>
      <c r="C5502" s="535">
        <v>100</v>
      </c>
    </row>
    <row r="5503" spans="1:3" ht="13.5">
      <c r="A5503" s="527" t="s">
        <v>7175</v>
      </c>
      <c r="B5503" s="528">
        <v>41926</v>
      </c>
      <c r="C5503" s="535"/>
    </row>
    <row r="5504" spans="1:3" ht="13.5">
      <c r="A5504" s="527" t="s">
        <v>7176</v>
      </c>
      <c r="B5504" s="528">
        <v>41926</v>
      </c>
      <c r="C5504" s="535">
        <v>100</v>
      </c>
    </row>
    <row r="5505" spans="1:3" ht="13.5">
      <c r="A5505" s="527" t="s">
        <v>7232</v>
      </c>
      <c r="B5505" s="528">
        <v>41932</v>
      </c>
      <c r="C5505" s="535"/>
    </row>
    <row r="5506" spans="1:3" ht="13.5">
      <c r="A5506" s="527" t="s">
        <v>7233</v>
      </c>
      <c r="B5506" s="528">
        <v>41932</v>
      </c>
      <c r="C5506" s="535"/>
    </row>
    <row r="5507" spans="1:3" ht="13.5">
      <c r="A5507" s="527" t="s">
        <v>7234</v>
      </c>
      <c r="B5507" s="528">
        <v>41932</v>
      </c>
      <c r="C5507" s="535"/>
    </row>
    <row r="5508" spans="1:3" ht="13.5">
      <c r="A5508" s="527" t="s">
        <v>7235</v>
      </c>
      <c r="B5508" s="528">
        <v>41932</v>
      </c>
      <c r="C5508" s="535">
        <v>50</v>
      </c>
    </row>
    <row r="5509" spans="1:3" ht="13.5">
      <c r="A5509" s="527" t="s">
        <v>7236</v>
      </c>
      <c r="B5509" s="528">
        <v>41932</v>
      </c>
      <c r="C5509" s="535"/>
    </row>
    <row r="5510" spans="1:3" ht="13.5">
      <c r="A5510" s="527" t="s">
        <v>7237</v>
      </c>
      <c r="B5510" s="528">
        <v>41932</v>
      </c>
      <c r="C5510" s="535"/>
    </row>
    <row r="5511" spans="1:3" ht="13.5">
      <c r="A5511" s="527" t="s">
        <v>7238</v>
      </c>
      <c r="B5511" s="528">
        <v>41932</v>
      </c>
      <c r="C5511" s="535"/>
    </row>
    <row r="5512" spans="1:3" ht="13.5">
      <c r="A5512" s="527" t="s">
        <v>7239</v>
      </c>
      <c r="B5512" s="528">
        <v>41932</v>
      </c>
      <c r="C5512" s="535"/>
    </row>
    <row r="5513" spans="1:3" ht="13.5">
      <c r="A5513" s="527" t="s">
        <v>7240</v>
      </c>
      <c r="B5513" s="528">
        <v>41932</v>
      </c>
      <c r="C5513" s="535"/>
    </row>
    <row r="5514" spans="1:3" ht="13.5">
      <c r="A5514" s="527" t="s">
        <v>7241</v>
      </c>
      <c r="B5514" s="528">
        <v>41932</v>
      </c>
      <c r="C5514" s="535"/>
    </row>
    <row r="5515" spans="1:3" ht="13.5">
      <c r="A5515" s="527" t="s">
        <v>7242</v>
      </c>
      <c r="B5515" s="528">
        <v>41932</v>
      </c>
      <c r="C5515" s="535"/>
    </row>
    <row r="5516" spans="1:3" ht="13.5">
      <c r="A5516" s="527" t="s">
        <v>7243</v>
      </c>
      <c r="B5516" s="528">
        <v>41932</v>
      </c>
      <c r="C5516" s="535"/>
    </row>
    <row r="5517" spans="1:3" ht="13.5">
      <c r="A5517" s="527" t="s">
        <v>7244</v>
      </c>
      <c r="B5517" s="528">
        <v>41932</v>
      </c>
      <c r="C5517" s="535"/>
    </row>
    <row r="5518" spans="1:3" ht="13.5">
      <c r="A5518" s="527" t="s">
        <v>7245</v>
      </c>
      <c r="B5518" s="528">
        <v>41932</v>
      </c>
      <c r="C5518" s="535">
        <v>101</v>
      </c>
    </row>
    <row r="5519" spans="1:3" ht="13.5">
      <c r="A5519" s="527" t="s">
        <v>7246</v>
      </c>
      <c r="B5519" s="528">
        <v>41932</v>
      </c>
      <c r="C5519" s="535">
        <v>50</v>
      </c>
    </row>
    <row r="5520" spans="1:3" ht="13.5">
      <c r="A5520" s="527" t="s">
        <v>7247</v>
      </c>
      <c r="B5520" s="528">
        <v>41932</v>
      </c>
      <c r="C5520" s="535"/>
    </row>
    <row r="5521" spans="1:3" ht="13.5">
      <c r="A5521" s="527" t="s">
        <v>7248</v>
      </c>
      <c r="B5521" s="528">
        <v>41932</v>
      </c>
      <c r="C5521" s="535"/>
    </row>
    <row r="5522" spans="1:3" ht="13.5">
      <c r="A5522" s="527" t="s">
        <v>7249</v>
      </c>
      <c r="B5522" s="528">
        <v>41932</v>
      </c>
      <c r="C5522" s="535"/>
    </row>
    <row r="5523" spans="1:3" ht="13.5">
      <c r="A5523" s="527" t="s">
        <v>7250</v>
      </c>
      <c r="B5523" s="528">
        <v>41932</v>
      </c>
      <c r="C5523" s="535"/>
    </row>
    <row r="5524" spans="1:3" ht="13.5">
      <c r="A5524" s="527" t="s">
        <v>7251</v>
      </c>
      <c r="B5524" s="528">
        <v>41932</v>
      </c>
      <c r="C5524" s="535"/>
    </row>
    <row r="5525" spans="1:3" ht="13.5">
      <c r="A5525" s="527" t="s">
        <v>7252</v>
      </c>
      <c r="B5525" s="528">
        <v>41932</v>
      </c>
      <c r="C5525" s="535"/>
    </row>
    <row r="5526" spans="1:3" ht="13.5">
      <c r="A5526" s="527" t="s">
        <v>7253</v>
      </c>
      <c r="B5526" s="528">
        <v>41932</v>
      </c>
      <c r="C5526" s="535"/>
    </row>
    <row r="5527" spans="1:3" ht="13.5">
      <c r="A5527" s="527" t="s">
        <v>7254</v>
      </c>
      <c r="B5527" s="528">
        <v>41932</v>
      </c>
      <c r="C5527" s="535"/>
    </row>
    <row r="5528" spans="1:3" ht="13.5">
      <c r="A5528" s="527" t="s">
        <v>7255</v>
      </c>
      <c r="B5528" s="528">
        <v>41932</v>
      </c>
      <c r="C5528" s="535"/>
    </row>
    <row r="5529" spans="1:3" ht="13.5">
      <c r="A5529" s="527" t="s">
        <v>7256</v>
      </c>
      <c r="B5529" s="528">
        <v>41932</v>
      </c>
      <c r="C5529" s="535">
        <v>81</v>
      </c>
    </row>
    <row r="5530" spans="1:3" ht="13.5">
      <c r="A5530" s="527" t="s">
        <v>7257</v>
      </c>
      <c r="B5530" s="528">
        <v>41932</v>
      </c>
      <c r="C5530" s="535">
        <v>44</v>
      </c>
    </row>
    <row r="5531" spans="1:3" ht="13.5">
      <c r="A5531" s="527" t="s">
        <v>7258</v>
      </c>
      <c r="B5531" s="528">
        <v>41932</v>
      </c>
      <c r="C5531" s="535"/>
    </row>
    <row r="5532" spans="1:3" ht="13.5">
      <c r="A5532" s="527" t="s">
        <v>7259</v>
      </c>
      <c r="B5532" s="528">
        <v>41932</v>
      </c>
      <c r="C5532" s="535"/>
    </row>
    <row r="5533" spans="1:3" ht="13.5">
      <c r="A5533" s="527" t="s">
        <v>7260</v>
      </c>
      <c r="B5533" s="528">
        <v>41932</v>
      </c>
      <c r="C5533" s="535"/>
    </row>
    <row r="5534" spans="1:3" ht="13.5">
      <c r="A5534" s="527" t="s">
        <v>7261</v>
      </c>
      <c r="B5534" s="528">
        <v>41932</v>
      </c>
      <c r="C5534" s="535"/>
    </row>
    <row r="5535" spans="1:3" ht="13.5">
      <c r="A5535" s="527" t="s">
        <v>7262</v>
      </c>
      <c r="B5535" s="528">
        <v>41932</v>
      </c>
      <c r="C5535" s="535"/>
    </row>
    <row r="5536" spans="1:3" ht="13.5">
      <c r="A5536" s="527" t="s">
        <v>7263</v>
      </c>
      <c r="B5536" s="528">
        <v>41932</v>
      </c>
      <c r="C5536" s="535"/>
    </row>
    <row r="5537" spans="1:3" ht="13.5">
      <c r="A5537" s="527" t="s">
        <v>7264</v>
      </c>
      <c r="B5537" s="528">
        <v>41932</v>
      </c>
      <c r="C5537" s="535"/>
    </row>
    <row r="5538" spans="1:3" ht="13.5">
      <c r="A5538" s="527" t="s">
        <v>7265</v>
      </c>
      <c r="B5538" s="528">
        <v>41932</v>
      </c>
      <c r="C5538" s="535"/>
    </row>
    <row r="5539" spans="1:3" ht="13.5">
      <c r="A5539" s="527" t="s">
        <v>7266</v>
      </c>
      <c r="B5539" s="528">
        <v>41932</v>
      </c>
      <c r="C5539" s="535"/>
    </row>
    <row r="5540" spans="1:3" ht="13.5">
      <c r="A5540" s="527" t="s">
        <v>7267</v>
      </c>
      <c r="B5540" s="528">
        <v>41932</v>
      </c>
      <c r="C5540" s="535">
        <v>149</v>
      </c>
    </row>
    <row r="5541" spans="1:3" ht="13.5">
      <c r="A5541" s="527" t="s">
        <v>7268</v>
      </c>
      <c r="B5541" s="528">
        <v>41932</v>
      </c>
      <c r="C5541" s="535">
        <v>149</v>
      </c>
    </row>
    <row r="5542" spans="1:3" ht="13.5">
      <c r="A5542" s="527" t="s">
        <v>7269</v>
      </c>
      <c r="B5542" s="528">
        <v>41932</v>
      </c>
      <c r="C5542" s="535"/>
    </row>
    <row r="5543" spans="1:3" ht="13.5">
      <c r="A5543" s="527" t="s">
        <v>7270</v>
      </c>
      <c r="B5543" s="528">
        <v>41932</v>
      </c>
      <c r="C5543" s="535"/>
    </row>
    <row r="5544" spans="1:3" ht="13.5">
      <c r="A5544" s="527" t="s">
        <v>7271</v>
      </c>
      <c r="B5544" s="528">
        <v>41932</v>
      </c>
      <c r="C5544" s="535"/>
    </row>
    <row r="5545" spans="1:3" ht="13.5">
      <c r="A5545" s="527" t="s">
        <v>7272</v>
      </c>
      <c r="B5545" s="528">
        <v>41932</v>
      </c>
      <c r="C5545" s="535"/>
    </row>
    <row r="5546" spans="1:3" ht="13.5">
      <c r="A5546" s="527" t="s">
        <v>7273</v>
      </c>
      <c r="B5546" s="528">
        <v>41932</v>
      </c>
      <c r="C5546" s="535"/>
    </row>
    <row r="5547" spans="1:3" ht="13.5">
      <c r="A5547" s="527" t="s">
        <v>7274</v>
      </c>
      <c r="B5547" s="528">
        <v>41932</v>
      </c>
      <c r="C5547" s="535"/>
    </row>
    <row r="5548" spans="1:3" ht="13.5">
      <c r="A5548" s="527" t="s">
        <v>7275</v>
      </c>
      <c r="B5548" s="528">
        <v>41932</v>
      </c>
      <c r="C5548" s="535"/>
    </row>
    <row r="5549" spans="1:3" ht="13.5">
      <c r="A5549" s="527" t="s">
        <v>7276</v>
      </c>
      <c r="B5549" s="528">
        <v>41932</v>
      </c>
      <c r="C5549" s="535"/>
    </row>
    <row r="5550" spans="1:3" ht="13.5">
      <c r="A5550" s="527" t="s">
        <v>7277</v>
      </c>
      <c r="B5550" s="528">
        <v>41932</v>
      </c>
      <c r="C5550" s="535"/>
    </row>
    <row r="5551" spans="1:3" ht="13.5">
      <c r="A5551" s="527" t="s">
        <v>7278</v>
      </c>
      <c r="B5551" s="528">
        <v>41932</v>
      </c>
      <c r="C5551" s="535">
        <v>103</v>
      </c>
    </row>
    <row r="5552" spans="1:3" ht="13.5">
      <c r="A5552" s="527" t="s">
        <v>7279</v>
      </c>
      <c r="B5552" s="528">
        <v>41932</v>
      </c>
      <c r="C5552" s="535">
        <v>50</v>
      </c>
    </row>
    <row r="5553" spans="1:3" ht="13.5">
      <c r="A5553" s="527" t="s">
        <v>7280</v>
      </c>
      <c r="B5553" s="528">
        <v>41932</v>
      </c>
      <c r="C5553" s="535"/>
    </row>
    <row r="5554" spans="1:3" ht="13.5">
      <c r="A5554" s="527" t="s">
        <v>7281</v>
      </c>
      <c r="B5554" s="528">
        <v>41932</v>
      </c>
      <c r="C5554" s="535"/>
    </row>
    <row r="5555" spans="1:3" ht="13.5">
      <c r="A5555" s="527" t="s">
        <v>7282</v>
      </c>
      <c r="B5555" s="528">
        <v>41932</v>
      </c>
      <c r="C5555" s="535"/>
    </row>
    <row r="5556" spans="1:3" ht="13.5">
      <c r="A5556" s="527" t="s">
        <v>7283</v>
      </c>
      <c r="B5556" s="528">
        <v>41932</v>
      </c>
      <c r="C5556" s="535"/>
    </row>
    <row r="5557" spans="1:3" ht="13.5">
      <c r="A5557" s="527" t="s">
        <v>7284</v>
      </c>
      <c r="B5557" s="528">
        <v>41932</v>
      </c>
      <c r="C5557" s="535"/>
    </row>
    <row r="5558" spans="1:3" ht="13.5">
      <c r="A5558" s="527" t="s">
        <v>7285</v>
      </c>
      <c r="B5558" s="528">
        <v>41932</v>
      </c>
      <c r="C5558" s="535"/>
    </row>
    <row r="5559" spans="1:3" ht="13.5">
      <c r="A5559" s="527" t="s">
        <v>7286</v>
      </c>
      <c r="B5559" s="528">
        <v>41932</v>
      </c>
      <c r="C5559" s="535"/>
    </row>
    <row r="5560" spans="1:3" ht="13.5">
      <c r="A5560" s="527" t="s">
        <v>7287</v>
      </c>
      <c r="B5560" s="528">
        <v>41932</v>
      </c>
      <c r="C5560" s="535"/>
    </row>
    <row r="5561" spans="1:3" ht="13.5">
      <c r="A5561" s="527" t="s">
        <v>7288</v>
      </c>
      <c r="B5561" s="528">
        <v>41932</v>
      </c>
      <c r="C5561" s="535"/>
    </row>
    <row r="5562" spans="1:3" ht="13.5">
      <c r="A5562" s="527" t="s">
        <v>7289</v>
      </c>
      <c r="B5562" s="528">
        <v>41932</v>
      </c>
      <c r="C5562" s="535">
        <v>252</v>
      </c>
    </row>
    <row r="5563" spans="1:3" ht="13.5">
      <c r="A5563" s="527" t="s">
        <v>7290</v>
      </c>
      <c r="B5563" s="528">
        <v>41932</v>
      </c>
      <c r="C5563" s="535">
        <v>100</v>
      </c>
    </row>
    <row r="5564" spans="1:3" ht="13.5">
      <c r="A5564" s="527" t="s">
        <v>7291</v>
      </c>
      <c r="B5564" s="528">
        <v>41932</v>
      </c>
      <c r="C5564" s="535"/>
    </row>
    <row r="5565" spans="1:3" ht="13.5">
      <c r="A5565" s="527" t="s">
        <v>7292</v>
      </c>
      <c r="B5565" s="528">
        <v>41932</v>
      </c>
      <c r="C5565" s="535"/>
    </row>
    <row r="5566" spans="1:3" ht="13.5">
      <c r="A5566" s="527" t="s">
        <v>7293</v>
      </c>
      <c r="B5566" s="528">
        <v>41932</v>
      </c>
      <c r="C5566" s="535"/>
    </row>
    <row r="5567" spans="1:3" ht="13.5">
      <c r="A5567" s="527" t="s">
        <v>7294</v>
      </c>
      <c r="B5567" s="528">
        <v>41932</v>
      </c>
      <c r="C5567" s="535"/>
    </row>
    <row r="5568" spans="1:3" ht="13.5">
      <c r="A5568" s="527" t="s">
        <v>7295</v>
      </c>
      <c r="B5568" s="528">
        <v>41932</v>
      </c>
      <c r="C5568" s="535"/>
    </row>
    <row r="5569" spans="1:3" ht="13.5">
      <c r="A5569" s="527" t="s">
        <v>7296</v>
      </c>
      <c r="B5569" s="528">
        <v>41932</v>
      </c>
      <c r="C5569" s="535"/>
    </row>
    <row r="5570" spans="1:3" ht="13.5">
      <c r="A5570" s="527" t="s">
        <v>7297</v>
      </c>
      <c r="B5570" s="528">
        <v>41932</v>
      </c>
      <c r="C5570" s="535"/>
    </row>
    <row r="5571" spans="1:3" ht="13.5">
      <c r="A5571" s="527" t="s">
        <v>7298</v>
      </c>
      <c r="B5571" s="528">
        <v>41932</v>
      </c>
      <c r="C5571" s="535"/>
    </row>
    <row r="5572" spans="1:3" ht="13.5">
      <c r="A5572" s="527" t="s">
        <v>7299</v>
      </c>
      <c r="B5572" s="528">
        <v>41932</v>
      </c>
      <c r="C5572" s="535"/>
    </row>
    <row r="5573" spans="1:3" ht="13.5">
      <c r="A5573" s="527" t="s">
        <v>7300</v>
      </c>
      <c r="B5573" s="528">
        <v>41932</v>
      </c>
      <c r="C5573" s="535">
        <v>100</v>
      </c>
    </row>
    <row r="5574" spans="1:3" ht="13.5">
      <c r="A5574" s="527" t="s">
        <v>7301</v>
      </c>
      <c r="B5574" s="528">
        <v>41932</v>
      </c>
      <c r="C5574" s="535">
        <v>50</v>
      </c>
    </row>
    <row r="5575" spans="1:3" ht="13.5">
      <c r="A5575" s="527" t="s">
        <v>7302</v>
      </c>
      <c r="B5575" s="528">
        <v>41932</v>
      </c>
      <c r="C5575" s="535"/>
    </row>
    <row r="5576" spans="1:3" ht="13.5">
      <c r="A5576" s="527" t="s">
        <v>7303</v>
      </c>
      <c r="B5576" s="528">
        <v>41932</v>
      </c>
      <c r="C5576" s="535"/>
    </row>
    <row r="5577" spans="1:3" ht="13.5">
      <c r="A5577" s="527" t="s">
        <v>7304</v>
      </c>
      <c r="B5577" s="528">
        <v>41932</v>
      </c>
      <c r="C5577" s="535"/>
    </row>
    <row r="5578" spans="1:3" ht="13.5">
      <c r="A5578" s="527" t="s">
        <v>7305</v>
      </c>
      <c r="B5578" s="528">
        <v>41932</v>
      </c>
      <c r="C5578" s="535"/>
    </row>
    <row r="5579" spans="1:3" ht="13.5">
      <c r="A5579" s="527" t="s">
        <v>7306</v>
      </c>
      <c r="B5579" s="528">
        <v>41932</v>
      </c>
      <c r="C5579" s="535"/>
    </row>
    <row r="5580" spans="1:3" ht="13.5">
      <c r="A5580" s="527" t="s">
        <v>7307</v>
      </c>
      <c r="B5580" s="528">
        <v>41932</v>
      </c>
      <c r="C5580" s="535"/>
    </row>
    <row r="5581" spans="1:3" ht="13.5">
      <c r="A5581" s="527" t="s">
        <v>7308</v>
      </c>
      <c r="B5581" s="528">
        <v>41932</v>
      </c>
      <c r="C5581" s="535"/>
    </row>
    <row r="5582" spans="1:3" ht="13.5">
      <c r="A5582" s="527" t="s">
        <v>7309</v>
      </c>
      <c r="B5582" s="528">
        <v>41932</v>
      </c>
      <c r="C5582" s="535"/>
    </row>
    <row r="5583" spans="1:3" ht="13.5">
      <c r="A5583" s="527" t="s">
        <v>7310</v>
      </c>
      <c r="B5583" s="528">
        <v>41932</v>
      </c>
      <c r="C5583" s="535">
        <v>300</v>
      </c>
    </row>
    <row r="5584" spans="1:3" ht="13.5">
      <c r="A5584" s="527" t="s">
        <v>7311</v>
      </c>
      <c r="B5584" s="528">
        <v>41932</v>
      </c>
      <c r="C5584" s="535">
        <v>100</v>
      </c>
    </row>
    <row r="5585" spans="1:3" ht="13.5">
      <c r="A5585" s="527" t="s">
        <v>7312</v>
      </c>
      <c r="B5585" s="528">
        <v>41932</v>
      </c>
      <c r="C5585" s="535">
        <v>49</v>
      </c>
    </row>
    <row r="5586" spans="1:3" ht="13.5">
      <c r="A5586" s="527" t="s">
        <v>7313</v>
      </c>
      <c r="B5586" s="528">
        <v>41932</v>
      </c>
      <c r="C5586" s="535"/>
    </row>
    <row r="5587" spans="1:3" ht="13.5">
      <c r="A5587" s="527" t="s">
        <v>7314</v>
      </c>
      <c r="B5587" s="528">
        <v>41932</v>
      </c>
      <c r="C5587" s="535"/>
    </row>
    <row r="5588" spans="1:3" ht="13.5">
      <c r="A5588" s="527" t="s">
        <v>7315</v>
      </c>
      <c r="B5588" s="528">
        <v>41932</v>
      </c>
      <c r="C5588" s="535"/>
    </row>
    <row r="5589" spans="1:3" ht="13.5">
      <c r="A5589" s="527" t="s">
        <v>7316</v>
      </c>
      <c r="B5589" s="528">
        <v>41932</v>
      </c>
      <c r="C5589" s="535"/>
    </row>
    <row r="5590" spans="1:3" ht="13.5">
      <c r="A5590" s="527" t="s">
        <v>7317</v>
      </c>
      <c r="B5590" s="528">
        <v>41932</v>
      </c>
      <c r="C5590" s="535"/>
    </row>
    <row r="5591" spans="1:3" ht="13.5">
      <c r="A5591" s="527" t="s">
        <v>7318</v>
      </c>
      <c r="B5591" s="528">
        <v>41932</v>
      </c>
      <c r="C5591" s="535"/>
    </row>
    <row r="5592" spans="1:3" ht="13.5">
      <c r="A5592" s="527" t="s">
        <v>7319</v>
      </c>
      <c r="B5592" s="528">
        <v>41932</v>
      </c>
      <c r="C5592" s="535"/>
    </row>
    <row r="5593" spans="1:3" ht="13.5">
      <c r="A5593" s="527" t="s">
        <v>7320</v>
      </c>
      <c r="B5593" s="528">
        <v>41932</v>
      </c>
      <c r="C5593" s="535"/>
    </row>
    <row r="5594" spans="1:3" ht="13.5">
      <c r="A5594" s="527" t="s">
        <v>7321</v>
      </c>
      <c r="B5594" s="528">
        <v>41932</v>
      </c>
      <c r="C5594" s="535">
        <v>285</v>
      </c>
    </row>
    <row r="5595" spans="1:3" ht="13.5">
      <c r="A5595" s="527" t="s">
        <v>7322</v>
      </c>
      <c r="B5595" s="528">
        <v>41932</v>
      </c>
      <c r="C5595" s="535">
        <v>100</v>
      </c>
    </row>
    <row r="5596" spans="1:3" ht="13.5">
      <c r="A5596" s="527" t="s">
        <v>7323</v>
      </c>
      <c r="B5596" s="528">
        <v>41932</v>
      </c>
      <c r="C5596" s="535">
        <v>50</v>
      </c>
    </row>
    <row r="5597" spans="1:3" ht="13.5">
      <c r="A5597" s="527" t="s">
        <v>7324</v>
      </c>
      <c r="B5597" s="528">
        <v>41932</v>
      </c>
      <c r="C5597" s="535"/>
    </row>
    <row r="5598" spans="1:3" ht="13.5">
      <c r="A5598" s="527" t="s">
        <v>7325</v>
      </c>
      <c r="B5598" s="528">
        <v>41932</v>
      </c>
      <c r="C5598" s="535"/>
    </row>
    <row r="5599" spans="1:3" ht="13.5">
      <c r="A5599" s="527" t="s">
        <v>7326</v>
      </c>
      <c r="B5599" s="528">
        <v>41932</v>
      </c>
      <c r="C5599" s="535"/>
    </row>
    <row r="5600" spans="1:3" ht="13.5">
      <c r="A5600" s="527" t="s">
        <v>7327</v>
      </c>
      <c r="B5600" s="528">
        <v>41932</v>
      </c>
      <c r="C5600" s="535"/>
    </row>
    <row r="5601" spans="1:3" ht="13.5">
      <c r="A5601" s="527" t="s">
        <v>7328</v>
      </c>
      <c r="B5601" s="528">
        <v>41932</v>
      </c>
      <c r="C5601" s="535"/>
    </row>
    <row r="5602" spans="1:3" ht="13.5">
      <c r="A5602" s="527" t="s">
        <v>7329</v>
      </c>
      <c r="B5602" s="528">
        <v>41932</v>
      </c>
      <c r="C5602" s="535"/>
    </row>
    <row r="5603" spans="1:3" ht="13.5">
      <c r="A5603" s="527" t="s">
        <v>7330</v>
      </c>
      <c r="B5603" s="528">
        <v>41932</v>
      </c>
      <c r="C5603" s="535"/>
    </row>
    <row r="5604" spans="1:3" ht="13.5">
      <c r="A5604" s="527" t="s">
        <v>7331</v>
      </c>
      <c r="B5604" s="528">
        <v>41932</v>
      </c>
      <c r="C5604" s="535"/>
    </row>
    <row r="5605" spans="1:3" ht="13.5">
      <c r="A5605" s="527" t="s">
        <v>7332</v>
      </c>
      <c r="B5605" s="528">
        <v>41932</v>
      </c>
      <c r="C5605" s="535"/>
    </row>
    <row r="5606" spans="1:3" ht="13.5">
      <c r="A5606" s="527" t="s">
        <v>7333</v>
      </c>
      <c r="B5606" s="528">
        <v>41932</v>
      </c>
      <c r="C5606" s="535">
        <v>248</v>
      </c>
    </row>
    <row r="5607" spans="1:3" ht="13.5">
      <c r="A5607" s="527" t="s">
        <v>7334</v>
      </c>
      <c r="B5607" s="528">
        <v>41932</v>
      </c>
      <c r="C5607" s="535">
        <v>146</v>
      </c>
    </row>
    <row r="5608" spans="1:3" ht="13.5">
      <c r="A5608" s="527" t="s">
        <v>7335</v>
      </c>
      <c r="B5608" s="528">
        <v>41932</v>
      </c>
      <c r="C5608" s="535"/>
    </row>
    <row r="5609" spans="1:3" ht="13.5">
      <c r="A5609" s="527" t="s">
        <v>7336</v>
      </c>
      <c r="B5609" s="528">
        <v>41932</v>
      </c>
      <c r="C5609" s="535"/>
    </row>
    <row r="5610" spans="1:3" ht="13.5">
      <c r="A5610" s="527" t="s">
        <v>7337</v>
      </c>
      <c r="B5610" s="528">
        <v>41932</v>
      </c>
      <c r="C5610" s="535"/>
    </row>
    <row r="5611" spans="1:3" ht="13.5">
      <c r="A5611" s="527" t="s">
        <v>7338</v>
      </c>
      <c r="B5611" s="528">
        <v>41932</v>
      </c>
      <c r="C5611" s="535"/>
    </row>
    <row r="5612" spans="1:3" ht="13.5">
      <c r="A5612" s="527" t="s">
        <v>7339</v>
      </c>
      <c r="B5612" s="528">
        <v>41932</v>
      </c>
      <c r="C5612" s="535"/>
    </row>
    <row r="5613" spans="1:3" ht="13.5">
      <c r="A5613" s="527" t="s">
        <v>7340</v>
      </c>
      <c r="B5613" s="528">
        <v>41932</v>
      </c>
      <c r="C5613" s="535"/>
    </row>
    <row r="5614" spans="1:3" ht="13.5">
      <c r="A5614" s="527" t="s">
        <v>7341</v>
      </c>
      <c r="B5614" s="528">
        <v>41932</v>
      </c>
      <c r="C5614" s="535"/>
    </row>
    <row r="5615" spans="1:3" ht="13.5">
      <c r="A5615" s="527" t="s">
        <v>7342</v>
      </c>
      <c r="B5615" s="528">
        <v>41932</v>
      </c>
      <c r="C5615" s="535"/>
    </row>
    <row r="5616" spans="1:3" ht="13.5">
      <c r="A5616" s="527" t="s">
        <v>7343</v>
      </c>
      <c r="B5616" s="528">
        <v>41932</v>
      </c>
      <c r="C5616" s="535"/>
    </row>
    <row r="5617" spans="1:3" ht="13.5">
      <c r="A5617" s="527" t="s">
        <v>7344</v>
      </c>
      <c r="B5617" s="528">
        <v>41932</v>
      </c>
      <c r="C5617" s="535">
        <v>200</v>
      </c>
    </row>
    <row r="5618" spans="1:3" ht="13.5">
      <c r="A5618" s="527" t="s">
        <v>7345</v>
      </c>
      <c r="B5618" s="528">
        <v>41932</v>
      </c>
      <c r="C5618" s="535">
        <v>100</v>
      </c>
    </row>
    <row r="5619" spans="1:3" ht="13.5">
      <c r="A5619" s="527" t="s">
        <v>7346</v>
      </c>
      <c r="B5619" s="528">
        <v>41932</v>
      </c>
      <c r="C5619" s="535"/>
    </row>
    <row r="5620" spans="1:3" ht="13.5">
      <c r="A5620" s="527" t="s">
        <v>7347</v>
      </c>
      <c r="B5620" s="528">
        <v>41932</v>
      </c>
      <c r="C5620" s="535"/>
    </row>
    <row r="5621" spans="1:3" ht="13.5">
      <c r="A5621" s="527" t="s">
        <v>7348</v>
      </c>
      <c r="B5621" s="528">
        <v>41932</v>
      </c>
      <c r="C5621" s="535"/>
    </row>
    <row r="5622" spans="1:3" ht="13.5">
      <c r="A5622" s="527" t="s">
        <v>7349</v>
      </c>
      <c r="B5622" s="528">
        <v>41932</v>
      </c>
      <c r="C5622" s="535"/>
    </row>
    <row r="5623" spans="1:3" ht="13.5">
      <c r="A5623" s="527" t="s">
        <v>7350</v>
      </c>
      <c r="B5623" s="528">
        <v>41932</v>
      </c>
      <c r="C5623" s="535"/>
    </row>
    <row r="5624" spans="1:3" ht="13.5">
      <c r="A5624" s="527" t="s">
        <v>7351</v>
      </c>
      <c r="B5624" s="528">
        <v>41932</v>
      </c>
      <c r="C5624" s="535"/>
    </row>
    <row r="5625" spans="1:3" ht="13.5">
      <c r="A5625" s="527" t="s">
        <v>7352</v>
      </c>
      <c r="B5625" s="528">
        <v>41932</v>
      </c>
      <c r="C5625" s="535"/>
    </row>
    <row r="5626" spans="1:3" ht="13.5">
      <c r="A5626" s="527" t="s">
        <v>7353</v>
      </c>
      <c r="B5626" s="528">
        <v>41933</v>
      </c>
      <c r="C5626" s="535"/>
    </row>
    <row r="5627" spans="1:3" ht="13.5">
      <c r="A5627" s="527" t="s">
        <v>7354</v>
      </c>
      <c r="B5627" s="528">
        <v>41933</v>
      </c>
      <c r="C5627" s="535"/>
    </row>
    <row r="5628" spans="1:3" ht="13.5">
      <c r="A5628" s="527" t="s">
        <v>7355</v>
      </c>
      <c r="B5628" s="528">
        <v>41933</v>
      </c>
      <c r="C5628" s="535"/>
    </row>
    <row r="5629" spans="1:3" ht="13.5">
      <c r="A5629" s="527" t="s">
        <v>7356</v>
      </c>
      <c r="B5629" s="528">
        <v>41933</v>
      </c>
      <c r="C5629" s="535"/>
    </row>
    <row r="5630" spans="1:3" ht="13.5">
      <c r="A5630" s="527" t="s">
        <v>7357</v>
      </c>
      <c r="B5630" s="528">
        <v>41933</v>
      </c>
      <c r="C5630" s="535"/>
    </row>
    <row r="5631" spans="1:3" ht="13.5">
      <c r="A5631" s="527" t="s">
        <v>7358</v>
      </c>
      <c r="B5631" s="528">
        <v>41933</v>
      </c>
      <c r="C5631" s="535">
        <v>190</v>
      </c>
    </row>
    <row r="5632" spans="1:3" ht="13.5">
      <c r="A5632" s="527" t="s">
        <v>7359</v>
      </c>
      <c r="B5632" s="528">
        <v>41933</v>
      </c>
      <c r="C5632" s="535">
        <v>189</v>
      </c>
    </row>
    <row r="5633" spans="1:3" ht="13.5">
      <c r="A5633" s="527" t="s">
        <v>7360</v>
      </c>
      <c r="B5633" s="528">
        <v>41933</v>
      </c>
      <c r="C5633" s="535">
        <v>101</v>
      </c>
    </row>
    <row r="5634" spans="1:3" ht="13.5">
      <c r="A5634" s="527" t="s">
        <v>7361</v>
      </c>
      <c r="B5634" s="528">
        <v>41933</v>
      </c>
      <c r="C5634" s="535"/>
    </row>
    <row r="5635" spans="1:3" ht="13.5">
      <c r="A5635" s="527" t="s">
        <v>7362</v>
      </c>
      <c r="B5635" s="528">
        <v>41933</v>
      </c>
      <c r="C5635" s="535"/>
    </row>
    <row r="5636" spans="1:3" ht="13.5">
      <c r="A5636" s="527" t="s">
        <v>7363</v>
      </c>
      <c r="B5636" s="528">
        <v>41933</v>
      </c>
      <c r="C5636" s="535"/>
    </row>
    <row r="5637" spans="1:3" ht="13.5">
      <c r="A5637" s="527" t="s">
        <v>7364</v>
      </c>
      <c r="B5637" s="528">
        <v>41934</v>
      </c>
      <c r="C5637" s="535"/>
    </row>
    <row r="5638" spans="1:3" ht="13.5">
      <c r="A5638" s="527" t="s">
        <v>7365</v>
      </c>
      <c r="B5638" s="528">
        <v>41934</v>
      </c>
      <c r="C5638" s="535"/>
    </row>
    <row r="5639" spans="1:3" ht="13.5">
      <c r="A5639" s="527" t="s">
        <v>7366</v>
      </c>
      <c r="B5639" s="528">
        <v>41934</v>
      </c>
      <c r="C5639" s="535">
        <v>149</v>
      </c>
    </row>
    <row r="5640" spans="1:3" ht="13.5">
      <c r="A5640" s="527" t="s">
        <v>7367</v>
      </c>
      <c r="B5640" s="528">
        <v>41934</v>
      </c>
      <c r="C5640" s="535">
        <v>149</v>
      </c>
    </row>
    <row r="5641" spans="1:3" ht="13.5">
      <c r="A5641" s="527" t="s">
        <v>7368</v>
      </c>
      <c r="B5641" s="528">
        <v>41934</v>
      </c>
      <c r="C5641" s="535"/>
    </row>
    <row r="5642" spans="1:3" ht="13.5">
      <c r="A5642" s="527" t="s">
        <v>7369</v>
      </c>
      <c r="B5642" s="528">
        <v>41934</v>
      </c>
      <c r="C5642" s="535"/>
    </row>
    <row r="5643" spans="1:3" ht="13.5">
      <c r="A5643" s="527" t="s">
        <v>7370</v>
      </c>
      <c r="B5643" s="528">
        <v>41934</v>
      </c>
      <c r="C5643" s="535"/>
    </row>
    <row r="5644" spans="1:3" ht="13.5">
      <c r="A5644" s="527" t="s">
        <v>7371</v>
      </c>
      <c r="B5644" s="528">
        <v>41934</v>
      </c>
      <c r="C5644" s="535"/>
    </row>
    <row r="5645" spans="1:3" ht="13.5">
      <c r="A5645" s="527" t="s">
        <v>7372</v>
      </c>
      <c r="B5645" s="528">
        <v>41934</v>
      </c>
      <c r="C5645" s="535"/>
    </row>
    <row r="5646" spans="1:3" ht="13.5">
      <c r="A5646" s="527" t="s">
        <v>7373</v>
      </c>
      <c r="B5646" s="528">
        <v>41934</v>
      </c>
      <c r="C5646" s="535"/>
    </row>
    <row r="5647" spans="1:3" ht="13.5">
      <c r="A5647" s="527" t="s">
        <v>7374</v>
      </c>
      <c r="B5647" s="528">
        <v>41934</v>
      </c>
      <c r="C5647" s="535"/>
    </row>
    <row r="5648" spans="1:3" ht="13.5">
      <c r="A5648" s="527" t="s">
        <v>9070</v>
      </c>
      <c r="B5648" s="528">
        <v>41939</v>
      </c>
      <c r="C5648" s="535">
        <v>196</v>
      </c>
    </row>
    <row r="5649" spans="1:3" ht="13.5">
      <c r="A5649" s="527" t="s">
        <v>9071</v>
      </c>
      <c r="B5649" s="528">
        <v>41939</v>
      </c>
      <c r="C5649" s="535"/>
    </row>
    <row r="5650" spans="1:3" ht="13.5">
      <c r="A5650" s="527" t="s">
        <v>9072</v>
      </c>
      <c r="B5650" s="528">
        <v>41939</v>
      </c>
      <c r="C5650" s="535"/>
    </row>
    <row r="5651" spans="1:3" ht="13.5">
      <c r="A5651" s="527" t="s">
        <v>9073</v>
      </c>
      <c r="B5651" s="528">
        <v>41939</v>
      </c>
      <c r="C5651" s="535"/>
    </row>
    <row r="5652" spans="1:3" ht="13.5">
      <c r="A5652" s="527" t="s">
        <v>9074</v>
      </c>
      <c r="B5652" s="528">
        <v>41939</v>
      </c>
      <c r="C5652" s="535"/>
    </row>
    <row r="5653" spans="1:3" ht="13.5">
      <c r="A5653" s="527" t="s">
        <v>9075</v>
      </c>
      <c r="B5653" s="528">
        <v>41939</v>
      </c>
      <c r="C5653" s="535"/>
    </row>
    <row r="5654" spans="1:3" ht="13.5">
      <c r="A5654" s="527" t="s">
        <v>9076</v>
      </c>
      <c r="B5654" s="528">
        <v>41939</v>
      </c>
      <c r="C5654" s="535"/>
    </row>
    <row r="5655" spans="1:3" ht="13.5">
      <c r="A5655" s="527" t="s">
        <v>9077</v>
      </c>
      <c r="B5655" s="528">
        <v>41939</v>
      </c>
      <c r="C5655" s="535"/>
    </row>
    <row r="5656" spans="1:3" ht="13.5">
      <c r="A5656" s="527" t="s">
        <v>9078</v>
      </c>
      <c r="B5656" s="528">
        <v>41939</v>
      </c>
      <c r="C5656" s="535"/>
    </row>
    <row r="5657" spans="1:3" ht="13.5">
      <c r="A5657" s="527" t="s">
        <v>9079</v>
      </c>
      <c r="B5657" s="528">
        <v>41939</v>
      </c>
      <c r="C5657" s="535"/>
    </row>
    <row r="5658" spans="1:3" ht="13.5">
      <c r="A5658" s="527" t="s">
        <v>9080</v>
      </c>
      <c r="B5658" s="528">
        <v>41939</v>
      </c>
      <c r="C5658" s="535"/>
    </row>
    <row r="5659" spans="1:3" ht="13.5">
      <c r="A5659" s="527" t="s">
        <v>9081</v>
      </c>
      <c r="B5659" s="528">
        <v>41939</v>
      </c>
      <c r="C5659" s="535">
        <v>158</v>
      </c>
    </row>
    <row r="5660" spans="1:3" ht="13.5">
      <c r="A5660" s="527" t="s">
        <v>9082</v>
      </c>
      <c r="B5660" s="528">
        <v>41939</v>
      </c>
      <c r="C5660" s="535"/>
    </row>
    <row r="5661" spans="1:3" ht="13.5">
      <c r="A5661" s="527" t="s">
        <v>9083</v>
      </c>
      <c r="B5661" s="528">
        <v>41939</v>
      </c>
      <c r="C5661" s="535"/>
    </row>
    <row r="5662" spans="1:3" ht="13.5">
      <c r="A5662" s="527" t="s">
        <v>9084</v>
      </c>
      <c r="B5662" s="528">
        <v>41939</v>
      </c>
      <c r="C5662" s="535"/>
    </row>
    <row r="5663" spans="1:3" ht="13.5">
      <c r="A5663" s="527" t="s">
        <v>9085</v>
      </c>
      <c r="B5663" s="528">
        <v>41939</v>
      </c>
      <c r="C5663" s="535"/>
    </row>
    <row r="5664" spans="1:3" ht="13.5">
      <c r="A5664" s="527" t="s">
        <v>9086</v>
      </c>
      <c r="B5664" s="528">
        <v>41939</v>
      </c>
      <c r="C5664" s="535"/>
    </row>
    <row r="5665" spans="1:3" ht="13.5">
      <c r="A5665" s="527" t="s">
        <v>9087</v>
      </c>
      <c r="B5665" s="528">
        <v>41939</v>
      </c>
      <c r="C5665" s="535"/>
    </row>
    <row r="5666" spans="1:3" ht="13.5">
      <c r="A5666" s="527" t="s">
        <v>9088</v>
      </c>
      <c r="B5666" s="528">
        <v>41939</v>
      </c>
      <c r="C5666" s="535"/>
    </row>
    <row r="5667" spans="1:3" ht="13.5">
      <c r="A5667" s="527" t="s">
        <v>9089</v>
      </c>
      <c r="B5667" s="528">
        <v>41939</v>
      </c>
      <c r="C5667" s="535"/>
    </row>
    <row r="5668" spans="1:3" ht="13.5">
      <c r="A5668" s="527" t="s">
        <v>9090</v>
      </c>
      <c r="B5668" s="528">
        <v>41939</v>
      </c>
      <c r="C5668" s="535"/>
    </row>
    <row r="5669" spans="1:3" ht="13.5">
      <c r="A5669" s="527" t="s">
        <v>9091</v>
      </c>
      <c r="B5669" s="528">
        <v>41939</v>
      </c>
      <c r="C5669" s="535"/>
    </row>
    <row r="5670" spans="1:3" ht="13.5">
      <c r="A5670" s="527" t="s">
        <v>9092</v>
      </c>
      <c r="B5670" s="528">
        <v>41939</v>
      </c>
      <c r="C5670" s="535"/>
    </row>
    <row r="5671" spans="1:3" ht="13.5">
      <c r="A5671" s="527" t="s">
        <v>9093</v>
      </c>
      <c r="B5671" s="528">
        <v>41939</v>
      </c>
      <c r="C5671" s="535"/>
    </row>
    <row r="5672" spans="1:3" ht="13.5">
      <c r="A5672" s="527" t="s">
        <v>9094</v>
      </c>
      <c r="B5672" s="528">
        <v>41939</v>
      </c>
      <c r="C5672" s="535"/>
    </row>
    <row r="5673" spans="1:3" ht="13.5">
      <c r="A5673" s="527" t="s">
        <v>9095</v>
      </c>
      <c r="B5673" s="528">
        <v>41939</v>
      </c>
      <c r="C5673" s="535"/>
    </row>
    <row r="5674" spans="1:3" ht="13.5">
      <c r="A5674" s="527" t="s">
        <v>9096</v>
      </c>
      <c r="B5674" s="528">
        <v>41939</v>
      </c>
      <c r="C5674" s="535"/>
    </row>
    <row r="5675" spans="1:3" ht="13.5">
      <c r="A5675" s="527" t="s">
        <v>9097</v>
      </c>
      <c r="B5675" s="528">
        <v>41939</v>
      </c>
      <c r="C5675" s="535"/>
    </row>
    <row r="5676" spans="1:3" ht="13.5">
      <c r="A5676" s="527" t="s">
        <v>9098</v>
      </c>
      <c r="B5676" s="528">
        <v>41939</v>
      </c>
      <c r="C5676" s="535"/>
    </row>
    <row r="5677" spans="1:3" ht="13.5">
      <c r="A5677" s="527" t="s">
        <v>9099</v>
      </c>
      <c r="B5677" s="528">
        <v>41939</v>
      </c>
      <c r="C5677" s="535">
        <v>100</v>
      </c>
    </row>
    <row r="5678" spans="1:3" ht="13.5">
      <c r="A5678" s="527" t="s">
        <v>9100</v>
      </c>
      <c r="B5678" s="528">
        <v>41939</v>
      </c>
      <c r="C5678" s="535">
        <v>100</v>
      </c>
    </row>
    <row r="5679" spans="1:3" ht="13.5">
      <c r="A5679" s="527" t="s">
        <v>9101</v>
      </c>
      <c r="B5679" s="528">
        <v>41939</v>
      </c>
      <c r="C5679" s="535"/>
    </row>
    <row r="5680" spans="1:3" ht="13.5">
      <c r="A5680" s="527" t="s">
        <v>9102</v>
      </c>
      <c r="B5680" s="528">
        <v>41939</v>
      </c>
      <c r="C5680" s="535"/>
    </row>
    <row r="5681" spans="1:3" ht="13.5">
      <c r="A5681" s="527" t="s">
        <v>9103</v>
      </c>
      <c r="B5681" s="528">
        <v>41939</v>
      </c>
      <c r="C5681" s="535"/>
    </row>
    <row r="5682" spans="1:3" ht="13.5">
      <c r="A5682" s="527" t="s">
        <v>9104</v>
      </c>
      <c r="B5682" s="528">
        <v>41939</v>
      </c>
      <c r="C5682" s="535"/>
    </row>
    <row r="5683" spans="1:3" ht="13.5">
      <c r="A5683" s="527" t="s">
        <v>9105</v>
      </c>
      <c r="B5683" s="528">
        <v>41939</v>
      </c>
      <c r="C5683" s="535"/>
    </row>
    <row r="5684" spans="1:3" ht="13.5">
      <c r="A5684" s="527" t="s">
        <v>9106</v>
      </c>
      <c r="B5684" s="528">
        <v>41939</v>
      </c>
      <c r="C5684" s="535"/>
    </row>
    <row r="5685" spans="1:3" ht="13.5">
      <c r="A5685" s="527" t="s">
        <v>9107</v>
      </c>
      <c r="B5685" s="528">
        <v>41939</v>
      </c>
      <c r="C5685" s="535"/>
    </row>
    <row r="5686" spans="1:3" ht="13.5">
      <c r="A5686" s="527" t="s">
        <v>9108</v>
      </c>
      <c r="B5686" s="528">
        <v>41939</v>
      </c>
      <c r="C5686" s="535"/>
    </row>
    <row r="5687" spans="1:3" ht="13.5">
      <c r="A5687" s="527" t="s">
        <v>9109</v>
      </c>
      <c r="B5687" s="528">
        <v>41939</v>
      </c>
      <c r="C5687" s="535"/>
    </row>
    <row r="5688" spans="1:3" ht="13.5">
      <c r="A5688" s="527" t="s">
        <v>9110</v>
      </c>
      <c r="B5688" s="528">
        <v>41939</v>
      </c>
      <c r="C5688" s="535">
        <v>119</v>
      </c>
    </row>
    <row r="5689" spans="1:3" ht="13.5">
      <c r="A5689" s="527" t="s">
        <v>9111</v>
      </c>
      <c r="B5689" s="528">
        <v>41939</v>
      </c>
      <c r="C5689" s="535"/>
    </row>
    <row r="5690" spans="1:3" ht="13.5">
      <c r="A5690" s="527" t="s">
        <v>9112</v>
      </c>
      <c r="B5690" s="528">
        <v>41939</v>
      </c>
      <c r="C5690" s="535"/>
    </row>
    <row r="5691" spans="1:3" ht="13.5">
      <c r="A5691" s="527" t="s">
        <v>9113</v>
      </c>
      <c r="B5691" s="528">
        <v>41939</v>
      </c>
      <c r="C5691" s="535"/>
    </row>
    <row r="5692" spans="1:3" ht="13.5">
      <c r="A5692" s="527" t="s">
        <v>9114</v>
      </c>
      <c r="B5692" s="528">
        <v>41939</v>
      </c>
      <c r="C5692" s="535"/>
    </row>
    <row r="5693" spans="1:3" ht="13.5">
      <c r="A5693" s="527" t="s">
        <v>9115</v>
      </c>
      <c r="B5693" s="528">
        <v>41939</v>
      </c>
      <c r="C5693" s="535"/>
    </row>
    <row r="5694" spans="1:3" ht="13.5">
      <c r="A5694" s="527" t="s">
        <v>9116</v>
      </c>
      <c r="B5694" s="528">
        <v>41939</v>
      </c>
      <c r="C5694" s="535"/>
    </row>
    <row r="5695" spans="1:3" ht="13.5">
      <c r="A5695" s="527" t="s">
        <v>9117</v>
      </c>
      <c r="B5695" s="528">
        <v>41939</v>
      </c>
      <c r="C5695" s="535"/>
    </row>
    <row r="5696" spans="1:3" ht="13.5">
      <c r="A5696" s="527" t="s">
        <v>9118</v>
      </c>
      <c r="B5696" s="528">
        <v>41939</v>
      </c>
      <c r="C5696" s="535"/>
    </row>
    <row r="5697" spans="1:3" ht="13.5">
      <c r="A5697" s="527" t="s">
        <v>9119</v>
      </c>
      <c r="B5697" s="528">
        <v>41939</v>
      </c>
      <c r="C5697" s="535"/>
    </row>
    <row r="5698" spans="1:3" ht="13.5">
      <c r="A5698" s="527" t="s">
        <v>9120</v>
      </c>
      <c r="B5698" s="528">
        <v>41939</v>
      </c>
      <c r="C5698" s="535"/>
    </row>
    <row r="5699" spans="1:3" ht="13.5">
      <c r="A5699" s="527" t="s">
        <v>9121</v>
      </c>
      <c r="B5699" s="528">
        <v>41939</v>
      </c>
      <c r="C5699" s="535">
        <v>100</v>
      </c>
    </row>
    <row r="5700" spans="1:3" ht="13.5">
      <c r="A5700" s="527" t="s">
        <v>9122</v>
      </c>
      <c r="B5700" s="528">
        <v>41939</v>
      </c>
      <c r="C5700" s="535">
        <v>100</v>
      </c>
    </row>
    <row r="5701" spans="1:3" ht="13.5">
      <c r="A5701" s="527" t="s">
        <v>9123</v>
      </c>
      <c r="B5701" s="528">
        <v>41939</v>
      </c>
      <c r="C5701" s="535"/>
    </row>
    <row r="5702" spans="1:3" ht="13.5">
      <c r="A5702" s="527" t="s">
        <v>9124</v>
      </c>
      <c r="B5702" s="528">
        <v>41939</v>
      </c>
      <c r="C5702" s="535"/>
    </row>
    <row r="5703" spans="1:3" ht="13.5">
      <c r="A5703" s="527" t="s">
        <v>9125</v>
      </c>
      <c r="B5703" s="528">
        <v>41939</v>
      </c>
      <c r="C5703" s="535"/>
    </row>
    <row r="5704" spans="1:3" ht="13.5">
      <c r="A5704" s="527" t="s">
        <v>9126</v>
      </c>
      <c r="B5704" s="528">
        <v>41939</v>
      </c>
      <c r="C5704" s="535"/>
    </row>
    <row r="5705" spans="1:3" ht="13.5">
      <c r="A5705" s="527" t="s">
        <v>9127</v>
      </c>
      <c r="B5705" s="528">
        <v>41939</v>
      </c>
      <c r="C5705" s="535"/>
    </row>
    <row r="5706" spans="1:3" ht="13.5">
      <c r="A5706" s="527" t="s">
        <v>9128</v>
      </c>
      <c r="B5706" s="528">
        <v>41939</v>
      </c>
      <c r="C5706" s="535"/>
    </row>
    <row r="5707" spans="1:3" ht="13.5">
      <c r="A5707" s="527" t="s">
        <v>9129</v>
      </c>
      <c r="B5707" s="528">
        <v>41939</v>
      </c>
      <c r="C5707" s="535"/>
    </row>
    <row r="5708" spans="1:3" ht="13.5">
      <c r="A5708" s="527" t="s">
        <v>9130</v>
      </c>
      <c r="B5708" s="528">
        <v>41939</v>
      </c>
      <c r="C5708" s="535"/>
    </row>
    <row r="5709" spans="1:3" ht="13.5">
      <c r="A5709" s="527" t="s">
        <v>9131</v>
      </c>
      <c r="B5709" s="528">
        <v>41939</v>
      </c>
      <c r="C5709" s="535"/>
    </row>
    <row r="5710" spans="1:3" ht="13.5">
      <c r="A5710" s="527" t="s">
        <v>9132</v>
      </c>
      <c r="B5710" s="528">
        <v>41939</v>
      </c>
      <c r="C5710" s="535">
        <v>100</v>
      </c>
    </row>
    <row r="5711" spans="1:3" ht="13.5">
      <c r="A5711" s="527" t="s">
        <v>9133</v>
      </c>
      <c r="B5711" s="528">
        <v>41939</v>
      </c>
      <c r="C5711" s="535"/>
    </row>
    <row r="5712" spans="1:3" ht="13.5">
      <c r="A5712" s="527" t="s">
        <v>9134</v>
      </c>
      <c r="B5712" s="528">
        <v>41939</v>
      </c>
      <c r="C5712" s="535"/>
    </row>
    <row r="5713" spans="1:3" ht="13.5">
      <c r="A5713" s="527" t="s">
        <v>9135</v>
      </c>
      <c r="B5713" s="528">
        <v>41939</v>
      </c>
      <c r="C5713" s="535"/>
    </row>
    <row r="5714" spans="1:3" ht="13.5">
      <c r="A5714" s="527" t="s">
        <v>9136</v>
      </c>
      <c r="B5714" s="528">
        <v>41939</v>
      </c>
      <c r="C5714" s="535"/>
    </row>
    <row r="5715" spans="1:3" ht="13.5">
      <c r="A5715" s="527" t="s">
        <v>9137</v>
      </c>
      <c r="B5715" s="528">
        <v>41939</v>
      </c>
      <c r="C5715" s="535"/>
    </row>
    <row r="5716" spans="1:3" ht="13.5">
      <c r="A5716" s="527" t="s">
        <v>9138</v>
      </c>
      <c r="B5716" s="528">
        <v>41939</v>
      </c>
      <c r="C5716" s="535"/>
    </row>
    <row r="5717" spans="1:3" ht="13.5">
      <c r="A5717" s="527" t="s">
        <v>9139</v>
      </c>
      <c r="B5717" s="528">
        <v>41939</v>
      </c>
      <c r="C5717" s="535"/>
    </row>
    <row r="5718" spans="1:3" ht="13.5">
      <c r="A5718" s="527" t="s">
        <v>9140</v>
      </c>
      <c r="B5718" s="528">
        <v>41939</v>
      </c>
      <c r="C5718" s="535"/>
    </row>
    <row r="5719" spans="1:3" ht="13.5">
      <c r="A5719" s="527" t="s">
        <v>9141</v>
      </c>
      <c r="B5719" s="528">
        <v>41939</v>
      </c>
      <c r="C5719" s="535"/>
    </row>
    <row r="5720" spans="1:3" ht="13.5">
      <c r="A5720" s="527" t="s">
        <v>9142</v>
      </c>
      <c r="B5720" s="528">
        <v>41939</v>
      </c>
      <c r="C5720" s="535"/>
    </row>
    <row r="5721" spans="1:3" ht="13.5">
      <c r="A5721" s="527" t="s">
        <v>9143</v>
      </c>
      <c r="B5721" s="528">
        <v>41939</v>
      </c>
      <c r="C5721" s="535">
        <v>127</v>
      </c>
    </row>
    <row r="5722" spans="1:3" ht="13.5">
      <c r="A5722" s="527" t="s">
        <v>9144</v>
      </c>
      <c r="B5722" s="528">
        <v>41939</v>
      </c>
      <c r="C5722" s="535"/>
    </row>
    <row r="5723" spans="1:3" ht="13.5">
      <c r="A5723" s="527" t="s">
        <v>9145</v>
      </c>
      <c r="B5723" s="528">
        <v>41939</v>
      </c>
      <c r="C5723" s="535"/>
    </row>
    <row r="5724" spans="1:3" ht="13.5">
      <c r="A5724" s="527" t="s">
        <v>9146</v>
      </c>
      <c r="B5724" s="528">
        <v>41939</v>
      </c>
      <c r="C5724" s="535"/>
    </row>
    <row r="5725" spans="1:3" ht="13.5">
      <c r="A5725" s="527" t="s">
        <v>9147</v>
      </c>
      <c r="B5725" s="528">
        <v>41939</v>
      </c>
      <c r="C5725" s="535"/>
    </row>
    <row r="5726" spans="1:3" ht="13.5">
      <c r="A5726" s="527" t="s">
        <v>9148</v>
      </c>
      <c r="B5726" s="528">
        <v>41939</v>
      </c>
      <c r="C5726" s="535"/>
    </row>
    <row r="5727" spans="1:3" ht="13.5">
      <c r="A5727" s="527" t="s">
        <v>9149</v>
      </c>
      <c r="B5727" s="528">
        <v>41939</v>
      </c>
      <c r="C5727" s="535"/>
    </row>
    <row r="5728" spans="1:3" ht="13.5">
      <c r="A5728" s="527" t="s">
        <v>9150</v>
      </c>
      <c r="B5728" s="528">
        <v>41939</v>
      </c>
      <c r="C5728" s="535"/>
    </row>
    <row r="5729" spans="1:3" ht="13.5">
      <c r="A5729" s="527" t="s">
        <v>9151</v>
      </c>
      <c r="B5729" s="528">
        <v>41939</v>
      </c>
      <c r="C5729" s="535"/>
    </row>
    <row r="5730" spans="1:3" ht="13.5">
      <c r="A5730" s="527" t="s">
        <v>9152</v>
      </c>
      <c r="B5730" s="528">
        <v>41939</v>
      </c>
      <c r="C5730" s="535"/>
    </row>
    <row r="5731" spans="1:3" ht="13.5">
      <c r="A5731" s="527" t="s">
        <v>9153</v>
      </c>
      <c r="B5731" s="528">
        <v>41939</v>
      </c>
      <c r="C5731" s="535"/>
    </row>
    <row r="5732" spans="1:3" ht="13.5">
      <c r="A5732" s="527" t="s">
        <v>9154</v>
      </c>
      <c r="B5732" s="528">
        <v>41939</v>
      </c>
      <c r="C5732" s="535">
        <v>54</v>
      </c>
    </row>
    <row r="5733" spans="1:3" ht="13.5">
      <c r="A5733" s="527" t="s">
        <v>9155</v>
      </c>
      <c r="B5733" s="528">
        <v>41939</v>
      </c>
      <c r="C5733" s="535">
        <v>97</v>
      </c>
    </row>
    <row r="5734" spans="1:3" ht="13.5">
      <c r="A5734" s="527" t="s">
        <v>9156</v>
      </c>
      <c r="B5734" s="528">
        <v>41939</v>
      </c>
      <c r="C5734" s="535"/>
    </row>
    <row r="5735" spans="1:3" ht="13.5">
      <c r="A5735" s="527" t="s">
        <v>9157</v>
      </c>
      <c r="B5735" s="528">
        <v>41939</v>
      </c>
      <c r="C5735" s="535"/>
    </row>
    <row r="5736" spans="1:3" ht="13.5">
      <c r="A5736" s="527" t="s">
        <v>9158</v>
      </c>
      <c r="B5736" s="528">
        <v>41939</v>
      </c>
      <c r="C5736" s="535"/>
    </row>
    <row r="5737" spans="1:3" ht="13.5">
      <c r="A5737" s="527" t="s">
        <v>9159</v>
      </c>
      <c r="B5737" s="528">
        <v>41939</v>
      </c>
      <c r="C5737" s="535"/>
    </row>
    <row r="5738" spans="1:3" ht="13.5">
      <c r="A5738" s="527" t="s">
        <v>9160</v>
      </c>
      <c r="B5738" s="528">
        <v>41939</v>
      </c>
      <c r="C5738" s="535"/>
    </row>
    <row r="5739" spans="1:3" ht="13.5">
      <c r="A5739" s="527" t="s">
        <v>9161</v>
      </c>
      <c r="B5739" s="528">
        <v>41939</v>
      </c>
      <c r="C5739" s="535"/>
    </row>
    <row r="5740" spans="1:3" ht="13.5">
      <c r="A5740" s="527" t="s">
        <v>9162</v>
      </c>
      <c r="B5740" s="528">
        <v>41939</v>
      </c>
      <c r="C5740" s="535"/>
    </row>
    <row r="5741" spans="1:3" ht="13.5">
      <c r="A5741" s="527" t="s">
        <v>9163</v>
      </c>
      <c r="B5741" s="528">
        <v>41939</v>
      </c>
      <c r="C5741" s="535"/>
    </row>
    <row r="5742" spans="1:3" ht="13.5">
      <c r="A5742" s="527" t="s">
        <v>9164</v>
      </c>
      <c r="B5742" s="528">
        <v>41939</v>
      </c>
      <c r="C5742" s="535"/>
    </row>
    <row r="5743" spans="1:3" ht="13.5">
      <c r="A5743" s="527" t="s">
        <v>9165</v>
      </c>
      <c r="B5743" s="528">
        <v>41939</v>
      </c>
      <c r="C5743" s="535">
        <v>22</v>
      </c>
    </row>
    <row r="5744" spans="1:3" ht="13.5">
      <c r="A5744" s="527" t="s">
        <v>9166</v>
      </c>
      <c r="B5744" s="528">
        <v>41939</v>
      </c>
      <c r="C5744" s="535"/>
    </row>
    <row r="5745" spans="1:3" ht="13.5">
      <c r="A5745" s="527" t="s">
        <v>9167</v>
      </c>
      <c r="B5745" s="528">
        <v>41939</v>
      </c>
      <c r="C5745" s="535"/>
    </row>
    <row r="5746" spans="1:3" ht="13.5">
      <c r="A5746" s="527" t="s">
        <v>9168</v>
      </c>
      <c r="B5746" s="528">
        <v>41939</v>
      </c>
      <c r="C5746" s="535"/>
    </row>
    <row r="5747" spans="1:3" ht="13.5">
      <c r="A5747" s="527" t="s">
        <v>9169</v>
      </c>
      <c r="B5747" s="528">
        <v>41939</v>
      </c>
      <c r="C5747" s="535"/>
    </row>
    <row r="5748" spans="1:3" ht="13.5">
      <c r="A5748" s="527" t="s">
        <v>9170</v>
      </c>
      <c r="B5748" s="528">
        <v>41939</v>
      </c>
      <c r="C5748" s="535"/>
    </row>
    <row r="5749" spans="1:3" ht="13.5">
      <c r="A5749" s="527" t="s">
        <v>9171</v>
      </c>
      <c r="B5749" s="528">
        <v>41939</v>
      </c>
      <c r="C5749" s="535"/>
    </row>
    <row r="5750" spans="1:3" ht="13.5">
      <c r="A5750" s="527" t="s">
        <v>9172</v>
      </c>
      <c r="B5750" s="528">
        <v>41939</v>
      </c>
      <c r="C5750" s="535"/>
    </row>
    <row r="5751" spans="1:3" ht="13.5">
      <c r="A5751" s="527" t="s">
        <v>9173</v>
      </c>
      <c r="B5751" s="528">
        <v>41939</v>
      </c>
      <c r="C5751" s="535"/>
    </row>
    <row r="5752" spans="1:3" ht="13.5">
      <c r="A5752" s="527" t="s">
        <v>9174</v>
      </c>
      <c r="B5752" s="528">
        <v>41939</v>
      </c>
      <c r="C5752" s="535"/>
    </row>
    <row r="5753" spans="1:3" ht="13.5">
      <c r="A5753" s="527" t="s">
        <v>9175</v>
      </c>
      <c r="B5753" s="528">
        <v>41939</v>
      </c>
      <c r="C5753" s="535"/>
    </row>
    <row r="5754" spans="1:3" ht="13.5">
      <c r="A5754" s="527" t="s">
        <v>9176</v>
      </c>
      <c r="B5754" s="528">
        <v>41939</v>
      </c>
      <c r="C5754" s="535">
        <v>33</v>
      </c>
    </row>
    <row r="5755" spans="1:3" ht="13.5">
      <c r="A5755" s="527" t="s">
        <v>9177</v>
      </c>
      <c r="B5755" s="528">
        <v>41939</v>
      </c>
      <c r="C5755" s="535"/>
    </row>
    <row r="5756" spans="1:3" ht="13.5">
      <c r="A5756" s="527" t="s">
        <v>9178</v>
      </c>
      <c r="B5756" s="528">
        <v>41939</v>
      </c>
      <c r="C5756" s="535"/>
    </row>
    <row r="5757" spans="1:3" ht="13.5">
      <c r="A5757" s="527" t="s">
        <v>9179</v>
      </c>
      <c r="B5757" s="528">
        <v>41939</v>
      </c>
      <c r="C5757" s="535"/>
    </row>
    <row r="5758" spans="1:3" ht="13.5">
      <c r="A5758" s="527" t="s">
        <v>9180</v>
      </c>
      <c r="B5758" s="528">
        <v>41939</v>
      </c>
      <c r="C5758" s="535"/>
    </row>
    <row r="5759" spans="1:3" ht="13.5">
      <c r="A5759" s="527" t="s">
        <v>9181</v>
      </c>
      <c r="B5759" s="528">
        <v>41939</v>
      </c>
      <c r="C5759" s="535"/>
    </row>
    <row r="5760" spans="1:3" ht="13.5">
      <c r="A5760" s="527" t="s">
        <v>9182</v>
      </c>
      <c r="B5760" s="528">
        <v>41939</v>
      </c>
      <c r="C5760" s="535"/>
    </row>
    <row r="5761" spans="1:3" ht="13.5">
      <c r="A5761" s="527" t="s">
        <v>9183</v>
      </c>
      <c r="B5761" s="528">
        <v>41939</v>
      </c>
      <c r="C5761" s="535"/>
    </row>
    <row r="5762" spans="1:3" ht="13.5">
      <c r="A5762" s="527" t="s">
        <v>9184</v>
      </c>
      <c r="B5762" s="528">
        <v>41939</v>
      </c>
      <c r="C5762" s="535"/>
    </row>
    <row r="5763" spans="1:3" ht="13.5">
      <c r="A5763" s="527" t="s">
        <v>9185</v>
      </c>
      <c r="B5763" s="528">
        <v>41939</v>
      </c>
      <c r="C5763" s="535"/>
    </row>
    <row r="5764" spans="1:3" ht="13.5">
      <c r="A5764" s="527" t="s">
        <v>9186</v>
      </c>
      <c r="B5764" s="528">
        <v>41939</v>
      </c>
      <c r="C5764" s="535"/>
    </row>
    <row r="5765" spans="1:3" ht="13.5">
      <c r="A5765" s="527" t="s">
        <v>9187</v>
      </c>
      <c r="B5765" s="528">
        <v>41939</v>
      </c>
      <c r="C5765" s="535">
        <v>41</v>
      </c>
    </row>
    <row r="5766" spans="1:3" ht="13.5">
      <c r="A5766" s="527" t="s">
        <v>9188</v>
      </c>
      <c r="B5766" s="528">
        <v>41939</v>
      </c>
      <c r="C5766" s="535">
        <v>28</v>
      </c>
    </row>
    <row r="5767" spans="1:3" ht="13.5">
      <c r="A5767" s="527" t="s">
        <v>9189</v>
      </c>
      <c r="B5767" s="528">
        <v>41939</v>
      </c>
      <c r="C5767" s="535"/>
    </row>
    <row r="5768" spans="1:3" ht="13.5">
      <c r="A5768" s="527" t="s">
        <v>9190</v>
      </c>
      <c r="B5768" s="528">
        <v>41939</v>
      </c>
      <c r="C5768" s="535"/>
    </row>
    <row r="5769" spans="1:3" ht="13.5">
      <c r="A5769" s="527" t="s">
        <v>9191</v>
      </c>
      <c r="B5769" s="528">
        <v>41939</v>
      </c>
      <c r="C5769" s="535"/>
    </row>
    <row r="5770" spans="1:3" ht="13.5">
      <c r="A5770" s="527" t="s">
        <v>9192</v>
      </c>
      <c r="B5770" s="528">
        <v>41939</v>
      </c>
      <c r="C5770" s="535"/>
    </row>
    <row r="5771" spans="1:3" ht="13.5">
      <c r="A5771" s="527" t="s">
        <v>9193</v>
      </c>
      <c r="B5771" s="528">
        <v>41939</v>
      </c>
      <c r="C5771" s="535"/>
    </row>
    <row r="5772" spans="1:3" ht="13.5">
      <c r="A5772" s="527" t="s">
        <v>9194</v>
      </c>
      <c r="B5772" s="528">
        <v>41939</v>
      </c>
      <c r="C5772" s="535"/>
    </row>
    <row r="5773" spans="1:3" ht="13.5">
      <c r="A5773" s="527" t="s">
        <v>9195</v>
      </c>
      <c r="B5773" s="528">
        <v>41939</v>
      </c>
      <c r="C5773" s="535"/>
    </row>
    <row r="5774" spans="1:3" ht="13.5">
      <c r="A5774" s="527" t="s">
        <v>9196</v>
      </c>
      <c r="B5774" s="528">
        <v>41939</v>
      </c>
      <c r="C5774" s="535"/>
    </row>
    <row r="5775" spans="1:3" ht="13.5">
      <c r="A5775" s="527" t="s">
        <v>9197</v>
      </c>
      <c r="B5775" s="528">
        <v>41939</v>
      </c>
      <c r="C5775" s="535"/>
    </row>
    <row r="5776" spans="1:3" ht="13.5">
      <c r="A5776" s="527" t="s">
        <v>9198</v>
      </c>
      <c r="B5776" s="528">
        <v>41939</v>
      </c>
      <c r="C5776" s="535">
        <v>21</v>
      </c>
    </row>
    <row r="5777" spans="1:3" ht="13.5">
      <c r="A5777" s="527" t="s">
        <v>9199</v>
      </c>
      <c r="B5777" s="528">
        <v>41939</v>
      </c>
      <c r="C5777" s="535">
        <v>15</v>
      </c>
    </row>
    <row r="5778" spans="1:3" ht="13.5">
      <c r="A5778" s="527" t="s">
        <v>9200</v>
      </c>
      <c r="B5778" s="528">
        <v>41939</v>
      </c>
      <c r="C5778" s="535"/>
    </row>
    <row r="5779" spans="1:3" ht="13.5">
      <c r="A5779" s="527" t="s">
        <v>9201</v>
      </c>
      <c r="B5779" s="528">
        <v>41939</v>
      </c>
      <c r="C5779" s="535"/>
    </row>
    <row r="5780" spans="1:3" ht="13.5">
      <c r="A5780" s="527" t="s">
        <v>9202</v>
      </c>
      <c r="B5780" s="528">
        <v>41939</v>
      </c>
      <c r="C5780" s="535"/>
    </row>
    <row r="5781" spans="1:3" ht="13.5">
      <c r="A5781" s="527" t="s">
        <v>9203</v>
      </c>
      <c r="B5781" s="528">
        <v>41939</v>
      </c>
      <c r="C5781" s="535"/>
    </row>
    <row r="5782" spans="1:3" ht="13.5">
      <c r="A5782" s="527" t="s">
        <v>9204</v>
      </c>
      <c r="B5782" s="528">
        <v>41939</v>
      </c>
      <c r="C5782" s="535"/>
    </row>
    <row r="5783" spans="1:3" ht="13.5">
      <c r="A5783" s="527" t="s">
        <v>9205</v>
      </c>
      <c r="B5783" s="528">
        <v>41939</v>
      </c>
      <c r="C5783" s="535"/>
    </row>
    <row r="5784" spans="1:3" ht="13.5">
      <c r="A5784" s="527" t="s">
        <v>9206</v>
      </c>
      <c r="B5784" s="528">
        <v>41939</v>
      </c>
      <c r="C5784" s="535"/>
    </row>
    <row r="5785" spans="1:3" ht="13.5">
      <c r="A5785" s="527" t="s">
        <v>9207</v>
      </c>
      <c r="B5785" s="528">
        <v>41939</v>
      </c>
      <c r="C5785" s="535"/>
    </row>
    <row r="5786" spans="1:3" ht="13.5">
      <c r="A5786" s="527" t="s">
        <v>9208</v>
      </c>
      <c r="B5786" s="528">
        <v>41939</v>
      </c>
      <c r="C5786" s="535"/>
    </row>
    <row r="5787" spans="1:3" ht="13.5">
      <c r="A5787" s="527" t="s">
        <v>9209</v>
      </c>
      <c r="B5787" s="528">
        <v>41939</v>
      </c>
      <c r="C5787" s="535"/>
    </row>
    <row r="5788" spans="1:3" ht="13.5">
      <c r="A5788" s="527" t="s">
        <v>9210</v>
      </c>
      <c r="B5788" s="528">
        <v>41939</v>
      </c>
      <c r="C5788" s="535">
        <v>21</v>
      </c>
    </row>
    <row r="5789" spans="1:3" ht="13.5">
      <c r="A5789" s="527" t="s">
        <v>9211</v>
      </c>
      <c r="B5789" s="528">
        <v>41939</v>
      </c>
      <c r="C5789" s="535"/>
    </row>
    <row r="5790" spans="1:3" ht="13.5">
      <c r="A5790" s="527" t="s">
        <v>9212</v>
      </c>
      <c r="B5790" s="528">
        <v>41939</v>
      </c>
      <c r="C5790" s="535"/>
    </row>
    <row r="5791" spans="1:3" ht="13.5">
      <c r="A5791" s="527" t="s">
        <v>7375</v>
      </c>
      <c r="B5791" s="528">
        <v>41940</v>
      </c>
      <c r="C5791" s="535"/>
    </row>
    <row r="5792" spans="1:3" ht="13.5">
      <c r="A5792" s="527" t="s">
        <v>7376</v>
      </c>
      <c r="B5792" s="528">
        <v>41940</v>
      </c>
      <c r="C5792" s="535">
        <v>404</v>
      </c>
    </row>
    <row r="5793" spans="1:3" ht="13.5">
      <c r="A5793" s="527" t="s">
        <v>7377</v>
      </c>
      <c r="B5793" s="528">
        <v>41940</v>
      </c>
      <c r="C5793" s="535"/>
    </row>
    <row r="5794" spans="1:3" ht="13.5">
      <c r="A5794" s="527" t="s">
        <v>7378</v>
      </c>
      <c r="B5794" s="528">
        <v>41940</v>
      </c>
      <c r="C5794" s="535"/>
    </row>
    <row r="5795" spans="1:3" ht="13.5">
      <c r="A5795" s="527" t="s">
        <v>7379</v>
      </c>
      <c r="B5795" s="528">
        <v>41940</v>
      </c>
      <c r="C5795" s="535"/>
    </row>
    <row r="5796" spans="1:3" ht="13.5">
      <c r="A5796" s="527" t="s">
        <v>7380</v>
      </c>
      <c r="B5796" s="528">
        <v>41940</v>
      </c>
      <c r="C5796" s="535"/>
    </row>
    <row r="5797" spans="1:3" ht="13.5">
      <c r="A5797" s="527" t="s">
        <v>7381</v>
      </c>
      <c r="B5797" s="528">
        <v>41940</v>
      </c>
      <c r="C5797" s="535"/>
    </row>
    <row r="5798" spans="1:3" ht="13.5">
      <c r="A5798" s="527" t="s">
        <v>7382</v>
      </c>
      <c r="B5798" s="528">
        <v>41940</v>
      </c>
      <c r="C5798" s="535"/>
    </row>
    <row r="5799" spans="1:3" ht="13.5">
      <c r="A5799" s="527" t="s">
        <v>7383</v>
      </c>
      <c r="B5799" s="528">
        <v>41940</v>
      </c>
      <c r="C5799" s="535"/>
    </row>
    <row r="5800" spans="1:3" ht="13.5">
      <c r="A5800" s="527" t="s">
        <v>7384</v>
      </c>
      <c r="B5800" s="528">
        <v>41940</v>
      </c>
      <c r="C5800" s="535"/>
    </row>
    <row r="5801" spans="1:3" ht="13.5">
      <c r="A5801" s="527" t="s">
        <v>7385</v>
      </c>
      <c r="B5801" s="528">
        <v>41940</v>
      </c>
      <c r="C5801" s="535"/>
    </row>
    <row r="5802" spans="1:3" ht="13.5">
      <c r="A5802" s="527" t="s">
        <v>7386</v>
      </c>
      <c r="B5802" s="528">
        <v>41940</v>
      </c>
      <c r="C5802" s="535"/>
    </row>
    <row r="5803" spans="1:3" ht="13.5">
      <c r="A5803" s="527" t="s">
        <v>7387</v>
      </c>
      <c r="B5803" s="528">
        <v>41940</v>
      </c>
      <c r="C5803" s="535"/>
    </row>
    <row r="5804" spans="1:3" ht="13.5">
      <c r="A5804" s="527" t="s">
        <v>7388</v>
      </c>
      <c r="B5804" s="528">
        <v>41940</v>
      </c>
      <c r="C5804" s="535"/>
    </row>
    <row r="5805" spans="1:3" ht="13.5">
      <c r="A5805" s="527" t="s">
        <v>7389</v>
      </c>
      <c r="B5805" s="528">
        <v>41940</v>
      </c>
      <c r="C5805" s="535">
        <v>45</v>
      </c>
    </row>
    <row r="5806" spans="1:3" ht="13.5">
      <c r="A5806" s="527" t="s">
        <v>7390</v>
      </c>
      <c r="B5806" s="528">
        <v>41940</v>
      </c>
      <c r="C5806" s="535"/>
    </row>
    <row r="5807" spans="1:3" ht="13.5">
      <c r="A5807" s="527" t="s">
        <v>7391</v>
      </c>
      <c r="B5807" s="528">
        <v>41940</v>
      </c>
      <c r="C5807" s="535"/>
    </row>
    <row r="5808" spans="1:3" ht="13.5">
      <c r="A5808" s="527" t="s">
        <v>7392</v>
      </c>
      <c r="B5808" s="528">
        <v>41940</v>
      </c>
      <c r="C5808" s="535"/>
    </row>
    <row r="5809" spans="1:3" ht="13.5">
      <c r="A5809" s="527" t="s">
        <v>7393</v>
      </c>
      <c r="B5809" s="528">
        <v>41940</v>
      </c>
      <c r="C5809" s="535"/>
    </row>
    <row r="5810" spans="1:3" ht="13.5">
      <c r="A5810" s="527" t="s">
        <v>7394</v>
      </c>
      <c r="B5810" s="528">
        <v>41940</v>
      </c>
      <c r="C5810" s="535"/>
    </row>
    <row r="5811" spans="1:3" ht="13.5">
      <c r="A5811" s="527" t="s">
        <v>7395</v>
      </c>
      <c r="B5811" s="528">
        <v>41940</v>
      </c>
      <c r="C5811" s="535"/>
    </row>
    <row r="5812" spans="1:3" ht="13.5">
      <c r="A5812" s="527" t="s">
        <v>7396</v>
      </c>
      <c r="B5812" s="528">
        <v>41940</v>
      </c>
      <c r="C5812" s="535"/>
    </row>
    <row r="5813" spans="1:3" ht="13.5">
      <c r="A5813" s="527" t="s">
        <v>7397</v>
      </c>
      <c r="B5813" s="528">
        <v>41940</v>
      </c>
      <c r="C5813" s="535"/>
    </row>
    <row r="5814" spans="1:3" ht="13.5">
      <c r="A5814" s="527" t="s">
        <v>7398</v>
      </c>
      <c r="B5814" s="528">
        <v>41940</v>
      </c>
      <c r="C5814" s="535"/>
    </row>
    <row r="5815" spans="1:3" ht="13.5">
      <c r="A5815" s="527" t="s">
        <v>7399</v>
      </c>
      <c r="B5815" s="528">
        <v>41940</v>
      </c>
      <c r="C5815" s="535">
        <v>100</v>
      </c>
    </row>
    <row r="5816" spans="1:3" ht="13.5">
      <c r="A5816" s="527" t="s">
        <v>7400</v>
      </c>
      <c r="B5816" s="528">
        <v>41940</v>
      </c>
      <c r="C5816" s="535"/>
    </row>
    <row r="5817" spans="1:3" ht="13.5">
      <c r="A5817" s="527" t="s">
        <v>7401</v>
      </c>
      <c r="B5817" s="528">
        <v>41940</v>
      </c>
      <c r="C5817" s="535"/>
    </row>
    <row r="5818" spans="1:3" ht="13.5">
      <c r="A5818" s="527" t="s">
        <v>7402</v>
      </c>
      <c r="B5818" s="528">
        <v>41940</v>
      </c>
      <c r="C5818" s="535"/>
    </row>
    <row r="5819" spans="1:3" ht="13.5">
      <c r="A5819" s="527" t="s">
        <v>7403</v>
      </c>
      <c r="B5819" s="528">
        <v>41940</v>
      </c>
      <c r="C5819" s="535"/>
    </row>
    <row r="5820" spans="1:3" ht="13.5">
      <c r="A5820" s="527" t="s">
        <v>7404</v>
      </c>
      <c r="B5820" s="528">
        <v>41940</v>
      </c>
      <c r="C5820" s="535"/>
    </row>
    <row r="5821" spans="1:3" ht="13.5">
      <c r="A5821" s="527" t="s">
        <v>7405</v>
      </c>
      <c r="B5821" s="528">
        <v>41940</v>
      </c>
      <c r="C5821" s="535"/>
    </row>
    <row r="5822" spans="1:3" ht="13.5">
      <c r="A5822" s="527" t="s">
        <v>7406</v>
      </c>
      <c r="B5822" s="528">
        <v>41940</v>
      </c>
      <c r="C5822" s="535"/>
    </row>
    <row r="5823" spans="1:3" ht="13.5">
      <c r="A5823" s="527" t="s">
        <v>7407</v>
      </c>
      <c r="B5823" s="528">
        <v>41940</v>
      </c>
      <c r="C5823" s="535"/>
    </row>
    <row r="5824" spans="1:3" ht="13.5">
      <c r="A5824" s="527" t="s">
        <v>7408</v>
      </c>
      <c r="B5824" s="528">
        <v>41940</v>
      </c>
      <c r="C5824" s="535"/>
    </row>
    <row r="5825" spans="1:3" ht="13.5">
      <c r="A5825" s="527" t="s">
        <v>7409</v>
      </c>
      <c r="B5825" s="528">
        <v>41940</v>
      </c>
      <c r="C5825" s="535">
        <v>252</v>
      </c>
    </row>
    <row r="5826" spans="1:3" ht="13.5">
      <c r="A5826" s="527" t="s">
        <v>7410</v>
      </c>
      <c r="B5826" s="528">
        <v>41940</v>
      </c>
      <c r="C5826" s="535">
        <v>95</v>
      </c>
    </row>
    <row r="5827" spans="1:3" ht="13.5">
      <c r="A5827" s="527" t="s">
        <v>7411</v>
      </c>
      <c r="B5827" s="528">
        <v>41940</v>
      </c>
      <c r="C5827" s="535">
        <v>54</v>
      </c>
    </row>
    <row r="5828" spans="1:3" ht="13.5">
      <c r="A5828" s="527" t="s">
        <v>7412</v>
      </c>
      <c r="B5828" s="528">
        <v>41940</v>
      </c>
      <c r="C5828" s="535"/>
    </row>
    <row r="5829" spans="1:3" ht="13.5">
      <c r="A5829" s="527" t="s">
        <v>7413</v>
      </c>
      <c r="B5829" s="528">
        <v>41940</v>
      </c>
      <c r="C5829" s="535"/>
    </row>
    <row r="5830" spans="1:3" ht="13.5">
      <c r="A5830" s="527" t="s">
        <v>7414</v>
      </c>
      <c r="B5830" s="528">
        <v>41940</v>
      </c>
      <c r="C5830" s="535"/>
    </row>
    <row r="5831" spans="1:3" ht="13.5">
      <c r="A5831" s="527" t="s">
        <v>7415</v>
      </c>
      <c r="B5831" s="528">
        <v>41940</v>
      </c>
      <c r="C5831" s="535"/>
    </row>
    <row r="5832" spans="1:3" ht="13.5">
      <c r="A5832" s="527" t="s">
        <v>7416</v>
      </c>
      <c r="B5832" s="528">
        <v>41940</v>
      </c>
      <c r="C5832" s="535"/>
    </row>
    <row r="5833" spans="1:3" ht="13.5">
      <c r="A5833" s="527" t="s">
        <v>7417</v>
      </c>
      <c r="B5833" s="528">
        <v>41940</v>
      </c>
      <c r="C5833" s="535"/>
    </row>
    <row r="5834" spans="1:3" ht="13.5">
      <c r="A5834" s="527" t="s">
        <v>7418</v>
      </c>
      <c r="B5834" s="528">
        <v>41940</v>
      </c>
      <c r="C5834" s="535"/>
    </row>
    <row r="5835" spans="1:3" ht="13.5">
      <c r="A5835" s="527" t="s">
        <v>7419</v>
      </c>
      <c r="B5835" s="528">
        <v>41940</v>
      </c>
      <c r="C5835" s="535"/>
    </row>
    <row r="5836" spans="1:3" ht="13.5">
      <c r="A5836" s="527" t="s">
        <v>7420</v>
      </c>
      <c r="B5836" s="528">
        <v>41940</v>
      </c>
      <c r="C5836" s="535"/>
    </row>
    <row r="5837" spans="1:3" ht="13.5">
      <c r="A5837" s="527" t="s">
        <v>7421</v>
      </c>
      <c r="B5837" s="528">
        <v>41940</v>
      </c>
      <c r="C5837" s="535">
        <v>64</v>
      </c>
    </row>
    <row r="5838" spans="1:3" ht="13.5">
      <c r="A5838" s="527" t="s">
        <v>7422</v>
      </c>
      <c r="B5838" s="528">
        <v>41940</v>
      </c>
      <c r="C5838" s="535">
        <v>100</v>
      </c>
    </row>
    <row r="5839" spans="1:3" ht="13.5">
      <c r="A5839" s="527" t="s">
        <v>7423</v>
      </c>
      <c r="B5839" s="528">
        <v>41940</v>
      </c>
      <c r="C5839" s="535"/>
    </row>
    <row r="5840" spans="1:3" ht="13.5">
      <c r="A5840" s="527" t="s">
        <v>7424</v>
      </c>
      <c r="B5840" s="528">
        <v>41940</v>
      </c>
      <c r="C5840" s="535"/>
    </row>
    <row r="5841" spans="1:3" ht="13.5">
      <c r="A5841" s="527" t="s">
        <v>7425</v>
      </c>
      <c r="B5841" s="528">
        <v>41940</v>
      </c>
      <c r="C5841" s="535"/>
    </row>
    <row r="5842" spans="1:3" ht="13.5">
      <c r="A5842" s="527" t="s">
        <v>7426</v>
      </c>
      <c r="B5842" s="528">
        <v>41940</v>
      </c>
      <c r="C5842" s="535"/>
    </row>
    <row r="5843" spans="1:3" ht="13.5">
      <c r="A5843" s="527" t="s">
        <v>7427</v>
      </c>
      <c r="B5843" s="528">
        <v>41940</v>
      </c>
      <c r="C5843" s="535"/>
    </row>
    <row r="5844" spans="1:3" ht="13.5">
      <c r="A5844" s="527" t="s">
        <v>7428</v>
      </c>
      <c r="B5844" s="528">
        <v>41940</v>
      </c>
      <c r="C5844" s="535"/>
    </row>
    <row r="5845" spans="1:3" ht="13.5">
      <c r="A5845" s="527" t="s">
        <v>7429</v>
      </c>
      <c r="B5845" s="528">
        <v>41940</v>
      </c>
      <c r="C5845" s="535"/>
    </row>
    <row r="5846" spans="1:3" ht="13.5">
      <c r="A5846" s="527" t="s">
        <v>7430</v>
      </c>
      <c r="B5846" s="528">
        <v>41941</v>
      </c>
      <c r="C5846" s="535"/>
    </row>
    <row r="5847" spans="1:3" ht="13.5">
      <c r="A5847" s="527" t="s">
        <v>7431</v>
      </c>
      <c r="B5847" s="528">
        <v>41941</v>
      </c>
      <c r="C5847" s="535">
        <v>26</v>
      </c>
    </row>
    <row r="5848" spans="1:3" ht="13.5">
      <c r="A5848" s="527" t="s">
        <v>7432</v>
      </c>
      <c r="B5848" s="528">
        <v>41941</v>
      </c>
      <c r="C5848" s="535">
        <v>11</v>
      </c>
    </row>
    <row r="5849" spans="1:3" ht="13.5">
      <c r="A5849" s="527" t="s">
        <v>7433</v>
      </c>
      <c r="B5849" s="528">
        <v>41941</v>
      </c>
      <c r="C5849" s="535"/>
    </row>
    <row r="5850" spans="1:3" ht="13.5">
      <c r="A5850" s="527" t="s">
        <v>7434</v>
      </c>
      <c r="B5850" s="528">
        <v>41941</v>
      </c>
      <c r="C5850" s="535"/>
    </row>
    <row r="5851" spans="1:3" ht="13.5">
      <c r="A5851" s="527" t="s">
        <v>7435</v>
      </c>
      <c r="B5851" s="528">
        <v>41941</v>
      </c>
      <c r="C5851" s="535"/>
    </row>
    <row r="5852" spans="1:3" ht="13.5">
      <c r="A5852" s="527" t="s">
        <v>7436</v>
      </c>
      <c r="B5852" s="528">
        <v>41941</v>
      </c>
      <c r="C5852" s="535"/>
    </row>
    <row r="5853" spans="1:3" ht="13.5">
      <c r="A5853" s="527" t="s">
        <v>7437</v>
      </c>
      <c r="B5853" s="528">
        <v>41941</v>
      </c>
      <c r="C5853" s="535"/>
    </row>
    <row r="5854" spans="1:3" ht="13.5">
      <c r="A5854" s="527" t="s">
        <v>7438</v>
      </c>
      <c r="B5854" s="528">
        <v>41941</v>
      </c>
      <c r="C5854" s="535"/>
    </row>
    <row r="5855" spans="1:3" ht="13.5">
      <c r="A5855" s="527" t="s">
        <v>7439</v>
      </c>
      <c r="B5855" s="528">
        <v>41941</v>
      </c>
      <c r="C5855" s="535"/>
    </row>
    <row r="5856" spans="1:3" ht="13.5">
      <c r="A5856" s="527" t="s">
        <v>7440</v>
      </c>
      <c r="B5856" s="528">
        <v>41941</v>
      </c>
      <c r="C5856" s="535"/>
    </row>
    <row r="5857" spans="1:3" ht="13.5">
      <c r="A5857" s="527" t="s">
        <v>7441</v>
      </c>
      <c r="B5857" s="528">
        <v>41941</v>
      </c>
      <c r="C5857" s="535"/>
    </row>
    <row r="5858" spans="1:3" ht="13.5">
      <c r="A5858" s="527" t="s">
        <v>7442</v>
      </c>
      <c r="B5858" s="528">
        <v>41941</v>
      </c>
      <c r="C5858" s="535">
        <v>31</v>
      </c>
    </row>
    <row r="5859" spans="1:3" ht="13.5">
      <c r="A5859" s="527" t="s">
        <v>7443</v>
      </c>
      <c r="B5859" s="528">
        <v>41941</v>
      </c>
      <c r="C5859" s="535">
        <v>11</v>
      </c>
    </row>
    <row r="5860" spans="1:3" ht="13.5">
      <c r="A5860" s="527" t="s">
        <v>7444</v>
      </c>
      <c r="B5860" s="528">
        <v>41941</v>
      </c>
      <c r="C5860" s="535">
        <v>6</v>
      </c>
    </row>
    <row r="5861" spans="1:3" ht="13.5">
      <c r="A5861" s="527" t="s">
        <v>7445</v>
      </c>
      <c r="B5861" s="528">
        <v>41941</v>
      </c>
      <c r="C5861" s="535"/>
    </row>
    <row r="5862" spans="1:3" ht="13.5">
      <c r="A5862" s="527" t="s">
        <v>7446</v>
      </c>
      <c r="B5862" s="528">
        <v>41941</v>
      </c>
      <c r="C5862" s="535"/>
    </row>
    <row r="5863" spans="1:3" ht="13.5">
      <c r="A5863" s="527" t="s">
        <v>7447</v>
      </c>
      <c r="B5863" s="528">
        <v>41941</v>
      </c>
      <c r="C5863" s="535"/>
    </row>
    <row r="5864" spans="1:3" ht="13.5">
      <c r="A5864" s="527" t="s">
        <v>7448</v>
      </c>
      <c r="B5864" s="528">
        <v>41941</v>
      </c>
      <c r="C5864" s="535"/>
    </row>
    <row r="5865" spans="1:3" ht="13.5">
      <c r="A5865" s="527" t="s">
        <v>7449</v>
      </c>
      <c r="B5865" s="528">
        <v>41941</v>
      </c>
      <c r="C5865" s="535"/>
    </row>
    <row r="5866" spans="1:3" ht="13.5">
      <c r="A5866" s="527" t="s">
        <v>7450</v>
      </c>
      <c r="B5866" s="528">
        <v>41941</v>
      </c>
      <c r="C5866" s="535"/>
    </row>
    <row r="5867" spans="1:3" ht="13.5">
      <c r="A5867" s="527" t="s">
        <v>7451</v>
      </c>
      <c r="B5867" s="528">
        <v>41941</v>
      </c>
      <c r="C5867" s="535"/>
    </row>
    <row r="5868" spans="1:3" ht="13.5">
      <c r="A5868" s="527" t="s">
        <v>7452</v>
      </c>
      <c r="B5868" s="528">
        <v>41941</v>
      </c>
      <c r="C5868" s="535">
        <v>35</v>
      </c>
    </row>
    <row r="5869" spans="1:3" ht="13.5">
      <c r="A5869" s="527" t="s">
        <v>7453</v>
      </c>
      <c r="B5869" s="528">
        <v>41941</v>
      </c>
      <c r="C5869" s="535">
        <v>197</v>
      </c>
    </row>
    <row r="5870" spans="1:3" ht="13.5">
      <c r="A5870" s="527" t="s">
        <v>7454</v>
      </c>
      <c r="B5870" s="528">
        <v>41941</v>
      </c>
      <c r="C5870" s="535"/>
    </row>
    <row r="5871" spans="1:3" ht="13.5">
      <c r="A5871" s="527" t="s">
        <v>7455</v>
      </c>
      <c r="B5871" s="528">
        <v>41941</v>
      </c>
      <c r="C5871" s="535"/>
    </row>
    <row r="5872" spans="1:3" ht="13.5">
      <c r="A5872" s="527" t="s">
        <v>7456</v>
      </c>
      <c r="B5872" s="528">
        <v>41941</v>
      </c>
      <c r="C5872" s="535"/>
    </row>
    <row r="5873" spans="1:3" ht="13.5">
      <c r="A5873" s="527" t="s">
        <v>7457</v>
      </c>
      <c r="B5873" s="528">
        <v>41941</v>
      </c>
      <c r="C5873" s="535"/>
    </row>
    <row r="5874" spans="1:3" ht="13.5">
      <c r="A5874" s="527" t="s">
        <v>7458</v>
      </c>
      <c r="B5874" s="528">
        <v>41941</v>
      </c>
      <c r="C5874" s="535"/>
    </row>
    <row r="5875" spans="1:3" ht="13.5">
      <c r="A5875" s="527" t="s">
        <v>7459</v>
      </c>
      <c r="B5875" s="528">
        <v>41941</v>
      </c>
      <c r="C5875" s="535"/>
    </row>
    <row r="5876" spans="1:3" ht="13.5">
      <c r="A5876" s="527" t="s">
        <v>7460</v>
      </c>
      <c r="B5876" s="528">
        <v>41941</v>
      </c>
      <c r="C5876" s="535"/>
    </row>
    <row r="5877" spans="1:3" ht="13.5">
      <c r="A5877" s="527" t="s">
        <v>7461</v>
      </c>
      <c r="B5877" s="528">
        <v>41941</v>
      </c>
      <c r="C5877" s="535"/>
    </row>
    <row r="5878" spans="1:3" ht="13.5">
      <c r="A5878" s="527" t="s">
        <v>7462</v>
      </c>
      <c r="B5878" s="528">
        <v>41941</v>
      </c>
      <c r="C5878" s="535"/>
    </row>
    <row r="5879" spans="1:3" ht="13.5">
      <c r="A5879" s="527" t="s">
        <v>7463</v>
      </c>
      <c r="B5879" s="528">
        <v>41941</v>
      </c>
      <c r="C5879" s="535">
        <v>86</v>
      </c>
    </row>
    <row r="5880" spans="1:3" ht="13.5">
      <c r="A5880" s="527" t="s">
        <v>7464</v>
      </c>
      <c r="B5880" s="528">
        <v>41941</v>
      </c>
      <c r="C5880" s="535">
        <v>200</v>
      </c>
    </row>
    <row r="5881" spans="1:3" ht="13.5">
      <c r="A5881" s="527" t="s">
        <v>7465</v>
      </c>
      <c r="B5881" s="528">
        <v>41941</v>
      </c>
      <c r="C5881" s="535"/>
    </row>
    <row r="5882" spans="1:3" ht="13.5">
      <c r="A5882" s="527" t="s">
        <v>7466</v>
      </c>
      <c r="B5882" s="528">
        <v>41941</v>
      </c>
      <c r="C5882" s="535"/>
    </row>
    <row r="5883" spans="1:3" ht="13.5">
      <c r="A5883" s="527" t="s">
        <v>7467</v>
      </c>
      <c r="B5883" s="528">
        <v>41941</v>
      </c>
      <c r="C5883" s="535"/>
    </row>
    <row r="5884" spans="1:3" ht="13.5">
      <c r="A5884" s="527" t="s">
        <v>7468</v>
      </c>
      <c r="B5884" s="528">
        <v>41941</v>
      </c>
      <c r="C5884" s="535"/>
    </row>
    <row r="5885" spans="1:3" ht="13.5">
      <c r="A5885" s="527" t="s">
        <v>7469</v>
      </c>
      <c r="B5885" s="528">
        <v>41941</v>
      </c>
      <c r="C5885" s="535"/>
    </row>
    <row r="5886" spans="1:3" ht="13.5">
      <c r="A5886" s="527" t="s">
        <v>7470</v>
      </c>
      <c r="B5886" s="528">
        <v>41941</v>
      </c>
      <c r="C5886" s="535"/>
    </row>
    <row r="5887" spans="1:3" ht="13.5">
      <c r="A5887" s="527" t="s">
        <v>7471</v>
      </c>
      <c r="B5887" s="528">
        <v>41941</v>
      </c>
      <c r="C5887" s="535"/>
    </row>
    <row r="5888" spans="1:3" ht="13.5">
      <c r="A5888" s="527" t="s">
        <v>7472</v>
      </c>
      <c r="B5888" s="528">
        <v>41941</v>
      </c>
      <c r="C5888" s="535"/>
    </row>
    <row r="5889" spans="1:3" ht="13.5">
      <c r="A5889" s="527" t="s">
        <v>7473</v>
      </c>
      <c r="B5889" s="528">
        <v>41941</v>
      </c>
      <c r="C5889" s="535"/>
    </row>
    <row r="5890" spans="1:3" ht="13.5">
      <c r="A5890" s="527" t="s">
        <v>7474</v>
      </c>
      <c r="B5890" s="528">
        <v>41941</v>
      </c>
      <c r="C5890" s="535">
        <v>51</v>
      </c>
    </row>
    <row r="5891" spans="1:3" ht="13.5">
      <c r="A5891" s="527" t="s">
        <v>7475</v>
      </c>
      <c r="B5891" s="528">
        <v>41941</v>
      </c>
      <c r="C5891" s="535">
        <v>199</v>
      </c>
    </row>
    <row r="5892" spans="1:3" ht="13.5">
      <c r="A5892" s="527" t="s">
        <v>7476</v>
      </c>
      <c r="B5892" s="528">
        <v>41941</v>
      </c>
      <c r="C5892" s="535"/>
    </row>
    <row r="5893" spans="1:3" ht="13.5">
      <c r="A5893" s="527" t="s">
        <v>7477</v>
      </c>
      <c r="B5893" s="528">
        <v>41941</v>
      </c>
      <c r="C5893" s="535"/>
    </row>
    <row r="5894" spans="1:3" ht="13.5">
      <c r="A5894" s="527" t="s">
        <v>7478</v>
      </c>
      <c r="B5894" s="528">
        <v>41941</v>
      </c>
      <c r="C5894" s="535"/>
    </row>
    <row r="5895" spans="1:3" ht="13.5">
      <c r="A5895" s="527" t="s">
        <v>7479</v>
      </c>
      <c r="B5895" s="528">
        <v>41941</v>
      </c>
      <c r="C5895" s="535"/>
    </row>
    <row r="5896" spans="1:3" ht="13.5">
      <c r="A5896" s="527" t="s">
        <v>7480</v>
      </c>
      <c r="B5896" s="528">
        <v>41941</v>
      </c>
      <c r="C5896" s="535"/>
    </row>
    <row r="5897" spans="1:3" ht="13.5">
      <c r="A5897" s="527" t="s">
        <v>7481</v>
      </c>
      <c r="B5897" s="528">
        <v>41941</v>
      </c>
      <c r="C5897" s="535"/>
    </row>
    <row r="5898" spans="1:3" ht="13.5">
      <c r="A5898" s="527" t="s">
        <v>7482</v>
      </c>
      <c r="B5898" s="528">
        <v>41941</v>
      </c>
      <c r="C5898" s="535"/>
    </row>
    <row r="5899" spans="1:3" ht="13.5">
      <c r="A5899" s="527" t="s">
        <v>7483</v>
      </c>
      <c r="B5899" s="528">
        <v>41941</v>
      </c>
      <c r="C5899" s="535"/>
    </row>
    <row r="5900" spans="1:3" ht="13.5">
      <c r="A5900" s="527" t="s">
        <v>7484</v>
      </c>
      <c r="B5900" s="528">
        <v>41941</v>
      </c>
      <c r="C5900" s="535"/>
    </row>
    <row r="5901" spans="1:3" ht="13.5">
      <c r="A5901" s="527" t="s">
        <v>7485</v>
      </c>
      <c r="B5901" s="528">
        <v>41941</v>
      </c>
      <c r="C5901" s="535">
        <v>200</v>
      </c>
    </row>
    <row r="5902" spans="1:3" ht="13.5">
      <c r="A5902" s="527" t="s">
        <v>7486</v>
      </c>
      <c r="B5902" s="528">
        <v>41941</v>
      </c>
      <c r="C5902" s="535"/>
    </row>
    <row r="5903" spans="1:3" ht="13.5">
      <c r="A5903" s="527" t="s">
        <v>7487</v>
      </c>
      <c r="B5903" s="528">
        <v>41941</v>
      </c>
      <c r="C5903" s="535"/>
    </row>
    <row r="5904" spans="1:3" ht="13.5">
      <c r="A5904" s="527" t="s">
        <v>7488</v>
      </c>
      <c r="B5904" s="528">
        <v>41941</v>
      </c>
      <c r="C5904" s="535"/>
    </row>
    <row r="5905" spans="1:3" ht="13.5">
      <c r="A5905" s="527" t="s">
        <v>7489</v>
      </c>
      <c r="B5905" s="528">
        <v>41941</v>
      </c>
      <c r="C5905" s="535"/>
    </row>
    <row r="5906" spans="1:3" ht="13.5">
      <c r="A5906" s="527" t="s">
        <v>7490</v>
      </c>
      <c r="B5906" s="528">
        <v>41941</v>
      </c>
      <c r="C5906" s="535"/>
    </row>
    <row r="5907" spans="1:3" ht="13.5">
      <c r="A5907" s="527" t="s">
        <v>7491</v>
      </c>
      <c r="B5907" s="528">
        <v>41941</v>
      </c>
      <c r="C5907" s="535"/>
    </row>
    <row r="5908" spans="1:3" ht="13.5">
      <c r="A5908" s="527" t="s">
        <v>7492</v>
      </c>
      <c r="B5908" s="528">
        <v>41941</v>
      </c>
      <c r="C5908" s="535"/>
    </row>
    <row r="5909" spans="1:3" ht="13.5">
      <c r="A5909" s="527" t="s">
        <v>7493</v>
      </c>
      <c r="B5909" s="528">
        <v>41941</v>
      </c>
      <c r="C5909" s="535"/>
    </row>
    <row r="5910" spans="1:3" ht="13.5">
      <c r="A5910" s="527" t="s">
        <v>7494</v>
      </c>
      <c r="B5910" s="528">
        <v>41941</v>
      </c>
      <c r="C5910" s="535"/>
    </row>
    <row r="5911" spans="1:3" ht="13.5">
      <c r="A5911" s="527" t="s">
        <v>7495</v>
      </c>
      <c r="B5911" s="528">
        <v>41941</v>
      </c>
      <c r="C5911" s="535"/>
    </row>
    <row r="5912" spans="1:3" ht="13.5">
      <c r="A5912" s="527" t="s">
        <v>7496</v>
      </c>
      <c r="B5912" s="528">
        <v>41941</v>
      </c>
      <c r="C5912" s="535">
        <v>200</v>
      </c>
    </row>
    <row r="5913" spans="1:3" ht="13.5">
      <c r="A5913" s="527" t="s">
        <v>7497</v>
      </c>
      <c r="B5913" s="528">
        <v>41941</v>
      </c>
      <c r="C5913" s="535"/>
    </row>
    <row r="5914" spans="1:3" ht="13.5">
      <c r="A5914" s="527" t="s">
        <v>7498</v>
      </c>
      <c r="B5914" s="528">
        <v>41941</v>
      </c>
      <c r="C5914" s="535"/>
    </row>
    <row r="5915" spans="1:3" ht="13.5">
      <c r="A5915" s="527" t="s">
        <v>7499</v>
      </c>
      <c r="B5915" s="528">
        <v>41941</v>
      </c>
      <c r="C5915" s="535"/>
    </row>
    <row r="5916" spans="1:3" ht="13.5">
      <c r="A5916" s="527" t="s">
        <v>7500</v>
      </c>
      <c r="B5916" s="528">
        <v>41941</v>
      </c>
      <c r="C5916" s="535"/>
    </row>
    <row r="5917" spans="1:3" ht="13.5">
      <c r="A5917" s="527" t="s">
        <v>7501</v>
      </c>
      <c r="B5917" s="528">
        <v>41941</v>
      </c>
      <c r="C5917" s="535"/>
    </row>
    <row r="5918" spans="1:3" ht="13.5">
      <c r="A5918" s="527" t="s">
        <v>7502</v>
      </c>
      <c r="B5918" s="528">
        <v>41941</v>
      </c>
      <c r="C5918" s="535"/>
    </row>
    <row r="5919" spans="1:3" ht="13.5">
      <c r="A5919" s="527" t="s">
        <v>7503</v>
      </c>
      <c r="B5919" s="528">
        <v>41941</v>
      </c>
      <c r="C5919" s="535"/>
    </row>
    <row r="5920" spans="1:3" ht="13.5">
      <c r="A5920" s="527" t="s">
        <v>7504</v>
      </c>
      <c r="B5920" s="528">
        <v>41941</v>
      </c>
      <c r="C5920" s="535"/>
    </row>
    <row r="5921" spans="1:3" ht="13.5">
      <c r="A5921" s="527" t="s">
        <v>7505</v>
      </c>
      <c r="B5921" s="528">
        <v>41941</v>
      </c>
      <c r="C5921" s="535"/>
    </row>
    <row r="5922" spans="1:3" ht="13.5">
      <c r="A5922" s="527" t="s">
        <v>7506</v>
      </c>
      <c r="B5922" s="528">
        <v>41941</v>
      </c>
      <c r="C5922" s="535"/>
    </row>
    <row r="5923" spans="1:3" ht="13.5">
      <c r="A5923" s="527" t="s">
        <v>7507</v>
      </c>
      <c r="B5923" s="528">
        <v>41941</v>
      </c>
      <c r="C5923" s="535">
        <v>200</v>
      </c>
    </row>
    <row r="5924" spans="1:3" ht="13.5">
      <c r="A5924" s="527" t="s">
        <v>7508</v>
      </c>
      <c r="B5924" s="528">
        <v>41941</v>
      </c>
      <c r="C5924" s="535"/>
    </row>
    <row r="5925" spans="1:3" ht="13.5">
      <c r="A5925" s="527" t="s">
        <v>7509</v>
      </c>
      <c r="B5925" s="528">
        <v>41941</v>
      </c>
      <c r="C5925" s="535"/>
    </row>
    <row r="5926" spans="1:3" ht="13.5">
      <c r="A5926" s="527" t="s">
        <v>7510</v>
      </c>
      <c r="B5926" s="528">
        <v>41941</v>
      </c>
      <c r="C5926" s="535"/>
    </row>
    <row r="5927" spans="1:3" ht="13.5">
      <c r="A5927" s="527" t="s">
        <v>7511</v>
      </c>
      <c r="B5927" s="528">
        <v>41941</v>
      </c>
      <c r="C5927" s="535"/>
    </row>
    <row r="5928" spans="1:3" ht="13.5">
      <c r="A5928" s="527" t="s">
        <v>7512</v>
      </c>
      <c r="B5928" s="528">
        <v>41941</v>
      </c>
      <c r="C5928" s="535"/>
    </row>
    <row r="5929" spans="1:3" ht="13.5">
      <c r="A5929" s="527" t="s">
        <v>7513</v>
      </c>
      <c r="B5929" s="528">
        <v>41941</v>
      </c>
      <c r="C5929" s="535"/>
    </row>
    <row r="5930" spans="1:3" ht="13.5">
      <c r="A5930" s="527" t="s">
        <v>7514</v>
      </c>
      <c r="B5930" s="528">
        <v>41941</v>
      </c>
      <c r="C5930" s="535"/>
    </row>
    <row r="5931" spans="1:3" ht="13.5">
      <c r="A5931" s="527" t="s">
        <v>7515</v>
      </c>
      <c r="B5931" s="528">
        <v>41941</v>
      </c>
      <c r="C5931" s="535"/>
    </row>
    <row r="5932" spans="1:3" ht="13.5">
      <c r="A5932" s="527" t="s">
        <v>7516</v>
      </c>
      <c r="B5932" s="528">
        <v>41941</v>
      </c>
      <c r="C5932" s="535"/>
    </row>
    <row r="5933" spans="1:3" ht="13.5">
      <c r="A5933" s="527" t="s">
        <v>7517</v>
      </c>
      <c r="B5933" s="528">
        <v>41941</v>
      </c>
      <c r="C5933" s="535"/>
    </row>
    <row r="5934" spans="1:3" ht="13.5">
      <c r="A5934" s="527" t="s">
        <v>7518</v>
      </c>
      <c r="B5934" s="528">
        <v>41941</v>
      </c>
      <c r="C5934" s="535">
        <v>198</v>
      </c>
    </row>
    <row r="5935" spans="1:3" ht="13.5">
      <c r="A5935" s="527" t="s">
        <v>7519</v>
      </c>
      <c r="B5935" s="528">
        <v>41941</v>
      </c>
      <c r="C5935" s="535"/>
    </row>
    <row r="5936" spans="1:3" ht="13.5">
      <c r="A5936" s="527" t="s">
        <v>7520</v>
      </c>
      <c r="B5936" s="528">
        <v>41941</v>
      </c>
      <c r="C5936" s="535"/>
    </row>
    <row r="5937" spans="1:3" ht="13.5">
      <c r="A5937" s="527" t="s">
        <v>7521</v>
      </c>
      <c r="B5937" s="528">
        <v>41941</v>
      </c>
      <c r="C5937" s="535"/>
    </row>
    <row r="5938" spans="1:3" ht="13.5">
      <c r="A5938" s="527" t="s">
        <v>7522</v>
      </c>
      <c r="B5938" s="528">
        <v>41941</v>
      </c>
      <c r="C5938" s="535"/>
    </row>
    <row r="5939" spans="1:3" ht="13.5">
      <c r="A5939" s="527" t="s">
        <v>7523</v>
      </c>
      <c r="B5939" s="528">
        <v>41941</v>
      </c>
      <c r="C5939" s="535"/>
    </row>
    <row r="5940" spans="1:3" ht="13.5">
      <c r="A5940" s="527" t="s">
        <v>7524</v>
      </c>
      <c r="B5940" s="528">
        <v>41941</v>
      </c>
      <c r="C5940" s="535"/>
    </row>
    <row r="5941" spans="1:3" ht="13.5">
      <c r="A5941" s="527" t="s">
        <v>7525</v>
      </c>
      <c r="B5941" s="528">
        <v>41941</v>
      </c>
      <c r="C5941" s="535"/>
    </row>
    <row r="5942" spans="1:3" ht="13.5">
      <c r="A5942" s="527" t="s">
        <v>7526</v>
      </c>
      <c r="B5942" s="528">
        <v>41941</v>
      </c>
      <c r="C5942" s="535"/>
    </row>
    <row r="5943" spans="1:3" ht="13.5">
      <c r="A5943" s="527" t="s">
        <v>7527</v>
      </c>
      <c r="B5943" s="528">
        <v>41941</v>
      </c>
      <c r="C5943" s="535"/>
    </row>
    <row r="5944" spans="1:3" ht="13.5">
      <c r="A5944" s="527" t="s">
        <v>7528</v>
      </c>
      <c r="B5944" s="528">
        <v>41941</v>
      </c>
      <c r="C5944" s="535"/>
    </row>
    <row r="5945" spans="1:3" ht="13.5">
      <c r="A5945" s="527" t="s">
        <v>7529</v>
      </c>
      <c r="B5945" s="528">
        <v>41941</v>
      </c>
      <c r="C5945" s="535">
        <v>197</v>
      </c>
    </row>
    <row r="5946" spans="1:3" ht="13.5">
      <c r="A5946" s="527" t="s">
        <v>7530</v>
      </c>
      <c r="B5946" s="528">
        <v>41941</v>
      </c>
      <c r="C5946" s="535"/>
    </row>
    <row r="5947" spans="1:3" ht="13.5">
      <c r="A5947" s="527" t="s">
        <v>7531</v>
      </c>
      <c r="B5947" s="528">
        <v>41941</v>
      </c>
      <c r="C5947" s="535"/>
    </row>
    <row r="5948" spans="1:3" ht="13.5">
      <c r="A5948" s="527" t="s">
        <v>7532</v>
      </c>
      <c r="B5948" s="528">
        <v>41941</v>
      </c>
      <c r="C5948" s="535"/>
    </row>
    <row r="5949" spans="1:3" ht="13.5">
      <c r="A5949" s="527" t="s">
        <v>7533</v>
      </c>
      <c r="B5949" s="528">
        <v>41941</v>
      </c>
      <c r="C5949" s="535"/>
    </row>
    <row r="5950" spans="1:3" ht="13.5">
      <c r="A5950" s="527" t="s">
        <v>7534</v>
      </c>
      <c r="B5950" s="528">
        <v>41941</v>
      </c>
      <c r="C5950" s="535"/>
    </row>
    <row r="5951" spans="1:3" ht="13.5">
      <c r="A5951" s="527" t="s">
        <v>7535</v>
      </c>
      <c r="B5951" s="528">
        <v>41941</v>
      </c>
      <c r="C5951" s="535"/>
    </row>
    <row r="5952" spans="1:3" ht="13.5">
      <c r="A5952" s="527" t="s">
        <v>7536</v>
      </c>
      <c r="B5952" s="528">
        <v>41941</v>
      </c>
      <c r="C5952" s="535"/>
    </row>
    <row r="5953" spans="1:3" ht="13.5">
      <c r="A5953" s="527" t="s">
        <v>7537</v>
      </c>
      <c r="B5953" s="528">
        <v>41941</v>
      </c>
      <c r="C5953" s="535"/>
    </row>
    <row r="5954" spans="1:3" ht="13.5">
      <c r="A5954" s="527" t="s">
        <v>7538</v>
      </c>
      <c r="B5954" s="528">
        <v>41941</v>
      </c>
      <c r="C5954" s="535"/>
    </row>
    <row r="5955" spans="1:3" ht="13.5">
      <c r="A5955" s="527" t="s">
        <v>7539</v>
      </c>
      <c r="B5955" s="528">
        <v>41941</v>
      </c>
      <c r="C5955" s="535"/>
    </row>
    <row r="5956" spans="1:3" ht="13.5">
      <c r="A5956" s="527" t="s">
        <v>7540</v>
      </c>
      <c r="B5956" s="528">
        <v>41941</v>
      </c>
      <c r="C5956" s="535">
        <v>198</v>
      </c>
    </row>
    <row r="5957" spans="1:3" ht="13.5">
      <c r="A5957" s="527" t="s">
        <v>7541</v>
      </c>
      <c r="B5957" s="528">
        <v>41941</v>
      </c>
      <c r="C5957" s="535"/>
    </row>
    <row r="5958" spans="1:3" ht="13.5">
      <c r="A5958" s="527" t="s">
        <v>7542</v>
      </c>
      <c r="B5958" s="528">
        <v>41941</v>
      </c>
      <c r="C5958" s="535"/>
    </row>
    <row r="5959" spans="1:3" ht="13.5">
      <c r="A5959" s="527" t="s">
        <v>7543</v>
      </c>
      <c r="B5959" s="528">
        <v>41941</v>
      </c>
      <c r="C5959" s="535"/>
    </row>
    <row r="5960" spans="1:3" ht="13.5">
      <c r="A5960" s="527" t="s">
        <v>7544</v>
      </c>
      <c r="B5960" s="528">
        <v>41941</v>
      </c>
      <c r="C5960" s="535"/>
    </row>
    <row r="5961" spans="1:3" ht="13.5">
      <c r="A5961" s="527" t="s">
        <v>7545</v>
      </c>
      <c r="B5961" s="528">
        <v>41941</v>
      </c>
      <c r="C5961" s="535"/>
    </row>
    <row r="5962" spans="1:3" ht="13.5">
      <c r="A5962" s="527" t="s">
        <v>7546</v>
      </c>
      <c r="B5962" s="528">
        <v>41941</v>
      </c>
      <c r="C5962" s="535"/>
    </row>
    <row r="5963" spans="1:3" ht="13.5">
      <c r="A5963" s="527" t="s">
        <v>7547</v>
      </c>
      <c r="B5963" s="528">
        <v>41941</v>
      </c>
      <c r="C5963" s="535"/>
    </row>
    <row r="5964" spans="1:3" ht="13.5">
      <c r="A5964" s="527" t="s">
        <v>7548</v>
      </c>
      <c r="B5964" s="528">
        <v>41941</v>
      </c>
      <c r="C5964" s="535"/>
    </row>
    <row r="5965" spans="1:3" ht="13.5">
      <c r="A5965" s="527" t="s">
        <v>7549</v>
      </c>
      <c r="B5965" s="528">
        <v>41941</v>
      </c>
      <c r="C5965" s="535"/>
    </row>
    <row r="5966" spans="1:3" ht="13.5">
      <c r="A5966" s="527" t="s">
        <v>7550</v>
      </c>
      <c r="B5966" s="528">
        <v>41941</v>
      </c>
      <c r="C5966" s="535"/>
    </row>
    <row r="5967" spans="1:3" ht="13.5">
      <c r="A5967" s="527" t="s">
        <v>7551</v>
      </c>
      <c r="B5967" s="528">
        <v>41941</v>
      </c>
      <c r="C5967" s="535">
        <v>195</v>
      </c>
    </row>
    <row r="5968" spans="1:3" ht="13.5">
      <c r="A5968" s="527" t="s">
        <v>7552</v>
      </c>
      <c r="B5968" s="528">
        <v>41941</v>
      </c>
      <c r="C5968" s="535"/>
    </row>
    <row r="5969" spans="1:3" ht="13.5">
      <c r="A5969" s="527" t="s">
        <v>7553</v>
      </c>
      <c r="B5969" s="528">
        <v>41941</v>
      </c>
      <c r="C5969" s="535"/>
    </row>
    <row r="5970" spans="1:3" ht="13.5">
      <c r="A5970" s="527" t="s">
        <v>7554</v>
      </c>
      <c r="B5970" s="528">
        <v>41941</v>
      </c>
      <c r="C5970" s="535"/>
    </row>
    <row r="5971" spans="1:3" ht="13.5">
      <c r="A5971" s="527" t="s">
        <v>7555</v>
      </c>
      <c r="B5971" s="528">
        <v>41941</v>
      </c>
      <c r="C5971" s="535"/>
    </row>
    <row r="5972" spans="1:3" ht="13.5">
      <c r="A5972" s="527" t="s">
        <v>7556</v>
      </c>
      <c r="B5972" s="528">
        <v>41941</v>
      </c>
      <c r="C5972" s="535"/>
    </row>
    <row r="5973" spans="1:3" ht="13.5">
      <c r="A5973" s="527" t="s">
        <v>7557</v>
      </c>
      <c r="B5973" s="528">
        <v>41941</v>
      </c>
      <c r="C5973" s="535"/>
    </row>
    <row r="5974" spans="1:3" ht="13.5">
      <c r="A5974" s="527" t="s">
        <v>7558</v>
      </c>
      <c r="B5974" s="528">
        <v>41941</v>
      </c>
      <c r="C5974" s="535"/>
    </row>
    <row r="5975" spans="1:3" ht="13.5">
      <c r="A5975" s="527" t="s">
        <v>7559</v>
      </c>
      <c r="B5975" s="528">
        <v>41941</v>
      </c>
      <c r="C5975" s="535"/>
    </row>
    <row r="5976" spans="1:3" ht="13.5">
      <c r="A5976" s="527" t="s">
        <v>7560</v>
      </c>
      <c r="B5976" s="528">
        <v>41941</v>
      </c>
      <c r="C5976" s="535"/>
    </row>
    <row r="5977" spans="1:3" ht="13.5">
      <c r="A5977" s="527" t="s">
        <v>7561</v>
      </c>
      <c r="B5977" s="528">
        <v>41941</v>
      </c>
      <c r="C5977" s="535"/>
    </row>
    <row r="5978" spans="1:3" ht="13.5">
      <c r="A5978" s="527" t="s">
        <v>7562</v>
      </c>
      <c r="B5978" s="528">
        <v>41941</v>
      </c>
      <c r="C5978" s="535">
        <v>199</v>
      </c>
    </row>
    <row r="5979" spans="1:3" ht="13.5">
      <c r="A5979" s="527" t="s">
        <v>7563</v>
      </c>
      <c r="B5979" s="528">
        <v>41941</v>
      </c>
      <c r="C5979" s="535"/>
    </row>
    <row r="5980" spans="1:3" ht="13.5">
      <c r="A5980" s="527" t="s">
        <v>7564</v>
      </c>
      <c r="B5980" s="528">
        <v>41941</v>
      </c>
      <c r="C5980" s="535"/>
    </row>
    <row r="5981" spans="1:3" ht="13.5">
      <c r="A5981" s="527" t="s">
        <v>7565</v>
      </c>
      <c r="B5981" s="528">
        <v>41941</v>
      </c>
      <c r="C5981" s="535"/>
    </row>
    <row r="5982" spans="1:3" ht="13.5">
      <c r="A5982" s="527" t="s">
        <v>7566</v>
      </c>
      <c r="B5982" s="528">
        <v>41941</v>
      </c>
      <c r="C5982" s="535"/>
    </row>
    <row r="5983" spans="1:3" ht="13.5">
      <c r="A5983" s="527" t="s">
        <v>7567</v>
      </c>
      <c r="B5983" s="528">
        <v>41941</v>
      </c>
      <c r="C5983" s="535"/>
    </row>
    <row r="5984" spans="1:3" ht="13.5">
      <c r="A5984" s="527" t="s">
        <v>7568</v>
      </c>
      <c r="B5984" s="528">
        <v>41941</v>
      </c>
      <c r="C5984" s="535"/>
    </row>
    <row r="5985" spans="1:3" ht="13.5">
      <c r="A5985" s="527" t="s">
        <v>7569</v>
      </c>
      <c r="B5985" s="528">
        <v>41941</v>
      </c>
      <c r="C5985" s="535"/>
    </row>
    <row r="5986" spans="1:3" ht="13.5">
      <c r="A5986" s="527" t="s">
        <v>7570</v>
      </c>
      <c r="B5986" s="528">
        <v>41941</v>
      </c>
      <c r="C5986" s="535"/>
    </row>
    <row r="5987" spans="1:3" ht="13.5">
      <c r="A5987" s="527" t="s">
        <v>7571</v>
      </c>
      <c r="B5987" s="528">
        <v>41941</v>
      </c>
      <c r="C5987" s="535"/>
    </row>
    <row r="5988" spans="1:3" ht="13.5">
      <c r="A5988" s="527" t="s">
        <v>7572</v>
      </c>
      <c r="B5988" s="528">
        <v>41941</v>
      </c>
      <c r="C5988" s="535"/>
    </row>
    <row r="5989" spans="1:3" ht="13.5">
      <c r="A5989" s="527" t="s">
        <v>7573</v>
      </c>
      <c r="B5989" s="528">
        <v>41941</v>
      </c>
      <c r="C5989" s="535">
        <v>200</v>
      </c>
    </row>
    <row r="5990" spans="1:3" ht="13.5">
      <c r="A5990" s="527" t="s">
        <v>7574</v>
      </c>
      <c r="B5990" s="528">
        <v>41941</v>
      </c>
      <c r="C5990" s="535"/>
    </row>
    <row r="5991" spans="1:3" ht="13.5">
      <c r="A5991" s="527" t="s">
        <v>7575</v>
      </c>
      <c r="B5991" s="528">
        <v>41941</v>
      </c>
      <c r="C5991" s="535"/>
    </row>
    <row r="5992" spans="1:3" ht="13.5">
      <c r="A5992" s="527" t="s">
        <v>7576</v>
      </c>
      <c r="B5992" s="528">
        <v>41941</v>
      </c>
      <c r="C5992" s="535"/>
    </row>
    <row r="5993" spans="1:3" ht="13.5">
      <c r="A5993" s="527" t="s">
        <v>7577</v>
      </c>
      <c r="B5993" s="528">
        <v>41941</v>
      </c>
      <c r="C5993" s="535"/>
    </row>
    <row r="5994" spans="1:3" ht="13.5">
      <c r="A5994" s="527" t="s">
        <v>7578</v>
      </c>
      <c r="B5994" s="528">
        <v>41941</v>
      </c>
      <c r="C5994" s="535"/>
    </row>
    <row r="5995" spans="1:3" ht="13.5">
      <c r="A5995" s="527" t="s">
        <v>7579</v>
      </c>
      <c r="B5995" s="528">
        <v>41941</v>
      </c>
      <c r="C5995" s="535"/>
    </row>
    <row r="5996" spans="1:3" ht="13.5">
      <c r="A5996" s="527" t="s">
        <v>7580</v>
      </c>
      <c r="B5996" s="528">
        <v>41941</v>
      </c>
      <c r="C5996" s="535"/>
    </row>
    <row r="5997" spans="1:3" ht="13.5">
      <c r="A5997" s="527" t="s">
        <v>7581</v>
      </c>
      <c r="B5997" s="528">
        <v>41941</v>
      </c>
      <c r="C5997" s="535"/>
    </row>
    <row r="5998" spans="1:3" ht="13.5">
      <c r="A5998" s="527" t="s">
        <v>7582</v>
      </c>
      <c r="B5998" s="528">
        <v>41941</v>
      </c>
      <c r="C5998" s="535"/>
    </row>
    <row r="5999" spans="1:3" ht="13.5">
      <c r="A5999" s="527" t="s">
        <v>7583</v>
      </c>
      <c r="B5999" s="528">
        <v>41941</v>
      </c>
      <c r="C5999" s="535"/>
    </row>
    <row r="6000" spans="1:3" ht="13.5">
      <c r="A6000" s="527" t="s">
        <v>7584</v>
      </c>
      <c r="B6000" s="528">
        <v>41941</v>
      </c>
      <c r="C6000" s="535">
        <v>200</v>
      </c>
    </row>
    <row r="6001" spans="1:3" ht="13.5">
      <c r="A6001" s="527" t="s">
        <v>7585</v>
      </c>
      <c r="B6001" s="528">
        <v>41941</v>
      </c>
      <c r="C6001" s="535"/>
    </row>
    <row r="6002" spans="1:3" ht="13.5">
      <c r="A6002" s="527" t="s">
        <v>7586</v>
      </c>
      <c r="B6002" s="528">
        <v>41941</v>
      </c>
      <c r="C6002" s="535"/>
    </row>
    <row r="6003" spans="1:3" ht="13.5">
      <c r="A6003" s="527" t="s">
        <v>7587</v>
      </c>
      <c r="B6003" s="528">
        <v>41941</v>
      </c>
      <c r="C6003" s="535"/>
    </row>
    <row r="6004" spans="1:3" ht="13.5">
      <c r="A6004" s="527" t="s">
        <v>7588</v>
      </c>
      <c r="B6004" s="528">
        <v>41941</v>
      </c>
      <c r="C6004" s="535"/>
    </row>
    <row r="6005" spans="1:3" ht="13.5">
      <c r="A6005" s="527" t="s">
        <v>7589</v>
      </c>
      <c r="B6005" s="528">
        <v>41941</v>
      </c>
      <c r="C6005" s="535"/>
    </row>
    <row r="6006" spans="1:3" ht="13.5">
      <c r="A6006" s="527" t="s">
        <v>7590</v>
      </c>
      <c r="B6006" s="528">
        <v>41941</v>
      </c>
      <c r="C6006" s="535"/>
    </row>
    <row r="6007" spans="1:3" ht="13.5">
      <c r="A6007" s="527" t="s">
        <v>7591</v>
      </c>
      <c r="B6007" s="528">
        <v>41941</v>
      </c>
      <c r="C6007" s="535"/>
    </row>
    <row r="6008" spans="1:3" ht="13.5">
      <c r="A6008" s="527" t="s">
        <v>7592</v>
      </c>
      <c r="B6008" s="528">
        <v>41941</v>
      </c>
      <c r="C6008" s="535"/>
    </row>
    <row r="6009" spans="1:3" ht="13.5">
      <c r="A6009" s="527" t="s">
        <v>7593</v>
      </c>
      <c r="B6009" s="528">
        <v>41941</v>
      </c>
      <c r="C6009" s="535"/>
    </row>
    <row r="6010" spans="1:3" ht="13.5">
      <c r="A6010" s="527" t="s">
        <v>7594</v>
      </c>
      <c r="B6010" s="528">
        <v>41941</v>
      </c>
      <c r="C6010" s="535"/>
    </row>
    <row r="6011" spans="1:3" ht="13.5">
      <c r="A6011" s="527" t="s">
        <v>7595</v>
      </c>
      <c r="B6011" s="528">
        <v>41941</v>
      </c>
      <c r="C6011" s="535">
        <v>200</v>
      </c>
    </row>
    <row r="6012" spans="1:3" ht="13.5">
      <c r="A6012" s="527" t="s">
        <v>7596</v>
      </c>
      <c r="B6012" s="528">
        <v>41941</v>
      </c>
      <c r="C6012" s="535"/>
    </row>
    <row r="6013" spans="1:3" ht="13.5">
      <c r="A6013" s="527" t="s">
        <v>7597</v>
      </c>
      <c r="B6013" s="528">
        <v>41941</v>
      </c>
      <c r="C6013" s="535"/>
    </row>
    <row r="6014" spans="1:3" ht="13.5">
      <c r="A6014" s="527" t="s">
        <v>7598</v>
      </c>
      <c r="B6014" s="528">
        <v>41941</v>
      </c>
      <c r="C6014" s="535"/>
    </row>
    <row r="6015" spans="1:3" ht="13.5">
      <c r="A6015" s="527" t="s">
        <v>7599</v>
      </c>
      <c r="B6015" s="528">
        <v>41941</v>
      </c>
      <c r="C6015" s="535"/>
    </row>
    <row r="6016" spans="1:3" ht="13.5">
      <c r="A6016" s="527" t="s">
        <v>7600</v>
      </c>
      <c r="B6016" s="528">
        <v>41941</v>
      </c>
      <c r="C6016" s="535"/>
    </row>
    <row r="6017" spans="1:3" ht="13.5">
      <c r="A6017" s="527" t="s">
        <v>7601</v>
      </c>
      <c r="B6017" s="528">
        <v>41941</v>
      </c>
      <c r="C6017" s="535"/>
    </row>
    <row r="6018" spans="1:3" ht="13.5">
      <c r="A6018" s="527" t="s">
        <v>7602</v>
      </c>
      <c r="B6018" s="528">
        <v>41941</v>
      </c>
      <c r="C6018" s="535"/>
    </row>
    <row r="6019" spans="1:3" ht="13.5">
      <c r="A6019" s="527" t="s">
        <v>7603</v>
      </c>
      <c r="B6019" s="528">
        <v>41941</v>
      </c>
      <c r="C6019" s="535"/>
    </row>
    <row r="6020" spans="1:3" ht="13.5">
      <c r="A6020" s="527" t="s">
        <v>7604</v>
      </c>
      <c r="B6020" s="528">
        <v>41941</v>
      </c>
      <c r="C6020" s="535"/>
    </row>
    <row r="6021" spans="1:3" ht="13.5">
      <c r="A6021" s="527" t="s">
        <v>7605</v>
      </c>
      <c r="B6021" s="528">
        <v>41941</v>
      </c>
      <c r="C6021" s="535"/>
    </row>
    <row r="6022" spans="1:3" ht="13.5">
      <c r="A6022" s="527" t="s">
        <v>7606</v>
      </c>
      <c r="B6022" s="528">
        <v>41941</v>
      </c>
      <c r="C6022" s="535">
        <v>198</v>
      </c>
    </row>
    <row r="6023" spans="1:3" ht="13.5">
      <c r="A6023" s="527" t="s">
        <v>7607</v>
      </c>
      <c r="B6023" s="528">
        <v>41941</v>
      </c>
      <c r="C6023" s="535"/>
    </row>
    <row r="6024" spans="1:3" ht="13.5">
      <c r="A6024" s="527" t="s">
        <v>7608</v>
      </c>
      <c r="B6024" s="528">
        <v>41941</v>
      </c>
      <c r="C6024" s="535"/>
    </row>
    <row r="6025" spans="1:3" ht="13.5">
      <c r="A6025" s="527" t="s">
        <v>7609</v>
      </c>
      <c r="B6025" s="528">
        <v>41941</v>
      </c>
      <c r="C6025" s="535"/>
    </row>
    <row r="6026" spans="1:3" ht="13.5">
      <c r="A6026" s="527" t="s">
        <v>7610</v>
      </c>
      <c r="B6026" s="528">
        <v>41941</v>
      </c>
      <c r="C6026" s="535"/>
    </row>
    <row r="6027" spans="1:3" ht="13.5">
      <c r="A6027" s="527" t="s">
        <v>7611</v>
      </c>
      <c r="B6027" s="528">
        <v>41941</v>
      </c>
      <c r="C6027" s="535"/>
    </row>
    <row r="6028" spans="1:3" ht="13.5">
      <c r="A6028" s="527" t="s">
        <v>7612</v>
      </c>
      <c r="B6028" s="528">
        <v>41941</v>
      </c>
      <c r="C6028" s="535"/>
    </row>
    <row r="6029" spans="1:3" ht="13.5">
      <c r="A6029" s="527" t="s">
        <v>7613</v>
      </c>
      <c r="B6029" s="528">
        <v>41941</v>
      </c>
      <c r="C6029" s="535"/>
    </row>
    <row r="6030" spans="1:3" ht="13.5">
      <c r="A6030" s="527" t="s">
        <v>7614</v>
      </c>
      <c r="B6030" s="528">
        <v>41941</v>
      </c>
      <c r="C6030" s="535"/>
    </row>
    <row r="6031" spans="1:3" ht="13.5">
      <c r="A6031" s="527" t="s">
        <v>7615</v>
      </c>
      <c r="B6031" s="528">
        <v>41941</v>
      </c>
      <c r="C6031" s="535"/>
    </row>
    <row r="6032" spans="1:3" ht="13.5">
      <c r="A6032" s="527" t="s">
        <v>7616</v>
      </c>
      <c r="B6032" s="528">
        <v>41941</v>
      </c>
      <c r="C6032" s="535"/>
    </row>
    <row r="6033" spans="1:3" ht="13.5">
      <c r="A6033" s="527" t="s">
        <v>7617</v>
      </c>
      <c r="B6033" s="528">
        <v>41941</v>
      </c>
      <c r="C6033" s="535"/>
    </row>
    <row r="6034" spans="1:3" ht="13.5">
      <c r="A6034" s="527" t="s">
        <v>7618</v>
      </c>
      <c r="B6034" s="528">
        <v>41941</v>
      </c>
      <c r="C6034" s="535">
        <v>86</v>
      </c>
    </row>
    <row r="6035" spans="1:3" ht="13.5">
      <c r="A6035" s="527" t="s">
        <v>7619</v>
      </c>
      <c r="B6035" s="528">
        <v>41941</v>
      </c>
      <c r="C6035" s="535">
        <v>63</v>
      </c>
    </row>
    <row r="6036" spans="1:3" ht="13.5">
      <c r="A6036" s="527" t="s">
        <v>7620</v>
      </c>
      <c r="B6036" s="528">
        <v>41941</v>
      </c>
      <c r="C6036" s="535">
        <v>43</v>
      </c>
    </row>
    <row r="6037" spans="1:3" ht="13.5">
      <c r="A6037" s="527" t="s">
        <v>7621</v>
      </c>
      <c r="B6037" s="528">
        <v>41941</v>
      </c>
      <c r="C6037" s="535"/>
    </row>
    <row r="6038" spans="1:3" ht="13.5">
      <c r="A6038" s="527" t="s">
        <v>7622</v>
      </c>
      <c r="B6038" s="528">
        <v>41941</v>
      </c>
      <c r="C6038" s="535"/>
    </row>
    <row r="6039" spans="1:3" ht="13.5">
      <c r="A6039" s="527" t="s">
        <v>7623</v>
      </c>
      <c r="B6039" s="528">
        <v>41941</v>
      </c>
      <c r="C6039" s="535"/>
    </row>
    <row r="6040" spans="1:3" ht="13.5">
      <c r="A6040" s="527" t="s">
        <v>7624</v>
      </c>
      <c r="B6040" s="528">
        <v>41941</v>
      </c>
      <c r="C6040" s="535"/>
    </row>
    <row r="6041" spans="1:3" ht="13.5">
      <c r="A6041" s="527" t="s">
        <v>7625</v>
      </c>
      <c r="B6041" s="528">
        <v>41941</v>
      </c>
      <c r="C6041" s="535"/>
    </row>
    <row r="6042" spans="1:3" ht="13.5">
      <c r="A6042" s="527" t="s">
        <v>7626</v>
      </c>
      <c r="B6042" s="528">
        <v>41941</v>
      </c>
      <c r="C6042" s="535"/>
    </row>
    <row r="6043" spans="1:3" ht="13.5">
      <c r="A6043" s="527" t="s">
        <v>7627</v>
      </c>
      <c r="B6043" s="528">
        <v>41941</v>
      </c>
      <c r="C6043" s="535"/>
    </row>
    <row r="6044" spans="1:3" ht="13.5">
      <c r="A6044" s="527" t="s">
        <v>7628</v>
      </c>
      <c r="B6044" s="528">
        <v>41943</v>
      </c>
      <c r="C6044" s="535"/>
    </row>
    <row r="6045" spans="1:3" ht="13.5">
      <c r="A6045" s="527" t="s">
        <v>7629</v>
      </c>
      <c r="B6045" s="528">
        <v>41943</v>
      </c>
      <c r="C6045" s="535"/>
    </row>
    <row r="6046" spans="1:3" ht="13.5">
      <c r="A6046" s="527" t="s">
        <v>7630</v>
      </c>
      <c r="B6046" s="528">
        <v>41943</v>
      </c>
      <c r="C6046" s="535">
        <v>40</v>
      </c>
    </row>
    <row r="6047" spans="1:3" ht="13.5">
      <c r="A6047" s="527" t="s">
        <v>7631</v>
      </c>
      <c r="B6047" s="528">
        <v>41943</v>
      </c>
      <c r="C6047" s="535">
        <v>80</v>
      </c>
    </row>
    <row r="6048" spans="1:3" ht="13.5">
      <c r="A6048" s="527" t="s">
        <v>7632</v>
      </c>
      <c r="B6048" s="528">
        <v>41943</v>
      </c>
      <c r="C6048" s="535"/>
    </row>
    <row r="6049" spans="1:3" ht="13.5">
      <c r="A6049" s="527" t="s">
        <v>7633</v>
      </c>
      <c r="B6049" s="528">
        <v>41943</v>
      </c>
      <c r="C6049" s="535"/>
    </row>
    <row r="6050" spans="1:3" ht="13.5">
      <c r="A6050" s="527" t="s">
        <v>7634</v>
      </c>
      <c r="B6050" s="528">
        <v>41943</v>
      </c>
      <c r="C6050" s="535"/>
    </row>
    <row r="6051" spans="1:3" ht="13.5">
      <c r="A6051" s="527" t="s">
        <v>7635</v>
      </c>
      <c r="B6051" s="528">
        <v>41943</v>
      </c>
      <c r="C6051" s="535"/>
    </row>
    <row r="6052" spans="1:3" ht="13.5">
      <c r="A6052" s="527" t="s">
        <v>7636</v>
      </c>
      <c r="B6052" s="528">
        <v>41943</v>
      </c>
      <c r="C6052" s="535"/>
    </row>
    <row r="6053" spans="1:3" ht="13.5">
      <c r="A6053" s="527" t="s">
        <v>7637</v>
      </c>
      <c r="B6053" s="528">
        <v>41943</v>
      </c>
      <c r="C6053" s="535"/>
    </row>
    <row r="6054" spans="1:3" ht="13.5">
      <c r="A6054" s="527" t="s">
        <v>7638</v>
      </c>
      <c r="B6054" s="528">
        <v>41943</v>
      </c>
      <c r="C6054" s="535"/>
    </row>
    <row r="6055" spans="1:3" ht="13.5">
      <c r="A6055" s="527" t="s">
        <v>9213</v>
      </c>
      <c r="B6055" s="528">
        <v>41947</v>
      </c>
      <c r="C6055" s="535">
        <v>194</v>
      </c>
    </row>
    <row r="6056" spans="1:3" ht="13.5">
      <c r="A6056" s="527" t="s">
        <v>9214</v>
      </c>
      <c r="B6056" s="528">
        <v>41947</v>
      </c>
      <c r="C6056" s="535"/>
    </row>
    <row r="6057" spans="1:3" ht="13.5">
      <c r="A6057" s="527" t="s">
        <v>9215</v>
      </c>
      <c r="B6057" s="528">
        <v>41947</v>
      </c>
      <c r="C6057" s="535"/>
    </row>
    <row r="6058" spans="1:3" ht="13.5">
      <c r="A6058" s="527" t="s">
        <v>9216</v>
      </c>
      <c r="B6058" s="528">
        <v>41947</v>
      </c>
      <c r="C6058" s="535"/>
    </row>
    <row r="6059" spans="1:3" ht="13.5">
      <c r="A6059" s="527" t="s">
        <v>9217</v>
      </c>
      <c r="B6059" s="528">
        <v>41947</v>
      </c>
      <c r="C6059" s="535"/>
    </row>
    <row r="6060" spans="1:3" ht="13.5">
      <c r="A6060" s="527" t="s">
        <v>9218</v>
      </c>
      <c r="B6060" s="528">
        <v>41947</v>
      </c>
      <c r="C6060" s="535"/>
    </row>
    <row r="6061" spans="1:3" ht="13.5">
      <c r="A6061" s="527" t="s">
        <v>9219</v>
      </c>
      <c r="B6061" s="528">
        <v>41947</v>
      </c>
      <c r="C6061" s="535"/>
    </row>
    <row r="6062" spans="1:3" ht="13.5">
      <c r="A6062" s="527" t="s">
        <v>9220</v>
      </c>
      <c r="B6062" s="528">
        <v>41947</v>
      </c>
      <c r="C6062" s="535"/>
    </row>
    <row r="6063" spans="1:3" ht="13.5">
      <c r="A6063" s="527" t="s">
        <v>9221</v>
      </c>
      <c r="B6063" s="528">
        <v>41947</v>
      </c>
      <c r="C6063" s="535"/>
    </row>
    <row r="6064" spans="1:3" ht="13.5">
      <c r="A6064" s="527" t="s">
        <v>9222</v>
      </c>
      <c r="B6064" s="528">
        <v>41947</v>
      </c>
      <c r="C6064" s="535"/>
    </row>
    <row r="6065" spans="1:3" ht="13.5">
      <c r="A6065" s="527" t="s">
        <v>9223</v>
      </c>
      <c r="B6065" s="528">
        <v>41947</v>
      </c>
      <c r="C6065" s="535"/>
    </row>
    <row r="6066" spans="1:3" ht="13.5">
      <c r="A6066" s="527" t="s">
        <v>9224</v>
      </c>
      <c r="B6066" s="528">
        <v>41947</v>
      </c>
      <c r="C6066" s="535">
        <v>79</v>
      </c>
    </row>
    <row r="6067" spans="1:3" ht="13.5">
      <c r="A6067" s="527" t="s">
        <v>9225</v>
      </c>
      <c r="B6067" s="528">
        <v>41947</v>
      </c>
      <c r="C6067" s="535"/>
    </row>
    <row r="6068" spans="1:3" ht="13.5">
      <c r="A6068" s="527" t="s">
        <v>9226</v>
      </c>
      <c r="B6068" s="528">
        <v>41947</v>
      </c>
      <c r="C6068" s="535"/>
    </row>
    <row r="6069" spans="1:3" ht="13.5">
      <c r="A6069" s="527" t="s">
        <v>9227</v>
      </c>
      <c r="B6069" s="528">
        <v>41947</v>
      </c>
      <c r="C6069" s="535"/>
    </row>
    <row r="6070" spans="1:3" ht="13.5">
      <c r="A6070" s="527" t="s">
        <v>9228</v>
      </c>
      <c r="B6070" s="528">
        <v>41947</v>
      </c>
      <c r="C6070" s="535"/>
    </row>
    <row r="6071" spans="1:3" ht="13.5">
      <c r="A6071" s="527" t="s">
        <v>9229</v>
      </c>
      <c r="B6071" s="528">
        <v>41947</v>
      </c>
      <c r="C6071" s="535"/>
    </row>
    <row r="6072" spans="1:3" ht="13.5">
      <c r="A6072" s="527" t="s">
        <v>9230</v>
      </c>
      <c r="B6072" s="528">
        <v>41947</v>
      </c>
      <c r="C6072" s="535"/>
    </row>
    <row r="6073" spans="1:3" ht="13.5">
      <c r="A6073" s="527" t="s">
        <v>9231</v>
      </c>
      <c r="B6073" s="528">
        <v>41947</v>
      </c>
      <c r="C6073" s="535"/>
    </row>
    <row r="6074" spans="1:3" ht="13.5">
      <c r="A6074" s="527" t="s">
        <v>9232</v>
      </c>
      <c r="B6074" s="528">
        <v>41947</v>
      </c>
      <c r="C6074" s="535"/>
    </row>
    <row r="6075" spans="1:3" ht="13.5">
      <c r="A6075" s="527" t="s">
        <v>9233</v>
      </c>
      <c r="B6075" s="528">
        <v>41947</v>
      </c>
      <c r="C6075" s="535"/>
    </row>
    <row r="6076" spans="1:3" ht="13.5">
      <c r="A6076" s="527" t="s">
        <v>9234</v>
      </c>
      <c r="B6076" s="528">
        <v>41947</v>
      </c>
      <c r="C6076" s="535"/>
    </row>
    <row r="6077" spans="1:3" ht="13.5">
      <c r="A6077" s="527" t="s">
        <v>9235</v>
      </c>
      <c r="B6077" s="528">
        <v>41947</v>
      </c>
      <c r="C6077" s="535">
        <v>145</v>
      </c>
    </row>
    <row r="6078" spans="1:3" ht="13.5">
      <c r="A6078" s="527" t="s">
        <v>9236</v>
      </c>
      <c r="B6078" s="528">
        <v>41947</v>
      </c>
      <c r="C6078" s="535"/>
    </row>
    <row r="6079" spans="1:3" ht="13.5">
      <c r="A6079" s="527" t="s">
        <v>9237</v>
      </c>
      <c r="B6079" s="528">
        <v>41947</v>
      </c>
      <c r="C6079" s="535"/>
    </row>
    <row r="6080" spans="1:3" ht="13.5">
      <c r="A6080" s="527" t="s">
        <v>9238</v>
      </c>
      <c r="B6080" s="528">
        <v>41947</v>
      </c>
      <c r="C6080" s="535"/>
    </row>
    <row r="6081" spans="1:3" ht="13.5">
      <c r="A6081" s="527" t="s">
        <v>9239</v>
      </c>
      <c r="B6081" s="528">
        <v>41947</v>
      </c>
      <c r="C6081" s="535"/>
    </row>
    <row r="6082" spans="1:3" ht="13.5">
      <c r="A6082" s="527" t="s">
        <v>9240</v>
      </c>
      <c r="B6082" s="528">
        <v>41947</v>
      </c>
      <c r="C6082" s="535"/>
    </row>
    <row r="6083" spans="1:3" ht="13.5">
      <c r="A6083" s="527" t="s">
        <v>9241</v>
      </c>
      <c r="B6083" s="528">
        <v>41947</v>
      </c>
      <c r="C6083" s="535"/>
    </row>
    <row r="6084" spans="1:3" ht="13.5">
      <c r="A6084" s="527" t="s">
        <v>9242</v>
      </c>
      <c r="B6084" s="528">
        <v>41947</v>
      </c>
      <c r="C6084" s="535"/>
    </row>
    <row r="6085" spans="1:3" ht="13.5">
      <c r="A6085" s="527" t="s">
        <v>9243</v>
      </c>
      <c r="B6085" s="528">
        <v>41947</v>
      </c>
      <c r="C6085" s="535"/>
    </row>
    <row r="6086" spans="1:3" ht="13.5">
      <c r="A6086" s="527" t="s">
        <v>9244</v>
      </c>
      <c r="B6086" s="528">
        <v>41947</v>
      </c>
      <c r="C6086" s="535"/>
    </row>
    <row r="6087" spans="1:3" ht="13.5">
      <c r="A6087" s="527" t="s">
        <v>9245</v>
      </c>
      <c r="B6087" s="528">
        <v>41947</v>
      </c>
      <c r="C6087" s="535"/>
    </row>
    <row r="6088" spans="1:3" ht="13.5">
      <c r="A6088" s="527" t="s">
        <v>9246</v>
      </c>
      <c r="B6088" s="528">
        <v>41947</v>
      </c>
      <c r="C6088" s="535">
        <v>596</v>
      </c>
    </row>
    <row r="6089" spans="1:3" ht="13.5">
      <c r="A6089" s="527" t="s">
        <v>9247</v>
      </c>
      <c r="B6089" s="528">
        <v>41947</v>
      </c>
      <c r="C6089" s="535"/>
    </row>
    <row r="6090" spans="1:3" ht="13.5">
      <c r="A6090" s="527" t="s">
        <v>9248</v>
      </c>
      <c r="B6090" s="528">
        <v>41947</v>
      </c>
      <c r="C6090" s="535"/>
    </row>
    <row r="6091" spans="1:3" ht="13.5">
      <c r="A6091" s="527" t="s">
        <v>9249</v>
      </c>
      <c r="B6091" s="528">
        <v>41947</v>
      </c>
      <c r="C6091" s="535"/>
    </row>
    <row r="6092" spans="1:3" ht="13.5">
      <c r="A6092" s="527" t="s">
        <v>9250</v>
      </c>
      <c r="B6092" s="528">
        <v>41947</v>
      </c>
      <c r="C6092" s="535"/>
    </row>
    <row r="6093" spans="1:3" ht="13.5">
      <c r="A6093" s="527" t="s">
        <v>9251</v>
      </c>
      <c r="B6093" s="528">
        <v>41947</v>
      </c>
      <c r="C6093" s="535"/>
    </row>
    <row r="6094" spans="1:3" ht="13.5">
      <c r="A6094" s="527" t="s">
        <v>9252</v>
      </c>
      <c r="B6094" s="528">
        <v>41947</v>
      </c>
      <c r="C6094" s="535"/>
    </row>
    <row r="6095" spans="1:3" ht="13.5">
      <c r="A6095" s="527" t="s">
        <v>9253</v>
      </c>
      <c r="B6095" s="528">
        <v>41947</v>
      </c>
      <c r="C6095" s="535"/>
    </row>
    <row r="6096" spans="1:3" ht="13.5">
      <c r="A6096" s="527" t="s">
        <v>9254</v>
      </c>
      <c r="B6096" s="528">
        <v>41947</v>
      </c>
      <c r="C6096" s="535"/>
    </row>
    <row r="6097" spans="1:3" ht="13.5">
      <c r="A6097" s="527" t="s">
        <v>9255</v>
      </c>
      <c r="B6097" s="528">
        <v>41947</v>
      </c>
      <c r="C6097" s="535"/>
    </row>
    <row r="6098" spans="1:3" ht="13.5">
      <c r="A6098" s="527" t="s">
        <v>9256</v>
      </c>
      <c r="B6098" s="528">
        <v>41947</v>
      </c>
      <c r="C6098" s="535"/>
    </row>
    <row r="6099" spans="1:3" ht="13.5">
      <c r="A6099" s="527" t="s">
        <v>9257</v>
      </c>
      <c r="B6099" s="528">
        <v>41947</v>
      </c>
      <c r="C6099" s="535">
        <v>217</v>
      </c>
    </row>
    <row r="6100" spans="1:3" ht="13.5">
      <c r="A6100" s="527" t="s">
        <v>9258</v>
      </c>
      <c r="B6100" s="528">
        <v>41947</v>
      </c>
      <c r="C6100" s="535"/>
    </row>
    <row r="6101" spans="1:3" ht="13.5">
      <c r="A6101" s="527" t="s">
        <v>9259</v>
      </c>
      <c r="B6101" s="528">
        <v>41947</v>
      </c>
      <c r="C6101" s="535"/>
    </row>
    <row r="6102" spans="1:3" ht="13.5">
      <c r="A6102" s="527" t="s">
        <v>9260</v>
      </c>
      <c r="B6102" s="528">
        <v>41947</v>
      </c>
      <c r="C6102" s="535"/>
    </row>
    <row r="6103" spans="1:3" ht="13.5">
      <c r="A6103" s="527" t="s">
        <v>9261</v>
      </c>
      <c r="B6103" s="528">
        <v>41947</v>
      </c>
      <c r="C6103" s="535"/>
    </row>
    <row r="6104" spans="1:3" ht="13.5">
      <c r="A6104" s="527" t="s">
        <v>9262</v>
      </c>
      <c r="B6104" s="528">
        <v>41947</v>
      </c>
      <c r="C6104" s="535"/>
    </row>
    <row r="6105" spans="1:3" ht="13.5">
      <c r="A6105" s="527" t="s">
        <v>9263</v>
      </c>
      <c r="B6105" s="528">
        <v>41947</v>
      </c>
      <c r="C6105" s="535"/>
    </row>
    <row r="6106" spans="1:3" ht="13.5">
      <c r="A6106" s="527" t="s">
        <v>9264</v>
      </c>
      <c r="B6106" s="528">
        <v>41947</v>
      </c>
      <c r="C6106" s="535"/>
    </row>
    <row r="6107" spans="1:3" ht="13.5">
      <c r="A6107" s="527" t="s">
        <v>9265</v>
      </c>
      <c r="B6107" s="528">
        <v>41947</v>
      </c>
      <c r="C6107" s="535"/>
    </row>
    <row r="6108" spans="1:3" ht="13.5">
      <c r="A6108" s="527" t="s">
        <v>9266</v>
      </c>
      <c r="B6108" s="528">
        <v>41947</v>
      </c>
      <c r="C6108" s="535"/>
    </row>
    <row r="6109" spans="1:3" ht="13.5">
      <c r="A6109" s="527" t="s">
        <v>9267</v>
      </c>
      <c r="B6109" s="528">
        <v>41947</v>
      </c>
      <c r="C6109" s="535"/>
    </row>
    <row r="6110" spans="1:3" ht="13.5">
      <c r="A6110" s="527" t="s">
        <v>9268</v>
      </c>
      <c r="B6110" s="528">
        <v>41947</v>
      </c>
      <c r="C6110" s="535">
        <v>100</v>
      </c>
    </row>
    <row r="6111" spans="1:3" ht="13.5">
      <c r="A6111" s="527" t="s">
        <v>9269</v>
      </c>
      <c r="B6111" s="528">
        <v>41947</v>
      </c>
      <c r="C6111" s="535"/>
    </row>
    <row r="6112" spans="1:3" ht="13.5">
      <c r="A6112" s="527" t="s">
        <v>9270</v>
      </c>
      <c r="B6112" s="528">
        <v>41947</v>
      </c>
      <c r="C6112" s="535"/>
    </row>
    <row r="6113" spans="1:3" ht="13.5">
      <c r="A6113" s="527" t="s">
        <v>9271</v>
      </c>
      <c r="B6113" s="528">
        <v>41947</v>
      </c>
      <c r="C6113" s="535"/>
    </row>
    <row r="6114" spans="1:3" ht="13.5">
      <c r="A6114" s="527" t="s">
        <v>9272</v>
      </c>
      <c r="B6114" s="528">
        <v>41947</v>
      </c>
      <c r="C6114" s="535"/>
    </row>
    <row r="6115" spans="1:3" ht="13.5">
      <c r="A6115" s="527" t="s">
        <v>9273</v>
      </c>
      <c r="B6115" s="528">
        <v>41947</v>
      </c>
      <c r="C6115" s="535"/>
    </row>
    <row r="6116" spans="1:3" ht="13.5">
      <c r="A6116" s="527" t="s">
        <v>9274</v>
      </c>
      <c r="B6116" s="528">
        <v>41947</v>
      </c>
      <c r="C6116" s="535"/>
    </row>
    <row r="6117" spans="1:3" ht="13.5">
      <c r="A6117" s="527" t="s">
        <v>9275</v>
      </c>
      <c r="B6117" s="528">
        <v>41947</v>
      </c>
      <c r="C6117" s="535"/>
    </row>
    <row r="6118" spans="1:3" ht="13.5">
      <c r="A6118" s="527" t="s">
        <v>9276</v>
      </c>
      <c r="B6118" s="528">
        <v>41947</v>
      </c>
      <c r="C6118" s="535"/>
    </row>
    <row r="6119" spans="1:3" ht="13.5">
      <c r="A6119" s="527" t="s">
        <v>9277</v>
      </c>
      <c r="B6119" s="528">
        <v>41947</v>
      </c>
      <c r="C6119" s="535"/>
    </row>
    <row r="6120" spans="1:3" ht="13.5">
      <c r="A6120" s="527" t="s">
        <v>9278</v>
      </c>
      <c r="B6120" s="528">
        <v>41947</v>
      </c>
      <c r="C6120" s="535"/>
    </row>
    <row r="6121" spans="1:3" ht="13.5">
      <c r="A6121" s="527" t="s">
        <v>9279</v>
      </c>
      <c r="B6121" s="528">
        <v>41947</v>
      </c>
      <c r="C6121" s="535">
        <v>100</v>
      </c>
    </row>
    <row r="6122" spans="1:3" ht="13.5">
      <c r="A6122" s="527" t="s">
        <v>9280</v>
      </c>
      <c r="B6122" s="528">
        <v>41947</v>
      </c>
      <c r="C6122" s="535"/>
    </row>
    <row r="6123" spans="1:3" ht="13.5">
      <c r="A6123" s="527" t="s">
        <v>9281</v>
      </c>
      <c r="B6123" s="528">
        <v>41947</v>
      </c>
      <c r="C6123" s="535"/>
    </row>
    <row r="6124" spans="1:3" ht="13.5">
      <c r="A6124" s="527" t="s">
        <v>9282</v>
      </c>
      <c r="B6124" s="528">
        <v>41947</v>
      </c>
      <c r="C6124" s="535"/>
    </row>
    <row r="6125" spans="1:3" ht="13.5">
      <c r="A6125" s="527" t="s">
        <v>9283</v>
      </c>
      <c r="B6125" s="528">
        <v>41947</v>
      </c>
      <c r="C6125" s="535"/>
    </row>
    <row r="6126" spans="1:3" ht="13.5">
      <c r="A6126" s="527" t="s">
        <v>9284</v>
      </c>
      <c r="B6126" s="528">
        <v>41947</v>
      </c>
      <c r="C6126" s="535"/>
    </row>
    <row r="6127" spans="1:3" ht="13.5">
      <c r="A6127" s="527" t="s">
        <v>9285</v>
      </c>
      <c r="B6127" s="528">
        <v>41947</v>
      </c>
      <c r="C6127" s="535"/>
    </row>
    <row r="6128" spans="1:3" ht="13.5">
      <c r="A6128" s="527" t="s">
        <v>9286</v>
      </c>
      <c r="B6128" s="528">
        <v>41947</v>
      </c>
      <c r="C6128" s="535"/>
    </row>
    <row r="6129" spans="1:3" ht="13.5">
      <c r="A6129" s="527" t="s">
        <v>9287</v>
      </c>
      <c r="B6129" s="528">
        <v>41947</v>
      </c>
      <c r="C6129" s="535"/>
    </row>
    <row r="6130" spans="1:3" ht="13.5">
      <c r="A6130" s="527" t="s">
        <v>9288</v>
      </c>
      <c r="B6130" s="528">
        <v>41947</v>
      </c>
      <c r="C6130" s="535"/>
    </row>
    <row r="6131" spans="1:3" ht="13.5">
      <c r="A6131" s="527" t="s">
        <v>9289</v>
      </c>
      <c r="B6131" s="528">
        <v>41947</v>
      </c>
      <c r="C6131" s="535"/>
    </row>
    <row r="6132" spans="1:3" ht="13.5">
      <c r="A6132" s="527" t="s">
        <v>7639</v>
      </c>
      <c r="B6132" s="528">
        <v>41947</v>
      </c>
      <c r="C6132" s="535">
        <v>79</v>
      </c>
    </row>
    <row r="6133" spans="1:3" ht="13.5">
      <c r="A6133" s="527" t="s">
        <v>7640</v>
      </c>
      <c r="B6133" s="528">
        <v>41947</v>
      </c>
      <c r="C6133" s="535"/>
    </row>
    <row r="6134" spans="1:3" ht="13.5">
      <c r="A6134" s="527" t="s">
        <v>7641</v>
      </c>
      <c r="B6134" s="528">
        <v>41947</v>
      </c>
      <c r="C6134" s="535"/>
    </row>
    <row r="6135" spans="1:3" ht="13.5">
      <c r="A6135" s="527" t="s">
        <v>7642</v>
      </c>
      <c r="B6135" s="528">
        <v>41947</v>
      </c>
      <c r="C6135" s="535"/>
    </row>
    <row r="6136" spans="1:3" ht="13.5">
      <c r="A6136" s="527" t="s">
        <v>7643</v>
      </c>
      <c r="B6136" s="528">
        <v>41947</v>
      </c>
      <c r="C6136" s="535"/>
    </row>
    <row r="6137" spans="1:3" ht="13.5">
      <c r="A6137" s="527" t="s">
        <v>7644</v>
      </c>
      <c r="B6137" s="528">
        <v>41947</v>
      </c>
      <c r="C6137" s="535"/>
    </row>
    <row r="6138" spans="1:3" ht="13.5">
      <c r="A6138" s="527" t="s">
        <v>7645</v>
      </c>
      <c r="B6138" s="528">
        <v>41947</v>
      </c>
      <c r="C6138" s="535"/>
    </row>
    <row r="6139" spans="1:3" ht="13.5">
      <c r="A6139" s="527" t="s">
        <v>7646</v>
      </c>
      <c r="B6139" s="528">
        <v>41947</v>
      </c>
      <c r="C6139" s="535"/>
    </row>
    <row r="6140" spans="1:3" ht="13.5">
      <c r="A6140" s="527" t="s">
        <v>7647</v>
      </c>
      <c r="B6140" s="528">
        <v>41947</v>
      </c>
      <c r="C6140" s="535"/>
    </row>
    <row r="6141" spans="1:3" ht="13.5">
      <c r="A6141" s="527" t="s">
        <v>7648</v>
      </c>
      <c r="B6141" s="528">
        <v>41947</v>
      </c>
      <c r="C6141" s="535"/>
    </row>
    <row r="6142" spans="1:3" ht="13.5">
      <c r="A6142" s="527" t="s">
        <v>7649</v>
      </c>
      <c r="B6142" s="528">
        <v>41947</v>
      </c>
      <c r="C6142" s="535"/>
    </row>
    <row r="6143" spans="1:3" ht="13.5">
      <c r="A6143" s="527" t="s">
        <v>7650</v>
      </c>
      <c r="B6143" s="528">
        <v>41947</v>
      </c>
      <c r="C6143" s="535">
        <v>80</v>
      </c>
    </row>
    <row r="6144" spans="1:3" ht="13.5">
      <c r="A6144" s="527" t="s">
        <v>7651</v>
      </c>
      <c r="B6144" s="528">
        <v>41947</v>
      </c>
      <c r="C6144" s="535"/>
    </row>
    <row r="6145" spans="1:3" ht="13.5">
      <c r="A6145" s="527" t="s">
        <v>7652</v>
      </c>
      <c r="B6145" s="528">
        <v>41947</v>
      </c>
      <c r="C6145" s="535"/>
    </row>
    <row r="6146" spans="1:3" ht="13.5">
      <c r="A6146" s="527" t="s">
        <v>7653</v>
      </c>
      <c r="B6146" s="528">
        <v>41947</v>
      </c>
      <c r="C6146" s="535"/>
    </row>
    <row r="6147" spans="1:3" ht="13.5">
      <c r="A6147" s="527" t="s">
        <v>7654</v>
      </c>
      <c r="B6147" s="528">
        <v>41947</v>
      </c>
      <c r="C6147" s="535"/>
    </row>
    <row r="6148" spans="1:3" ht="13.5">
      <c r="A6148" s="527" t="s">
        <v>7655</v>
      </c>
      <c r="B6148" s="528">
        <v>41947</v>
      </c>
      <c r="C6148" s="535"/>
    </row>
    <row r="6149" spans="1:3" ht="13.5">
      <c r="A6149" s="527" t="s">
        <v>7656</v>
      </c>
      <c r="B6149" s="528">
        <v>41947</v>
      </c>
      <c r="C6149" s="535"/>
    </row>
    <row r="6150" spans="1:3" ht="13.5">
      <c r="A6150" s="527" t="s">
        <v>7657</v>
      </c>
      <c r="B6150" s="528">
        <v>41947</v>
      </c>
      <c r="C6150" s="535"/>
    </row>
    <row r="6151" spans="1:3" ht="13.5">
      <c r="A6151" s="527" t="s">
        <v>7658</v>
      </c>
      <c r="B6151" s="528">
        <v>41947</v>
      </c>
      <c r="C6151" s="535"/>
    </row>
    <row r="6152" spans="1:3" ht="13.5">
      <c r="A6152" s="527" t="s">
        <v>7659</v>
      </c>
      <c r="B6152" s="528">
        <v>41947</v>
      </c>
      <c r="C6152" s="535"/>
    </row>
    <row r="6153" spans="1:3" ht="13.5">
      <c r="A6153" s="527" t="s">
        <v>7660</v>
      </c>
      <c r="B6153" s="528">
        <v>41947</v>
      </c>
      <c r="C6153" s="535"/>
    </row>
    <row r="6154" spans="1:3" ht="13.5">
      <c r="A6154" s="527" t="s">
        <v>7661</v>
      </c>
      <c r="B6154" s="528">
        <v>41947</v>
      </c>
      <c r="C6154" s="535">
        <v>225</v>
      </c>
    </row>
    <row r="6155" spans="1:3" ht="13.5">
      <c r="A6155" s="527" t="s">
        <v>7662</v>
      </c>
      <c r="B6155" s="528">
        <v>41947</v>
      </c>
      <c r="C6155" s="535">
        <v>200</v>
      </c>
    </row>
    <row r="6156" spans="1:3" ht="13.5">
      <c r="A6156" s="527" t="s">
        <v>7663</v>
      </c>
      <c r="B6156" s="528">
        <v>41947</v>
      </c>
      <c r="C6156" s="535"/>
    </row>
    <row r="6157" spans="1:3" ht="13.5">
      <c r="A6157" s="527" t="s">
        <v>7664</v>
      </c>
      <c r="B6157" s="528">
        <v>41947</v>
      </c>
      <c r="C6157" s="535"/>
    </row>
    <row r="6158" spans="1:3" ht="13.5">
      <c r="A6158" s="527" t="s">
        <v>7665</v>
      </c>
      <c r="B6158" s="528">
        <v>41947</v>
      </c>
      <c r="C6158" s="535"/>
    </row>
    <row r="6159" spans="1:3" ht="13.5">
      <c r="A6159" s="527" t="s">
        <v>7666</v>
      </c>
      <c r="B6159" s="528">
        <v>41947</v>
      </c>
      <c r="C6159" s="535"/>
    </row>
    <row r="6160" spans="1:3" ht="13.5">
      <c r="A6160" s="527" t="s">
        <v>7667</v>
      </c>
      <c r="B6160" s="528">
        <v>41947</v>
      </c>
      <c r="C6160" s="535"/>
    </row>
    <row r="6161" spans="1:3" ht="13.5">
      <c r="A6161" s="527" t="s">
        <v>7668</v>
      </c>
      <c r="B6161" s="528">
        <v>41947</v>
      </c>
      <c r="C6161" s="535"/>
    </row>
    <row r="6162" spans="1:3" ht="13.5">
      <c r="A6162" s="527" t="s">
        <v>7669</v>
      </c>
      <c r="B6162" s="528">
        <v>41947</v>
      </c>
      <c r="C6162" s="535"/>
    </row>
    <row r="6163" spans="1:3" ht="13.5">
      <c r="A6163" s="527" t="s">
        <v>7670</v>
      </c>
      <c r="B6163" s="528">
        <v>41947</v>
      </c>
      <c r="C6163" s="535"/>
    </row>
    <row r="6164" spans="1:3" ht="13.5">
      <c r="A6164" s="527" t="s">
        <v>7671</v>
      </c>
      <c r="B6164" s="528">
        <v>41947</v>
      </c>
      <c r="C6164" s="535"/>
    </row>
    <row r="6165" spans="1:3" ht="13.5">
      <c r="A6165" s="527" t="s">
        <v>9290</v>
      </c>
      <c r="B6165" s="528">
        <v>41947</v>
      </c>
      <c r="C6165" s="535">
        <v>268</v>
      </c>
    </row>
    <row r="6166" spans="1:3" ht="13.5">
      <c r="A6166" s="527" t="s">
        <v>9291</v>
      </c>
      <c r="B6166" s="528">
        <v>41947</v>
      </c>
      <c r="C6166" s="535"/>
    </row>
    <row r="6167" spans="1:3" ht="13.5">
      <c r="A6167" s="527" t="s">
        <v>9292</v>
      </c>
      <c r="B6167" s="528">
        <v>41947</v>
      </c>
      <c r="C6167" s="535"/>
    </row>
    <row r="6168" spans="1:3" ht="13.5">
      <c r="A6168" s="527" t="s">
        <v>9293</v>
      </c>
      <c r="B6168" s="528">
        <v>41947</v>
      </c>
      <c r="C6168" s="535"/>
    </row>
    <row r="6169" spans="1:3" ht="13.5">
      <c r="A6169" s="527" t="s">
        <v>9294</v>
      </c>
      <c r="B6169" s="528">
        <v>41947</v>
      </c>
      <c r="C6169" s="535"/>
    </row>
    <row r="6170" spans="1:3" ht="13.5">
      <c r="A6170" s="527" t="s">
        <v>9295</v>
      </c>
      <c r="B6170" s="528">
        <v>41947</v>
      </c>
      <c r="C6170" s="535"/>
    </row>
    <row r="6171" spans="1:3" ht="13.5">
      <c r="A6171" s="527" t="s">
        <v>9296</v>
      </c>
      <c r="B6171" s="528">
        <v>41947</v>
      </c>
      <c r="C6171" s="535"/>
    </row>
    <row r="6172" spans="1:3" ht="13.5">
      <c r="A6172" s="527" t="s">
        <v>9297</v>
      </c>
      <c r="B6172" s="528">
        <v>41947</v>
      </c>
      <c r="C6172" s="535"/>
    </row>
    <row r="6173" spans="1:3" ht="13.5">
      <c r="A6173" s="527" t="s">
        <v>9298</v>
      </c>
      <c r="B6173" s="528">
        <v>41947</v>
      </c>
      <c r="C6173" s="535"/>
    </row>
    <row r="6174" spans="1:3" ht="13.5">
      <c r="A6174" s="527" t="s">
        <v>9299</v>
      </c>
      <c r="B6174" s="528">
        <v>41947</v>
      </c>
      <c r="C6174" s="535"/>
    </row>
    <row r="6175" spans="1:3" ht="13.5">
      <c r="A6175" s="527" t="s">
        <v>9300</v>
      </c>
      <c r="B6175" s="528">
        <v>41947</v>
      </c>
      <c r="C6175" s="535"/>
    </row>
    <row r="6176" spans="1:3" ht="13.5">
      <c r="A6176" s="527" t="s">
        <v>9301</v>
      </c>
      <c r="B6176" s="528">
        <v>41947</v>
      </c>
      <c r="C6176" s="535">
        <v>314</v>
      </c>
    </row>
    <row r="6177" spans="1:3" ht="13.5">
      <c r="A6177" s="527" t="s">
        <v>9302</v>
      </c>
      <c r="B6177" s="528">
        <v>41947</v>
      </c>
      <c r="C6177" s="535"/>
    </row>
    <row r="6178" spans="1:3" ht="13.5">
      <c r="A6178" s="527" t="s">
        <v>9303</v>
      </c>
      <c r="B6178" s="528">
        <v>41947</v>
      </c>
      <c r="C6178" s="535"/>
    </row>
    <row r="6179" spans="1:3" ht="13.5">
      <c r="A6179" s="527" t="s">
        <v>9304</v>
      </c>
      <c r="B6179" s="528">
        <v>41947</v>
      </c>
      <c r="C6179" s="535"/>
    </row>
    <row r="6180" spans="1:3" ht="13.5">
      <c r="A6180" s="527" t="s">
        <v>9305</v>
      </c>
      <c r="B6180" s="528">
        <v>41947</v>
      </c>
      <c r="C6180" s="535"/>
    </row>
    <row r="6181" spans="1:3" ht="13.5">
      <c r="A6181" s="527" t="s">
        <v>9306</v>
      </c>
      <c r="B6181" s="528">
        <v>41947</v>
      </c>
      <c r="C6181" s="535"/>
    </row>
    <row r="6182" spans="1:3" ht="13.5">
      <c r="A6182" s="527" t="s">
        <v>9307</v>
      </c>
      <c r="B6182" s="528">
        <v>41947</v>
      </c>
      <c r="C6182" s="535"/>
    </row>
    <row r="6183" spans="1:3" ht="13.5">
      <c r="A6183" s="527" t="s">
        <v>9308</v>
      </c>
      <c r="B6183" s="528">
        <v>41947</v>
      </c>
      <c r="C6183" s="535"/>
    </row>
    <row r="6184" spans="1:3" ht="13.5">
      <c r="A6184" s="527" t="s">
        <v>9309</v>
      </c>
      <c r="B6184" s="528">
        <v>41947</v>
      </c>
      <c r="C6184" s="535"/>
    </row>
    <row r="6185" spans="1:3" ht="13.5">
      <c r="A6185" s="527" t="s">
        <v>9310</v>
      </c>
      <c r="B6185" s="528">
        <v>41947</v>
      </c>
      <c r="C6185" s="535"/>
    </row>
    <row r="6186" spans="1:3" ht="13.5">
      <c r="A6186" s="527" t="s">
        <v>9311</v>
      </c>
      <c r="B6186" s="528">
        <v>41947</v>
      </c>
      <c r="C6186" s="535"/>
    </row>
    <row r="6187" spans="1:3" ht="13.5">
      <c r="A6187" s="527" t="s">
        <v>9312</v>
      </c>
      <c r="B6187" s="528">
        <v>41947</v>
      </c>
      <c r="C6187" s="535">
        <v>308</v>
      </c>
    </row>
    <row r="6188" spans="1:3" ht="13.5">
      <c r="A6188" s="527" t="s">
        <v>9313</v>
      </c>
      <c r="B6188" s="528">
        <v>41947</v>
      </c>
      <c r="C6188" s="535"/>
    </row>
    <row r="6189" spans="1:3" ht="13.5">
      <c r="A6189" s="527" t="s">
        <v>9314</v>
      </c>
      <c r="B6189" s="528">
        <v>41947</v>
      </c>
      <c r="C6189" s="535"/>
    </row>
    <row r="6190" spans="1:3" ht="13.5">
      <c r="A6190" s="527" t="s">
        <v>9315</v>
      </c>
      <c r="B6190" s="528">
        <v>41947</v>
      </c>
      <c r="C6190" s="535"/>
    </row>
    <row r="6191" spans="1:3" ht="13.5">
      <c r="A6191" s="527" t="s">
        <v>9316</v>
      </c>
      <c r="B6191" s="528">
        <v>41947</v>
      </c>
      <c r="C6191" s="535"/>
    </row>
    <row r="6192" spans="1:3" ht="13.5">
      <c r="A6192" s="527" t="s">
        <v>9317</v>
      </c>
      <c r="B6192" s="528">
        <v>41947</v>
      </c>
      <c r="C6192" s="535"/>
    </row>
    <row r="6193" spans="1:3" ht="13.5">
      <c r="A6193" s="527" t="s">
        <v>9318</v>
      </c>
      <c r="B6193" s="528">
        <v>41947</v>
      </c>
      <c r="C6193" s="535"/>
    </row>
    <row r="6194" spans="1:3" ht="13.5">
      <c r="A6194" s="527" t="s">
        <v>9319</v>
      </c>
      <c r="B6194" s="528">
        <v>41947</v>
      </c>
      <c r="C6194" s="535"/>
    </row>
    <row r="6195" spans="1:3" ht="13.5">
      <c r="A6195" s="527" t="s">
        <v>9320</v>
      </c>
      <c r="B6195" s="528">
        <v>41947</v>
      </c>
      <c r="C6195" s="535"/>
    </row>
    <row r="6196" spans="1:3" ht="13.5">
      <c r="A6196" s="527" t="s">
        <v>9321</v>
      </c>
      <c r="B6196" s="528">
        <v>41947</v>
      </c>
      <c r="C6196" s="535"/>
    </row>
    <row r="6197" spans="1:3" ht="13.5">
      <c r="A6197" s="527" t="s">
        <v>9322</v>
      </c>
      <c r="B6197" s="528">
        <v>41947</v>
      </c>
      <c r="C6197" s="535"/>
    </row>
    <row r="6198" spans="1:3" ht="13.5">
      <c r="A6198" s="527" t="s">
        <v>9323</v>
      </c>
      <c r="B6198" s="528">
        <v>41947</v>
      </c>
      <c r="C6198" s="535">
        <v>356</v>
      </c>
    </row>
    <row r="6199" spans="1:3" ht="13.5">
      <c r="A6199" s="527" t="s">
        <v>9324</v>
      </c>
      <c r="B6199" s="528">
        <v>41947</v>
      </c>
      <c r="C6199" s="535"/>
    </row>
    <row r="6200" spans="1:3" ht="13.5">
      <c r="A6200" s="527" t="s">
        <v>9325</v>
      </c>
      <c r="B6200" s="528">
        <v>41947</v>
      </c>
      <c r="C6200" s="535"/>
    </row>
    <row r="6201" spans="1:3" ht="13.5">
      <c r="A6201" s="527" t="s">
        <v>9326</v>
      </c>
      <c r="B6201" s="528">
        <v>41947</v>
      </c>
      <c r="C6201" s="535"/>
    </row>
    <row r="6202" spans="1:3" ht="13.5">
      <c r="A6202" s="527" t="s">
        <v>9327</v>
      </c>
      <c r="B6202" s="528">
        <v>41947</v>
      </c>
      <c r="C6202" s="535"/>
    </row>
    <row r="6203" spans="1:3" ht="13.5">
      <c r="A6203" s="527" t="s">
        <v>9328</v>
      </c>
      <c r="B6203" s="528">
        <v>41947</v>
      </c>
      <c r="C6203" s="535"/>
    </row>
    <row r="6204" spans="1:3" ht="13.5">
      <c r="A6204" s="527" t="s">
        <v>9329</v>
      </c>
      <c r="B6204" s="528">
        <v>41947</v>
      </c>
      <c r="C6204" s="535"/>
    </row>
    <row r="6205" spans="1:3" ht="13.5">
      <c r="A6205" s="527" t="s">
        <v>9330</v>
      </c>
      <c r="B6205" s="528">
        <v>41947</v>
      </c>
      <c r="C6205" s="535"/>
    </row>
    <row r="6206" spans="1:3" ht="13.5">
      <c r="A6206" s="527" t="s">
        <v>9331</v>
      </c>
      <c r="B6206" s="528">
        <v>41947</v>
      </c>
      <c r="C6206" s="535"/>
    </row>
    <row r="6207" spans="1:3" ht="13.5">
      <c r="A6207" s="527" t="s">
        <v>9332</v>
      </c>
      <c r="B6207" s="528">
        <v>41947</v>
      </c>
      <c r="C6207" s="535"/>
    </row>
    <row r="6208" spans="1:3" ht="13.5">
      <c r="A6208" s="527" t="s">
        <v>9333</v>
      </c>
      <c r="B6208" s="528">
        <v>41947</v>
      </c>
      <c r="C6208" s="535"/>
    </row>
    <row r="6209" spans="1:3" ht="13.5">
      <c r="A6209" s="527" t="s">
        <v>9334</v>
      </c>
      <c r="B6209" s="528">
        <v>41947</v>
      </c>
      <c r="C6209" s="535">
        <v>311</v>
      </c>
    </row>
    <row r="6210" spans="1:3" ht="13.5">
      <c r="A6210" s="527" t="s">
        <v>9335</v>
      </c>
      <c r="B6210" s="528">
        <v>41947</v>
      </c>
      <c r="C6210" s="535"/>
    </row>
    <row r="6211" spans="1:3" ht="13.5">
      <c r="A6211" s="527" t="s">
        <v>9336</v>
      </c>
      <c r="B6211" s="528">
        <v>41947</v>
      </c>
      <c r="C6211" s="535"/>
    </row>
    <row r="6212" spans="1:3" ht="13.5">
      <c r="A6212" s="527" t="s">
        <v>9337</v>
      </c>
      <c r="B6212" s="528">
        <v>41947</v>
      </c>
      <c r="C6212" s="535"/>
    </row>
    <row r="6213" spans="1:3" ht="13.5">
      <c r="A6213" s="527" t="s">
        <v>9338</v>
      </c>
      <c r="B6213" s="528">
        <v>41947</v>
      </c>
      <c r="C6213" s="535"/>
    </row>
    <row r="6214" spans="1:3" ht="13.5">
      <c r="A6214" s="527" t="s">
        <v>9339</v>
      </c>
      <c r="B6214" s="528">
        <v>41947</v>
      </c>
      <c r="C6214" s="535"/>
    </row>
    <row r="6215" spans="1:3" ht="13.5">
      <c r="A6215" s="527" t="s">
        <v>9340</v>
      </c>
      <c r="B6215" s="528">
        <v>41947</v>
      </c>
      <c r="C6215" s="535"/>
    </row>
    <row r="6216" spans="1:3" ht="13.5">
      <c r="A6216" s="527" t="s">
        <v>9341</v>
      </c>
      <c r="B6216" s="528">
        <v>41947</v>
      </c>
      <c r="C6216" s="535"/>
    </row>
    <row r="6217" spans="1:3" ht="13.5">
      <c r="A6217" s="527" t="s">
        <v>9342</v>
      </c>
      <c r="B6217" s="528">
        <v>41947</v>
      </c>
      <c r="C6217" s="535"/>
    </row>
    <row r="6218" spans="1:3" ht="13.5">
      <c r="A6218" s="527" t="s">
        <v>9343</v>
      </c>
      <c r="B6218" s="528">
        <v>41947</v>
      </c>
      <c r="C6218" s="535"/>
    </row>
    <row r="6219" spans="1:3" ht="13.5">
      <c r="A6219" s="527" t="s">
        <v>9344</v>
      </c>
      <c r="B6219" s="528">
        <v>41947</v>
      </c>
      <c r="C6219" s="535"/>
    </row>
    <row r="6220" spans="1:3" ht="13.5">
      <c r="A6220" s="527" t="s">
        <v>9345</v>
      </c>
      <c r="B6220" s="528">
        <v>41947</v>
      </c>
      <c r="C6220" s="535">
        <v>314</v>
      </c>
    </row>
    <row r="6221" spans="1:3" ht="13.5">
      <c r="A6221" s="527" t="s">
        <v>9346</v>
      </c>
      <c r="B6221" s="528">
        <v>41947</v>
      </c>
      <c r="C6221" s="535"/>
    </row>
    <row r="6222" spans="1:3" ht="13.5">
      <c r="A6222" s="527" t="s">
        <v>9347</v>
      </c>
      <c r="B6222" s="528">
        <v>41947</v>
      </c>
      <c r="C6222" s="535"/>
    </row>
    <row r="6223" spans="1:3" ht="13.5">
      <c r="A6223" s="527" t="s">
        <v>9348</v>
      </c>
      <c r="B6223" s="528">
        <v>41947</v>
      </c>
      <c r="C6223" s="535"/>
    </row>
    <row r="6224" spans="1:3" ht="13.5">
      <c r="A6224" s="527" t="s">
        <v>9349</v>
      </c>
      <c r="B6224" s="528">
        <v>41947</v>
      </c>
      <c r="C6224" s="535"/>
    </row>
    <row r="6225" spans="1:3" ht="13.5">
      <c r="A6225" s="527" t="s">
        <v>9350</v>
      </c>
      <c r="B6225" s="528">
        <v>41947</v>
      </c>
      <c r="C6225" s="535"/>
    </row>
    <row r="6226" spans="1:3" ht="13.5">
      <c r="A6226" s="527" t="s">
        <v>9351</v>
      </c>
      <c r="B6226" s="528">
        <v>41947</v>
      </c>
      <c r="C6226" s="535"/>
    </row>
    <row r="6227" spans="1:3" ht="13.5">
      <c r="A6227" s="527" t="s">
        <v>9352</v>
      </c>
      <c r="B6227" s="528">
        <v>41947</v>
      </c>
      <c r="C6227" s="535"/>
    </row>
    <row r="6228" spans="1:3" ht="13.5">
      <c r="A6228" s="527" t="s">
        <v>9353</v>
      </c>
      <c r="B6228" s="528">
        <v>41947</v>
      </c>
      <c r="C6228" s="535"/>
    </row>
    <row r="6229" spans="1:3" ht="13.5">
      <c r="A6229" s="527" t="s">
        <v>9354</v>
      </c>
      <c r="B6229" s="528">
        <v>41947</v>
      </c>
      <c r="C6229" s="535"/>
    </row>
    <row r="6230" spans="1:3" ht="13.5">
      <c r="A6230" s="527" t="s">
        <v>9355</v>
      </c>
      <c r="B6230" s="528">
        <v>41947</v>
      </c>
      <c r="C6230" s="535"/>
    </row>
    <row r="6231" spans="1:3" ht="13.5">
      <c r="A6231" s="527" t="s">
        <v>9356</v>
      </c>
      <c r="B6231" s="528">
        <v>41947</v>
      </c>
      <c r="C6231" s="535">
        <v>300</v>
      </c>
    </row>
    <row r="6232" spans="1:3" ht="13.5">
      <c r="A6232" s="527" t="s">
        <v>9357</v>
      </c>
      <c r="B6232" s="528">
        <v>41947</v>
      </c>
      <c r="C6232" s="535"/>
    </row>
    <row r="6233" spans="1:3" ht="13.5">
      <c r="A6233" s="527" t="s">
        <v>9358</v>
      </c>
      <c r="B6233" s="528">
        <v>41947</v>
      </c>
      <c r="C6233" s="535"/>
    </row>
    <row r="6234" spans="1:3" ht="13.5">
      <c r="A6234" s="527" t="s">
        <v>9359</v>
      </c>
      <c r="B6234" s="528">
        <v>41947</v>
      </c>
      <c r="C6234" s="535"/>
    </row>
    <row r="6235" spans="1:3" ht="13.5">
      <c r="A6235" s="527" t="s">
        <v>9360</v>
      </c>
      <c r="B6235" s="528">
        <v>41947</v>
      </c>
      <c r="C6235" s="535"/>
    </row>
    <row r="6236" spans="1:3" ht="13.5">
      <c r="A6236" s="527" t="s">
        <v>9361</v>
      </c>
      <c r="B6236" s="528">
        <v>41947</v>
      </c>
      <c r="C6236" s="535"/>
    </row>
    <row r="6237" spans="1:3" ht="13.5">
      <c r="A6237" s="527" t="s">
        <v>9362</v>
      </c>
      <c r="B6237" s="528">
        <v>41947</v>
      </c>
      <c r="C6237" s="535"/>
    </row>
    <row r="6238" spans="1:3" ht="13.5">
      <c r="A6238" s="527" t="s">
        <v>9363</v>
      </c>
      <c r="B6238" s="528">
        <v>41947</v>
      </c>
      <c r="C6238" s="535"/>
    </row>
    <row r="6239" spans="1:3" ht="13.5">
      <c r="A6239" s="527" t="s">
        <v>9364</v>
      </c>
      <c r="B6239" s="528">
        <v>41947</v>
      </c>
      <c r="C6239" s="535"/>
    </row>
    <row r="6240" spans="1:3" ht="13.5">
      <c r="A6240" s="527" t="s">
        <v>9365</v>
      </c>
      <c r="B6240" s="528">
        <v>41947</v>
      </c>
      <c r="C6240" s="535"/>
    </row>
    <row r="6241" spans="1:3" ht="13.5">
      <c r="A6241" s="527" t="s">
        <v>9366</v>
      </c>
      <c r="B6241" s="528">
        <v>41947</v>
      </c>
      <c r="C6241" s="535"/>
    </row>
    <row r="6242" spans="1:3" ht="13.5">
      <c r="A6242" s="527" t="s">
        <v>9367</v>
      </c>
      <c r="B6242" s="528">
        <v>41947</v>
      </c>
      <c r="C6242" s="535">
        <v>300</v>
      </c>
    </row>
    <row r="6243" spans="1:3" ht="13.5">
      <c r="A6243" s="527" t="s">
        <v>9368</v>
      </c>
      <c r="B6243" s="528">
        <v>41947</v>
      </c>
      <c r="C6243" s="535"/>
    </row>
    <row r="6244" spans="1:3" ht="13.5">
      <c r="A6244" s="527" t="s">
        <v>9369</v>
      </c>
      <c r="B6244" s="528">
        <v>41947</v>
      </c>
      <c r="C6244" s="535"/>
    </row>
    <row r="6245" spans="1:3" ht="13.5">
      <c r="A6245" s="527" t="s">
        <v>9370</v>
      </c>
      <c r="B6245" s="528">
        <v>41947</v>
      </c>
      <c r="C6245" s="535"/>
    </row>
    <row r="6246" spans="1:3" ht="13.5">
      <c r="A6246" s="527" t="s">
        <v>9371</v>
      </c>
      <c r="B6246" s="528">
        <v>41947</v>
      </c>
      <c r="C6246" s="535"/>
    </row>
    <row r="6247" spans="1:3" ht="13.5">
      <c r="A6247" s="527" t="s">
        <v>9372</v>
      </c>
      <c r="B6247" s="528">
        <v>41947</v>
      </c>
      <c r="C6247" s="535"/>
    </row>
    <row r="6248" spans="1:3" ht="13.5">
      <c r="A6248" s="527" t="s">
        <v>9373</v>
      </c>
      <c r="B6248" s="528">
        <v>41947</v>
      </c>
      <c r="C6248" s="535"/>
    </row>
    <row r="6249" spans="1:3" ht="13.5">
      <c r="A6249" s="527" t="s">
        <v>9374</v>
      </c>
      <c r="B6249" s="528">
        <v>41947</v>
      </c>
      <c r="C6249" s="535"/>
    </row>
    <row r="6250" spans="1:3" ht="13.5">
      <c r="A6250" s="527" t="s">
        <v>9375</v>
      </c>
      <c r="B6250" s="528">
        <v>41947</v>
      </c>
      <c r="C6250" s="535"/>
    </row>
    <row r="6251" spans="1:3" ht="13.5">
      <c r="A6251" s="527" t="s">
        <v>9376</v>
      </c>
      <c r="B6251" s="528">
        <v>41947</v>
      </c>
      <c r="C6251" s="535"/>
    </row>
    <row r="6252" spans="1:3" ht="13.5">
      <c r="A6252" s="527" t="s">
        <v>9377</v>
      </c>
      <c r="B6252" s="528">
        <v>41947</v>
      </c>
      <c r="C6252" s="535"/>
    </row>
    <row r="6253" spans="1:3" ht="13.5">
      <c r="A6253" s="527" t="s">
        <v>9378</v>
      </c>
      <c r="B6253" s="528">
        <v>41947</v>
      </c>
      <c r="C6253" s="535">
        <v>245</v>
      </c>
    </row>
    <row r="6254" spans="1:3" ht="13.5">
      <c r="A6254" s="527" t="s">
        <v>9379</v>
      </c>
      <c r="B6254" s="528">
        <v>41947</v>
      </c>
      <c r="C6254" s="535"/>
    </row>
    <row r="6255" spans="1:3" ht="13.5">
      <c r="A6255" s="527" t="s">
        <v>9380</v>
      </c>
      <c r="B6255" s="528">
        <v>41947</v>
      </c>
      <c r="C6255" s="535"/>
    </row>
    <row r="6256" spans="1:3" ht="13.5">
      <c r="A6256" s="527" t="s">
        <v>9381</v>
      </c>
      <c r="B6256" s="528">
        <v>41947</v>
      </c>
      <c r="C6256" s="535"/>
    </row>
    <row r="6257" spans="1:3" ht="13.5">
      <c r="A6257" s="527" t="s">
        <v>9382</v>
      </c>
      <c r="B6257" s="528">
        <v>41947</v>
      </c>
      <c r="C6257" s="535"/>
    </row>
    <row r="6258" spans="1:3" ht="13.5">
      <c r="A6258" s="527" t="s">
        <v>9383</v>
      </c>
      <c r="B6258" s="528">
        <v>41947</v>
      </c>
      <c r="C6258" s="535"/>
    </row>
    <row r="6259" spans="1:3" ht="13.5">
      <c r="A6259" s="527" t="s">
        <v>9384</v>
      </c>
      <c r="B6259" s="528">
        <v>41947</v>
      </c>
      <c r="C6259" s="535"/>
    </row>
    <row r="6260" spans="1:3" ht="13.5">
      <c r="A6260" s="527" t="s">
        <v>9385</v>
      </c>
      <c r="B6260" s="528">
        <v>41947</v>
      </c>
      <c r="C6260" s="535"/>
    </row>
    <row r="6261" spans="1:3" ht="13.5">
      <c r="A6261" s="527" t="s">
        <v>9386</v>
      </c>
      <c r="B6261" s="528">
        <v>41947</v>
      </c>
      <c r="C6261" s="535"/>
    </row>
    <row r="6262" spans="1:3" ht="13.5">
      <c r="A6262" s="527" t="s">
        <v>9387</v>
      </c>
      <c r="B6262" s="528">
        <v>41947</v>
      </c>
      <c r="C6262" s="535"/>
    </row>
    <row r="6263" spans="1:3" ht="13.5">
      <c r="A6263" s="527" t="s">
        <v>9388</v>
      </c>
      <c r="B6263" s="528">
        <v>41947</v>
      </c>
      <c r="C6263" s="535"/>
    </row>
    <row r="6264" spans="1:3" ht="13.5">
      <c r="A6264" s="527" t="s">
        <v>9389</v>
      </c>
      <c r="B6264" s="528">
        <v>41947</v>
      </c>
      <c r="C6264" s="535">
        <v>67</v>
      </c>
    </row>
    <row r="6265" spans="1:3" ht="13.5">
      <c r="A6265" s="527" t="s">
        <v>9390</v>
      </c>
      <c r="B6265" s="528">
        <v>41947</v>
      </c>
      <c r="C6265" s="535"/>
    </row>
    <row r="6266" spans="1:3" ht="13.5">
      <c r="A6266" s="527" t="s">
        <v>9391</v>
      </c>
      <c r="B6266" s="528">
        <v>41947</v>
      </c>
      <c r="C6266" s="535"/>
    </row>
    <row r="6267" spans="1:3" ht="13.5">
      <c r="A6267" s="527" t="s">
        <v>9392</v>
      </c>
      <c r="B6267" s="528">
        <v>41947</v>
      </c>
      <c r="C6267" s="535"/>
    </row>
    <row r="6268" spans="1:3" ht="13.5">
      <c r="A6268" s="527" t="s">
        <v>9393</v>
      </c>
      <c r="B6268" s="528">
        <v>41947</v>
      </c>
      <c r="C6268" s="535"/>
    </row>
    <row r="6269" spans="1:3" ht="13.5">
      <c r="A6269" s="527" t="s">
        <v>9394</v>
      </c>
      <c r="B6269" s="528">
        <v>41947</v>
      </c>
      <c r="C6269" s="535"/>
    </row>
    <row r="6270" spans="1:3" ht="13.5">
      <c r="A6270" s="527" t="s">
        <v>9395</v>
      </c>
      <c r="B6270" s="528">
        <v>41947</v>
      </c>
      <c r="C6270" s="535"/>
    </row>
    <row r="6271" spans="1:3" ht="13.5">
      <c r="A6271" s="527" t="s">
        <v>9396</v>
      </c>
      <c r="B6271" s="528">
        <v>41947</v>
      </c>
      <c r="C6271" s="535"/>
    </row>
    <row r="6272" spans="1:3" ht="13.5">
      <c r="A6272" s="527" t="s">
        <v>9397</v>
      </c>
      <c r="B6272" s="528">
        <v>41947</v>
      </c>
      <c r="C6272" s="535"/>
    </row>
    <row r="6273" spans="1:3" ht="13.5">
      <c r="A6273" s="527" t="s">
        <v>9398</v>
      </c>
      <c r="B6273" s="528">
        <v>41947</v>
      </c>
      <c r="C6273" s="535"/>
    </row>
    <row r="6274" spans="1:3" ht="13.5">
      <c r="A6274" s="527" t="s">
        <v>9399</v>
      </c>
      <c r="B6274" s="528">
        <v>41947</v>
      </c>
      <c r="C6274" s="535"/>
    </row>
    <row r="6275" spans="1:3" ht="13.5">
      <c r="A6275" s="527" t="s">
        <v>9400</v>
      </c>
      <c r="B6275" s="528">
        <v>41947</v>
      </c>
      <c r="C6275" s="535">
        <v>86</v>
      </c>
    </row>
    <row r="6276" spans="1:3" ht="13.5">
      <c r="A6276" s="527" t="s">
        <v>9401</v>
      </c>
      <c r="B6276" s="528">
        <v>41947</v>
      </c>
      <c r="C6276" s="535"/>
    </row>
    <row r="6277" spans="1:3" ht="13.5">
      <c r="A6277" s="527" t="s">
        <v>9402</v>
      </c>
      <c r="B6277" s="528">
        <v>41947</v>
      </c>
      <c r="C6277" s="535"/>
    </row>
    <row r="6278" spans="1:3" ht="13.5">
      <c r="A6278" s="527" t="s">
        <v>9403</v>
      </c>
      <c r="B6278" s="528">
        <v>41947</v>
      </c>
      <c r="C6278" s="535"/>
    </row>
    <row r="6279" spans="1:3" ht="13.5">
      <c r="A6279" s="527" t="s">
        <v>9404</v>
      </c>
      <c r="B6279" s="528">
        <v>41947</v>
      </c>
      <c r="C6279" s="535"/>
    </row>
    <row r="6280" spans="1:3" ht="13.5">
      <c r="A6280" s="527" t="s">
        <v>9405</v>
      </c>
      <c r="B6280" s="528">
        <v>41947</v>
      </c>
      <c r="C6280" s="535"/>
    </row>
    <row r="6281" spans="1:3" ht="13.5">
      <c r="A6281" s="527" t="s">
        <v>9406</v>
      </c>
      <c r="B6281" s="528">
        <v>41947</v>
      </c>
      <c r="C6281" s="535"/>
    </row>
    <row r="6282" spans="1:3" ht="13.5">
      <c r="A6282" s="527" t="s">
        <v>9407</v>
      </c>
      <c r="B6282" s="528">
        <v>41947</v>
      </c>
      <c r="C6282" s="535"/>
    </row>
    <row r="6283" spans="1:3" ht="13.5">
      <c r="A6283" s="527" t="s">
        <v>9408</v>
      </c>
      <c r="B6283" s="528">
        <v>41947</v>
      </c>
      <c r="C6283" s="535"/>
    </row>
    <row r="6284" spans="1:3" ht="13.5">
      <c r="A6284" s="527" t="s">
        <v>9409</v>
      </c>
      <c r="B6284" s="528">
        <v>41947</v>
      </c>
      <c r="C6284" s="535"/>
    </row>
    <row r="6285" spans="1:3" ht="13.5">
      <c r="A6285" s="527" t="s">
        <v>9410</v>
      </c>
      <c r="B6285" s="528">
        <v>41947</v>
      </c>
      <c r="C6285" s="535"/>
    </row>
    <row r="6286" spans="1:3" ht="13.5">
      <c r="A6286" s="527" t="s">
        <v>9411</v>
      </c>
      <c r="B6286" s="528">
        <v>41947</v>
      </c>
      <c r="C6286" s="535">
        <v>484</v>
      </c>
    </row>
    <row r="6287" spans="1:3" ht="13.5">
      <c r="A6287" s="527" t="s">
        <v>9412</v>
      </c>
      <c r="B6287" s="528">
        <v>41947</v>
      </c>
      <c r="C6287" s="535"/>
    </row>
    <row r="6288" spans="1:3" ht="13.5">
      <c r="A6288" s="527" t="s">
        <v>9413</v>
      </c>
      <c r="B6288" s="528">
        <v>41947</v>
      </c>
      <c r="C6288" s="535"/>
    </row>
    <row r="6289" spans="1:3" ht="13.5">
      <c r="A6289" s="527" t="s">
        <v>9414</v>
      </c>
      <c r="B6289" s="528">
        <v>41947</v>
      </c>
      <c r="C6289" s="535"/>
    </row>
    <row r="6290" spans="1:3" ht="13.5">
      <c r="A6290" s="527" t="s">
        <v>9415</v>
      </c>
      <c r="B6290" s="528">
        <v>41947</v>
      </c>
      <c r="C6290" s="535"/>
    </row>
    <row r="6291" spans="1:3" ht="13.5">
      <c r="A6291" s="527" t="s">
        <v>9416</v>
      </c>
      <c r="B6291" s="528">
        <v>41947</v>
      </c>
      <c r="C6291" s="535"/>
    </row>
    <row r="6292" spans="1:3" ht="13.5">
      <c r="A6292" s="527" t="s">
        <v>9417</v>
      </c>
      <c r="B6292" s="528">
        <v>41947</v>
      </c>
      <c r="C6292" s="535"/>
    </row>
    <row r="6293" spans="1:3" ht="13.5">
      <c r="A6293" s="527" t="s">
        <v>9418</v>
      </c>
      <c r="B6293" s="528">
        <v>41947</v>
      </c>
      <c r="C6293" s="535"/>
    </row>
    <row r="6294" spans="1:3" ht="13.5">
      <c r="A6294" s="527" t="s">
        <v>9419</v>
      </c>
      <c r="B6294" s="528">
        <v>41947</v>
      </c>
      <c r="C6294" s="535"/>
    </row>
    <row r="6295" spans="1:3" ht="13.5">
      <c r="A6295" s="527" t="s">
        <v>9420</v>
      </c>
      <c r="B6295" s="528">
        <v>41947</v>
      </c>
      <c r="C6295" s="535"/>
    </row>
    <row r="6296" spans="1:3" ht="13.5">
      <c r="A6296" s="527" t="s">
        <v>9421</v>
      </c>
      <c r="B6296" s="528">
        <v>41947</v>
      </c>
      <c r="C6296" s="535"/>
    </row>
    <row r="6297" spans="1:3" ht="13.5">
      <c r="A6297" s="527" t="s">
        <v>9422</v>
      </c>
      <c r="B6297" s="528">
        <v>41947</v>
      </c>
      <c r="C6297" s="535">
        <v>145</v>
      </c>
    </row>
    <row r="6298" spans="1:3" ht="13.5">
      <c r="A6298" s="527" t="s">
        <v>9423</v>
      </c>
      <c r="B6298" s="528">
        <v>41947</v>
      </c>
      <c r="C6298" s="535"/>
    </row>
    <row r="6299" spans="1:3" ht="13.5">
      <c r="A6299" s="527" t="s">
        <v>9424</v>
      </c>
      <c r="B6299" s="528">
        <v>41947</v>
      </c>
      <c r="C6299" s="535"/>
    </row>
    <row r="6300" spans="1:3" ht="13.5">
      <c r="A6300" s="527" t="s">
        <v>9425</v>
      </c>
      <c r="B6300" s="528">
        <v>41947</v>
      </c>
      <c r="C6300" s="535"/>
    </row>
    <row r="6301" spans="1:3" ht="13.5">
      <c r="A6301" s="527" t="s">
        <v>9426</v>
      </c>
      <c r="B6301" s="528">
        <v>41947</v>
      </c>
      <c r="C6301" s="535"/>
    </row>
    <row r="6302" spans="1:3" ht="13.5">
      <c r="A6302" s="527" t="s">
        <v>9427</v>
      </c>
      <c r="B6302" s="528">
        <v>41947</v>
      </c>
      <c r="C6302" s="535"/>
    </row>
    <row r="6303" spans="1:3" ht="13.5">
      <c r="A6303" s="527" t="s">
        <v>9428</v>
      </c>
      <c r="B6303" s="528">
        <v>41947</v>
      </c>
      <c r="C6303" s="535"/>
    </row>
    <row r="6304" spans="1:3" ht="13.5">
      <c r="A6304" s="527" t="s">
        <v>9429</v>
      </c>
      <c r="B6304" s="528">
        <v>41947</v>
      </c>
      <c r="C6304" s="535"/>
    </row>
    <row r="6305" spans="1:3" ht="13.5">
      <c r="A6305" s="527" t="s">
        <v>9430</v>
      </c>
      <c r="B6305" s="528">
        <v>41947</v>
      </c>
      <c r="C6305" s="535"/>
    </row>
    <row r="6306" spans="1:3" ht="13.5">
      <c r="A6306" s="527" t="s">
        <v>9431</v>
      </c>
      <c r="B6306" s="528">
        <v>41947</v>
      </c>
      <c r="C6306" s="535"/>
    </row>
    <row r="6307" spans="1:3" ht="13.5">
      <c r="A6307" s="527" t="s">
        <v>9432</v>
      </c>
      <c r="B6307" s="528">
        <v>41947</v>
      </c>
      <c r="C6307" s="535"/>
    </row>
    <row r="6308" spans="1:3" ht="13.5">
      <c r="A6308" s="527" t="s">
        <v>9433</v>
      </c>
      <c r="B6308" s="528">
        <v>41947</v>
      </c>
      <c r="C6308" s="535">
        <v>200</v>
      </c>
    </row>
    <row r="6309" spans="1:3" ht="13.5">
      <c r="A6309" s="527" t="s">
        <v>9434</v>
      </c>
      <c r="B6309" s="528">
        <v>41947</v>
      </c>
      <c r="C6309" s="535"/>
    </row>
    <row r="6310" spans="1:3" ht="13.5">
      <c r="A6310" s="527" t="s">
        <v>9435</v>
      </c>
      <c r="B6310" s="528">
        <v>41947</v>
      </c>
      <c r="C6310" s="535"/>
    </row>
    <row r="6311" spans="1:3" ht="13.5">
      <c r="A6311" s="527" t="s">
        <v>9436</v>
      </c>
      <c r="B6311" s="528">
        <v>41947</v>
      </c>
      <c r="C6311" s="535"/>
    </row>
    <row r="6312" spans="1:3" ht="13.5">
      <c r="A6312" s="527" t="s">
        <v>9437</v>
      </c>
      <c r="B6312" s="528">
        <v>41947</v>
      </c>
      <c r="C6312" s="535"/>
    </row>
    <row r="6313" spans="1:3" ht="13.5">
      <c r="A6313" s="527" t="s">
        <v>9438</v>
      </c>
      <c r="B6313" s="528">
        <v>41947</v>
      </c>
      <c r="C6313" s="535"/>
    </row>
    <row r="6314" spans="1:3" ht="13.5">
      <c r="A6314" s="527" t="s">
        <v>9439</v>
      </c>
      <c r="B6314" s="528">
        <v>41947</v>
      </c>
      <c r="C6314" s="535"/>
    </row>
    <row r="6315" spans="1:3" ht="13.5">
      <c r="A6315" s="527" t="s">
        <v>9440</v>
      </c>
      <c r="B6315" s="528">
        <v>41947</v>
      </c>
      <c r="C6315" s="535"/>
    </row>
    <row r="6316" spans="1:3" ht="13.5">
      <c r="A6316" s="527" t="s">
        <v>9441</v>
      </c>
      <c r="B6316" s="528">
        <v>41947</v>
      </c>
      <c r="C6316" s="535"/>
    </row>
    <row r="6317" spans="1:3" ht="13.5">
      <c r="A6317" s="527" t="s">
        <v>9442</v>
      </c>
      <c r="B6317" s="528">
        <v>41947</v>
      </c>
      <c r="C6317" s="535"/>
    </row>
    <row r="6318" spans="1:3" ht="13.5">
      <c r="A6318" s="527" t="s">
        <v>9443</v>
      </c>
      <c r="B6318" s="528">
        <v>41947</v>
      </c>
      <c r="C6318" s="535"/>
    </row>
    <row r="6319" spans="1:3" ht="13.5">
      <c r="A6319" s="527" t="s">
        <v>9444</v>
      </c>
      <c r="B6319" s="528">
        <v>41947</v>
      </c>
      <c r="C6319" s="535">
        <v>200</v>
      </c>
    </row>
    <row r="6320" spans="1:3" ht="13.5">
      <c r="A6320" s="527" t="s">
        <v>9445</v>
      </c>
      <c r="B6320" s="528">
        <v>41947</v>
      </c>
      <c r="C6320" s="535"/>
    </row>
    <row r="6321" spans="1:3" ht="13.5">
      <c r="A6321" s="527" t="s">
        <v>9446</v>
      </c>
      <c r="B6321" s="528">
        <v>41947</v>
      </c>
      <c r="C6321" s="535"/>
    </row>
    <row r="6322" spans="1:3" ht="13.5">
      <c r="A6322" s="527" t="s">
        <v>9447</v>
      </c>
      <c r="B6322" s="528">
        <v>41947</v>
      </c>
      <c r="C6322" s="535"/>
    </row>
    <row r="6323" spans="1:3" ht="13.5">
      <c r="A6323" s="527" t="s">
        <v>9448</v>
      </c>
      <c r="B6323" s="528">
        <v>41947</v>
      </c>
      <c r="C6323" s="535"/>
    </row>
    <row r="6324" spans="1:3" ht="13.5">
      <c r="A6324" s="527" t="s">
        <v>9449</v>
      </c>
      <c r="B6324" s="528">
        <v>41947</v>
      </c>
      <c r="C6324" s="535"/>
    </row>
    <row r="6325" spans="1:3" ht="13.5">
      <c r="A6325" s="527" t="s">
        <v>9450</v>
      </c>
      <c r="B6325" s="528">
        <v>41947</v>
      </c>
      <c r="C6325" s="535"/>
    </row>
    <row r="6326" spans="1:3" ht="13.5">
      <c r="A6326" s="527" t="s">
        <v>9451</v>
      </c>
      <c r="B6326" s="528">
        <v>41947</v>
      </c>
      <c r="C6326" s="535"/>
    </row>
    <row r="6327" spans="1:3" ht="13.5">
      <c r="A6327" s="527" t="s">
        <v>9452</v>
      </c>
      <c r="B6327" s="528">
        <v>41947</v>
      </c>
      <c r="C6327" s="535"/>
    </row>
    <row r="6328" spans="1:3" ht="13.5">
      <c r="A6328" s="527" t="s">
        <v>9453</v>
      </c>
      <c r="B6328" s="528">
        <v>41947</v>
      </c>
      <c r="C6328" s="535"/>
    </row>
    <row r="6329" spans="1:3" ht="13.5">
      <c r="A6329" s="527" t="s">
        <v>9454</v>
      </c>
      <c r="B6329" s="528">
        <v>41947</v>
      </c>
      <c r="C6329" s="535"/>
    </row>
    <row r="6330" spans="1:3" ht="13.5">
      <c r="A6330" s="527" t="s">
        <v>9455</v>
      </c>
      <c r="B6330" s="528">
        <v>41947</v>
      </c>
      <c r="C6330" s="535">
        <v>152</v>
      </c>
    </row>
    <row r="6331" spans="1:3" ht="13.5">
      <c r="A6331" s="527" t="s">
        <v>9456</v>
      </c>
      <c r="B6331" s="528">
        <v>41947</v>
      </c>
      <c r="C6331" s="535"/>
    </row>
    <row r="6332" spans="1:3" ht="13.5">
      <c r="A6332" s="527" t="s">
        <v>9457</v>
      </c>
      <c r="B6332" s="528">
        <v>41947</v>
      </c>
      <c r="C6332" s="535"/>
    </row>
    <row r="6333" spans="1:3" ht="13.5">
      <c r="A6333" s="527" t="s">
        <v>9458</v>
      </c>
      <c r="B6333" s="528">
        <v>41947</v>
      </c>
      <c r="C6333" s="535"/>
    </row>
    <row r="6334" spans="1:3" ht="13.5">
      <c r="A6334" s="527" t="s">
        <v>9459</v>
      </c>
      <c r="B6334" s="528">
        <v>41947</v>
      </c>
      <c r="C6334" s="535"/>
    </row>
    <row r="6335" spans="1:3" ht="13.5">
      <c r="A6335" s="527" t="s">
        <v>9460</v>
      </c>
      <c r="B6335" s="528">
        <v>41947</v>
      </c>
      <c r="C6335" s="535"/>
    </row>
    <row r="6336" spans="1:3" ht="13.5">
      <c r="A6336" s="527" t="s">
        <v>9461</v>
      </c>
      <c r="B6336" s="528">
        <v>41947</v>
      </c>
      <c r="C6336" s="535"/>
    </row>
    <row r="6337" spans="1:3" ht="13.5">
      <c r="A6337" s="527" t="s">
        <v>9462</v>
      </c>
      <c r="B6337" s="528">
        <v>41947</v>
      </c>
      <c r="C6337" s="535"/>
    </row>
    <row r="6338" spans="1:3" ht="13.5">
      <c r="A6338" s="527" t="s">
        <v>9463</v>
      </c>
      <c r="B6338" s="528">
        <v>41947</v>
      </c>
      <c r="C6338" s="535"/>
    </row>
    <row r="6339" spans="1:3" ht="13.5">
      <c r="A6339" s="527" t="s">
        <v>9464</v>
      </c>
      <c r="B6339" s="528">
        <v>41947</v>
      </c>
      <c r="C6339" s="535"/>
    </row>
    <row r="6340" spans="1:3" ht="13.5">
      <c r="A6340" s="527" t="s">
        <v>9465</v>
      </c>
      <c r="B6340" s="528">
        <v>41947</v>
      </c>
      <c r="C6340" s="535"/>
    </row>
    <row r="6341" spans="1:3" ht="13.5">
      <c r="A6341" s="527" t="s">
        <v>9466</v>
      </c>
      <c r="B6341" s="528">
        <v>41947</v>
      </c>
      <c r="C6341" s="535">
        <v>300</v>
      </c>
    </row>
    <row r="6342" spans="1:3" ht="13.5">
      <c r="A6342" s="527" t="s">
        <v>9467</v>
      </c>
      <c r="B6342" s="528">
        <v>41947</v>
      </c>
      <c r="C6342" s="535"/>
    </row>
    <row r="6343" spans="1:3" ht="13.5">
      <c r="A6343" s="527" t="s">
        <v>9468</v>
      </c>
      <c r="B6343" s="528">
        <v>41947</v>
      </c>
      <c r="C6343" s="535"/>
    </row>
    <row r="6344" spans="1:3" ht="13.5">
      <c r="A6344" s="527" t="s">
        <v>9469</v>
      </c>
      <c r="B6344" s="528">
        <v>41947</v>
      </c>
      <c r="C6344" s="535"/>
    </row>
    <row r="6345" spans="1:3" ht="13.5">
      <c r="A6345" s="527" t="s">
        <v>9470</v>
      </c>
      <c r="B6345" s="528">
        <v>41947</v>
      </c>
      <c r="C6345" s="535"/>
    </row>
    <row r="6346" spans="1:3" ht="13.5">
      <c r="A6346" s="527" t="s">
        <v>9471</v>
      </c>
      <c r="B6346" s="528">
        <v>41947</v>
      </c>
      <c r="C6346" s="535"/>
    </row>
    <row r="6347" spans="1:3" ht="13.5">
      <c r="A6347" s="527" t="s">
        <v>9472</v>
      </c>
      <c r="B6347" s="528">
        <v>41947</v>
      </c>
      <c r="C6347" s="535"/>
    </row>
    <row r="6348" spans="1:3" ht="13.5">
      <c r="A6348" s="527" t="s">
        <v>9473</v>
      </c>
      <c r="B6348" s="528">
        <v>41947</v>
      </c>
      <c r="C6348" s="535"/>
    </row>
    <row r="6349" spans="1:3" ht="13.5">
      <c r="A6349" s="527" t="s">
        <v>9474</v>
      </c>
      <c r="B6349" s="528">
        <v>41947</v>
      </c>
      <c r="C6349" s="535"/>
    </row>
    <row r="6350" spans="1:3" ht="13.5">
      <c r="A6350" s="527" t="s">
        <v>9475</v>
      </c>
      <c r="B6350" s="528">
        <v>41947</v>
      </c>
      <c r="C6350" s="535"/>
    </row>
    <row r="6351" spans="1:3" ht="13.5">
      <c r="A6351" s="527" t="s">
        <v>9476</v>
      </c>
      <c r="B6351" s="528">
        <v>41947</v>
      </c>
      <c r="C6351" s="535"/>
    </row>
    <row r="6352" spans="1:3" ht="13.5">
      <c r="A6352" s="527" t="s">
        <v>9477</v>
      </c>
      <c r="B6352" s="528">
        <v>41947</v>
      </c>
      <c r="C6352" s="535">
        <v>300</v>
      </c>
    </row>
    <row r="6353" spans="1:3" ht="13.5">
      <c r="A6353" s="527" t="s">
        <v>9478</v>
      </c>
      <c r="B6353" s="528">
        <v>41947</v>
      </c>
      <c r="C6353" s="535"/>
    </row>
    <row r="6354" spans="1:3" ht="13.5">
      <c r="A6354" s="527" t="s">
        <v>9479</v>
      </c>
      <c r="B6354" s="528">
        <v>41947</v>
      </c>
      <c r="C6354" s="535"/>
    </row>
    <row r="6355" spans="1:3" ht="13.5">
      <c r="A6355" s="527" t="s">
        <v>9480</v>
      </c>
      <c r="B6355" s="528">
        <v>41947</v>
      </c>
      <c r="C6355" s="535"/>
    </row>
    <row r="6356" spans="1:3" ht="13.5">
      <c r="A6356" s="527" t="s">
        <v>9481</v>
      </c>
      <c r="B6356" s="528">
        <v>41947</v>
      </c>
      <c r="C6356" s="535"/>
    </row>
    <row r="6357" spans="1:3" ht="13.5">
      <c r="A6357" s="527" t="s">
        <v>9482</v>
      </c>
      <c r="B6357" s="528">
        <v>41947</v>
      </c>
      <c r="C6357" s="535"/>
    </row>
    <row r="6358" spans="1:3" ht="13.5">
      <c r="A6358" s="527" t="s">
        <v>9483</v>
      </c>
      <c r="B6358" s="528">
        <v>41947</v>
      </c>
      <c r="C6358" s="535"/>
    </row>
    <row r="6359" spans="1:3" ht="13.5">
      <c r="A6359" s="527" t="s">
        <v>9484</v>
      </c>
      <c r="B6359" s="528">
        <v>41947</v>
      </c>
      <c r="C6359" s="535"/>
    </row>
    <row r="6360" spans="1:3" ht="13.5">
      <c r="A6360" s="527" t="s">
        <v>9485</v>
      </c>
      <c r="B6360" s="528">
        <v>41947</v>
      </c>
      <c r="C6360" s="535"/>
    </row>
    <row r="6361" spans="1:3" ht="13.5">
      <c r="A6361" s="527" t="s">
        <v>9486</v>
      </c>
      <c r="B6361" s="528">
        <v>41947</v>
      </c>
      <c r="C6361" s="535"/>
    </row>
    <row r="6362" spans="1:3" ht="13.5">
      <c r="A6362" s="527" t="s">
        <v>9487</v>
      </c>
      <c r="B6362" s="528">
        <v>41947</v>
      </c>
      <c r="C6362" s="535"/>
    </row>
    <row r="6363" spans="1:3" ht="13.5">
      <c r="A6363" s="527" t="s">
        <v>9488</v>
      </c>
      <c r="B6363" s="528">
        <v>41947</v>
      </c>
      <c r="C6363" s="535">
        <v>500</v>
      </c>
    </row>
    <row r="6364" spans="1:3" ht="13.5">
      <c r="A6364" s="527" t="s">
        <v>9489</v>
      </c>
      <c r="B6364" s="528">
        <v>41947</v>
      </c>
      <c r="C6364" s="535"/>
    </row>
    <row r="6365" spans="1:3" ht="13.5">
      <c r="A6365" s="527" t="s">
        <v>9490</v>
      </c>
      <c r="B6365" s="528">
        <v>41947</v>
      </c>
      <c r="C6365" s="535"/>
    </row>
    <row r="6366" spans="1:3" ht="13.5">
      <c r="A6366" s="527" t="s">
        <v>9491</v>
      </c>
      <c r="B6366" s="528">
        <v>41947</v>
      </c>
      <c r="C6366" s="535"/>
    </row>
    <row r="6367" spans="1:3" ht="13.5">
      <c r="A6367" s="527" t="s">
        <v>9492</v>
      </c>
      <c r="B6367" s="528">
        <v>41947</v>
      </c>
      <c r="C6367" s="535"/>
    </row>
    <row r="6368" spans="1:3" ht="13.5">
      <c r="A6368" s="527" t="s">
        <v>9493</v>
      </c>
      <c r="B6368" s="528">
        <v>41947</v>
      </c>
      <c r="C6368" s="535"/>
    </row>
    <row r="6369" spans="1:3" ht="13.5">
      <c r="A6369" s="527" t="s">
        <v>9494</v>
      </c>
      <c r="B6369" s="528">
        <v>41947</v>
      </c>
      <c r="C6369" s="535"/>
    </row>
    <row r="6370" spans="1:3" ht="13.5">
      <c r="A6370" s="527" t="s">
        <v>9495</v>
      </c>
      <c r="B6370" s="528">
        <v>41947</v>
      </c>
      <c r="C6370" s="535"/>
    </row>
    <row r="6371" spans="1:3" ht="13.5">
      <c r="A6371" s="527" t="s">
        <v>9496</v>
      </c>
      <c r="B6371" s="528">
        <v>41947</v>
      </c>
      <c r="C6371" s="535"/>
    </row>
    <row r="6372" spans="1:3" ht="13.5">
      <c r="A6372" s="527" t="s">
        <v>9497</v>
      </c>
      <c r="B6372" s="528">
        <v>41947</v>
      </c>
      <c r="C6372" s="535"/>
    </row>
    <row r="6373" spans="1:3" ht="13.5">
      <c r="A6373" s="527" t="s">
        <v>9498</v>
      </c>
      <c r="B6373" s="528">
        <v>41947</v>
      </c>
      <c r="C6373" s="535"/>
    </row>
    <row r="6374" spans="1:3" ht="13.5">
      <c r="A6374" s="527" t="s">
        <v>9499</v>
      </c>
      <c r="B6374" s="528">
        <v>41947</v>
      </c>
      <c r="C6374" s="535">
        <v>500</v>
      </c>
    </row>
    <row r="6375" spans="1:3" ht="13.5">
      <c r="A6375" s="527" t="s">
        <v>9500</v>
      </c>
      <c r="B6375" s="528">
        <v>41947</v>
      </c>
      <c r="C6375" s="535"/>
    </row>
    <row r="6376" spans="1:3" ht="13.5">
      <c r="A6376" s="527" t="s">
        <v>9501</v>
      </c>
      <c r="B6376" s="528">
        <v>41947</v>
      </c>
      <c r="C6376" s="535"/>
    </row>
    <row r="6377" spans="1:3" ht="13.5">
      <c r="A6377" s="527" t="s">
        <v>9502</v>
      </c>
      <c r="B6377" s="528">
        <v>41947</v>
      </c>
      <c r="C6377" s="535"/>
    </row>
    <row r="6378" spans="1:3" ht="13.5">
      <c r="A6378" s="527" t="s">
        <v>9503</v>
      </c>
      <c r="B6378" s="528">
        <v>41947</v>
      </c>
      <c r="C6378" s="535"/>
    </row>
    <row r="6379" spans="1:3" ht="13.5">
      <c r="A6379" s="527" t="s">
        <v>9504</v>
      </c>
      <c r="B6379" s="528">
        <v>41947</v>
      </c>
      <c r="C6379" s="535"/>
    </row>
    <row r="6380" spans="1:3" ht="13.5">
      <c r="A6380" s="527" t="s">
        <v>9505</v>
      </c>
      <c r="B6380" s="528">
        <v>41947</v>
      </c>
      <c r="C6380" s="535"/>
    </row>
    <row r="6381" spans="1:3" ht="13.5">
      <c r="A6381" s="527" t="s">
        <v>9506</v>
      </c>
      <c r="B6381" s="528">
        <v>41947</v>
      </c>
      <c r="C6381" s="535"/>
    </row>
    <row r="6382" spans="1:3" ht="13.5">
      <c r="A6382" s="527" t="s">
        <v>9507</v>
      </c>
      <c r="B6382" s="528">
        <v>41947</v>
      </c>
      <c r="C6382" s="535"/>
    </row>
    <row r="6383" spans="1:3" ht="13.5">
      <c r="A6383" s="527" t="s">
        <v>9508</v>
      </c>
      <c r="B6383" s="528">
        <v>41947</v>
      </c>
      <c r="C6383" s="535"/>
    </row>
    <row r="6384" spans="1:3" ht="13.5">
      <c r="A6384" s="527" t="s">
        <v>9509</v>
      </c>
      <c r="B6384" s="528">
        <v>41947</v>
      </c>
      <c r="C6384" s="535"/>
    </row>
    <row r="6385" spans="1:3" ht="13.5">
      <c r="A6385" s="527" t="s">
        <v>9510</v>
      </c>
      <c r="B6385" s="528">
        <v>41947</v>
      </c>
      <c r="C6385" s="535">
        <v>500</v>
      </c>
    </row>
    <row r="6386" spans="1:3" ht="13.5">
      <c r="A6386" s="527" t="s">
        <v>9511</v>
      </c>
      <c r="B6386" s="528">
        <v>41947</v>
      </c>
      <c r="C6386" s="535"/>
    </row>
    <row r="6387" spans="1:3" ht="13.5">
      <c r="A6387" s="527" t="s">
        <v>9512</v>
      </c>
      <c r="B6387" s="528">
        <v>41947</v>
      </c>
      <c r="C6387" s="535"/>
    </row>
    <row r="6388" spans="1:3" ht="13.5">
      <c r="A6388" s="527" t="s">
        <v>9513</v>
      </c>
      <c r="B6388" s="528">
        <v>41947</v>
      </c>
      <c r="C6388" s="535"/>
    </row>
    <row r="6389" spans="1:3" ht="13.5">
      <c r="A6389" s="527" t="s">
        <v>9514</v>
      </c>
      <c r="B6389" s="528">
        <v>41947</v>
      </c>
      <c r="C6389" s="535"/>
    </row>
    <row r="6390" spans="1:3" ht="13.5">
      <c r="A6390" s="527" t="s">
        <v>9515</v>
      </c>
      <c r="B6390" s="528">
        <v>41947</v>
      </c>
      <c r="C6390" s="535"/>
    </row>
    <row r="6391" spans="1:3" ht="13.5">
      <c r="A6391" s="527" t="s">
        <v>9516</v>
      </c>
      <c r="B6391" s="528">
        <v>41947</v>
      </c>
      <c r="C6391" s="535"/>
    </row>
    <row r="6392" spans="1:3" ht="13.5">
      <c r="A6392" s="527" t="s">
        <v>9517</v>
      </c>
      <c r="B6392" s="528">
        <v>41947</v>
      </c>
      <c r="C6392" s="535"/>
    </row>
    <row r="6393" spans="1:3" ht="13.5">
      <c r="A6393" s="527" t="s">
        <v>9518</v>
      </c>
      <c r="B6393" s="528">
        <v>41947</v>
      </c>
      <c r="C6393" s="535"/>
    </row>
    <row r="6394" spans="1:3" ht="13.5">
      <c r="A6394" s="527" t="s">
        <v>9519</v>
      </c>
      <c r="B6394" s="528">
        <v>41947</v>
      </c>
      <c r="C6394" s="535"/>
    </row>
    <row r="6395" spans="1:3" ht="13.5">
      <c r="A6395" s="527" t="s">
        <v>9520</v>
      </c>
      <c r="B6395" s="528">
        <v>41947</v>
      </c>
      <c r="C6395" s="535"/>
    </row>
    <row r="6396" spans="1:3" ht="13.5">
      <c r="A6396" s="527" t="s">
        <v>9521</v>
      </c>
      <c r="B6396" s="528">
        <v>41947</v>
      </c>
      <c r="C6396" s="535">
        <v>28</v>
      </c>
    </row>
    <row r="6397" spans="1:3" ht="13.5">
      <c r="A6397" s="527" t="s">
        <v>9522</v>
      </c>
      <c r="B6397" s="528">
        <v>41947</v>
      </c>
      <c r="C6397" s="535"/>
    </row>
    <row r="6398" spans="1:3" ht="13.5">
      <c r="A6398" s="527" t="s">
        <v>9523</v>
      </c>
      <c r="B6398" s="528">
        <v>41947</v>
      </c>
      <c r="C6398" s="535"/>
    </row>
    <row r="6399" spans="1:3" ht="13.5">
      <c r="A6399" s="527" t="s">
        <v>9524</v>
      </c>
      <c r="B6399" s="528">
        <v>41947</v>
      </c>
      <c r="C6399" s="535"/>
    </row>
    <row r="6400" spans="1:3" ht="13.5">
      <c r="A6400" s="527" t="s">
        <v>9525</v>
      </c>
      <c r="B6400" s="528">
        <v>41947</v>
      </c>
      <c r="C6400" s="535"/>
    </row>
    <row r="6401" spans="1:3" ht="13.5">
      <c r="A6401" s="527" t="s">
        <v>9526</v>
      </c>
      <c r="B6401" s="528">
        <v>41947</v>
      </c>
      <c r="C6401" s="535"/>
    </row>
    <row r="6402" spans="1:3" ht="13.5">
      <c r="A6402" s="527" t="s">
        <v>9527</v>
      </c>
      <c r="B6402" s="528">
        <v>41947</v>
      </c>
      <c r="C6402" s="535"/>
    </row>
    <row r="6403" spans="1:3" ht="13.5">
      <c r="A6403" s="527" t="s">
        <v>9528</v>
      </c>
      <c r="B6403" s="528">
        <v>41947</v>
      </c>
      <c r="C6403" s="535"/>
    </row>
    <row r="6404" spans="1:3" ht="13.5">
      <c r="A6404" s="527" t="s">
        <v>9529</v>
      </c>
      <c r="B6404" s="528">
        <v>41947</v>
      </c>
      <c r="C6404" s="535"/>
    </row>
    <row r="6405" spans="1:3" ht="13.5">
      <c r="A6405" s="527" t="s">
        <v>9530</v>
      </c>
      <c r="B6405" s="528">
        <v>41947</v>
      </c>
      <c r="C6405" s="535"/>
    </row>
    <row r="6406" spans="1:3" ht="13.5">
      <c r="A6406" s="527" t="s">
        <v>9531</v>
      </c>
      <c r="B6406" s="528">
        <v>41947</v>
      </c>
      <c r="C6406" s="535"/>
    </row>
    <row r="6407" spans="1:3" ht="13.5">
      <c r="A6407" s="527" t="s">
        <v>9532</v>
      </c>
      <c r="B6407" s="528">
        <v>41947</v>
      </c>
      <c r="C6407" s="535">
        <v>165</v>
      </c>
    </row>
    <row r="6408" spans="1:3" ht="13.5">
      <c r="A6408" s="527" t="s">
        <v>9533</v>
      </c>
      <c r="B6408" s="528">
        <v>41947</v>
      </c>
      <c r="C6408" s="535"/>
    </row>
    <row r="6409" spans="1:3" ht="13.5">
      <c r="A6409" s="527" t="s">
        <v>9534</v>
      </c>
      <c r="B6409" s="528">
        <v>41947</v>
      </c>
      <c r="C6409" s="535"/>
    </row>
    <row r="6410" spans="1:3" ht="13.5">
      <c r="A6410" s="527" t="s">
        <v>9535</v>
      </c>
      <c r="B6410" s="528">
        <v>41947</v>
      </c>
      <c r="C6410" s="535"/>
    </row>
    <row r="6411" spans="1:3" ht="13.5">
      <c r="A6411" s="527" t="s">
        <v>9536</v>
      </c>
      <c r="B6411" s="528">
        <v>41947</v>
      </c>
      <c r="C6411" s="535"/>
    </row>
    <row r="6412" spans="1:3" ht="13.5">
      <c r="A6412" s="527" t="s">
        <v>9537</v>
      </c>
      <c r="B6412" s="528">
        <v>41947</v>
      </c>
      <c r="C6412" s="535"/>
    </row>
    <row r="6413" spans="1:3" ht="13.5">
      <c r="A6413" s="527" t="s">
        <v>9538</v>
      </c>
      <c r="B6413" s="528">
        <v>41947</v>
      </c>
      <c r="C6413" s="535"/>
    </row>
    <row r="6414" spans="1:3" ht="13.5">
      <c r="A6414" s="527" t="s">
        <v>9539</v>
      </c>
      <c r="B6414" s="528">
        <v>41947</v>
      </c>
      <c r="C6414" s="535"/>
    </row>
    <row r="6415" spans="1:3" ht="13.5">
      <c r="A6415" s="527" t="s">
        <v>9540</v>
      </c>
      <c r="B6415" s="528">
        <v>41947</v>
      </c>
      <c r="C6415" s="535"/>
    </row>
    <row r="6416" spans="1:3" ht="13.5">
      <c r="A6416" s="527" t="s">
        <v>9541</v>
      </c>
      <c r="B6416" s="528">
        <v>41947</v>
      </c>
      <c r="C6416" s="535"/>
    </row>
    <row r="6417" spans="1:3" ht="13.5">
      <c r="A6417" s="527" t="s">
        <v>9542</v>
      </c>
      <c r="B6417" s="528">
        <v>41947</v>
      </c>
      <c r="C6417" s="535"/>
    </row>
    <row r="6418" spans="1:3" ht="13.5">
      <c r="A6418" s="527" t="s">
        <v>9543</v>
      </c>
      <c r="B6418" s="528">
        <v>41947</v>
      </c>
      <c r="C6418" s="535">
        <v>353</v>
      </c>
    </row>
    <row r="6419" spans="1:3" ht="13.5">
      <c r="A6419" s="527" t="s">
        <v>9544</v>
      </c>
      <c r="B6419" s="528">
        <v>41947</v>
      </c>
      <c r="C6419" s="535"/>
    </row>
    <row r="6420" spans="1:3" ht="13.5">
      <c r="A6420" s="527" t="s">
        <v>9545</v>
      </c>
      <c r="B6420" s="528">
        <v>41947</v>
      </c>
      <c r="C6420" s="535"/>
    </row>
    <row r="6421" spans="1:3" ht="13.5">
      <c r="A6421" s="527" t="s">
        <v>9546</v>
      </c>
      <c r="B6421" s="528">
        <v>41947</v>
      </c>
      <c r="C6421" s="535"/>
    </row>
    <row r="6422" spans="1:3" ht="13.5">
      <c r="A6422" s="527" t="s">
        <v>9547</v>
      </c>
      <c r="B6422" s="528">
        <v>41947</v>
      </c>
      <c r="C6422" s="535"/>
    </row>
    <row r="6423" spans="1:3" ht="13.5">
      <c r="A6423" s="527" t="s">
        <v>9548</v>
      </c>
      <c r="B6423" s="528">
        <v>41947</v>
      </c>
      <c r="C6423" s="535"/>
    </row>
    <row r="6424" spans="1:3" ht="13.5">
      <c r="A6424" s="527" t="s">
        <v>9549</v>
      </c>
      <c r="B6424" s="528">
        <v>41947</v>
      </c>
      <c r="C6424" s="535"/>
    </row>
    <row r="6425" spans="1:3" ht="13.5">
      <c r="A6425" s="527" t="s">
        <v>9550</v>
      </c>
      <c r="B6425" s="528">
        <v>41947</v>
      </c>
      <c r="C6425" s="535"/>
    </row>
    <row r="6426" spans="1:3" ht="13.5">
      <c r="A6426" s="527" t="s">
        <v>9551</v>
      </c>
      <c r="B6426" s="528">
        <v>41947</v>
      </c>
      <c r="C6426" s="535"/>
    </row>
    <row r="6427" spans="1:3" ht="13.5">
      <c r="A6427" s="527" t="s">
        <v>9552</v>
      </c>
      <c r="B6427" s="528">
        <v>41947</v>
      </c>
      <c r="C6427" s="535"/>
    </row>
    <row r="6428" spans="1:3" ht="13.5">
      <c r="A6428" s="527" t="s">
        <v>9553</v>
      </c>
      <c r="B6428" s="528">
        <v>41947</v>
      </c>
      <c r="C6428" s="535"/>
    </row>
    <row r="6429" spans="1:3" ht="13.5">
      <c r="A6429" s="527" t="s">
        <v>9554</v>
      </c>
      <c r="B6429" s="528">
        <v>41947</v>
      </c>
      <c r="C6429" s="535">
        <v>355</v>
      </c>
    </row>
    <row r="6430" spans="1:3" ht="13.5">
      <c r="A6430" s="527" t="s">
        <v>9555</v>
      </c>
      <c r="B6430" s="528">
        <v>41947</v>
      </c>
      <c r="C6430" s="535"/>
    </row>
    <row r="6431" spans="1:3" ht="13.5">
      <c r="A6431" s="527" t="s">
        <v>9556</v>
      </c>
      <c r="B6431" s="528">
        <v>41947</v>
      </c>
      <c r="C6431" s="535"/>
    </row>
    <row r="6432" spans="1:3" ht="13.5">
      <c r="A6432" s="527" t="s">
        <v>9557</v>
      </c>
      <c r="B6432" s="528">
        <v>41947</v>
      </c>
      <c r="C6432" s="535"/>
    </row>
    <row r="6433" spans="1:3" ht="13.5">
      <c r="A6433" s="527" t="s">
        <v>9558</v>
      </c>
      <c r="B6433" s="528">
        <v>41947</v>
      </c>
      <c r="C6433" s="535"/>
    </row>
    <row r="6434" spans="1:3" ht="13.5">
      <c r="A6434" s="527" t="s">
        <v>9559</v>
      </c>
      <c r="B6434" s="528">
        <v>41947</v>
      </c>
      <c r="C6434" s="535"/>
    </row>
    <row r="6435" spans="1:3" ht="13.5">
      <c r="A6435" s="527" t="s">
        <v>9560</v>
      </c>
      <c r="B6435" s="528">
        <v>41947</v>
      </c>
      <c r="C6435" s="535"/>
    </row>
    <row r="6436" spans="1:3" ht="13.5">
      <c r="A6436" s="527" t="s">
        <v>9561</v>
      </c>
      <c r="B6436" s="528">
        <v>41947</v>
      </c>
      <c r="C6436" s="535"/>
    </row>
    <row r="6437" spans="1:3" ht="13.5">
      <c r="A6437" s="527" t="s">
        <v>9562</v>
      </c>
      <c r="B6437" s="528">
        <v>41947</v>
      </c>
      <c r="C6437" s="535"/>
    </row>
    <row r="6438" spans="1:3" ht="13.5">
      <c r="A6438" s="527" t="s">
        <v>9563</v>
      </c>
      <c r="B6438" s="528">
        <v>41947</v>
      </c>
      <c r="C6438" s="535"/>
    </row>
    <row r="6439" spans="1:3" ht="13.5">
      <c r="A6439" s="527" t="s">
        <v>9564</v>
      </c>
      <c r="B6439" s="528">
        <v>41947</v>
      </c>
      <c r="C6439" s="535"/>
    </row>
    <row r="6440" spans="1:3" ht="13.5">
      <c r="A6440" s="527" t="s">
        <v>9565</v>
      </c>
      <c r="B6440" s="528">
        <v>41947</v>
      </c>
      <c r="C6440" s="535">
        <v>220</v>
      </c>
    </row>
    <row r="6441" spans="1:3" ht="13.5">
      <c r="A6441" s="527" t="s">
        <v>9566</v>
      </c>
      <c r="B6441" s="528">
        <v>41947</v>
      </c>
      <c r="C6441" s="535"/>
    </row>
    <row r="6442" spans="1:3" ht="13.5">
      <c r="A6442" s="527" t="s">
        <v>9567</v>
      </c>
      <c r="B6442" s="528">
        <v>41947</v>
      </c>
      <c r="C6442" s="535"/>
    </row>
    <row r="6443" spans="1:3" ht="13.5">
      <c r="A6443" s="527" t="s">
        <v>9568</v>
      </c>
      <c r="B6443" s="528">
        <v>41947</v>
      </c>
      <c r="C6443" s="535"/>
    </row>
    <row r="6444" spans="1:3" ht="13.5">
      <c r="A6444" s="527" t="s">
        <v>9569</v>
      </c>
      <c r="B6444" s="528">
        <v>41947</v>
      </c>
      <c r="C6444" s="535"/>
    </row>
    <row r="6445" spans="1:3" ht="13.5">
      <c r="A6445" s="527" t="s">
        <v>9570</v>
      </c>
      <c r="B6445" s="528">
        <v>41947</v>
      </c>
      <c r="C6445" s="535"/>
    </row>
    <row r="6446" spans="1:3" ht="13.5">
      <c r="A6446" s="527" t="s">
        <v>9571</v>
      </c>
      <c r="B6446" s="528">
        <v>41947</v>
      </c>
      <c r="C6446" s="535"/>
    </row>
    <row r="6447" spans="1:3" ht="13.5">
      <c r="A6447" s="527" t="s">
        <v>9572</v>
      </c>
      <c r="B6447" s="528">
        <v>41947</v>
      </c>
      <c r="C6447" s="535"/>
    </row>
    <row r="6448" spans="1:3" ht="13.5">
      <c r="A6448" s="527" t="s">
        <v>9573</v>
      </c>
      <c r="B6448" s="528">
        <v>41947</v>
      </c>
      <c r="C6448" s="535"/>
    </row>
    <row r="6449" spans="1:3" ht="13.5">
      <c r="A6449" s="527" t="s">
        <v>9574</v>
      </c>
      <c r="B6449" s="528">
        <v>41947</v>
      </c>
      <c r="C6449" s="535"/>
    </row>
    <row r="6450" spans="1:3" ht="13.5">
      <c r="A6450" s="527" t="s">
        <v>9575</v>
      </c>
      <c r="B6450" s="528">
        <v>41947</v>
      </c>
      <c r="C6450" s="535"/>
    </row>
    <row r="6451" spans="1:3" ht="13.5">
      <c r="A6451" s="527" t="s">
        <v>9576</v>
      </c>
      <c r="B6451" s="528">
        <v>41947</v>
      </c>
      <c r="C6451" s="535">
        <v>170</v>
      </c>
    </row>
    <row r="6452" spans="1:3" ht="13.5">
      <c r="A6452" s="527" t="s">
        <v>9577</v>
      </c>
      <c r="B6452" s="528">
        <v>41947</v>
      </c>
      <c r="C6452" s="535"/>
    </row>
    <row r="6453" spans="1:3" ht="13.5">
      <c r="A6453" s="527" t="s">
        <v>9578</v>
      </c>
      <c r="B6453" s="528">
        <v>41947</v>
      </c>
      <c r="C6453" s="535"/>
    </row>
    <row r="6454" spans="1:3" ht="13.5">
      <c r="A6454" s="527" t="s">
        <v>9579</v>
      </c>
      <c r="B6454" s="528">
        <v>41947</v>
      </c>
      <c r="C6454" s="535"/>
    </row>
    <row r="6455" spans="1:3" ht="13.5">
      <c r="A6455" s="527" t="s">
        <v>9580</v>
      </c>
      <c r="B6455" s="528">
        <v>41947</v>
      </c>
      <c r="C6455" s="535"/>
    </row>
    <row r="6456" spans="1:3" ht="13.5">
      <c r="A6456" s="527" t="s">
        <v>9581</v>
      </c>
      <c r="B6456" s="528">
        <v>41947</v>
      </c>
      <c r="C6456" s="535"/>
    </row>
    <row r="6457" spans="1:3" ht="13.5">
      <c r="A6457" s="527" t="s">
        <v>9582</v>
      </c>
      <c r="B6457" s="528">
        <v>41947</v>
      </c>
      <c r="C6457" s="535"/>
    </row>
    <row r="6458" spans="1:3" ht="13.5">
      <c r="A6458" s="527" t="s">
        <v>9583</v>
      </c>
      <c r="B6458" s="528">
        <v>41947</v>
      </c>
      <c r="C6458" s="535"/>
    </row>
    <row r="6459" spans="1:3" ht="13.5">
      <c r="A6459" s="527" t="s">
        <v>9584</v>
      </c>
      <c r="B6459" s="528">
        <v>41947</v>
      </c>
      <c r="C6459" s="535"/>
    </row>
    <row r="6460" spans="1:3" ht="13.5">
      <c r="A6460" s="527" t="s">
        <v>9585</v>
      </c>
      <c r="B6460" s="528">
        <v>41947</v>
      </c>
      <c r="C6460" s="535"/>
    </row>
    <row r="6461" spans="1:3" ht="13.5">
      <c r="A6461" s="527" t="s">
        <v>9586</v>
      </c>
      <c r="B6461" s="528">
        <v>41947</v>
      </c>
      <c r="C6461" s="535"/>
    </row>
    <row r="6462" spans="1:3" ht="13.5">
      <c r="A6462" s="527" t="s">
        <v>9587</v>
      </c>
      <c r="B6462" s="528">
        <v>41947</v>
      </c>
      <c r="C6462" s="535">
        <v>200</v>
      </c>
    </row>
    <row r="6463" spans="1:3" ht="13.5">
      <c r="A6463" s="527" t="s">
        <v>9588</v>
      </c>
      <c r="B6463" s="528">
        <v>41947</v>
      </c>
      <c r="C6463" s="535"/>
    </row>
    <row r="6464" spans="1:3" ht="13.5">
      <c r="A6464" s="527" t="s">
        <v>9589</v>
      </c>
      <c r="B6464" s="528">
        <v>41947</v>
      </c>
      <c r="C6464" s="535"/>
    </row>
    <row r="6465" spans="1:3" ht="13.5">
      <c r="A6465" s="527" t="s">
        <v>9590</v>
      </c>
      <c r="B6465" s="528">
        <v>41947</v>
      </c>
      <c r="C6465" s="535"/>
    </row>
    <row r="6466" spans="1:3" ht="13.5">
      <c r="A6466" s="527" t="s">
        <v>9591</v>
      </c>
      <c r="B6466" s="528">
        <v>41947</v>
      </c>
      <c r="C6466" s="535"/>
    </row>
    <row r="6467" spans="1:3" ht="13.5">
      <c r="A6467" s="527" t="s">
        <v>9592</v>
      </c>
      <c r="B6467" s="528">
        <v>41947</v>
      </c>
      <c r="C6467" s="535"/>
    </row>
    <row r="6468" spans="1:3" ht="13.5">
      <c r="A6468" s="527" t="s">
        <v>9593</v>
      </c>
      <c r="B6468" s="528">
        <v>41947</v>
      </c>
      <c r="C6468" s="535"/>
    </row>
    <row r="6469" spans="1:3" ht="13.5">
      <c r="A6469" s="527" t="s">
        <v>9594</v>
      </c>
      <c r="B6469" s="528">
        <v>41947</v>
      </c>
      <c r="C6469" s="535"/>
    </row>
    <row r="6470" spans="1:3" ht="13.5">
      <c r="A6470" s="527" t="s">
        <v>9595</v>
      </c>
      <c r="B6470" s="528">
        <v>41947</v>
      </c>
      <c r="C6470" s="535"/>
    </row>
    <row r="6471" spans="1:3" ht="13.5">
      <c r="A6471" s="527" t="s">
        <v>9596</v>
      </c>
      <c r="B6471" s="528">
        <v>41947</v>
      </c>
      <c r="C6471" s="535"/>
    </row>
    <row r="6472" spans="1:3" ht="13.5">
      <c r="A6472" s="527" t="s">
        <v>9597</v>
      </c>
      <c r="B6472" s="528">
        <v>41947</v>
      </c>
      <c r="C6472" s="535"/>
    </row>
    <row r="6473" spans="1:3" ht="13.5">
      <c r="A6473" s="527" t="s">
        <v>9598</v>
      </c>
      <c r="B6473" s="528">
        <v>41947</v>
      </c>
      <c r="C6473" s="535">
        <v>247</v>
      </c>
    </row>
    <row r="6474" spans="1:3" ht="13.5">
      <c r="A6474" s="527" t="s">
        <v>9599</v>
      </c>
      <c r="B6474" s="528">
        <v>41947</v>
      </c>
      <c r="C6474" s="535"/>
    </row>
    <row r="6475" spans="1:3" ht="13.5">
      <c r="A6475" s="527" t="s">
        <v>9600</v>
      </c>
      <c r="B6475" s="528">
        <v>41947</v>
      </c>
      <c r="C6475" s="535"/>
    </row>
    <row r="6476" spans="1:3" ht="13.5">
      <c r="A6476" s="527" t="s">
        <v>9601</v>
      </c>
      <c r="B6476" s="528">
        <v>41947</v>
      </c>
      <c r="C6476" s="535"/>
    </row>
    <row r="6477" spans="1:3" ht="13.5">
      <c r="A6477" s="527" t="s">
        <v>9602</v>
      </c>
      <c r="B6477" s="528">
        <v>41947</v>
      </c>
      <c r="C6477" s="535"/>
    </row>
    <row r="6478" spans="1:3" ht="13.5">
      <c r="A6478" s="527" t="s">
        <v>9603</v>
      </c>
      <c r="B6478" s="528">
        <v>41947</v>
      </c>
      <c r="C6478" s="535"/>
    </row>
    <row r="6479" spans="1:3" ht="13.5">
      <c r="A6479" s="527" t="s">
        <v>9604</v>
      </c>
      <c r="B6479" s="528">
        <v>41947</v>
      </c>
      <c r="C6479" s="535"/>
    </row>
    <row r="6480" spans="1:3" ht="13.5">
      <c r="A6480" s="527" t="s">
        <v>9605</v>
      </c>
      <c r="B6480" s="528">
        <v>41947</v>
      </c>
      <c r="C6480" s="535"/>
    </row>
    <row r="6481" spans="1:3" ht="13.5">
      <c r="A6481" s="527" t="s">
        <v>9606</v>
      </c>
      <c r="B6481" s="528">
        <v>41947</v>
      </c>
      <c r="C6481" s="535"/>
    </row>
    <row r="6482" spans="1:3" ht="13.5">
      <c r="A6482" s="527" t="s">
        <v>9607</v>
      </c>
      <c r="B6482" s="528">
        <v>41947</v>
      </c>
      <c r="C6482" s="535"/>
    </row>
    <row r="6483" spans="1:3" ht="13.5">
      <c r="A6483" s="527" t="s">
        <v>9608</v>
      </c>
      <c r="B6483" s="528">
        <v>41947</v>
      </c>
      <c r="C6483" s="535"/>
    </row>
    <row r="6484" spans="1:3" ht="13.5">
      <c r="A6484" s="527" t="s">
        <v>9609</v>
      </c>
      <c r="B6484" s="528">
        <v>41947</v>
      </c>
      <c r="C6484" s="535">
        <v>85</v>
      </c>
    </row>
    <row r="6485" spans="1:3" ht="13.5">
      <c r="A6485" s="527" t="s">
        <v>9610</v>
      </c>
      <c r="B6485" s="528">
        <v>41947</v>
      </c>
      <c r="C6485" s="535"/>
    </row>
    <row r="6486" spans="1:3" ht="13.5">
      <c r="A6486" s="527" t="s">
        <v>9611</v>
      </c>
      <c r="B6486" s="528">
        <v>41947</v>
      </c>
      <c r="C6486" s="535"/>
    </row>
    <row r="6487" spans="1:3" ht="13.5">
      <c r="A6487" s="527" t="s">
        <v>9612</v>
      </c>
      <c r="B6487" s="528">
        <v>41947</v>
      </c>
      <c r="C6487" s="535"/>
    </row>
    <row r="6488" spans="1:3" ht="13.5">
      <c r="A6488" s="527" t="s">
        <v>9613</v>
      </c>
      <c r="B6488" s="528">
        <v>41947</v>
      </c>
      <c r="C6488" s="535"/>
    </row>
    <row r="6489" spans="1:3" ht="13.5">
      <c r="A6489" s="527" t="s">
        <v>9614</v>
      </c>
      <c r="B6489" s="528">
        <v>41947</v>
      </c>
      <c r="C6489" s="535"/>
    </row>
    <row r="6490" spans="1:3" ht="13.5">
      <c r="A6490" s="527" t="s">
        <v>9615</v>
      </c>
      <c r="B6490" s="528">
        <v>41947</v>
      </c>
      <c r="C6490" s="535"/>
    </row>
    <row r="6491" spans="1:3" ht="13.5">
      <c r="A6491" s="527" t="s">
        <v>9616</v>
      </c>
      <c r="B6491" s="528">
        <v>41947</v>
      </c>
      <c r="C6491" s="535"/>
    </row>
    <row r="6492" spans="1:3" ht="13.5">
      <c r="A6492" s="527" t="s">
        <v>9617</v>
      </c>
      <c r="B6492" s="528">
        <v>41947</v>
      </c>
      <c r="C6492" s="535"/>
    </row>
    <row r="6493" spans="1:3" ht="13.5">
      <c r="A6493" s="527" t="s">
        <v>9618</v>
      </c>
      <c r="B6493" s="528">
        <v>41947</v>
      </c>
      <c r="C6493" s="535"/>
    </row>
    <row r="6494" spans="1:3" ht="13.5">
      <c r="A6494" s="527" t="s">
        <v>9619</v>
      </c>
      <c r="B6494" s="528">
        <v>41947</v>
      </c>
      <c r="C6494" s="535"/>
    </row>
    <row r="6495" spans="1:3" ht="13.5">
      <c r="A6495" s="527" t="s">
        <v>9620</v>
      </c>
      <c r="B6495" s="528">
        <v>41947</v>
      </c>
      <c r="C6495" s="535">
        <v>56</v>
      </c>
    </row>
    <row r="6496" spans="1:3" ht="13.5">
      <c r="A6496" s="527" t="s">
        <v>9621</v>
      </c>
      <c r="B6496" s="528">
        <v>41947</v>
      </c>
      <c r="C6496" s="535"/>
    </row>
    <row r="6497" spans="1:3" ht="13.5">
      <c r="A6497" s="527" t="s">
        <v>9622</v>
      </c>
      <c r="B6497" s="528">
        <v>41947</v>
      </c>
      <c r="C6497" s="535"/>
    </row>
    <row r="6498" spans="1:3" ht="13.5">
      <c r="A6498" s="527" t="s">
        <v>9623</v>
      </c>
      <c r="B6498" s="528">
        <v>41947</v>
      </c>
      <c r="C6498" s="535"/>
    </row>
    <row r="6499" spans="1:3" ht="13.5">
      <c r="A6499" s="527" t="s">
        <v>9624</v>
      </c>
      <c r="B6499" s="528">
        <v>41947</v>
      </c>
      <c r="C6499" s="535"/>
    </row>
    <row r="6500" spans="1:3" ht="13.5">
      <c r="A6500" s="527" t="s">
        <v>9625</v>
      </c>
      <c r="B6500" s="528">
        <v>41947</v>
      </c>
      <c r="C6500" s="535"/>
    </row>
    <row r="6501" spans="1:3" ht="13.5">
      <c r="A6501" s="527" t="s">
        <v>9626</v>
      </c>
      <c r="B6501" s="528">
        <v>41947</v>
      </c>
      <c r="C6501" s="535"/>
    </row>
    <row r="6502" spans="1:3" ht="13.5">
      <c r="A6502" s="527" t="s">
        <v>9627</v>
      </c>
      <c r="B6502" s="528">
        <v>41947</v>
      </c>
      <c r="C6502" s="535"/>
    </row>
    <row r="6503" spans="1:3" ht="13.5">
      <c r="A6503" s="527" t="s">
        <v>9628</v>
      </c>
      <c r="B6503" s="528">
        <v>41947</v>
      </c>
      <c r="C6503" s="535"/>
    </row>
    <row r="6504" spans="1:3" ht="13.5">
      <c r="A6504" s="527" t="s">
        <v>9629</v>
      </c>
      <c r="B6504" s="528">
        <v>41947</v>
      </c>
      <c r="C6504" s="535"/>
    </row>
    <row r="6505" spans="1:3" ht="13.5">
      <c r="A6505" s="527" t="s">
        <v>9630</v>
      </c>
      <c r="B6505" s="528">
        <v>41947</v>
      </c>
      <c r="C6505" s="535"/>
    </row>
    <row r="6506" spans="1:3" ht="13.5">
      <c r="A6506" s="527" t="s">
        <v>9631</v>
      </c>
      <c r="B6506" s="528">
        <v>41947</v>
      </c>
      <c r="C6506" s="535">
        <v>120</v>
      </c>
    </row>
    <row r="6507" spans="1:3" ht="13.5">
      <c r="A6507" s="527" t="s">
        <v>9632</v>
      </c>
      <c r="B6507" s="528">
        <v>41947</v>
      </c>
      <c r="C6507" s="535"/>
    </row>
    <row r="6508" spans="1:3" ht="13.5">
      <c r="A6508" s="527" t="s">
        <v>9633</v>
      </c>
      <c r="B6508" s="528">
        <v>41947</v>
      </c>
      <c r="C6508" s="535"/>
    </row>
    <row r="6509" spans="1:3" ht="13.5">
      <c r="A6509" s="527" t="s">
        <v>9634</v>
      </c>
      <c r="B6509" s="528">
        <v>41947</v>
      </c>
      <c r="C6509" s="535"/>
    </row>
    <row r="6510" spans="1:3" ht="13.5">
      <c r="A6510" s="527" t="s">
        <v>9635</v>
      </c>
      <c r="B6510" s="528">
        <v>41947</v>
      </c>
      <c r="C6510" s="535"/>
    </row>
    <row r="6511" spans="1:3" ht="13.5">
      <c r="A6511" s="527" t="s">
        <v>9636</v>
      </c>
      <c r="B6511" s="528">
        <v>41947</v>
      </c>
      <c r="C6511" s="535"/>
    </row>
    <row r="6512" spans="1:3" ht="13.5">
      <c r="A6512" s="527" t="s">
        <v>9637</v>
      </c>
      <c r="B6512" s="528">
        <v>41947</v>
      </c>
      <c r="C6512" s="535"/>
    </row>
    <row r="6513" spans="1:3" ht="13.5">
      <c r="A6513" s="527" t="s">
        <v>9638</v>
      </c>
      <c r="B6513" s="528">
        <v>41947</v>
      </c>
      <c r="C6513" s="535"/>
    </row>
    <row r="6514" spans="1:3" ht="13.5">
      <c r="A6514" s="527" t="s">
        <v>9639</v>
      </c>
      <c r="B6514" s="528">
        <v>41947</v>
      </c>
      <c r="C6514" s="535"/>
    </row>
    <row r="6515" spans="1:3" ht="13.5">
      <c r="A6515" s="527" t="s">
        <v>9640</v>
      </c>
      <c r="B6515" s="528">
        <v>41947</v>
      </c>
      <c r="C6515" s="535"/>
    </row>
    <row r="6516" spans="1:3" ht="13.5">
      <c r="A6516" s="527" t="s">
        <v>9641</v>
      </c>
      <c r="B6516" s="528">
        <v>41947</v>
      </c>
      <c r="C6516" s="535"/>
    </row>
    <row r="6517" spans="1:3" ht="13.5">
      <c r="A6517" s="527" t="s">
        <v>9642</v>
      </c>
      <c r="B6517" s="528">
        <v>41947</v>
      </c>
      <c r="C6517" s="535">
        <v>100</v>
      </c>
    </row>
    <row r="6518" spans="1:3" ht="13.5">
      <c r="A6518" s="527" t="s">
        <v>9643</v>
      </c>
      <c r="B6518" s="528">
        <v>41947</v>
      </c>
      <c r="C6518" s="535"/>
    </row>
    <row r="6519" spans="1:3" ht="13.5">
      <c r="A6519" s="527" t="s">
        <v>9644</v>
      </c>
      <c r="B6519" s="528">
        <v>41947</v>
      </c>
      <c r="C6519" s="535"/>
    </row>
    <row r="6520" spans="1:3" ht="13.5">
      <c r="A6520" s="527" t="s">
        <v>9645</v>
      </c>
      <c r="B6520" s="528">
        <v>41947</v>
      </c>
      <c r="C6520" s="535"/>
    </row>
    <row r="6521" spans="1:3" ht="13.5">
      <c r="A6521" s="527" t="s">
        <v>9646</v>
      </c>
      <c r="B6521" s="528">
        <v>41947</v>
      </c>
      <c r="C6521" s="535"/>
    </row>
    <row r="6522" spans="1:3" ht="13.5">
      <c r="A6522" s="527" t="s">
        <v>9647</v>
      </c>
      <c r="B6522" s="528">
        <v>41947</v>
      </c>
      <c r="C6522" s="535"/>
    </row>
    <row r="6523" spans="1:3" ht="13.5">
      <c r="A6523" s="527" t="s">
        <v>9648</v>
      </c>
      <c r="B6523" s="528">
        <v>41947</v>
      </c>
      <c r="C6523" s="535"/>
    </row>
    <row r="6524" spans="1:3" ht="13.5">
      <c r="A6524" s="527" t="s">
        <v>9649</v>
      </c>
      <c r="B6524" s="528">
        <v>41947</v>
      </c>
      <c r="C6524" s="535"/>
    </row>
    <row r="6525" spans="1:3" ht="13.5">
      <c r="A6525" s="527" t="s">
        <v>9650</v>
      </c>
      <c r="B6525" s="528">
        <v>41947</v>
      </c>
      <c r="C6525" s="535"/>
    </row>
    <row r="6526" spans="1:3" ht="13.5">
      <c r="A6526" s="527" t="s">
        <v>9651</v>
      </c>
      <c r="B6526" s="528">
        <v>41947</v>
      </c>
      <c r="C6526" s="535"/>
    </row>
    <row r="6527" spans="1:3" ht="13.5">
      <c r="A6527" s="527" t="s">
        <v>9652</v>
      </c>
      <c r="B6527" s="528">
        <v>41947</v>
      </c>
      <c r="C6527" s="535"/>
    </row>
    <row r="6528" spans="1:3" ht="13.5">
      <c r="A6528" s="527" t="s">
        <v>9653</v>
      </c>
      <c r="B6528" s="528">
        <v>41947</v>
      </c>
      <c r="C6528" s="535">
        <v>100</v>
      </c>
    </row>
    <row r="6529" spans="1:3" ht="13.5">
      <c r="A6529" s="527" t="s">
        <v>9654</v>
      </c>
      <c r="B6529" s="528">
        <v>41947</v>
      </c>
      <c r="C6529" s="535"/>
    </row>
    <row r="6530" spans="1:3" ht="13.5">
      <c r="A6530" s="527" t="s">
        <v>9655</v>
      </c>
      <c r="B6530" s="528">
        <v>41947</v>
      </c>
      <c r="C6530" s="535"/>
    </row>
    <row r="6531" spans="1:3" ht="13.5">
      <c r="A6531" s="527" t="s">
        <v>9656</v>
      </c>
      <c r="B6531" s="528">
        <v>41947</v>
      </c>
      <c r="C6531" s="535"/>
    </row>
    <row r="6532" spans="1:3" ht="13.5">
      <c r="A6532" s="527" t="s">
        <v>9657</v>
      </c>
      <c r="B6532" s="528">
        <v>41947</v>
      </c>
      <c r="C6532" s="535"/>
    </row>
    <row r="6533" spans="1:3" ht="13.5">
      <c r="A6533" s="527" t="s">
        <v>9658</v>
      </c>
      <c r="B6533" s="528">
        <v>41947</v>
      </c>
      <c r="C6533" s="535"/>
    </row>
    <row r="6534" spans="1:3" ht="13.5">
      <c r="A6534" s="527" t="s">
        <v>9659</v>
      </c>
      <c r="B6534" s="528">
        <v>41947</v>
      </c>
      <c r="C6534" s="535"/>
    </row>
    <row r="6535" spans="1:3" ht="13.5">
      <c r="A6535" s="527" t="s">
        <v>9660</v>
      </c>
      <c r="B6535" s="528">
        <v>41947</v>
      </c>
      <c r="C6535" s="535"/>
    </row>
    <row r="6536" spans="1:3" ht="13.5">
      <c r="A6536" s="527" t="s">
        <v>9661</v>
      </c>
      <c r="B6536" s="528">
        <v>41947</v>
      </c>
      <c r="C6536" s="535"/>
    </row>
    <row r="6537" spans="1:3" ht="13.5">
      <c r="A6537" s="527" t="s">
        <v>9662</v>
      </c>
      <c r="B6537" s="528">
        <v>41947</v>
      </c>
      <c r="C6537" s="535"/>
    </row>
    <row r="6538" spans="1:3" ht="13.5">
      <c r="A6538" s="527" t="s">
        <v>9663</v>
      </c>
      <c r="B6538" s="528">
        <v>41947</v>
      </c>
      <c r="C6538" s="535"/>
    </row>
    <row r="6539" spans="1:3" ht="13.5">
      <c r="A6539" s="527" t="s">
        <v>9664</v>
      </c>
      <c r="B6539" s="528">
        <v>41947</v>
      </c>
      <c r="C6539" s="535">
        <v>100</v>
      </c>
    </row>
    <row r="6540" spans="1:3" ht="13.5">
      <c r="A6540" s="527" t="s">
        <v>9665</v>
      </c>
      <c r="B6540" s="528">
        <v>41947</v>
      </c>
      <c r="C6540" s="535"/>
    </row>
    <row r="6541" spans="1:3" ht="13.5">
      <c r="A6541" s="527" t="s">
        <v>9666</v>
      </c>
      <c r="B6541" s="528">
        <v>41947</v>
      </c>
      <c r="C6541" s="535"/>
    </row>
    <row r="6542" spans="1:3" ht="13.5">
      <c r="A6542" s="527" t="s">
        <v>9667</v>
      </c>
      <c r="B6542" s="528">
        <v>41947</v>
      </c>
      <c r="C6542" s="535"/>
    </row>
    <row r="6543" spans="1:3" ht="13.5">
      <c r="A6543" s="527" t="s">
        <v>9668</v>
      </c>
      <c r="B6543" s="528">
        <v>41947</v>
      </c>
      <c r="C6543" s="535"/>
    </row>
    <row r="6544" spans="1:3" ht="13.5">
      <c r="A6544" s="527" t="s">
        <v>9669</v>
      </c>
      <c r="B6544" s="528">
        <v>41947</v>
      </c>
      <c r="C6544" s="535"/>
    </row>
    <row r="6545" spans="1:3" ht="13.5">
      <c r="A6545" s="527" t="s">
        <v>9670</v>
      </c>
      <c r="B6545" s="528">
        <v>41947</v>
      </c>
      <c r="C6545" s="535"/>
    </row>
    <row r="6546" spans="1:3" ht="13.5">
      <c r="A6546" s="527" t="s">
        <v>9671</v>
      </c>
      <c r="B6546" s="528">
        <v>41947</v>
      </c>
      <c r="C6546" s="535"/>
    </row>
    <row r="6547" spans="1:3" ht="13.5">
      <c r="A6547" s="527" t="s">
        <v>9672</v>
      </c>
      <c r="B6547" s="528">
        <v>41947</v>
      </c>
      <c r="C6547" s="535"/>
    </row>
    <row r="6548" spans="1:3" ht="13.5">
      <c r="A6548" s="527" t="s">
        <v>9673</v>
      </c>
      <c r="B6548" s="528">
        <v>41947</v>
      </c>
      <c r="C6548" s="535"/>
    </row>
    <row r="6549" spans="1:3" ht="13.5">
      <c r="A6549" s="527" t="s">
        <v>9674</v>
      </c>
      <c r="B6549" s="528">
        <v>41947</v>
      </c>
      <c r="C6549" s="535"/>
    </row>
    <row r="6550" spans="1:3" ht="13.5">
      <c r="A6550" s="527" t="s">
        <v>9675</v>
      </c>
      <c r="B6550" s="528">
        <v>41947</v>
      </c>
      <c r="C6550" s="535">
        <v>100</v>
      </c>
    </row>
    <row r="6551" spans="1:3" ht="13.5">
      <c r="A6551" s="527" t="s">
        <v>9676</v>
      </c>
      <c r="B6551" s="528">
        <v>41947</v>
      </c>
      <c r="C6551" s="535"/>
    </row>
    <row r="6552" spans="1:3" ht="13.5">
      <c r="A6552" s="527" t="s">
        <v>9677</v>
      </c>
      <c r="B6552" s="528">
        <v>41947</v>
      </c>
      <c r="C6552" s="535"/>
    </row>
    <row r="6553" spans="1:3" ht="13.5">
      <c r="A6553" s="527" t="s">
        <v>9678</v>
      </c>
      <c r="B6553" s="528">
        <v>41947</v>
      </c>
      <c r="C6553" s="535"/>
    </row>
    <row r="6554" spans="1:3" ht="13.5">
      <c r="A6554" s="527" t="s">
        <v>9679</v>
      </c>
      <c r="B6554" s="528">
        <v>41947</v>
      </c>
      <c r="C6554" s="535"/>
    </row>
    <row r="6555" spans="1:3" ht="13.5">
      <c r="A6555" s="527" t="s">
        <v>9680</v>
      </c>
      <c r="B6555" s="528">
        <v>41947</v>
      </c>
      <c r="C6555" s="535"/>
    </row>
    <row r="6556" spans="1:3" ht="13.5">
      <c r="A6556" s="527" t="s">
        <v>9681</v>
      </c>
      <c r="B6556" s="528">
        <v>41947</v>
      </c>
      <c r="C6556" s="535"/>
    </row>
    <row r="6557" spans="1:3" ht="13.5">
      <c r="A6557" s="527" t="s">
        <v>9682</v>
      </c>
      <c r="B6557" s="528">
        <v>41947</v>
      </c>
      <c r="C6557" s="535"/>
    </row>
    <row r="6558" spans="1:3" ht="13.5">
      <c r="A6558" s="527" t="s">
        <v>9683</v>
      </c>
      <c r="B6558" s="528">
        <v>41947</v>
      </c>
      <c r="C6558" s="535"/>
    </row>
    <row r="6559" spans="1:3" ht="13.5">
      <c r="A6559" s="527" t="s">
        <v>9684</v>
      </c>
      <c r="B6559" s="528">
        <v>41947</v>
      </c>
      <c r="C6559" s="535"/>
    </row>
    <row r="6560" spans="1:3" ht="13.5">
      <c r="A6560" s="527" t="s">
        <v>9685</v>
      </c>
      <c r="B6560" s="528">
        <v>41947</v>
      </c>
      <c r="C6560" s="535"/>
    </row>
    <row r="6561" spans="1:3" ht="13.5">
      <c r="A6561" s="527" t="s">
        <v>9686</v>
      </c>
      <c r="B6561" s="528">
        <v>41947</v>
      </c>
      <c r="C6561" s="535">
        <v>129</v>
      </c>
    </row>
    <row r="6562" spans="1:3" ht="13.5">
      <c r="A6562" s="527" t="s">
        <v>9687</v>
      </c>
      <c r="B6562" s="528">
        <v>41947</v>
      </c>
      <c r="C6562" s="535"/>
    </row>
    <row r="6563" spans="1:3" ht="13.5">
      <c r="A6563" s="527" t="s">
        <v>9688</v>
      </c>
      <c r="B6563" s="528">
        <v>41947</v>
      </c>
      <c r="C6563" s="535"/>
    </row>
    <row r="6564" spans="1:3" ht="13.5">
      <c r="A6564" s="527" t="s">
        <v>9689</v>
      </c>
      <c r="B6564" s="528">
        <v>41947</v>
      </c>
      <c r="C6564" s="535"/>
    </row>
    <row r="6565" spans="1:3" ht="13.5">
      <c r="A6565" s="527" t="s">
        <v>9690</v>
      </c>
      <c r="B6565" s="528">
        <v>41947</v>
      </c>
      <c r="C6565" s="535"/>
    </row>
    <row r="6566" spans="1:3" ht="13.5">
      <c r="A6566" s="527" t="s">
        <v>9691</v>
      </c>
      <c r="B6566" s="528">
        <v>41947</v>
      </c>
      <c r="C6566" s="535"/>
    </row>
    <row r="6567" spans="1:3" ht="13.5">
      <c r="A6567" s="527" t="s">
        <v>9692</v>
      </c>
      <c r="B6567" s="528">
        <v>41947</v>
      </c>
      <c r="C6567" s="535"/>
    </row>
    <row r="6568" spans="1:3" ht="13.5">
      <c r="A6568" s="527" t="s">
        <v>9693</v>
      </c>
      <c r="B6568" s="528">
        <v>41947</v>
      </c>
      <c r="C6568" s="535"/>
    </row>
    <row r="6569" spans="1:3" ht="13.5">
      <c r="A6569" s="527" t="s">
        <v>9694</v>
      </c>
      <c r="B6569" s="528">
        <v>41947</v>
      </c>
      <c r="C6569" s="535"/>
    </row>
    <row r="6570" spans="1:3" ht="13.5">
      <c r="A6570" s="527" t="s">
        <v>9695</v>
      </c>
      <c r="B6570" s="528">
        <v>41947</v>
      </c>
      <c r="C6570" s="535"/>
    </row>
    <row r="6571" spans="1:3" ht="13.5">
      <c r="A6571" s="527" t="s">
        <v>9696</v>
      </c>
      <c r="B6571" s="528">
        <v>41947</v>
      </c>
      <c r="C6571" s="535"/>
    </row>
    <row r="6572" spans="1:3" ht="13.5">
      <c r="A6572" s="527" t="s">
        <v>9697</v>
      </c>
      <c r="B6572" s="528">
        <v>41947</v>
      </c>
      <c r="C6572" s="535">
        <v>170</v>
      </c>
    </row>
    <row r="6573" spans="1:3" ht="13.5">
      <c r="A6573" s="527" t="s">
        <v>9698</v>
      </c>
      <c r="B6573" s="528">
        <v>41947</v>
      </c>
      <c r="C6573" s="535"/>
    </row>
    <row r="6574" spans="1:3" ht="13.5">
      <c r="A6574" s="527" t="s">
        <v>9699</v>
      </c>
      <c r="B6574" s="528">
        <v>41947</v>
      </c>
      <c r="C6574" s="535"/>
    </row>
    <row r="6575" spans="1:3" ht="13.5">
      <c r="A6575" s="527" t="s">
        <v>9700</v>
      </c>
      <c r="B6575" s="528">
        <v>41947</v>
      </c>
      <c r="C6575" s="535"/>
    </row>
    <row r="6576" spans="1:3" ht="13.5">
      <c r="A6576" s="527" t="s">
        <v>9701</v>
      </c>
      <c r="B6576" s="528">
        <v>41947</v>
      </c>
      <c r="C6576" s="535"/>
    </row>
    <row r="6577" spans="1:3" ht="13.5">
      <c r="A6577" s="527" t="s">
        <v>9702</v>
      </c>
      <c r="B6577" s="528">
        <v>41947</v>
      </c>
      <c r="C6577" s="535"/>
    </row>
    <row r="6578" spans="1:3" ht="13.5">
      <c r="A6578" s="527" t="s">
        <v>9703</v>
      </c>
      <c r="B6578" s="528">
        <v>41947</v>
      </c>
      <c r="C6578" s="535"/>
    </row>
    <row r="6579" spans="1:3" ht="13.5">
      <c r="A6579" s="527" t="s">
        <v>9704</v>
      </c>
      <c r="B6579" s="528">
        <v>41947</v>
      </c>
      <c r="C6579" s="535"/>
    </row>
    <row r="6580" spans="1:3" ht="13.5">
      <c r="A6580" s="527" t="s">
        <v>9705</v>
      </c>
      <c r="B6580" s="528">
        <v>41947</v>
      </c>
      <c r="C6580" s="535"/>
    </row>
    <row r="6581" spans="1:3" ht="13.5">
      <c r="A6581" s="527" t="s">
        <v>9706</v>
      </c>
      <c r="B6581" s="528">
        <v>41947</v>
      </c>
      <c r="C6581" s="535"/>
    </row>
    <row r="6582" spans="1:3" ht="13.5">
      <c r="A6582" s="527" t="s">
        <v>9707</v>
      </c>
      <c r="B6582" s="528">
        <v>41947</v>
      </c>
      <c r="C6582" s="535"/>
    </row>
    <row r="6583" spans="1:3" ht="13.5">
      <c r="A6583" s="527" t="s">
        <v>9708</v>
      </c>
      <c r="B6583" s="528">
        <v>41947</v>
      </c>
      <c r="C6583" s="535">
        <v>100</v>
      </c>
    </row>
    <row r="6584" spans="1:3" ht="13.5">
      <c r="A6584" s="527" t="s">
        <v>9709</v>
      </c>
      <c r="B6584" s="528">
        <v>41947</v>
      </c>
      <c r="C6584" s="535"/>
    </row>
    <row r="6585" spans="1:3" ht="13.5">
      <c r="A6585" s="527" t="s">
        <v>9710</v>
      </c>
      <c r="B6585" s="528">
        <v>41947</v>
      </c>
      <c r="C6585" s="535"/>
    </row>
    <row r="6586" spans="1:3" ht="13.5">
      <c r="A6586" s="527" t="s">
        <v>9711</v>
      </c>
      <c r="B6586" s="528">
        <v>41947</v>
      </c>
      <c r="C6586" s="535"/>
    </row>
    <row r="6587" spans="1:3" ht="13.5">
      <c r="A6587" s="527" t="s">
        <v>9712</v>
      </c>
      <c r="B6587" s="528">
        <v>41947</v>
      </c>
      <c r="C6587" s="535"/>
    </row>
    <row r="6588" spans="1:3" ht="13.5">
      <c r="A6588" s="527" t="s">
        <v>9713</v>
      </c>
      <c r="B6588" s="528">
        <v>41947</v>
      </c>
      <c r="C6588" s="535"/>
    </row>
    <row r="6589" spans="1:3" ht="13.5">
      <c r="A6589" s="527" t="s">
        <v>9714</v>
      </c>
      <c r="B6589" s="528">
        <v>41947</v>
      </c>
      <c r="C6589" s="535"/>
    </row>
    <row r="6590" spans="1:3" ht="13.5">
      <c r="A6590" s="527" t="s">
        <v>9715</v>
      </c>
      <c r="B6590" s="528">
        <v>41947</v>
      </c>
      <c r="C6590" s="535"/>
    </row>
    <row r="6591" spans="1:3" ht="13.5">
      <c r="A6591" s="527" t="s">
        <v>9716</v>
      </c>
      <c r="B6591" s="528">
        <v>41947</v>
      </c>
      <c r="C6591" s="535"/>
    </row>
    <row r="6592" spans="1:3" ht="13.5">
      <c r="A6592" s="527" t="s">
        <v>9717</v>
      </c>
      <c r="B6592" s="528">
        <v>41947</v>
      </c>
      <c r="C6592" s="535"/>
    </row>
    <row r="6593" spans="1:3" ht="13.5">
      <c r="A6593" s="527" t="s">
        <v>9718</v>
      </c>
      <c r="B6593" s="528">
        <v>41947</v>
      </c>
      <c r="C6593" s="535"/>
    </row>
    <row r="6594" spans="1:3" ht="13.5">
      <c r="A6594" s="527" t="s">
        <v>9719</v>
      </c>
      <c r="B6594" s="528">
        <v>41947</v>
      </c>
      <c r="C6594" s="535">
        <v>72</v>
      </c>
    </row>
    <row r="6595" spans="1:3" ht="13.5">
      <c r="A6595" s="527" t="s">
        <v>9720</v>
      </c>
      <c r="B6595" s="528">
        <v>41947</v>
      </c>
      <c r="C6595" s="535"/>
    </row>
    <row r="6596" spans="1:3" ht="13.5">
      <c r="A6596" s="527" t="s">
        <v>9721</v>
      </c>
      <c r="B6596" s="528">
        <v>41947</v>
      </c>
      <c r="C6596" s="535"/>
    </row>
    <row r="6597" spans="1:3" ht="13.5">
      <c r="A6597" s="527" t="s">
        <v>9722</v>
      </c>
      <c r="B6597" s="528">
        <v>41947</v>
      </c>
      <c r="C6597" s="535"/>
    </row>
    <row r="6598" spans="1:3" ht="13.5">
      <c r="A6598" s="527" t="s">
        <v>9723</v>
      </c>
      <c r="B6598" s="528">
        <v>41947</v>
      </c>
      <c r="C6598" s="535"/>
    </row>
    <row r="6599" spans="1:3" ht="13.5">
      <c r="A6599" s="527" t="s">
        <v>9724</v>
      </c>
      <c r="B6599" s="528">
        <v>41947</v>
      </c>
      <c r="C6599" s="535"/>
    </row>
    <row r="6600" spans="1:3" ht="13.5">
      <c r="A6600" s="527" t="s">
        <v>9725</v>
      </c>
      <c r="B6600" s="528">
        <v>41947</v>
      </c>
      <c r="C6600" s="535"/>
    </row>
    <row r="6601" spans="1:3" ht="13.5">
      <c r="A6601" s="527" t="s">
        <v>9726</v>
      </c>
      <c r="B6601" s="528">
        <v>41947</v>
      </c>
      <c r="C6601" s="535"/>
    </row>
    <row r="6602" spans="1:3" ht="13.5">
      <c r="A6602" s="527" t="s">
        <v>9727</v>
      </c>
      <c r="B6602" s="528">
        <v>41947</v>
      </c>
      <c r="C6602" s="535"/>
    </row>
    <row r="6603" spans="1:3" ht="13.5">
      <c r="A6603" s="527" t="s">
        <v>9728</v>
      </c>
      <c r="B6603" s="528">
        <v>41947</v>
      </c>
      <c r="C6603" s="535"/>
    </row>
    <row r="6604" spans="1:3" ht="13.5">
      <c r="A6604" s="527" t="s">
        <v>9729</v>
      </c>
      <c r="B6604" s="528">
        <v>41947</v>
      </c>
      <c r="C6604" s="535"/>
    </row>
    <row r="6605" spans="1:3" ht="13.5">
      <c r="A6605" s="527" t="s">
        <v>9730</v>
      </c>
      <c r="B6605" s="528">
        <v>41947</v>
      </c>
      <c r="C6605" s="535">
        <v>365</v>
      </c>
    </row>
    <row r="6606" spans="1:3" ht="13.5">
      <c r="A6606" s="527" t="s">
        <v>9731</v>
      </c>
      <c r="B6606" s="528">
        <v>41947</v>
      </c>
      <c r="C6606" s="535"/>
    </row>
    <row r="6607" spans="1:3" ht="13.5">
      <c r="A6607" s="527" t="s">
        <v>9732</v>
      </c>
      <c r="B6607" s="528">
        <v>41947</v>
      </c>
      <c r="C6607" s="535"/>
    </row>
    <row r="6608" spans="1:3" ht="13.5">
      <c r="A6608" s="527" t="s">
        <v>9733</v>
      </c>
      <c r="B6608" s="528">
        <v>41947</v>
      </c>
      <c r="C6608" s="535"/>
    </row>
    <row r="6609" spans="1:3" ht="13.5">
      <c r="A6609" s="527" t="s">
        <v>9734</v>
      </c>
      <c r="B6609" s="528">
        <v>41947</v>
      </c>
      <c r="C6609" s="535"/>
    </row>
    <row r="6610" spans="1:3" ht="13.5">
      <c r="A6610" s="527" t="s">
        <v>9735</v>
      </c>
      <c r="B6610" s="528">
        <v>41947</v>
      </c>
      <c r="C6610" s="535"/>
    </row>
    <row r="6611" spans="1:3" ht="13.5">
      <c r="A6611" s="527" t="s">
        <v>9736</v>
      </c>
      <c r="B6611" s="528">
        <v>41947</v>
      </c>
      <c r="C6611" s="535"/>
    </row>
    <row r="6612" spans="1:3" ht="13.5">
      <c r="A6612" s="527" t="s">
        <v>9737</v>
      </c>
      <c r="B6612" s="528">
        <v>41947</v>
      </c>
      <c r="C6612" s="535"/>
    </row>
    <row r="6613" spans="1:3" ht="13.5">
      <c r="A6613" s="527" t="s">
        <v>9738</v>
      </c>
      <c r="B6613" s="528">
        <v>41947</v>
      </c>
      <c r="C6613" s="535"/>
    </row>
    <row r="6614" spans="1:3" ht="13.5">
      <c r="A6614" s="527" t="s">
        <v>9739</v>
      </c>
      <c r="B6614" s="528">
        <v>41947</v>
      </c>
      <c r="C6614" s="535"/>
    </row>
    <row r="6615" spans="1:3" ht="13.5">
      <c r="A6615" s="527" t="s">
        <v>9740</v>
      </c>
      <c r="B6615" s="528">
        <v>41947</v>
      </c>
      <c r="C6615" s="535"/>
    </row>
    <row r="6616" spans="1:3" ht="13.5">
      <c r="A6616" s="527" t="s">
        <v>9741</v>
      </c>
      <c r="B6616" s="528">
        <v>41947</v>
      </c>
      <c r="C6616" s="535"/>
    </row>
    <row r="6617" spans="1:3" ht="13.5">
      <c r="A6617" s="527" t="s">
        <v>9742</v>
      </c>
      <c r="B6617" s="528">
        <v>41947</v>
      </c>
      <c r="C6617" s="535"/>
    </row>
    <row r="6618" spans="1:3" ht="13.5">
      <c r="A6618" s="527" t="s">
        <v>9743</v>
      </c>
      <c r="B6618" s="528">
        <v>41947</v>
      </c>
      <c r="C6618" s="535"/>
    </row>
    <row r="6619" spans="1:3" ht="13.5">
      <c r="A6619" s="527" t="s">
        <v>9744</v>
      </c>
      <c r="B6619" s="528">
        <v>41947</v>
      </c>
      <c r="C6619" s="535"/>
    </row>
    <row r="6620" spans="1:3" ht="13.5">
      <c r="A6620" s="527" t="s">
        <v>9745</v>
      </c>
      <c r="B6620" s="528">
        <v>41947</v>
      </c>
      <c r="C6620" s="535"/>
    </row>
    <row r="6621" spans="1:3" ht="13.5">
      <c r="A6621" s="527" t="s">
        <v>9746</v>
      </c>
      <c r="B6621" s="528">
        <v>41947</v>
      </c>
      <c r="C6621" s="535"/>
    </row>
    <row r="6622" spans="1:3" ht="13.5">
      <c r="A6622" s="527" t="s">
        <v>9747</v>
      </c>
      <c r="B6622" s="528">
        <v>41947</v>
      </c>
      <c r="C6622" s="535"/>
    </row>
    <row r="6623" spans="1:3" ht="13.5">
      <c r="A6623" s="527" t="s">
        <v>9748</v>
      </c>
      <c r="B6623" s="528">
        <v>41947</v>
      </c>
      <c r="C6623" s="535">
        <v>279</v>
      </c>
    </row>
    <row r="6624" spans="1:3" ht="13.5">
      <c r="A6624" s="527" t="s">
        <v>9749</v>
      </c>
      <c r="B6624" s="528">
        <v>41947</v>
      </c>
      <c r="C6624" s="535">
        <v>48</v>
      </c>
    </row>
    <row r="6625" spans="1:3" ht="13.5">
      <c r="A6625" s="527" t="s">
        <v>9750</v>
      </c>
      <c r="B6625" s="528">
        <v>41947</v>
      </c>
      <c r="C6625" s="535"/>
    </row>
    <row r="6626" spans="1:3" ht="13.5">
      <c r="A6626" s="527" t="s">
        <v>9751</v>
      </c>
      <c r="B6626" s="528">
        <v>41947</v>
      </c>
      <c r="C6626" s="535"/>
    </row>
    <row r="6627" spans="1:3" ht="13.5">
      <c r="A6627" s="527" t="s">
        <v>9752</v>
      </c>
      <c r="B6627" s="528">
        <v>41947</v>
      </c>
      <c r="C6627" s="535">
        <v>100</v>
      </c>
    </row>
    <row r="6628" spans="1:3" ht="13.5">
      <c r="A6628" s="527" t="s">
        <v>9753</v>
      </c>
      <c r="B6628" s="528">
        <v>41947</v>
      </c>
      <c r="C6628" s="535"/>
    </row>
    <row r="6629" spans="1:3" ht="13.5">
      <c r="A6629" s="527" t="s">
        <v>9754</v>
      </c>
      <c r="B6629" s="528">
        <v>41947</v>
      </c>
      <c r="C6629" s="535"/>
    </row>
    <row r="6630" spans="1:3" ht="13.5">
      <c r="A6630" s="527" t="s">
        <v>9755</v>
      </c>
      <c r="B6630" s="528">
        <v>41947</v>
      </c>
      <c r="C6630" s="535"/>
    </row>
    <row r="6631" spans="1:3" ht="13.5">
      <c r="A6631" s="527" t="s">
        <v>9756</v>
      </c>
      <c r="B6631" s="528">
        <v>41947</v>
      </c>
      <c r="C6631" s="535"/>
    </row>
    <row r="6632" spans="1:3" ht="13.5">
      <c r="A6632" s="527" t="s">
        <v>9757</v>
      </c>
      <c r="B6632" s="528">
        <v>41947</v>
      </c>
      <c r="C6632" s="535"/>
    </row>
    <row r="6633" spans="1:3" ht="13.5">
      <c r="A6633" s="527" t="s">
        <v>9758</v>
      </c>
      <c r="B6633" s="528">
        <v>41947</v>
      </c>
      <c r="C6633" s="535"/>
    </row>
    <row r="6634" spans="1:3" ht="13.5">
      <c r="A6634" s="527" t="s">
        <v>9759</v>
      </c>
      <c r="B6634" s="528">
        <v>41947</v>
      </c>
      <c r="C6634" s="535"/>
    </row>
    <row r="6635" spans="1:3" ht="13.5">
      <c r="A6635" s="527" t="s">
        <v>9760</v>
      </c>
      <c r="B6635" s="528">
        <v>41947</v>
      </c>
      <c r="C6635" s="535"/>
    </row>
    <row r="6636" spans="1:3" ht="13.5">
      <c r="A6636" s="527" t="s">
        <v>9761</v>
      </c>
      <c r="B6636" s="528">
        <v>41947</v>
      </c>
      <c r="C6636" s="535"/>
    </row>
    <row r="6637" spans="1:3" ht="13.5">
      <c r="A6637" s="527" t="s">
        <v>9762</v>
      </c>
      <c r="B6637" s="528">
        <v>41947</v>
      </c>
      <c r="C6637" s="535"/>
    </row>
    <row r="6638" spans="1:3" ht="13.5">
      <c r="A6638" s="527" t="s">
        <v>9763</v>
      </c>
      <c r="B6638" s="528">
        <v>41947</v>
      </c>
      <c r="C6638" s="535">
        <v>100</v>
      </c>
    </row>
    <row r="6639" spans="1:3" ht="13.5">
      <c r="A6639" s="527" t="s">
        <v>9764</v>
      </c>
      <c r="B6639" s="528">
        <v>41947</v>
      </c>
      <c r="C6639" s="535"/>
    </row>
    <row r="6640" spans="1:3" ht="13.5">
      <c r="A6640" s="527" t="s">
        <v>9765</v>
      </c>
      <c r="B6640" s="528">
        <v>41947</v>
      </c>
      <c r="C6640" s="535"/>
    </row>
    <row r="6641" spans="1:3" ht="13.5">
      <c r="A6641" s="527" t="s">
        <v>9766</v>
      </c>
      <c r="B6641" s="528">
        <v>41947</v>
      </c>
      <c r="C6641" s="535"/>
    </row>
    <row r="6642" spans="1:3" ht="13.5">
      <c r="A6642" s="527" t="s">
        <v>9767</v>
      </c>
      <c r="B6642" s="528">
        <v>41947</v>
      </c>
      <c r="C6642" s="535"/>
    </row>
    <row r="6643" spans="1:3" ht="13.5">
      <c r="A6643" s="527" t="s">
        <v>9768</v>
      </c>
      <c r="B6643" s="528">
        <v>41947</v>
      </c>
      <c r="C6643" s="535"/>
    </row>
    <row r="6644" spans="1:3" ht="13.5">
      <c r="A6644" s="527" t="s">
        <v>9769</v>
      </c>
      <c r="B6644" s="528">
        <v>41947</v>
      </c>
      <c r="C6644" s="535"/>
    </row>
    <row r="6645" spans="1:3" ht="13.5">
      <c r="A6645" s="527" t="s">
        <v>9770</v>
      </c>
      <c r="B6645" s="528">
        <v>41947</v>
      </c>
      <c r="C6645" s="535"/>
    </row>
    <row r="6646" spans="1:3" ht="13.5">
      <c r="A6646" s="527" t="s">
        <v>9771</v>
      </c>
      <c r="B6646" s="528">
        <v>41947</v>
      </c>
      <c r="C6646" s="535"/>
    </row>
    <row r="6647" spans="1:3" ht="13.5">
      <c r="A6647" s="527" t="s">
        <v>9772</v>
      </c>
      <c r="B6647" s="528">
        <v>41947</v>
      </c>
      <c r="C6647" s="535"/>
    </row>
    <row r="6648" spans="1:3" ht="13.5">
      <c r="A6648" s="527" t="s">
        <v>9773</v>
      </c>
      <c r="B6648" s="528">
        <v>41947</v>
      </c>
      <c r="C6648" s="535"/>
    </row>
    <row r="6649" spans="1:3" ht="13.5">
      <c r="A6649" s="527" t="s">
        <v>9774</v>
      </c>
      <c r="B6649" s="528">
        <v>41947</v>
      </c>
      <c r="C6649" s="535"/>
    </row>
    <row r="6650" spans="1:3" ht="13.5">
      <c r="A6650" s="527" t="s">
        <v>9775</v>
      </c>
      <c r="B6650" s="528">
        <v>41947</v>
      </c>
      <c r="C6650" s="535"/>
    </row>
    <row r="6651" spans="1:3" ht="13.5">
      <c r="A6651" s="527" t="s">
        <v>9776</v>
      </c>
      <c r="B6651" s="528">
        <v>41947</v>
      </c>
      <c r="C6651" s="535"/>
    </row>
    <row r="6652" spans="1:3" ht="13.5">
      <c r="A6652" s="527" t="s">
        <v>9777</v>
      </c>
      <c r="B6652" s="528">
        <v>41947</v>
      </c>
      <c r="C6652" s="535"/>
    </row>
    <row r="6653" spans="1:3" ht="13.5">
      <c r="A6653" s="527" t="s">
        <v>9778</v>
      </c>
      <c r="B6653" s="528">
        <v>41947</v>
      </c>
      <c r="C6653" s="535"/>
    </row>
    <row r="6654" spans="1:3" ht="13.5">
      <c r="A6654" s="527" t="s">
        <v>9779</v>
      </c>
      <c r="B6654" s="528">
        <v>41947</v>
      </c>
      <c r="C6654" s="535"/>
    </row>
    <row r="6655" spans="1:3" ht="13.5">
      <c r="A6655" s="527" t="s">
        <v>9780</v>
      </c>
      <c r="B6655" s="528">
        <v>41947</v>
      </c>
      <c r="C6655" s="535"/>
    </row>
    <row r="6656" spans="1:3" ht="13.5">
      <c r="A6656" s="527" t="s">
        <v>9781</v>
      </c>
      <c r="B6656" s="528">
        <v>41947</v>
      </c>
      <c r="C6656" s="535">
        <v>67</v>
      </c>
    </row>
    <row r="6657" spans="1:3" ht="13.5">
      <c r="A6657" s="527" t="s">
        <v>9782</v>
      </c>
      <c r="B6657" s="528">
        <v>41947</v>
      </c>
      <c r="C6657" s="535"/>
    </row>
    <row r="6658" spans="1:3" ht="13.5">
      <c r="A6658" s="527" t="s">
        <v>9783</v>
      </c>
      <c r="B6658" s="528">
        <v>41947</v>
      </c>
      <c r="C6658" s="535"/>
    </row>
    <row r="6659" spans="1:3" ht="13.5">
      <c r="A6659" s="527" t="s">
        <v>9784</v>
      </c>
      <c r="B6659" s="528">
        <v>41947</v>
      </c>
      <c r="C6659" s="535"/>
    </row>
    <row r="6660" spans="1:3" ht="13.5">
      <c r="A6660" s="527" t="s">
        <v>9785</v>
      </c>
      <c r="B6660" s="528">
        <v>41947</v>
      </c>
      <c r="C6660" s="535">
        <v>280</v>
      </c>
    </row>
    <row r="6661" spans="1:3" ht="13.5">
      <c r="A6661" s="527" t="s">
        <v>9786</v>
      </c>
      <c r="B6661" s="528">
        <v>41947</v>
      </c>
      <c r="C6661" s="535"/>
    </row>
    <row r="6662" spans="1:3" ht="13.5">
      <c r="A6662" s="527" t="s">
        <v>9787</v>
      </c>
      <c r="B6662" s="528">
        <v>41947</v>
      </c>
      <c r="C6662" s="535"/>
    </row>
    <row r="6663" spans="1:3" ht="13.5">
      <c r="A6663" s="527" t="s">
        <v>9788</v>
      </c>
      <c r="B6663" s="528">
        <v>41947</v>
      </c>
      <c r="C6663" s="535"/>
    </row>
    <row r="6664" spans="1:3" ht="13.5">
      <c r="A6664" s="527" t="s">
        <v>9789</v>
      </c>
      <c r="B6664" s="528">
        <v>41947</v>
      </c>
      <c r="C6664" s="535"/>
    </row>
    <row r="6665" spans="1:3" ht="13.5">
      <c r="A6665" s="527" t="s">
        <v>9790</v>
      </c>
      <c r="B6665" s="528">
        <v>41947</v>
      </c>
      <c r="C6665" s="535"/>
    </row>
    <row r="6666" spans="1:3" ht="13.5">
      <c r="A6666" s="527" t="s">
        <v>9791</v>
      </c>
      <c r="B6666" s="528">
        <v>41947</v>
      </c>
      <c r="C6666" s="535"/>
    </row>
    <row r="6667" spans="1:3" ht="13.5">
      <c r="A6667" s="527" t="s">
        <v>9792</v>
      </c>
      <c r="B6667" s="528">
        <v>41947</v>
      </c>
      <c r="C6667" s="535"/>
    </row>
    <row r="6668" spans="1:3" ht="13.5">
      <c r="A6668" s="527" t="s">
        <v>9793</v>
      </c>
      <c r="B6668" s="528">
        <v>41947</v>
      </c>
      <c r="C6668" s="535"/>
    </row>
    <row r="6669" spans="1:3" ht="13.5">
      <c r="A6669" s="527" t="s">
        <v>9794</v>
      </c>
      <c r="B6669" s="528">
        <v>41947</v>
      </c>
      <c r="C6669" s="535"/>
    </row>
    <row r="6670" spans="1:3" ht="13.5">
      <c r="A6670" s="527" t="s">
        <v>9795</v>
      </c>
      <c r="B6670" s="528">
        <v>41947</v>
      </c>
      <c r="C6670" s="535"/>
    </row>
    <row r="6671" spans="1:3" ht="13.5">
      <c r="A6671" s="527" t="s">
        <v>9796</v>
      </c>
      <c r="B6671" s="528">
        <v>41947</v>
      </c>
      <c r="C6671" s="535">
        <v>62</v>
      </c>
    </row>
    <row r="6672" spans="1:3" ht="13.5">
      <c r="A6672" s="527" t="s">
        <v>9797</v>
      </c>
      <c r="B6672" s="528">
        <v>41947</v>
      </c>
      <c r="C6672" s="535"/>
    </row>
    <row r="6673" spans="1:3" ht="13.5">
      <c r="A6673" s="527" t="s">
        <v>9798</v>
      </c>
      <c r="B6673" s="528">
        <v>41947</v>
      </c>
      <c r="C6673" s="535"/>
    </row>
    <row r="6674" spans="1:3" ht="13.5">
      <c r="A6674" s="527" t="s">
        <v>9799</v>
      </c>
      <c r="B6674" s="528">
        <v>41947</v>
      </c>
      <c r="C6674" s="535"/>
    </row>
    <row r="6675" spans="1:3" ht="13.5">
      <c r="A6675" s="527" t="s">
        <v>9800</v>
      </c>
      <c r="B6675" s="528">
        <v>41947</v>
      </c>
      <c r="C6675" s="535"/>
    </row>
    <row r="6676" spans="1:3" ht="13.5">
      <c r="A6676" s="527" t="s">
        <v>9801</v>
      </c>
      <c r="B6676" s="528">
        <v>41947</v>
      </c>
      <c r="C6676" s="535"/>
    </row>
    <row r="6677" spans="1:3" ht="13.5">
      <c r="A6677" s="527" t="s">
        <v>9802</v>
      </c>
      <c r="B6677" s="528">
        <v>41947</v>
      </c>
      <c r="C6677" s="535"/>
    </row>
    <row r="6678" spans="1:3" ht="13.5">
      <c r="A6678" s="527" t="s">
        <v>9803</v>
      </c>
      <c r="B6678" s="528">
        <v>41947</v>
      </c>
      <c r="C6678" s="535"/>
    </row>
    <row r="6679" spans="1:3" ht="13.5">
      <c r="A6679" s="527" t="s">
        <v>9804</v>
      </c>
      <c r="B6679" s="528">
        <v>41947</v>
      </c>
      <c r="C6679" s="535"/>
    </row>
    <row r="6680" spans="1:3" ht="13.5">
      <c r="A6680" s="527" t="s">
        <v>9805</v>
      </c>
      <c r="B6680" s="528">
        <v>41947</v>
      </c>
      <c r="C6680" s="535"/>
    </row>
    <row r="6681" spans="1:3" ht="13.5">
      <c r="A6681" s="527" t="s">
        <v>9806</v>
      </c>
      <c r="B6681" s="528">
        <v>41947</v>
      </c>
      <c r="C6681" s="535"/>
    </row>
    <row r="6682" spans="1:3" ht="13.5">
      <c r="A6682" s="527" t="s">
        <v>9807</v>
      </c>
      <c r="B6682" s="528">
        <v>41947</v>
      </c>
      <c r="C6682" s="535">
        <v>347</v>
      </c>
    </row>
    <row r="6683" spans="1:3" ht="13.5">
      <c r="A6683" s="527" t="s">
        <v>9808</v>
      </c>
      <c r="B6683" s="528">
        <v>41947</v>
      </c>
      <c r="C6683" s="535"/>
    </row>
    <row r="6684" spans="1:3" ht="13.5">
      <c r="A6684" s="527" t="s">
        <v>9809</v>
      </c>
      <c r="B6684" s="528">
        <v>41947</v>
      </c>
      <c r="C6684" s="535"/>
    </row>
    <row r="6685" spans="1:3" ht="13.5">
      <c r="A6685" s="527" t="s">
        <v>9810</v>
      </c>
      <c r="B6685" s="528">
        <v>41947</v>
      </c>
      <c r="C6685" s="535"/>
    </row>
    <row r="6686" spans="1:3" ht="13.5">
      <c r="A6686" s="527" t="s">
        <v>9811</v>
      </c>
      <c r="B6686" s="528">
        <v>41947</v>
      </c>
      <c r="C6686" s="535"/>
    </row>
    <row r="6687" spans="1:3" ht="13.5">
      <c r="A6687" s="527" t="s">
        <v>9812</v>
      </c>
      <c r="B6687" s="528">
        <v>41947</v>
      </c>
      <c r="C6687" s="535"/>
    </row>
    <row r="6688" spans="1:3" ht="13.5">
      <c r="A6688" s="527" t="s">
        <v>9813</v>
      </c>
      <c r="B6688" s="528">
        <v>41947</v>
      </c>
      <c r="C6688" s="535"/>
    </row>
    <row r="6689" spans="1:3" ht="13.5">
      <c r="A6689" s="527" t="s">
        <v>9814</v>
      </c>
      <c r="B6689" s="528">
        <v>41947</v>
      </c>
      <c r="C6689" s="535"/>
    </row>
    <row r="6690" spans="1:3" ht="13.5">
      <c r="A6690" s="527" t="s">
        <v>9815</v>
      </c>
      <c r="B6690" s="528">
        <v>41947</v>
      </c>
      <c r="C6690" s="535"/>
    </row>
    <row r="6691" spans="1:3" ht="13.5">
      <c r="A6691" s="527" t="s">
        <v>9816</v>
      </c>
      <c r="B6691" s="528">
        <v>41947</v>
      </c>
      <c r="C6691" s="535"/>
    </row>
    <row r="6692" spans="1:3" ht="13.5">
      <c r="A6692" s="527" t="s">
        <v>9817</v>
      </c>
      <c r="B6692" s="528">
        <v>41947</v>
      </c>
      <c r="C6692" s="535"/>
    </row>
    <row r="6693" spans="1:3" ht="13.5">
      <c r="A6693" s="527" t="s">
        <v>9818</v>
      </c>
      <c r="B6693" s="528">
        <v>41947</v>
      </c>
      <c r="C6693" s="535">
        <v>500</v>
      </c>
    </row>
    <row r="6694" spans="1:3" ht="13.5">
      <c r="A6694" s="527" t="s">
        <v>9819</v>
      </c>
      <c r="B6694" s="528">
        <v>41947</v>
      </c>
      <c r="C6694" s="535"/>
    </row>
    <row r="6695" spans="1:3" ht="13.5">
      <c r="A6695" s="527" t="s">
        <v>9820</v>
      </c>
      <c r="B6695" s="528">
        <v>41947</v>
      </c>
      <c r="C6695" s="535"/>
    </row>
    <row r="6696" spans="1:3" ht="13.5">
      <c r="A6696" s="527" t="s">
        <v>9821</v>
      </c>
      <c r="B6696" s="528">
        <v>41947</v>
      </c>
      <c r="C6696" s="535"/>
    </row>
    <row r="6697" spans="1:3" ht="13.5">
      <c r="A6697" s="527" t="s">
        <v>9822</v>
      </c>
      <c r="B6697" s="528">
        <v>41947</v>
      </c>
      <c r="C6697" s="535"/>
    </row>
    <row r="6698" spans="1:3" ht="13.5">
      <c r="A6698" s="527" t="s">
        <v>9823</v>
      </c>
      <c r="B6698" s="528">
        <v>41947</v>
      </c>
      <c r="C6698" s="535"/>
    </row>
    <row r="6699" spans="1:3" ht="13.5">
      <c r="A6699" s="527" t="s">
        <v>9824</v>
      </c>
      <c r="B6699" s="528">
        <v>41947</v>
      </c>
      <c r="C6699" s="535"/>
    </row>
    <row r="6700" spans="1:3" ht="13.5">
      <c r="A6700" s="527" t="s">
        <v>9825</v>
      </c>
      <c r="B6700" s="528">
        <v>41947</v>
      </c>
      <c r="C6700" s="535"/>
    </row>
    <row r="6701" spans="1:3" ht="13.5">
      <c r="A6701" s="527" t="s">
        <v>9826</v>
      </c>
      <c r="B6701" s="528">
        <v>41947</v>
      </c>
      <c r="C6701" s="535"/>
    </row>
    <row r="6702" spans="1:3" ht="13.5">
      <c r="A6702" s="527" t="s">
        <v>9827</v>
      </c>
      <c r="B6702" s="528">
        <v>41947</v>
      </c>
      <c r="C6702" s="535"/>
    </row>
    <row r="6703" spans="1:3" ht="13.5">
      <c r="A6703" s="527" t="s">
        <v>9828</v>
      </c>
      <c r="B6703" s="528">
        <v>41947</v>
      </c>
      <c r="C6703" s="535"/>
    </row>
    <row r="6704" spans="1:3" ht="13.5">
      <c r="A6704" s="527" t="s">
        <v>9829</v>
      </c>
      <c r="B6704" s="528">
        <v>41947</v>
      </c>
      <c r="C6704" s="535">
        <v>333</v>
      </c>
    </row>
    <row r="6705" spans="1:3" ht="13.5">
      <c r="A6705" s="527" t="s">
        <v>9830</v>
      </c>
      <c r="B6705" s="528">
        <v>41947</v>
      </c>
      <c r="C6705" s="535"/>
    </row>
    <row r="6706" spans="1:3" ht="13.5">
      <c r="A6706" s="527" t="s">
        <v>9831</v>
      </c>
      <c r="B6706" s="528">
        <v>41947</v>
      </c>
      <c r="C6706" s="535"/>
    </row>
    <row r="6707" spans="1:3" ht="13.5">
      <c r="A6707" s="527" t="s">
        <v>9832</v>
      </c>
      <c r="B6707" s="528">
        <v>41947</v>
      </c>
      <c r="C6707" s="535"/>
    </row>
    <row r="6708" spans="1:3" ht="13.5">
      <c r="A6708" s="527" t="s">
        <v>9833</v>
      </c>
      <c r="B6708" s="528">
        <v>41947</v>
      </c>
      <c r="C6708" s="535"/>
    </row>
    <row r="6709" spans="1:3" ht="13.5">
      <c r="A6709" s="527" t="s">
        <v>9834</v>
      </c>
      <c r="B6709" s="528">
        <v>41947</v>
      </c>
      <c r="C6709" s="535"/>
    </row>
    <row r="6710" spans="1:3" ht="13.5">
      <c r="A6710" s="527" t="s">
        <v>9835</v>
      </c>
      <c r="B6710" s="528">
        <v>41947</v>
      </c>
      <c r="C6710" s="535"/>
    </row>
    <row r="6711" spans="1:3" ht="13.5">
      <c r="A6711" s="527" t="s">
        <v>9836</v>
      </c>
      <c r="B6711" s="528">
        <v>41947</v>
      </c>
      <c r="C6711" s="535"/>
    </row>
    <row r="6712" spans="1:3" ht="13.5">
      <c r="A6712" s="527" t="s">
        <v>9837</v>
      </c>
      <c r="B6712" s="528">
        <v>41947</v>
      </c>
      <c r="C6712" s="535"/>
    </row>
    <row r="6713" spans="1:3" ht="13.5">
      <c r="A6713" s="527" t="s">
        <v>9838</v>
      </c>
      <c r="B6713" s="528">
        <v>41947</v>
      </c>
      <c r="C6713" s="535"/>
    </row>
    <row r="6714" spans="1:3" ht="13.5">
      <c r="A6714" s="527" t="s">
        <v>9839</v>
      </c>
      <c r="B6714" s="528">
        <v>41947</v>
      </c>
      <c r="C6714" s="535"/>
    </row>
    <row r="6715" spans="1:3" ht="13.5">
      <c r="A6715" s="527" t="s">
        <v>9840</v>
      </c>
      <c r="B6715" s="528">
        <v>41947</v>
      </c>
      <c r="C6715" s="535">
        <v>349</v>
      </c>
    </row>
    <row r="6716" spans="1:3" ht="13.5">
      <c r="A6716" s="527" t="s">
        <v>9841</v>
      </c>
      <c r="B6716" s="528">
        <v>41947</v>
      </c>
      <c r="C6716" s="535"/>
    </row>
    <row r="6717" spans="1:3" ht="13.5">
      <c r="A6717" s="527" t="s">
        <v>9842</v>
      </c>
      <c r="B6717" s="528">
        <v>41947</v>
      </c>
      <c r="C6717" s="535"/>
    </row>
    <row r="6718" spans="1:3" ht="13.5">
      <c r="A6718" s="527" t="s">
        <v>9843</v>
      </c>
      <c r="B6718" s="528">
        <v>41947</v>
      </c>
      <c r="C6718" s="535"/>
    </row>
    <row r="6719" spans="1:3" ht="13.5">
      <c r="A6719" s="527" t="s">
        <v>9844</v>
      </c>
      <c r="B6719" s="528">
        <v>41947</v>
      </c>
      <c r="C6719" s="535"/>
    </row>
    <row r="6720" spans="1:3" ht="13.5">
      <c r="A6720" s="527" t="s">
        <v>9845</v>
      </c>
      <c r="B6720" s="528">
        <v>41947</v>
      </c>
      <c r="C6720" s="535"/>
    </row>
    <row r="6721" spans="1:3" ht="13.5">
      <c r="A6721" s="527" t="s">
        <v>9846</v>
      </c>
      <c r="B6721" s="528">
        <v>41947</v>
      </c>
      <c r="C6721" s="535"/>
    </row>
    <row r="6722" spans="1:3" ht="13.5">
      <c r="A6722" s="527" t="s">
        <v>9847</v>
      </c>
      <c r="B6722" s="528">
        <v>41947</v>
      </c>
      <c r="C6722" s="535"/>
    </row>
    <row r="6723" spans="1:3" ht="13.5">
      <c r="A6723" s="527" t="s">
        <v>9848</v>
      </c>
      <c r="B6723" s="528">
        <v>41947</v>
      </c>
      <c r="C6723" s="535"/>
    </row>
    <row r="6724" spans="1:3" ht="13.5">
      <c r="A6724" s="527" t="s">
        <v>9849</v>
      </c>
      <c r="B6724" s="528">
        <v>41947</v>
      </c>
      <c r="C6724" s="535"/>
    </row>
    <row r="6725" spans="1:3" ht="13.5">
      <c r="A6725" s="527" t="s">
        <v>9850</v>
      </c>
      <c r="B6725" s="528">
        <v>41947</v>
      </c>
      <c r="C6725" s="535"/>
    </row>
    <row r="6726" spans="1:3" ht="13.5">
      <c r="A6726" s="527" t="s">
        <v>9851</v>
      </c>
      <c r="B6726" s="528">
        <v>41947</v>
      </c>
      <c r="C6726" s="535">
        <v>227</v>
      </c>
    </row>
    <row r="6727" spans="1:3" ht="13.5">
      <c r="A6727" s="527" t="s">
        <v>9852</v>
      </c>
      <c r="B6727" s="528">
        <v>41947</v>
      </c>
      <c r="C6727" s="535"/>
    </row>
    <row r="6728" spans="1:3" ht="13.5">
      <c r="A6728" s="527" t="s">
        <v>9853</v>
      </c>
      <c r="B6728" s="528">
        <v>41947</v>
      </c>
      <c r="C6728" s="535"/>
    </row>
    <row r="6729" spans="1:3" ht="13.5">
      <c r="A6729" s="527" t="s">
        <v>9854</v>
      </c>
      <c r="B6729" s="528">
        <v>41947</v>
      </c>
      <c r="C6729" s="535"/>
    </row>
    <row r="6730" spans="1:3" ht="13.5">
      <c r="A6730" s="527" t="s">
        <v>9855</v>
      </c>
      <c r="B6730" s="528">
        <v>41947</v>
      </c>
      <c r="C6730" s="535"/>
    </row>
    <row r="6731" spans="1:3" ht="13.5">
      <c r="A6731" s="527" t="s">
        <v>9856</v>
      </c>
      <c r="B6731" s="528">
        <v>41947</v>
      </c>
      <c r="C6731" s="535"/>
    </row>
    <row r="6732" spans="1:3" ht="13.5">
      <c r="A6732" s="527" t="s">
        <v>9857</v>
      </c>
      <c r="B6732" s="528">
        <v>41947</v>
      </c>
      <c r="C6732" s="535"/>
    </row>
    <row r="6733" spans="1:3" ht="13.5">
      <c r="A6733" s="527" t="s">
        <v>9858</v>
      </c>
      <c r="B6733" s="528">
        <v>41947</v>
      </c>
      <c r="C6733" s="535"/>
    </row>
    <row r="6734" spans="1:3" ht="13.5">
      <c r="A6734" s="527" t="s">
        <v>9859</v>
      </c>
      <c r="B6734" s="528">
        <v>41947</v>
      </c>
      <c r="C6734" s="535"/>
    </row>
    <row r="6735" spans="1:3" ht="13.5">
      <c r="A6735" s="527" t="s">
        <v>9860</v>
      </c>
      <c r="B6735" s="528">
        <v>41947</v>
      </c>
      <c r="C6735" s="535"/>
    </row>
    <row r="6736" spans="1:3" ht="13.5">
      <c r="A6736" s="527" t="s">
        <v>9861</v>
      </c>
      <c r="B6736" s="528">
        <v>41947</v>
      </c>
      <c r="C6736" s="535"/>
    </row>
    <row r="6737" spans="1:3" ht="13.5">
      <c r="A6737" s="527" t="s">
        <v>9862</v>
      </c>
      <c r="B6737" s="528">
        <v>41947</v>
      </c>
      <c r="C6737" s="535">
        <v>258</v>
      </c>
    </row>
    <row r="6738" spans="1:3" ht="13.5">
      <c r="A6738" s="527" t="s">
        <v>9863</v>
      </c>
      <c r="B6738" s="528">
        <v>41947</v>
      </c>
      <c r="C6738" s="535"/>
    </row>
    <row r="6739" spans="1:3" ht="13.5">
      <c r="A6739" s="527" t="s">
        <v>9864</v>
      </c>
      <c r="B6739" s="528">
        <v>41947</v>
      </c>
      <c r="C6739" s="535"/>
    </row>
    <row r="6740" spans="1:3" ht="13.5">
      <c r="A6740" s="527" t="s">
        <v>9865</v>
      </c>
      <c r="B6740" s="528">
        <v>41947</v>
      </c>
      <c r="C6740" s="535"/>
    </row>
    <row r="6741" spans="1:3" ht="13.5">
      <c r="A6741" s="527" t="s">
        <v>9866</v>
      </c>
      <c r="B6741" s="528">
        <v>41947</v>
      </c>
      <c r="C6741" s="535"/>
    </row>
    <row r="6742" spans="1:3" ht="13.5">
      <c r="A6742" s="527" t="s">
        <v>9867</v>
      </c>
      <c r="B6742" s="528">
        <v>41947</v>
      </c>
      <c r="C6742" s="535"/>
    </row>
    <row r="6743" spans="1:3" ht="13.5">
      <c r="A6743" s="527" t="s">
        <v>9868</v>
      </c>
      <c r="B6743" s="528">
        <v>41947</v>
      </c>
      <c r="C6743" s="535"/>
    </row>
    <row r="6744" spans="1:3" ht="13.5">
      <c r="A6744" s="527" t="s">
        <v>9869</v>
      </c>
      <c r="B6744" s="528">
        <v>41947</v>
      </c>
      <c r="C6744" s="535"/>
    </row>
    <row r="6745" spans="1:3" ht="13.5">
      <c r="A6745" s="527" t="s">
        <v>9870</v>
      </c>
      <c r="B6745" s="528">
        <v>41947</v>
      </c>
      <c r="C6745" s="535"/>
    </row>
    <row r="6746" spans="1:3" ht="13.5">
      <c r="A6746" s="527" t="s">
        <v>9871</v>
      </c>
      <c r="B6746" s="528">
        <v>41947</v>
      </c>
      <c r="C6746" s="535"/>
    </row>
    <row r="6747" spans="1:3" ht="13.5">
      <c r="A6747" s="527" t="s">
        <v>9872</v>
      </c>
      <c r="B6747" s="528">
        <v>41947</v>
      </c>
      <c r="C6747" s="535"/>
    </row>
    <row r="6748" spans="1:3" ht="13.5">
      <c r="A6748" s="527" t="s">
        <v>9873</v>
      </c>
      <c r="B6748" s="528">
        <v>41947</v>
      </c>
      <c r="C6748" s="535">
        <v>305</v>
      </c>
    </row>
    <row r="6749" spans="1:3" ht="13.5">
      <c r="A6749" s="527" t="s">
        <v>9874</v>
      </c>
      <c r="B6749" s="528">
        <v>41947</v>
      </c>
      <c r="C6749" s="535"/>
    </row>
    <row r="6750" spans="1:3" ht="13.5">
      <c r="A6750" s="527" t="s">
        <v>9875</v>
      </c>
      <c r="B6750" s="528">
        <v>41947</v>
      </c>
      <c r="C6750" s="535"/>
    </row>
    <row r="6751" spans="1:3" ht="13.5">
      <c r="A6751" s="527" t="s">
        <v>9876</v>
      </c>
      <c r="B6751" s="528">
        <v>41947</v>
      </c>
      <c r="C6751" s="535"/>
    </row>
    <row r="6752" spans="1:3" ht="13.5">
      <c r="A6752" s="527" t="s">
        <v>9877</v>
      </c>
      <c r="B6752" s="528">
        <v>41947</v>
      </c>
      <c r="C6752" s="535"/>
    </row>
    <row r="6753" spans="1:3" ht="13.5">
      <c r="A6753" s="527" t="s">
        <v>9878</v>
      </c>
      <c r="B6753" s="528">
        <v>41947</v>
      </c>
      <c r="C6753" s="535"/>
    </row>
    <row r="6754" spans="1:3" ht="13.5">
      <c r="A6754" s="527" t="s">
        <v>9879</v>
      </c>
      <c r="B6754" s="528">
        <v>41947</v>
      </c>
      <c r="C6754" s="535"/>
    </row>
    <row r="6755" spans="1:3" ht="13.5">
      <c r="A6755" s="527" t="s">
        <v>9880</v>
      </c>
      <c r="B6755" s="528">
        <v>41947</v>
      </c>
      <c r="C6755" s="535"/>
    </row>
    <row r="6756" spans="1:3" ht="13.5">
      <c r="A6756" s="527" t="s">
        <v>9881</v>
      </c>
      <c r="B6756" s="528">
        <v>41947</v>
      </c>
      <c r="C6756" s="535"/>
    </row>
    <row r="6757" spans="1:3" ht="13.5">
      <c r="A6757" s="527" t="s">
        <v>9882</v>
      </c>
      <c r="B6757" s="528">
        <v>41947</v>
      </c>
      <c r="C6757" s="535"/>
    </row>
    <row r="6758" spans="1:3" ht="13.5">
      <c r="A6758" s="527" t="s">
        <v>9883</v>
      </c>
      <c r="B6758" s="528">
        <v>41947</v>
      </c>
      <c r="C6758" s="535"/>
    </row>
    <row r="6759" spans="1:3" ht="13.5">
      <c r="A6759" s="527" t="s">
        <v>7672</v>
      </c>
      <c r="B6759" s="528">
        <v>41950</v>
      </c>
      <c r="C6759" s="535"/>
    </row>
    <row r="6760" spans="1:3" ht="13.5">
      <c r="A6760" s="527" t="s">
        <v>7673</v>
      </c>
      <c r="B6760" s="528">
        <v>41950</v>
      </c>
      <c r="C6760" s="535">
        <v>108</v>
      </c>
    </row>
    <row r="6761" spans="1:3" ht="13.5">
      <c r="A6761" s="527" t="s">
        <v>7674</v>
      </c>
      <c r="B6761" s="528">
        <v>41950</v>
      </c>
      <c r="C6761" s="535"/>
    </row>
    <row r="6762" spans="1:3" ht="13.5">
      <c r="A6762" s="527" t="s">
        <v>7675</v>
      </c>
      <c r="B6762" s="528">
        <v>41950</v>
      </c>
      <c r="C6762" s="535"/>
    </row>
    <row r="6763" spans="1:3" ht="13.5">
      <c r="A6763" s="527" t="s">
        <v>7676</v>
      </c>
      <c r="B6763" s="528">
        <v>41950</v>
      </c>
      <c r="C6763" s="535"/>
    </row>
    <row r="6764" spans="1:3" ht="13.5">
      <c r="A6764" s="527" t="s">
        <v>7677</v>
      </c>
      <c r="B6764" s="528">
        <v>41950</v>
      </c>
      <c r="C6764" s="535"/>
    </row>
    <row r="6765" spans="1:3" ht="13.5">
      <c r="A6765" s="527" t="s">
        <v>7678</v>
      </c>
      <c r="B6765" s="528">
        <v>41950</v>
      </c>
      <c r="C6765" s="535"/>
    </row>
    <row r="6766" spans="1:3" ht="13.5">
      <c r="A6766" s="527" t="s">
        <v>7679</v>
      </c>
      <c r="B6766" s="528">
        <v>41950</v>
      </c>
      <c r="C6766" s="535"/>
    </row>
    <row r="6767" spans="1:3" ht="13.5">
      <c r="A6767" s="527" t="s">
        <v>7680</v>
      </c>
      <c r="B6767" s="528">
        <v>41950</v>
      </c>
      <c r="C6767" s="535"/>
    </row>
    <row r="6768" spans="1:3" ht="13.5">
      <c r="A6768" s="527" t="s">
        <v>7681</v>
      </c>
      <c r="B6768" s="528">
        <v>41950</v>
      </c>
      <c r="C6768" s="535"/>
    </row>
    <row r="6769" spans="1:3" ht="13.5">
      <c r="A6769" s="527" t="s">
        <v>7682</v>
      </c>
      <c r="B6769" s="528">
        <v>41950</v>
      </c>
      <c r="C6769" s="535"/>
    </row>
    <row r="6770" spans="1:3" ht="13.5">
      <c r="A6770" s="527" t="s">
        <v>7683</v>
      </c>
      <c r="B6770" s="528">
        <v>41950</v>
      </c>
      <c r="C6770" s="535"/>
    </row>
    <row r="6771" spans="1:3" ht="13.5">
      <c r="A6771" s="527" t="s">
        <v>7684</v>
      </c>
      <c r="B6771" s="528">
        <v>41950</v>
      </c>
      <c r="C6771" s="535"/>
    </row>
    <row r="6772" spans="1:3" ht="13.5">
      <c r="A6772" s="527" t="s">
        <v>7685</v>
      </c>
      <c r="B6772" s="528">
        <v>41950</v>
      </c>
      <c r="C6772" s="535">
        <v>44</v>
      </c>
    </row>
    <row r="6773" spans="1:3" ht="13.5">
      <c r="A6773" s="527" t="s">
        <v>7686</v>
      </c>
      <c r="B6773" s="528">
        <v>41950</v>
      </c>
      <c r="C6773" s="535"/>
    </row>
    <row r="6774" spans="1:3" ht="13.5">
      <c r="A6774" s="527" t="s">
        <v>7687</v>
      </c>
      <c r="B6774" s="528">
        <v>41950</v>
      </c>
      <c r="C6774" s="535"/>
    </row>
    <row r="6775" spans="1:3" ht="13.5">
      <c r="A6775" s="527" t="s">
        <v>7688</v>
      </c>
      <c r="B6775" s="528">
        <v>41950</v>
      </c>
      <c r="C6775" s="535"/>
    </row>
    <row r="6776" spans="1:3" ht="13.5">
      <c r="A6776" s="527" t="s">
        <v>7689</v>
      </c>
      <c r="B6776" s="528">
        <v>41950</v>
      </c>
      <c r="C6776" s="535"/>
    </row>
    <row r="6777" spans="1:3" ht="13.5">
      <c r="A6777" s="527" t="s">
        <v>7690</v>
      </c>
      <c r="B6777" s="528">
        <v>41950</v>
      </c>
      <c r="C6777" s="535"/>
    </row>
    <row r="6778" spans="1:3" ht="13.5">
      <c r="A6778" s="527" t="s">
        <v>7691</v>
      </c>
      <c r="B6778" s="528">
        <v>41950</v>
      </c>
      <c r="C6778" s="535"/>
    </row>
    <row r="6779" spans="1:3" ht="13.5">
      <c r="A6779" s="527" t="s">
        <v>7692</v>
      </c>
      <c r="B6779" s="528">
        <v>41950</v>
      </c>
      <c r="C6779" s="535"/>
    </row>
    <row r="6780" spans="1:3" ht="13.5">
      <c r="A6780" s="527" t="s">
        <v>7693</v>
      </c>
      <c r="B6780" s="528">
        <v>41950</v>
      </c>
      <c r="C6780" s="535"/>
    </row>
    <row r="6781" spans="1:3" ht="13.5">
      <c r="A6781" s="527" t="s">
        <v>7694</v>
      </c>
      <c r="B6781" s="528">
        <v>41950</v>
      </c>
      <c r="C6781" s="535"/>
    </row>
    <row r="6782" spans="1:3" ht="13.5">
      <c r="A6782" s="527" t="s">
        <v>7695</v>
      </c>
      <c r="B6782" s="528">
        <v>41950</v>
      </c>
      <c r="C6782" s="535"/>
    </row>
    <row r="6783" spans="1:3" ht="13.5">
      <c r="A6783" s="527" t="s">
        <v>7696</v>
      </c>
      <c r="B6783" s="528">
        <v>41950</v>
      </c>
      <c r="C6783" s="535">
        <v>115</v>
      </c>
    </row>
    <row r="6784" spans="1:3" ht="13.5">
      <c r="A6784" s="527" t="s">
        <v>7697</v>
      </c>
      <c r="B6784" s="528">
        <v>41950</v>
      </c>
      <c r="C6784" s="535">
        <v>60</v>
      </c>
    </row>
    <row r="6785" spans="1:3" ht="13.5">
      <c r="A6785" s="527" t="s">
        <v>7698</v>
      </c>
      <c r="B6785" s="528">
        <v>41950</v>
      </c>
      <c r="C6785" s="535"/>
    </row>
    <row r="6786" spans="1:3" ht="13.5">
      <c r="A6786" s="527" t="s">
        <v>7699</v>
      </c>
      <c r="B6786" s="528">
        <v>41950</v>
      </c>
      <c r="C6786" s="535"/>
    </row>
    <row r="6787" spans="1:3" ht="13.5">
      <c r="A6787" s="527" t="s">
        <v>7700</v>
      </c>
      <c r="B6787" s="528">
        <v>41950</v>
      </c>
      <c r="C6787" s="535"/>
    </row>
    <row r="6788" spans="1:3" ht="13.5">
      <c r="A6788" s="527" t="s">
        <v>7701</v>
      </c>
      <c r="B6788" s="528">
        <v>41950</v>
      </c>
      <c r="C6788" s="535"/>
    </row>
    <row r="6789" spans="1:3" ht="13.5">
      <c r="A6789" s="527" t="s">
        <v>7702</v>
      </c>
      <c r="B6789" s="528">
        <v>41950</v>
      </c>
      <c r="C6789" s="535"/>
    </row>
    <row r="6790" spans="1:3" ht="13.5">
      <c r="A6790" s="527" t="s">
        <v>7703</v>
      </c>
      <c r="B6790" s="528">
        <v>41950</v>
      </c>
      <c r="C6790" s="535"/>
    </row>
    <row r="6791" spans="1:3" ht="13.5">
      <c r="A6791" s="527" t="s">
        <v>7704</v>
      </c>
      <c r="B6791" s="528">
        <v>41950</v>
      </c>
      <c r="C6791" s="535"/>
    </row>
    <row r="6792" spans="1:3" ht="13.5">
      <c r="A6792" s="527" t="s">
        <v>7705</v>
      </c>
      <c r="B6792" s="528">
        <v>41950</v>
      </c>
      <c r="C6792" s="535"/>
    </row>
    <row r="6793" spans="1:3" ht="13.5">
      <c r="A6793" s="527" t="s">
        <v>7706</v>
      </c>
      <c r="B6793" s="528">
        <v>41950</v>
      </c>
      <c r="C6793" s="535"/>
    </row>
    <row r="6794" spans="1:3" ht="13.5">
      <c r="A6794" s="527" t="s">
        <v>7707</v>
      </c>
      <c r="B6794" s="528">
        <v>41950</v>
      </c>
      <c r="C6794" s="535">
        <v>120</v>
      </c>
    </row>
    <row r="6795" spans="1:3" ht="13.5">
      <c r="A6795" s="527" t="s">
        <v>7708</v>
      </c>
      <c r="B6795" s="528">
        <v>41950</v>
      </c>
      <c r="C6795" s="535">
        <v>60</v>
      </c>
    </row>
    <row r="6796" spans="1:3" ht="13.5">
      <c r="A6796" s="527" t="s">
        <v>7709</v>
      </c>
      <c r="B6796" s="528">
        <v>41950</v>
      </c>
      <c r="C6796" s="535"/>
    </row>
    <row r="6797" spans="1:3" ht="13.5">
      <c r="A6797" s="527" t="s">
        <v>7710</v>
      </c>
      <c r="B6797" s="528">
        <v>41950</v>
      </c>
      <c r="C6797" s="535"/>
    </row>
    <row r="6798" spans="1:3" ht="13.5">
      <c r="A6798" s="527" t="s">
        <v>7711</v>
      </c>
      <c r="B6798" s="528">
        <v>41950</v>
      </c>
      <c r="C6798" s="535"/>
    </row>
    <row r="6799" spans="1:3" ht="13.5">
      <c r="A6799" s="527" t="s">
        <v>7712</v>
      </c>
      <c r="B6799" s="528">
        <v>41950</v>
      </c>
      <c r="C6799" s="535"/>
    </row>
    <row r="6800" spans="1:3" ht="13.5">
      <c r="A6800" s="527" t="s">
        <v>7713</v>
      </c>
      <c r="B6800" s="528">
        <v>41950</v>
      </c>
      <c r="C6800" s="535"/>
    </row>
    <row r="6801" spans="1:3" ht="13.5">
      <c r="A6801" s="527" t="s">
        <v>7714</v>
      </c>
      <c r="B6801" s="528">
        <v>41950</v>
      </c>
      <c r="C6801" s="535"/>
    </row>
    <row r="6802" spans="1:3" ht="13.5">
      <c r="A6802" s="527" t="s">
        <v>7715</v>
      </c>
      <c r="B6802" s="528">
        <v>41950</v>
      </c>
      <c r="C6802" s="535"/>
    </row>
    <row r="6803" spans="1:3" ht="13.5">
      <c r="A6803" s="527" t="s">
        <v>7716</v>
      </c>
      <c r="B6803" s="528">
        <v>41950</v>
      </c>
      <c r="C6803" s="535">
        <v>120</v>
      </c>
    </row>
    <row r="6804" spans="1:3" ht="13.5">
      <c r="A6804" s="527" t="s">
        <v>7717</v>
      </c>
      <c r="B6804" s="528">
        <v>41950</v>
      </c>
      <c r="C6804" s="535"/>
    </row>
    <row r="6805" spans="1:3" ht="13.5">
      <c r="A6805" s="527" t="s">
        <v>7718</v>
      </c>
      <c r="B6805" s="528">
        <v>41950</v>
      </c>
      <c r="C6805" s="535"/>
    </row>
    <row r="6806" spans="1:3" ht="13.5">
      <c r="A6806" s="527" t="s">
        <v>7719</v>
      </c>
      <c r="B6806" s="528">
        <v>41950</v>
      </c>
      <c r="C6806" s="535"/>
    </row>
    <row r="6807" spans="1:3" ht="13.5">
      <c r="A6807" s="527" t="s">
        <v>7720</v>
      </c>
      <c r="B6807" s="528">
        <v>41950</v>
      </c>
      <c r="C6807" s="535"/>
    </row>
    <row r="6808" spans="1:3" ht="13.5">
      <c r="A6808" s="527" t="s">
        <v>7721</v>
      </c>
      <c r="B6808" s="528">
        <v>41950</v>
      </c>
      <c r="C6808" s="535"/>
    </row>
    <row r="6809" spans="1:3" ht="13.5">
      <c r="A6809" s="527" t="s">
        <v>7722</v>
      </c>
      <c r="B6809" s="528">
        <v>41950</v>
      </c>
      <c r="C6809" s="535"/>
    </row>
    <row r="6810" spans="1:3" ht="13.5">
      <c r="A6810" s="527" t="s">
        <v>7723</v>
      </c>
      <c r="B6810" s="528">
        <v>41950</v>
      </c>
      <c r="C6810" s="535"/>
    </row>
    <row r="6811" spans="1:3" ht="13.5">
      <c r="A6811" s="527" t="s">
        <v>7724</v>
      </c>
      <c r="B6811" s="528">
        <v>41950</v>
      </c>
      <c r="C6811" s="535"/>
    </row>
    <row r="6812" spans="1:3" ht="13.5">
      <c r="A6812" s="527" t="s">
        <v>7725</v>
      </c>
      <c r="B6812" s="528">
        <v>41950</v>
      </c>
      <c r="C6812" s="535"/>
    </row>
    <row r="6813" spans="1:3" ht="13.5">
      <c r="A6813" s="527" t="s">
        <v>7726</v>
      </c>
      <c r="B6813" s="528">
        <v>41950</v>
      </c>
      <c r="C6813" s="535"/>
    </row>
    <row r="6814" spans="1:3" ht="13.5">
      <c r="A6814" s="527" t="s">
        <v>7727</v>
      </c>
      <c r="B6814" s="528">
        <v>41950</v>
      </c>
      <c r="C6814" s="535">
        <v>120</v>
      </c>
    </row>
    <row r="6815" spans="1:3" ht="13.5">
      <c r="A6815" s="527" t="s">
        <v>7728</v>
      </c>
      <c r="B6815" s="528">
        <v>41950</v>
      </c>
      <c r="C6815" s="535"/>
    </row>
    <row r="6816" spans="1:3" ht="13.5">
      <c r="A6816" s="527" t="s">
        <v>7729</v>
      </c>
      <c r="B6816" s="528">
        <v>41950</v>
      </c>
      <c r="C6816" s="535"/>
    </row>
    <row r="6817" spans="1:3" ht="13.5">
      <c r="A6817" s="527" t="s">
        <v>7730</v>
      </c>
      <c r="B6817" s="528">
        <v>41950</v>
      </c>
      <c r="C6817" s="535"/>
    </row>
    <row r="6818" spans="1:3" ht="13.5">
      <c r="A6818" s="527" t="s">
        <v>7731</v>
      </c>
      <c r="B6818" s="528">
        <v>41950</v>
      </c>
      <c r="C6818" s="535"/>
    </row>
    <row r="6819" spans="1:3" ht="13.5">
      <c r="A6819" s="527" t="s">
        <v>7732</v>
      </c>
      <c r="B6819" s="528">
        <v>41950</v>
      </c>
      <c r="C6819" s="535"/>
    </row>
    <row r="6820" spans="1:3" ht="13.5">
      <c r="A6820" s="527" t="s">
        <v>7733</v>
      </c>
      <c r="B6820" s="528">
        <v>41950</v>
      </c>
      <c r="C6820" s="535"/>
    </row>
    <row r="6821" spans="1:3" ht="13.5">
      <c r="A6821" s="527" t="s">
        <v>7734</v>
      </c>
      <c r="B6821" s="528">
        <v>41950</v>
      </c>
      <c r="C6821" s="535"/>
    </row>
    <row r="6822" spans="1:3" ht="13.5">
      <c r="A6822" s="527" t="s">
        <v>7735</v>
      </c>
      <c r="B6822" s="528">
        <v>41950</v>
      </c>
      <c r="C6822" s="535"/>
    </row>
    <row r="6823" spans="1:3" ht="13.5">
      <c r="A6823" s="527" t="s">
        <v>7736</v>
      </c>
      <c r="B6823" s="528">
        <v>41950</v>
      </c>
      <c r="C6823" s="535"/>
    </row>
    <row r="6824" spans="1:3" ht="13.5">
      <c r="A6824" s="527" t="s">
        <v>7737</v>
      </c>
      <c r="B6824" s="528">
        <v>41950</v>
      </c>
      <c r="C6824" s="535"/>
    </row>
    <row r="6825" spans="1:3" ht="13.5">
      <c r="A6825" s="527" t="s">
        <v>9884</v>
      </c>
      <c r="B6825" s="528">
        <v>41953</v>
      </c>
      <c r="C6825" s="535"/>
    </row>
    <row r="6826" spans="1:3" ht="13.5">
      <c r="A6826" s="527" t="s">
        <v>9885</v>
      </c>
      <c r="B6826" s="528">
        <v>41953</v>
      </c>
      <c r="C6826" s="535"/>
    </row>
    <row r="6827" spans="1:3" ht="13.5">
      <c r="A6827" s="527" t="s">
        <v>9886</v>
      </c>
      <c r="B6827" s="528">
        <v>41953</v>
      </c>
      <c r="C6827" s="535"/>
    </row>
    <row r="6828" spans="1:3" ht="13.5">
      <c r="A6828" s="527" t="s">
        <v>9887</v>
      </c>
      <c r="B6828" s="528">
        <v>41953</v>
      </c>
      <c r="C6828" s="535"/>
    </row>
    <row r="6829" spans="1:3" ht="13.5">
      <c r="A6829" s="527" t="s">
        <v>9888</v>
      </c>
      <c r="B6829" s="528">
        <v>41953</v>
      </c>
      <c r="C6829" s="535"/>
    </row>
    <row r="6830" spans="1:3" ht="13.5">
      <c r="A6830" s="527" t="s">
        <v>9889</v>
      </c>
      <c r="B6830" s="528">
        <v>41953</v>
      </c>
      <c r="C6830" s="535"/>
    </row>
    <row r="6831" spans="1:3" ht="13.5">
      <c r="A6831" s="527" t="s">
        <v>9890</v>
      </c>
      <c r="B6831" s="528">
        <v>41953</v>
      </c>
      <c r="C6831" s="535"/>
    </row>
    <row r="6832" spans="1:3" ht="13.5">
      <c r="A6832" s="527" t="s">
        <v>9891</v>
      </c>
      <c r="B6832" s="528">
        <v>41953</v>
      </c>
      <c r="C6832" s="535">
        <v>26</v>
      </c>
    </row>
    <row r="6833" spans="1:3" ht="13.5">
      <c r="A6833" s="527" t="s">
        <v>9892</v>
      </c>
      <c r="B6833" s="528">
        <v>41953</v>
      </c>
      <c r="C6833" s="535">
        <v>12</v>
      </c>
    </row>
    <row r="6834" spans="1:3" ht="13.5">
      <c r="A6834" s="527" t="s">
        <v>9893</v>
      </c>
      <c r="B6834" s="528">
        <v>41953</v>
      </c>
      <c r="C6834" s="535">
        <v>1</v>
      </c>
    </row>
    <row r="6835" spans="1:3" ht="13.5">
      <c r="A6835" s="527" t="s">
        <v>9894</v>
      </c>
      <c r="B6835" s="528">
        <v>41953</v>
      </c>
      <c r="C6835" s="535"/>
    </row>
    <row r="6836" spans="1:3" ht="13.5">
      <c r="A6836" s="527" t="s">
        <v>9895</v>
      </c>
      <c r="B6836" s="528">
        <v>41953</v>
      </c>
      <c r="C6836" s="535"/>
    </row>
    <row r="6837" spans="1:3" ht="13.5">
      <c r="A6837" s="527" t="s">
        <v>9896</v>
      </c>
      <c r="B6837" s="528">
        <v>41953</v>
      </c>
      <c r="C6837" s="535"/>
    </row>
    <row r="6838" spans="1:3" ht="13.5">
      <c r="A6838" s="527" t="s">
        <v>9897</v>
      </c>
      <c r="B6838" s="528">
        <v>41953</v>
      </c>
      <c r="C6838" s="535"/>
    </row>
    <row r="6839" spans="1:3" ht="13.5">
      <c r="A6839" s="527" t="s">
        <v>9898</v>
      </c>
      <c r="B6839" s="528">
        <v>41953</v>
      </c>
      <c r="C6839" s="535"/>
    </row>
    <row r="6840" spans="1:3" ht="13.5">
      <c r="A6840" s="527" t="s">
        <v>9899</v>
      </c>
      <c r="B6840" s="528">
        <v>41953</v>
      </c>
      <c r="C6840" s="535"/>
    </row>
    <row r="6841" spans="1:3" ht="13.5">
      <c r="A6841" s="527" t="s">
        <v>9900</v>
      </c>
      <c r="B6841" s="528">
        <v>41953</v>
      </c>
      <c r="C6841" s="535"/>
    </row>
    <row r="6842" spans="1:3" ht="13.5">
      <c r="A6842" s="527" t="s">
        <v>9901</v>
      </c>
      <c r="B6842" s="528">
        <v>41953</v>
      </c>
      <c r="C6842" s="535"/>
    </row>
    <row r="6843" spans="1:3" ht="13.5">
      <c r="A6843" s="527" t="s">
        <v>9902</v>
      </c>
      <c r="B6843" s="528">
        <v>41953</v>
      </c>
      <c r="C6843" s="535">
        <v>6</v>
      </c>
    </row>
    <row r="6844" spans="1:3" ht="13.5">
      <c r="A6844" s="527" t="s">
        <v>9903</v>
      </c>
      <c r="B6844" s="528">
        <v>41953</v>
      </c>
      <c r="C6844" s="535"/>
    </row>
    <row r="6845" spans="1:3" ht="13.5">
      <c r="A6845" s="527" t="s">
        <v>9904</v>
      </c>
      <c r="B6845" s="528">
        <v>41953</v>
      </c>
      <c r="C6845" s="535">
        <v>1</v>
      </c>
    </row>
    <row r="6846" spans="1:3" ht="13.5">
      <c r="A6846" s="527" t="s">
        <v>9905</v>
      </c>
      <c r="B6846" s="528">
        <v>41953</v>
      </c>
      <c r="C6846" s="535"/>
    </row>
    <row r="6847" spans="1:3" ht="13.5">
      <c r="A6847" s="527" t="s">
        <v>9906</v>
      </c>
      <c r="B6847" s="528">
        <v>41953</v>
      </c>
      <c r="C6847" s="535"/>
    </row>
    <row r="6848" spans="1:3" ht="13.5">
      <c r="A6848" s="527" t="s">
        <v>9907</v>
      </c>
      <c r="B6848" s="528">
        <v>41953</v>
      </c>
      <c r="C6848" s="535"/>
    </row>
    <row r="6849" spans="1:3" ht="13.5">
      <c r="A6849" s="527" t="s">
        <v>9908</v>
      </c>
      <c r="B6849" s="528">
        <v>41953</v>
      </c>
      <c r="C6849" s="535"/>
    </row>
    <row r="6850" spans="1:3" ht="13.5">
      <c r="A6850" s="527" t="s">
        <v>9909</v>
      </c>
      <c r="B6850" s="528">
        <v>41953</v>
      </c>
      <c r="C6850" s="535"/>
    </row>
    <row r="6851" spans="1:3" ht="13.5">
      <c r="A6851" s="527" t="s">
        <v>9910</v>
      </c>
      <c r="B6851" s="528">
        <v>41953</v>
      </c>
      <c r="C6851" s="535"/>
    </row>
    <row r="6852" spans="1:3" ht="13.5">
      <c r="A6852" s="527" t="s">
        <v>9911</v>
      </c>
      <c r="B6852" s="528">
        <v>41953</v>
      </c>
      <c r="C6852" s="535"/>
    </row>
    <row r="6853" spans="1:3" ht="13.5">
      <c r="A6853" s="527" t="s">
        <v>9912</v>
      </c>
      <c r="B6853" s="528">
        <v>41953</v>
      </c>
      <c r="C6853" s="535"/>
    </row>
    <row r="6854" spans="1:3" ht="13.5">
      <c r="A6854" s="527" t="s">
        <v>9913</v>
      </c>
      <c r="B6854" s="528">
        <v>41953</v>
      </c>
      <c r="C6854" s="535">
        <v>17</v>
      </c>
    </row>
    <row r="6855" spans="1:3" ht="13.5">
      <c r="A6855" s="527" t="s">
        <v>9914</v>
      </c>
      <c r="B6855" s="528">
        <v>41953</v>
      </c>
      <c r="C6855" s="535">
        <v>10</v>
      </c>
    </row>
    <row r="6856" spans="1:3" ht="13.5">
      <c r="A6856" s="527" t="s">
        <v>9915</v>
      </c>
      <c r="B6856" s="528">
        <v>41953</v>
      </c>
      <c r="C6856" s="535">
        <v>1</v>
      </c>
    </row>
    <row r="6857" spans="1:3" ht="13.5">
      <c r="A6857" s="527" t="s">
        <v>9916</v>
      </c>
      <c r="B6857" s="528">
        <v>41953</v>
      </c>
      <c r="C6857" s="535"/>
    </row>
    <row r="6858" spans="1:3" ht="13.5">
      <c r="A6858" s="527" t="s">
        <v>9917</v>
      </c>
      <c r="B6858" s="528">
        <v>41953</v>
      </c>
      <c r="C6858" s="535"/>
    </row>
    <row r="6859" spans="1:3" ht="13.5">
      <c r="A6859" s="527" t="s">
        <v>9918</v>
      </c>
      <c r="B6859" s="528">
        <v>41953</v>
      </c>
      <c r="C6859" s="535"/>
    </row>
    <row r="6860" spans="1:3" ht="13.5">
      <c r="A6860" s="527" t="s">
        <v>9919</v>
      </c>
      <c r="B6860" s="528">
        <v>41953</v>
      </c>
      <c r="C6860" s="535"/>
    </row>
    <row r="6861" spans="1:3" ht="13.5">
      <c r="A6861" s="527" t="s">
        <v>9920</v>
      </c>
      <c r="B6861" s="528">
        <v>41953</v>
      </c>
      <c r="C6861" s="535"/>
    </row>
    <row r="6862" spans="1:3" ht="13.5">
      <c r="A6862" s="527" t="s">
        <v>9921</v>
      </c>
      <c r="B6862" s="528">
        <v>41953</v>
      </c>
      <c r="C6862" s="535"/>
    </row>
    <row r="6863" spans="1:3" ht="13.5">
      <c r="A6863" s="527" t="s">
        <v>9922</v>
      </c>
      <c r="B6863" s="528">
        <v>41953</v>
      </c>
      <c r="C6863" s="535"/>
    </row>
    <row r="6864" spans="1:3" ht="13.5">
      <c r="A6864" s="527" t="s">
        <v>9923</v>
      </c>
      <c r="B6864" s="528">
        <v>41953</v>
      </c>
      <c r="C6864" s="535"/>
    </row>
    <row r="6865" spans="1:3" ht="13.5">
      <c r="A6865" s="527" t="s">
        <v>9924</v>
      </c>
      <c r="B6865" s="528">
        <v>41953</v>
      </c>
      <c r="C6865" s="535">
        <v>11</v>
      </c>
    </row>
    <row r="6866" spans="1:3" ht="13.5">
      <c r="A6866" s="527" t="s">
        <v>9925</v>
      </c>
      <c r="B6866" s="528">
        <v>41953</v>
      </c>
      <c r="C6866" s="535">
        <v>1</v>
      </c>
    </row>
    <row r="6867" spans="1:3" ht="13.5">
      <c r="A6867" s="527" t="s">
        <v>9926</v>
      </c>
      <c r="B6867" s="528">
        <v>41953</v>
      </c>
      <c r="C6867" s="535"/>
    </row>
    <row r="6868" spans="1:3" ht="13.5">
      <c r="A6868" s="527" t="s">
        <v>9927</v>
      </c>
      <c r="B6868" s="528">
        <v>41953</v>
      </c>
      <c r="C6868" s="535"/>
    </row>
    <row r="6869" spans="1:3" ht="13.5">
      <c r="A6869" s="527" t="s">
        <v>9928</v>
      </c>
      <c r="B6869" s="528">
        <v>41953</v>
      </c>
      <c r="C6869" s="535"/>
    </row>
    <row r="6870" spans="1:3" ht="13.5">
      <c r="A6870" s="527" t="s">
        <v>9929</v>
      </c>
      <c r="B6870" s="528">
        <v>41953</v>
      </c>
      <c r="C6870" s="535"/>
    </row>
    <row r="6871" spans="1:3" ht="13.5">
      <c r="A6871" s="527" t="s">
        <v>9930</v>
      </c>
      <c r="B6871" s="528">
        <v>41953</v>
      </c>
      <c r="C6871" s="535"/>
    </row>
    <row r="6872" spans="1:3" ht="13.5">
      <c r="A6872" s="527" t="s">
        <v>9931</v>
      </c>
      <c r="B6872" s="528">
        <v>41953</v>
      </c>
      <c r="C6872" s="535"/>
    </row>
    <row r="6873" spans="1:3" ht="13.5">
      <c r="A6873" s="527" t="s">
        <v>9932</v>
      </c>
      <c r="B6873" s="528">
        <v>41953</v>
      </c>
      <c r="C6873" s="535"/>
    </row>
    <row r="6874" spans="1:3" ht="13.5">
      <c r="A6874" s="527" t="s">
        <v>9933</v>
      </c>
      <c r="B6874" s="528">
        <v>41953</v>
      </c>
      <c r="C6874" s="535"/>
    </row>
    <row r="6875" spans="1:3" ht="13.5">
      <c r="A6875" s="527" t="s">
        <v>9934</v>
      </c>
      <c r="B6875" s="528">
        <v>41953</v>
      </c>
      <c r="C6875" s="535"/>
    </row>
    <row r="6876" spans="1:3" ht="13.5">
      <c r="A6876" s="527" t="s">
        <v>9935</v>
      </c>
      <c r="B6876" s="528">
        <v>41953</v>
      </c>
      <c r="C6876" s="535">
        <v>3</v>
      </c>
    </row>
    <row r="6877" spans="1:3" ht="13.5">
      <c r="A6877" s="527" t="s">
        <v>9936</v>
      </c>
      <c r="B6877" s="528">
        <v>41953</v>
      </c>
      <c r="C6877" s="535">
        <v>2</v>
      </c>
    </row>
    <row r="6878" spans="1:3" ht="13.5">
      <c r="A6878" s="527" t="s">
        <v>9937</v>
      </c>
      <c r="B6878" s="528">
        <v>41953</v>
      </c>
      <c r="C6878" s="535"/>
    </row>
    <row r="6879" spans="1:3" ht="13.5">
      <c r="A6879" s="527" t="s">
        <v>9938</v>
      </c>
      <c r="B6879" s="528">
        <v>41953</v>
      </c>
      <c r="C6879" s="535"/>
    </row>
    <row r="6880" spans="1:3" ht="13.5">
      <c r="A6880" s="527" t="s">
        <v>9939</v>
      </c>
      <c r="B6880" s="528">
        <v>41953</v>
      </c>
      <c r="C6880" s="535"/>
    </row>
    <row r="6881" spans="1:3" ht="13.5">
      <c r="A6881" s="527" t="s">
        <v>9940</v>
      </c>
      <c r="B6881" s="528">
        <v>41953</v>
      </c>
      <c r="C6881" s="535"/>
    </row>
    <row r="6882" spans="1:3" ht="13.5">
      <c r="A6882" s="527" t="s">
        <v>9941</v>
      </c>
      <c r="B6882" s="528">
        <v>41953</v>
      </c>
      <c r="C6882" s="535"/>
    </row>
    <row r="6883" spans="1:3" ht="13.5">
      <c r="A6883" s="527" t="s">
        <v>9942</v>
      </c>
      <c r="B6883" s="528">
        <v>41953</v>
      </c>
      <c r="C6883" s="535"/>
    </row>
    <row r="6884" spans="1:3" ht="13.5">
      <c r="A6884" s="527" t="s">
        <v>9943</v>
      </c>
      <c r="B6884" s="528">
        <v>41953</v>
      </c>
      <c r="C6884" s="535"/>
    </row>
    <row r="6885" spans="1:3" ht="13.5">
      <c r="A6885" s="527" t="s">
        <v>9944</v>
      </c>
      <c r="B6885" s="528">
        <v>41953</v>
      </c>
      <c r="C6885" s="535"/>
    </row>
    <row r="6886" spans="1:3" ht="13.5">
      <c r="A6886" s="527" t="s">
        <v>9945</v>
      </c>
      <c r="B6886" s="528">
        <v>41953</v>
      </c>
      <c r="C6886" s="535"/>
    </row>
    <row r="6887" spans="1:3" ht="13.5">
      <c r="A6887" s="527" t="s">
        <v>9946</v>
      </c>
      <c r="B6887" s="528">
        <v>41953</v>
      </c>
      <c r="C6887" s="535">
        <v>22</v>
      </c>
    </row>
    <row r="6888" spans="1:3" ht="13.5">
      <c r="A6888" s="527" t="s">
        <v>9947</v>
      </c>
      <c r="B6888" s="528">
        <v>41953</v>
      </c>
      <c r="C6888" s="535">
        <v>6</v>
      </c>
    </row>
    <row r="6889" spans="1:3" ht="13.5">
      <c r="A6889" s="527" t="s">
        <v>9948</v>
      </c>
      <c r="B6889" s="528">
        <v>41953</v>
      </c>
      <c r="C6889" s="535"/>
    </row>
    <row r="6890" spans="1:3" ht="13.5">
      <c r="A6890" s="527" t="s">
        <v>9949</v>
      </c>
      <c r="B6890" s="528">
        <v>41953</v>
      </c>
      <c r="C6890" s="535"/>
    </row>
    <row r="6891" spans="1:3" ht="13.5">
      <c r="A6891" s="527" t="s">
        <v>9950</v>
      </c>
      <c r="B6891" s="528">
        <v>41953</v>
      </c>
      <c r="C6891" s="535"/>
    </row>
    <row r="6892" spans="1:3" ht="13.5">
      <c r="A6892" s="527" t="s">
        <v>9951</v>
      </c>
      <c r="B6892" s="528">
        <v>41953</v>
      </c>
      <c r="C6892" s="535"/>
    </row>
    <row r="6893" spans="1:3" ht="13.5">
      <c r="A6893" s="527" t="s">
        <v>9952</v>
      </c>
      <c r="B6893" s="528">
        <v>41953</v>
      </c>
      <c r="C6893" s="535"/>
    </row>
    <row r="6894" spans="1:3" ht="13.5">
      <c r="A6894" s="527" t="s">
        <v>9953</v>
      </c>
      <c r="B6894" s="528">
        <v>41953</v>
      </c>
      <c r="C6894" s="535"/>
    </row>
    <row r="6895" spans="1:3" ht="13.5">
      <c r="A6895" s="527" t="s">
        <v>9954</v>
      </c>
      <c r="B6895" s="528">
        <v>41953</v>
      </c>
      <c r="C6895" s="535"/>
    </row>
    <row r="6896" spans="1:3" ht="13.5">
      <c r="A6896" s="527" t="s">
        <v>9955</v>
      </c>
      <c r="B6896" s="528">
        <v>41953</v>
      </c>
      <c r="C6896" s="535"/>
    </row>
    <row r="6897" spans="1:3" ht="13.5">
      <c r="A6897" s="527" t="s">
        <v>9956</v>
      </c>
      <c r="B6897" s="528">
        <v>41953</v>
      </c>
      <c r="C6897" s="535"/>
    </row>
    <row r="6898" spans="1:3" ht="13.5">
      <c r="A6898" s="527" t="s">
        <v>9957</v>
      </c>
      <c r="B6898" s="528">
        <v>41953</v>
      </c>
      <c r="C6898" s="535">
        <v>23</v>
      </c>
    </row>
    <row r="6899" spans="1:3" ht="13.5">
      <c r="A6899" s="527" t="s">
        <v>9958</v>
      </c>
      <c r="B6899" s="528">
        <v>41953</v>
      </c>
      <c r="C6899" s="535">
        <v>3</v>
      </c>
    </row>
    <row r="6900" spans="1:3" ht="13.5">
      <c r="A6900" s="527" t="s">
        <v>9959</v>
      </c>
      <c r="B6900" s="528">
        <v>41953</v>
      </c>
      <c r="C6900" s="535"/>
    </row>
    <row r="6901" spans="1:3" ht="13.5">
      <c r="A6901" s="527" t="s">
        <v>9960</v>
      </c>
      <c r="B6901" s="528">
        <v>41953</v>
      </c>
      <c r="C6901" s="535"/>
    </row>
    <row r="6902" spans="1:3" ht="13.5">
      <c r="A6902" s="527" t="s">
        <v>9961</v>
      </c>
      <c r="B6902" s="528">
        <v>41953</v>
      </c>
      <c r="C6902" s="535"/>
    </row>
    <row r="6903" spans="1:3" ht="13.5">
      <c r="A6903" s="527" t="s">
        <v>9962</v>
      </c>
      <c r="B6903" s="528">
        <v>41953</v>
      </c>
      <c r="C6903" s="535"/>
    </row>
    <row r="6904" spans="1:3" ht="13.5">
      <c r="A6904" s="527" t="s">
        <v>9963</v>
      </c>
      <c r="B6904" s="528">
        <v>41953</v>
      </c>
      <c r="C6904" s="535"/>
    </row>
    <row r="6905" spans="1:3" ht="13.5">
      <c r="A6905" s="527" t="s">
        <v>9964</v>
      </c>
      <c r="B6905" s="528">
        <v>41953</v>
      </c>
      <c r="C6905" s="535"/>
    </row>
    <row r="6906" spans="1:3" ht="13.5">
      <c r="A6906" s="527" t="s">
        <v>9965</v>
      </c>
      <c r="B6906" s="528">
        <v>41953</v>
      </c>
      <c r="C6906" s="535"/>
    </row>
    <row r="6907" spans="1:3" ht="13.5">
      <c r="A6907" s="527" t="s">
        <v>9966</v>
      </c>
      <c r="B6907" s="528">
        <v>41953</v>
      </c>
      <c r="C6907" s="535"/>
    </row>
    <row r="6908" spans="1:3" ht="13.5">
      <c r="A6908" s="527" t="s">
        <v>9967</v>
      </c>
      <c r="B6908" s="528">
        <v>41953</v>
      </c>
      <c r="C6908" s="535"/>
    </row>
    <row r="6909" spans="1:3" ht="13.5">
      <c r="A6909" s="527" t="s">
        <v>9968</v>
      </c>
      <c r="B6909" s="528">
        <v>41953</v>
      </c>
      <c r="C6909" s="535">
        <v>18</v>
      </c>
    </row>
    <row r="6910" spans="1:3" ht="13.5">
      <c r="A6910" s="527" t="s">
        <v>9969</v>
      </c>
      <c r="B6910" s="528">
        <v>41953</v>
      </c>
      <c r="C6910" s="535">
        <v>4</v>
      </c>
    </row>
    <row r="6911" spans="1:3" ht="13.5">
      <c r="A6911" s="527" t="s">
        <v>9970</v>
      </c>
      <c r="B6911" s="528">
        <v>41953</v>
      </c>
      <c r="C6911" s="535"/>
    </row>
    <row r="6912" spans="1:3" ht="13.5">
      <c r="A6912" s="527" t="s">
        <v>9971</v>
      </c>
      <c r="B6912" s="528">
        <v>41953</v>
      </c>
      <c r="C6912" s="535"/>
    </row>
    <row r="6913" spans="1:3" ht="13.5">
      <c r="A6913" s="527" t="s">
        <v>9972</v>
      </c>
      <c r="B6913" s="528">
        <v>41953</v>
      </c>
      <c r="C6913" s="535"/>
    </row>
    <row r="6914" spans="1:3" ht="13.5">
      <c r="A6914" s="527" t="s">
        <v>9973</v>
      </c>
      <c r="B6914" s="528">
        <v>41953</v>
      </c>
      <c r="C6914" s="535"/>
    </row>
    <row r="6915" spans="1:3" ht="13.5">
      <c r="A6915" s="527" t="s">
        <v>9974</v>
      </c>
      <c r="B6915" s="528">
        <v>41953</v>
      </c>
      <c r="C6915" s="535"/>
    </row>
    <row r="6916" spans="1:3" ht="13.5">
      <c r="A6916" s="527" t="s">
        <v>9975</v>
      </c>
      <c r="B6916" s="528">
        <v>41953</v>
      </c>
      <c r="C6916" s="535"/>
    </row>
    <row r="6917" spans="1:3" ht="13.5">
      <c r="A6917" s="527" t="s">
        <v>9976</v>
      </c>
      <c r="B6917" s="528">
        <v>41953</v>
      </c>
      <c r="C6917" s="535"/>
    </row>
    <row r="6918" spans="1:3" ht="13.5">
      <c r="A6918" s="527" t="s">
        <v>9977</v>
      </c>
      <c r="B6918" s="528">
        <v>41953</v>
      </c>
      <c r="C6918" s="535"/>
    </row>
    <row r="6919" spans="1:3" ht="13.5">
      <c r="A6919" s="527" t="s">
        <v>9978</v>
      </c>
      <c r="B6919" s="528">
        <v>41953</v>
      </c>
      <c r="C6919" s="535"/>
    </row>
    <row r="6920" spans="1:3" ht="13.5">
      <c r="A6920" s="527" t="s">
        <v>9979</v>
      </c>
      <c r="B6920" s="528">
        <v>41953</v>
      </c>
      <c r="C6920" s="535"/>
    </row>
    <row r="6921" spans="1:3" ht="13.5">
      <c r="A6921" s="527" t="s">
        <v>9980</v>
      </c>
      <c r="B6921" s="528">
        <v>41953</v>
      </c>
      <c r="C6921" s="535">
        <v>13</v>
      </c>
    </row>
    <row r="6922" spans="1:3" ht="13.5">
      <c r="A6922" s="527" t="s">
        <v>9981</v>
      </c>
      <c r="B6922" s="528">
        <v>41953</v>
      </c>
      <c r="C6922" s="535"/>
    </row>
    <row r="6923" spans="1:3" ht="13.5">
      <c r="A6923" s="527" t="s">
        <v>9982</v>
      </c>
      <c r="B6923" s="528">
        <v>41953</v>
      </c>
      <c r="C6923" s="535"/>
    </row>
    <row r="6924" spans="1:3" ht="13.5">
      <c r="A6924" s="527" t="s">
        <v>7740</v>
      </c>
      <c r="B6924" s="528">
        <v>41953</v>
      </c>
      <c r="C6924" s="535">
        <v>348</v>
      </c>
    </row>
    <row r="6925" spans="1:3" ht="13.5">
      <c r="A6925" s="527" t="s">
        <v>7741</v>
      </c>
      <c r="B6925" s="528">
        <v>41953</v>
      </c>
      <c r="C6925" s="535"/>
    </row>
    <row r="6926" spans="1:3" ht="13.5">
      <c r="A6926" s="527" t="s">
        <v>7742</v>
      </c>
      <c r="B6926" s="528">
        <v>41953</v>
      </c>
      <c r="C6926" s="535"/>
    </row>
    <row r="6927" spans="1:3" ht="13.5">
      <c r="A6927" s="527" t="s">
        <v>7743</v>
      </c>
      <c r="B6927" s="528">
        <v>41953</v>
      </c>
      <c r="C6927" s="535"/>
    </row>
    <row r="6928" spans="1:3" ht="13.5">
      <c r="A6928" s="527" t="s">
        <v>7744</v>
      </c>
      <c r="B6928" s="528">
        <v>41953</v>
      </c>
      <c r="C6928" s="535"/>
    </row>
    <row r="6929" spans="1:3" ht="13.5">
      <c r="A6929" s="527" t="s">
        <v>7745</v>
      </c>
      <c r="B6929" s="528">
        <v>41953</v>
      </c>
      <c r="C6929" s="535"/>
    </row>
    <row r="6930" spans="1:3" ht="13.5">
      <c r="A6930" s="527" t="s">
        <v>7746</v>
      </c>
      <c r="B6930" s="528">
        <v>41953</v>
      </c>
      <c r="C6930" s="535"/>
    </row>
    <row r="6931" spans="1:3" ht="13.5">
      <c r="A6931" s="527" t="s">
        <v>7747</v>
      </c>
      <c r="B6931" s="528">
        <v>41953</v>
      </c>
      <c r="C6931" s="535"/>
    </row>
    <row r="6932" spans="1:3" ht="13.5">
      <c r="A6932" s="527" t="s">
        <v>7748</v>
      </c>
      <c r="B6932" s="528">
        <v>41953</v>
      </c>
      <c r="C6932" s="535"/>
    </row>
    <row r="6933" spans="1:3" ht="13.5">
      <c r="A6933" s="527" t="s">
        <v>7749</v>
      </c>
      <c r="B6933" s="528">
        <v>41953</v>
      </c>
      <c r="C6933" s="535"/>
    </row>
    <row r="6934" spans="1:3" ht="13.5">
      <c r="A6934" s="527" t="s">
        <v>7750</v>
      </c>
      <c r="B6934" s="528">
        <v>41953</v>
      </c>
      <c r="C6934" s="535"/>
    </row>
    <row r="6935" spans="1:3" ht="13.5">
      <c r="A6935" s="527" t="s">
        <v>7751</v>
      </c>
      <c r="B6935" s="528">
        <v>41953</v>
      </c>
      <c r="C6935" s="535">
        <v>350</v>
      </c>
    </row>
    <row r="6936" spans="1:3" ht="13.5">
      <c r="A6936" s="527" t="s">
        <v>7752</v>
      </c>
      <c r="B6936" s="528">
        <v>41953</v>
      </c>
      <c r="C6936" s="535"/>
    </row>
    <row r="6937" spans="1:3" ht="13.5">
      <c r="A6937" s="527" t="s">
        <v>7753</v>
      </c>
      <c r="B6937" s="528">
        <v>41953</v>
      </c>
      <c r="C6937" s="535"/>
    </row>
    <row r="6938" spans="1:3" ht="13.5">
      <c r="A6938" s="527" t="s">
        <v>7754</v>
      </c>
      <c r="B6938" s="528">
        <v>41953</v>
      </c>
      <c r="C6938" s="535"/>
    </row>
    <row r="6939" spans="1:3" ht="13.5">
      <c r="A6939" s="527" t="s">
        <v>7755</v>
      </c>
      <c r="B6939" s="528">
        <v>41953</v>
      </c>
      <c r="C6939" s="535"/>
    </row>
    <row r="6940" spans="1:3" ht="13.5">
      <c r="A6940" s="527" t="s">
        <v>7756</v>
      </c>
      <c r="B6940" s="528">
        <v>41953</v>
      </c>
      <c r="C6940" s="535"/>
    </row>
    <row r="6941" spans="1:3" ht="13.5">
      <c r="A6941" s="527" t="s">
        <v>7757</v>
      </c>
      <c r="B6941" s="528">
        <v>41953</v>
      </c>
      <c r="C6941" s="535"/>
    </row>
    <row r="6942" spans="1:3" ht="13.5">
      <c r="A6942" s="527" t="s">
        <v>7758</v>
      </c>
      <c r="B6942" s="528">
        <v>41953</v>
      </c>
      <c r="C6942" s="535"/>
    </row>
    <row r="6943" spans="1:3" ht="13.5">
      <c r="A6943" s="527" t="s">
        <v>7759</v>
      </c>
      <c r="B6943" s="528">
        <v>41953</v>
      </c>
      <c r="C6943" s="535"/>
    </row>
    <row r="6944" spans="1:3" ht="13.5">
      <c r="A6944" s="527" t="s">
        <v>7760</v>
      </c>
      <c r="B6944" s="528">
        <v>41953</v>
      </c>
      <c r="C6944" s="535"/>
    </row>
    <row r="6945" spans="1:3" ht="13.5">
      <c r="A6945" s="527" t="s">
        <v>7761</v>
      </c>
      <c r="B6945" s="528">
        <v>41953</v>
      </c>
      <c r="C6945" s="535"/>
    </row>
    <row r="6946" spans="1:3" ht="13.5">
      <c r="A6946" s="527" t="s">
        <v>7762</v>
      </c>
      <c r="B6946" s="528">
        <v>41953</v>
      </c>
      <c r="C6946" s="535">
        <v>399</v>
      </c>
    </row>
    <row r="6947" spans="1:3" ht="13.5">
      <c r="A6947" s="527" t="s">
        <v>7763</v>
      </c>
      <c r="B6947" s="528">
        <v>41953</v>
      </c>
      <c r="C6947" s="535"/>
    </row>
    <row r="6948" spans="1:3" ht="13.5">
      <c r="A6948" s="527" t="s">
        <v>7764</v>
      </c>
      <c r="B6948" s="528">
        <v>41953</v>
      </c>
      <c r="C6948" s="535"/>
    </row>
    <row r="6949" spans="1:3" ht="13.5">
      <c r="A6949" s="527" t="s">
        <v>7765</v>
      </c>
      <c r="B6949" s="528">
        <v>41953</v>
      </c>
      <c r="C6949" s="535"/>
    </row>
    <row r="6950" spans="1:3" ht="13.5">
      <c r="A6950" s="527" t="s">
        <v>7766</v>
      </c>
      <c r="B6950" s="528">
        <v>41953</v>
      </c>
      <c r="C6950" s="535"/>
    </row>
    <row r="6951" spans="1:3" ht="13.5">
      <c r="A6951" s="527" t="s">
        <v>7767</v>
      </c>
      <c r="B6951" s="528">
        <v>41953</v>
      </c>
      <c r="C6951" s="535"/>
    </row>
    <row r="6952" spans="1:3" ht="13.5">
      <c r="A6952" s="527" t="s">
        <v>7768</v>
      </c>
      <c r="B6952" s="528">
        <v>41953</v>
      </c>
      <c r="C6952" s="535"/>
    </row>
    <row r="6953" spans="1:3" ht="13.5">
      <c r="A6953" s="527" t="s">
        <v>7769</v>
      </c>
      <c r="B6953" s="528">
        <v>41953</v>
      </c>
      <c r="C6953" s="535"/>
    </row>
    <row r="6954" spans="1:3" ht="13.5">
      <c r="A6954" s="527" t="s">
        <v>7770</v>
      </c>
      <c r="B6954" s="528">
        <v>41953</v>
      </c>
      <c r="C6954" s="535"/>
    </row>
    <row r="6955" spans="1:3" ht="13.5">
      <c r="A6955" s="527" t="s">
        <v>7771</v>
      </c>
      <c r="B6955" s="528">
        <v>41953</v>
      </c>
      <c r="C6955" s="535"/>
    </row>
    <row r="6956" spans="1:3" ht="13.5">
      <c r="A6956" s="527" t="s">
        <v>7772</v>
      </c>
      <c r="B6956" s="528">
        <v>41953</v>
      </c>
      <c r="C6956" s="535"/>
    </row>
    <row r="6957" spans="1:3" ht="13.5">
      <c r="A6957" s="527" t="s">
        <v>7773</v>
      </c>
      <c r="B6957" s="528">
        <v>41953</v>
      </c>
      <c r="C6957" s="535">
        <v>396</v>
      </c>
    </row>
    <row r="6958" spans="1:3" ht="13.5">
      <c r="A6958" s="527" t="s">
        <v>7774</v>
      </c>
      <c r="B6958" s="528">
        <v>41953</v>
      </c>
      <c r="C6958" s="535"/>
    </row>
    <row r="6959" spans="1:3" ht="13.5">
      <c r="A6959" s="527" t="s">
        <v>7775</v>
      </c>
      <c r="B6959" s="528">
        <v>41953</v>
      </c>
      <c r="C6959" s="535"/>
    </row>
    <row r="6960" spans="1:3" ht="13.5">
      <c r="A6960" s="527" t="s">
        <v>7776</v>
      </c>
      <c r="B6960" s="528">
        <v>41953</v>
      </c>
      <c r="C6960" s="535"/>
    </row>
    <row r="6961" spans="1:3" ht="13.5">
      <c r="A6961" s="527" t="s">
        <v>7777</v>
      </c>
      <c r="B6961" s="528">
        <v>41953</v>
      </c>
      <c r="C6961" s="535"/>
    </row>
    <row r="6962" spans="1:3" ht="13.5">
      <c r="A6962" s="527" t="s">
        <v>7778</v>
      </c>
      <c r="B6962" s="528">
        <v>41953</v>
      </c>
      <c r="C6962" s="535"/>
    </row>
    <row r="6963" spans="1:3" ht="13.5">
      <c r="A6963" s="527" t="s">
        <v>7779</v>
      </c>
      <c r="B6963" s="528">
        <v>41953</v>
      </c>
      <c r="C6963" s="535"/>
    </row>
    <row r="6964" spans="1:3" ht="13.5">
      <c r="A6964" s="527" t="s">
        <v>7780</v>
      </c>
      <c r="B6964" s="528">
        <v>41953</v>
      </c>
      <c r="C6964" s="535"/>
    </row>
    <row r="6965" spans="1:3" ht="13.5">
      <c r="A6965" s="527" t="s">
        <v>7781</v>
      </c>
      <c r="B6965" s="528">
        <v>41953</v>
      </c>
      <c r="C6965" s="535"/>
    </row>
    <row r="6966" spans="1:3" ht="13.5">
      <c r="A6966" s="527" t="s">
        <v>7782</v>
      </c>
      <c r="B6966" s="528">
        <v>41953</v>
      </c>
      <c r="C6966" s="535"/>
    </row>
    <row r="6967" spans="1:3" ht="13.5">
      <c r="A6967" s="527" t="s">
        <v>7783</v>
      </c>
      <c r="B6967" s="528">
        <v>41953</v>
      </c>
      <c r="C6967" s="535"/>
    </row>
    <row r="6968" spans="1:3" ht="13.5">
      <c r="A6968" s="527" t="s">
        <v>7784</v>
      </c>
      <c r="B6968" s="528">
        <v>41953</v>
      </c>
      <c r="C6968" s="535">
        <v>400</v>
      </c>
    </row>
    <row r="6969" spans="1:3" ht="13.5">
      <c r="A6969" s="527" t="s">
        <v>7785</v>
      </c>
      <c r="B6969" s="528">
        <v>41953</v>
      </c>
      <c r="C6969" s="535"/>
    </row>
    <row r="6970" spans="1:3" ht="13.5">
      <c r="A6970" s="527" t="s">
        <v>7786</v>
      </c>
      <c r="B6970" s="528">
        <v>41953</v>
      </c>
      <c r="C6970" s="535"/>
    </row>
    <row r="6971" spans="1:3" ht="13.5">
      <c r="A6971" s="527" t="s">
        <v>7787</v>
      </c>
      <c r="B6971" s="528">
        <v>41953</v>
      </c>
      <c r="C6971" s="535"/>
    </row>
    <row r="6972" spans="1:3" ht="13.5">
      <c r="A6972" s="527" t="s">
        <v>7788</v>
      </c>
      <c r="B6972" s="528">
        <v>41953</v>
      </c>
      <c r="C6972" s="535"/>
    </row>
    <row r="6973" spans="1:3" ht="13.5">
      <c r="A6973" s="527" t="s">
        <v>7789</v>
      </c>
      <c r="B6973" s="528">
        <v>41953</v>
      </c>
      <c r="C6973" s="535"/>
    </row>
    <row r="6974" spans="1:3" ht="13.5">
      <c r="A6974" s="527" t="s">
        <v>7790</v>
      </c>
      <c r="B6974" s="528">
        <v>41953</v>
      </c>
      <c r="C6974" s="535"/>
    </row>
    <row r="6975" spans="1:3" ht="13.5">
      <c r="A6975" s="527" t="s">
        <v>7791</v>
      </c>
      <c r="B6975" s="528">
        <v>41953</v>
      </c>
      <c r="C6975" s="535"/>
    </row>
    <row r="6976" spans="1:3" ht="13.5">
      <c r="A6976" s="527" t="s">
        <v>7792</v>
      </c>
      <c r="B6976" s="528">
        <v>41953</v>
      </c>
      <c r="C6976" s="535"/>
    </row>
    <row r="6977" spans="1:3" ht="13.5">
      <c r="A6977" s="527" t="s">
        <v>7793</v>
      </c>
      <c r="B6977" s="528">
        <v>41953</v>
      </c>
      <c r="C6977" s="535"/>
    </row>
    <row r="6978" spans="1:3" ht="13.5">
      <c r="A6978" s="527" t="s">
        <v>7794</v>
      </c>
      <c r="B6978" s="528">
        <v>41953</v>
      </c>
      <c r="C6978" s="535"/>
    </row>
    <row r="6979" spans="1:3" ht="13.5">
      <c r="A6979" s="527" t="s">
        <v>7795</v>
      </c>
      <c r="B6979" s="528">
        <v>41953</v>
      </c>
      <c r="C6979" s="535">
        <v>150</v>
      </c>
    </row>
    <row r="6980" spans="1:3" ht="13.5">
      <c r="A6980" s="527" t="s">
        <v>7796</v>
      </c>
      <c r="B6980" s="528">
        <v>41953</v>
      </c>
      <c r="C6980" s="535"/>
    </row>
    <row r="6981" spans="1:3" ht="13.5">
      <c r="A6981" s="527" t="s">
        <v>7797</v>
      </c>
      <c r="B6981" s="528">
        <v>41953</v>
      </c>
      <c r="C6981" s="535"/>
    </row>
    <row r="6982" spans="1:3" ht="13.5">
      <c r="A6982" s="527" t="s">
        <v>7798</v>
      </c>
      <c r="B6982" s="528">
        <v>41953</v>
      </c>
      <c r="C6982" s="535"/>
    </row>
    <row r="6983" spans="1:3" ht="13.5">
      <c r="A6983" s="527" t="s">
        <v>7799</v>
      </c>
      <c r="B6983" s="528">
        <v>41953</v>
      </c>
      <c r="C6983" s="535"/>
    </row>
    <row r="6984" spans="1:3" ht="13.5">
      <c r="A6984" s="527" t="s">
        <v>7800</v>
      </c>
      <c r="B6984" s="528">
        <v>41953</v>
      </c>
      <c r="C6984" s="535"/>
    </row>
    <row r="6985" spans="1:3" ht="13.5">
      <c r="A6985" s="527" t="s">
        <v>7801</v>
      </c>
      <c r="B6985" s="528">
        <v>41953</v>
      </c>
      <c r="C6985" s="535"/>
    </row>
    <row r="6986" spans="1:3" ht="13.5">
      <c r="A6986" s="527" t="s">
        <v>7802</v>
      </c>
      <c r="B6986" s="528">
        <v>41953</v>
      </c>
      <c r="C6986" s="535"/>
    </row>
    <row r="6987" spans="1:3" ht="13.5">
      <c r="A6987" s="527" t="s">
        <v>7803</v>
      </c>
      <c r="B6987" s="528">
        <v>41953</v>
      </c>
      <c r="C6987" s="535"/>
    </row>
    <row r="6988" spans="1:3" ht="13.5">
      <c r="A6988" s="527" t="s">
        <v>7804</v>
      </c>
      <c r="B6988" s="528">
        <v>41953</v>
      </c>
      <c r="C6988" s="535"/>
    </row>
    <row r="6989" spans="1:3" ht="13.5">
      <c r="A6989" s="527" t="s">
        <v>7805</v>
      </c>
      <c r="B6989" s="528">
        <v>41953</v>
      </c>
      <c r="C6989" s="535"/>
    </row>
    <row r="6990" spans="1:3" ht="13.5">
      <c r="A6990" s="527" t="s">
        <v>7806</v>
      </c>
      <c r="B6990" s="528">
        <v>41953</v>
      </c>
      <c r="C6990" s="535">
        <v>150</v>
      </c>
    </row>
    <row r="6991" spans="1:3" ht="13.5">
      <c r="A6991" s="527" t="s">
        <v>7807</v>
      </c>
      <c r="B6991" s="528">
        <v>41953</v>
      </c>
      <c r="C6991" s="535"/>
    </row>
    <row r="6992" spans="1:3" ht="13.5">
      <c r="A6992" s="527" t="s">
        <v>7808</v>
      </c>
      <c r="B6992" s="528">
        <v>41953</v>
      </c>
      <c r="C6992" s="535"/>
    </row>
    <row r="6993" spans="1:3" ht="13.5">
      <c r="A6993" s="527" t="s">
        <v>7809</v>
      </c>
      <c r="B6993" s="528">
        <v>41953</v>
      </c>
      <c r="C6993" s="535"/>
    </row>
    <row r="6994" spans="1:3" ht="13.5">
      <c r="A6994" s="527" t="s">
        <v>7810</v>
      </c>
      <c r="B6994" s="528">
        <v>41953</v>
      </c>
      <c r="C6994" s="535"/>
    </row>
    <row r="6995" spans="1:3" ht="13.5">
      <c r="A6995" s="527" t="s">
        <v>7811</v>
      </c>
      <c r="B6995" s="528">
        <v>41953</v>
      </c>
      <c r="C6995" s="535"/>
    </row>
    <row r="6996" spans="1:3" ht="13.5">
      <c r="A6996" s="527" t="s">
        <v>7812</v>
      </c>
      <c r="B6996" s="528">
        <v>41953</v>
      </c>
      <c r="C6996" s="535"/>
    </row>
    <row r="6997" spans="1:3" ht="13.5">
      <c r="A6997" s="527" t="s">
        <v>7813</v>
      </c>
      <c r="B6997" s="528">
        <v>41953</v>
      </c>
      <c r="C6997" s="535"/>
    </row>
    <row r="6998" spans="1:3" ht="13.5">
      <c r="A6998" s="527" t="s">
        <v>7814</v>
      </c>
      <c r="B6998" s="528">
        <v>41953</v>
      </c>
      <c r="C6998" s="535"/>
    </row>
    <row r="6999" spans="1:3" ht="13.5">
      <c r="A6999" s="527" t="s">
        <v>7815</v>
      </c>
      <c r="B6999" s="528">
        <v>41953</v>
      </c>
      <c r="C6999" s="535"/>
    </row>
    <row r="7000" spans="1:3" ht="13.5">
      <c r="A7000" s="527" t="s">
        <v>7816</v>
      </c>
      <c r="B7000" s="528">
        <v>41953</v>
      </c>
      <c r="C7000" s="535"/>
    </row>
    <row r="7001" spans="1:3" ht="13.5">
      <c r="A7001" s="527" t="s">
        <v>7817</v>
      </c>
      <c r="B7001" s="528">
        <v>41953</v>
      </c>
      <c r="C7001" s="535">
        <v>150</v>
      </c>
    </row>
    <row r="7002" spans="1:3" ht="13.5">
      <c r="A7002" s="527" t="s">
        <v>7818</v>
      </c>
      <c r="B7002" s="528">
        <v>41953</v>
      </c>
      <c r="C7002" s="535"/>
    </row>
    <row r="7003" spans="1:3" ht="13.5">
      <c r="A7003" s="527" t="s">
        <v>7819</v>
      </c>
      <c r="B7003" s="528">
        <v>41953</v>
      </c>
      <c r="C7003" s="535"/>
    </row>
    <row r="7004" spans="1:3" ht="13.5">
      <c r="A7004" s="527" t="s">
        <v>7820</v>
      </c>
      <c r="B7004" s="528">
        <v>41953</v>
      </c>
      <c r="C7004" s="535"/>
    </row>
    <row r="7005" spans="1:3" ht="13.5">
      <c r="A7005" s="527" t="s">
        <v>7821</v>
      </c>
      <c r="B7005" s="528">
        <v>41953</v>
      </c>
      <c r="C7005" s="535"/>
    </row>
    <row r="7006" spans="1:3" ht="13.5">
      <c r="A7006" s="527" t="s">
        <v>7822</v>
      </c>
      <c r="B7006" s="528">
        <v>41953</v>
      </c>
      <c r="C7006" s="535"/>
    </row>
    <row r="7007" spans="1:3" ht="13.5">
      <c r="A7007" s="527" t="s">
        <v>7823</v>
      </c>
      <c r="B7007" s="528">
        <v>41953</v>
      </c>
      <c r="C7007" s="535"/>
    </row>
    <row r="7008" spans="1:3" ht="13.5">
      <c r="A7008" s="527" t="s">
        <v>7824</v>
      </c>
      <c r="B7008" s="528">
        <v>41953</v>
      </c>
      <c r="C7008" s="535"/>
    </row>
    <row r="7009" spans="1:3" ht="13.5">
      <c r="A7009" s="527" t="s">
        <v>7825</v>
      </c>
      <c r="B7009" s="528">
        <v>41953</v>
      </c>
      <c r="C7009" s="535"/>
    </row>
    <row r="7010" spans="1:3" ht="13.5">
      <c r="A7010" s="527" t="s">
        <v>7826</v>
      </c>
      <c r="B7010" s="528">
        <v>41953</v>
      </c>
      <c r="C7010" s="535"/>
    </row>
    <row r="7011" spans="1:3" ht="13.5">
      <c r="A7011" s="527" t="s">
        <v>7827</v>
      </c>
      <c r="B7011" s="528">
        <v>41953</v>
      </c>
      <c r="C7011" s="535"/>
    </row>
    <row r="7012" spans="1:3" ht="13.5">
      <c r="A7012" s="527" t="s">
        <v>7828</v>
      </c>
      <c r="B7012" s="528">
        <v>41953</v>
      </c>
      <c r="C7012" s="535">
        <v>150</v>
      </c>
    </row>
    <row r="7013" spans="1:3" ht="13.5">
      <c r="A7013" s="527" t="s">
        <v>7829</v>
      </c>
      <c r="B7013" s="528">
        <v>41953</v>
      </c>
      <c r="C7013" s="535"/>
    </row>
    <row r="7014" spans="1:3" ht="13.5">
      <c r="A7014" s="527" t="s">
        <v>7830</v>
      </c>
      <c r="B7014" s="528">
        <v>41953</v>
      </c>
      <c r="C7014" s="535"/>
    </row>
    <row r="7015" spans="1:3" ht="13.5">
      <c r="A7015" s="527" t="s">
        <v>7831</v>
      </c>
      <c r="B7015" s="528">
        <v>41953</v>
      </c>
      <c r="C7015" s="535"/>
    </row>
    <row r="7016" spans="1:3" ht="13.5">
      <c r="A7016" s="527" t="s">
        <v>7832</v>
      </c>
      <c r="B7016" s="528">
        <v>41953</v>
      </c>
      <c r="C7016" s="535"/>
    </row>
    <row r="7017" spans="1:3" ht="13.5">
      <c r="A7017" s="527" t="s">
        <v>7833</v>
      </c>
      <c r="B7017" s="528">
        <v>41953</v>
      </c>
      <c r="C7017" s="535"/>
    </row>
    <row r="7018" spans="1:3" ht="13.5">
      <c r="A7018" s="527" t="s">
        <v>7834</v>
      </c>
      <c r="B7018" s="528">
        <v>41953</v>
      </c>
      <c r="C7018" s="535"/>
    </row>
    <row r="7019" spans="1:3" ht="13.5">
      <c r="A7019" s="527" t="s">
        <v>7835</v>
      </c>
      <c r="B7019" s="528">
        <v>41953</v>
      </c>
      <c r="C7019" s="535"/>
    </row>
    <row r="7020" spans="1:3" ht="13.5">
      <c r="A7020" s="527" t="s">
        <v>7836</v>
      </c>
      <c r="B7020" s="528">
        <v>41953</v>
      </c>
      <c r="C7020" s="535"/>
    </row>
    <row r="7021" spans="1:3" ht="13.5">
      <c r="A7021" s="527" t="s">
        <v>7837</v>
      </c>
      <c r="B7021" s="528">
        <v>41953</v>
      </c>
      <c r="C7021" s="535"/>
    </row>
    <row r="7022" spans="1:3" ht="13.5">
      <c r="A7022" s="527" t="s">
        <v>7838</v>
      </c>
      <c r="B7022" s="528">
        <v>41953</v>
      </c>
      <c r="C7022" s="535"/>
    </row>
    <row r="7023" spans="1:3" ht="13.5">
      <c r="A7023" s="527" t="s">
        <v>7839</v>
      </c>
      <c r="B7023" s="528">
        <v>41953</v>
      </c>
      <c r="C7023" s="535">
        <v>149</v>
      </c>
    </row>
    <row r="7024" spans="1:3" ht="13.5">
      <c r="A7024" s="527" t="s">
        <v>7840</v>
      </c>
      <c r="B7024" s="528">
        <v>41953</v>
      </c>
      <c r="C7024" s="535">
        <v>400</v>
      </c>
    </row>
    <row r="7025" spans="1:3" ht="13.5">
      <c r="A7025" s="527" t="s">
        <v>7841</v>
      </c>
      <c r="B7025" s="528">
        <v>41953</v>
      </c>
      <c r="C7025" s="535"/>
    </row>
    <row r="7026" spans="1:3" ht="13.5">
      <c r="A7026" s="527" t="s">
        <v>7842</v>
      </c>
      <c r="B7026" s="528">
        <v>41953</v>
      </c>
      <c r="C7026" s="535"/>
    </row>
    <row r="7027" spans="1:3" ht="13.5">
      <c r="A7027" s="527" t="s">
        <v>7843</v>
      </c>
      <c r="B7027" s="528">
        <v>41953</v>
      </c>
      <c r="C7027" s="535"/>
    </row>
    <row r="7028" spans="1:3" ht="13.5">
      <c r="A7028" s="527" t="s">
        <v>7844</v>
      </c>
      <c r="B7028" s="528">
        <v>41953</v>
      </c>
      <c r="C7028" s="535"/>
    </row>
    <row r="7029" spans="1:3" ht="13.5">
      <c r="A7029" s="527" t="s">
        <v>7845</v>
      </c>
      <c r="B7029" s="528">
        <v>41953</v>
      </c>
      <c r="C7029" s="535"/>
    </row>
    <row r="7030" spans="1:3" ht="13.5">
      <c r="A7030" s="527" t="s">
        <v>7846</v>
      </c>
      <c r="B7030" s="528">
        <v>41953</v>
      </c>
      <c r="C7030" s="535"/>
    </row>
    <row r="7031" spans="1:3" ht="13.5">
      <c r="A7031" s="527" t="s">
        <v>7847</v>
      </c>
      <c r="B7031" s="528">
        <v>41953</v>
      </c>
      <c r="C7031" s="535"/>
    </row>
    <row r="7032" spans="1:3" ht="13.5">
      <c r="A7032" s="527" t="s">
        <v>7848</v>
      </c>
      <c r="B7032" s="528">
        <v>41953</v>
      </c>
      <c r="C7032" s="535"/>
    </row>
    <row r="7033" spans="1:3" ht="13.5">
      <c r="A7033" s="527" t="s">
        <v>7849</v>
      </c>
      <c r="B7033" s="528">
        <v>41953</v>
      </c>
      <c r="C7033" s="535"/>
    </row>
    <row r="7034" spans="1:3" ht="13.5">
      <c r="A7034" s="527" t="s">
        <v>7850</v>
      </c>
      <c r="B7034" s="528">
        <v>41953</v>
      </c>
      <c r="C7034" s="535">
        <v>147</v>
      </c>
    </row>
    <row r="7035" spans="1:3" ht="13.5">
      <c r="A7035" s="527" t="s">
        <v>7851</v>
      </c>
      <c r="B7035" s="528">
        <v>41953</v>
      </c>
      <c r="C7035" s="535">
        <v>400</v>
      </c>
    </row>
    <row r="7036" spans="1:3" ht="13.5">
      <c r="A7036" s="527" t="s">
        <v>7852</v>
      </c>
      <c r="B7036" s="528">
        <v>41953</v>
      </c>
      <c r="C7036" s="535"/>
    </row>
    <row r="7037" spans="1:3" ht="13.5">
      <c r="A7037" s="527" t="s">
        <v>7853</v>
      </c>
      <c r="B7037" s="528">
        <v>41953</v>
      </c>
      <c r="C7037" s="535"/>
    </row>
    <row r="7038" spans="1:3" ht="13.5">
      <c r="A7038" s="527" t="s">
        <v>7854</v>
      </c>
      <c r="B7038" s="528">
        <v>41953</v>
      </c>
      <c r="C7038" s="535"/>
    </row>
    <row r="7039" spans="1:3" ht="13.5">
      <c r="A7039" s="527" t="s">
        <v>7855</v>
      </c>
      <c r="B7039" s="528">
        <v>41953</v>
      </c>
      <c r="C7039" s="535"/>
    </row>
    <row r="7040" spans="1:3" ht="13.5">
      <c r="A7040" s="527" t="s">
        <v>7856</v>
      </c>
      <c r="B7040" s="528">
        <v>41953</v>
      </c>
      <c r="C7040" s="535"/>
    </row>
    <row r="7041" spans="1:3" ht="13.5">
      <c r="A7041" s="527" t="s">
        <v>7857</v>
      </c>
      <c r="B7041" s="528">
        <v>41953</v>
      </c>
      <c r="C7041" s="535"/>
    </row>
    <row r="7042" spans="1:3" ht="13.5">
      <c r="A7042" s="527" t="s">
        <v>7858</v>
      </c>
      <c r="B7042" s="528">
        <v>41953</v>
      </c>
      <c r="C7042" s="535"/>
    </row>
    <row r="7043" spans="1:3" ht="13.5">
      <c r="A7043" s="527" t="s">
        <v>7859</v>
      </c>
      <c r="B7043" s="528">
        <v>41953</v>
      </c>
      <c r="C7043" s="535"/>
    </row>
    <row r="7044" spans="1:3" ht="13.5">
      <c r="A7044" s="527" t="s">
        <v>7860</v>
      </c>
      <c r="B7044" s="528">
        <v>41953</v>
      </c>
      <c r="C7044" s="535"/>
    </row>
    <row r="7045" spans="1:3" ht="13.5">
      <c r="A7045" s="527" t="s">
        <v>7861</v>
      </c>
      <c r="B7045" s="528">
        <v>41953</v>
      </c>
      <c r="C7045" s="535">
        <v>149</v>
      </c>
    </row>
    <row r="7046" spans="1:3" ht="13.5">
      <c r="A7046" s="527" t="s">
        <v>7862</v>
      </c>
      <c r="B7046" s="528">
        <v>41953</v>
      </c>
      <c r="C7046" s="535">
        <v>400</v>
      </c>
    </row>
    <row r="7047" spans="1:3" ht="13.5">
      <c r="A7047" s="527" t="s">
        <v>7863</v>
      </c>
      <c r="B7047" s="528">
        <v>41953</v>
      </c>
      <c r="C7047" s="535"/>
    </row>
    <row r="7048" spans="1:3" ht="13.5">
      <c r="A7048" s="527" t="s">
        <v>7864</v>
      </c>
      <c r="B7048" s="528">
        <v>41953</v>
      </c>
      <c r="C7048" s="535"/>
    </row>
    <row r="7049" spans="1:3" ht="13.5">
      <c r="A7049" s="527" t="s">
        <v>7865</v>
      </c>
      <c r="B7049" s="528">
        <v>41953</v>
      </c>
      <c r="C7049" s="535"/>
    </row>
    <row r="7050" spans="1:3" ht="13.5">
      <c r="A7050" s="527" t="s">
        <v>7866</v>
      </c>
      <c r="B7050" s="528">
        <v>41953</v>
      </c>
      <c r="C7050" s="535"/>
    </row>
    <row r="7051" spans="1:3" ht="13.5">
      <c r="A7051" s="527" t="s">
        <v>7867</v>
      </c>
      <c r="B7051" s="528">
        <v>41953</v>
      </c>
      <c r="C7051" s="535"/>
    </row>
    <row r="7052" spans="1:3" ht="13.5">
      <c r="A7052" s="527" t="s">
        <v>7868</v>
      </c>
      <c r="B7052" s="528">
        <v>41953</v>
      </c>
      <c r="C7052" s="535"/>
    </row>
    <row r="7053" spans="1:3" ht="13.5">
      <c r="A7053" s="527" t="s">
        <v>7869</v>
      </c>
      <c r="B7053" s="528">
        <v>41953</v>
      </c>
      <c r="C7053" s="535"/>
    </row>
    <row r="7054" spans="1:3" ht="13.5">
      <c r="A7054" s="527" t="s">
        <v>7870</v>
      </c>
      <c r="B7054" s="528">
        <v>41953</v>
      </c>
      <c r="C7054" s="535"/>
    </row>
    <row r="7055" spans="1:3" ht="13.5">
      <c r="A7055" s="527" t="s">
        <v>7871</v>
      </c>
      <c r="B7055" s="528">
        <v>41953</v>
      </c>
      <c r="C7055" s="535"/>
    </row>
    <row r="7056" spans="1:3" ht="13.5">
      <c r="A7056" s="527" t="s">
        <v>7872</v>
      </c>
      <c r="B7056" s="528">
        <v>41953</v>
      </c>
      <c r="C7056" s="535"/>
    </row>
    <row r="7057" spans="1:3" ht="13.5">
      <c r="A7057" s="527" t="s">
        <v>7873</v>
      </c>
      <c r="B7057" s="528">
        <v>41953</v>
      </c>
      <c r="C7057" s="535"/>
    </row>
    <row r="7058" spans="1:3" ht="13.5">
      <c r="A7058" s="527" t="s">
        <v>7874</v>
      </c>
      <c r="B7058" s="528">
        <v>41953</v>
      </c>
      <c r="C7058" s="535">
        <v>79</v>
      </c>
    </row>
    <row r="7059" spans="1:3" ht="13.5">
      <c r="A7059" s="527" t="s">
        <v>7875</v>
      </c>
      <c r="B7059" s="528">
        <v>41953</v>
      </c>
      <c r="C7059" s="535">
        <v>80</v>
      </c>
    </row>
    <row r="7060" spans="1:3" ht="13.5">
      <c r="A7060" s="527" t="s">
        <v>7876</v>
      </c>
      <c r="B7060" s="528">
        <v>41953</v>
      </c>
      <c r="C7060" s="535"/>
    </row>
    <row r="7061" spans="1:3" ht="13.5">
      <c r="A7061" s="527" t="s">
        <v>7877</v>
      </c>
      <c r="B7061" s="528">
        <v>41953</v>
      </c>
      <c r="C7061" s="535"/>
    </row>
    <row r="7062" spans="1:3" ht="13.5">
      <c r="A7062" s="527" t="s">
        <v>7878</v>
      </c>
      <c r="B7062" s="528">
        <v>41953</v>
      </c>
      <c r="C7062" s="535"/>
    </row>
    <row r="7063" spans="1:3" ht="13.5">
      <c r="A7063" s="527" t="s">
        <v>7879</v>
      </c>
      <c r="B7063" s="528">
        <v>41953</v>
      </c>
      <c r="C7063" s="535"/>
    </row>
    <row r="7064" spans="1:3" ht="13.5">
      <c r="A7064" s="527" t="s">
        <v>7880</v>
      </c>
      <c r="B7064" s="528">
        <v>41953</v>
      </c>
      <c r="C7064" s="535"/>
    </row>
    <row r="7065" spans="1:3" ht="13.5">
      <c r="A7065" s="527" t="s">
        <v>7881</v>
      </c>
      <c r="B7065" s="528">
        <v>41953</v>
      </c>
      <c r="C7065" s="535"/>
    </row>
    <row r="7066" spans="1:3" ht="13.5">
      <c r="A7066" s="527" t="s">
        <v>7882</v>
      </c>
      <c r="B7066" s="528">
        <v>41953</v>
      </c>
      <c r="C7066" s="535"/>
    </row>
    <row r="7067" spans="1:3" ht="13.5">
      <c r="A7067" s="527" t="s">
        <v>7883</v>
      </c>
      <c r="B7067" s="528">
        <v>41953</v>
      </c>
      <c r="C7067" s="535"/>
    </row>
    <row r="7068" spans="1:3" ht="13.5">
      <c r="A7068" s="527" t="s">
        <v>7884</v>
      </c>
      <c r="B7068" s="528">
        <v>41953</v>
      </c>
      <c r="C7068" s="535"/>
    </row>
    <row r="7069" spans="1:3" ht="13.5">
      <c r="A7069" s="527" t="s">
        <v>7885</v>
      </c>
      <c r="B7069" s="528">
        <v>41953</v>
      </c>
      <c r="C7069" s="535">
        <v>80</v>
      </c>
    </row>
    <row r="7070" spans="1:3" ht="13.5">
      <c r="A7070" s="527" t="s">
        <v>7886</v>
      </c>
      <c r="B7070" s="528">
        <v>41953</v>
      </c>
      <c r="C7070" s="535">
        <v>80</v>
      </c>
    </row>
    <row r="7071" spans="1:3" ht="13.5">
      <c r="A7071" s="527" t="s">
        <v>7887</v>
      </c>
      <c r="B7071" s="528">
        <v>41953</v>
      </c>
      <c r="C7071" s="535"/>
    </row>
    <row r="7072" spans="1:3" ht="13.5">
      <c r="A7072" s="527" t="s">
        <v>7888</v>
      </c>
      <c r="B7072" s="528">
        <v>41953</v>
      </c>
      <c r="C7072" s="535"/>
    </row>
    <row r="7073" spans="1:3" ht="13.5">
      <c r="A7073" s="527" t="s">
        <v>7889</v>
      </c>
      <c r="B7073" s="528">
        <v>41953</v>
      </c>
      <c r="C7073" s="535"/>
    </row>
    <row r="7074" spans="1:3" ht="13.5">
      <c r="A7074" s="527" t="s">
        <v>7890</v>
      </c>
      <c r="B7074" s="528">
        <v>41953</v>
      </c>
      <c r="C7074" s="535"/>
    </row>
    <row r="7075" spans="1:3" ht="13.5">
      <c r="A7075" s="527" t="s">
        <v>7891</v>
      </c>
      <c r="B7075" s="528">
        <v>41953</v>
      </c>
      <c r="C7075" s="535"/>
    </row>
    <row r="7076" spans="1:3" ht="13.5">
      <c r="A7076" s="527" t="s">
        <v>7892</v>
      </c>
      <c r="B7076" s="528">
        <v>41953</v>
      </c>
      <c r="C7076" s="535"/>
    </row>
    <row r="7077" spans="1:3" ht="13.5">
      <c r="A7077" s="527" t="s">
        <v>7893</v>
      </c>
      <c r="B7077" s="528">
        <v>41953</v>
      </c>
      <c r="C7077" s="535"/>
    </row>
    <row r="7078" spans="1:3" ht="13.5">
      <c r="A7078" s="527" t="s">
        <v>7894</v>
      </c>
      <c r="B7078" s="528">
        <v>41953</v>
      </c>
      <c r="C7078" s="535">
        <v>100</v>
      </c>
    </row>
    <row r="7079" spans="1:3" ht="13.5">
      <c r="A7079" s="527" t="s">
        <v>7895</v>
      </c>
      <c r="B7079" s="528">
        <v>41953</v>
      </c>
      <c r="C7079" s="535"/>
    </row>
    <row r="7080" spans="1:3" ht="13.5">
      <c r="A7080" s="527" t="s">
        <v>7896</v>
      </c>
      <c r="B7080" s="528">
        <v>41953</v>
      </c>
      <c r="C7080" s="535"/>
    </row>
    <row r="7081" spans="1:3" ht="13.5">
      <c r="A7081" s="527" t="s">
        <v>7897</v>
      </c>
      <c r="B7081" s="528">
        <v>41953</v>
      </c>
      <c r="C7081" s="535"/>
    </row>
    <row r="7082" spans="1:3" ht="13.5">
      <c r="A7082" s="527" t="s">
        <v>7898</v>
      </c>
      <c r="B7082" s="528">
        <v>41953</v>
      </c>
      <c r="C7082" s="535"/>
    </row>
    <row r="7083" spans="1:3" ht="13.5">
      <c r="A7083" s="527" t="s">
        <v>7899</v>
      </c>
      <c r="B7083" s="528">
        <v>41953</v>
      </c>
      <c r="C7083" s="535"/>
    </row>
    <row r="7084" spans="1:3" ht="13.5">
      <c r="A7084" s="527" t="s">
        <v>7900</v>
      </c>
      <c r="B7084" s="528">
        <v>41953</v>
      </c>
      <c r="C7084" s="535"/>
    </row>
    <row r="7085" spans="1:3" ht="13.5">
      <c r="A7085" s="527" t="s">
        <v>7901</v>
      </c>
      <c r="B7085" s="528">
        <v>41953</v>
      </c>
      <c r="C7085" s="535"/>
    </row>
    <row r="7086" spans="1:3" ht="13.5">
      <c r="A7086" s="527" t="s">
        <v>7902</v>
      </c>
      <c r="B7086" s="528">
        <v>41953</v>
      </c>
      <c r="C7086" s="535"/>
    </row>
    <row r="7087" spans="1:3" ht="13.5">
      <c r="A7087" s="527" t="s">
        <v>7903</v>
      </c>
      <c r="B7087" s="528">
        <v>41953</v>
      </c>
      <c r="C7087" s="535"/>
    </row>
    <row r="7088" spans="1:3" ht="13.5">
      <c r="A7088" s="527" t="s">
        <v>7904</v>
      </c>
      <c r="B7088" s="528">
        <v>41953</v>
      </c>
      <c r="C7088" s="535"/>
    </row>
    <row r="7089" spans="1:3" ht="13.5">
      <c r="A7089" s="527" t="s">
        <v>7905</v>
      </c>
      <c r="B7089" s="528">
        <v>41953</v>
      </c>
      <c r="C7089" s="535">
        <v>100</v>
      </c>
    </row>
    <row r="7090" spans="1:3" ht="13.5">
      <c r="A7090" s="527" t="s">
        <v>7906</v>
      </c>
      <c r="B7090" s="528">
        <v>41953</v>
      </c>
      <c r="C7090" s="535"/>
    </row>
    <row r="7091" spans="1:3" ht="13.5">
      <c r="A7091" s="527" t="s">
        <v>7907</v>
      </c>
      <c r="B7091" s="528">
        <v>41953</v>
      </c>
      <c r="C7091" s="535"/>
    </row>
    <row r="7092" spans="1:3" ht="13.5">
      <c r="A7092" s="527" t="s">
        <v>7908</v>
      </c>
      <c r="B7092" s="528">
        <v>41953</v>
      </c>
      <c r="C7092" s="535"/>
    </row>
    <row r="7093" spans="1:3" ht="13.5">
      <c r="A7093" s="527" t="s">
        <v>7909</v>
      </c>
      <c r="B7093" s="528">
        <v>41953</v>
      </c>
      <c r="C7093" s="535"/>
    </row>
    <row r="7094" spans="1:3" ht="13.5">
      <c r="A7094" s="527" t="s">
        <v>7910</v>
      </c>
      <c r="B7094" s="528">
        <v>41953</v>
      </c>
      <c r="C7094" s="535"/>
    </row>
    <row r="7095" spans="1:3" ht="13.5">
      <c r="A7095" s="527" t="s">
        <v>7911</v>
      </c>
      <c r="B7095" s="528">
        <v>41953</v>
      </c>
      <c r="C7095" s="535"/>
    </row>
    <row r="7096" spans="1:3" ht="13.5">
      <c r="A7096" s="527" t="s">
        <v>7912</v>
      </c>
      <c r="B7096" s="528">
        <v>41953</v>
      </c>
      <c r="C7096" s="535"/>
    </row>
    <row r="7097" spans="1:3" ht="13.5">
      <c r="A7097" s="527" t="s">
        <v>7913</v>
      </c>
      <c r="B7097" s="528">
        <v>41953</v>
      </c>
      <c r="C7097" s="535"/>
    </row>
    <row r="7098" spans="1:3" ht="13.5">
      <c r="A7098" s="527" t="s">
        <v>7914</v>
      </c>
      <c r="B7098" s="528">
        <v>41953</v>
      </c>
      <c r="C7098" s="535"/>
    </row>
    <row r="7099" spans="1:3" ht="13.5">
      <c r="A7099" s="527" t="s">
        <v>7915</v>
      </c>
      <c r="B7099" s="528">
        <v>41953</v>
      </c>
      <c r="C7099" s="535"/>
    </row>
    <row r="7100" spans="1:3" ht="13.5">
      <c r="A7100" s="527" t="s">
        <v>7916</v>
      </c>
      <c r="B7100" s="528">
        <v>41956</v>
      </c>
      <c r="C7100" s="535">
        <v>80</v>
      </c>
    </row>
    <row r="7101" spans="1:3" ht="13.5">
      <c r="A7101" s="527" t="s">
        <v>7917</v>
      </c>
      <c r="B7101" s="528">
        <v>41956</v>
      </c>
      <c r="C7101" s="535">
        <v>200</v>
      </c>
    </row>
    <row r="7102" spans="1:3" ht="13.5">
      <c r="A7102" s="527" t="s">
        <v>7918</v>
      </c>
      <c r="B7102" s="528">
        <v>41956</v>
      </c>
      <c r="C7102" s="535"/>
    </row>
    <row r="7103" spans="1:3" ht="13.5">
      <c r="A7103" s="527" t="s">
        <v>7919</v>
      </c>
      <c r="B7103" s="528">
        <v>41956</v>
      </c>
      <c r="C7103" s="535"/>
    </row>
    <row r="7104" spans="1:3" ht="13.5">
      <c r="A7104" s="527" t="s">
        <v>7920</v>
      </c>
      <c r="B7104" s="528">
        <v>41956</v>
      </c>
      <c r="C7104" s="535"/>
    </row>
    <row r="7105" spans="1:3" ht="13.5">
      <c r="A7105" s="527" t="s">
        <v>7921</v>
      </c>
      <c r="B7105" s="528">
        <v>41956</v>
      </c>
      <c r="C7105" s="535"/>
    </row>
    <row r="7106" spans="1:3" ht="13.5">
      <c r="A7106" s="527" t="s">
        <v>7922</v>
      </c>
      <c r="B7106" s="528">
        <v>41956</v>
      </c>
      <c r="C7106" s="535"/>
    </row>
    <row r="7107" spans="1:3" ht="13.5">
      <c r="A7107" s="527" t="s">
        <v>7923</v>
      </c>
      <c r="B7107" s="528">
        <v>41956</v>
      </c>
      <c r="C7107" s="535"/>
    </row>
    <row r="7108" spans="1:3" ht="13.5">
      <c r="A7108" s="527" t="s">
        <v>7924</v>
      </c>
      <c r="B7108" s="528">
        <v>41956</v>
      </c>
      <c r="C7108" s="535"/>
    </row>
    <row r="7109" spans="1:3" ht="13.5">
      <c r="A7109" s="527" t="s">
        <v>7925</v>
      </c>
      <c r="B7109" s="528">
        <v>41956</v>
      </c>
      <c r="C7109" s="535"/>
    </row>
    <row r="7110" spans="1:3" ht="13.5">
      <c r="A7110" s="527" t="s">
        <v>7926</v>
      </c>
      <c r="B7110" s="528">
        <v>41956</v>
      </c>
      <c r="C7110" s="535"/>
    </row>
    <row r="7111" spans="1:3" ht="13.5">
      <c r="A7111" s="527" t="s">
        <v>7927</v>
      </c>
      <c r="B7111" s="528">
        <v>41956</v>
      </c>
      <c r="C7111" s="535">
        <v>80</v>
      </c>
    </row>
    <row r="7112" spans="1:3" ht="13.5">
      <c r="A7112" s="527" t="s">
        <v>7928</v>
      </c>
      <c r="B7112" s="528">
        <v>41956</v>
      </c>
      <c r="C7112" s="535">
        <v>200</v>
      </c>
    </row>
    <row r="7113" spans="1:3" ht="13.5">
      <c r="A7113" s="527" t="s">
        <v>7929</v>
      </c>
      <c r="B7113" s="528">
        <v>41956</v>
      </c>
      <c r="C7113" s="535"/>
    </row>
    <row r="7114" spans="1:3" ht="13.5">
      <c r="A7114" s="527" t="s">
        <v>7930</v>
      </c>
      <c r="B7114" s="528">
        <v>41956</v>
      </c>
      <c r="C7114" s="535"/>
    </row>
    <row r="7115" spans="1:3" ht="13.5">
      <c r="A7115" s="527" t="s">
        <v>7931</v>
      </c>
      <c r="B7115" s="528">
        <v>41956</v>
      </c>
      <c r="C7115" s="535"/>
    </row>
    <row r="7116" spans="1:3" ht="13.5">
      <c r="A7116" s="527" t="s">
        <v>7932</v>
      </c>
      <c r="B7116" s="528">
        <v>41956</v>
      </c>
      <c r="C7116" s="535"/>
    </row>
    <row r="7117" spans="1:3" ht="13.5">
      <c r="A7117" s="527" t="s">
        <v>7933</v>
      </c>
      <c r="B7117" s="528">
        <v>41956</v>
      </c>
      <c r="C7117" s="535"/>
    </row>
    <row r="7118" spans="1:3" ht="13.5">
      <c r="A7118" s="527" t="s">
        <v>7934</v>
      </c>
      <c r="B7118" s="528">
        <v>41956</v>
      </c>
      <c r="C7118" s="535"/>
    </row>
    <row r="7119" spans="1:3" ht="13.5">
      <c r="A7119" s="527" t="s">
        <v>7935</v>
      </c>
      <c r="B7119" s="528">
        <v>41956</v>
      </c>
      <c r="C7119" s="535"/>
    </row>
    <row r="7120" spans="1:3" ht="13.5">
      <c r="A7120" s="527" t="s">
        <v>7936</v>
      </c>
      <c r="B7120" s="528">
        <v>41956</v>
      </c>
      <c r="C7120" s="535"/>
    </row>
    <row r="7121" spans="1:3" ht="13.5">
      <c r="A7121" s="527" t="s">
        <v>7937</v>
      </c>
      <c r="B7121" s="528">
        <v>41956</v>
      </c>
      <c r="C7121" s="535"/>
    </row>
    <row r="7122" spans="1:3" ht="13.5">
      <c r="A7122" s="527" t="s">
        <v>7938</v>
      </c>
      <c r="B7122" s="528">
        <v>41956</v>
      </c>
      <c r="C7122" s="535"/>
    </row>
    <row r="7123" spans="1:3" ht="13.5">
      <c r="A7123" s="527" t="s">
        <v>7939</v>
      </c>
      <c r="B7123" s="528">
        <v>41956</v>
      </c>
      <c r="C7123" s="535"/>
    </row>
    <row r="7124" spans="1:3" ht="13.5">
      <c r="A7124" s="527" t="s">
        <v>7940</v>
      </c>
      <c r="B7124" s="528">
        <v>41956</v>
      </c>
      <c r="C7124" s="535">
        <v>100</v>
      </c>
    </row>
    <row r="7125" spans="1:3" ht="13.5">
      <c r="A7125" s="527" t="s">
        <v>7941</v>
      </c>
      <c r="B7125" s="528">
        <v>41956</v>
      </c>
      <c r="C7125" s="535">
        <v>100</v>
      </c>
    </row>
    <row r="7126" spans="1:3" ht="13.5">
      <c r="A7126" s="527" t="s">
        <v>7942</v>
      </c>
      <c r="B7126" s="528">
        <v>41956</v>
      </c>
      <c r="C7126" s="535"/>
    </row>
    <row r="7127" spans="1:3" ht="13.5">
      <c r="A7127" s="527" t="s">
        <v>7943</v>
      </c>
      <c r="B7127" s="528">
        <v>41956</v>
      </c>
      <c r="C7127" s="535"/>
    </row>
    <row r="7128" spans="1:3" ht="13.5">
      <c r="A7128" s="527" t="s">
        <v>7944</v>
      </c>
      <c r="B7128" s="528">
        <v>41956</v>
      </c>
      <c r="C7128" s="535"/>
    </row>
    <row r="7129" spans="1:3" ht="13.5">
      <c r="A7129" s="527" t="s">
        <v>7945</v>
      </c>
      <c r="B7129" s="528">
        <v>41956</v>
      </c>
      <c r="C7129" s="535"/>
    </row>
    <row r="7130" spans="1:3" ht="13.5">
      <c r="A7130" s="527" t="s">
        <v>7946</v>
      </c>
      <c r="B7130" s="528">
        <v>41956</v>
      </c>
      <c r="C7130" s="535"/>
    </row>
    <row r="7131" spans="1:3" ht="13.5">
      <c r="A7131" s="527" t="s">
        <v>7947</v>
      </c>
      <c r="B7131" s="528">
        <v>41956</v>
      </c>
      <c r="C7131" s="535"/>
    </row>
    <row r="7132" spans="1:3" ht="13.5">
      <c r="A7132" s="527" t="s">
        <v>7948</v>
      </c>
      <c r="B7132" s="528">
        <v>41956</v>
      </c>
      <c r="C7132" s="535"/>
    </row>
    <row r="7133" spans="1:3" ht="13.5">
      <c r="A7133" s="527" t="s">
        <v>8101</v>
      </c>
      <c r="B7133" s="528">
        <v>41957</v>
      </c>
      <c r="C7133" s="535"/>
    </row>
    <row r="7134" spans="1:3" ht="13.5">
      <c r="A7134" s="527" t="s">
        <v>8102</v>
      </c>
      <c r="B7134" s="528">
        <v>41957</v>
      </c>
      <c r="C7134" s="535">
        <v>50</v>
      </c>
    </row>
    <row r="7135" spans="1:3" ht="13.5">
      <c r="A7135" s="527" t="s">
        <v>8103</v>
      </c>
      <c r="B7135" s="528">
        <v>41957</v>
      </c>
      <c r="C7135" s="535"/>
    </row>
    <row r="7136" spans="1:3" ht="13.5">
      <c r="A7136" s="527" t="s">
        <v>8104</v>
      </c>
      <c r="B7136" s="528">
        <v>41957</v>
      </c>
      <c r="C7136" s="535"/>
    </row>
    <row r="7137" spans="1:3" ht="13.5">
      <c r="A7137" s="527" t="s">
        <v>8105</v>
      </c>
      <c r="B7137" s="528">
        <v>41957</v>
      </c>
      <c r="C7137" s="535"/>
    </row>
    <row r="7138" spans="1:3" ht="13.5">
      <c r="A7138" s="527" t="s">
        <v>8106</v>
      </c>
      <c r="B7138" s="528">
        <v>41957</v>
      </c>
      <c r="C7138" s="535"/>
    </row>
    <row r="7139" spans="1:3" ht="13.5">
      <c r="A7139" s="527" t="s">
        <v>8107</v>
      </c>
      <c r="B7139" s="528">
        <v>41957</v>
      </c>
      <c r="C7139" s="535"/>
    </row>
    <row r="7140" spans="1:3" ht="13.5">
      <c r="A7140" s="527" t="s">
        <v>8108</v>
      </c>
      <c r="B7140" s="528">
        <v>41957</v>
      </c>
      <c r="C7140" s="535"/>
    </row>
    <row r="7141" spans="1:3" ht="13.5">
      <c r="A7141" s="527" t="s">
        <v>8109</v>
      </c>
      <c r="B7141" s="528">
        <v>41957</v>
      </c>
      <c r="C7141" s="535"/>
    </row>
    <row r="7142" spans="1:3" ht="13.5">
      <c r="A7142" s="527" t="s">
        <v>8110</v>
      </c>
      <c r="B7142" s="528">
        <v>41957</v>
      </c>
      <c r="C7142" s="535"/>
    </row>
    <row r="7143" spans="1:3" ht="13.5">
      <c r="A7143" s="527" t="s">
        <v>8111</v>
      </c>
      <c r="B7143" s="528">
        <v>41957</v>
      </c>
      <c r="C7143" s="535"/>
    </row>
    <row r="7144" spans="1:3" ht="13.5">
      <c r="A7144" s="527" t="s">
        <v>8112</v>
      </c>
      <c r="B7144" s="528">
        <v>41961</v>
      </c>
      <c r="C7144" s="535"/>
    </row>
    <row r="7145" spans="1:3" ht="13.5">
      <c r="A7145" s="527" t="s">
        <v>8113</v>
      </c>
      <c r="B7145" s="528">
        <v>41961</v>
      </c>
      <c r="C7145" s="535"/>
    </row>
    <row r="7146" spans="1:3" ht="13.5">
      <c r="A7146" s="527" t="s">
        <v>8114</v>
      </c>
      <c r="B7146" s="528">
        <v>41961</v>
      </c>
      <c r="C7146" s="535">
        <v>2</v>
      </c>
    </row>
    <row r="7147" spans="1:3" ht="13.5">
      <c r="A7147" s="527" t="s">
        <v>8115</v>
      </c>
      <c r="B7147" s="528">
        <v>41961</v>
      </c>
      <c r="C7147" s="535"/>
    </row>
    <row r="7148" spans="1:3" ht="13.5">
      <c r="A7148" s="527" t="s">
        <v>8116</v>
      </c>
      <c r="B7148" s="528">
        <v>41961</v>
      </c>
      <c r="C7148" s="535"/>
    </row>
    <row r="7149" spans="1:3" ht="13.5">
      <c r="A7149" s="527" t="s">
        <v>8117</v>
      </c>
      <c r="B7149" s="528">
        <v>41961</v>
      </c>
      <c r="C7149" s="535"/>
    </row>
    <row r="7150" spans="1:3" ht="13.5">
      <c r="A7150" s="527" t="s">
        <v>8118</v>
      </c>
      <c r="B7150" s="528">
        <v>41961</v>
      </c>
      <c r="C7150" s="535"/>
    </row>
    <row r="7151" spans="1:3" ht="13.5">
      <c r="A7151" s="527" t="s">
        <v>8119</v>
      </c>
      <c r="B7151" s="528">
        <v>41961</v>
      </c>
      <c r="C7151" s="535"/>
    </row>
    <row r="7152" spans="1:3" ht="13.5">
      <c r="A7152" s="527" t="s">
        <v>8120</v>
      </c>
      <c r="B7152" s="528">
        <v>41961</v>
      </c>
      <c r="C7152" s="535"/>
    </row>
    <row r="7153" spans="1:3" ht="13.5">
      <c r="A7153" s="527" t="s">
        <v>8121</v>
      </c>
      <c r="B7153" s="528">
        <v>41961</v>
      </c>
      <c r="C7153" s="535"/>
    </row>
    <row r="7154" spans="1:3" ht="13.5">
      <c r="A7154" s="527" t="s">
        <v>8122</v>
      </c>
      <c r="B7154" s="528">
        <v>41961</v>
      </c>
      <c r="C7154" s="535"/>
    </row>
    <row r="7155" spans="1:3" ht="13.5">
      <c r="A7155" s="527" t="s">
        <v>8123</v>
      </c>
      <c r="B7155" s="528">
        <v>41961</v>
      </c>
      <c r="C7155" s="535">
        <v>1</v>
      </c>
    </row>
    <row r="7156" spans="1:3" ht="13.5">
      <c r="A7156" s="527" t="s">
        <v>8124</v>
      </c>
      <c r="B7156" s="528">
        <v>41961</v>
      </c>
      <c r="C7156" s="535"/>
    </row>
    <row r="7157" spans="1:3" ht="13.5">
      <c r="A7157" s="527" t="s">
        <v>8125</v>
      </c>
      <c r="B7157" s="528">
        <v>41961</v>
      </c>
      <c r="C7157" s="535"/>
    </row>
    <row r="7158" spans="1:3" ht="13.5">
      <c r="A7158" s="527" t="s">
        <v>8126</v>
      </c>
      <c r="B7158" s="528">
        <v>41961</v>
      </c>
      <c r="C7158" s="535"/>
    </row>
    <row r="7159" spans="1:3" ht="13.5">
      <c r="A7159" s="527" t="s">
        <v>8127</v>
      </c>
      <c r="B7159" s="528">
        <v>41961</v>
      </c>
      <c r="C7159" s="535"/>
    </row>
    <row r="7160" spans="1:3" ht="13.5">
      <c r="A7160" s="527" t="s">
        <v>8128</v>
      </c>
      <c r="B7160" s="528">
        <v>41961</v>
      </c>
      <c r="C7160" s="535"/>
    </row>
    <row r="7161" spans="1:3" ht="13.5">
      <c r="A7161" s="527" t="s">
        <v>8129</v>
      </c>
      <c r="B7161" s="528">
        <v>41961</v>
      </c>
      <c r="C7161" s="535"/>
    </row>
    <row r="7162" spans="1:3" ht="13.5">
      <c r="A7162" s="527" t="s">
        <v>8130</v>
      </c>
      <c r="B7162" s="528">
        <v>41961</v>
      </c>
      <c r="C7162" s="535"/>
    </row>
    <row r="7163" spans="1:3" ht="13.5">
      <c r="A7163" s="527" t="s">
        <v>8131</v>
      </c>
      <c r="B7163" s="528">
        <v>41961</v>
      </c>
      <c r="C7163" s="535"/>
    </row>
    <row r="7164" spans="1:3" ht="13.5">
      <c r="A7164" s="527" t="s">
        <v>8132</v>
      </c>
      <c r="B7164" s="528">
        <v>41961</v>
      </c>
      <c r="C7164" s="535"/>
    </row>
    <row r="7165" spans="1:3" ht="13.5">
      <c r="A7165" s="527" t="s">
        <v>8133</v>
      </c>
      <c r="B7165" s="528">
        <v>41961</v>
      </c>
      <c r="C7165" s="535"/>
    </row>
    <row r="7166" spans="1:3" ht="13.5">
      <c r="A7166" s="527" t="s">
        <v>8134</v>
      </c>
      <c r="B7166" s="528">
        <v>41961</v>
      </c>
      <c r="C7166" s="535">
        <v>1</v>
      </c>
    </row>
    <row r="7167" spans="1:3" ht="13.5">
      <c r="A7167" s="527" t="s">
        <v>8135</v>
      </c>
      <c r="B7167" s="528">
        <v>41961</v>
      </c>
      <c r="C7167" s="535"/>
    </row>
    <row r="7168" spans="1:3" ht="13.5">
      <c r="A7168" s="527" t="s">
        <v>8136</v>
      </c>
      <c r="B7168" s="528">
        <v>41961</v>
      </c>
      <c r="C7168" s="535"/>
    </row>
    <row r="7169" spans="1:3" ht="13.5">
      <c r="A7169" s="527" t="s">
        <v>8137</v>
      </c>
      <c r="B7169" s="528">
        <v>41961</v>
      </c>
      <c r="C7169" s="535"/>
    </row>
    <row r="7170" spans="1:3" ht="13.5">
      <c r="A7170" s="527" t="s">
        <v>8138</v>
      </c>
      <c r="B7170" s="528">
        <v>41961</v>
      </c>
      <c r="C7170" s="535"/>
    </row>
    <row r="7171" spans="1:3" ht="13.5">
      <c r="A7171" s="527" t="s">
        <v>8139</v>
      </c>
      <c r="B7171" s="528">
        <v>41961</v>
      </c>
      <c r="C7171" s="535"/>
    </row>
    <row r="7172" spans="1:3" ht="13.5">
      <c r="A7172" s="527" t="s">
        <v>8140</v>
      </c>
      <c r="B7172" s="528">
        <v>41961</v>
      </c>
      <c r="C7172" s="535"/>
    </row>
    <row r="7173" spans="1:3" ht="13.5">
      <c r="A7173" s="527" t="s">
        <v>8141</v>
      </c>
      <c r="B7173" s="528">
        <v>41961</v>
      </c>
      <c r="C7173" s="535"/>
    </row>
    <row r="7174" spans="1:3" ht="13.5">
      <c r="A7174" s="527" t="s">
        <v>8142</v>
      </c>
      <c r="B7174" s="528">
        <v>41961</v>
      </c>
      <c r="C7174" s="535"/>
    </row>
    <row r="7175" spans="1:3" ht="13.5">
      <c r="A7175" s="527" t="s">
        <v>8143</v>
      </c>
      <c r="B7175" s="528">
        <v>41961</v>
      </c>
      <c r="C7175" s="535"/>
    </row>
    <row r="7176" spans="1:3" ht="13.5">
      <c r="A7176" s="527" t="s">
        <v>8144</v>
      </c>
      <c r="B7176" s="528">
        <v>41961</v>
      </c>
      <c r="C7176" s="535"/>
    </row>
    <row r="7177" spans="1:3" ht="13.5">
      <c r="A7177" s="527" t="s">
        <v>8145</v>
      </c>
      <c r="B7177" s="528">
        <v>41961</v>
      </c>
      <c r="C7177" s="535"/>
    </row>
    <row r="7178" spans="1:3" ht="13.5">
      <c r="A7178" s="527" t="s">
        <v>8146</v>
      </c>
      <c r="B7178" s="528">
        <v>41961</v>
      </c>
      <c r="C7178" s="535"/>
    </row>
    <row r="7179" spans="1:3" ht="13.5">
      <c r="A7179" s="527" t="s">
        <v>8147</v>
      </c>
      <c r="B7179" s="528">
        <v>41961</v>
      </c>
      <c r="C7179" s="535"/>
    </row>
    <row r="7180" spans="1:3" ht="13.5">
      <c r="A7180" s="527" t="s">
        <v>8148</v>
      </c>
      <c r="B7180" s="528">
        <v>41961</v>
      </c>
      <c r="C7180" s="535"/>
    </row>
    <row r="7181" spans="1:3" ht="13.5">
      <c r="A7181" s="527" t="s">
        <v>8149</v>
      </c>
      <c r="B7181" s="528">
        <v>41961</v>
      </c>
      <c r="C7181" s="535"/>
    </row>
    <row r="7182" spans="1:3" ht="13.5">
      <c r="A7182" s="527" t="s">
        <v>8150</v>
      </c>
      <c r="B7182" s="528">
        <v>41961</v>
      </c>
      <c r="C7182" s="535"/>
    </row>
    <row r="7183" spans="1:3" ht="13.5">
      <c r="A7183" s="527" t="s">
        <v>8151</v>
      </c>
      <c r="B7183" s="528">
        <v>41961</v>
      </c>
      <c r="C7183" s="535"/>
    </row>
    <row r="7184" spans="1:3" ht="13.5">
      <c r="A7184" s="527" t="s">
        <v>8152</v>
      </c>
      <c r="B7184" s="528">
        <v>41961</v>
      </c>
      <c r="C7184" s="535"/>
    </row>
    <row r="7185" spans="1:3" ht="13.5">
      <c r="A7185" s="527" t="s">
        <v>8153</v>
      </c>
      <c r="B7185" s="528">
        <v>41961</v>
      </c>
      <c r="C7185" s="535"/>
    </row>
    <row r="7186" spans="1:3" ht="13.5">
      <c r="A7186" s="527" t="s">
        <v>8154</v>
      </c>
      <c r="B7186" s="528">
        <v>41961</v>
      </c>
      <c r="C7186" s="535"/>
    </row>
    <row r="7187" spans="1:3" ht="13.5">
      <c r="A7187" s="527" t="s">
        <v>8155</v>
      </c>
      <c r="B7187" s="528">
        <v>41961</v>
      </c>
      <c r="C7187" s="535">
        <v>1</v>
      </c>
    </row>
    <row r="7188" spans="1:3" ht="13.5">
      <c r="A7188" s="527" t="s">
        <v>8156</v>
      </c>
      <c r="B7188" s="528">
        <v>41961</v>
      </c>
      <c r="C7188" s="535"/>
    </row>
    <row r="7189" spans="1:3" ht="13.5">
      <c r="A7189" s="527" t="s">
        <v>8157</v>
      </c>
      <c r="B7189" s="528">
        <v>41961</v>
      </c>
      <c r="C7189" s="535"/>
    </row>
    <row r="7190" spans="1:3" ht="13.5">
      <c r="A7190" s="527" t="s">
        <v>8158</v>
      </c>
      <c r="B7190" s="528">
        <v>41961</v>
      </c>
      <c r="C7190" s="535"/>
    </row>
    <row r="7191" spans="1:3" ht="13.5">
      <c r="A7191" s="527" t="s">
        <v>8159</v>
      </c>
      <c r="B7191" s="528">
        <v>41961</v>
      </c>
      <c r="C7191" s="535"/>
    </row>
    <row r="7192" spans="1:3" ht="13.5">
      <c r="A7192" s="527" t="s">
        <v>8160</v>
      </c>
      <c r="B7192" s="528">
        <v>41961</v>
      </c>
      <c r="C7192" s="535"/>
    </row>
    <row r="7193" spans="1:3" ht="13.5">
      <c r="A7193" s="527" t="s">
        <v>8161</v>
      </c>
      <c r="B7193" s="528">
        <v>41961</v>
      </c>
      <c r="C7193" s="535"/>
    </row>
    <row r="7194" spans="1:3" ht="13.5">
      <c r="A7194" s="527" t="s">
        <v>8162</v>
      </c>
      <c r="B7194" s="528">
        <v>41961</v>
      </c>
      <c r="C7194" s="535">
        <v>1</v>
      </c>
    </row>
    <row r="7195" spans="1:3" ht="13.5">
      <c r="A7195" s="527" t="s">
        <v>8163</v>
      </c>
      <c r="B7195" s="528">
        <v>41961</v>
      </c>
      <c r="C7195" s="535"/>
    </row>
    <row r="7196" spans="1:3" ht="13.5">
      <c r="A7196" s="527" t="s">
        <v>8164</v>
      </c>
      <c r="B7196" s="528">
        <v>41961</v>
      </c>
      <c r="C7196" s="535"/>
    </row>
    <row r="7197" spans="1:3" ht="13.5">
      <c r="A7197" s="527" t="s">
        <v>8165</v>
      </c>
      <c r="B7197" s="528">
        <v>41961</v>
      </c>
      <c r="C7197" s="535"/>
    </row>
    <row r="7198" spans="1:3" ht="13.5">
      <c r="A7198" s="527" t="s">
        <v>8166</v>
      </c>
      <c r="B7198" s="528">
        <v>41961</v>
      </c>
      <c r="C7198" s="535">
        <v>1</v>
      </c>
    </row>
    <row r="7199" spans="1:3" ht="13.5">
      <c r="A7199" s="527" t="s">
        <v>8167</v>
      </c>
      <c r="B7199" s="528">
        <v>41961</v>
      </c>
      <c r="C7199" s="535"/>
    </row>
    <row r="7200" spans="1:3" ht="13.5">
      <c r="A7200" s="527" t="s">
        <v>8168</v>
      </c>
      <c r="B7200" s="528">
        <v>41961</v>
      </c>
      <c r="C7200" s="535"/>
    </row>
    <row r="7201" spans="1:3" ht="13.5">
      <c r="A7201" s="527" t="s">
        <v>8169</v>
      </c>
      <c r="B7201" s="528">
        <v>41961</v>
      </c>
      <c r="C7201" s="535"/>
    </row>
    <row r="7202" spans="1:3" ht="13.5">
      <c r="A7202" s="527" t="s">
        <v>8170</v>
      </c>
      <c r="B7202" s="528">
        <v>41961</v>
      </c>
      <c r="C7202" s="535"/>
    </row>
    <row r="7203" spans="1:3" ht="13.5">
      <c r="A7203" s="527" t="s">
        <v>8171</v>
      </c>
      <c r="B7203" s="528">
        <v>41961</v>
      </c>
      <c r="C7203" s="535"/>
    </row>
    <row r="7204" spans="1:3" ht="13.5">
      <c r="A7204" s="527" t="s">
        <v>8172</v>
      </c>
      <c r="B7204" s="528">
        <v>41961</v>
      </c>
      <c r="C7204" s="535"/>
    </row>
    <row r="7205" spans="1:3" ht="13.5">
      <c r="A7205" s="527" t="s">
        <v>8173</v>
      </c>
      <c r="B7205" s="528">
        <v>41961</v>
      </c>
      <c r="C7205" s="535"/>
    </row>
    <row r="7206" spans="1:3" ht="13.5">
      <c r="A7206" s="527" t="s">
        <v>8174</v>
      </c>
      <c r="B7206" s="528">
        <v>41961</v>
      </c>
      <c r="C7206" s="535">
        <v>3</v>
      </c>
    </row>
    <row r="7207" spans="1:3" ht="13.5">
      <c r="A7207" s="527" t="s">
        <v>8175</v>
      </c>
      <c r="B7207" s="528">
        <v>41961</v>
      </c>
      <c r="C7207" s="535"/>
    </row>
    <row r="7208" spans="1:3" ht="13.5">
      <c r="A7208" s="527" t="s">
        <v>8176</v>
      </c>
      <c r="B7208" s="528">
        <v>41961</v>
      </c>
      <c r="C7208" s="535"/>
    </row>
    <row r="7209" spans="1:3" ht="13.5">
      <c r="A7209" s="527" t="s">
        <v>8177</v>
      </c>
      <c r="B7209" s="528">
        <v>41961</v>
      </c>
      <c r="C7209" s="535"/>
    </row>
    <row r="7210" spans="1:3" ht="13.5">
      <c r="A7210" s="527" t="s">
        <v>8178</v>
      </c>
      <c r="B7210" s="528">
        <v>41961</v>
      </c>
      <c r="C7210" s="535"/>
    </row>
    <row r="7211" spans="1:3" ht="13.5">
      <c r="A7211" s="527" t="s">
        <v>8179</v>
      </c>
      <c r="B7211" s="528">
        <v>41961</v>
      </c>
      <c r="C7211" s="535"/>
    </row>
    <row r="7212" spans="1:3" ht="13.5">
      <c r="A7212" s="527" t="s">
        <v>8180</v>
      </c>
      <c r="B7212" s="528">
        <v>41961</v>
      </c>
      <c r="C7212" s="535"/>
    </row>
    <row r="7213" spans="1:3" ht="13.5">
      <c r="A7213" s="527" t="s">
        <v>8181</v>
      </c>
      <c r="B7213" s="528">
        <v>41961</v>
      </c>
      <c r="C7213" s="535"/>
    </row>
    <row r="7214" spans="1:3" ht="13.5">
      <c r="A7214" s="527" t="s">
        <v>8182</v>
      </c>
      <c r="B7214" s="528">
        <v>41961</v>
      </c>
      <c r="C7214" s="535"/>
    </row>
    <row r="7215" spans="1:3" ht="13.5">
      <c r="A7215" s="527" t="s">
        <v>8183</v>
      </c>
      <c r="B7215" s="528">
        <v>41961</v>
      </c>
      <c r="C7215" s="535"/>
    </row>
    <row r="7216" spans="1:3" ht="13.5">
      <c r="A7216" s="527" t="s">
        <v>8184</v>
      </c>
      <c r="B7216" s="528">
        <v>41961</v>
      </c>
      <c r="C7216" s="535"/>
    </row>
    <row r="7217" spans="1:3" ht="13.5">
      <c r="A7217" s="527" t="s">
        <v>8185</v>
      </c>
      <c r="B7217" s="528">
        <v>41961</v>
      </c>
      <c r="C7217" s="535"/>
    </row>
    <row r="7218" spans="1:3" ht="13.5">
      <c r="A7218" s="527" t="s">
        <v>8186</v>
      </c>
      <c r="B7218" s="528">
        <v>41961</v>
      </c>
      <c r="C7218" s="535"/>
    </row>
    <row r="7219" spans="1:3" ht="13.5">
      <c r="A7219" s="527" t="s">
        <v>8187</v>
      </c>
      <c r="B7219" s="528">
        <v>41961</v>
      </c>
      <c r="C7219" s="535">
        <v>1</v>
      </c>
    </row>
    <row r="7220" spans="1:3" ht="13.5">
      <c r="A7220" s="527" t="s">
        <v>8188</v>
      </c>
      <c r="B7220" s="528">
        <v>41961</v>
      </c>
      <c r="C7220" s="535"/>
    </row>
    <row r="7221" spans="1:3" ht="13.5">
      <c r="A7221" s="527" t="s">
        <v>8189</v>
      </c>
      <c r="B7221" s="528">
        <v>41961</v>
      </c>
      <c r="C7221" s="535"/>
    </row>
    <row r="7222" spans="1:3" ht="13.5">
      <c r="A7222" s="527" t="s">
        <v>8190</v>
      </c>
      <c r="B7222" s="528">
        <v>41961</v>
      </c>
      <c r="C7222" s="535"/>
    </row>
    <row r="7223" spans="1:3" ht="13.5">
      <c r="A7223" s="527" t="s">
        <v>8191</v>
      </c>
      <c r="B7223" s="528">
        <v>41961</v>
      </c>
      <c r="C7223" s="535"/>
    </row>
    <row r="7224" spans="1:3" ht="13.5">
      <c r="A7224" s="527" t="s">
        <v>8192</v>
      </c>
      <c r="B7224" s="528">
        <v>41961</v>
      </c>
      <c r="C7224" s="535"/>
    </row>
    <row r="7225" spans="1:3" ht="13.5">
      <c r="A7225" s="527" t="s">
        <v>8193</v>
      </c>
      <c r="B7225" s="528">
        <v>41961</v>
      </c>
      <c r="C7225" s="535"/>
    </row>
    <row r="7226" spans="1:3" ht="13.5">
      <c r="A7226" s="527" t="s">
        <v>8194</v>
      </c>
      <c r="B7226" s="528">
        <v>41961</v>
      </c>
      <c r="C7226" s="535"/>
    </row>
    <row r="7227" spans="1:3" ht="13.5">
      <c r="A7227" s="527" t="s">
        <v>8195</v>
      </c>
      <c r="B7227" s="528">
        <v>41961</v>
      </c>
      <c r="C7227" s="535"/>
    </row>
    <row r="7228" spans="1:3" ht="13.5">
      <c r="A7228" s="527" t="s">
        <v>8196</v>
      </c>
      <c r="B7228" s="528">
        <v>41961</v>
      </c>
      <c r="C7228" s="535">
        <v>1</v>
      </c>
    </row>
    <row r="7229" spans="1:3" ht="13.5">
      <c r="A7229" s="527" t="s">
        <v>8197</v>
      </c>
      <c r="B7229" s="528">
        <v>41961</v>
      </c>
      <c r="C7229" s="535"/>
    </row>
    <row r="7230" spans="1:3" ht="13.5">
      <c r="A7230" s="527" t="s">
        <v>8198</v>
      </c>
      <c r="B7230" s="528">
        <v>41961</v>
      </c>
      <c r="C7230" s="535"/>
    </row>
    <row r="7231" spans="1:3" ht="13.5">
      <c r="A7231" s="527" t="s">
        <v>8199</v>
      </c>
      <c r="B7231" s="528">
        <v>41961</v>
      </c>
      <c r="C7231" s="535"/>
    </row>
    <row r="7232" spans="1:3" ht="13.5">
      <c r="A7232" s="527" t="s">
        <v>8200</v>
      </c>
      <c r="B7232" s="528">
        <v>41961</v>
      </c>
      <c r="C7232" s="535"/>
    </row>
    <row r="7233" spans="1:3" ht="13.5">
      <c r="A7233" s="527" t="s">
        <v>8201</v>
      </c>
      <c r="B7233" s="528">
        <v>41961</v>
      </c>
      <c r="C7233" s="535"/>
    </row>
    <row r="7234" spans="1:3" ht="13.5">
      <c r="A7234" s="527" t="s">
        <v>8202</v>
      </c>
      <c r="B7234" s="528">
        <v>41961</v>
      </c>
      <c r="C7234" s="535"/>
    </row>
    <row r="7235" spans="1:3" ht="13.5">
      <c r="A7235" s="527" t="s">
        <v>8203</v>
      </c>
      <c r="B7235" s="528">
        <v>41961</v>
      </c>
      <c r="C7235" s="535"/>
    </row>
    <row r="7236" spans="1:3" ht="13.5">
      <c r="A7236" s="527" t="s">
        <v>8204</v>
      </c>
      <c r="B7236" s="528">
        <v>41961</v>
      </c>
      <c r="C7236" s="535"/>
    </row>
    <row r="7237" spans="1:3" ht="13.5">
      <c r="A7237" s="527" t="s">
        <v>8205</v>
      </c>
      <c r="B7237" s="528">
        <v>41961</v>
      </c>
      <c r="C7237" s="535"/>
    </row>
    <row r="7238" spans="1:3" ht="13.5">
      <c r="A7238" s="527" t="s">
        <v>8206</v>
      </c>
      <c r="B7238" s="528">
        <v>41961</v>
      </c>
      <c r="C7238" s="535"/>
    </row>
    <row r="7239" spans="1:3" ht="13.5">
      <c r="A7239" s="527" t="s">
        <v>8207</v>
      </c>
      <c r="B7239" s="528">
        <v>41961</v>
      </c>
      <c r="C7239" s="535">
        <v>-4</v>
      </c>
    </row>
    <row r="7240" spans="1:3" ht="13.5">
      <c r="A7240" s="527" t="s">
        <v>8208</v>
      </c>
      <c r="B7240" s="528">
        <v>41961</v>
      </c>
      <c r="C7240" s="535"/>
    </row>
    <row r="7241" spans="1:3" ht="13.5">
      <c r="A7241" s="527" t="s">
        <v>8209</v>
      </c>
      <c r="B7241" s="528">
        <v>41961</v>
      </c>
      <c r="C7241" s="535"/>
    </row>
    <row r="7242" spans="1:3" ht="13.5">
      <c r="A7242" s="527" t="s">
        <v>8210</v>
      </c>
      <c r="B7242" s="528">
        <v>41961</v>
      </c>
      <c r="C7242" s="535"/>
    </row>
    <row r="7243" spans="1:3" ht="13.5">
      <c r="A7243" s="527" t="s">
        <v>8211</v>
      </c>
      <c r="B7243" s="528">
        <v>41961</v>
      </c>
      <c r="C7243" s="535"/>
    </row>
    <row r="7244" spans="1:3" ht="13.5">
      <c r="A7244" s="527" t="s">
        <v>8212</v>
      </c>
      <c r="B7244" s="528">
        <v>41961</v>
      </c>
      <c r="C7244" s="535"/>
    </row>
    <row r="7245" spans="1:3" ht="13.5">
      <c r="A7245" s="527" t="s">
        <v>8213</v>
      </c>
      <c r="B7245" s="528">
        <v>41961</v>
      </c>
      <c r="C7245" s="535"/>
    </row>
    <row r="7246" spans="1:3" ht="13.5">
      <c r="A7246" s="527" t="s">
        <v>8214</v>
      </c>
      <c r="B7246" s="528">
        <v>41961</v>
      </c>
      <c r="C7246" s="535"/>
    </row>
    <row r="7247" spans="1:3" ht="13.5">
      <c r="A7247" s="527" t="s">
        <v>8215</v>
      </c>
      <c r="B7247" s="528">
        <v>41961</v>
      </c>
      <c r="C7247" s="535"/>
    </row>
    <row r="7248" spans="1:3" ht="13.5">
      <c r="A7248" s="527" t="s">
        <v>8216</v>
      </c>
      <c r="B7248" s="528">
        <v>41961</v>
      </c>
      <c r="C7248" s="535"/>
    </row>
    <row r="7249" spans="1:3" ht="13.5">
      <c r="A7249" s="527" t="s">
        <v>8217</v>
      </c>
      <c r="B7249" s="528">
        <v>41961</v>
      </c>
      <c r="C7249" s="535"/>
    </row>
    <row r="7250" spans="1:3" ht="13.5">
      <c r="A7250" s="527" t="s">
        <v>8218</v>
      </c>
      <c r="B7250" s="528">
        <v>41961</v>
      </c>
      <c r="C7250" s="535">
        <v>1</v>
      </c>
    </row>
    <row r="7251" spans="1:3" ht="13.5">
      <c r="A7251" s="527" t="s">
        <v>8219</v>
      </c>
      <c r="B7251" s="528">
        <v>41961</v>
      </c>
      <c r="C7251" s="535"/>
    </row>
    <row r="7252" spans="1:3" ht="13.5">
      <c r="A7252" s="527" t="s">
        <v>8220</v>
      </c>
      <c r="B7252" s="528">
        <v>41961</v>
      </c>
      <c r="C7252" s="535"/>
    </row>
    <row r="7253" spans="1:3" ht="13.5">
      <c r="A7253" s="527" t="s">
        <v>8221</v>
      </c>
      <c r="B7253" s="528">
        <v>41961</v>
      </c>
      <c r="C7253" s="535"/>
    </row>
    <row r="7254" spans="1:3" ht="13.5">
      <c r="A7254" s="527" t="s">
        <v>8222</v>
      </c>
      <c r="B7254" s="528">
        <v>41961</v>
      </c>
      <c r="C7254" s="535"/>
    </row>
    <row r="7255" spans="1:3" ht="13.5">
      <c r="A7255" s="527" t="s">
        <v>8223</v>
      </c>
      <c r="B7255" s="528">
        <v>41961</v>
      </c>
      <c r="C7255" s="535"/>
    </row>
    <row r="7256" spans="1:3" ht="13.5">
      <c r="A7256" s="527" t="s">
        <v>8224</v>
      </c>
      <c r="B7256" s="528">
        <v>41961</v>
      </c>
      <c r="C7256" s="535"/>
    </row>
    <row r="7257" spans="1:3" ht="13.5">
      <c r="A7257" s="527" t="s">
        <v>8225</v>
      </c>
      <c r="B7257" s="528">
        <v>41961</v>
      </c>
      <c r="C7257" s="535"/>
    </row>
    <row r="7258" spans="1:3" ht="13.5">
      <c r="A7258" s="527" t="s">
        <v>8226</v>
      </c>
      <c r="B7258" s="528">
        <v>41961</v>
      </c>
      <c r="C7258" s="535"/>
    </row>
    <row r="7259" spans="1:3" ht="13.5">
      <c r="A7259" s="527" t="s">
        <v>8227</v>
      </c>
      <c r="B7259" s="528">
        <v>41961</v>
      </c>
      <c r="C7259" s="535"/>
    </row>
    <row r="7260" spans="1:3" ht="13.5">
      <c r="A7260" s="527" t="s">
        <v>8228</v>
      </c>
      <c r="B7260" s="528">
        <v>41961</v>
      </c>
      <c r="C7260" s="535"/>
    </row>
    <row r="7261" spans="1:3" ht="13.5">
      <c r="A7261" s="527" t="s">
        <v>8229</v>
      </c>
      <c r="B7261" s="528">
        <v>41961</v>
      </c>
      <c r="C7261" s="535">
        <v>-1</v>
      </c>
    </row>
    <row r="7262" spans="1:3" ht="13.5">
      <c r="A7262" s="527" t="s">
        <v>8230</v>
      </c>
      <c r="B7262" s="528">
        <v>41961</v>
      </c>
      <c r="C7262" s="535"/>
    </row>
    <row r="7263" spans="1:3" ht="13.5">
      <c r="A7263" s="527" t="s">
        <v>8231</v>
      </c>
      <c r="B7263" s="528">
        <v>41961</v>
      </c>
      <c r="C7263" s="535"/>
    </row>
    <row r="7264" spans="1:3" ht="13.5">
      <c r="A7264" s="527" t="s">
        <v>8232</v>
      </c>
      <c r="B7264" s="528">
        <v>41961</v>
      </c>
      <c r="C7264" s="535"/>
    </row>
    <row r="7265" spans="1:3" ht="13.5">
      <c r="A7265" s="527" t="s">
        <v>8233</v>
      </c>
      <c r="B7265" s="528">
        <v>41961</v>
      </c>
      <c r="C7265" s="535"/>
    </row>
    <row r="7266" spans="1:3" ht="13.5">
      <c r="A7266" s="527" t="s">
        <v>8234</v>
      </c>
      <c r="B7266" s="528">
        <v>41961</v>
      </c>
      <c r="C7266" s="535"/>
    </row>
    <row r="7267" spans="1:3" ht="13.5">
      <c r="A7267" s="527" t="s">
        <v>8235</v>
      </c>
      <c r="B7267" s="528">
        <v>41961</v>
      </c>
      <c r="C7267" s="535"/>
    </row>
    <row r="7268" spans="1:3" ht="13.5">
      <c r="A7268" s="527" t="s">
        <v>8236</v>
      </c>
      <c r="B7268" s="528">
        <v>41961</v>
      </c>
      <c r="C7268" s="535"/>
    </row>
    <row r="7269" spans="1:3" ht="13.5">
      <c r="A7269" s="527" t="s">
        <v>8237</v>
      </c>
      <c r="B7269" s="528">
        <v>41961</v>
      </c>
      <c r="C7269" s="535"/>
    </row>
    <row r="7270" spans="1:3" ht="13.5">
      <c r="A7270" s="527" t="s">
        <v>8238</v>
      </c>
      <c r="B7270" s="528">
        <v>41961</v>
      </c>
      <c r="C7270" s="535"/>
    </row>
    <row r="7271" spans="1:3" ht="13.5">
      <c r="A7271" s="527" t="s">
        <v>8239</v>
      </c>
      <c r="B7271" s="528">
        <v>41961</v>
      </c>
      <c r="C7271" s="535"/>
    </row>
    <row r="7272" spans="1:3" ht="13.5">
      <c r="A7272" s="527" t="s">
        <v>8240</v>
      </c>
      <c r="B7272" s="528">
        <v>41961</v>
      </c>
      <c r="C7272" s="535">
        <v>1</v>
      </c>
    </row>
    <row r="7273" spans="1:3" ht="13.5">
      <c r="A7273" s="527" t="s">
        <v>8241</v>
      </c>
      <c r="B7273" s="528">
        <v>41961</v>
      </c>
      <c r="C7273" s="535"/>
    </row>
    <row r="7274" spans="1:3" ht="13.5">
      <c r="A7274" s="527" t="s">
        <v>8242</v>
      </c>
      <c r="B7274" s="528">
        <v>41961</v>
      </c>
      <c r="C7274" s="535"/>
    </row>
    <row r="7275" spans="1:3" ht="13.5">
      <c r="A7275" s="527" t="s">
        <v>8243</v>
      </c>
      <c r="B7275" s="528">
        <v>41961</v>
      </c>
      <c r="C7275" s="535"/>
    </row>
    <row r="7276" spans="1:3" ht="13.5">
      <c r="A7276" s="527" t="s">
        <v>8244</v>
      </c>
      <c r="B7276" s="528">
        <v>41961</v>
      </c>
      <c r="C7276" s="535"/>
    </row>
    <row r="7277" spans="1:3" ht="13.5">
      <c r="A7277" s="527" t="s">
        <v>8245</v>
      </c>
      <c r="B7277" s="528">
        <v>41961</v>
      </c>
      <c r="C7277" s="535"/>
    </row>
    <row r="7278" spans="1:3" ht="13.5">
      <c r="A7278" s="527" t="s">
        <v>8246</v>
      </c>
      <c r="B7278" s="528">
        <v>41961</v>
      </c>
      <c r="C7278" s="535"/>
    </row>
    <row r="7279" spans="1:3" ht="13.5">
      <c r="A7279" s="527" t="s">
        <v>8247</v>
      </c>
      <c r="B7279" s="528">
        <v>41961</v>
      </c>
      <c r="C7279" s="535"/>
    </row>
    <row r="7280" spans="1:3" ht="13.5">
      <c r="A7280" s="527" t="s">
        <v>8248</v>
      </c>
      <c r="B7280" s="528">
        <v>41961</v>
      </c>
      <c r="C7280" s="535"/>
    </row>
    <row r="7281" spans="1:3" ht="13.5">
      <c r="A7281" s="527" t="s">
        <v>8249</v>
      </c>
      <c r="B7281" s="528">
        <v>41961</v>
      </c>
      <c r="C7281" s="535">
        <v>1</v>
      </c>
    </row>
    <row r="7282" spans="1:3" ht="13.5">
      <c r="A7282" s="527" t="s">
        <v>8250</v>
      </c>
      <c r="B7282" s="528">
        <v>41961</v>
      </c>
      <c r="C7282" s="535"/>
    </row>
    <row r="7283" spans="1:3" ht="13.5">
      <c r="A7283" s="527" t="s">
        <v>8251</v>
      </c>
      <c r="B7283" s="528">
        <v>41961</v>
      </c>
      <c r="C7283" s="535"/>
    </row>
    <row r="7284" spans="1:3" ht="13.5">
      <c r="A7284" s="527" t="s">
        <v>8252</v>
      </c>
      <c r="B7284" s="528">
        <v>41961</v>
      </c>
      <c r="C7284" s="535"/>
    </row>
    <row r="7285" spans="1:3" ht="13.5">
      <c r="A7285" s="527" t="s">
        <v>8253</v>
      </c>
      <c r="B7285" s="528">
        <v>41961</v>
      </c>
      <c r="C7285" s="535"/>
    </row>
    <row r="7286" spans="1:3" ht="13.5">
      <c r="A7286" s="527" t="s">
        <v>8254</v>
      </c>
      <c r="B7286" s="528">
        <v>41961</v>
      </c>
      <c r="C7286" s="535"/>
    </row>
    <row r="7287" spans="1:3" ht="13.5">
      <c r="A7287" s="527" t="s">
        <v>8255</v>
      </c>
      <c r="B7287" s="528">
        <v>41961</v>
      </c>
      <c r="C7287" s="535">
        <v>180</v>
      </c>
    </row>
    <row r="7288" spans="1:3" ht="13.5">
      <c r="A7288" s="527" t="s">
        <v>8256</v>
      </c>
      <c r="B7288" s="528">
        <v>41961</v>
      </c>
      <c r="C7288" s="535"/>
    </row>
    <row r="7289" spans="1:3" ht="13.5">
      <c r="A7289" s="527" t="s">
        <v>8257</v>
      </c>
      <c r="B7289" s="528">
        <v>41961</v>
      </c>
      <c r="C7289" s="535"/>
    </row>
    <row r="7290" spans="1:3" ht="13.5">
      <c r="A7290" s="527" t="s">
        <v>8258</v>
      </c>
      <c r="B7290" s="528">
        <v>41961</v>
      </c>
      <c r="C7290" s="535"/>
    </row>
    <row r="7291" spans="1:3" ht="13.5">
      <c r="A7291" s="527" t="s">
        <v>8259</v>
      </c>
      <c r="B7291" s="528">
        <v>41961</v>
      </c>
      <c r="C7291" s="535"/>
    </row>
    <row r="7292" spans="1:3" ht="13.5">
      <c r="A7292" s="527" t="s">
        <v>8260</v>
      </c>
      <c r="B7292" s="528">
        <v>41961</v>
      </c>
      <c r="C7292" s="535"/>
    </row>
    <row r="7293" spans="1:3" ht="13.5">
      <c r="A7293" s="527" t="s">
        <v>8261</v>
      </c>
      <c r="B7293" s="528">
        <v>41961</v>
      </c>
      <c r="C7293" s="535"/>
    </row>
    <row r="7294" spans="1:3" ht="13.5">
      <c r="A7294" s="527" t="s">
        <v>8262</v>
      </c>
      <c r="B7294" s="528">
        <v>41961</v>
      </c>
      <c r="C7294" s="535"/>
    </row>
    <row r="7295" spans="1:3" ht="13.5">
      <c r="A7295" s="527" t="s">
        <v>8263</v>
      </c>
      <c r="B7295" s="528">
        <v>41961</v>
      </c>
      <c r="C7295" s="535"/>
    </row>
    <row r="7296" spans="1:3" ht="13.5">
      <c r="A7296" s="527" t="s">
        <v>8264</v>
      </c>
      <c r="B7296" s="528">
        <v>41961</v>
      </c>
      <c r="C7296" s="535"/>
    </row>
    <row r="7297" spans="1:3" ht="13.5">
      <c r="A7297" s="527" t="s">
        <v>8265</v>
      </c>
      <c r="B7297" s="528">
        <v>41961</v>
      </c>
      <c r="C7297" s="535"/>
    </row>
    <row r="7298" spans="1:3" ht="13.5">
      <c r="A7298" s="527" t="s">
        <v>8266</v>
      </c>
      <c r="B7298" s="528">
        <v>41961</v>
      </c>
      <c r="C7298" s="535">
        <v>180</v>
      </c>
    </row>
    <row r="7299" spans="1:3" ht="13.5">
      <c r="A7299" s="527" t="s">
        <v>8267</v>
      </c>
      <c r="B7299" s="528">
        <v>41961</v>
      </c>
      <c r="C7299" s="535"/>
    </row>
    <row r="7300" spans="1:3" ht="13.5">
      <c r="A7300" s="527" t="s">
        <v>8268</v>
      </c>
      <c r="B7300" s="528">
        <v>41961</v>
      </c>
      <c r="C7300" s="535"/>
    </row>
    <row r="7301" spans="1:3" ht="13.5">
      <c r="A7301" s="527" t="s">
        <v>8269</v>
      </c>
      <c r="B7301" s="528">
        <v>41961</v>
      </c>
      <c r="C7301" s="535"/>
    </row>
    <row r="7302" spans="1:3" ht="13.5">
      <c r="A7302" s="527" t="s">
        <v>8270</v>
      </c>
      <c r="B7302" s="528">
        <v>41961</v>
      </c>
      <c r="C7302" s="535"/>
    </row>
    <row r="7303" spans="1:3" ht="13.5">
      <c r="A7303" s="527" t="s">
        <v>8271</v>
      </c>
      <c r="B7303" s="528">
        <v>41961</v>
      </c>
      <c r="C7303" s="535"/>
    </row>
    <row r="7304" spans="1:3" ht="13.5">
      <c r="A7304" s="527" t="s">
        <v>8272</v>
      </c>
      <c r="B7304" s="528">
        <v>41961</v>
      </c>
      <c r="C7304" s="535"/>
    </row>
    <row r="7305" spans="1:3" ht="13.5">
      <c r="A7305" s="527" t="s">
        <v>8273</v>
      </c>
      <c r="B7305" s="528">
        <v>41961</v>
      </c>
      <c r="C7305" s="535"/>
    </row>
    <row r="7306" spans="1:3" ht="13.5">
      <c r="A7306" s="527" t="s">
        <v>8274</v>
      </c>
      <c r="B7306" s="528">
        <v>41961</v>
      </c>
      <c r="C7306" s="535"/>
    </row>
    <row r="7307" spans="1:3" ht="13.5">
      <c r="A7307" s="527" t="s">
        <v>8275</v>
      </c>
      <c r="B7307" s="528">
        <v>41961</v>
      </c>
      <c r="C7307" s="535"/>
    </row>
    <row r="7308" spans="1:3" ht="13.5">
      <c r="A7308" s="527" t="s">
        <v>8276</v>
      </c>
      <c r="B7308" s="528">
        <v>41961</v>
      </c>
      <c r="C7308" s="535"/>
    </row>
    <row r="7309" spans="1:3" ht="13.5">
      <c r="A7309" s="527" t="s">
        <v>9983</v>
      </c>
      <c r="B7309" s="528">
        <v>41975</v>
      </c>
      <c r="C7309" s="535">
        <v>5</v>
      </c>
    </row>
    <row r="7310" spans="1:3" ht="13.5">
      <c r="A7310" s="527" t="s">
        <v>9984</v>
      </c>
      <c r="B7310" s="528">
        <v>41975</v>
      </c>
      <c r="C7310" s="535"/>
    </row>
    <row r="7311" spans="1:3" ht="13.5">
      <c r="A7311" s="527" t="s">
        <v>9985</v>
      </c>
      <c r="B7311" s="528">
        <v>41975</v>
      </c>
      <c r="C7311" s="535"/>
    </row>
    <row r="7312" spans="1:3" ht="13.5">
      <c r="A7312" s="527" t="s">
        <v>9986</v>
      </c>
      <c r="B7312" s="528">
        <v>41975</v>
      </c>
      <c r="C7312" s="535"/>
    </row>
    <row r="7313" spans="1:3" ht="13.5">
      <c r="A7313" s="527" t="s">
        <v>9987</v>
      </c>
      <c r="B7313" s="528">
        <v>41975</v>
      </c>
      <c r="C7313" s="535"/>
    </row>
    <row r="7314" spans="1:3" ht="13.5">
      <c r="A7314" s="527" t="s">
        <v>9988</v>
      </c>
      <c r="B7314" s="528">
        <v>41975</v>
      </c>
      <c r="C7314" s="535"/>
    </row>
    <row r="7315" spans="1:3" ht="13.5">
      <c r="A7315" s="527" t="s">
        <v>9989</v>
      </c>
      <c r="B7315" s="528">
        <v>41975</v>
      </c>
      <c r="C7315" s="535"/>
    </row>
    <row r="7316" spans="1:3" ht="13.5">
      <c r="A7316" s="527" t="s">
        <v>9990</v>
      </c>
      <c r="B7316" s="528">
        <v>41975</v>
      </c>
      <c r="C7316" s="535"/>
    </row>
    <row r="7317" spans="1:3" ht="13.5">
      <c r="A7317" s="527" t="s">
        <v>9991</v>
      </c>
      <c r="B7317" s="528">
        <v>41975</v>
      </c>
      <c r="C7317" s="535"/>
    </row>
    <row r="7318" spans="1:3" ht="13.5">
      <c r="A7318" s="527" t="s">
        <v>9992</v>
      </c>
      <c r="B7318" s="528">
        <v>41975</v>
      </c>
      <c r="C7318" s="535"/>
    </row>
    <row r="7319" spans="1:3" ht="13.5">
      <c r="A7319" s="527" t="s">
        <v>9993</v>
      </c>
      <c r="B7319" s="528">
        <v>41975</v>
      </c>
      <c r="C7319" s="535"/>
    </row>
    <row r="7320" spans="1:3" ht="13.5">
      <c r="A7320" s="527" t="s">
        <v>9994</v>
      </c>
      <c r="B7320" s="528">
        <v>41975</v>
      </c>
      <c r="C7320" s="535">
        <v>5</v>
      </c>
    </row>
    <row r="7321" spans="1:3" ht="13.5">
      <c r="A7321" s="527" t="s">
        <v>9995</v>
      </c>
      <c r="B7321" s="528">
        <v>41975</v>
      </c>
      <c r="C7321" s="535"/>
    </row>
    <row r="7322" spans="1:3" ht="13.5">
      <c r="A7322" s="527" t="s">
        <v>9996</v>
      </c>
      <c r="B7322" s="528">
        <v>41975</v>
      </c>
      <c r="C7322" s="535"/>
    </row>
    <row r="7323" spans="1:3" ht="13.5">
      <c r="A7323" s="527" t="s">
        <v>9997</v>
      </c>
      <c r="B7323" s="528">
        <v>41975</v>
      </c>
      <c r="C7323" s="535"/>
    </row>
    <row r="7324" spans="1:3" ht="13.5">
      <c r="A7324" s="527" t="s">
        <v>9998</v>
      </c>
      <c r="B7324" s="528">
        <v>41975</v>
      </c>
      <c r="C7324" s="535"/>
    </row>
    <row r="7325" spans="1:3" ht="13.5">
      <c r="A7325" s="527" t="s">
        <v>9999</v>
      </c>
      <c r="B7325" s="528">
        <v>41975</v>
      </c>
      <c r="C7325" s="535"/>
    </row>
    <row r="7326" spans="1:3" ht="13.5">
      <c r="A7326" s="527" t="s">
        <v>10000</v>
      </c>
      <c r="B7326" s="528">
        <v>41975</v>
      </c>
      <c r="C7326" s="535"/>
    </row>
    <row r="7327" spans="1:3" ht="13.5">
      <c r="A7327" s="527" t="s">
        <v>10001</v>
      </c>
      <c r="B7327" s="528">
        <v>41975</v>
      </c>
      <c r="C7327" s="535"/>
    </row>
    <row r="7328" spans="1:3" ht="13.5">
      <c r="A7328" s="527" t="s">
        <v>10002</v>
      </c>
      <c r="B7328" s="528">
        <v>41975</v>
      </c>
      <c r="C7328" s="535"/>
    </row>
    <row r="7329" spans="1:3" ht="13.5">
      <c r="A7329" s="527" t="s">
        <v>10003</v>
      </c>
      <c r="B7329" s="528">
        <v>41975</v>
      </c>
      <c r="C7329" s="535"/>
    </row>
    <row r="7330" spans="1:3" ht="13.5">
      <c r="A7330" s="527" t="s">
        <v>10004</v>
      </c>
      <c r="B7330" s="528">
        <v>41975</v>
      </c>
      <c r="C7330" s="535"/>
    </row>
    <row r="7331" spans="1:3" ht="13.5">
      <c r="A7331" s="527" t="s">
        <v>10005</v>
      </c>
      <c r="B7331" s="528">
        <v>41975</v>
      </c>
      <c r="C7331" s="535"/>
    </row>
    <row r="7332" spans="1:3" ht="13.5">
      <c r="A7332" s="527" t="s">
        <v>10006</v>
      </c>
      <c r="B7332" s="528">
        <v>41975</v>
      </c>
      <c r="C7332" s="535"/>
    </row>
    <row r="7333" spans="1:3" ht="13.5">
      <c r="A7333" s="527" t="s">
        <v>10007</v>
      </c>
      <c r="B7333" s="528">
        <v>41975</v>
      </c>
      <c r="C7333" s="535">
        <v>50</v>
      </c>
    </row>
    <row r="7334" spans="1:3" ht="13.5">
      <c r="A7334" s="527" t="s">
        <v>10008</v>
      </c>
      <c r="B7334" s="528">
        <v>41975</v>
      </c>
      <c r="C7334" s="535">
        <v>30</v>
      </c>
    </row>
    <row r="7335" spans="1:3" ht="13.5">
      <c r="A7335" s="527" t="s">
        <v>10009</v>
      </c>
      <c r="B7335" s="528">
        <v>41975</v>
      </c>
      <c r="C7335" s="535"/>
    </row>
    <row r="7336" spans="1:3" ht="13.5">
      <c r="A7336" s="527" t="s">
        <v>10010</v>
      </c>
      <c r="B7336" s="528">
        <v>41975</v>
      </c>
      <c r="C7336" s="535"/>
    </row>
    <row r="7337" spans="1:3" ht="13.5">
      <c r="A7337" s="527" t="s">
        <v>10011</v>
      </c>
      <c r="B7337" s="528">
        <v>41975</v>
      </c>
      <c r="C7337" s="535"/>
    </row>
    <row r="7338" spans="1:3" ht="13.5">
      <c r="A7338" s="527" t="s">
        <v>10012</v>
      </c>
      <c r="B7338" s="528">
        <v>41975</v>
      </c>
      <c r="C7338" s="535"/>
    </row>
    <row r="7339" spans="1:3" ht="13.5">
      <c r="A7339" s="527" t="s">
        <v>10013</v>
      </c>
      <c r="B7339" s="528">
        <v>41975</v>
      </c>
      <c r="C7339" s="535"/>
    </row>
    <row r="7340" spans="1:3" ht="13.5">
      <c r="A7340" s="527" t="s">
        <v>10014</v>
      </c>
      <c r="B7340" s="528">
        <v>41975</v>
      </c>
      <c r="C7340" s="535"/>
    </row>
    <row r="7341" spans="1:3" ht="13.5">
      <c r="A7341" s="527" t="s">
        <v>10015</v>
      </c>
      <c r="B7341" s="528">
        <v>41975</v>
      </c>
      <c r="C7341" s="535"/>
    </row>
    <row r="7342" spans="1:3" ht="13.5">
      <c r="A7342" s="527" t="s">
        <v>10016</v>
      </c>
      <c r="B7342" s="528">
        <v>41975</v>
      </c>
      <c r="C7342" s="535"/>
    </row>
    <row r="7343" spans="1:3" ht="13.5">
      <c r="A7343" s="527" t="s">
        <v>10017</v>
      </c>
      <c r="B7343" s="528">
        <v>41975</v>
      </c>
      <c r="C7343" s="535"/>
    </row>
    <row r="7344" spans="1:3" ht="13.5">
      <c r="A7344" s="527" t="s">
        <v>10018</v>
      </c>
      <c r="B7344" s="528">
        <v>41975</v>
      </c>
      <c r="C7344" s="535">
        <v>50</v>
      </c>
    </row>
    <row r="7345" spans="1:3" ht="13.5">
      <c r="A7345" s="527" t="s">
        <v>10019</v>
      </c>
      <c r="B7345" s="528">
        <v>41975</v>
      </c>
      <c r="C7345" s="535"/>
    </row>
    <row r="7346" spans="1:3" ht="13.5">
      <c r="A7346" s="527" t="s">
        <v>10020</v>
      </c>
      <c r="B7346" s="528">
        <v>41975</v>
      </c>
      <c r="C7346" s="535"/>
    </row>
    <row r="7347" spans="1:3" ht="13.5">
      <c r="A7347" s="527" t="s">
        <v>10021</v>
      </c>
      <c r="B7347" s="528">
        <v>41975</v>
      </c>
      <c r="C7347" s="535"/>
    </row>
    <row r="7348" spans="1:3" ht="13.5">
      <c r="A7348" s="527" t="s">
        <v>10022</v>
      </c>
      <c r="B7348" s="528">
        <v>41975</v>
      </c>
      <c r="C7348" s="535"/>
    </row>
    <row r="7349" spans="1:3" ht="13.5">
      <c r="A7349" s="527" t="s">
        <v>10023</v>
      </c>
      <c r="B7349" s="528">
        <v>41975</v>
      </c>
      <c r="C7349" s="535"/>
    </row>
    <row r="7350" spans="1:3" ht="13.5">
      <c r="A7350" s="527" t="s">
        <v>10024</v>
      </c>
      <c r="B7350" s="528">
        <v>41975</v>
      </c>
      <c r="C7350" s="535"/>
    </row>
    <row r="7351" spans="1:3" ht="13.5">
      <c r="A7351" s="527" t="s">
        <v>10025</v>
      </c>
      <c r="B7351" s="528">
        <v>41975</v>
      </c>
      <c r="C7351" s="535"/>
    </row>
    <row r="7352" spans="1:3" ht="13.5">
      <c r="A7352" s="527" t="s">
        <v>10026</v>
      </c>
      <c r="B7352" s="528">
        <v>41975</v>
      </c>
      <c r="C7352" s="535"/>
    </row>
    <row r="7353" spans="1:3" ht="13.5">
      <c r="A7353" s="527" t="s">
        <v>10027</v>
      </c>
      <c r="B7353" s="528">
        <v>41975</v>
      </c>
      <c r="C7353" s="535"/>
    </row>
    <row r="7354" spans="1:3" ht="13.5">
      <c r="A7354" s="527" t="s">
        <v>10028</v>
      </c>
      <c r="B7354" s="528">
        <v>41975</v>
      </c>
      <c r="C7354" s="535"/>
    </row>
    <row r="7355" spans="1:3" ht="13.5">
      <c r="A7355" s="527" t="s">
        <v>10029</v>
      </c>
      <c r="B7355" s="528">
        <v>41975</v>
      </c>
      <c r="C7355" s="535">
        <v>50</v>
      </c>
    </row>
    <row r="7356" spans="1:3" ht="13.5">
      <c r="A7356" s="527" t="s">
        <v>10030</v>
      </c>
      <c r="B7356" s="528">
        <v>41975</v>
      </c>
      <c r="C7356" s="535"/>
    </row>
    <row r="7357" spans="1:3" ht="13.5">
      <c r="A7357" s="527" t="s">
        <v>10031</v>
      </c>
      <c r="B7357" s="528">
        <v>41975</v>
      </c>
      <c r="C7357" s="535"/>
    </row>
    <row r="7358" spans="1:3" ht="13.5">
      <c r="A7358" s="527" t="s">
        <v>10032</v>
      </c>
      <c r="B7358" s="528">
        <v>41975</v>
      </c>
      <c r="C7358" s="535"/>
    </row>
    <row r="7359" spans="1:3" ht="13.5">
      <c r="A7359" s="527" t="s">
        <v>10033</v>
      </c>
      <c r="B7359" s="528">
        <v>41975</v>
      </c>
      <c r="C7359" s="535"/>
    </row>
    <row r="7360" spans="1:3" ht="13.5">
      <c r="A7360" s="527" t="s">
        <v>10034</v>
      </c>
      <c r="B7360" s="528">
        <v>41975</v>
      </c>
      <c r="C7360" s="535"/>
    </row>
    <row r="7361" spans="1:3" ht="13.5">
      <c r="A7361" s="527" t="s">
        <v>10035</v>
      </c>
      <c r="B7361" s="528">
        <v>41975</v>
      </c>
      <c r="C7361" s="535"/>
    </row>
    <row r="7362" spans="1:3" ht="13.5">
      <c r="A7362" s="527" t="s">
        <v>10036</v>
      </c>
      <c r="B7362" s="528">
        <v>41975</v>
      </c>
      <c r="C7362" s="535"/>
    </row>
    <row r="7363" spans="1:3" ht="13.5">
      <c r="A7363" s="527" t="s">
        <v>10037</v>
      </c>
      <c r="B7363" s="528">
        <v>41975</v>
      </c>
      <c r="C7363" s="535"/>
    </row>
    <row r="7364" spans="1:3" ht="13.5">
      <c r="A7364" s="527" t="s">
        <v>10038</v>
      </c>
      <c r="B7364" s="528">
        <v>41975</v>
      </c>
      <c r="C7364" s="535"/>
    </row>
    <row r="7365" spans="1:3" ht="13.5">
      <c r="A7365" s="527" t="s">
        <v>10039</v>
      </c>
      <c r="B7365" s="528">
        <v>41975</v>
      </c>
      <c r="C7365" s="535"/>
    </row>
    <row r="7366" spans="1:3" ht="13.5">
      <c r="A7366" s="527" t="s">
        <v>10040</v>
      </c>
      <c r="B7366" s="528">
        <v>41975</v>
      </c>
      <c r="C7366" s="535"/>
    </row>
    <row r="7367" spans="1:3" ht="13.5">
      <c r="A7367" s="527" t="s">
        <v>10041</v>
      </c>
      <c r="B7367" s="528">
        <v>41975</v>
      </c>
      <c r="C7367" s="535">
        <v>20</v>
      </c>
    </row>
    <row r="7368" spans="1:3" ht="13.5">
      <c r="A7368" s="527" t="s">
        <v>10042</v>
      </c>
      <c r="B7368" s="528">
        <v>41975</v>
      </c>
      <c r="C7368" s="535"/>
    </row>
    <row r="7369" spans="1:3" ht="13.5">
      <c r="A7369" s="527" t="s">
        <v>10043</v>
      </c>
      <c r="B7369" s="528">
        <v>41975</v>
      </c>
      <c r="C7369" s="535"/>
    </row>
    <row r="7370" spans="1:3" ht="13.5">
      <c r="A7370" s="527" t="s">
        <v>10044</v>
      </c>
      <c r="B7370" s="528">
        <v>41975</v>
      </c>
      <c r="C7370" s="535"/>
    </row>
    <row r="7371" spans="1:3" ht="13.5">
      <c r="A7371" s="527" t="s">
        <v>10045</v>
      </c>
      <c r="B7371" s="528">
        <v>41975</v>
      </c>
      <c r="C7371" s="535"/>
    </row>
    <row r="7372" spans="1:3" ht="13.5">
      <c r="A7372" s="527" t="s">
        <v>10046</v>
      </c>
      <c r="B7372" s="528">
        <v>41975</v>
      </c>
      <c r="C7372" s="535"/>
    </row>
    <row r="7373" spans="1:3" ht="13.5">
      <c r="A7373" s="527" t="s">
        <v>10047</v>
      </c>
      <c r="B7373" s="528">
        <v>41975</v>
      </c>
      <c r="C7373" s="535"/>
    </row>
    <row r="7374" spans="1:3" ht="13.5">
      <c r="A7374" s="527" t="s">
        <v>10048</v>
      </c>
      <c r="B7374" s="528">
        <v>41975</v>
      </c>
      <c r="C7374" s="535"/>
    </row>
    <row r="7375" spans="1:3" ht="13.5">
      <c r="A7375" s="527" t="s">
        <v>10049</v>
      </c>
      <c r="B7375" s="528">
        <v>41975</v>
      </c>
      <c r="C7375" s="535"/>
    </row>
    <row r="7376" spans="1:3" ht="13.5">
      <c r="A7376" s="527" t="s">
        <v>10050</v>
      </c>
      <c r="B7376" s="528">
        <v>41975</v>
      </c>
      <c r="C7376" s="535"/>
    </row>
    <row r="7377" spans="1:3" ht="13.5">
      <c r="A7377" s="527" t="s">
        <v>10051</v>
      </c>
      <c r="B7377" s="528">
        <v>41975</v>
      </c>
      <c r="C7377" s="535">
        <v>30</v>
      </c>
    </row>
    <row r="7378" spans="1:3" ht="13.5">
      <c r="A7378" s="527" t="s">
        <v>10052</v>
      </c>
      <c r="B7378" s="528">
        <v>41975</v>
      </c>
      <c r="C7378" s="535">
        <v>10</v>
      </c>
    </row>
    <row r="7379" spans="1:3" ht="13.5">
      <c r="A7379" s="527" t="s">
        <v>10053</v>
      </c>
      <c r="B7379" s="528">
        <v>41975</v>
      </c>
      <c r="C7379" s="535"/>
    </row>
    <row r="7380" spans="1:3" ht="13.5">
      <c r="A7380" s="527" t="s">
        <v>10054</v>
      </c>
      <c r="B7380" s="528">
        <v>41975</v>
      </c>
      <c r="C7380" s="535"/>
    </row>
    <row r="7381" spans="1:3" ht="13.5">
      <c r="A7381" s="527" t="s">
        <v>10055</v>
      </c>
      <c r="B7381" s="528">
        <v>41975</v>
      </c>
      <c r="C7381" s="535"/>
    </row>
    <row r="7382" spans="1:3" ht="13.5">
      <c r="A7382" s="527" t="s">
        <v>10056</v>
      </c>
      <c r="B7382" s="528">
        <v>41975</v>
      </c>
      <c r="C7382" s="535"/>
    </row>
    <row r="7383" spans="1:3" ht="13.5">
      <c r="A7383" s="527" t="s">
        <v>10057</v>
      </c>
      <c r="B7383" s="528">
        <v>41975</v>
      </c>
      <c r="C7383" s="535"/>
    </row>
    <row r="7384" spans="1:3" ht="13.5">
      <c r="A7384" s="527" t="s">
        <v>10058</v>
      </c>
      <c r="B7384" s="528">
        <v>41975</v>
      </c>
      <c r="C7384" s="535"/>
    </row>
    <row r="7385" spans="1:3" ht="13.5">
      <c r="A7385" s="527" t="s">
        <v>10059</v>
      </c>
      <c r="B7385" s="528">
        <v>41975</v>
      </c>
      <c r="C7385" s="535"/>
    </row>
    <row r="7386" spans="1:3" ht="13.5">
      <c r="A7386" s="527" t="s">
        <v>10060</v>
      </c>
      <c r="B7386" s="528">
        <v>41975</v>
      </c>
      <c r="C7386" s="535">
        <v>15</v>
      </c>
    </row>
    <row r="7387" spans="1:3" ht="13.5">
      <c r="A7387" s="527" t="s">
        <v>10061</v>
      </c>
      <c r="B7387" s="528">
        <v>41975</v>
      </c>
      <c r="C7387" s="535"/>
    </row>
    <row r="7388" spans="1:3" ht="13.5">
      <c r="A7388" s="527" t="s">
        <v>10062</v>
      </c>
      <c r="B7388" s="528">
        <v>41975</v>
      </c>
      <c r="C7388" s="535"/>
    </row>
    <row r="7389" spans="1:3" ht="13.5">
      <c r="A7389" s="527" t="s">
        <v>10063</v>
      </c>
      <c r="B7389" s="528">
        <v>41975</v>
      </c>
      <c r="C7389" s="535"/>
    </row>
    <row r="7390" spans="1:3" ht="13.5">
      <c r="A7390" s="527" t="s">
        <v>10064</v>
      </c>
      <c r="B7390" s="528">
        <v>41975</v>
      </c>
      <c r="C7390" s="535"/>
    </row>
    <row r="7391" spans="1:3" ht="13.5">
      <c r="A7391" s="527" t="s">
        <v>10065</v>
      </c>
      <c r="B7391" s="528">
        <v>41975</v>
      </c>
      <c r="C7391" s="535"/>
    </row>
    <row r="7392" spans="1:3" ht="13.5">
      <c r="A7392" s="527" t="s">
        <v>10066</v>
      </c>
      <c r="B7392" s="528">
        <v>41975</v>
      </c>
      <c r="C7392" s="535"/>
    </row>
    <row r="7393" spans="1:3" ht="13.5">
      <c r="A7393" s="527" t="s">
        <v>10067</v>
      </c>
      <c r="B7393" s="528">
        <v>41975</v>
      </c>
      <c r="C7393" s="535"/>
    </row>
    <row r="7394" spans="1:3" ht="13.5">
      <c r="A7394" s="527" t="s">
        <v>10068</v>
      </c>
      <c r="B7394" s="528">
        <v>41975</v>
      </c>
      <c r="C7394" s="535"/>
    </row>
    <row r="7395" spans="1:3" ht="13.5">
      <c r="A7395" s="527" t="s">
        <v>10069</v>
      </c>
      <c r="B7395" s="528">
        <v>41975</v>
      </c>
      <c r="C7395" s="535"/>
    </row>
    <row r="7396" spans="1:3" ht="13.5">
      <c r="A7396" s="527" t="s">
        <v>10070</v>
      </c>
      <c r="B7396" s="528">
        <v>41975</v>
      </c>
      <c r="C7396" s="535"/>
    </row>
    <row r="7397" spans="1:3" ht="13.5">
      <c r="A7397" s="527" t="s">
        <v>10071</v>
      </c>
      <c r="B7397" s="528">
        <v>41975</v>
      </c>
      <c r="C7397" s="535"/>
    </row>
    <row r="7398" spans="1:3" ht="13.5">
      <c r="A7398" s="527" t="s">
        <v>10072</v>
      </c>
      <c r="B7398" s="528">
        <v>41975</v>
      </c>
      <c r="C7398" s="535"/>
    </row>
    <row r="7399" spans="1:3" ht="13.5">
      <c r="A7399" s="527" t="s">
        <v>10073</v>
      </c>
      <c r="B7399" s="528">
        <v>41975</v>
      </c>
      <c r="C7399" s="535">
        <v>4</v>
      </c>
    </row>
    <row r="7400" spans="1:3" ht="13.5">
      <c r="A7400" s="527" t="s">
        <v>10074</v>
      </c>
      <c r="B7400" s="528">
        <v>41975</v>
      </c>
      <c r="C7400" s="535">
        <v>3</v>
      </c>
    </row>
    <row r="7401" spans="1:3" ht="13.5">
      <c r="A7401" s="527" t="s">
        <v>10075</v>
      </c>
      <c r="B7401" s="528">
        <v>41975</v>
      </c>
      <c r="C7401" s="535"/>
    </row>
    <row r="7402" spans="1:3" ht="13.5">
      <c r="A7402" s="527" t="s">
        <v>10076</v>
      </c>
      <c r="B7402" s="528">
        <v>41975</v>
      </c>
      <c r="C7402" s="535"/>
    </row>
    <row r="7403" spans="1:3" ht="13.5">
      <c r="A7403" s="527" t="s">
        <v>10077</v>
      </c>
      <c r="B7403" s="528">
        <v>41975</v>
      </c>
      <c r="C7403" s="535"/>
    </row>
    <row r="7404" spans="1:3" ht="13.5">
      <c r="A7404" s="527" t="s">
        <v>10078</v>
      </c>
      <c r="B7404" s="528">
        <v>41975</v>
      </c>
      <c r="C7404" s="535"/>
    </row>
    <row r="7405" spans="1:3" ht="13.5">
      <c r="A7405" s="527" t="s">
        <v>10079</v>
      </c>
      <c r="B7405" s="528">
        <v>41975</v>
      </c>
      <c r="C7405" s="535"/>
    </row>
    <row r="7406" spans="1:3" ht="13.5">
      <c r="A7406" s="527" t="s">
        <v>10080</v>
      </c>
      <c r="B7406" s="528">
        <v>41975</v>
      </c>
      <c r="C7406" s="535"/>
    </row>
    <row r="7407" spans="1:3" ht="13.5">
      <c r="A7407" s="527" t="s">
        <v>10081</v>
      </c>
      <c r="B7407" s="528">
        <v>41975</v>
      </c>
      <c r="C7407" s="535"/>
    </row>
    <row r="7408" spans="1:3" ht="13.5">
      <c r="A7408" s="527" t="s">
        <v>10082</v>
      </c>
      <c r="B7408" s="528">
        <v>41975</v>
      </c>
      <c r="C7408" s="535"/>
    </row>
    <row r="7409" spans="1:3" ht="13.5">
      <c r="A7409" s="527" t="s">
        <v>10083</v>
      </c>
      <c r="B7409" s="528">
        <v>41975</v>
      </c>
      <c r="C7409" s="535"/>
    </row>
    <row r="7410" spans="1:3" ht="13.5">
      <c r="A7410" s="527" t="s">
        <v>10084</v>
      </c>
      <c r="B7410" s="528">
        <v>41975</v>
      </c>
      <c r="C7410" s="535">
        <v>4</v>
      </c>
    </row>
    <row r="7411" spans="1:3" ht="13.5">
      <c r="A7411" s="527" t="s">
        <v>10085</v>
      </c>
      <c r="B7411" s="528">
        <v>41975</v>
      </c>
      <c r="C7411" s="535">
        <v>3</v>
      </c>
    </row>
    <row r="7412" spans="1:3" ht="13.5">
      <c r="A7412" s="527" t="s">
        <v>10086</v>
      </c>
      <c r="B7412" s="528">
        <v>41975</v>
      </c>
      <c r="C7412" s="535"/>
    </row>
    <row r="7413" spans="1:3" ht="13.5">
      <c r="A7413" s="527" t="s">
        <v>10087</v>
      </c>
      <c r="B7413" s="528">
        <v>41975</v>
      </c>
      <c r="C7413" s="535"/>
    </row>
    <row r="7414" spans="1:3" ht="13.5">
      <c r="A7414" s="527" t="s">
        <v>10088</v>
      </c>
      <c r="B7414" s="528">
        <v>41975</v>
      </c>
      <c r="C7414" s="535"/>
    </row>
    <row r="7415" spans="1:3" ht="13.5">
      <c r="A7415" s="527" t="s">
        <v>10089</v>
      </c>
      <c r="B7415" s="528">
        <v>41975</v>
      </c>
      <c r="C7415" s="535"/>
    </row>
    <row r="7416" spans="1:3" ht="13.5">
      <c r="A7416" s="527" t="s">
        <v>10090</v>
      </c>
      <c r="B7416" s="528">
        <v>41975</v>
      </c>
      <c r="C7416" s="535"/>
    </row>
    <row r="7417" spans="1:3" ht="13.5">
      <c r="A7417" s="527" t="s">
        <v>10091</v>
      </c>
      <c r="B7417" s="528">
        <v>41975</v>
      </c>
      <c r="C7417" s="535"/>
    </row>
    <row r="7418" spans="1:3" ht="13.5">
      <c r="A7418" s="527" t="s">
        <v>10092</v>
      </c>
      <c r="B7418" s="528">
        <v>41975</v>
      </c>
      <c r="C7418" s="535"/>
    </row>
    <row r="7419" spans="1:3" ht="13.5">
      <c r="A7419" s="527" t="s">
        <v>10093</v>
      </c>
      <c r="B7419" s="528">
        <v>41975</v>
      </c>
      <c r="C7419" s="535">
        <v>15</v>
      </c>
    </row>
    <row r="7420" spans="1:3" ht="13.5">
      <c r="A7420" s="527" t="s">
        <v>10094</v>
      </c>
      <c r="B7420" s="528">
        <v>41975</v>
      </c>
      <c r="C7420" s="535"/>
    </row>
    <row r="7421" spans="1:3" ht="13.5">
      <c r="A7421" s="527" t="s">
        <v>10095</v>
      </c>
      <c r="B7421" s="528">
        <v>41975</v>
      </c>
      <c r="C7421" s="535"/>
    </row>
    <row r="7422" spans="1:3" ht="13.5">
      <c r="A7422" s="527" t="s">
        <v>10096</v>
      </c>
      <c r="B7422" s="528">
        <v>41975</v>
      </c>
      <c r="C7422" s="535"/>
    </row>
    <row r="7423" spans="1:3" ht="13.5">
      <c r="A7423" s="527" t="s">
        <v>10097</v>
      </c>
      <c r="B7423" s="528">
        <v>41975</v>
      </c>
      <c r="C7423" s="535"/>
    </row>
    <row r="7424" spans="1:3" ht="13.5">
      <c r="A7424" s="527" t="s">
        <v>10098</v>
      </c>
      <c r="B7424" s="528">
        <v>41975</v>
      </c>
      <c r="C7424" s="535"/>
    </row>
    <row r="7425" spans="1:3" ht="13.5">
      <c r="A7425" s="527" t="s">
        <v>10099</v>
      </c>
      <c r="B7425" s="528">
        <v>41975</v>
      </c>
      <c r="C7425" s="535"/>
    </row>
    <row r="7426" spans="1:3" ht="13.5">
      <c r="A7426" s="527" t="s">
        <v>10100</v>
      </c>
      <c r="B7426" s="528">
        <v>41975</v>
      </c>
      <c r="C7426" s="535"/>
    </row>
    <row r="7427" spans="1:3" ht="13.5">
      <c r="A7427" s="527" t="s">
        <v>10101</v>
      </c>
      <c r="B7427" s="528">
        <v>41975</v>
      </c>
      <c r="C7427" s="535"/>
    </row>
    <row r="7428" spans="1:3" ht="13.5">
      <c r="A7428" s="527" t="s">
        <v>10102</v>
      </c>
      <c r="B7428" s="528">
        <v>41975</v>
      </c>
      <c r="C7428" s="535"/>
    </row>
    <row r="7429" spans="1:3" ht="13.5">
      <c r="A7429" s="527" t="s">
        <v>10103</v>
      </c>
      <c r="B7429" s="528">
        <v>41975</v>
      </c>
      <c r="C7429" s="535"/>
    </row>
    <row r="7430" spans="1:3" ht="13.5">
      <c r="A7430" s="527" t="s">
        <v>10104</v>
      </c>
      <c r="B7430" s="528">
        <v>41975</v>
      </c>
      <c r="C7430" s="535">
        <v>5</v>
      </c>
    </row>
    <row r="7431" spans="1:3" ht="13.5">
      <c r="A7431" s="527" t="s">
        <v>10105</v>
      </c>
      <c r="B7431" s="528">
        <v>41975</v>
      </c>
      <c r="C7431" s="535"/>
    </row>
    <row r="7432" spans="1:3" ht="13.5">
      <c r="A7432" s="527" t="s">
        <v>10106</v>
      </c>
      <c r="B7432" s="528">
        <v>41975</v>
      </c>
      <c r="C7432" s="535"/>
    </row>
    <row r="7433" spans="1:3" ht="13.5">
      <c r="A7433" s="527" t="s">
        <v>10107</v>
      </c>
      <c r="B7433" s="528">
        <v>41975</v>
      </c>
      <c r="C7433" s="535"/>
    </row>
    <row r="7434" spans="1:3" ht="13.5">
      <c r="A7434" s="527" t="s">
        <v>10108</v>
      </c>
      <c r="B7434" s="528">
        <v>41975</v>
      </c>
      <c r="C7434" s="535"/>
    </row>
    <row r="7435" spans="1:3" ht="13.5">
      <c r="A7435" s="527" t="s">
        <v>10109</v>
      </c>
      <c r="B7435" s="528">
        <v>41975</v>
      </c>
      <c r="C7435" s="535"/>
    </row>
    <row r="7436" spans="1:3" ht="13.5">
      <c r="A7436" s="527" t="s">
        <v>10110</v>
      </c>
      <c r="B7436" s="528">
        <v>41975</v>
      </c>
      <c r="C7436" s="535"/>
    </row>
    <row r="7437" spans="1:3" ht="13.5">
      <c r="A7437" s="527" t="s">
        <v>10111</v>
      </c>
      <c r="B7437" s="528">
        <v>41975</v>
      </c>
      <c r="C7437" s="535"/>
    </row>
    <row r="7438" spans="1:3" ht="13.5">
      <c r="A7438" s="527" t="s">
        <v>10112</v>
      </c>
      <c r="B7438" s="528">
        <v>41975</v>
      </c>
      <c r="C7438" s="535"/>
    </row>
    <row r="7439" spans="1:3" ht="13.5">
      <c r="A7439" s="527" t="s">
        <v>10113</v>
      </c>
      <c r="B7439" s="528">
        <v>41975</v>
      </c>
      <c r="C7439" s="535"/>
    </row>
    <row r="7440" spans="1:3" ht="13.5">
      <c r="A7440" s="527" t="s">
        <v>10114</v>
      </c>
      <c r="B7440" s="528">
        <v>41975</v>
      </c>
      <c r="C7440" s="535"/>
    </row>
    <row r="7441" spans="1:3" ht="13.5">
      <c r="A7441" s="527" t="s">
        <v>10115</v>
      </c>
      <c r="B7441" s="528">
        <v>41975</v>
      </c>
      <c r="C7441" s="535">
        <v>5</v>
      </c>
    </row>
    <row r="7442" spans="1:3" ht="13.5">
      <c r="A7442" s="527" t="s">
        <v>10116</v>
      </c>
      <c r="B7442" s="528">
        <v>41975</v>
      </c>
      <c r="C7442" s="535"/>
    </row>
    <row r="7443" spans="1:3" ht="13.5">
      <c r="A7443" s="527" t="s">
        <v>10117</v>
      </c>
      <c r="B7443" s="528">
        <v>41975</v>
      </c>
      <c r="C7443" s="535"/>
    </row>
    <row r="7444" spans="1:3" ht="13.5">
      <c r="A7444" s="527" t="s">
        <v>10118</v>
      </c>
      <c r="B7444" s="528">
        <v>41975</v>
      </c>
      <c r="C7444" s="535"/>
    </row>
    <row r="7445" spans="1:3" ht="13.5">
      <c r="A7445" s="527" t="s">
        <v>10119</v>
      </c>
      <c r="B7445" s="528">
        <v>41975</v>
      </c>
      <c r="C7445" s="535"/>
    </row>
    <row r="7446" spans="1:3" ht="13.5">
      <c r="A7446" s="527" t="s">
        <v>10120</v>
      </c>
      <c r="B7446" s="528">
        <v>41975</v>
      </c>
      <c r="C7446" s="535"/>
    </row>
    <row r="7447" spans="1:3" ht="13.5">
      <c r="A7447" s="527" t="s">
        <v>10121</v>
      </c>
      <c r="B7447" s="528">
        <v>41975</v>
      </c>
      <c r="C7447" s="535"/>
    </row>
    <row r="7448" spans="1:3" ht="13.5">
      <c r="A7448" s="527" t="s">
        <v>10122</v>
      </c>
      <c r="B7448" s="528">
        <v>41975</v>
      </c>
      <c r="C7448" s="535"/>
    </row>
    <row r="7449" spans="1:3" ht="13.5">
      <c r="A7449" s="527" t="s">
        <v>10123</v>
      </c>
      <c r="B7449" s="528">
        <v>41975</v>
      </c>
      <c r="C7449" s="535"/>
    </row>
    <row r="7450" spans="1:3" ht="13.5">
      <c r="A7450" s="527" t="s">
        <v>10124</v>
      </c>
      <c r="B7450" s="528">
        <v>41975</v>
      </c>
      <c r="C7450" s="535"/>
    </row>
    <row r="7451" spans="1:3" ht="13.5">
      <c r="A7451" s="527" t="s">
        <v>10125</v>
      </c>
      <c r="B7451" s="528">
        <v>41975</v>
      </c>
      <c r="C7451" s="535"/>
    </row>
    <row r="7452" spans="1:3" ht="13.5">
      <c r="A7452" s="527" t="s">
        <v>10126</v>
      </c>
      <c r="B7452" s="528">
        <v>41975</v>
      </c>
      <c r="C7452" s="535">
        <v>5</v>
      </c>
    </row>
    <row r="7453" spans="1:3" ht="13.5">
      <c r="A7453" s="527" t="s">
        <v>10127</v>
      </c>
      <c r="B7453" s="528">
        <v>41975</v>
      </c>
      <c r="C7453" s="535"/>
    </row>
    <row r="7454" spans="1:3" ht="13.5">
      <c r="A7454" s="527" t="s">
        <v>10128</v>
      </c>
      <c r="B7454" s="528">
        <v>41975</v>
      </c>
      <c r="C7454" s="535"/>
    </row>
    <row r="7455" spans="1:3" ht="13.5">
      <c r="A7455" s="527" t="s">
        <v>10129</v>
      </c>
      <c r="B7455" s="528">
        <v>41975</v>
      </c>
      <c r="C7455" s="535"/>
    </row>
    <row r="7456" spans="1:3" ht="13.5">
      <c r="A7456" s="527" t="s">
        <v>10130</v>
      </c>
      <c r="B7456" s="528">
        <v>41975</v>
      </c>
      <c r="C7456" s="535"/>
    </row>
    <row r="7457" spans="1:3" ht="13.5">
      <c r="A7457" s="527" t="s">
        <v>10131</v>
      </c>
      <c r="B7457" s="528">
        <v>41975</v>
      </c>
      <c r="C7457" s="535"/>
    </row>
    <row r="7458" spans="1:3" ht="13.5">
      <c r="A7458" s="527" t="s">
        <v>10132</v>
      </c>
      <c r="B7458" s="528">
        <v>41975</v>
      </c>
      <c r="C7458" s="535"/>
    </row>
    <row r="7459" spans="1:3" ht="13.5">
      <c r="A7459" s="527" t="s">
        <v>10133</v>
      </c>
      <c r="B7459" s="528">
        <v>41975</v>
      </c>
      <c r="C7459" s="535"/>
    </row>
    <row r="7460" spans="1:3" ht="13.5">
      <c r="A7460" s="527" t="s">
        <v>10134</v>
      </c>
      <c r="B7460" s="528">
        <v>41975</v>
      </c>
      <c r="C7460" s="535"/>
    </row>
    <row r="7461" spans="1:3" ht="13.5">
      <c r="A7461" s="527" t="s">
        <v>10135</v>
      </c>
      <c r="B7461" s="528">
        <v>41975</v>
      </c>
      <c r="C7461" s="535"/>
    </row>
    <row r="7462" spans="1:3" ht="13.5">
      <c r="A7462" s="527" t="s">
        <v>10136</v>
      </c>
      <c r="B7462" s="528">
        <v>41975</v>
      </c>
      <c r="C7462" s="535"/>
    </row>
    <row r="7463" spans="1:3" ht="13.5">
      <c r="A7463" s="527" t="s">
        <v>10137</v>
      </c>
      <c r="B7463" s="528">
        <v>41975</v>
      </c>
      <c r="C7463" s="535"/>
    </row>
    <row r="7464" spans="1:3" ht="13.5">
      <c r="A7464" s="527" t="s">
        <v>10138</v>
      </c>
      <c r="B7464" s="528">
        <v>41975</v>
      </c>
      <c r="C7464" s="535"/>
    </row>
    <row r="7465" spans="1:3" ht="13.5">
      <c r="A7465" s="527" t="s">
        <v>10139</v>
      </c>
      <c r="B7465" s="528">
        <v>41975</v>
      </c>
      <c r="C7465" s="535"/>
    </row>
    <row r="7466" spans="1:3" ht="13.5">
      <c r="A7466" s="527" t="s">
        <v>10140</v>
      </c>
      <c r="B7466" s="528">
        <v>41975</v>
      </c>
      <c r="C7466" s="535"/>
    </row>
    <row r="7467" spans="1:3" ht="13.5">
      <c r="A7467" s="527" t="s">
        <v>10141</v>
      </c>
      <c r="B7467" s="528">
        <v>41975</v>
      </c>
      <c r="C7467" s="535">
        <v>7</v>
      </c>
    </row>
    <row r="7468" spans="1:3" ht="13.5">
      <c r="A7468" s="527" t="s">
        <v>10142</v>
      </c>
      <c r="B7468" s="528">
        <v>41975</v>
      </c>
      <c r="C7468" s="535"/>
    </row>
    <row r="7469" spans="1:3" ht="13.5">
      <c r="A7469" s="527" t="s">
        <v>10143</v>
      </c>
      <c r="B7469" s="528">
        <v>41975</v>
      </c>
      <c r="C7469" s="535">
        <v>7</v>
      </c>
    </row>
    <row r="7470" spans="1:3" ht="13.5">
      <c r="A7470" s="527" t="s">
        <v>10144</v>
      </c>
      <c r="B7470" s="528">
        <v>41975</v>
      </c>
      <c r="C7470" s="535"/>
    </row>
    <row r="7471" spans="1:3" ht="13.5">
      <c r="A7471" s="527" t="s">
        <v>10145</v>
      </c>
      <c r="B7471" s="528">
        <v>41975</v>
      </c>
      <c r="C7471" s="535"/>
    </row>
    <row r="7472" spans="1:3" ht="13.5">
      <c r="A7472" s="527" t="s">
        <v>10146</v>
      </c>
      <c r="B7472" s="528">
        <v>41975</v>
      </c>
      <c r="C7472" s="535"/>
    </row>
    <row r="7473" spans="1:3" ht="13.5">
      <c r="A7473" s="527" t="s">
        <v>10147</v>
      </c>
      <c r="B7473" s="528">
        <v>41975</v>
      </c>
      <c r="C7473" s="535"/>
    </row>
    <row r="7474" spans="1:3" ht="13.5">
      <c r="A7474" s="527" t="s">
        <v>10148</v>
      </c>
      <c r="B7474" s="528">
        <v>41975</v>
      </c>
      <c r="C7474" s="535">
        <v>5</v>
      </c>
    </row>
    <row r="7475" spans="1:3" ht="13.5">
      <c r="A7475" s="527" t="s">
        <v>10149</v>
      </c>
      <c r="B7475" s="528">
        <v>41975</v>
      </c>
      <c r="C7475" s="535"/>
    </row>
    <row r="7476" spans="1:3" ht="13.5">
      <c r="A7476" s="527" t="s">
        <v>10150</v>
      </c>
      <c r="B7476" s="528">
        <v>41975</v>
      </c>
      <c r="C7476" s="535"/>
    </row>
    <row r="7477" spans="1:3" ht="13.5">
      <c r="A7477" s="527" t="s">
        <v>10151</v>
      </c>
      <c r="B7477" s="528">
        <v>41975</v>
      </c>
      <c r="C7477" s="535"/>
    </row>
    <row r="7478" spans="1:3" ht="13.5">
      <c r="A7478" s="527" t="s">
        <v>10152</v>
      </c>
      <c r="B7478" s="528">
        <v>41975</v>
      </c>
      <c r="C7478" s="535"/>
    </row>
    <row r="7479" spans="1:3" ht="13.5">
      <c r="A7479" s="527" t="s">
        <v>10153</v>
      </c>
      <c r="B7479" s="528">
        <v>41975</v>
      </c>
      <c r="C7479" s="535"/>
    </row>
    <row r="7480" spans="1:3" ht="13.5">
      <c r="A7480" s="527" t="s">
        <v>10154</v>
      </c>
      <c r="B7480" s="528">
        <v>41975</v>
      </c>
      <c r="C7480" s="535"/>
    </row>
    <row r="7481" spans="1:3" ht="13.5">
      <c r="A7481" s="527" t="s">
        <v>10155</v>
      </c>
      <c r="B7481" s="528">
        <v>41975</v>
      </c>
      <c r="C7481" s="535"/>
    </row>
    <row r="7482" spans="1:3" ht="13.5">
      <c r="A7482" s="527" t="s">
        <v>10156</v>
      </c>
      <c r="B7482" s="528">
        <v>41975</v>
      </c>
      <c r="C7482" s="535"/>
    </row>
    <row r="7483" spans="1:3" ht="13.5">
      <c r="A7483" s="527" t="s">
        <v>10157</v>
      </c>
      <c r="B7483" s="528">
        <v>41975</v>
      </c>
      <c r="C7483" s="535"/>
    </row>
    <row r="7484" spans="1:3" ht="13.5">
      <c r="A7484" s="527" t="s">
        <v>10158</v>
      </c>
      <c r="B7484" s="528">
        <v>41975</v>
      </c>
      <c r="C7484" s="535"/>
    </row>
    <row r="7485" spans="1:3" ht="13.5">
      <c r="A7485" s="527" t="s">
        <v>10159</v>
      </c>
      <c r="B7485" s="528">
        <v>41975</v>
      </c>
      <c r="C7485" s="535">
        <v>7</v>
      </c>
    </row>
    <row r="7486" spans="1:3" ht="13.5">
      <c r="A7486" s="527" t="s">
        <v>10160</v>
      </c>
      <c r="B7486" s="528">
        <v>41975</v>
      </c>
      <c r="C7486" s="535"/>
    </row>
    <row r="7487" spans="1:3" ht="13.5">
      <c r="A7487" s="527" t="s">
        <v>10161</v>
      </c>
      <c r="B7487" s="528">
        <v>41975</v>
      </c>
      <c r="C7487" s="535"/>
    </row>
    <row r="7488" spans="1:3" ht="13.5">
      <c r="A7488" s="527" t="s">
        <v>10162</v>
      </c>
      <c r="B7488" s="528">
        <v>41975</v>
      </c>
      <c r="C7488" s="535"/>
    </row>
    <row r="7489" spans="1:3" ht="13.5">
      <c r="A7489" s="527" t="s">
        <v>10163</v>
      </c>
      <c r="B7489" s="528">
        <v>41975</v>
      </c>
      <c r="C7489" s="535"/>
    </row>
    <row r="7490" spans="1:3" ht="13.5">
      <c r="A7490" s="527" t="s">
        <v>10164</v>
      </c>
      <c r="B7490" s="528">
        <v>41975</v>
      </c>
      <c r="C7490" s="535"/>
    </row>
    <row r="7491" spans="1:3" ht="13.5">
      <c r="A7491" s="527" t="s">
        <v>10165</v>
      </c>
      <c r="B7491" s="528">
        <v>41975</v>
      </c>
      <c r="C7491" s="535"/>
    </row>
    <row r="7492" spans="1:3" ht="13.5">
      <c r="A7492" s="527" t="s">
        <v>10166</v>
      </c>
      <c r="B7492" s="528">
        <v>41975</v>
      </c>
      <c r="C7492" s="535"/>
    </row>
    <row r="7493" spans="1:3" ht="13.5">
      <c r="A7493" s="527" t="s">
        <v>10167</v>
      </c>
      <c r="B7493" s="528">
        <v>41975</v>
      </c>
      <c r="C7493" s="535"/>
    </row>
    <row r="7494" spans="1:3" ht="13.5">
      <c r="A7494" s="527" t="s">
        <v>10168</v>
      </c>
      <c r="B7494" s="528">
        <v>41975</v>
      </c>
      <c r="C7494" s="535"/>
    </row>
    <row r="7495" spans="1:3" ht="13.5">
      <c r="A7495" s="527" t="s">
        <v>10169</v>
      </c>
      <c r="B7495" s="528">
        <v>41975</v>
      </c>
      <c r="C7495" s="535"/>
    </row>
    <row r="7496" spans="1:3" ht="13.5">
      <c r="A7496" s="527" t="s">
        <v>10170</v>
      </c>
      <c r="B7496" s="528">
        <v>41975</v>
      </c>
      <c r="C7496" s="535">
        <v>5</v>
      </c>
    </row>
    <row r="7497" spans="1:3" ht="13.5">
      <c r="A7497" s="527" t="s">
        <v>10171</v>
      </c>
      <c r="B7497" s="528">
        <v>41975</v>
      </c>
      <c r="C7497" s="535"/>
    </row>
    <row r="7498" spans="1:3" ht="13.5">
      <c r="A7498" s="527" t="s">
        <v>10172</v>
      </c>
      <c r="B7498" s="528">
        <v>41975</v>
      </c>
      <c r="C7498" s="535"/>
    </row>
    <row r="7499" spans="1:3" ht="13.5">
      <c r="A7499" s="527" t="s">
        <v>10173</v>
      </c>
      <c r="B7499" s="528">
        <v>41975</v>
      </c>
      <c r="C7499" s="535"/>
    </row>
    <row r="7500" spans="1:3" ht="13.5">
      <c r="A7500" s="527" t="s">
        <v>10174</v>
      </c>
      <c r="B7500" s="528">
        <v>41975</v>
      </c>
      <c r="C7500" s="535"/>
    </row>
    <row r="7501" spans="1:3" ht="13.5">
      <c r="A7501" s="527" t="s">
        <v>10175</v>
      </c>
      <c r="B7501" s="528">
        <v>41975</v>
      </c>
      <c r="C7501" s="535"/>
    </row>
    <row r="7502" spans="1:3" ht="13.5">
      <c r="A7502" s="527" t="s">
        <v>10176</v>
      </c>
      <c r="B7502" s="528">
        <v>41975</v>
      </c>
      <c r="C7502" s="535"/>
    </row>
    <row r="7503" spans="1:3" ht="13.5">
      <c r="A7503" s="527" t="s">
        <v>10177</v>
      </c>
      <c r="B7503" s="528">
        <v>41975</v>
      </c>
      <c r="C7503" s="535"/>
    </row>
    <row r="7504" spans="1:3" ht="13.5">
      <c r="A7504" s="527" t="s">
        <v>10178</v>
      </c>
      <c r="B7504" s="528">
        <v>41975</v>
      </c>
      <c r="C7504" s="535"/>
    </row>
    <row r="7505" spans="1:3" ht="13.5">
      <c r="A7505" s="527" t="s">
        <v>10179</v>
      </c>
      <c r="B7505" s="528">
        <v>41975</v>
      </c>
      <c r="C7505" s="535"/>
    </row>
    <row r="7506" spans="1:3" ht="13.5">
      <c r="A7506" s="527" t="s">
        <v>10180</v>
      </c>
      <c r="B7506" s="528">
        <v>41975</v>
      </c>
      <c r="C7506" s="535"/>
    </row>
    <row r="7507" spans="1:3" ht="13.5">
      <c r="A7507" s="527" t="s">
        <v>10181</v>
      </c>
      <c r="B7507" s="528">
        <v>41975</v>
      </c>
      <c r="C7507" s="535">
        <v>5</v>
      </c>
    </row>
    <row r="7508" spans="1:3" ht="13.5">
      <c r="A7508" s="527" t="s">
        <v>10182</v>
      </c>
      <c r="B7508" s="528">
        <v>41975</v>
      </c>
      <c r="C7508" s="535"/>
    </row>
    <row r="7509" spans="1:3" ht="13.5">
      <c r="A7509" s="527" t="s">
        <v>10183</v>
      </c>
      <c r="B7509" s="528">
        <v>41975</v>
      </c>
      <c r="C7509" s="535"/>
    </row>
    <row r="7510" spans="1:3" ht="13.5">
      <c r="A7510" s="527" t="s">
        <v>10184</v>
      </c>
      <c r="B7510" s="528">
        <v>41975</v>
      </c>
      <c r="C7510" s="535"/>
    </row>
    <row r="7511" spans="1:3" ht="13.5">
      <c r="A7511" s="527" t="s">
        <v>10185</v>
      </c>
      <c r="B7511" s="528">
        <v>41975</v>
      </c>
      <c r="C7511" s="535"/>
    </row>
    <row r="7512" spans="1:3" ht="13.5">
      <c r="A7512" s="527" t="s">
        <v>10186</v>
      </c>
      <c r="B7512" s="528">
        <v>41975</v>
      </c>
      <c r="C7512" s="535"/>
    </row>
    <row r="7513" spans="1:3" ht="13.5">
      <c r="A7513" s="527" t="s">
        <v>10187</v>
      </c>
      <c r="B7513" s="528">
        <v>41975</v>
      </c>
      <c r="C7513" s="535"/>
    </row>
    <row r="7514" spans="1:3" ht="13.5">
      <c r="A7514" s="527" t="s">
        <v>10188</v>
      </c>
      <c r="B7514" s="528">
        <v>41975</v>
      </c>
      <c r="C7514" s="535"/>
    </row>
    <row r="7515" spans="1:3" ht="13.5">
      <c r="A7515" s="527" t="s">
        <v>10189</v>
      </c>
      <c r="B7515" s="528">
        <v>41975</v>
      </c>
      <c r="C7515" s="535"/>
    </row>
    <row r="7516" spans="1:3" ht="13.5">
      <c r="A7516" s="527" t="s">
        <v>10190</v>
      </c>
      <c r="B7516" s="528">
        <v>41975</v>
      </c>
      <c r="C7516" s="535"/>
    </row>
    <row r="7517" spans="1:3" ht="13.5">
      <c r="A7517" s="527" t="s">
        <v>10191</v>
      </c>
      <c r="B7517" s="528">
        <v>41975</v>
      </c>
      <c r="C7517" s="535"/>
    </row>
    <row r="7518" spans="1:3" ht="13.5">
      <c r="A7518" s="527" t="s">
        <v>10192</v>
      </c>
      <c r="B7518" s="528">
        <v>41975</v>
      </c>
      <c r="C7518" s="535"/>
    </row>
    <row r="7519" spans="1:3" ht="13.5">
      <c r="A7519" s="527" t="s">
        <v>10193</v>
      </c>
      <c r="B7519" s="528">
        <v>41975</v>
      </c>
      <c r="C7519" s="535"/>
    </row>
    <row r="7520" spans="1:3" ht="13.5">
      <c r="A7520" s="527" t="s">
        <v>10194</v>
      </c>
      <c r="B7520" s="528">
        <v>41975</v>
      </c>
      <c r="C7520" s="535">
        <v>30</v>
      </c>
    </row>
    <row r="7521" spans="1:3" ht="13.5">
      <c r="A7521" s="527" t="s">
        <v>10195</v>
      </c>
      <c r="B7521" s="528">
        <v>41975</v>
      </c>
      <c r="C7521" s="535"/>
    </row>
    <row r="7522" spans="1:3" ht="13.5">
      <c r="A7522" s="527" t="s">
        <v>10196</v>
      </c>
      <c r="B7522" s="528">
        <v>41975</v>
      </c>
      <c r="C7522" s="535"/>
    </row>
    <row r="7523" spans="1:3" ht="13.5">
      <c r="A7523" s="527" t="s">
        <v>10197</v>
      </c>
      <c r="B7523" s="528">
        <v>41975</v>
      </c>
      <c r="C7523" s="535"/>
    </row>
    <row r="7524" spans="1:3" ht="13.5">
      <c r="A7524" s="527" t="s">
        <v>10198</v>
      </c>
      <c r="B7524" s="528">
        <v>41975</v>
      </c>
      <c r="C7524" s="535"/>
    </row>
    <row r="7525" spans="1:3" ht="13.5">
      <c r="A7525" s="527" t="s">
        <v>10199</v>
      </c>
      <c r="B7525" s="528">
        <v>41975</v>
      </c>
      <c r="C7525" s="535"/>
    </row>
    <row r="7526" spans="1:3" ht="13.5">
      <c r="A7526" s="527" t="s">
        <v>10200</v>
      </c>
      <c r="B7526" s="528">
        <v>41975</v>
      </c>
      <c r="C7526" s="535"/>
    </row>
    <row r="7527" spans="1:3" ht="13.5">
      <c r="A7527" s="527" t="s">
        <v>10201</v>
      </c>
      <c r="B7527" s="528">
        <v>41975</v>
      </c>
      <c r="C7527" s="535"/>
    </row>
    <row r="7528" spans="1:3" ht="13.5">
      <c r="A7528" s="527" t="s">
        <v>10202</v>
      </c>
      <c r="B7528" s="528">
        <v>41975</v>
      </c>
      <c r="C7528" s="535"/>
    </row>
    <row r="7529" spans="1:3" ht="13.5">
      <c r="A7529" s="527" t="s">
        <v>10203</v>
      </c>
      <c r="B7529" s="528">
        <v>41975</v>
      </c>
      <c r="C7529" s="535">
        <v>10</v>
      </c>
    </row>
    <row r="7530" spans="1:3" ht="13.5">
      <c r="A7530" s="527" t="s">
        <v>10204</v>
      </c>
      <c r="B7530" s="528">
        <v>41975</v>
      </c>
      <c r="C7530" s="535"/>
    </row>
    <row r="7531" spans="1:3" ht="13.5">
      <c r="A7531" s="527" t="s">
        <v>10205</v>
      </c>
      <c r="B7531" s="528">
        <v>41975</v>
      </c>
      <c r="C7531" s="535"/>
    </row>
    <row r="7532" spans="1:3" ht="13.5">
      <c r="A7532" s="527" t="s">
        <v>10206</v>
      </c>
      <c r="B7532" s="528">
        <v>41975</v>
      </c>
      <c r="C7532" s="535"/>
    </row>
    <row r="7533" spans="1:3" ht="13.5">
      <c r="A7533" s="527" t="s">
        <v>10207</v>
      </c>
      <c r="B7533" s="528">
        <v>41975</v>
      </c>
      <c r="C7533" s="535"/>
    </row>
    <row r="7534" spans="1:3" ht="13.5">
      <c r="A7534" s="527" t="s">
        <v>10208</v>
      </c>
      <c r="B7534" s="528">
        <v>41975</v>
      </c>
      <c r="C7534" s="535"/>
    </row>
    <row r="7535" spans="1:3" ht="13.5">
      <c r="A7535" s="527" t="s">
        <v>10209</v>
      </c>
      <c r="B7535" s="528">
        <v>41975</v>
      </c>
      <c r="C7535" s="535"/>
    </row>
    <row r="7536" spans="1:3" ht="13.5">
      <c r="A7536" s="527" t="s">
        <v>10210</v>
      </c>
      <c r="B7536" s="528">
        <v>41975</v>
      </c>
      <c r="C7536" s="535"/>
    </row>
    <row r="7537" spans="1:3" ht="13.5">
      <c r="A7537" s="527" t="s">
        <v>10211</v>
      </c>
      <c r="B7537" s="528">
        <v>41975</v>
      </c>
      <c r="C7537" s="535"/>
    </row>
    <row r="7538" spans="1:3" ht="13.5">
      <c r="A7538" s="527" t="s">
        <v>10212</v>
      </c>
      <c r="B7538" s="528">
        <v>41975</v>
      </c>
      <c r="C7538" s="535"/>
    </row>
    <row r="7539" spans="1:3" ht="13.5">
      <c r="A7539" s="527" t="s">
        <v>10213</v>
      </c>
      <c r="B7539" s="528">
        <v>41975</v>
      </c>
      <c r="C7539" s="535"/>
    </row>
    <row r="7540" spans="1:3" ht="13.5">
      <c r="A7540" s="527" t="s">
        <v>10214</v>
      </c>
      <c r="B7540" s="528">
        <v>41975</v>
      </c>
      <c r="C7540" s="535">
        <v>5</v>
      </c>
    </row>
    <row r="7541" spans="1:3" ht="13.5">
      <c r="A7541" s="527" t="s">
        <v>10215</v>
      </c>
      <c r="B7541" s="528">
        <v>41975</v>
      </c>
      <c r="C7541" s="535"/>
    </row>
    <row r="7542" spans="1:3" ht="13.5">
      <c r="A7542" s="527" t="s">
        <v>10216</v>
      </c>
      <c r="B7542" s="528">
        <v>41975</v>
      </c>
      <c r="C7542" s="535"/>
    </row>
    <row r="7543" spans="1:3" ht="13.5">
      <c r="A7543" s="527" t="s">
        <v>10217</v>
      </c>
      <c r="B7543" s="528">
        <v>41975</v>
      </c>
      <c r="C7543" s="535"/>
    </row>
    <row r="7544" spans="1:3" ht="13.5">
      <c r="A7544" s="527" t="s">
        <v>10218</v>
      </c>
      <c r="B7544" s="528">
        <v>41975</v>
      </c>
      <c r="C7544" s="535"/>
    </row>
    <row r="7545" spans="1:3" ht="13.5">
      <c r="A7545" s="527" t="s">
        <v>10219</v>
      </c>
      <c r="B7545" s="528">
        <v>41975</v>
      </c>
      <c r="C7545" s="535"/>
    </row>
    <row r="7546" spans="1:3" ht="13.5">
      <c r="A7546" s="527" t="s">
        <v>10220</v>
      </c>
      <c r="B7546" s="528">
        <v>41975</v>
      </c>
      <c r="C7546" s="535"/>
    </row>
    <row r="7547" spans="1:3" ht="13.5">
      <c r="A7547" s="527" t="s">
        <v>10221</v>
      </c>
      <c r="B7547" s="528">
        <v>41975</v>
      </c>
      <c r="C7547" s="535"/>
    </row>
    <row r="7548" spans="1:3" ht="13.5">
      <c r="A7548" s="527" t="s">
        <v>10222</v>
      </c>
      <c r="B7548" s="528">
        <v>41975</v>
      </c>
      <c r="C7548" s="535"/>
    </row>
    <row r="7549" spans="1:3" ht="13.5">
      <c r="A7549" s="527" t="s">
        <v>10223</v>
      </c>
      <c r="B7549" s="528">
        <v>41975</v>
      </c>
      <c r="C7549" s="535"/>
    </row>
    <row r="7550" spans="1:3" ht="13.5">
      <c r="A7550" s="527" t="s">
        <v>10224</v>
      </c>
      <c r="B7550" s="528">
        <v>41975</v>
      </c>
      <c r="C7550" s="535"/>
    </row>
    <row r="7551" spans="1:3" ht="13.5">
      <c r="A7551" s="527" t="s">
        <v>10225</v>
      </c>
      <c r="B7551" s="528">
        <v>41975</v>
      </c>
      <c r="C7551" s="535">
        <v>5</v>
      </c>
    </row>
    <row r="7552" spans="1:3" ht="13.5">
      <c r="A7552" s="527" t="s">
        <v>10226</v>
      </c>
      <c r="B7552" s="528">
        <v>41975</v>
      </c>
      <c r="C7552" s="535"/>
    </row>
    <row r="7553" spans="1:3" ht="13.5">
      <c r="A7553" s="527" t="s">
        <v>10227</v>
      </c>
      <c r="B7553" s="528">
        <v>41975</v>
      </c>
      <c r="C7553" s="535"/>
    </row>
    <row r="7554" spans="1:3" ht="13.5">
      <c r="A7554" s="527" t="s">
        <v>10228</v>
      </c>
      <c r="B7554" s="528">
        <v>41975</v>
      </c>
      <c r="C7554" s="535"/>
    </row>
    <row r="7555" spans="1:3" ht="13.5">
      <c r="A7555" s="527" t="s">
        <v>10229</v>
      </c>
      <c r="B7555" s="528">
        <v>41975</v>
      </c>
      <c r="C7555" s="535"/>
    </row>
    <row r="7556" spans="1:3" ht="13.5">
      <c r="A7556" s="527" t="s">
        <v>10230</v>
      </c>
      <c r="B7556" s="528">
        <v>41975</v>
      </c>
      <c r="C7556" s="535"/>
    </row>
    <row r="7557" spans="1:3" ht="13.5">
      <c r="A7557" s="527" t="s">
        <v>10231</v>
      </c>
      <c r="B7557" s="528">
        <v>41975</v>
      </c>
      <c r="C7557" s="535"/>
    </row>
    <row r="7558" spans="1:3" ht="13.5">
      <c r="A7558" s="527" t="s">
        <v>10232</v>
      </c>
      <c r="B7558" s="528">
        <v>41975</v>
      </c>
      <c r="C7558" s="535"/>
    </row>
    <row r="7559" spans="1:3" ht="13.5">
      <c r="A7559" s="527" t="s">
        <v>10233</v>
      </c>
      <c r="B7559" s="528">
        <v>41975</v>
      </c>
      <c r="C7559" s="535"/>
    </row>
    <row r="7560" spans="1:3" ht="13.5">
      <c r="A7560" s="527" t="s">
        <v>10234</v>
      </c>
      <c r="B7560" s="528">
        <v>41975</v>
      </c>
      <c r="C7560" s="535"/>
    </row>
    <row r="7561" spans="1:3" ht="13.5">
      <c r="A7561" s="527" t="s">
        <v>10235</v>
      </c>
      <c r="B7561" s="528">
        <v>41975</v>
      </c>
      <c r="C7561" s="535"/>
    </row>
    <row r="7562" spans="1:3" ht="13.5">
      <c r="A7562" s="527" t="s">
        <v>10236</v>
      </c>
      <c r="B7562" s="528">
        <v>41975</v>
      </c>
      <c r="C7562" s="535">
        <v>10</v>
      </c>
    </row>
    <row r="7563" spans="1:3" ht="13.5">
      <c r="A7563" s="527" t="s">
        <v>10237</v>
      </c>
      <c r="B7563" s="528">
        <v>41975</v>
      </c>
      <c r="C7563" s="535"/>
    </row>
    <row r="7564" spans="1:3" ht="13.5">
      <c r="A7564" s="527" t="s">
        <v>10238</v>
      </c>
      <c r="B7564" s="528">
        <v>41975</v>
      </c>
      <c r="C7564" s="535"/>
    </row>
    <row r="7565" spans="1:3" ht="13.5">
      <c r="A7565" s="527" t="s">
        <v>10239</v>
      </c>
      <c r="B7565" s="528">
        <v>41975</v>
      </c>
      <c r="C7565" s="535"/>
    </row>
    <row r="7566" spans="1:3" ht="13.5">
      <c r="A7566" s="527" t="s">
        <v>10240</v>
      </c>
      <c r="B7566" s="528">
        <v>41975</v>
      </c>
      <c r="C7566" s="535"/>
    </row>
    <row r="7567" spans="1:3" ht="13.5">
      <c r="A7567" s="527" t="s">
        <v>10241</v>
      </c>
      <c r="B7567" s="528">
        <v>41975</v>
      </c>
      <c r="C7567" s="535"/>
    </row>
    <row r="7568" spans="1:3" ht="13.5">
      <c r="A7568" s="527" t="s">
        <v>10242</v>
      </c>
      <c r="B7568" s="528">
        <v>41975</v>
      </c>
      <c r="C7568" s="535"/>
    </row>
    <row r="7569" spans="1:3" ht="13.5">
      <c r="A7569" s="527" t="s">
        <v>10243</v>
      </c>
      <c r="B7569" s="528">
        <v>41975</v>
      </c>
      <c r="C7569" s="535"/>
    </row>
    <row r="7570" spans="1:3" ht="13.5">
      <c r="A7570" s="527" t="s">
        <v>10244</v>
      </c>
      <c r="B7570" s="528">
        <v>41975</v>
      </c>
      <c r="C7570" s="535"/>
    </row>
    <row r="7571" spans="1:3" ht="13.5">
      <c r="A7571" s="527" t="s">
        <v>10245</v>
      </c>
      <c r="B7571" s="528">
        <v>41975</v>
      </c>
      <c r="C7571" s="535"/>
    </row>
    <row r="7572" spans="1:3" ht="13.5">
      <c r="A7572" s="527" t="s">
        <v>10246</v>
      </c>
      <c r="B7572" s="528">
        <v>41975</v>
      </c>
      <c r="C7572" s="535"/>
    </row>
    <row r="7573" spans="1:3" ht="13.5">
      <c r="A7573" s="527" t="s">
        <v>10247</v>
      </c>
      <c r="B7573" s="528">
        <v>41975</v>
      </c>
      <c r="C7573" s="535">
        <v>10</v>
      </c>
    </row>
    <row r="7574" spans="1:3" ht="13.5">
      <c r="A7574" s="527" t="s">
        <v>10248</v>
      </c>
      <c r="B7574" s="528">
        <v>41975</v>
      </c>
      <c r="C7574" s="535"/>
    </row>
    <row r="7575" spans="1:3" ht="13.5">
      <c r="A7575" s="527" t="s">
        <v>10249</v>
      </c>
      <c r="B7575" s="528">
        <v>41975</v>
      </c>
      <c r="C7575" s="535"/>
    </row>
    <row r="7576" spans="1:3" ht="13.5">
      <c r="A7576" s="527" t="s">
        <v>10250</v>
      </c>
      <c r="B7576" s="528">
        <v>41975</v>
      </c>
      <c r="C7576" s="535"/>
    </row>
    <row r="7577" spans="1:3" ht="13.5">
      <c r="A7577" s="527" t="s">
        <v>10251</v>
      </c>
      <c r="B7577" s="528">
        <v>41975</v>
      </c>
      <c r="C7577" s="535"/>
    </row>
    <row r="7578" spans="1:3" ht="13.5">
      <c r="A7578" s="527" t="s">
        <v>10252</v>
      </c>
      <c r="B7578" s="528">
        <v>41975</v>
      </c>
      <c r="C7578" s="535"/>
    </row>
    <row r="7579" spans="1:3" ht="13.5">
      <c r="A7579" s="527" t="s">
        <v>10253</v>
      </c>
      <c r="B7579" s="528">
        <v>41975</v>
      </c>
      <c r="C7579" s="535"/>
    </row>
    <row r="7580" spans="1:3" ht="13.5">
      <c r="A7580" s="527" t="s">
        <v>10254</v>
      </c>
      <c r="B7580" s="528">
        <v>41975</v>
      </c>
      <c r="C7580" s="535"/>
    </row>
    <row r="7581" spans="1:3" ht="13.5">
      <c r="A7581" s="527" t="s">
        <v>10255</v>
      </c>
      <c r="B7581" s="528">
        <v>41975</v>
      </c>
      <c r="C7581" s="535"/>
    </row>
    <row r="7582" spans="1:3" ht="13.5">
      <c r="A7582" s="527" t="s">
        <v>10256</v>
      </c>
      <c r="B7582" s="528">
        <v>41975</v>
      </c>
      <c r="C7582" s="535"/>
    </row>
    <row r="7583" spans="1:3" ht="13.5">
      <c r="A7583" s="527" t="s">
        <v>10257</v>
      </c>
      <c r="B7583" s="528">
        <v>41975</v>
      </c>
      <c r="C7583" s="535"/>
    </row>
    <row r="7584" spans="1:3" ht="13.5">
      <c r="A7584" s="527" t="s">
        <v>10258</v>
      </c>
      <c r="B7584" s="528">
        <v>41975</v>
      </c>
      <c r="C7584" s="535">
        <v>15</v>
      </c>
    </row>
    <row r="7585" spans="1:3" ht="13.5">
      <c r="A7585" s="527" t="s">
        <v>10259</v>
      </c>
      <c r="B7585" s="528">
        <v>41975</v>
      </c>
      <c r="C7585" s="535"/>
    </row>
    <row r="7586" spans="1:3" ht="13.5">
      <c r="A7586" s="527" t="s">
        <v>10260</v>
      </c>
      <c r="B7586" s="528">
        <v>41975</v>
      </c>
      <c r="C7586" s="535"/>
    </row>
    <row r="7587" spans="1:3" ht="13.5">
      <c r="A7587" s="527" t="s">
        <v>10261</v>
      </c>
      <c r="B7587" s="528">
        <v>41975</v>
      </c>
      <c r="C7587" s="535"/>
    </row>
    <row r="7588" spans="1:3" ht="13.5">
      <c r="A7588" s="527" t="s">
        <v>10262</v>
      </c>
      <c r="B7588" s="528">
        <v>41975</v>
      </c>
      <c r="C7588" s="535"/>
    </row>
    <row r="7589" spans="1:3" ht="13.5">
      <c r="A7589" s="527" t="s">
        <v>10263</v>
      </c>
      <c r="B7589" s="528">
        <v>41975</v>
      </c>
      <c r="C7589" s="535"/>
    </row>
    <row r="7590" spans="1:3" ht="13.5">
      <c r="A7590" s="527" t="s">
        <v>10264</v>
      </c>
      <c r="B7590" s="528">
        <v>41975</v>
      </c>
      <c r="C7590" s="535"/>
    </row>
    <row r="7591" spans="1:3" ht="13.5">
      <c r="A7591" s="527" t="s">
        <v>10265</v>
      </c>
      <c r="B7591" s="528">
        <v>41975</v>
      </c>
      <c r="C7591" s="535"/>
    </row>
    <row r="7592" spans="1:3" ht="13.5">
      <c r="A7592" s="527" t="s">
        <v>10266</v>
      </c>
      <c r="B7592" s="528">
        <v>41975</v>
      </c>
      <c r="C7592" s="535"/>
    </row>
    <row r="7593" spans="1:3" ht="13.5">
      <c r="A7593" s="527" t="s">
        <v>10267</v>
      </c>
      <c r="B7593" s="528">
        <v>41975</v>
      </c>
      <c r="C7593" s="535"/>
    </row>
    <row r="7594" spans="1:3" ht="13.5">
      <c r="A7594" s="527" t="s">
        <v>10268</v>
      </c>
      <c r="B7594" s="528">
        <v>41975</v>
      </c>
      <c r="C7594" s="535"/>
    </row>
    <row r="7595" spans="1:3" ht="13.5">
      <c r="A7595" s="527" t="s">
        <v>10269</v>
      </c>
      <c r="B7595" s="528">
        <v>41975</v>
      </c>
      <c r="C7595" s="535">
        <v>10</v>
      </c>
    </row>
    <row r="7596" spans="1:3" ht="13.5">
      <c r="A7596" s="527" t="s">
        <v>10270</v>
      </c>
      <c r="B7596" s="528">
        <v>41975</v>
      </c>
      <c r="C7596" s="535"/>
    </row>
    <row r="7597" spans="1:3" ht="13.5">
      <c r="A7597" s="527" t="s">
        <v>10271</v>
      </c>
      <c r="B7597" s="528">
        <v>41975</v>
      </c>
      <c r="C7597" s="535"/>
    </row>
    <row r="7598" spans="1:3" ht="13.5">
      <c r="A7598" s="527" t="s">
        <v>10272</v>
      </c>
      <c r="B7598" s="528">
        <v>41975</v>
      </c>
      <c r="C7598" s="535"/>
    </row>
    <row r="7599" spans="1:3" ht="13.5">
      <c r="A7599" s="527" t="s">
        <v>10273</v>
      </c>
      <c r="B7599" s="528">
        <v>41975</v>
      </c>
      <c r="C7599" s="535"/>
    </row>
    <row r="7600" spans="1:3" ht="13.5">
      <c r="A7600" s="527" t="s">
        <v>10274</v>
      </c>
      <c r="B7600" s="528">
        <v>41975</v>
      </c>
      <c r="C7600" s="535"/>
    </row>
    <row r="7601" spans="1:3" ht="13.5">
      <c r="A7601" s="527" t="s">
        <v>10275</v>
      </c>
      <c r="B7601" s="528">
        <v>41975</v>
      </c>
      <c r="C7601" s="535"/>
    </row>
    <row r="7602" spans="1:3" ht="13.5">
      <c r="A7602" s="527" t="s">
        <v>10276</v>
      </c>
      <c r="B7602" s="528">
        <v>41975</v>
      </c>
      <c r="C7602" s="535"/>
    </row>
    <row r="7603" spans="1:3" ht="13.5">
      <c r="A7603" s="527" t="s">
        <v>10277</v>
      </c>
      <c r="B7603" s="528">
        <v>41975</v>
      </c>
      <c r="C7603" s="535"/>
    </row>
    <row r="7604" spans="1:3" ht="13.5">
      <c r="A7604" s="527" t="s">
        <v>10278</v>
      </c>
      <c r="B7604" s="528">
        <v>41975</v>
      </c>
      <c r="C7604" s="535"/>
    </row>
    <row r="7605" spans="1:3" ht="13.5">
      <c r="A7605" s="527" t="s">
        <v>10279</v>
      </c>
      <c r="B7605" s="528">
        <v>41975</v>
      </c>
      <c r="C7605" s="535"/>
    </row>
    <row r="7606" spans="1:3" ht="13.5">
      <c r="A7606" s="527" t="s">
        <v>10280</v>
      </c>
      <c r="B7606" s="528">
        <v>41975</v>
      </c>
      <c r="C7606" s="535">
        <v>5</v>
      </c>
    </row>
    <row r="7607" spans="1:3" ht="13.5">
      <c r="A7607" s="527" t="s">
        <v>10281</v>
      </c>
      <c r="B7607" s="528">
        <v>41975</v>
      </c>
      <c r="C7607" s="535"/>
    </row>
    <row r="7608" spans="1:3" ht="13.5">
      <c r="A7608" s="527" t="s">
        <v>10282</v>
      </c>
      <c r="B7608" s="528">
        <v>41975</v>
      </c>
      <c r="C7608" s="535"/>
    </row>
    <row r="7609" spans="1:3" ht="13.5">
      <c r="A7609" s="527" t="s">
        <v>10283</v>
      </c>
      <c r="B7609" s="528">
        <v>41975</v>
      </c>
      <c r="C7609" s="535"/>
    </row>
    <row r="7610" spans="1:3" ht="13.5">
      <c r="A7610" s="527" t="s">
        <v>10284</v>
      </c>
      <c r="B7610" s="528">
        <v>41975</v>
      </c>
      <c r="C7610" s="535"/>
    </row>
    <row r="7611" spans="1:3" ht="13.5">
      <c r="A7611" s="527" t="s">
        <v>10285</v>
      </c>
      <c r="B7611" s="528">
        <v>41975</v>
      </c>
      <c r="C7611" s="535"/>
    </row>
    <row r="7612" spans="1:3" ht="13.5">
      <c r="A7612" s="527" t="s">
        <v>10286</v>
      </c>
      <c r="B7612" s="528">
        <v>41975</v>
      </c>
      <c r="C7612" s="535"/>
    </row>
    <row r="7613" spans="1:3" ht="13.5">
      <c r="A7613" s="527" t="s">
        <v>10287</v>
      </c>
      <c r="B7613" s="528">
        <v>41975</v>
      </c>
      <c r="C7613" s="535"/>
    </row>
    <row r="7614" spans="1:3" ht="13.5">
      <c r="A7614" s="527" t="s">
        <v>10288</v>
      </c>
      <c r="B7614" s="528">
        <v>41975</v>
      </c>
      <c r="C7614" s="535"/>
    </row>
    <row r="7615" spans="1:3" ht="13.5">
      <c r="A7615" s="527" t="s">
        <v>10289</v>
      </c>
      <c r="B7615" s="528">
        <v>41975</v>
      </c>
      <c r="C7615" s="535"/>
    </row>
    <row r="7616" spans="1:3" ht="13.5">
      <c r="A7616" s="527" t="s">
        <v>10290</v>
      </c>
      <c r="B7616" s="528">
        <v>41975</v>
      </c>
      <c r="C7616" s="535"/>
    </row>
    <row r="7617" spans="1:3" ht="13.5">
      <c r="A7617" s="527" t="s">
        <v>10291</v>
      </c>
      <c r="B7617" s="528">
        <v>41975</v>
      </c>
      <c r="C7617" s="535">
        <v>5</v>
      </c>
    </row>
    <row r="7618" spans="1:3" ht="13.5">
      <c r="A7618" s="527" t="s">
        <v>10292</v>
      </c>
      <c r="B7618" s="528">
        <v>41975</v>
      </c>
      <c r="C7618" s="535"/>
    </row>
    <row r="7619" spans="1:3" ht="13.5">
      <c r="A7619" s="527" t="s">
        <v>10293</v>
      </c>
      <c r="B7619" s="528">
        <v>41975</v>
      </c>
      <c r="C7619" s="535"/>
    </row>
    <row r="7620" spans="1:3" ht="13.5">
      <c r="A7620" s="527" t="s">
        <v>10294</v>
      </c>
      <c r="B7620" s="528">
        <v>41975</v>
      </c>
      <c r="C7620" s="535"/>
    </row>
    <row r="7621" spans="1:3" ht="13.5">
      <c r="A7621" s="527" t="s">
        <v>10295</v>
      </c>
      <c r="B7621" s="528">
        <v>41975</v>
      </c>
      <c r="C7621" s="535"/>
    </row>
    <row r="7622" spans="1:3" ht="13.5">
      <c r="A7622" s="527" t="s">
        <v>10296</v>
      </c>
      <c r="B7622" s="528">
        <v>41975</v>
      </c>
      <c r="C7622" s="535"/>
    </row>
    <row r="7623" spans="1:3" ht="13.5">
      <c r="A7623" s="527" t="s">
        <v>10297</v>
      </c>
      <c r="B7623" s="528">
        <v>41975</v>
      </c>
      <c r="C7623" s="535"/>
    </row>
    <row r="7624" spans="1:3" ht="13.5">
      <c r="A7624" s="527" t="s">
        <v>10298</v>
      </c>
      <c r="B7624" s="528">
        <v>41975</v>
      </c>
      <c r="C7624" s="535"/>
    </row>
    <row r="7625" spans="1:3" ht="13.5">
      <c r="A7625" s="527" t="s">
        <v>10299</v>
      </c>
      <c r="B7625" s="528">
        <v>41975</v>
      </c>
      <c r="C7625" s="535"/>
    </row>
    <row r="7626" spans="1:3" ht="13.5">
      <c r="A7626" s="527" t="s">
        <v>10300</v>
      </c>
      <c r="B7626" s="528">
        <v>41975</v>
      </c>
      <c r="C7626" s="535"/>
    </row>
    <row r="7627" spans="1:3" ht="13.5">
      <c r="A7627" s="527" t="s">
        <v>10301</v>
      </c>
      <c r="B7627" s="528">
        <v>41975</v>
      </c>
      <c r="C7627" s="535"/>
    </row>
    <row r="7628" spans="1:3" ht="13.5">
      <c r="A7628" s="527" t="s">
        <v>10302</v>
      </c>
      <c r="B7628" s="528">
        <v>41975</v>
      </c>
      <c r="C7628" s="535"/>
    </row>
    <row r="7629" spans="1:3" ht="13.5">
      <c r="A7629" s="527" t="s">
        <v>10303</v>
      </c>
      <c r="B7629" s="528">
        <v>41975</v>
      </c>
      <c r="C7629" s="535"/>
    </row>
    <row r="7630" spans="1:3" ht="13.5">
      <c r="A7630" s="527" t="s">
        <v>10304</v>
      </c>
      <c r="B7630" s="528">
        <v>41975</v>
      </c>
      <c r="C7630" s="535">
        <v>70</v>
      </c>
    </row>
    <row r="7631" spans="1:3" ht="13.5">
      <c r="A7631" s="527" t="s">
        <v>10305</v>
      </c>
      <c r="B7631" s="528">
        <v>41975</v>
      </c>
      <c r="C7631" s="535">
        <v>20</v>
      </c>
    </row>
    <row r="7632" spans="1:3" ht="13.5">
      <c r="A7632" s="527" t="s">
        <v>10306</v>
      </c>
      <c r="B7632" s="528">
        <v>41975</v>
      </c>
      <c r="C7632" s="535"/>
    </row>
    <row r="7633" spans="1:3" ht="13.5">
      <c r="A7633" s="527" t="s">
        <v>10307</v>
      </c>
      <c r="B7633" s="528">
        <v>41975</v>
      </c>
      <c r="C7633" s="535"/>
    </row>
    <row r="7634" spans="1:3" ht="13.5">
      <c r="A7634" s="527" t="s">
        <v>10308</v>
      </c>
      <c r="B7634" s="528">
        <v>41975</v>
      </c>
      <c r="C7634" s="535"/>
    </row>
    <row r="7635" spans="1:3" ht="13.5">
      <c r="A7635" s="527" t="s">
        <v>10309</v>
      </c>
      <c r="B7635" s="528">
        <v>41975</v>
      </c>
      <c r="C7635" s="535"/>
    </row>
    <row r="7636" spans="1:3" ht="13.5">
      <c r="A7636" s="527" t="s">
        <v>10310</v>
      </c>
      <c r="B7636" s="528">
        <v>41975</v>
      </c>
      <c r="C7636" s="535"/>
    </row>
    <row r="7637" spans="1:3" ht="13.5">
      <c r="A7637" s="527" t="s">
        <v>10311</v>
      </c>
      <c r="B7637" s="528">
        <v>41975</v>
      </c>
      <c r="C7637" s="535"/>
    </row>
    <row r="7638" spans="1:3" ht="13.5">
      <c r="A7638" s="527" t="s">
        <v>10312</v>
      </c>
      <c r="B7638" s="528">
        <v>41975</v>
      </c>
      <c r="C7638" s="535"/>
    </row>
    <row r="7639" spans="1:3" ht="13.5">
      <c r="A7639" s="527" t="s">
        <v>10313</v>
      </c>
      <c r="B7639" s="528">
        <v>41975</v>
      </c>
      <c r="C7639" s="535">
        <v>15</v>
      </c>
    </row>
    <row r="7640" spans="1:3" ht="13.5">
      <c r="A7640" s="527" t="s">
        <v>10314</v>
      </c>
      <c r="B7640" s="528">
        <v>41975</v>
      </c>
      <c r="C7640" s="535"/>
    </row>
    <row r="7641" spans="1:3" ht="13.5">
      <c r="A7641" s="527" t="s">
        <v>10315</v>
      </c>
      <c r="B7641" s="528">
        <v>41975</v>
      </c>
      <c r="C7641" s="535"/>
    </row>
    <row r="7642" spans="1:3" ht="13.5">
      <c r="A7642" s="527" t="s">
        <v>10316</v>
      </c>
      <c r="B7642" s="528">
        <v>41975</v>
      </c>
      <c r="C7642" s="535"/>
    </row>
    <row r="7643" spans="1:3" ht="13.5">
      <c r="A7643" s="527" t="s">
        <v>10317</v>
      </c>
      <c r="B7643" s="528">
        <v>41975</v>
      </c>
      <c r="C7643" s="535"/>
    </row>
    <row r="7644" spans="1:3" ht="13.5">
      <c r="A7644" s="527" t="s">
        <v>10318</v>
      </c>
      <c r="B7644" s="528">
        <v>41975</v>
      </c>
      <c r="C7644" s="535"/>
    </row>
    <row r="7645" spans="1:3" ht="13.5">
      <c r="A7645" s="527" t="s">
        <v>10319</v>
      </c>
      <c r="B7645" s="528">
        <v>41975</v>
      </c>
      <c r="C7645" s="535"/>
    </row>
    <row r="7646" spans="1:3" ht="13.5">
      <c r="A7646" s="527" t="s">
        <v>10320</v>
      </c>
      <c r="B7646" s="528">
        <v>41975</v>
      </c>
      <c r="C7646" s="535"/>
    </row>
    <row r="7647" spans="1:3" ht="13.5">
      <c r="A7647" s="527" t="s">
        <v>10321</v>
      </c>
      <c r="B7647" s="528">
        <v>41975</v>
      </c>
      <c r="C7647" s="535"/>
    </row>
    <row r="7648" spans="1:3" ht="13.5">
      <c r="A7648" s="527" t="s">
        <v>10322</v>
      </c>
      <c r="B7648" s="528">
        <v>41975</v>
      </c>
      <c r="C7648" s="535"/>
    </row>
    <row r="7649" spans="1:3" ht="13.5">
      <c r="A7649" s="527" t="s">
        <v>10323</v>
      </c>
      <c r="B7649" s="528">
        <v>41975</v>
      </c>
      <c r="C7649" s="535"/>
    </row>
    <row r="7650" spans="1:3" ht="13.5">
      <c r="A7650" s="527" t="s">
        <v>10324</v>
      </c>
      <c r="B7650" s="528">
        <v>41975</v>
      </c>
      <c r="C7650" s="535">
        <v>5</v>
      </c>
    </row>
    <row r="7651" spans="1:3" ht="13.5">
      <c r="A7651" s="527" t="s">
        <v>10325</v>
      </c>
      <c r="B7651" s="528">
        <v>41975</v>
      </c>
      <c r="C7651" s="535"/>
    </row>
    <row r="7652" spans="1:3" ht="13.5">
      <c r="A7652" s="527" t="s">
        <v>10326</v>
      </c>
      <c r="B7652" s="528">
        <v>41975</v>
      </c>
      <c r="C7652" s="535"/>
    </row>
    <row r="7653" spans="1:3" ht="13.5">
      <c r="A7653" s="527" t="s">
        <v>10327</v>
      </c>
      <c r="B7653" s="528">
        <v>41975</v>
      </c>
      <c r="C7653" s="535"/>
    </row>
    <row r="7654" spans="1:3" ht="13.5">
      <c r="A7654" s="527" t="s">
        <v>10328</v>
      </c>
      <c r="B7654" s="528">
        <v>41975</v>
      </c>
      <c r="C7654" s="535"/>
    </row>
    <row r="7655" spans="1:3" ht="13.5">
      <c r="A7655" s="527" t="s">
        <v>10329</v>
      </c>
      <c r="B7655" s="528">
        <v>41975</v>
      </c>
      <c r="C7655" s="535"/>
    </row>
    <row r="7656" spans="1:3" ht="13.5">
      <c r="A7656" s="527" t="s">
        <v>10330</v>
      </c>
      <c r="B7656" s="528">
        <v>41975</v>
      </c>
      <c r="C7656" s="535"/>
    </row>
    <row r="7657" spans="1:3" ht="13.5">
      <c r="A7657" s="527" t="s">
        <v>10331</v>
      </c>
      <c r="B7657" s="528">
        <v>41975</v>
      </c>
      <c r="C7657" s="535"/>
    </row>
    <row r="7658" spans="1:3" ht="13.5">
      <c r="A7658" s="527" t="s">
        <v>10332</v>
      </c>
      <c r="B7658" s="528">
        <v>41975</v>
      </c>
      <c r="C7658" s="535"/>
    </row>
    <row r="7659" spans="1:3" ht="13.5">
      <c r="A7659" s="527" t="s">
        <v>10333</v>
      </c>
      <c r="B7659" s="528">
        <v>41975</v>
      </c>
      <c r="C7659" s="535"/>
    </row>
    <row r="7660" spans="1:3" ht="13.5">
      <c r="A7660" s="527" t="s">
        <v>10334</v>
      </c>
      <c r="B7660" s="528">
        <v>41975</v>
      </c>
      <c r="C7660" s="535"/>
    </row>
    <row r="7661" spans="1:3" ht="13.5">
      <c r="A7661" s="527" t="s">
        <v>10335</v>
      </c>
      <c r="B7661" s="528">
        <v>41975</v>
      </c>
      <c r="C7661" s="535">
        <v>15</v>
      </c>
    </row>
    <row r="7662" spans="1:3" ht="13.5">
      <c r="A7662" s="527" t="s">
        <v>10336</v>
      </c>
      <c r="B7662" s="528">
        <v>41975</v>
      </c>
      <c r="C7662" s="535"/>
    </row>
    <row r="7663" spans="1:3" ht="13.5">
      <c r="A7663" s="527" t="s">
        <v>10337</v>
      </c>
      <c r="B7663" s="528">
        <v>41975</v>
      </c>
      <c r="C7663" s="535"/>
    </row>
    <row r="7664" spans="1:3" ht="13.5">
      <c r="A7664" s="527" t="s">
        <v>10338</v>
      </c>
      <c r="B7664" s="528">
        <v>41975</v>
      </c>
      <c r="C7664" s="535"/>
    </row>
    <row r="7665" spans="1:3" ht="13.5">
      <c r="A7665" s="527" t="s">
        <v>10339</v>
      </c>
      <c r="B7665" s="528">
        <v>41975</v>
      </c>
      <c r="C7665" s="535"/>
    </row>
    <row r="7666" spans="1:3" ht="13.5">
      <c r="A7666" s="527" t="s">
        <v>10340</v>
      </c>
      <c r="B7666" s="528">
        <v>41975</v>
      </c>
      <c r="C7666" s="535"/>
    </row>
    <row r="7667" spans="1:3" ht="13.5">
      <c r="A7667" s="527" t="s">
        <v>10341</v>
      </c>
      <c r="B7667" s="528">
        <v>41975</v>
      </c>
      <c r="C7667" s="535"/>
    </row>
    <row r="7668" spans="1:3" ht="13.5">
      <c r="A7668" s="527" t="s">
        <v>10342</v>
      </c>
      <c r="B7668" s="528">
        <v>41975</v>
      </c>
      <c r="C7668" s="535"/>
    </row>
    <row r="7669" spans="1:3" ht="13.5">
      <c r="A7669" s="527" t="s">
        <v>10343</v>
      </c>
      <c r="B7669" s="528">
        <v>41975</v>
      </c>
      <c r="C7669" s="535"/>
    </row>
    <row r="7670" spans="1:3" ht="13.5">
      <c r="A7670" s="527" t="s">
        <v>10344</v>
      </c>
      <c r="B7670" s="528">
        <v>41975</v>
      </c>
      <c r="C7670" s="535"/>
    </row>
    <row r="7671" spans="1:3" ht="13.5">
      <c r="A7671" s="527" t="s">
        <v>10345</v>
      </c>
      <c r="B7671" s="528">
        <v>41975</v>
      </c>
      <c r="C7671" s="535"/>
    </row>
    <row r="7672" spans="1:3" ht="13.5">
      <c r="A7672" s="527" t="s">
        <v>10346</v>
      </c>
      <c r="B7672" s="528">
        <v>41975</v>
      </c>
      <c r="C7672" s="535">
        <v>10</v>
      </c>
    </row>
    <row r="7673" spans="1:3" ht="13.5">
      <c r="A7673" s="527" t="s">
        <v>10347</v>
      </c>
      <c r="B7673" s="528">
        <v>41975</v>
      </c>
      <c r="C7673" s="535"/>
    </row>
    <row r="7674" spans="1:3" ht="13.5">
      <c r="A7674" s="527" t="s">
        <v>10348</v>
      </c>
      <c r="B7674" s="528">
        <v>41975</v>
      </c>
      <c r="C7674" s="535"/>
    </row>
    <row r="7675" spans="1:3" ht="13.5">
      <c r="A7675" s="527" t="s">
        <v>10349</v>
      </c>
      <c r="B7675" s="528">
        <v>41975</v>
      </c>
      <c r="C7675" s="535"/>
    </row>
    <row r="7676" spans="1:3" ht="13.5">
      <c r="A7676" s="527" t="s">
        <v>10350</v>
      </c>
      <c r="B7676" s="528">
        <v>41975</v>
      </c>
      <c r="C7676" s="535"/>
    </row>
    <row r="7677" spans="1:3" ht="13.5">
      <c r="A7677" s="527" t="s">
        <v>10351</v>
      </c>
      <c r="B7677" s="528">
        <v>41975</v>
      </c>
      <c r="C7677" s="535"/>
    </row>
    <row r="7678" spans="1:3" ht="13.5">
      <c r="A7678" s="527" t="s">
        <v>10352</v>
      </c>
      <c r="B7678" s="528">
        <v>41975</v>
      </c>
      <c r="C7678" s="535"/>
    </row>
    <row r="7679" spans="1:3" ht="13.5">
      <c r="A7679" s="527" t="s">
        <v>10353</v>
      </c>
      <c r="B7679" s="528">
        <v>41975</v>
      </c>
      <c r="C7679" s="535"/>
    </row>
    <row r="7680" spans="1:3" ht="13.5">
      <c r="A7680" s="527" t="s">
        <v>10354</v>
      </c>
      <c r="B7680" s="528">
        <v>41975</v>
      </c>
      <c r="C7680" s="535"/>
    </row>
    <row r="7681" spans="1:3" ht="13.5">
      <c r="A7681" s="527" t="s">
        <v>10355</v>
      </c>
      <c r="B7681" s="528">
        <v>41975</v>
      </c>
      <c r="C7681" s="535"/>
    </row>
    <row r="7682" spans="1:3" ht="13.5">
      <c r="A7682" s="527" t="s">
        <v>10356</v>
      </c>
      <c r="B7682" s="528">
        <v>41975</v>
      </c>
      <c r="C7682" s="535"/>
    </row>
    <row r="7683" spans="1:3" ht="13.5">
      <c r="A7683" s="527" t="s">
        <v>10357</v>
      </c>
      <c r="B7683" s="528">
        <v>41975</v>
      </c>
      <c r="C7683" s="535">
        <v>5</v>
      </c>
    </row>
    <row r="7684" spans="1:3" ht="13.5">
      <c r="A7684" s="527" t="s">
        <v>10358</v>
      </c>
      <c r="B7684" s="528">
        <v>41975</v>
      </c>
      <c r="C7684" s="535"/>
    </row>
    <row r="7685" spans="1:3" ht="13.5">
      <c r="A7685" s="527" t="s">
        <v>10359</v>
      </c>
      <c r="B7685" s="528">
        <v>41975</v>
      </c>
      <c r="C7685" s="535"/>
    </row>
    <row r="7686" spans="1:3" ht="13.5">
      <c r="A7686" s="527" t="s">
        <v>10360</v>
      </c>
      <c r="B7686" s="528">
        <v>41975</v>
      </c>
      <c r="C7686" s="535"/>
    </row>
    <row r="7687" spans="1:3" ht="13.5">
      <c r="A7687" s="527" t="s">
        <v>10361</v>
      </c>
      <c r="B7687" s="528">
        <v>41975</v>
      </c>
      <c r="C7687" s="535"/>
    </row>
    <row r="7688" spans="1:3" ht="13.5">
      <c r="A7688" s="527" t="s">
        <v>10362</v>
      </c>
      <c r="B7688" s="528">
        <v>41975</v>
      </c>
      <c r="C7688" s="535"/>
    </row>
    <row r="7689" spans="1:3" ht="13.5">
      <c r="A7689" s="527" t="s">
        <v>10363</v>
      </c>
      <c r="B7689" s="528">
        <v>41975</v>
      </c>
      <c r="C7689" s="535"/>
    </row>
    <row r="7690" spans="1:3" ht="13.5">
      <c r="A7690" s="527" t="s">
        <v>10364</v>
      </c>
      <c r="B7690" s="528">
        <v>41975</v>
      </c>
      <c r="C7690" s="535"/>
    </row>
    <row r="7691" spans="1:3" ht="13.5">
      <c r="A7691" s="527" t="s">
        <v>10365</v>
      </c>
      <c r="B7691" s="528">
        <v>41975</v>
      </c>
      <c r="C7691" s="535"/>
    </row>
    <row r="7692" spans="1:3" ht="13.5">
      <c r="A7692" s="527" t="s">
        <v>10366</v>
      </c>
      <c r="B7692" s="528">
        <v>41975</v>
      </c>
      <c r="C7692" s="535"/>
    </row>
    <row r="7693" spans="1:3" ht="13.5">
      <c r="A7693" s="527" t="s">
        <v>10367</v>
      </c>
      <c r="B7693" s="528">
        <v>41975</v>
      </c>
      <c r="C7693" s="535"/>
    </row>
    <row r="7694" spans="1:3" ht="13.5">
      <c r="A7694" s="527" t="s">
        <v>10368</v>
      </c>
      <c r="B7694" s="528">
        <v>41975</v>
      </c>
      <c r="C7694" s="535">
        <v>10</v>
      </c>
    </row>
    <row r="7695" spans="1:3" ht="13.5">
      <c r="A7695" s="527" t="s">
        <v>10369</v>
      </c>
      <c r="B7695" s="528">
        <v>41975</v>
      </c>
      <c r="C7695" s="535"/>
    </row>
    <row r="7696" spans="1:3" ht="13.5">
      <c r="A7696" s="527" t="s">
        <v>10370</v>
      </c>
      <c r="B7696" s="528">
        <v>41975</v>
      </c>
      <c r="C7696" s="535"/>
    </row>
    <row r="7697" spans="1:3" ht="13.5">
      <c r="A7697" s="527" t="s">
        <v>10371</v>
      </c>
      <c r="B7697" s="528">
        <v>41975</v>
      </c>
      <c r="C7697" s="535"/>
    </row>
    <row r="7698" spans="1:3" ht="13.5">
      <c r="A7698" s="527" t="s">
        <v>10372</v>
      </c>
      <c r="B7698" s="528">
        <v>41975</v>
      </c>
      <c r="C7698" s="535"/>
    </row>
    <row r="7699" spans="1:3" ht="13.5">
      <c r="A7699" s="527" t="s">
        <v>10373</v>
      </c>
      <c r="B7699" s="528">
        <v>41975</v>
      </c>
      <c r="C7699" s="535"/>
    </row>
    <row r="7700" spans="1:3" ht="13.5">
      <c r="A7700" s="527" t="s">
        <v>10374</v>
      </c>
      <c r="B7700" s="528">
        <v>41975</v>
      </c>
      <c r="C7700" s="535"/>
    </row>
    <row r="7701" spans="1:3" ht="13.5">
      <c r="A7701" s="527" t="s">
        <v>10375</v>
      </c>
      <c r="B7701" s="528">
        <v>41975</v>
      </c>
      <c r="C7701" s="535"/>
    </row>
    <row r="7702" spans="1:3" ht="13.5">
      <c r="A7702" s="527" t="s">
        <v>10376</v>
      </c>
      <c r="B7702" s="528">
        <v>41975</v>
      </c>
      <c r="C7702" s="535"/>
    </row>
    <row r="7703" spans="1:3" ht="13.5">
      <c r="A7703" s="527" t="s">
        <v>10377</v>
      </c>
      <c r="B7703" s="528">
        <v>41975</v>
      </c>
      <c r="C7703" s="535"/>
    </row>
    <row r="7704" spans="1:3" ht="13.5">
      <c r="A7704" s="527" t="s">
        <v>10378</v>
      </c>
      <c r="B7704" s="528">
        <v>41975</v>
      </c>
      <c r="C7704" s="535"/>
    </row>
    <row r="7705" spans="1:3" ht="13.5">
      <c r="A7705" s="527" t="s">
        <v>10379</v>
      </c>
      <c r="B7705" s="528">
        <v>41975</v>
      </c>
      <c r="C7705" s="535">
        <v>10</v>
      </c>
    </row>
    <row r="7706" spans="1:3" ht="13.5">
      <c r="A7706" s="527" t="s">
        <v>10380</v>
      </c>
      <c r="B7706" s="528">
        <v>41975</v>
      </c>
      <c r="C7706" s="535"/>
    </row>
    <row r="7707" spans="1:3" ht="13.5">
      <c r="A7707" s="527" t="s">
        <v>10381</v>
      </c>
      <c r="B7707" s="528">
        <v>41975</v>
      </c>
      <c r="C7707" s="535"/>
    </row>
    <row r="7708" spans="1:3" ht="13.5">
      <c r="A7708" s="527" t="s">
        <v>10382</v>
      </c>
      <c r="B7708" s="528">
        <v>41975</v>
      </c>
      <c r="C7708" s="535"/>
    </row>
    <row r="7709" spans="1:3" ht="13.5">
      <c r="A7709" s="527" t="s">
        <v>10383</v>
      </c>
      <c r="B7709" s="528">
        <v>41975</v>
      </c>
      <c r="C7709" s="535"/>
    </row>
    <row r="7710" spans="1:3" ht="13.5">
      <c r="A7710" s="527" t="s">
        <v>10384</v>
      </c>
      <c r="B7710" s="528">
        <v>41975</v>
      </c>
      <c r="C7710" s="535"/>
    </row>
    <row r="7711" spans="1:3" ht="13.5">
      <c r="A7711" s="527" t="s">
        <v>10385</v>
      </c>
      <c r="B7711" s="528">
        <v>41975</v>
      </c>
      <c r="C7711" s="535"/>
    </row>
    <row r="7712" spans="1:3" ht="13.5">
      <c r="A7712" s="527" t="s">
        <v>10386</v>
      </c>
      <c r="B7712" s="528">
        <v>41975</v>
      </c>
      <c r="C7712" s="535"/>
    </row>
    <row r="7713" spans="1:3" ht="13.5">
      <c r="A7713" s="527" t="s">
        <v>10387</v>
      </c>
      <c r="B7713" s="528">
        <v>41975</v>
      </c>
      <c r="C7713" s="535"/>
    </row>
    <row r="7714" spans="1:3" ht="13.5">
      <c r="A7714" s="527" t="s">
        <v>10388</v>
      </c>
      <c r="B7714" s="528">
        <v>41975</v>
      </c>
      <c r="C7714" s="535"/>
    </row>
    <row r="7715" spans="1:3" ht="13.5">
      <c r="A7715" s="527" t="s">
        <v>10389</v>
      </c>
      <c r="B7715" s="528">
        <v>41975</v>
      </c>
      <c r="C7715" s="535"/>
    </row>
    <row r="7716" spans="1:3" ht="13.5">
      <c r="A7716" s="527" t="s">
        <v>10390</v>
      </c>
      <c r="B7716" s="528">
        <v>41975</v>
      </c>
      <c r="C7716" s="535">
        <v>10</v>
      </c>
    </row>
    <row r="7717" spans="1:3" ht="13.5">
      <c r="A7717" s="527" t="s">
        <v>10391</v>
      </c>
      <c r="B7717" s="528">
        <v>41975</v>
      </c>
      <c r="C7717" s="535"/>
    </row>
    <row r="7718" spans="1:3" ht="13.5">
      <c r="A7718" s="527" t="s">
        <v>10392</v>
      </c>
      <c r="B7718" s="528">
        <v>41975</v>
      </c>
      <c r="C7718" s="535"/>
    </row>
    <row r="7719" spans="1:3" ht="13.5">
      <c r="A7719" s="527" t="s">
        <v>10393</v>
      </c>
      <c r="B7719" s="528">
        <v>41975</v>
      </c>
      <c r="C7719" s="535"/>
    </row>
    <row r="7720" spans="1:3" ht="13.5">
      <c r="A7720" s="527" t="s">
        <v>10394</v>
      </c>
      <c r="B7720" s="528">
        <v>41975</v>
      </c>
      <c r="C7720" s="535"/>
    </row>
    <row r="7721" spans="1:3" ht="13.5">
      <c r="A7721" s="527" t="s">
        <v>10395</v>
      </c>
      <c r="B7721" s="528">
        <v>41975</v>
      </c>
      <c r="C7721" s="535"/>
    </row>
    <row r="7722" spans="1:3" ht="13.5">
      <c r="A7722" s="527" t="s">
        <v>10396</v>
      </c>
      <c r="B7722" s="528">
        <v>41975</v>
      </c>
      <c r="C7722" s="535"/>
    </row>
    <row r="7723" spans="1:3" ht="13.5">
      <c r="A7723" s="527" t="s">
        <v>10397</v>
      </c>
      <c r="B7723" s="528">
        <v>41975</v>
      </c>
      <c r="C7723" s="535"/>
    </row>
    <row r="7724" spans="1:3" ht="13.5">
      <c r="A7724" s="527" t="s">
        <v>10398</v>
      </c>
      <c r="B7724" s="528">
        <v>41975</v>
      </c>
      <c r="C7724" s="535"/>
    </row>
    <row r="7725" spans="1:3" ht="13.5">
      <c r="A7725" s="527" t="s">
        <v>10399</v>
      </c>
      <c r="B7725" s="528">
        <v>41975</v>
      </c>
      <c r="C7725" s="535"/>
    </row>
    <row r="7726" spans="1:3" ht="13.5">
      <c r="A7726" s="527" t="s">
        <v>10400</v>
      </c>
      <c r="B7726" s="528">
        <v>41975</v>
      </c>
      <c r="C7726" s="535"/>
    </row>
    <row r="7727" spans="1:3" ht="13.5">
      <c r="A7727" s="527" t="s">
        <v>10401</v>
      </c>
      <c r="B7727" s="528">
        <v>41975</v>
      </c>
      <c r="C7727" s="535">
        <v>10</v>
      </c>
    </row>
    <row r="7728" spans="1:3" ht="13.5">
      <c r="A7728" s="527" t="s">
        <v>10402</v>
      </c>
      <c r="B7728" s="528">
        <v>41975</v>
      </c>
      <c r="C7728" s="535"/>
    </row>
    <row r="7729" spans="1:3" ht="13.5">
      <c r="A7729" s="527" t="s">
        <v>10403</v>
      </c>
      <c r="B7729" s="528">
        <v>41975</v>
      </c>
      <c r="C7729" s="535"/>
    </row>
    <row r="7730" spans="1:3" ht="13.5">
      <c r="A7730" s="527" t="s">
        <v>10404</v>
      </c>
      <c r="B7730" s="528">
        <v>41975</v>
      </c>
      <c r="C7730" s="535"/>
    </row>
    <row r="7731" spans="1:3" ht="13.5">
      <c r="A7731" s="527" t="s">
        <v>10405</v>
      </c>
      <c r="B7731" s="528">
        <v>41975</v>
      </c>
      <c r="C7731" s="535"/>
    </row>
    <row r="7732" spans="1:3" ht="13.5">
      <c r="A7732" s="527" t="s">
        <v>10406</v>
      </c>
      <c r="B7732" s="528">
        <v>41975</v>
      </c>
      <c r="C7732" s="535"/>
    </row>
    <row r="7733" spans="1:3" ht="13.5">
      <c r="A7733" s="527" t="s">
        <v>10407</v>
      </c>
      <c r="B7733" s="528">
        <v>41975</v>
      </c>
      <c r="C7733" s="535"/>
    </row>
    <row r="7734" spans="1:3" ht="13.5">
      <c r="A7734" s="527" t="s">
        <v>10408</v>
      </c>
      <c r="B7734" s="528">
        <v>41975</v>
      </c>
      <c r="C7734" s="535"/>
    </row>
    <row r="7735" spans="1:3" ht="13.5">
      <c r="A7735" s="527" t="s">
        <v>10409</v>
      </c>
      <c r="B7735" s="528">
        <v>41975</v>
      </c>
      <c r="C7735" s="535"/>
    </row>
    <row r="7736" spans="1:3" ht="13.5">
      <c r="A7736" s="527" t="s">
        <v>10410</v>
      </c>
      <c r="B7736" s="528">
        <v>41975</v>
      </c>
      <c r="C7736" s="535"/>
    </row>
    <row r="7737" spans="1:3" ht="13.5">
      <c r="A7737" s="527" t="s">
        <v>10411</v>
      </c>
      <c r="B7737" s="528">
        <v>41975</v>
      </c>
      <c r="C7737" s="535"/>
    </row>
    <row r="7738" spans="1:3" ht="13.5">
      <c r="A7738" s="527" t="s">
        <v>10412</v>
      </c>
      <c r="B7738" s="528">
        <v>41975</v>
      </c>
      <c r="C7738" s="535">
        <v>5</v>
      </c>
    </row>
    <row r="7739" spans="1:3" ht="13.5">
      <c r="A7739" s="527" t="s">
        <v>10413</v>
      </c>
      <c r="B7739" s="528">
        <v>41975</v>
      </c>
      <c r="C7739" s="535"/>
    </row>
    <row r="7740" spans="1:3" ht="13.5">
      <c r="A7740" s="527" t="s">
        <v>10414</v>
      </c>
      <c r="B7740" s="528">
        <v>41975</v>
      </c>
      <c r="C7740" s="535"/>
    </row>
    <row r="7741" spans="1:3" ht="13.5">
      <c r="A7741" s="527" t="s">
        <v>10415</v>
      </c>
      <c r="B7741" s="528">
        <v>41975</v>
      </c>
      <c r="C7741" s="535"/>
    </row>
    <row r="7742" spans="1:3" ht="13.5">
      <c r="A7742" s="527" t="s">
        <v>10416</v>
      </c>
      <c r="B7742" s="528">
        <v>41975</v>
      </c>
      <c r="C7742" s="535"/>
    </row>
    <row r="7743" spans="1:3" ht="13.5">
      <c r="A7743" s="527" t="s">
        <v>10417</v>
      </c>
      <c r="B7743" s="528">
        <v>41975</v>
      </c>
      <c r="C7743" s="535"/>
    </row>
    <row r="7744" spans="1:3" ht="13.5">
      <c r="A7744" s="527" t="s">
        <v>10418</v>
      </c>
      <c r="B7744" s="528">
        <v>41975</v>
      </c>
      <c r="C7744" s="535"/>
    </row>
    <row r="7745" spans="1:3" ht="13.5">
      <c r="A7745" s="527" t="s">
        <v>10419</v>
      </c>
      <c r="B7745" s="528">
        <v>41975</v>
      </c>
      <c r="C7745" s="535"/>
    </row>
    <row r="7746" spans="1:3" ht="13.5">
      <c r="A7746" s="527" t="s">
        <v>10420</v>
      </c>
      <c r="B7746" s="528">
        <v>41975</v>
      </c>
      <c r="C7746" s="535"/>
    </row>
    <row r="7747" spans="1:3" ht="13.5">
      <c r="A7747" s="527" t="s">
        <v>10421</v>
      </c>
      <c r="B7747" s="528">
        <v>41975</v>
      </c>
      <c r="C7747" s="535"/>
    </row>
    <row r="7748" spans="1:3" ht="13.5">
      <c r="A7748" s="527" t="s">
        <v>10422</v>
      </c>
      <c r="B7748" s="528">
        <v>41975</v>
      </c>
      <c r="C7748" s="535"/>
    </row>
    <row r="7749" spans="1:3" ht="13.5">
      <c r="A7749" s="527" t="s">
        <v>10423</v>
      </c>
      <c r="B7749" s="528">
        <v>41975</v>
      </c>
      <c r="C7749" s="535">
        <v>5</v>
      </c>
    </row>
    <row r="7750" spans="1:3" ht="13.5">
      <c r="A7750" s="527" t="s">
        <v>10424</v>
      </c>
      <c r="B7750" s="528">
        <v>41975</v>
      </c>
      <c r="C7750" s="535"/>
    </row>
    <row r="7751" spans="1:3" ht="13.5">
      <c r="A7751" s="527" t="s">
        <v>10425</v>
      </c>
      <c r="B7751" s="528">
        <v>41975</v>
      </c>
      <c r="C7751" s="535"/>
    </row>
    <row r="7752" spans="1:3" ht="13.5">
      <c r="A7752" s="527" t="s">
        <v>10426</v>
      </c>
      <c r="B7752" s="528">
        <v>41975</v>
      </c>
      <c r="C7752" s="535"/>
    </row>
    <row r="7753" spans="1:3" ht="13.5">
      <c r="A7753" s="527" t="s">
        <v>10427</v>
      </c>
      <c r="B7753" s="528">
        <v>41975</v>
      </c>
      <c r="C7753" s="535"/>
    </row>
    <row r="7754" spans="1:3" ht="13.5">
      <c r="A7754" s="527" t="s">
        <v>10428</v>
      </c>
      <c r="B7754" s="528">
        <v>41975</v>
      </c>
      <c r="C7754" s="535"/>
    </row>
    <row r="7755" spans="1:3" ht="13.5">
      <c r="A7755" s="527" t="s">
        <v>10429</v>
      </c>
      <c r="B7755" s="528">
        <v>41975</v>
      </c>
      <c r="C7755" s="535"/>
    </row>
    <row r="7756" spans="1:3" ht="13.5">
      <c r="A7756" s="527" t="s">
        <v>10430</v>
      </c>
      <c r="B7756" s="528">
        <v>41975</v>
      </c>
      <c r="C7756" s="535"/>
    </row>
    <row r="7757" spans="1:3" ht="13.5">
      <c r="A7757" s="527" t="s">
        <v>10431</v>
      </c>
      <c r="B7757" s="528">
        <v>41975</v>
      </c>
      <c r="C7757" s="535"/>
    </row>
    <row r="7758" spans="1:3" ht="13.5">
      <c r="A7758" s="527" t="s">
        <v>10432</v>
      </c>
      <c r="B7758" s="528">
        <v>41975</v>
      </c>
      <c r="C7758" s="535"/>
    </row>
    <row r="7759" spans="1:3" ht="13.5">
      <c r="A7759" s="527" t="s">
        <v>10433</v>
      </c>
      <c r="B7759" s="528">
        <v>41975</v>
      </c>
      <c r="C7759" s="535"/>
    </row>
    <row r="7760" spans="1:3" ht="13.5">
      <c r="A7760" s="527" t="s">
        <v>10434</v>
      </c>
      <c r="B7760" s="528">
        <v>41975</v>
      </c>
      <c r="C7760" s="535">
        <v>5</v>
      </c>
    </row>
    <row r="7761" spans="1:3" ht="13.5">
      <c r="A7761" s="527" t="s">
        <v>10435</v>
      </c>
      <c r="B7761" s="528">
        <v>41975</v>
      </c>
      <c r="C7761" s="535"/>
    </row>
    <row r="7762" spans="1:3" ht="13.5">
      <c r="A7762" s="527" t="s">
        <v>10436</v>
      </c>
      <c r="B7762" s="528">
        <v>41975</v>
      </c>
      <c r="C7762" s="535"/>
    </row>
    <row r="7763" spans="1:3" ht="13.5">
      <c r="A7763" s="527" t="s">
        <v>10437</v>
      </c>
      <c r="B7763" s="528">
        <v>41975</v>
      </c>
      <c r="C7763" s="535"/>
    </row>
    <row r="7764" spans="1:3" ht="13.5">
      <c r="A7764" s="527" t="s">
        <v>10438</v>
      </c>
      <c r="B7764" s="528">
        <v>41975</v>
      </c>
      <c r="C7764" s="535"/>
    </row>
    <row r="7765" spans="1:3" ht="13.5">
      <c r="A7765" s="527" t="s">
        <v>10439</v>
      </c>
      <c r="B7765" s="528">
        <v>41975</v>
      </c>
      <c r="C7765" s="535"/>
    </row>
    <row r="7766" spans="1:3" ht="13.5">
      <c r="A7766" s="527" t="s">
        <v>10440</v>
      </c>
      <c r="B7766" s="528">
        <v>41975</v>
      </c>
      <c r="C7766" s="535"/>
    </row>
    <row r="7767" spans="1:3" ht="13.5">
      <c r="A7767" s="527" t="s">
        <v>10441</v>
      </c>
      <c r="B7767" s="528">
        <v>41975</v>
      </c>
      <c r="C7767" s="535"/>
    </row>
    <row r="7768" spans="1:3" ht="13.5">
      <c r="A7768" s="527" t="s">
        <v>10442</v>
      </c>
      <c r="B7768" s="528">
        <v>41975</v>
      </c>
      <c r="C7768" s="535"/>
    </row>
    <row r="7769" spans="1:3" ht="13.5">
      <c r="A7769" s="527" t="s">
        <v>10443</v>
      </c>
      <c r="B7769" s="528">
        <v>41975</v>
      </c>
      <c r="C7769" s="535"/>
    </row>
    <row r="7770" spans="1:3" ht="13.5">
      <c r="A7770" s="527" t="s">
        <v>10444</v>
      </c>
      <c r="B7770" s="528">
        <v>41975</v>
      </c>
      <c r="C7770" s="535"/>
    </row>
    <row r="7771" spans="1:3" ht="13.5">
      <c r="A7771" s="527" t="s">
        <v>10445</v>
      </c>
      <c r="B7771" s="528">
        <v>41975</v>
      </c>
      <c r="C7771" s="535">
        <v>20</v>
      </c>
    </row>
    <row r="7772" spans="1:3" ht="13.5">
      <c r="A7772" s="527" t="s">
        <v>10446</v>
      </c>
      <c r="B7772" s="528">
        <v>41975</v>
      </c>
      <c r="C7772" s="535"/>
    </row>
    <row r="7773" spans="1:3" ht="13.5">
      <c r="A7773" s="527" t="s">
        <v>10447</v>
      </c>
      <c r="B7773" s="528">
        <v>41975</v>
      </c>
      <c r="C7773" s="535"/>
    </row>
    <row r="7774" spans="1:3" ht="13.5">
      <c r="A7774" s="527" t="s">
        <v>10448</v>
      </c>
      <c r="B7774" s="528">
        <v>41975</v>
      </c>
      <c r="C7774" s="535"/>
    </row>
    <row r="7775" spans="1:3" ht="13.5">
      <c r="A7775" s="527" t="s">
        <v>10449</v>
      </c>
      <c r="B7775" s="528">
        <v>41975</v>
      </c>
      <c r="C7775" s="535"/>
    </row>
    <row r="7776" spans="1:3" ht="13.5">
      <c r="A7776" s="527" t="s">
        <v>10450</v>
      </c>
      <c r="B7776" s="528">
        <v>41975</v>
      </c>
      <c r="C7776" s="535"/>
    </row>
    <row r="7777" spans="1:3" ht="13.5">
      <c r="A7777" s="527" t="s">
        <v>10451</v>
      </c>
      <c r="B7777" s="528">
        <v>41975</v>
      </c>
      <c r="C7777" s="535"/>
    </row>
    <row r="7778" spans="1:3" ht="13.5">
      <c r="A7778" s="527" t="s">
        <v>10452</v>
      </c>
      <c r="B7778" s="528">
        <v>41975</v>
      </c>
      <c r="C7778" s="535"/>
    </row>
    <row r="7779" spans="1:3" ht="13.5">
      <c r="A7779" s="527" t="s">
        <v>10453</v>
      </c>
      <c r="B7779" s="528">
        <v>41975</v>
      </c>
      <c r="C7779" s="535"/>
    </row>
    <row r="7780" spans="1:3" ht="13.5">
      <c r="A7780" s="527" t="s">
        <v>10454</v>
      </c>
      <c r="B7780" s="528">
        <v>41975</v>
      </c>
      <c r="C7780" s="535"/>
    </row>
    <row r="7781" spans="1:3" ht="13.5">
      <c r="A7781" s="527" t="s">
        <v>10455</v>
      </c>
      <c r="B7781" s="528">
        <v>41975</v>
      </c>
      <c r="C7781" s="535"/>
    </row>
    <row r="7782" spans="1:3" ht="13.5">
      <c r="A7782" s="527" t="s">
        <v>10456</v>
      </c>
      <c r="B7782" s="528">
        <v>41975</v>
      </c>
      <c r="C7782" s="535">
        <v>20</v>
      </c>
    </row>
    <row r="7783" spans="1:3" ht="13.5">
      <c r="A7783" s="527" t="s">
        <v>10457</v>
      </c>
      <c r="B7783" s="528">
        <v>41975</v>
      </c>
      <c r="C7783" s="535"/>
    </row>
    <row r="7784" spans="1:3" ht="13.5">
      <c r="A7784" s="527" t="s">
        <v>10458</v>
      </c>
      <c r="B7784" s="528">
        <v>41975</v>
      </c>
      <c r="C7784" s="535"/>
    </row>
    <row r="7785" spans="1:3" ht="13.5">
      <c r="A7785" s="527" t="s">
        <v>10459</v>
      </c>
      <c r="B7785" s="528">
        <v>41975</v>
      </c>
      <c r="C7785" s="535"/>
    </row>
    <row r="7786" spans="1:3" ht="13.5">
      <c r="A7786" s="527" t="s">
        <v>10460</v>
      </c>
      <c r="B7786" s="528">
        <v>41975</v>
      </c>
      <c r="C7786" s="535"/>
    </row>
    <row r="7787" spans="1:3" ht="13.5">
      <c r="A7787" s="527" t="s">
        <v>10461</v>
      </c>
      <c r="B7787" s="528">
        <v>41975</v>
      </c>
      <c r="C7787" s="535"/>
    </row>
    <row r="7788" spans="1:3" ht="13.5">
      <c r="A7788" s="527" t="s">
        <v>10462</v>
      </c>
      <c r="B7788" s="528">
        <v>41975</v>
      </c>
      <c r="C7788" s="535"/>
    </row>
    <row r="7789" spans="1:3" ht="13.5">
      <c r="A7789" s="527" t="s">
        <v>10463</v>
      </c>
      <c r="B7789" s="528">
        <v>41975</v>
      </c>
      <c r="C7789" s="535"/>
    </row>
    <row r="7790" spans="1:3" ht="13.5">
      <c r="A7790" s="527" t="s">
        <v>10464</v>
      </c>
      <c r="B7790" s="528">
        <v>41975</v>
      </c>
      <c r="C7790" s="535"/>
    </row>
    <row r="7791" spans="1:3" ht="13.5">
      <c r="A7791" s="527" t="s">
        <v>10465</v>
      </c>
      <c r="B7791" s="528">
        <v>41975</v>
      </c>
      <c r="C7791" s="535"/>
    </row>
    <row r="7792" spans="1:3" ht="13.5">
      <c r="A7792" s="527" t="s">
        <v>10466</v>
      </c>
      <c r="B7792" s="528">
        <v>41975</v>
      </c>
      <c r="C7792" s="535"/>
    </row>
    <row r="7793" spans="1:3" ht="13.5">
      <c r="A7793" s="527" t="s">
        <v>10467</v>
      </c>
      <c r="B7793" s="528">
        <v>41975</v>
      </c>
      <c r="C7793" s="535">
        <v>10</v>
      </c>
    </row>
    <row r="7794" spans="1:3" ht="13.5">
      <c r="A7794" s="527" t="s">
        <v>10468</v>
      </c>
      <c r="B7794" s="528">
        <v>41975</v>
      </c>
      <c r="C7794" s="535"/>
    </row>
    <row r="7795" spans="1:3" ht="13.5">
      <c r="A7795" s="527" t="s">
        <v>10469</v>
      </c>
      <c r="B7795" s="528">
        <v>41975</v>
      </c>
      <c r="C7795" s="535"/>
    </row>
    <row r="7796" spans="1:3" ht="13.5">
      <c r="A7796" s="527" t="s">
        <v>10470</v>
      </c>
      <c r="B7796" s="528">
        <v>41975</v>
      </c>
      <c r="C7796" s="535"/>
    </row>
    <row r="7797" spans="1:3" ht="13.5">
      <c r="A7797" s="527" t="s">
        <v>10471</v>
      </c>
      <c r="B7797" s="528">
        <v>41975</v>
      </c>
      <c r="C7797" s="535"/>
    </row>
    <row r="7798" spans="1:3" ht="13.5">
      <c r="A7798" s="527" t="s">
        <v>10472</v>
      </c>
      <c r="B7798" s="528">
        <v>41975</v>
      </c>
      <c r="C7798" s="535"/>
    </row>
    <row r="7799" spans="1:3" ht="13.5">
      <c r="A7799" s="527" t="s">
        <v>10473</v>
      </c>
      <c r="B7799" s="528">
        <v>41975</v>
      </c>
      <c r="C7799" s="535"/>
    </row>
    <row r="7800" spans="1:3" ht="13.5">
      <c r="A7800" s="527" t="s">
        <v>10474</v>
      </c>
      <c r="B7800" s="528">
        <v>41975</v>
      </c>
      <c r="C7800" s="535"/>
    </row>
    <row r="7801" spans="1:3" ht="13.5">
      <c r="A7801" s="527" t="s">
        <v>10475</v>
      </c>
      <c r="B7801" s="528">
        <v>41975</v>
      </c>
      <c r="C7801" s="535"/>
    </row>
    <row r="7802" spans="1:3" ht="13.5">
      <c r="A7802" s="527" t="s">
        <v>10476</v>
      </c>
      <c r="B7802" s="528">
        <v>41975</v>
      </c>
      <c r="C7802" s="535"/>
    </row>
    <row r="7803" spans="1:3" ht="13.5">
      <c r="A7803" s="527" t="s">
        <v>10477</v>
      </c>
      <c r="B7803" s="528">
        <v>41975</v>
      </c>
      <c r="C7803" s="535"/>
    </row>
    <row r="7804" spans="1:3" ht="13.5">
      <c r="A7804" s="527" t="s">
        <v>10478</v>
      </c>
      <c r="B7804" s="528">
        <v>41975</v>
      </c>
      <c r="C7804" s="535">
        <v>10</v>
      </c>
    </row>
    <row r="7805" spans="1:3" ht="13.5">
      <c r="A7805" s="527" t="s">
        <v>10479</v>
      </c>
      <c r="B7805" s="528">
        <v>41975</v>
      </c>
      <c r="C7805" s="535"/>
    </row>
    <row r="7806" spans="1:3" ht="13.5">
      <c r="A7806" s="527" t="s">
        <v>10480</v>
      </c>
      <c r="B7806" s="528">
        <v>41975</v>
      </c>
      <c r="C7806" s="535"/>
    </row>
    <row r="7807" spans="1:3" ht="13.5">
      <c r="A7807" s="527" t="s">
        <v>10481</v>
      </c>
      <c r="B7807" s="528">
        <v>41975</v>
      </c>
      <c r="C7807" s="535"/>
    </row>
    <row r="7808" spans="1:3" ht="13.5">
      <c r="A7808" s="527" t="s">
        <v>10482</v>
      </c>
      <c r="B7808" s="528">
        <v>41975</v>
      </c>
      <c r="C7808" s="535"/>
    </row>
    <row r="7809" spans="1:3" ht="13.5">
      <c r="A7809" s="527" t="s">
        <v>10483</v>
      </c>
      <c r="B7809" s="528">
        <v>41975</v>
      </c>
      <c r="C7809" s="535"/>
    </row>
    <row r="7810" spans="1:3" ht="13.5">
      <c r="A7810" s="527" t="s">
        <v>10484</v>
      </c>
      <c r="B7810" s="528">
        <v>41975</v>
      </c>
      <c r="C7810" s="535"/>
    </row>
    <row r="7811" spans="1:3" ht="13.5">
      <c r="A7811" s="527" t="s">
        <v>10485</v>
      </c>
      <c r="B7811" s="528">
        <v>41975</v>
      </c>
      <c r="C7811" s="535"/>
    </row>
    <row r="7812" spans="1:3" ht="13.5">
      <c r="A7812" s="527" t="s">
        <v>10486</v>
      </c>
      <c r="B7812" s="528">
        <v>41975</v>
      </c>
      <c r="C7812" s="535"/>
    </row>
    <row r="7813" spans="1:3" ht="13.5">
      <c r="A7813" s="527" t="s">
        <v>10487</v>
      </c>
      <c r="B7813" s="528">
        <v>41975</v>
      </c>
      <c r="C7813" s="535"/>
    </row>
    <row r="7814" spans="1:3" ht="13.5">
      <c r="A7814" s="527" t="s">
        <v>10488</v>
      </c>
      <c r="B7814" s="528">
        <v>41975</v>
      </c>
      <c r="C7814" s="535"/>
    </row>
    <row r="7815" spans="1:3" ht="13.5">
      <c r="A7815" s="527" t="s">
        <v>10489</v>
      </c>
      <c r="B7815" s="528">
        <v>41975</v>
      </c>
      <c r="C7815" s="535">
        <v>5</v>
      </c>
    </row>
    <row r="7816" spans="1:3" ht="13.5">
      <c r="A7816" s="527" t="s">
        <v>10490</v>
      </c>
      <c r="B7816" s="528">
        <v>41975</v>
      </c>
      <c r="C7816" s="535"/>
    </row>
    <row r="7817" spans="1:3" ht="13.5">
      <c r="A7817" s="527" t="s">
        <v>10491</v>
      </c>
      <c r="B7817" s="528">
        <v>41975</v>
      </c>
      <c r="C7817" s="535"/>
    </row>
    <row r="7818" spans="1:3" ht="13.5">
      <c r="A7818" s="527" t="s">
        <v>10492</v>
      </c>
      <c r="B7818" s="528">
        <v>41975</v>
      </c>
      <c r="C7818" s="535"/>
    </row>
    <row r="7819" spans="1:3" ht="13.5">
      <c r="A7819" s="527" t="s">
        <v>10493</v>
      </c>
      <c r="B7819" s="528">
        <v>41975</v>
      </c>
      <c r="C7819" s="535"/>
    </row>
    <row r="7820" spans="1:3" ht="13.5">
      <c r="A7820" s="527" t="s">
        <v>10494</v>
      </c>
      <c r="B7820" s="528">
        <v>41975</v>
      </c>
      <c r="C7820" s="535"/>
    </row>
    <row r="7821" spans="1:3" ht="13.5">
      <c r="A7821" s="527" t="s">
        <v>10495</v>
      </c>
      <c r="B7821" s="528">
        <v>41975</v>
      </c>
      <c r="C7821" s="535"/>
    </row>
    <row r="7822" spans="1:3" ht="13.5">
      <c r="A7822" s="527" t="s">
        <v>10496</v>
      </c>
      <c r="B7822" s="528">
        <v>41975</v>
      </c>
      <c r="C7822" s="535"/>
    </row>
    <row r="7823" spans="1:3" ht="13.5">
      <c r="A7823" s="527" t="s">
        <v>10497</v>
      </c>
      <c r="B7823" s="528">
        <v>41975</v>
      </c>
      <c r="C7823" s="535"/>
    </row>
    <row r="7824" spans="1:3" ht="13.5">
      <c r="A7824" s="527" t="s">
        <v>10498</v>
      </c>
      <c r="B7824" s="528">
        <v>41975</v>
      </c>
      <c r="C7824" s="535"/>
    </row>
    <row r="7825" spans="1:3" ht="13.5">
      <c r="A7825" s="527" t="s">
        <v>10499</v>
      </c>
      <c r="B7825" s="528">
        <v>41975</v>
      </c>
      <c r="C7825" s="535"/>
    </row>
    <row r="7826" spans="1:3" ht="13.5">
      <c r="A7826" s="527" t="s">
        <v>10500</v>
      </c>
      <c r="B7826" s="528">
        <v>41975</v>
      </c>
      <c r="C7826" s="535">
        <v>5</v>
      </c>
    </row>
    <row r="7827" spans="1:3" ht="13.5">
      <c r="A7827" s="527" t="s">
        <v>10501</v>
      </c>
      <c r="B7827" s="528">
        <v>41975</v>
      </c>
      <c r="C7827" s="535"/>
    </row>
    <row r="7828" spans="1:3" ht="13.5">
      <c r="A7828" s="527" t="s">
        <v>10502</v>
      </c>
      <c r="B7828" s="528">
        <v>41975</v>
      </c>
      <c r="C7828" s="535"/>
    </row>
    <row r="7829" spans="1:3" ht="13.5">
      <c r="A7829" s="527" t="s">
        <v>10503</v>
      </c>
      <c r="B7829" s="528">
        <v>41975</v>
      </c>
      <c r="C7829" s="535"/>
    </row>
    <row r="7830" spans="1:3" ht="13.5">
      <c r="A7830" s="527" t="s">
        <v>10504</v>
      </c>
      <c r="B7830" s="528">
        <v>41975</v>
      </c>
      <c r="C7830" s="535"/>
    </row>
    <row r="7831" spans="1:3" ht="13.5">
      <c r="A7831" s="527" t="s">
        <v>10505</v>
      </c>
      <c r="B7831" s="528">
        <v>41975</v>
      </c>
      <c r="C7831" s="535"/>
    </row>
    <row r="7832" spans="1:3" ht="13.5">
      <c r="A7832" s="527" t="s">
        <v>10506</v>
      </c>
      <c r="B7832" s="528">
        <v>41975</v>
      </c>
      <c r="C7832" s="535"/>
    </row>
    <row r="7833" spans="1:3" ht="13.5">
      <c r="A7833" s="527" t="s">
        <v>10507</v>
      </c>
      <c r="B7833" s="528">
        <v>41975</v>
      </c>
      <c r="C7833" s="535"/>
    </row>
    <row r="7834" spans="1:3" ht="13.5">
      <c r="A7834" s="527" t="s">
        <v>10508</v>
      </c>
      <c r="B7834" s="528">
        <v>41975</v>
      </c>
      <c r="C7834" s="535"/>
    </row>
    <row r="7835" spans="1:3" ht="13.5">
      <c r="A7835" s="527" t="s">
        <v>10509</v>
      </c>
      <c r="B7835" s="528">
        <v>41975</v>
      </c>
      <c r="C7835" s="535"/>
    </row>
    <row r="7836" spans="1:3" ht="13.5">
      <c r="A7836" s="527" t="s">
        <v>10510</v>
      </c>
      <c r="B7836" s="528">
        <v>41975</v>
      </c>
      <c r="C7836" s="535"/>
    </row>
    <row r="7837" spans="1:3" ht="13.5">
      <c r="A7837" s="527" t="s">
        <v>10511</v>
      </c>
      <c r="B7837" s="528">
        <v>41975</v>
      </c>
      <c r="C7837" s="535">
        <v>7</v>
      </c>
    </row>
    <row r="7838" spans="1:3" ht="13.5">
      <c r="A7838" s="527" t="s">
        <v>10512</v>
      </c>
      <c r="B7838" s="528">
        <v>41975</v>
      </c>
      <c r="C7838" s="535"/>
    </row>
    <row r="7839" spans="1:3" ht="13.5">
      <c r="A7839" s="527" t="s">
        <v>10513</v>
      </c>
      <c r="B7839" s="528">
        <v>41975</v>
      </c>
      <c r="C7839" s="535"/>
    </row>
    <row r="7840" spans="1:3" ht="13.5">
      <c r="A7840" s="527" t="s">
        <v>10514</v>
      </c>
      <c r="B7840" s="528">
        <v>41975</v>
      </c>
      <c r="C7840" s="535"/>
    </row>
    <row r="7841" spans="1:3" ht="13.5">
      <c r="A7841" s="527" t="s">
        <v>10515</v>
      </c>
      <c r="B7841" s="528">
        <v>41975</v>
      </c>
      <c r="C7841" s="535"/>
    </row>
    <row r="7842" spans="1:3" ht="13.5">
      <c r="A7842" s="527" t="s">
        <v>10516</v>
      </c>
      <c r="B7842" s="528">
        <v>41975</v>
      </c>
      <c r="C7842" s="535"/>
    </row>
    <row r="7843" spans="1:3" ht="13.5">
      <c r="A7843" s="527" t="s">
        <v>10517</v>
      </c>
      <c r="B7843" s="528">
        <v>41975</v>
      </c>
      <c r="C7843" s="535"/>
    </row>
    <row r="7844" spans="1:3" ht="13.5">
      <c r="A7844" s="527" t="s">
        <v>10518</v>
      </c>
      <c r="B7844" s="528">
        <v>41975</v>
      </c>
      <c r="C7844" s="535"/>
    </row>
    <row r="7845" spans="1:3" ht="13.5">
      <c r="A7845" s="527" t="s">
        <v>10519</v>
      </c>
      <c r="B7845" s="528">
        <v>41975</v>
      </c>
      <c r="C7845" s="535"/>
    </row>
    <row r="7846" spans="1:3" ht="13.5">
      <c r="A7846" s="527" t="s">
        <v>10520</v>
      </c>
      <c r="B7846" s="528">
        <v>41975</v>
      </c>
      <c r="C7846" s="535"/>
    </row>
    <row r="7847" spans="1:3" ht="13.5">
      <c r="A7847" s="527" t="s">
        <v>10521</v>
      </c>
      <c r="B7847" s="528">
        <v>41975</v>
      </c>
      <c r="C7847" s="535"/>
    </row>
    <row r="7848" spans="1:3" ht="13.5">
      <c r="A7848" s="527" t="s">
        <v>10522</v>
      </c>
      <c r="B7848" s="528">
        <v>41975</v>
      </c>
      <c r="C7848" s="535">
        <v>5</v>
      </c>
    </row>
    <row r="7849" spans="1:3" ht="13.5">
      <c r="A7849" s="527" t="s">
        <v>10523</v>
      </c>
      <c r="B7849" s="528">
        <v>41975</v>
      </c>
      <c r="C7849" s="535"/>
    </row>
    <row r="7850" spans="1:3" ht="13.5">
      <c r="A7850" s="527" t="s">
        <v>10524</v>
      </c>
      <c r="B7850" s="528">
        <v>41975</v>
      </c>
      <c r="C7850" s="535"/>
    </row>
    <row r="7851" spans="1:3" ht="13.5">
      <c r="A7851" s="527" t="s">
        <v>10525</v>
      </c>
      <c r="B7851" s="528">
        <v>41975</v>
      </c>
      <c r="C7851" s="535"/>
    </row>
    <row r="7852" spans="1:3" ht="13.5">
      <c r="A7852" s="527" t="s">
        <v>10526</v>
      </c>
      <c r="B7852" s="528">
        <v>41975</v>
      </c>
      <c r="C7852" s="535"/>
    </row>
    <row r="7853" spans="1:3" ht="13.5">
      <c r="A7853" s="527" t="s">
        <v>10527</v>
      </c>
      <c r="B7853" s="528">
        <v>41975</v>
      </c>
      <c r="C7853" s="535"/>
    </row>
    <row r="7854" spans="1:3" ht="13.5">
      <c r="A7854" s="527" t="s">
        <v>10528</v>
      </c>
      <c r="B7854" s="528">
        <v>41975</v>
      </c>
      <c r="C7854" s="535"/>
    </row>
    <row r="7855" spans="1:3" ht="13.5">
      <c r="A7855" s="527" t="s">
        <v>10529</v>
      </c>
      <c r="B7855" s="528">
        <v>41975</v>
      </c>
      <c r="C7855" s="535"/>
    </row>
    <row r="7856" spans="1:3" ht="13.5">
      <c r="A7856" s="527" t="s">
        <v>10530</v>
      </c>
      <c r="B7856" s="528">
        <v>41975</v>
      </c>
      <c r="C7856" s="535"/>
    </row>
    <row r="7857" spans="1:3" ht="13.5">
      <c r="A7857" s="527" t="s">
        <v>10531</v>
      </c>
      <c r="B7857" s="528">
        <v>41975</v>
      </c>
      <c r="C7857" s="535"/>
    </row>
    <row r="7858" spans="1:3" ht="13.5">
      <c r="A7858" s="527" t="s">
        <v>10532</v>
      </c>
      <c r="B7858" s="528">
        <v>41975</v>
      </c>
      <c r="C7858" s="535"/>
    </row>
    <row r="7859" spans="1:3" ht="13.5">
      <c r="A7859" s="527" t="s">
        <v>10533</v>
      </c>
      <c r="B7859" s="528">
        <v>41975</v>
      </c>
      <c r="C7859" s="535">
        <v>5</v>
      </c>
    </row>
    <row r="7860" spans="1:3" ht="13.5">
      <c r="A7860" s="527" t="s">
        <v>10534</v>
      </c>
      <c r="B7860" s="528">
        <v>41975</v>
      </c>
      <c r="C7860" s="535"/>
    </row>
    <row r="7861" spans="1:3" ht="13.5">
      <c r="A7861" s="527" t="s">
        <v>10535</v>
      </c>
      <c r="B7861" s="528">
        <v>41975</v>
      </c>
      <c r="C7861" s="535"/>
    </row>
    <row r="7862" spans="1:3" ht="13.5">
      <c r="A7862" s="527" t="s">
        <v>10536</v>
      </c>
      <c r="B7862" s="528">
        <v>41975</v>
      </c>
      <c r="C7862" s="535"/>
    </row>
    <row r="7863" spans="1:3" ht="13.5">
      <c r="A7863" s="527" t="s">
        <v>10537</v>
      </c>
      <c r="B7863" s="528">
        <v>41975</v>
      </c>
      <c r="C7863" s="535"/>
    </row>
    <row r="7864" spans="1:3" ht="13.5">
      <c r="A7864" s="527" t="s">
        <v>10538</v>
      </c>
      <c r="B7864" s="528">
        <v>41975</v>
      </c>
      <c r="C7864" s="535"/>
    </row>
    <row r="7865" spans="1:3" ht="13.5">
      <c r="A7865" s="527" t="s">
        <v>10539</v>
      </c>
      <c r="B7865" s="528">
        <v>41975</v>
      </c>
      <c r="C7865" s="535"/>
    </row>
    <row r="7866" spans="1:3" ht="13.5">
      <c r="A7866" s="527" t="s">
        <v>10540</v>
      </c>
      <c r="B7866" s="528">
        <v>41975</v>
      </c>
      <c r="C7866" s="535"/>
    </row>
    <row r="7867" spans="1:3" ht="13.5">
      <c r="A7867" s="527" t="s">
        <v>10541</v>
      </c>
      <c r="B7867" s="528">
        <v>41975</v>
      </c>
      <c r="C7867" s="535"/>
    </row>
    <row r="7868" spans="1:3" ht="13.5">
      <c r="A7868" s="527" t="s">
        <v>10542</v>
      </c>
      <c r="B7868" s="528">
        <v>41975</v>
      </c>
      <c r="C7868" s="535"/>
    </row>
    <row r="7869" spans="1:3" ht="13.5">
      <c r="A7869" s="527" t="s">
        <v>10543</v>
      </c>
      <c r="B7869" s="528">
        <v>41975</v>
      </c>
      <c r="C7869" s="535"/>
    </row>
    <row r="7870" spans="1:3" ht="13.5">
      <c r="A7870" s="527" t="s">
        <v>10544</v>
      </c>
      <c r="B7870" s="528">
        <v>41975</v>
      </c>
      <c r="C7870" s="535">
        <v>5</v>
      </c>
    </row>
    <row r="7871" spans="1:3" ht="13.5">
      <c r="A7871" s="527" t="s">
        <v>10545</v>
      </c>
      <c r="B7871" s="528">
        <v>41975</v>
      </c>
      <c r="C7871" s="535"/>
    </row>
    <row r="7872" spans="1:3" ht="13.5">
      <c r="A7872" s="527" t="s">
        <v>10546</v>
      </c>
      <c r="B7872" s="528">
        <v>41975</v>
      </c>
      <c r="C7872" s="535"/>
    </row>
    <row r="7873" spans="1:3" ht="13.5">
      <c r="A7873" s="527" t="s">
        <v>10547</v>
      </c>
      <c r="B7873" s="528">
        <v>41975</v>
      </c>
      <c r="C7873" s="535"/>
    </row>
    <row r="7874" spans="1:3" ht="13.5">
      <c r="A7874" s="527" t="s">
        <v>10548</v>
      </c>
      <c r="B7874" s="528">
        <v>41975</v>
      </c>
      <c r="C7874" s="535">
        <v>5</v>
      </c>
    </row>
    <row r="7875" spans="1:3" ht="13.5">
      <c r="A7875" s="527" t="s">
        <v>10549</v>
      </c>
      <c r="B7875" s="528">
        <v>41975</v>
      </c>
      <c r="C7875" s="535"/>
    </row>
    <row r="7876" spans="1:3" ht="13.5">
      <c r="A7876" s="527" t="s">
        <v>10550</v>
      </c>
      <c r="B7876" s="528">
        <v>41975</v>
      </c>
      <c r="C7876" s="535"/>
    </row>
    <row r="7877" spans="1:3" ht="13.5">
      <c r="A7877" s="527" t="s">
        <v>10551</v>
      </c>
      <c r="B7877" s="528">
        <v>41975</v>
      </c>
      <c r="C7877" s="535"/>
    </row>
    <row r="7878" spans="1:3" ht="13.5">
      <c r="A7878" s="527" t="s">
        <v>10552</v>
      </c>
      <c r="B7878" s="528">
        <v>41975</v>
      </c>
      <c r="C7878" s="535"/>
    </row>
    <row r="7879" spans="1:3" ht="13.5">
      <c r="A7879" s="527" t="s">
        <v>10553</v>
      </c>
      <c r="B7879" s="528">
        <v>41975</v>
      </c>
      <c r="C7879" s="535"/>
    </row>
    <row r="7880" spans="1:3" ht="13.5">
      <c r="A7880" s="527" t="s">
        <v>10554</v>
      </c>
      <c r="B7880" s="528">
        <v>41975</v>
      </c>
      <c r="C7880" s="535"/>
    </row>
    <row r="7881" spans="1:3" ht="13.5">
      <c r="A7881" s="527" t="s">
        <v>10555</v>
      </c>
      <c r="B7881" s="528">
        <v>41975</v>
      </c>
      <c r="C7881" s="535"/>
    </row>
    <row r="7882" spans="1:3" ht="13.5">
      <c r="A7882" s="527" t="s">
        <v>10556</v>
      </c>
      <c r="B7882" s="528">
        <v>41975</v>
      </c>
      <c r="C7882" s="535">
        <v>2</v>
      </c>
    </row>
    <row r="7883" spans="1:3" ht="13.5">
      <c r="A7883" s="527" t="s">
        <v>10557</v>
      </c>
      <c r="B7883" s="528">
        <v>41975</v>
      </c>
      <c r="C7883" s="535">
        <v>3</v>
      </c>
    </row>
    <row r="7884" spans="1:3" ht="13.5">
      <c r="A7884" s="527" t="s">
        <v>10558</v>
      </c>
      <c r="B7884" s="528">
        <v>41975</v>
      </c>
      <c r="C7884" s="535">
        <v>3</v>
      </c>
    </row>
    <row r="7885" spans="1:3" ht="13.5">
      <c r="A7885" s="527" t="s">
        <v>10559</v>
      </c>
      <c r="B7885" s="528">
        <v>41975</v>
      </c>
      <c r="C7885" s="535">
        <v>2</v>
      </c>
    </row>
    <row r="7886" spans="1:3" ht="13.5">
      <c r="A7886" s="527" t="s">
        <v>10560</v>
      </c>
      <c r="B7886" s="528">
        <v>41975</v>
      </c>
      <c r="C7886" s="535"/>
    </row>
    <row r="7887" spans="1:3" ht="13.5">
      <c r="A7887" s="527" t="s">
        <v>10561</v>
      </c>
      <c r="B7887" s="528">
        <v>41975</v>
      </c>
      <c r="C7887" s="535"/>
    </row>
    <row r="7888" spans="1:3" ht="13.5">
      <c r="A7888" s="527" t="s">
        <v>10562</v>
      </c>
      <c r="B7888" s="528">
        <v>41975</v>
      </c>
      <c r="C7888" s="535"/>
    </row>
    <row r="7889" spans="1:3" ht="13.5">
      <c r="A7889" s="527" t="s">
        <v>10563</v>
      </c>
      <c r="B7889" s="528">
        <v>41975</v>
      </c>
      <c r="C7889" s="535"/>
    </row>
    <row r="7890" spans="1:3" ht="13.5">
      <c r="A7890" s="527" t="s">
        <v>10564</v>
      </c>
      <c r="B7890" s="528">
        <v>41975</v>
      </c>
      <c r="C7890" s="535"/>
    </row>
    <row r="7891" spans="1:3" ht="13.5">
      <c r="A7891" s="527" t="s">
        <v>10565</v>
      </c>
      <c r="B7891" s="528">
        <v>41975</v>
      </c>
      <c r="C7891" s="535"/>
    </row>
    <row r="7892" spans="1:3" ht="13.5">
      <c r="A7892" s="527" t="s">
        <v>10566</v>
      </c>
      <c r="B7892" s="528">
        <v>41975</v>
      </c>
      <c r="C7892" s="535">
        <v>5</v>
      </c>
    </row>
    <row r="7893" spans="1:3" ht="13.5">
      <c r="A7893" s="527" t="s">
        <v>10567</v>
      </c>
      <c r="B7893" s="528">
        <v>41975</v>
      </c>
      <c r="C7893" s="535"/>
    </row>
    <row r="7894" spans="1:3" ht="13.5">
      <c r="A7894" s="527" t="s">
        <v>10568</v>
      </c>
      <c r="B7894" s="528">
        <v>41975</v>
      </c>
      <c r="C7894" s="535"/>
    </row>
    <row r="7895" spans="1:3" ht="13.5">
      <c r="A7895" s="527" t="s">
        <v>10569</v>
      </c>
      <c r="B7895" s="528">
        <v>41975</v>
      </c>
      <c r="C7895" s="535"/>
    </row>
    <row r="7896" spans="1:3" ht="13.5">
      <c r="A7896" s="527" t="s">
        <v>10570</v>
      </c>
      <c r="B7896" s="528">
        <v>41975</v>
      </c>
      <c r="C7896" s="535"/>
    </row>
    <row r="7897" spans="1:3" ht="13.5">
      <c r="A7897" s="527" t="s">
        <v>10571</v>
      </c>
      <c r="B7897" s="528">
        <v>41975</v>
      </c>
      <c r="C7897" s="535"/>
    </row>
    <row r="7898" spans="1:3" ht="13.5">
      <c r="A7898" s="527" t="s">
        <v>10572</v>
      </c>
      <c r="B7898" s="528">
        <v>41975</v>
      </c>
      <c r="C7898" s="535"/>
    </row>
    <row r="7899" spans="1:3" ht="13.5">
      <c r="A7899" s="527" t="s">
        <v>10573</v>
      </c>
      <c r="B7899" s="528">
        <v>41975</v>
      </c>
      <c r="C7899" s="535"/>
    </row>
    <row r="7900" spans="1:3" ht="13.5">
      <c r="A7900" s="527" t="s">
        <v>10574</v>
      </c>
      <c r="B7900" s="528">
        <v>41975</v>
      </c>
      <c r="C7900" s="535"/>
    </row>
    <row r="7901" spans="1:3" ht="13.5">
      <c r="A7901" s="527" t="s">
        <v>10575</v>
      </c>
      <c r="B7901" s="528">
        <v>41975</v>
      </c>
      <c r="C7901" s="535"/>
    </row>
    <row r="7902" spans="1:3" ht="13.5">
      <c r="A7902" s="527" t="s">
        <v>10576</v>
      </c>
      <c r="B7902" s="528">
        <v>41975</v>
      </c>
      <c r="C7902" s="535"/>
    </row>
    <row r="7903" spans="1:3" ht="13.5">
      <c r="A7903" s="527" t="s">
        <v>10577</v>
      </c>
      <c r="B7903" s="528">
        <v>41975</v>
      </c>
      <c r="C7903" s="535">
        <v>5</v>
      </c>
    </row>
    <row r="7904" spans="1:3" ht="13.5">
      <c r="A7904" s="527" t="s">
        <v>10578</v>
      </c>
      <c r="B7904" s="528">
        <v>41975</v>
      </c>
      <c r="C7904" s="535"/>
    </row>
    <row r="7905" spans="1:3" ht="13.5">
      <c r="A7905" s="527" t="s">
        <v>10579</v>
      </c>
      <c r="B7905" s="528">
        <v>41975</v>
      </c>
      <c r="C7905" s="535"/>
    </row>
    <row r="7906" spans="1:3" ht="13.5">
      <c r="A7906" s="527" t="s">
        <v>10580</v>
      </c>
      <c r="B7906" s="528">
        <v>41975</v>
      </c>
      <c r="C7906" s="535"/>
    </row>
    <row r="7907" spans="1:3" ht="13.5">
      <c r="A7907" s="527" t="s">
        <v>10581</v>
      </c>
      <c r="B7907" s="528">
        <v>41975</v>
      </c>
      <c r="C7907" s="535"/>
    </row>
    <row r="7908" spans="1:3" ht="13.5">
      <c r="A7908" s="527" t="s">
        <v>10582</v>
      </c>
      <c r="B7908" s="528">
        <v>41975</v>
      </c>
      <c r="C7908" s="535"/>
    </row>
    <row r="7909" spans="1:3" ht="13.5">
      <c r="A7909" s="527" t="s">
        <v>10583</v>
      </c>
      <c r="B7909" s="528">
        <v>41975</v>
      </c>
      <c r="C7909" s="535"/>
    </row>
    <row r="7910" spans="1:3" ht="13.5">
      <c r="A7910" s="527" t="s">
        <v>10584</v>
      </c>
      <c r="B7910" s="528">
        <v>41975</v>
      </c>
      <c r="C7910" s="535"/>
    </row>
    <row r="7911" spans="1:3" ht="13.5">
      <c r="A7911" s="527" t="s">
        <v>10585</v>
      </c>
      <c r="B7911" s="528">
        <v>41975</v>
      </c>
      <c r="C7911" s="535"/>
    </row>
    <row r="7912" spans="1:3" ht="13.5">
      <c r="A7912" s="527" t="s">
        <v>10586</v>
      </c>
      <c r="B7912" s="528">
        <v>41975</v>
      </c>
      <c r="C7912" s="535"/>
    </row>
    <row r="7913" spans="1:3" ht="13.5">
      <c r="A7913" s="527" t="s">
        <v>10587</v>
      </c>
      <c r="B7913" s="528">
        <v>41975</v>
      </c>
      <c r="C7913" s="535"/>
    </row>
    <row r="7914" spans="1:3" ht="13.5">
      <c r="A7914" s="527" t="s">
        <v>10588</v>
      </c>
      <c r="B7914" s="528">
        <v>41975</v>
      </c>
      <c r="C7914" s="535">
        <v>10</v>
      </c>
    </row>
    <row r="7915" spans="1:3" ht="13.5">
      <c r="A7915" s="527" t="s">
        <v>10589</v>
      </c>
      <c r="B7915" s="528">
        <v>41975</v>
      </c>
      <c r="C7915" s="535"/>
    </row>
    <row r="7916" spans="1:3" ht="13.5">
      <c r="A7916" s="527" t="s">
        <v>10590</v>
      </c>
      <c r="B7916" s="528">
        <v>41975</v>
      </c>
      <c r="C7916" s="535"/>
    </row>
    <row r="7917" spans="1:3" ht="13.5">
      <c r="A7917" s="527" t="s">
        <v>10591</v>
      </c>
      <c r="B7917" s="528">
        <v>41975</v>
      </c>
      <c r="C7917" s="535"/>
    </row>
    <row r="7918" spans="1:3" ht="13.5">
      <c r="A7918" s="527" t="s">
        <v>10592</v>
      </c>
      <c r="B7918" s="528">
        <v>41975</v>
      </c>
      <c r="C7918" s="535"/>
    </row>
    <row r="7919" spans="1:3" ht="13.5">
      <c r="A7919" s="527" t="s">
        <v>10593</v>
      </c>
      <c r="B7919" s="528">
        <v>41975</v>
      </c>
      <c r="C7919" s="535"/>
    </row>
    <row r="7920" spans="1:3" ht="13.5">
      <c r="A7920" s="527" t="s">
        <v>10594</v>
      </c>
      <c r="B7920" s="528">
        <v>41975</v>
      </c>
      <c r="C7920" s="535"/>
    </row>
    <row r="7921" spans="1:3" ht="13.5">
      <c r="A7921" s="527" t="s">
        <v>10595</v>
      </c>
      <c r="B7921" s="528">
        <v>41975</v>
      </c>
      <c r="C7921" s="535"/>
    </row>
    <row r="7922" spans="1:3" ht="13.5">
      <c r="A7922" s="527" t="s">
        <v>10596</v>
      </c>
      <c r="B7922" s="528">
        <v>41975</v>
      </c>
      <c r="C7922" s="535"/>
    </row>
    <row r="7923" spans="1:3" ht="13.5">
      <c r="A7923" s="527" t="s">
        <v>10597</v>
      </c>
      <c r="B7923" s="528">
        <v>41975</v>
      </c>
      <c r="C7923" s="535"/>
    </row>
    <row r="7924" spans="1:3" ht="13.5">
      <c r="A7924" s="527" t="s">
        <v>10598</v>
      </c>
      <c r="B7924" s="528">
        <v>41975</v>
      </c>
      <c r="C7924" s="535"/>
    </row>
    <row r="7925" spans="1:3" ht="13.5">
      <c r="A7925" s="527" t="s">
        <v>10599</v>
      </c>
      <c r="B7925" s="528">
        <v>41975</v>
      </c>
      <c r="C7925" s="535">
        <v>7</v>
      </c>
    </row>
    <row r="7926" spans="1:3" ht="13.5">
      <c r="A7926" s="527" t="s">
        <v>10600</v>
      </c>
      <c r="B7926" s="528">
        <v>41975</v>
      </c>
      <c r="C7926" s="535"/>
    </row>
    <row r="7927" spans="1:3" ht="13.5">
      <c r="A7927" s="527" t="s">
        <v>10601</v>
      </c>
      <c r="B7927" s="528">
        <v>41975</v>
      </c>
      <c r="C7927" s="535"/>
    </row>
    <row r="7928" spans="1:3" ht="13.5">
      <c r="A7928" s="527" t="s">
        <v>10602</v>
      </c>
      <c r="B7928" s="528">
        <v>41975</v>
      </c>
      <c r="C7928" s="535"/>
    </row>
    <row r="7929" spans="1:3" ht="13.5">
      <c r="A7929" s="527" t="s">
        <v>10603</v>
      </c>
      <c r="B7929" s="528">
        <v>41975</v>
      </c>
      <c r="C7929" s="535"/>
    </row>
    <row r="7930" spans="1:3" ht="13.5">
      <c r="A7930" s="527" t="s">
        <v>10604</v>
      </c>
      <c r="B7930" s="528">
        <v>41975</v>
      </c>
      <c r="C7930" s="535"/>
    </row>
    <row r="7931" spans="1:3" ht="13.5">
      <c r="A7931" s="527" t="s">
        <v>10605</v>
      </c>
      <c r="B7931" s="528">
        <v>41975</v>
      </c>
      <c r="C7931" s="535"/>
    </row>
    <row r="7932" spans="1:3" ht="13.5">
      <c r="A7932" s="527" t="s">
        <v>10606</v>
      </c>
      <c r="B7932" s="528">
        <v>41975</v>
      </c>
      <c r="C7932" s="535"/>
    </row>
    <row r="7933" spans="1:3" ht="13.5">
      <c r="A7933" s="527" t="s">
        <v>10607</v>
      </c>
      <c r="B7933" s="528">
        <v>41975</v>
      </c>
      <c r="C7933" s="535"/>
    </row>
    <row r="7934" spans="1:3" ht="13.5">
      <c r="A7934" s="527" t="s">
        <v>10608</v>
      </c>
      <c r="B7934" s="528">
        <v>41975</v>
      </c>
      <c r="C7934" s="535"/>
    </row>
    <row r="7935" spans="1:3" ht="13.5">
      <c r="A7935" s="527" t="s">
        <v>10609</v>
      </c>
      <c r="B7935" s="528">
        <v>41975</v>
      </c>
      <c r="C7935" s="535"/>
    </row>
    <row r="7936" spans="1:3" ht="13.5">
      <c r="A7936" s="527" t="s">
        <v>10610</v>
      </c>
      <c r="B7936" s="528">
        <v>41975</v>
      </c>
      <c r="C7936" s="535">
        <v>5</v>
      </c>
    </row>
    <row r="7937" spans="1:3" ht="13.5">
      <c r="A7937" s="527" t="s">
        <v>10611</v>
      </c>
      <c r="B7937" s="528">
        <v>41975</v>
      </c>
      <c r="C7937" s="535"/>
    </row>
    <row r="7938" spans="1:3" ht="13.5">
      <c r="A7938" s="527" t="s">
        <v>10612</v>
      </c>
      <c r="B7938" s="528">
        <v>41975</v>
      </c>
      <c r="C7938" s="535"/>
    </row>
    <row r="7939" spans="1:3" ht="13.5">
      <c r="A7939" s="527" t="s">
        <v>10613</v>
      </c>
      <c r="B7939" s="528">
        <v>41975</v>
      </c>
      <c r="C7939" s="535"/>
    </row>
    <row r="7940" spans="1:3" ht="13.5">
      <c r="A7940" s="527" t="s">
        <v>10614</v>
      </c>
      <c r="B7940" s="528">
        <v>41975</v>
      </c>
      <c r="C7940" s="535"/>
    </row>
    <row r="7941" spans="1:3" ht="13.5">
      <c r="A7941" s="527" t="s">
        <v>10615</v>
      </c>
      <c r="B7941" s="528">
        <v>41975</v>
      </c>
      <c r="C7941" s="535"/>
    </row>
    <row r="7942" spans="1:3" ht="13.5">
      <c r="A7942" s="527" t="s">
        <v>10616</v>
      </c>
      <c r="B7942" s="528">
        <v>41975</v>
      </c>
      <c r="C7942" s="535"/>
    </row>
    <row r="7943" spans="1:3" ht="13.5">
      <c r="A7943" s="527" t="s">
        <v>10617</v>
      </c>
      <c r="B7943" s="528">
        <v>41975</v>
      </c>
      <c r="C7943" s="535"/>
    </row>
    <row r="7944" spans="1:3" ht="13.5">
      <c r="A7944" s="527" t="s">
        <v>10618</v>
      </c>
      <c r="B7944" s="528">
        <v>41975</v>
      </c>
      <c r="C7944" s="535"/>
    </row>
    <row r="7945" spans="1:3" ht="13.5">
      <c r="A7945" s="527" t="s">
        <v>10619</v>
      </c>
      <c r="B7945" s="528">
        <v>41975</v>
      </c>
      <c r="C7945" s="535"/>
    </row>
    <row r="7946" spans="1:3" ht="13.5">
      <c r="A7946" s="527" t="s">
        <v>10620</v>
      </c>
      <c r="B7946" s="528">
        <v>41975</v>
      </c>
      <c r="C7946" s="535"/>
    </row>
    <row r="7947" spans="1:3" ht="13.5">
      <c r="A7947" s="527" t="s">
        <v>10621</v>
      </c>
      <c r="B7947" s="528">
        <v>41975</v>
      </c>
      <c r="C7947" s="535">
        <v>5</v>
      </c>
    </row>
    <row r="7948" spans="1:3" ht="13.5">
      <c r="A7948" s="527" t="s">
        <v>10622</v>
      </c>
      <c r="B7948" s="528">
        <v>41975</v>
      </c>
      <c r="C7948" s="535"/>
    </row>
    <row r="7949" spans="1:3" ht="13.5">
      <c r="A7949" s="527" t="s">
        <v>10623</v>
      </c>
      <c r="B7949" s="528">
        <v>41975</v>
      </c>
      <c r="C7949" s="535"/>
    </row>
    <row r="7950" spans="1:3" ht="13.5">
      <c r="A7950" s="527" t="s">
        <v>10624</v>
      </c>
      <c r="B7950" s="528">
        <v>41975</v>
      </c>
      <c r="C7950" s="535"/>
    </row>
    <row r="7951" spans="1:3" ht="13.5">
      <c r="A7951" s="527" t="s">
        <v>10625</v>
      </c>
      <c r="B7951" s="528">
        <v>41975</v>
      </c>
      <c r="C7951" s="535"/>
    </row>
    <row r="7952" spans="1:3" ht="13.5">
      <c r="A7952" s="527" t="s">
        <v>10626</v>
      </c>
      <c r="B7952" s="528">
        <v>41975</v>
      </c>
      <c r="C7952" s="535"/>
    </row>
    <row r="7953" spans="1:3" ht="13.5">
      <c r="A7953" s="527" t="s">
        <v>10627</v>
      </c>
      <c r="B7953" s="528">
        <v>41975</v>
      </c>
      <c r="C7953" s="535"/>
    </row>
    <row r="7954" spans="1:3" ht="13.5">
      <c r="A7954" s="527" t="s">
        <v>10628</v>
      </c>
      <c r="B7954" s="528">
        <v>41975</v>
      </c>
      <c r="C7954" s="535"/>
    </row>
    <row r="7955" spans="1:3" ht="13.5">
      <c r="A7955" s="527" t="s">
        <v>10629</v>
      </c>
      <c r="B7955" s="528">
        <v>41975</v>
      </c>
      <c r="C7955" s="535"/>
    </row>
    <row r="7956" spans="1:3" ht="13.5">
      <c r="A7956" s="527" t="s">
        <v>10630</v>
      </c>
      <c r="B7956" s="528">
        <v>41975</v>
      </c>
      <c r="C7956" s="535"/>
    </row>
    <row r="7957" spans="1:3" ht="13.5">
      <c r="A7957" s="527" t="s">
        <v>10631</v>
      </c>
      <c r="B7957" s="528">
        <v>41975</v>
      </c>
      <c r="C7957" s="535"/>
    </row>
    <row r="7958" spans="1:3" ht="13.5">
      <c r="A7958" s="527" t="s">
        <v>10632</v>
      </c>
      <c r="B7958" s="528">
        <v>41975</v>
      </c>
      <c r="C7958" s="535">
        <v>5</v>
      </c>
    </row>
    <row r="7959" spans="1:3" ht="13.5">
      <c r="A7959" s="527" t="s">
        <v>10633</v>
      </c>
      <c r="B7959" s="528">
        <v>41975</v>
      </c>
      <c r="C7959" s="535"/>
    </row>
    <row r="7960" spans="1:3" ht="13.5">
      <c r="A7960" s="527" t="s">
        <v>10634</v>
      </c>
      <c r="B7960" s="528">
        <v>41975</v>
      </c>
      <c r="C7960" s="535"/>
    </row>
    <row r="7961" spans="1:3" ht="13.5">
      <c r="A7961" s="527" t="s">
        <v>10635</v>
      </c>
      <c r="B7961" s="528">
        <v>41975</v>
      </c>
      <c r="C7961" s="535"/>
    </row>
    <row r="7962" spans="1:3" ht="13.5">
      <c r="A7962" s="527" t="s">
        <v>10636</v>
      </c>
      <c r="B7962" s="528">
        <v>41975</v>
      </c>
      <c r="C7962" s="535"/>
    </row>
    <row r="7963" spans="1:3" ht="13.5">
      <c r="A7963" s="527" t="s">
        <v>10637</v>
      </c>
      <c r="B7963" s="528">
        <v>41975</v>
      </c>
      <c r="C7963" s="535"/>
    </row>
    <row r="7964" spans="1:3" ht="13.5">
      <c r="A7964" s="527" t="s">
        <v>10638</v>
      </c>
      <c r="B7964" s="528">
        <v>41975</v>
      </c>
      <c r="C7964" s="535"/>
    </row>
    <row r="7965" spans="1:3" ht="13.5">
      <c r="A7965" s="527" t="s">
        <v>10639</v>
      </c>
      <c r="B7965" s="528">
        <v>41975</v>
      </c>
      <c r="C7965" s="535"/>
    </row>
    <row r="7966" spans="1:3" ht="13.5">
      <c r="A7966" s="527" t="s">
        <v>10640</v>
      </c>
      <c r="B7966" s="528">
        <v>41975</v>
      </c>
      <c r="C7966" s="535"/>
    </row>
    <row r="7967" spans="1:3" ht="13.5">
      <c r="A7967" s="527" t="s">
        <v>10641</v>
      </c>
      <c r="B7967" s="528">
        <v>41975</v>
      </c>
      <c r="C7967" s="535"/>
    </row>
    <row r="7968" spans="1:3" ht="13.5">
      <c r="A7968" s="527" t="s">
        <v>10642</v>
      </c>
      <c r="B7968" s="528">
        <v>41975</v>
      </c>
      <c r="C7968" s="535"/>
    </row>
    <row r="7969" spans="1:3" ht="13.5">
      <c r="A7969" s="527" t="s">
        <v>10643</v>
      </c>
      <c r="B7969" s="528">
        <v>41975</v>
      </c>
      <c r="C7969" s="535"/>
    </row>
    <row r="7970" spans="1:3" ht="13.5">
      <c r="A7970" s="527" t="s">
        <v>10644</v>
      </c>
      <c r="B7970" s="528">
        <v>41975</v>
      </c>
      <c r="C7970" s="535"/>
    </row>
    <row r="7971" spans="1:3" ht="13.5">
      <c r="A7971" s="527" t="s">
        <v>10645</v>
      </c>
      <c r="B7971" s="528">
        <v>41975</v>
      </c>
      <c r="C7971" s="535">
        <v>50</v>
      </c>
    </row>
    <row r="7972" spans="1:3" ht="13.5">
      <c r="A7972" s="527" t="s">
        <v>10646</v>
      </c>
      <c r="B7972" s="528">
        <v>41975</v>
      </c>
      <c r="C7972" s="535"/>
    </row>
    <row r="7973" spans="1:3" ht="13.5">
      <c r="A7973" s="527" t="s">
        <v>10647</v>
      </c>
      <c r="B7973" s="528">
        <v>41975</v>
      </c>
      <c r="C7973" s="535"/>
    </row>
    <row r="7974" spans="1:3" ht="13.5">
      <c r="A7974" s="527" t="s">
        <v>10648</v>
      </c>
      <c r="B7974" s="528">
        <v>41975</v>
      </c>
      <c r="C7974" s="535"/>
    </row>
    <row r="7975" spans="1:3" ht="13.5">
      <c r="A7975" s="527" t="s">
        <v>10649</v>
      </c>
      <c r="B7975" s="528">
        <v>41975</v>
      </c>
      <c r="C7975" s="535"/>
    </row>
    <row r="7976" spans="1:3" ht="13.5">
      <c r="A7976" s="527" t="s">
        <v>10650</v>
      </c>
      <c r="B7976" s="528">
        <v>41975</v>
      </c>
      <c r="C7976" s="535"/>
    </row>
    <row r="7977" spans="1:3" ht="13.5">
      <c r="A7977" s="527" t="s">
        <v>10651</v>
      </c>
      <c r="B7977" s="528">
        <v>41975</v>
      </c>
      <c r="C7977" s="535"/>
    </row>
    <row r="7978" spans="1:3" ht="13.5">
      <c r="A7978" s="527" t="s">
        <v>10652</v>
      </c>
      <c r="B7978" s="528">
        <v>41975</v>
      </c>
      <c r="C7978" s="535"/>
    </row>
    <row r="7979" spans="1:3" ht="13.5">
      <c r="A7979" s="527" t="s">
        <v>10653</v>
      </c>
      <c r="B7979" s="528">
        <v>41975</v>
      </c>
      <c r="C7979" s="535"/>
    </row>
    <row r="7980" spans="1:3" ht="13.5">
      <c r="A7980" s="527" t="s">
        <v>10654</v>
      </c>
      <c r="B7980" s="528">
        <v>41975</v>
      </c>
      <c r="C7980" s="535">
        <v>7</v>
      </c>
    </row>
    <row r="7981" spans="1:3" ht="13.5">
      <c r="A7981" s="527" t="s">
        <v>10655</v>
      </c>
      <c r="B7981" s="528">
        <v>41975</v>
      </c>
      <c r="C7981" s="535"/>
    </row>
    <row r="7982" spans="1:3" ht="13.5">
      <c r="A7982" s="527" t="s">
        <v>10656</v>
      </c>
      <c r="B7982" s="528">
        <v>41975</v>
      </c>
      <c r="C7982" s="535"/>
    </row>
    <row r="7983" spans="1:3" ht="13.5">
      <c r="A7983" s="527" t="s">
        <v>10657</v>
      </c>
      <c r="B7983" s="528">
        <v>41975</v>
      </c>
      <c r="C7983" s="535"/>
    </row>
    <row r="7984" spans="1:3" ht="13.5">
      <c r="A7984" s="527" t="s">
        <v>10658</v>
      </c>
      <c r="B7984" s="528">
        <v>41975</v>
      </c>
      <c r="C7984" s="535"/>
    </row>
    <row r="7985" spans="1:3" ht="13.5">
      <c r="A7985" s="527" t="s">
        <v>10659</v>
      </c>
      <c r="B7985" s="528">
        <v>41975</v>
      </c>
      <c r="C7985" s="535"/>
    </row>
    <row r="7986" spans="1:3" ht="13.5">
      <c r="A7986" s="527" t="s">
        <v>10660</v>
      </c>
      <c r="B7986" s="528">
        <v>41975</v>
      </c>
      <c r="C7986" s="535"/>
    </row>
    <row r="7987" spans="1:3" ht="13.5">
      <c r="A7987" s="527" t="s">
        <v>10661</v>
      </c>
      <c r="B7987" s="528">
        <v>41975</v>
      </c>
      <c r="C7987" s="535"/>
    </row>
    <row r="7988" spans="1:3" ht="13.5">
      <c r="A7988" s="527" t="s">
        <v>10662</v>
      </c>
      <c r="B7988" s="528">
        <v>41975</v>
      </c>
      <c r="C7988" s="535"/>
    </row>
    <row r="7989" spans="1:3" ht="13.5">
      <c r="A7989" s="527" t="s">
        <v>10663</v>
      </c>
      <c r="B7989" s="528">
        <v>41975</v>
      </c>
      <c r="C7989" s="535"/>
    </row>
    <row r="7990" spans="1:3" ht="13.5">
      <c r="A7990" s="527" t="s">
        <v>10664</v>
      </c>
      <c r="B7990" s="528">
        <v>41975</v>
      </c>
      <c r="C7990" s="535"/>
    </row>
    <row r="7991" spans="1:3" ht="13.5">
      <c r="A7991" s="527" t="s">
        <v>10665</v>
      </c>
      <c r="B7991" s="528">
        <v>41975</v>
      </c>
      <c r="C7991" s="535">
        <v>15</v>
      </c>
    </row>
    <row r="7992" spans="1:3" ht="13.5">
      <c r="A7992" s="527" t="s">
        <v>10666</v>
      </c>
      <c r="B7992" s="528">
        <v>41975</v>
      </c>
      <c r="C7992" s="535"/>
    </row>
    <row r="7993" spans="1:3" ht="13.5">
      <c r="A7993" s="527" t="s">
        <v>10667</v>
      </c>
      <c r="B7993" s="528">
        <v>41975</v>
      </c>
      <c r="C7993" s="535"/>
    </row>
    <row r="7994" spans="1:3" ht="13.5">
      <c r="A7994" s="527" t="s">
        <v>10668</v>
      </c>
      <c r="B7994" s="528">
        <v>41975</v>
      </c>
      <c r="C7994" s="535"/>
    </row>
    <row r="7995" spans="1:3" ht="13.5">
      <c r="A7995" s="527" t="s">
        <v>10669</v>
      </c>
      <c r="B7995" s="528">
        <v>41975</v>
      </c>
      <c r="C7995" s="535"/>
    </row>
    <row r="7996" spans="1:3" ht="13.5">
      <c r="A7996" s="527" t="s">
        <v>10670</v>
      </c>
      <c r="B7996" s="528">
        <v>41975</v>
      </c>
      <c r="C7996" s="535"/>
    </row>
    <row r="7997" spans="1:3" ht="13.5">
      <c r="A7997" s="527" t="s">
        <v>10671</v>
      </c>
      <c r="B7997" s="528">
        <v>41975</v>
      </c>
      <c r="C7997" s="535"/>
    </row>
    <row r="7998" spans="1:3" ht="13.5">
      <c r="A7998" s="527" t="s">
        <v>10672</v>
      </c>
      <c r="B7998" s="528">
        <v>41975</v>
      </c>
      <c r="C7998" s="535"/>
    </row>
    <row r="7999" spans="1:3" ht="13.5">
      <c r="A7999" s="527" t="s">
        <v>10673</v>
      </c>
      <c r="B7999" s="528">
        <v>41975</v>
      </c>
      <c r="C7999" s="535"/>
    </row>
    <row r="8000" spans="1:3" ht="13.5">
      <c r="A8000" s="527" t="s">
        <v>10674</v>
      </c>
      <c r="B8000" s="528">
        <v>41975</v>
      </c>
      <c r="C8000" s="535"/>
    </row>
    <row r="8001" spans="1:3" ht="13.5">
      <c r="A8001" s="527" t="s">
        <v>10675</v>
      </c>
      <c r="B8001" s="528">
        <v>41975</v>
      </c>
      <c r="C8001" s="535"/>
    </row>
    <row r="8002" spans="1:3" ht="13.5">
      <c r="A8002" s="527" t="s">
        <v>10676</v>
      </c>
      <c r="B8002" s="528">
        <v>41975</v>
      </c>
      <c r="C8002" s="535">
        <v>5</v>
      </c>
    </row>
    <row r="8003" spans="1:3" ht="13.5">
      <c r="A8003" s="527" t="s">
        <v>10677</v>
      </c>
      <c r="B8003" s="528">
        <v>41975</v>
      </c>
      <c r="C8003" s="535"/>
    </row>
    <row r="8004" spans="1:3" ht="13.5">
      <c r="A8004" s="527" t="s">
        <v>10678</v>
      </c>
      <c r="B8004" s="528">
        <v>41975</v>
      </c>
      <c r="C8004" s="535"/>
    </row>
    <row r="8005" spans="1:3" ht="13.5">
      <c r="A8005" s="527" t="s">
        <v>10679</v>
      </c>
      <c r="B8005" s="528">
        <v>41975</v>
      </c>
      <c r="C8005" s="535"/>
    </row>
    <row r="8006" spans="1:3" ht="13.5">
      <c r="A8006" s="527" t="s">
        <v>10680</v>
      </c>
      <c r="B8006" s="528">
        <v>41975</v>
      </c>
      <c r="C8006" s="535"/>
    </row>
    <row r="8007" spans="1:3" ht="13.5">
      <c r="A8007" s="527" t="s">
        <v>10681</v>
      </c>
      <c r="B8007" s="528">
        <v>41975</v>
      </c>
      <c r="C8007" s="535"/>
    </row>
    <row r="8008" spans="1:3" ht="13.5">
      <c r="A8008" s="527" t="s">
        <v>10682</v>
      </c>
      <c r="B8008" s="528">
        <v>41975</v>
      </c>
      <c r="C8008" s="535"/>
    </row>
    <row r="8009" spans="1:3" ht="13.5">
      <c r="A8009" s="527" t="s">
        <v>10683</v>
      </c>
      <c r="B8009" s="528">
        <v>41975</v>
      </c>
      <c r="C8009" s="535"/>
    </row>
    <row r="8010" spans="1:3" ht="13.5">
      <c r="A8010" s="527" t="s">
        <v>10684</v>
      </c>
      <c r="B8010" s="528">
        <v>41975</v>
      </c>
      <c r="C8010" s="535"/>
    </row>
    <row r="8011" spans="1:3" ht="13.5">
      <c r="A8011" s="527" t="s">
        <v>10685</v>
      </c>
      <c r="B8011" s="528">
        <v>41975</v>
      </c>
      <c r="C8011" s="535"/>
    </row>
    <row r="8012" spans="1:3" ht="13.5">
      <c r="A8012" s="527" t="s">
        <v>10686</v>
      </c>
      <c r="B8012" s="528">
        <v>41975</v>
      </c>
      <c r="C8012" s="535"/>
    </row>
    <row r="8013" spans="1:3" ht="13.5">
      <c r="A8013" s="527" t="s">
        <v>10687</v>
      </c>
      <c r="B8013" s="528">
        <v>41975</v>
      </c>
      <c r="C8013" s="535"/>
    </row>
    <row r="8014" spans="1:3" ht="13.5">
      <c r="A8014" s="527" t="s">
        <v>10688</v>
      </c>
      <c r="B8014" s="528">
        <v>41975</v>
      </c>
      <c r="C8014" s="535"/>
    </row>
    <row r="8015" spans="1:3" ht="13.5">
      <c r="A8015" s="527" t="s">
        <v>10689</v>
      </c>
      <c r="B8015" s="528">
        <v>41975</v>
      </c>
      <c r="C8015" s="535"/>
    </row>
    <row r="8016" spans="1:3" ht="13.5">
      <c r="A8016" s="527" t="s">
        <v>10690</v>
      </c>
      <c r="B8016" s="528">
        <v>41975</v>
      </c>
      <c r="C8016" s="535"/>
    </row>
    <row r="8017" spans="1:3" ht="13.5">
      <c r="A8017" s="527" t="s">
        <v>10691</v>
      </c>
      <c r="B8017" s="528">
        <v>41975</v>
      </c>
      <c r="C8017" s="535"/>
    </row>
    <row r="8018" spans="1:3" ht="13.5">
      <c r="A8018" s="527" t="s">
        <v>10692</v>
      </c>
      <c r="B8018" s="528">
        <v>41975</v>
      </c>
      <c r="C8018" s="535"/>
    </row>
    <row r="8019" spans="1:3" ht="13.5">
      <c r="A8019" s="527" t="s">
        <v>10693</v>
      </c>
      <c r="B8019" s="528">
        <v>41975</v>
      </c>
      <c r="C8019" s="535"/>
    </row>
    <row r="8020" spans="1:3" ht="13.5">
      <c r="A8020" s="527" t="s">
        <v>10694</v>
      </c>
      <c r="B8020" s="528">
        <v>41975</v>
      </c>
      <c r="C8020" s="535">
        <v>2</v>
      </c>
    </row>
    <row r="8021" spans="1:3" ht="13.5">
      <c r="A8021" s="527" t="s">
        <v>10695</v>
      </c>
      <c r="B8021" s="528">
        <v>41975</v>
      </c>
      <c r="C8021" s="535">
        <v>2</v>
      </c>
    </row>
    <row r="8022" spans="1:3" ht="13.5">
      <c r="A8022" s="527" t="s">
        <v>10696</v>
      </c>
      <c r="B8022" s="528">
        <v>41975</v>
      </c>
      <c r="C8022" s="535">
        <v>2</v>
      </c>
    </row>
    <row r="8023" spans="1:3" ht="13.5">
      <c r="A8023" s="527" t="s">
        <v>10697</v>
      </c>
      <c r="B8023" s="528">
        <v>41975</v>
      </c>
      <c r="C8023" s="535">
        <v>2</v>
      </c>
    </row>
    <row r="8024" spans="1:3" ht="13.5">
      <c r="A8024" s="527" t="s">
        <v>10698</v>
      </c>
      <c r="B8024" s="528">
        <v>41975</v>
      </c>
      <c r="C8024" s="535"/>
    </row>
    <row r="8025" spans="1:3" ht="13.5">
      <c r="A8025" s="527" t="s">
        <v>10699</v>
      </c>
      <c r="B8025" s="528">
        <v>41975</v>
      </c>
      <c r="C8025" s="535"/>
    </row>
    <row r="8026" spans="1:3" ht="13.5">
      <c r="A8026" s="527" t="s">
        <v>10700</v>
      </c>
      <c r="B8026" s="528">
        <v>41975</v>
      </c>
      <c r="C8026" s="535"/>
    </row>
    <row r="8027" spans="1:3" ht="13.5">
      <c r="A8027" s="527" t="s">
        <v>10701</v>
      </c>
      <c r="B8027" s="528">
        <v>41975</v>
      </c>
      <c r="C8027" s="535"/>
    </row>
    <row r="8028" spans="1:3" ht="13.5">
      <c r="A8028" s="527" t="s">
        <v>10702</v>
      </c>
      <c r="B8028" s="528">
        <v>41975</v>
      </c>
      <c r="C8028" s="535"/>
    </row>
    <row r="8029" spans="1:3" ht="13.5">
      <c r="A8029" s="527" t="s">
        <v>10703</v>
      </c>
      <c r="B8029" s="528">
        <v>41975</v>
      </c>
      <c r="C8029" s="535"/>
    </row>
    <row r="8030" spans="1:3" ht="13.5">
      <c r="A8030" s="527" t="s">
        <v>10704</v>
      </c>
      <c r="B8030" s="528">
        <v>41975</v>
      </c>
      <c r="C8030" s="535">
        <v>2</v>
      </c>
    </row>
    <row r="8031" spans="1:3" ht="13.5">
      <c r="A8031" s="527" t="s">
        <v>10705</v>
      </c>
      <c r="B8031" s="528">
        <v>41975</v>
      </c>
      <c r="C8031" s="535">
        <v>2</v>
      </c>
    </row>
    <row r="8032" spans="1:3" ht="13.5">
      <c r="A8032" s="527" t="s">
        <v>10706</v>
      </c>
      <c r="B8032" s="528">
        <v>41975</v>
      </c>
      <c r="C8032" s="535">
        <v>2</v>
      </c>
    </row>
    <row r="8033" spans="1:3" ht="13.5">
      <c r="A8033" s="527" t="s">
        <v>10707</v>
      </c>
      <c r="B8033" s="528">
        <v>41975</v>
      </c>
      <c r="C8033" s="535">
        <v>2</v>
      </c>
    </row>
    <row r="8034" spans="1:3" ht="13.5">
      <c r="A8034" s="527" t="s">
        <v>10708</v>
      </c>
      <c r="B8034" s="528">
        <v>41975</v>
      </c>
      <c r="C8034" s="535"/>
    </row>
    <row r="8035" spans="1:3" ht="13.5">
      <c r="A8035" s="527" t="s">
        <v>10709</v>
      </c>
      <c r="B8035" s="528">
        <v>41975</v>
      </c>
      <c r="C8035" s="535"/>
    </row>
    <row r="8036" spans="1:3" ht="13.5">
      <c r="A8036" s="527" t="s">
        <v>10710</v>
      </c>
      <c r="B8036" s="528">
        <v>41975</v>
      </c>
      <c r="C8036" s="535"/>
    </row>
    <row r="8037" spans="1:3" ht="13.5">
      <c r="A8037" s="527" t="s">
        <v>10711</v>
      </c>
      <c r="B8037" s="528">
        <v>41975</v>
      </c>
      <c r="C8037" s="535"/>
    </row>
    <row r="8038" spans="1:3" ht="13.5">
      <c r="A8038" s="527" t="s">
        <v>10712</v>
      </c>
      <c r="B8038" s="528">
        <v>41975</v>
      </c>
      <c r="C8038" s="535"/>
    </row>
    <row r="8039" spans="1:3" ht="13.5">
      <c r="A8039" s="527" t="s">
        <v>10713</v>
      </c>
      <c r="B8039" s="528">
        <v>41975</v>
      </c>
      <c r="C8039" s="535"/>
    </row>
    <row r="8040" spans="1:3" ht="13.5">
      <c r="A8040" s="527" t="s">
        <v>10714</v>
      </c>
      <c r="B8040" s="528">
        <v>41975</v>
      </c>
      <c r="C8040" s="535"/>
    </row>
    <row r="8041" spans="1:3" ht="13.5">
      <c r="A8041" s="527" t="s">
        <v>10715</v>
      </c>
      <c r="B8041" s="528">
        <v>41975</v>
      </c>
      <c r="C8041" s="535"/>
    </row>
    <row r="8042" spans="1:3" ht="13.5">
      <c r="A8042" s="527" t="s">
        <v>10716</v>
      </c>
      <c r="B8042" s="528">
        <v>41975</v>
      </c>
      <c r="C8042" s="535">
        <v>2</v>
      </c>
    </row>
    <row r="8043" spans="1:3" ht="13.5">
      <c r="A8043" s="527" t="s">
        <v>10717</v>
      </c>
      <c r="B8043" s="528">
        <v>41975</v>
      </c>
      <c r="C8043" s="535">
        <v>2</v>
      </c>
    </row>
    <row r="8044" spans="1:3" ht="13.5">
      <c r="A8044" s="527" t="s">
        <v>10718</v>
      </c>
      <c r="B8044" s="528">
        <v>41975</v>
      </c>
      <c r="C8044" s="535">
        <v>2</v>
      </c>
    </row>
    <row r="8045" spans="1:3" ht="13.5">
      <c r="A8045" s="527" t="s">
        <v>10719</v>
      </c>
      <c r="B8045" s="528">
        <v>41975</v>
      </c>
      <c r="C8045" s="535">
        <v>2</v>
      </c>
    </row>
    <row r="8046" spans="1:3" ht="13.5">
      <c r="A8046" s="527" t="s">
        <v>10720</v>
      </c>
      <c r="B8046" s="528">
        <v>41975</v>
      </c>
      <c r="C8046" s="535">
        <v>20</v>
      </c>
    </row>
    <row r="8047" spans="1:3" ht="13.5">
      <c r="A8047" s="527" t="s">
        <v>10721</v>
      </c>
      <c r="B8047" s="528">
        <v>41975</v>
      </c>
      <c r="C8047" s="535"/>
    </row>
    <row r="8048" spans="1:3" ht="13.5">
      <c r="A8048" s="527" t="s">
        <v>10722</v>
      </c>
      <c r="B8048" s="528">
        <v>41975</v>
      </c>
      <c r="C8048" s="535"/>
    </row>
    <row r="8049" spans="1:3" ht="13.5">
      <c r="A8049" s="527" t="s">
        <v>10723</v>
      </c>
      <c r="B8049" s="528">
        <v>41975</v>
      </c>
      <c r="C8049" s="535"/>
    </row>
    <row r="8050" spans="1:3" ht="13.5">
      <c r="A8050" s="527" t="s">
        <v>10724</v>
      </c>
      <c r="B8050" s="528">
        <v>41975</v>
      </c>
      <c r="C8050" s="535"/>
    </row>
    <row r="8051" spans="1:3" ht="13.5">
      <c r="A8051" s="527" t="s">
        <v>10725</v>
      </c>
      <c r="B8051" s="528">
        <v>41975</v>
      </c>
      <c r="C8051" s="535"/>
    </row>
    <row r="8052" spans="1:3" ht="13.5">
      <c r="A8052" s="527" t="s">
        <v>10726</v>
      </c>
      <c r="B8052" s="528">
        <v>41975</v>
      </c>
      <c r="C8052" s="535"/>
    </row>
    <row r="8053" spans="1:3" ht="13.5">
      <c r="A8053" s="527" t="s">
        <v>10727</v>
      </c>
      <c r="B8053" s="528">
        <v>41975</v>
      </c>
      <c r="C8053" s="535"/>
    </row>
    <row r="8054" spans="1:3" ht="13.5">
      <c r="A8054" s="527" t="s">
        <v>10728</v>
      </c>
      <c r="B8054" s="528">
        <v>41975</v>
      </c>
      <c r="C8054" s="535"/>
    </row>
    <row r="8055" spans="1:3" ht="13.5">
      <c r="A8055" s="527" t="s">
        <v>10729</v>
      </c>
      <c r="B8055" s="528">
        <v>41975</v>
      </c>
      <c r="C8055" s="535"/>
    </row>
    <row r="8056" spans="1:3" ht="13.5">
      <c r="A8056" s="527" t="s">
        <v>10730</v>
      </c>
      <c r="B8056" s="528">
        <v>41975</v>
      </c>
      <c r="C8056" s="535"/>
    </row>
    <row r="8057" spans="1:3" ht="13.5">
      <c r="A8057" s="527" t="s">
        <v>10731</v>
      </c>
      <c r="B8057" s="528">
        <v>41975</v>
      </c>
      <c r="C8057" s="535">
        <v>20</v>
      </c>
    </row>
    <row r="8058" spans="1:3" ht="13.5">
      <c r="A8058" s="527" t="s">
        <v>10732</v>
      </c>
      <c r="B8058" s="528">
        <v>41975</v>
      </c>
      <c r="C8058" s="535"/>
    </row>
    <row r="8059" spans="1:3" ht="13.5">
      <c r="A8059" s="527" t="s">
        <v>10733</v>
      </c>
      <c r="B8059" s="528">
        <v>41975</v>
      </c>
      <c r="C8059" s="535"/>
    </row>
    <row r="8060" spans="1:3" ht="13.5">
      <c r="A8060" s="527" t="s">
        <v>10734</v>
      </c>
      <c r="B8060" s="528">
        <v>41975</v>
      </c>
      <c r="C8060" s="535"/>
    </row>
    <row r="8061" spans="1:3" ht="13.5">
      <c r="A8061" s="527" t="s">
        <v>10735</v>
      </c>
      <c r="B8061" s="528">
        <v>41975</v>
      </c>
      <c r="C8061" s="535"/>
    </row>
    <row r="8062" spans="1:3" ht="13.5">
      <c r="A8062" s="527" t="s">
        <v>10736</v>
      </c>
      <c r="B8062" s="528">
        <v>41975</v>
      </c>
      <c r="C8062" s="535"/>
    </row>
    <row r="8063" spans="1:3" ht="13.5">
      <c r="A8063" s="527" t="s">
        <v>10737</v>
      </c>
      <c r="B8063" s="528">
        <v>41975</v>
      </c>
      <c r="C8063" s="535"/>
    </row>
    <row r="8064" spans="1:3" ht="13.5">
      <c r="A8064" s="527" t="s">
        <v>10738</v>
      </c>
      <c r="B8064" s="528">
        <v>41975</v>
      </c>
      <c r="C8064" s="535"/>
    </row>
    <row r="8065" spans="1:3" ht="13.5">
      <c r="A8065" s="527" t="s">
        <v>10739</v>
      </c>
      <c r="B8065" s="528">
        <v>41975</v>
      </c>
      <c r="C8065" s="535"/>
    </row>
    <row r="8066" spans="1:3" ht="13.5">
      <c r="A8066" s="527" t="s">
        <v>10740</v>
      </c>
      <c r="B8066" s="528">
        <v>41975</v>
      </c>
      <c r="C8066" s="535"/>
    </row>
    <row r="8067" spans="1:3" ht="13.5">
      <c r="A8067" s="527" t="s">
        <v>10741</v>
      </c>
      <c r="B8067" s="528">
        <v>41975</v>
      </c>
      <c r="C8067" s="535"/>
    </row>
    <row r="8068" spans="1:3" ht="13.5">
      <c r="A8068" s="527" t="s">
        <v>10742</v>
      </c>
      <c r="B8068" s="528">
        <v>41975</v>
      </c>
      <c r="C8068" s="535">
        <v>15</v>
      </c>
    </row>
    <row r="8069" spans="1:3" ht="13.5">
      <c r="A8069" s="527" t="s">
        <v>10743</v>
      </c>
      <c r="B8069" s="528">
        <v>41975</v>
      </c>
      <c r="C8069" s="535"/>
    </row>
    <row r="8070" spans="1:3" ht="13.5">
      <c r="A8070" s="527" t="s">
        <v>10744</v>
      </c>
      <c r="B8070" s="528">
        <v>41975</v>
      </c>
      <c r="C8070" s="535"/>
    </row>
    <row r="8071" spans="1:3" ht="13.5">
      <c r="A8071" s="527" t="s">
        <v>10745</v>
      </c>
      <c r="B8071" s="528">
        <v>41975</v>
      </c>
      <c r="C8071" s="535"/>
    </row>
    <row r="8072" spans="1:3" ht="13.5">
      <c r="A8072" s="527" t="s">
        <v>10746</v>
      </c>
      <c r="B8072" s="528">
        <v>41975</v>
      </c>
      <c r="C8072" s="535"/>
    </row>
    <row r="8073" spans="1:3" ht="13.5">
      <c r="A8073" s="527" t="s">
        <v>10747</v>
      </c>
      <c r="B8073" s="528">
        <v>41975</v>
      </c>
      <c r="C8073" s="535"/>
    </row>
    <row r="8074" spans="1:3" ht="13.5">
      <c r="A8074" s="527" t="s">
        <v>10748</v>
      </c>
      <c r="B8074" s="528">
        <v>41975</v>
      </c>
      <c r="C8074" s="535"/>
    </row>
    <row r="8075" spans="1:3" ht="13.5">
      <c r="A8075" s="527" t="s">
        <v>10749</v>
      </c>
      <c r="B8075" s="528">
        <v>41975</v>
      </c>
      <c r="C8075" s="535"/>
    </row>
    <row r="8076" spans="1:3" ht="13.5">
      <c r="A8076" s="527" t="s">
        <v>10750</v>
      </c>
      <c r="B8076" s="528">
        <v>41975</v>
      </c>
      <c r="C8076" s="535"/>
    </row>
    <row r="8077" spans="1:3" ht="13.5">
      <c r="A8077" s="527" t="s">
        <v>10751</v>
      </c>
      <c r="B8077" s="528">
        <v>41975</v>
      </c>
      <c r="C8077" s="535"/>
    </row>
    <row r="8078" spans="1:3" ht="13.5">
      <c r="A8078" s="527" t="s">
        <v>10752</v>
      </c>
      <c r="B8078" s="528">
        <v>41975</v>
      </c>
      <c r="C8078" s="535"/>
    </row>
    <row r="8079" spans="1:3" ht="13.5">
      <c r="A8079" s="527" t="s">
        <v>10753</v>
      </c>
      <c r="B8079" s="528">
        <v>41975</v>
      </c>
      <c r="C8079" s="535">
        <v>5</v>
      </c>
    </row>
    <row r="8080" spans="1:3" ht="13.5">
      <c r="A8080" s="527" t="s">
        <v>10754</v>
      </c>
      <c r="B8080" s="528">
        <v>41975</v>
      </c>
      <c r="C8080" s="535"/>
    </row>
    <row r="8081" spans="1:3" ht="13.5">
      <c r="A8081" s="527" t="s">
        <v>10755</v>
      </c>
      <c r="B8081" s="528">
        <v>41975</v>
      </c>
      <c r="C8081" s="535"/>
    </row>
    <row r="8082" spans="1:3" ht="13.5">
      <c r="A8082" s="527" t="s">
        <v>10756</v>
      </c>
      <c r="B8082" s="528">
        <v>41975</v>
      </c>
      <c r="C8082" s="535"/>
    </row>
    <row r="8083" spans="1:3" ht="13.5">
      <c r="A8083" s="527" t="s">
        <v>10757</v>
      </c>
      <c r="B8083" s="528">
        <v>41975</v>
      </c>
      <c r="C8083" s="535"/>
    </row>
    <row r="8084" spans="1:3" ht="13.5">
      <c r="A8084" s="527" t="s">
        <v>10758</v>
      </c>
      <c r="B8084" s="528">
        <v>41975</v>
      </c>
      <c r="C8084" s="535"/>
    </row>
    <row r="8085" spans="1:3" ht="13.5">
      <c r="A8085" s="527" t="s">
        <v>10759</v>
      </c>
      <c r="B8085" s="528">
        <v>41975</v>
      </c>
      <c r="C8085" s="535"/>
    </row>
    <row r="8086" spans="1:3" ht="13.5">
      <c r="A8086" s="527" t="s">
        <v>10760</v>
      </c>
      <c r="B8086" s="528">
        <v>41975</v>
      </c>
      <c r="C8086" s="535"/>
    </row>
    <row r="8087" spans="1:3" ht="13.5">
      <c r="A8087" s="527" t="s">
        <v>10761</v>
      </c>
      <c r="B8087" s="528">
        <v>41975</v>
      </c>
      <c r="C8087" s="535"/>
    </row>
    <row r="8088" spans="1:3" ht="13.5">
      <c r="A8088" s="527" t="s">
        <v>10762</v>
      </c>
      <c r="B8088" s="528">
        <v>41975</v>
      </c>
      <c r="C8088" s="535"/>
    </row>
    <row r="8089" spans="1:3" ht="13.5">
      <c r="A8089" s="527" t="s">
        <v>10763</v>
      </c>
      <c r="B8089" s="528">
        <v>41975</v>
      </c>
      <c r="C8089" s="535"/>
    </row>
    <row r="8090" spans="1:3" ht="13.5">
      <c r="A8090" s="527" t="s">
        <v>10764</v>
      </c>
      <c r="B8090" s="528">
        <v>41975</v>
      </c>
      <c r="C8090" s="535">
        <v>5</v>
      </c>
    </row>
    <row r="8091" spans="1:3" ht="13.5">
      <c r="A8091" s="527" t="s">
        <v>10765</v>
      </c>
      <c r="B8091" s="528">
        <v>41975</v>
      </c>
      <c r="C8091" s="535"/>
    </row>
    <row r="8092" spans="1:3" ht="13.5">
      <c r="A8092" s="527" t="s">
        <v>10766</v>
      </c>
      <c r="B8092" s="528">
        <v>41975</v>
      </c>
      <c r="C8092" s="535"/>
    </row>
    <row r="8093" spans="1:3" ht="13.5">
      <c r="A8093" s="527" t="s">
        <v>10767</v>
      </c>
      <c r="B8093" s="528">
        <v>41975</v>
      </c>
      <c r="C8093" s="535"/>
    </row>
    <row r="8094" spans="1:3" ht="13.5">
      <c r="A8094" s="527" t="s">
        <v>10768</v>
      </c>
      <c r="B8094" s="528">
        <v>41975</v>
      </c>
      <c r="C8094" s="535"/>
    </row>
    <row r="8095" spans="1:3" ht="13.5">
      <c r="A8095" s="527" t="s">
        <v>10769</v>
      </c>
      <c r="B8095" s="528">
        <v>41975</v>
      </c>
      <c r="C8095" s="535"/>
    </row>
    <row r="8096" spans="1:3" ht="13.5">
      <c r="A8096" s="527" t="s">
        <v>10770</v>
      </c>
      <c r="B8096" s="528">
        <v>41975</v>
      </c>
      <c r="C8096" s="535"/>
    </row>
    <row r="8097" spans="1:3" ht="13.5">
      <c r="A8097" s="527" t="s">
        <v>10771</v>
      </c>
      <c r="B8097" s="528">
        <v>41975</v>
      </c>
      <c r="C8097" s="535"/>
    </row>
    <row r="8098" spans="1:3" ht="13.5">
      <c r="A8098" s="527" t="s">
        <v>10772</v>
      </c>
      <c r="B8098" s="528">
        <v>41975</v>
      </c>
      <c r="C8098" s="535"/>
    </row>
    <row r="8099" spans="1:3" ht="13.5">
      <c r="A8099" s="527" t="s">
        <v>10773</v>
      </c>
      <c r="B8099" s="528">
        <v>41975</v>
      </c>
      <c r="C8099" s="535"/>
    </row>
    <row r="8100" spans="1:3" ht="13.5">
      <c r="A8100" s="527" t="s">
        <v>10774</v>
      </c>
      <c r="B8100" s="528">
        <v>41975</v>
      </c>
      <c r="C8100" s="535"/>
    </row>
    <row r="8101" spans="1:3" ht="13.5">
      <c r="A8101" s="527" t="s">
        <v>10775</v>
      </c>
      <c r="B8101" s="528">
        <v>41975</v>
      </c>
      <c r="C8101" s="535">
        <v>15</v>
      </c>
    </row>
    <row r="8102" spans="1:3" ht="13.5">
      <c r="A8102" s="527" t="s">
        <v>10776</v>
      </c>
      <c r="B8102" s="528">
        <v>41975</v>
      </c>
      <c r="C8102" s="535"/>
    </row>
    <row r="8103" spans="1:3" ht="13.5">
      <c r="A8103" s="527" t="s">
        <v>10777</v>
      </c>
      <c r="B8103" s="528">
        <v>41975</v>
      </c>
      <c r="C8103" s="535"/>
    </row>
    <row r="8104" spans="1:3" ht="13.5">
      <c r="A8104" s="527" t="s">
        <v>10778</v>
      </c>
      <c r="B8104" s="528">
        <v>41975</v>
      </c>
      <c r="C8104" s="535"/>
    </row>
    <row r="8105" spans="1:3" ht="13.5">
      <c r="A8105" s="527" t="s">
        <v>10779</v>
      </c>
      <c r="B8105" s="528">
        <v>41975</v>
      </c>
      <c r="C8105" s="535"/>
    </row>
    <row r="8106" spans="1:3" ht="13.5">
      <c r="A8106" s="527" t="s">
        <v>10780</v>
      </c>
      <c r="B8106" s="528">
        <v>41975</v>
      </c>
      <c r="C8106" s="535"/>
    </row>
    <row r="8107" spans="1:3" ht="13.5">
      <c r="A8107" s="527" t="s">
        <v>10781</v>
      </c>
      <c r="B8107" s="528">
        <v>41975</v>
      </c>
      <c r="C8107" s="535"/>
    </row>
    <row r="8108" spans="1:3" ht="13.5">
      <c r="A8108" s="527" t="s">
        <v>10782</v>
      </c>
      <c r="B8108" s="528">
        <v>41975</v>
      </c>
      <c r="C8108" s="535"/>
    </row>
    <row r="8109" spans="1:3" ht="13.5">
      <c r="A8109" s="527" t="s">
        <v>10783</v>
      </c>
      <c r="B8109" s="528">
        <v>41975</v>
      </c>
      <c r="C8109" s="535"/>
    </row>
    <row r="8110" spans="1:3" ht="13.5">
      <c r="A8110" s="527" t="s">
        <v>10784</v>
      </c>
      <c r="B8110" s="528">
        <v>41975</v>
      </c>
      <c r="C8110" s="535"/>
    </row>
    <row r="8111" spans="1:3" ht="13.5">
      <c r="A8111" s="527" t="s">
        <v>10785</v>
      </c>
      <c r="B8111" s="528">
        <v>41975</v>
      </c>
      <c r="C8111" s="535"/>
    </row>
    <row r="8112" spans="1:3" ht="13.5">
      <c r="A8112" s="527" t="s">
        <v>10786</v>
      </c>
      <c r="B8112" s="528">
        <v>41975</v>
      </c>
      <c r="C8112" s="535">
        <v>5</v>
      </c>
    </row>
    <row r="8113" spans="1:3" ht="13.5">
      <c r="A8113" s="527" t="s">
        <v>10787</v>
      </c>
      <c r="B8113" s="528">
        <v>41975</v>
      </c>
      <c r="C8113" s="535"/>
    </row>
    <row r="8114" spans="1:3" ht="13.5">
      <c r="A8114" s="527" t="s">
        <v>10788</v>
      </c>
      <c r="B8114" s="528">
        <v>41975</v>
      </c>
      <c r="C8114" s="535"/>
    </row>
    <row r="8115" spans="1:3" ht="13.5">
      <c r="A8115" s="527" t="s">
        <v>10789</v>
      </c>
      <c r="B8115" s="528">
        <v>41975</v>
      </c>
      <c r="C8115" s="535"/>
    </row>
    <row r="8116" spans="1:3" ht="13.5">
      <c r="A8116" s="527" t="s">
        <v>10790</v>
      </c>
      <c r="B8116" s="528">
        <v>41975</v>
      </c>
      <c r="C8116" s="535"/>
    </row>
    <row r="8117" spans="1:3" ht="13.5">
      <c r="A8117" s="527" t="s">
        <v>10791</v>
      </c>
      <c r="B8117" s="528">
        <v>41975</v>
      </c>
      <c r="C8117" s="535"/>
    </row>
    <row r="8118" spans="1:3" ht="13.5">
      <c r="A8118" s="527" t="s">
        <v>10792</v>
      </c>
      <c r="B8118" s="528">
        <v>41975</v>
      </c>
      <c r="C8118" s="535"/>
    </row>
    <row r="8119" spans="1:3" ht="13.5">
      <c r="A8119" s="527" t="s">
        <v>10793</v>
      </c>
      <c r="B8119" s="528">
        <v>41975</v>
      </c>
      <c r="C8119" s="535"/>
    </row>
    <row r="8120" spans="1:3" ht="13.5">
      <c r="A8120" s="527" t="s">
        <v>10794</v>
      </c>
      <c r="B8120" s="528">
        <v>41975</v>
      </c>
      <c r="C8120" s="535"/>
    </row>
    <row r="8121" spans="1:3" ht="13.5">
      <c r="A8121" s="527" t="s">
        <v>10795</v>
      </c>
      <c r="B8121" s="528">
        <v>41975</v>
      </c>
      <c r="C8121" s="535"/>
    </row>
    <row r="8122" spans="1:3" ht="13.5">
      <c r="A8122" s="527" t="s">
        <v>10796</v>
      </c>
      <c r="B8122" s="528">
        <v>41975</v>
      </c>
      <c r="C8122" s="535"/>
    </row>
    <row r="8123" spans="1:3" ht="13.5">
      <c r="A8123" s="527" t="s">
        <v>10797</v>
      </c>
      <c r="B8123" s="528">
        <v>41975</v>
      </c>
      <c r="C8123" s="535">
        <v>5</v>
      </c>
    </row>
    <row r="8124" spans="1:3" ht="13.5">
      <c r="A8124" s="527" t="s">
        <v>10798</v>
      </c>
      <c r="B8124" s="528">
        <v>41975</v>
      </c>
      <c r="C8124" s="535"/>
    </row>
    <row r="8125" spans="1:3" ht="13.5">
      <c r="A8125" s="527" t="s">
        <v>10799</v>
      </c>
      <c r="B8125" s="528">
        <v>41975</v>
      </c>
      <c r="C8125" s="535"/>
    </row>
    <row r="8126" spans="1:3" ht="13.5">
      <c r="A8126" s="527" t="s">
        <v>10800</v>
      </c>
      <c r="B8126" s="528">
        <v>41975</v>
      </c>
      <c r="C8126" s="535"/>
    </row>
    <row r="8127" spans="1:3" ht="13.5">
      <c r="A8127" s="527" t="s">
        <v>10801</v>
      </c>
      <c r="B8127" s="528">
        <v>41975</v>
      </c>
      <c r="C8127" s="535"/>
    </row>
    <row r="8128" spans="1:3" ht="13.5">
      <c r="A8128" s="527" t="s">
        <v>10802</v>
      </c>
      <c r="B8128" s="528">
        <v>41975</v>
      </c>
      <c r="C8128" s="535"/>
    </row>
    <row r="8129" spans="1:3" ht="13.5">
      <c r="A8129" s="527" t="s">
        <v>10803</v>
      </c>
      <c r="B8129" s="528">
        <v>41975</v>
      </c>
      <c r="C8129" s="535"/>
    </row>
    <row r="8130" spans="1:3" ht="13.5">
      <c r="A8130" s="527" t="s">
        <v>10804</v>
      </c>
      <c r="B8130" s="528">
        <v>41975</v>
      </c>
      <c r="C8130" s="535"/>
    </row>
    <row r="8131" spans="1:3" ht="13.5">
      <c r="A8131" s="527" t="s">
        <v>10805</v>
      </c>
      <c r="B8131" s="528">
        <v>41975</v>
      </c>
      <c r="C8131" s="535"/>
    </row>
    <row r="8132" spans="1:3" ht="13.5">
      <c r="A8132" s="527" t="s">
        <v>10806</v>
      </c>
      <c r="B8132" s="528">
        <v>41975</v>
      </c>
      <c r="C8132" s="535"/>
    </row>
    <row r="8133" spans="1:3" ht="13.5">
      <c r="A8133" s="527" t="s">
        <v>10807</v>
      </c>
      <c r="B8133" s="528">
        <v>41975</v>
      </c>
      <c r="C8133" s="535"/>
    </row>
    <row r="8134" spans="1:3" ht="13.5">
      <c r="A8134" s="527" t="s">
        <v>10808</v>
      </c>
      <c r="B8134" s="528">
        <v>41975</v>
      </c>
      <c r="C8134" s="535">
        <v>15</v>
      </c>
    </row>
    <row r="8135" spans="1:3" ht="13.5">
      <c r="A8135" s="527" t="s">
        <v>10809</v>
      </c>
      <c r="B8135" s="528">
        <v>41975</v>
      </c>
      <c r="C8135" s="535"/>
    </row>
    <row r="8136" spans="1:3" ht="13.5">
      <c r="A8136" s="527" t="s">
        <v>10810</v>
      </c>
      <c r="B8136" s="528">
        <v>41975</v>
      </c>
      <c r="C8136" s="535"/>
    </row>
    <row r="8137" spans="1:3" ht="13.5">
      <c r="A8137" s="527" t="s">
        <v>10811</v>
      </c>
      <c r="B8137" s="528">
        <v>41975</v>
      </c>
      <c r="C8137" s="535"/>
    </row>
    <row r="8138" spans="1:3" ht="13.5">
      <c r="A8138" s="527" t="s">
        <v>10812</v>
      </c>
      <c r="B8138" s="528">
        <v>41975</v>
      </c>
      <c r="C8138" s="535"/>
    </row>
    <row r="8139" spans="1:3" ht="13.5">
      <c r="A8139" s="527" t="s">
        <v>10813</v>
      </c>
      <c r="B8139" s="528">
        <v>41975</v>
      </c>
      <c r="C8139" s="535"/>
    </row>
    <row r="8140" spans="1:3" ht="13.5">
      <c r="A8140" s="527" t="s">
        <v>10814</v>
      </c>
      <c r="B8140" s="528">
        <v>41975</v>
      </c>
      <c r="C8140" s="535"/>
    </row>
    <row r="8141" spans="1:3" ht="13.5">
      <c r="A8141" s="527" t="s">
        <v>10815</v>
      </c>
      <c r="B8141" s="528">
        <v>41975</v>
      </c>
      <c r="C8141" s="535"/>
    </row>
    <row r="8142" spans="1:3" ht="13.5">
      <c r="A8142" s="527" t="s">
        <v>10816</v>
      </c>
      <c r="B8142" s="528">
        <v>41975</v>
      </c>
      <c r="C8142" s="535"/>
    </row>
    <row r="8143" spans="1:3" ht="13.5">
      <c r="A8143" s="527" t="s">
        <v>10817</v>
      </c>
      <c r="B8143" s="528">
        <v>41975</v>
      </c>
      <c r="C8143" s="535"/>
    </row>
    <row r="8144" spans="1:3" ht="13.5">
      <c r="A8144" s="527" t="s">
        <v>10818</v>
      </c>
      <c r="B8144" s="528">
        <v>41975</v>
      </c>
      <c r="C8144" s="535"/>
    </row>
    <row r="8145" spans="1:3" ht="13.5">
      <c r="A8145" s="527" t="s">
        <v>10819</v>
      </c>
      <c r="B8145" s="528">
        <v>41975</v>
      </c>
      <c r="C8145" s="535">
        <v>5</v>
      </c>
    </row>
    <row r="8146" spans="1:3" ht="13.5">
      <c r="A8146" s="527" t="s">
        <v>10820</v>
      </c>
      <c r="B8146" s="528">
        <v>41975</v>
      </c>
      <c r="C8146" s="535"/>
    </row>
    <row r="8147" spans="1:3" ht="13.5">
      <c r="A8147" s="527" t="s">
        <v>10821</v>
      </c>
      <c r="B8147" s="528">
        <v>41975</v>
      </c>
      <c r="C8147" s="535"/>
    </row>
    <row r="8148" spans="1:3" ht="13.5">
      <c r="A8148" s="527" t="s">
        <v>10822</v>
      </c>
      <c r="B8148" s="528">
        <v>41975</v>
      </c>
      <c r="C8148" s="535"/>
    </row>
    <row r="8149" spans="1:3" ht="13.5">
      <c r="A8149" s="527" t="s">
        <v>10823</v>
      </c>
      <c r="B8149" s="528">
        <v>41975</v>
      </c>
      <c r="C8149" s="535"/>
    </row>
    <row r="8150" spans="1:3" ht="13.5">
      <c r="A8150" s="527" t="s">
        <v>10824</v>
      </c>
      <c r="B8150" s="528">
        <v>41975</v>
      </c>
      <c r="C8150" s="535"/>
    </row>
    <row r="8151" spans="1:3" ht="13.5">
      <c r="A8151" s="527" t="s">
        <v>10825</v>
      </c>
      <c r="B8151" s="528">
        <v>41975</v>
      </c>
      <c r="C8151" s="535"/>
    </row>
    <row r="8152" spans="1:3" ht="13.5">
      <c r="A8152" s="527" t="s">
        <v>10826</v>
      </c>
      <c r="B8152" s="528">
        <v>41975</v>
      </c>
      <c r="C8152" s="535"/>
    </row>
    <row r="8153" spans="1:3" ht="13.5">
      <c r="A8153" s="527" t="s">
        <v>10827</v>
      </c>
      <c r="B8153" s="528">
        <v>41975</v>
      </c>
      <c r="C8153" s="535"/>
    </row>
    <row r="8154" spans="1:3" ht="13.5">
      <c r="A8154" s="527" t="s">
        <v>10828</v>
      </c>
      <c r="B8154" s="528">
        <v>41975</v>
      </c>
      <c r="C8154" s="535"/>
    </row>
    <row r="8155" spans="1:3" ht="13.5">
      <c r="A8155" s="527" t="s">
        <v>10829</v>
      </c>
      <c r="B8155" s="528">
        <v>41975</v>
      </c>
      <c r="C8155" s="535"/>
    </row>
    <row r="8156" spans="1:3" ht="13.5">
      <c r="A8156" s="527" t="s">
        <v>10830</v>
      </c>
      <c r="B8156" s="528">
        <v>41975</v>
      </c>
      <c r="C8156" s="535">
        <v>10</v>
      </c>
    </row>
    <row r="8157" spans="1:3" ht="13.5">
      <c r="A8157" s="527" t="s">
        <v>10831</v>
      </c>
      <c r="B8157" s="528">
        <v>41975</v>
      </c>
      <c r="C8157" s="535"/>
    </row>
    <row r="8158" spans="1:3" ht="13.5">
      <c r="A8158" s="527" t="s">
        <v>10832</v>
      </c>
      <c r="B8158" s="528">
        <v>41975</v>
      </c>
      <c r="C8158" s="535"/>
    </row>
    <row r="8159" spans="1:3" ht="13.5">
      <c r="A8159" s="527" t="s">
        <v>10833</v>
      </c>
      <c r="B8159" s="528">
        <v>41975</v>
      </c>
      <c r="C8159" s="535"/>
    </row>
    <row r="8160" spans="1:3" ht="13.5">
      <c r="A8160" s="527" t="s">
        <v>10834</v>
      </c>
      <c r="B8160" s="528">
        <v>41975</v>
      </c>
      <c r="C8160" s="535"/>
    </row>
    <row r="8161" spans="1:3" ht="13.5">
      <c r="A8161" s="527" t="s">
        <v>10835</v>
      </c>
      <c r="B8161" s="528">
        <v>41975</v>
      </c>
      <c r="C8161" s="535"/>
    </row>
    <row r="8162" spans="1:3" ht="13.5">
      <c r="A8162" s="527" t="s">
        <v>10836</v>
      </c>
      <c r="B8162" s="528">
        <v>41975</v>
      </c>
      <c r="C8162" s="535"/>
    </row>
    <row r="8163" spans="1:3" ht="13.5">
      <c r="A8163" s="527" t="s">
        <v>10837</v>
      </c>
      <c r="B8163" s="528">
        <v>41975</v>
      </c>
      <c r="C8163" s="535"/>
    </row>
    <row r="8164" spans="1:3" ht="13.5">
      <c r="A8164" s="527" t="s">
        <v>10838</v>
      </c>
      <c r="B8164" s="528">
        <v>41975</v>
      </c>
      <c r="C8164" s="535"/>
    </row>
    <row r="8165" spans="1:3" ht="13.5">
      <c r="A8165" s="527" t="s">
        <v>10839</v>
      </c>
      <c r="B8165" s="528">
        <v>41975</v>
      </c>
      <c r="C8165" s="535"/>
    </row>
    <row r="8166" spans="1:3" ht="13.5">
      <c r="A8166" s="527" t="s">
        <v>10840</v>
      </c>
      <c r="B8166" s="528">
        <v>41975</v>
      </c>
      <c r="C8166" s="535"/>
    </row>
    <row r="8167" spans="1:3" ht="13.5">
      <c r="A8167" s="527" t="s">
        <v>10841</v>
      </c>
      <c r="B8167" s="528">
        <v>41975</v>
      </c>
      <c r="C8167" s="535">
        <v>20</v>
      </c>
    </row>
    <row r="8168" spans="1:3" ht="13.5">
      <c r="A8168" s="527" t="s">
        <v>10842</v>
      </c>
      <c r="B8168" s="528">
        <v>41975</v>
      </c>
      <c r="C8168" s="535"/>
    </row>
    <row r="8169" spans="1:3" ht="13.5">
      <c r="A8169" s="527" t="s">
        <v>10843</v>
      </c>
      <c r="B8169" s="528">
        <v>41975</v>
      </c>
      <c r="C8169" s="535"/>
    </row>
    <row r="8170" spans="1:3" ht="13.5">
      <c r="A8170" s="527" t="s">
        <v>10844</v>
      </c>
      <c r="B8170" s="528">
        <v>41975</v>
      </c>
      <c r="C8170" s="535"/>
    </row>
    <row r="8171" spans="1:3" ht="13.5">
      <c r="A8171" s="527" t="s">
        <v>10845</v>
      </c>
      <c r="B8171" s="528">
        <v>41975</v>
      </c>
      <c r="C8171" s="535"/>
    </row>
    <row r="8172" spans="1:3" ht="13.5">
      <c r="A8172" s="527" t="s">
        <v>10846</v>
      </c>
      <c r="B8172" s="528">
        <v>41975</v>
      </c>
      <c r="C8172" s="535"/>
    </row>
    <row r="8173" spans="1:3" ht="13.5">
      <c r="A8173" s="527" t="s">
        <v>10847</v>
      </c>
      <c r="B8173" s="528">
        <v>41975</v>
      </c>
      <c r="C8173" s="535"/>
    </row>
    <row r="8174" spans="1:3" ht="13.5">
      <c r="A8174" s="527" t="s">
        <v>10848</v>
      </c>
      <c r="B8174" s="528">
        <v>41975</v>
      </c>
      <c r="C8174" s="535"/>
    </row>
    <row r="8175" spans="1:3" ht="13.5">
      <c r="A8175" s="527" t="s">
        <v>10849</v>
      </c>
      <c r="B8175" s="528">
        <v>41975</v>
      </c>
      <c r="C8175" s="535"/>
    </row>
    <row r="8176" spans="1:3" ht="13.5">
      <c r="A8176" s="527" t="s">
        <v>10850</v>
      </c>
      <c r="B8176" s="528">
        <v>41975</v>
      </c>
      <c r="C8176" s="535"/>
    </row>
    <row r="8177" spans="1:3" ht="13.5">
      <c r="A8177" s="527" t="s">
        <v>10851</v>
      </c>
      <c r="B8177" s="528">
        <v>41975</v>
      </c>
      <c r="C8177" s="535"/>
    </row>
    <row r="8178" spans="1:3" ht="13.5">
      <c r="A8178" s="527" t="s">
        <v>10852</v>
      </c>
      <c r="B8178" s="528">
        <v>41975</v>
      </c>
      <c r="C8178" s="535">
        <v>10</v>
      </c>
    </row>
    <row r="8179" spans="1:3" ht="13.5">
      <c r="A8179" s="527" t="s">
        <v>10853</v>
      </c>
      <c r="B8179" s="528">
        <v>41975</v>
      </c>
      <c r="C8179" s="535"/>
    </row>
    <row r="8180" spans="1:3" ht="13.5">
      <c r="A8180" s="527" t="s">
        <v>10854</v>
      </c>
      <c r="B8180" s="528">
        <v>41975</v>
      </c>
      <c r="C8180" s="535"/>
    </row>
    <row r="8181" spans="1:3" ht="13.5">
      <c r="A8181" s="527" t="s">
        <v>10855</v>
      </c>
      <c r="B8181" s="528">
        <v>41975</v>
      </c>
      <c r="C8181" s="535"/>
    </row>
    <row r="8182" spans="1:3" ht="13.5">
      <c r="A8182" s="527" t="s">
        <v>10856</v>
      </c>
      <c r="B8182" s="528">
        <v>41975</v>
      </c>
      <c r="C8182" s="535"/>
    </row>
    <row r="8183" spans="1:3" ht="13.5">
      <c r="A8183" s="527" t="s">
        <v>10857</v>
      </c>
      <c r="B8183" s="528">
        <v>41975</v>
      </c>
      <c r="C8183" s="535"/>
    </row>
    <row r="8184" spans="1:3" ht="13.5">
      <c r="A8184" s="527" t="s">
        <v>10858</v>
      </c>
      <c r="B8184" s="528">
        <v>41975</v>
      </c>
      <c r="C8184" s="535"/>
    </row>
    <row r="8185" spans="1:3" ht="13.5">
      <c r="A8185" s="527" t="s">
        <v>10859</v>
      </c>
      <c r="B8185" s="528">
        <v>41975</v>
      </c>
      <c r="C8185" s="535"/>
    </row>
    <row r="8186" spans="1:3" ht="13.5">
      <c r="A8186" s="527" t="s">
        <v>10860</v>
      </c>
      <c r="B8186" s="528">
        <v>41975</v>
      </c>
      <c r="C8186" s="535"/>
    </row>
    <row r="8187" spans="1:3" ht="13.5">
      <c r="A8187" s="527" t="s">
        <v>10861</v>
      </c>
      <c r="B8187" s="528">
        <v>41975</v>
      </c>
      <c r="C8187" s="535"/>
    </row>
    <row r="8188" spans="1:3" ht="13.5">
      <c r="A8188" s="527" t="s">
        <v>10862</v>
      </c>
      <c r="B8188" s="528">
        <v>41975</v>
      </c>
      <c r="C8188" s="535"/>
    </row>
    <row r="8189" spans="1:3" ht="13.5">
      <c r="A8189" s="527" t="s">
        <v>10863</v>
      </c>
      <c r="B8189" s="528">
        <v>41975</v>
      </c>
      <c r="C8189" s="535">
        <v>10</v>
      </c>
    </row>
    <row r="8190" spans="1:3" ht="13.5">
      <c r="A8190" s="527" t="s">
        <v>10864</v>
      </c>
      <c r="B8190" s="528">
        <v>41975</v>
      </c>
      <c r="C8190" s="535"/>
    </row>
    <row r="8191" spans="1:3" ht="13.5">
      <c r="A8191" s="527" t="s">
        <v>10865</v>
      </c>
      <c r="B8191" s="528">
        <v>41975</v>
      </c>
      <c r="C8191" s="535"/>
    </row>
    <row r="8192" spans="1:3" ht="13.5">
      <c r="A8192" s="527" t="s">
        <v>10866</v>
      </c>
      <c r="B8192" s="528">
        <v>41975</v>
      </c>
      <c r="C8192" s="535"/>
    </row>
    <row r="8193" spans="1:3" ht="13.5">
      <c r="A8193" s="527" t="s">
        <v>10867</v>
      </c>
      <c r="B8193" s="528">
        <v>41975</v>
      </c>
      <c r="C8193" s="535"/>
    </row>
    <row r="8194" spans="1:3" ht="13.5">
      <c r="A8194" s="527" t="s">
        <v>10868</v>
      </c>
      <c r="B8194" s="528">
        <v>41975</v>
      </c>
      <c r="C8194" s="535"/>
    </row>
    <row r="8195" spans="1:3" ht="13.5">
      <c r="A8195" s="527" t="s">
        <v>10869</v>
      </c>
      <c r="B8195" s="528">
        <v>41975</v>
      </c>
      <c r="C8195" s="535"/>
    </row>
    <row r="8196" spans="1:3" ht="13.5">
      <c r="A8196" s="527" t="s">
        <v>10870</v>
      </c>
      <c r="B8196" s="528">
        <v>41975</v>
      </c>
      <c r="C8196" s="535"/>
    </row>
    <row r="8197" spans="1:3" ht="13.5">
      <c r="A8197" s="527" t="s">
        <v>10871</v>
      </c>
      <c r="B8197" s="528">
        <v>41975</v>
      </c>
      <c r="C8197" s="535"/>
    </row>
    <row r="8198" spans="1:3" ht="13.5">
      <c r="A8198" s="527" t="s">
        <v>10872</v>
      </c>
      <c r="B8198" s="528">
        <v>41975</v>
      </c>
      <c r="C8198" s="535"/>
    </row>
    <row r="8199" spans="1:3" ht="13.5">
      <c r="A8199" s="527" t="s">
        <v>10873</v>
      </c>
      <c r="B8199" s="528">
        <v>41975</v>
      </c>
      <c r="C8199" s="535"/>
    </row>
    <row r="8200" spans="1:3" ht="13.5">
      <c r="A8200" s="527" t="s">
        <v>10874</v>
      </c>
      <c r="B8200" s="528">
        <v>41975</v>
      </c>
      <c r="C8200" s="535">
        <v>10</v>
      </c>
    </row>
    <row r="8201" spans="1:3" ht="13.5">
      <c r="A8201" s="527" t="s">
        <v>10875</v>
      </c>
      <c r="B8201" s="528">
        <v>41975</v>
      </c>
      <c r="C8201" s="535"/>
    </row>
    <row r="8202" spans="1:3" ht="13.5">
      <c r="A8202" s="527" t="s">
        <v>10876</v>
      </c>
      <c r="B8202" s="528">
        <v>41975</v>
      </c>
      <c r="C8202" s="535"/>
    </row>
    <row r="8203" spans="1:3" ht="13.5">
      <c r="A8203" s="527" t="s">
        <v>10877</v>
      </c>
      <c r="B8203" s="528">
        <v>41975</v>
      </c>
      <c r="C8203" s="535"/>
    </row>
    <row r="8204" spans="1:3" ht="13.5">
      <c r="A8204" s="527" t="s">
        <v>10878</v>
      </c>
      <c r="B8204" s="528">
        <v>41975</v>
      </c>
      <c r="C8204" s="535"/>
    </row>
    <row r="8205" spans="1:3" ht="13.5">
      <c r="A8205" s="527" t="s">
        <v>10879</v>
      </c>
      <c r="B8205" s="528">
        <v>41975</v>
      </c>
      <c r="C8205" s="535"/>
    </row>
    <row r="8206" spans="1:3" ht="13.5">
      <c r="A8206" s="527" t="s">
        <v>10880</v>
      </c>
      <c r="B8206" s="528">
        <v>41975</v>
      </c>
      <c r="C8206" s="535"/>
    </row>
    <row r="8207" spans="1:3" ht="13.5">
      <c r="A8207" s="527" t="s">
        <v>10881</v>
      </c>
      <c r="B8207" s="528">
        <v>41975</v>
      </c>
      <c r="C8207" s="535"/>
    </row>
    <row r="8208" spans="1:3" ht="13.5">
      <c r="A8208" s="527" t="s">
        <v>10882</v>
      </c>
      <c r="B8208" s="528">
        <v>41975</v>
      </c>
      <c r="C8208" s="535"/>
    </row>
    <row r="8209" spans="1:3" ht="13.5">
      <c r="A8209" s="527" t="s">
        <v>10883</v>
      </c>
      <c r="B8209" s="528">
        <v>41975</v>
      </c>
      <c r="C8209" s="535"/>
    </row>
    <row r="8210" spans="1:3" ht="13.5">
      <c r="A8210" s="527" t="s">
        <v>10884</v>
      </c>
      <c r="B8210" s="528">
        <v>41975</v>
      </c>
      <c r="C8210" s="535"/>
    </row>
    <row r="8211" spans="1:3" ht="13.5">
      <c r="A8211" s="527" t="s">
        <v>10885</v>
      </c>
      <c r="B8211" s="528">
        <v>41975</v>
      </c>
      <c r="C8211" s="535">
        <v>10</v>
      </c>
    </row>
    <row r="8212" spans="1:3" ht="13.5">
      <c r="A8212" s="527" t="s">
        <v>10886</v>
      </c>
      <c r="B8212" s="528">
        <v>41975</v>
      </c>
      <c r="C8212" s="535"/>
    </row>
    <row r="8213" spans="1:3" ht="13.5">
      <c r="A8213" s="527" t="s">
        <v>10887</v>
      </c>
      <c r="B8213" s="528">
        <v>41975</v>
      </c>
      <c r="C8213" s="535"/>
    </row>
    <row r="8214" spans="1:3" ht="13.5">
      <c r="A8214" s="527" t="s">
        <v>10888</v>
      </c>
      <c r="B8214" s="528">
        <v>41975</v>
      </c>
      <c r="C8214" s="535"/>
    </row>
    <row r="8215" spans="1:3" ht="13.5">
      <c r="A8215" s="527" t="s">
        <v>10889</v>
      </c>
      <c r="B8215" s="528">
        <v>41975</v>
      </c>
      <c r="C8215" s="535"/>
    </row>
    <row r="8216" spans="1:3" ht="13.5">
      <c r="A8216" s="527" t="s">
        <v>10890</v>
      </c>
      <c r="B8216" s="528">
        <v>41975</v>
      </c>
      <c r="C8216" s="535"/>
    </row>
    <row r="8217" spans="1:3" ht="13.5">
      <c r="A8217" s="527" t="s">
        <v>10891</v>
      </c>
      <c r="B8217" s="528">
        <v>41975</v>
      </c>
      <c r="C8217" s="535"/>
    </row>
    <row r="8218" spans="1:3" ht="13.5">
      <c r="A8218" s="527" t="s">
        <v>10892</v>
      </c>
      <c r="B8218" s="528">
        <v>41975</v>
      </c>
      <c r="C8218" s="535"/>
    </row>
    <row r="8219" spans="1:3" ht="13.5">
      <c r="A8219" s="527" t="s">
        <v>10893</v>
      </c>
      <c r="B8219" s="528">
        <v>41975</v>
      </c>
      <c r="C8219" s="535"/>
    </row>
    <row r="8220" spans="1:3" ht="13.5">
      <c r="A8220" s="527" t="s">
        <v>10894</v>
      </c>
      <c r="B8220" s="528">
        <v>41975</v>
      </c>
      <c r="C8220" s="535"/>
    </row>
    <row r="8221" spans="1:3" ht="13.5">
      <c r="A8221" s="527" t="s">
        <v>10895</v>
      </c>
      <c r="B8221" s="528">
        <v>41975</v>
      </c>
      <c r="C8221" s="535"/>
    </row>
    <row r="8222" spans="1:3" ht="13.5">
      <c r="A8222" s="527" t="s">
        <v>10896</v>
      </c>
      <c r="B8222" s="528">
        <v>41975</v>
      </c>
      <c r="C8222" s="535">
        <v>10</v>
      </c>
    </row>
    <row r="8223" spans="1:3" ht="13.5">
      <c r="A8223" s="527" t="s">
        <v>10897</v>
      </c>
      <c r="B8223" s="528">
        <v>41975</v>
      </c>
      <c r="C8223" s="535"/>
    </row>
    <row r="8224" spans="1:3" ht="13.5">
      <c r="A8224" s="527" t="s">
        <v>10898</v>
      </c>
      <c r="B8224" s="528">
        <v>41975</v>
      </c>
      <c r="C8224" s="535"/>
    </row>
    <row r="8225" spans="1:3" ht="13.5">
      <c r="A8225" s="527" t="s">
        <v>10899</v>
      </c>
      <c r="B8225" s="528">
        <v>41975</v>
      </c>
      <c r="C8225" s="535"/>
    </row>
    <row r="8226" spans="1:3" ht="13.5">
      <c r="A8226" s="527" t="s">
        <v>10900</v>
      </c>
      <c r="B8226" s="528">
        <v>41975</v>
      </c>
      <c r="C8226" s="535"/>
    </row>
    <row r="8227" spans="1:3" ht="13.5">
      <c r="A8227" s="527" t="s">
        <v>10901</v>
      </c>
      <c r="B8227" s="528">
        <v>41975</v>
      </c>
      <c r="C8227" s="535"/>
    </row>
    <row r="8228" spans="1:3" ht="13.5">
      <c r="A8228" s="527" t="s">
        <v>10902</v>
      </c>
      <c r="B8228" s="528">
        <v>41975</v>
      </c>
      <c r="C8228" s="535"/>
    </row>
    <row r="8229" spans="1:3" ht="13.5">
      <c r="A8229" s="527" t="s">
        <v>10903</v>
      </c>
      <c r="B8229" s="528">
        <v>41975</v>
      </c>
      <c r="C8229" s="535"/>
    </row>
    <row r="8230" spans="1:3" ht="13.5">
      <c r="A8230" s="527" t="s">
        <v>10904</v>
      </c>
      <c r="B8230" s="528">
        <v>41975</v>
      </c>
      <c r="C8230" s="535"/>
    </row>
    <row r="8231" spans="1:3" ht="13.5">
      <c r="A8231" s="527" t="s">
        <v>10905</v>
      </c>
      <c r="B8231" s="528">
        <v>41975</v>
      </c>
      <c r="C8231" s="535"/>
    </row>
    <row r="8232" spans="1:3" ht="13.5">
      <c r="A8232" s="527" t="s">
        <v>10906</v>
      </c>
      <c r="B8232" s="528">
        <v>41975</v>
      </c>
      <c r="C8232" s="535"/>
    </row>
    <row r="8233" spans="1:3" ht="13.5">
      <c r="A8233" s="527" t="s">
        <v>10907</v>
      </c>
      <c r="B8233" s="528">
        <v>41975</v>
      </c>
      <c r="C8233" s="535">
        <v>7</v>
      </c>
    </row>
    <row r="8234" spans="1:3" ht="13.5">
      <c r="A8234" s="527" t="s">
        <v>10908</v>
      </c>
      <c r="B8234" s="528">
        <v>41975</v>
      </c>
      <c r="C8234" s="535"/>
    </row>
    <row r="8235" spans="1:3" ht="13.5">
      <c r="A8235" s="527" t="s">
        <v>10909</v>
      </c>
      <c r="B8235" s="528">
        <v>41975</v>
      </c>
      <c r="C8235" s="535"/>
    </row>
    <row r="8236" spans="1:3" ht="13.5">
      <c r="A8236" s="527" t="s">
        <v>10910</v>
      </c>
      <c r="B8236" s="528">
        <v>41975</v>
      </c>
      <c r="C8236" s="535"/>
    </row>
    <row r="8237" spans="1:3" ht="13.5">
      <c r="A8237" s="527" t="s">
        <v>10911</v>
      </c>
      <c r="B8237" s="528">
        <v>41975</v>
      </c>
      <c r="C8237" s="535"/>
    </row>
    <row r="8238" spans="1:3" ht="13.5">
      <c r="A8238" s="527" t="s">
        <v>10912</v>
      </c>
      <c r="B8238" s="528">
        <v>41975</v>
      </c>
      <c r="C8238" s="535"/>
    </row>
    <row r="8239" spans="1:3" ht="13.5">
      <c r="A8239" s="527" t="s">
        <v>10913</v>
      </c>
      <c r="B8239" s="528">
        <v>41975</v>
      </c>
      <c r="C8239" s="535"/>
    </row>
    <row r="8240" spans="1:3" ht="13.5">
      <c r="A8240" s="527" t="s">
        <v>10914</v>
      </c>
      <c r="B8240" s="528">
        <v>41975</v>
      </c>
      <c r="C8240" s="535"/>
    </row>
    <row r="8241" spans="1:3" ht="13.5">
      <c r="A8241" s="527" t="s">
        <v>10915</v>
      </c>
      <c r="B8241" s="528">
        <v>41975</v>
      </c>
      <c r="C8241" s="535"/>
    </row>
    <row r="8242" spans="1:3" ht="13.5">
      <c r="A8242" s="527" t="s">
        <v>10916</v>
      </c>
      <c r="B8242" s="528">
        <v>41975</v>
      </c>
      <c r="C8242" s="535"/>
    </row>
    <row r="8243" spans="1:3" ht="13.5">
      <c r="A8243" s="527" t="s">
        <v>10917</v>
      </c>
      <c r="B8243" s="528">
        <v>41975</v>
      </c>
      <c r="C8243" s="535"/>
    </row>
    <row r="8244" spans="1:3" ht="13.5">
      <c r="A8244" s="527" t="s">
        <v>10918</v>
      </c>
      <c r="B8244" s="528">
        <v>41975</v>
      </c>
      <c r="C8244" s="535">
        <v>5</v>
      </c>
    </row>
    <row r="8245" spans="1:3" ht="13.5">
      <c r="A8245" s="527" t="s">
        <v>10919</v>
      </c>
      <c r="B8245" s="528">
        <v>41975</v>
      </c>
      <c r="C8245" s="535"/>
    </row>
    <row r="8246" spans="1:3" ht="13.5">
      <c r="A8246" s="527" t="s">
        <v>10920</v>
      </c>
      <c r="B8246" s="528">
        <v>41975</v>
      </c>
      <c r="C8246" s="535"/>
    </row>
    <row r="8247" spans="1:3" ht="13.5">
      <c r="A8247" s="527" t="s">
        <v>10921</v>
      </c>
      <c r="B8247" s="528">
        <v>41975</v>
      </c>
      <c r="C8247" s="535"/>
    </row>
    <row r="8248" spans="1:3" ht="13.5">
      <c r="A8248" s="527" t="s">
        <v>10922</v>
      </c>
      <c r="B8248" s="528">
        <v>41975</v>
      </c>
      <c r="C8248" s="535"/>
    </row>
    <row r="8249" spans="1:3" ht="13.5">
      <c r="A8249" s="527" t="s">
        <v>10923</v>
      </c>
      <c r="B8249" s="528">
        <v>41975</v>
      </c>
      <c r="C8249" s="535"/>
    </row>
    <row r="8250" spans="1:3" ht="13.5">
      <c r="A8250" s="527" t="s">
        <v>10924</v>
      </c>
      <c r="B8250" s="528">
        <v>41975</v>
      </c>
      <c r="C8250" s="535"/>
    </row>
    <row r="8251" spans="1:3" ht="13.5">
      <c r="A8251" s="527" t="s">
        <v>10925</v>
      </c>
      <c r="B8251" s="528">
        <v>41975</v>
      </c>
      <c r="C8251" s="535"/>
    </row>
    <row r="8252" spans="1:3" ht="13.5">
      <c r="A8252" s="527" t="s">
        <v>10926</v>
      </c>
      <c r="B8252" s="528">
        <v>41975</v>
      </c>
      <c r="C8252" s="535"/>
    </row>
    <row r="8253" spans="1:3" ht="13.5">
      <c r="A8253" s="527" t="s">
        <v>10927</v>
      </c>
      <c r="B8253" s="528">
        <v>41975</v>
      </c>
      <c r="C8253" s="535"/>
    </row>
    <row r="8254" spans="1:3" ht="13.5">
      <c r="A8254" s="527" t="s">
        <v>10928</v>
      </c>
      <c r="B8254" s="528">
        <v>41975</v>
      </c>
      <c r="C8254" s="535"/>
    </row>
    <row r="8255" spans="1:3" ht="13.5">
      <c r="A8255" s="527" t="s">
        <v>10929</v>
      </c>
      <c r="B8255" s="528">
        <v>41975</v>
      </c>
      <c r="C8255" s="535">
        <v>7</v>
      </c>
    </row>
    <row r="8256" spans="1:3" ht="13.5">
      <c r="A8256" s="527" t="s">
        <v>10930</v>
      </c>
      <c r="B8256" s="528">
        <v>41975</v>
      </c>
      <c r="C8256" s="535"/>
    </row>
    <row r="8257" spans="1:3" ht="13.5">
      <c r="A8257" s="527" t="s">
        <v>10931</v>
      </c>
      <c r="B8257" s="528">
        <v>41975</v>
      </c>
      <c r="C8257" s="535"/>
    </row>
    <row r="8258" spans="1:3" ht="13.5">
      <c r="A8258" s="527" t="s">
        <v>10932</v>
      </c>
      <c r="B8258" s="528">
        <v>41975</v>
      </c>
      <c r="C8258" s="535"/>
    </row>
    <row r="8259" spans="1:3" ht="13.5">
      <c r="A8259" s="527" t="s">
        <v>10933</v>
      </c>
      <c r="B8259" s="528">
        <v>41975</v>
      </c>
      <c r="C8259" s="535"/>
    </row>
    <row r="8260" spans="1:3" ht="13.5">
      <c r="A8260" s="527" t="s">
        <v>10934</v>
      </c>
      <c r="B8260" s="528">
        <v>41975</v>
      </c>
      <c r="C8260" s="535"/>
    </row>
    <row r="8261" spans="1:3" ht="13.5">
      <c r="A8261" s="527" t="s">
        <v>10935</v>
      </c>
      <c r="B8261" s="528">
        <v>41975</v>
      </c>
      <c r="C8261" s="535"/>
    </row>
    <row r="8262" spans="1:3" ht="13.5">
      <c r="A8262" s="527" t="s">
        <v>10936</v>
      </c>
      <c r="B8262" s="528">
        <v>41975</v>
      </c>
      <c r="C8262" s="535"/>
    </row>
    <row r="8263" spans="1:3" ht="13.5">
      <c r="A8263" s="527" t="s">
        <v>10937</v>
      </c>
      <c r="B8263" s="528">
        <v>41975</v>
      </c>
      <c r="C8263" s="535"/>
    </row>
    <row r="8264" spans="1:3" ht="13.5">
      <c r="A8264" s="527" t="s">
        <v>10938</v>
      </c>
      <c r="B8264" s="528">
        <v>41975</v>
      </c>
      <c r="C8264" s="535"/>
    </row>
    <row r="8265" spans="1:3" ht="13.5">
      <c r="A8265" s="527" t="s">
        <v>10939</v>
      </c>
      <c r="B8265" s="528">
        <v>41975</v>
      </c>
      <c r="C8265" s="535"/>
    </row>
    <row r="8266" spans="1:3" ht="13.5">
      <c r="A8266" s="527" t="s">
        <v>10940</v>
      </c>
      <c r="B8266" s="528">
        <v>41975</v>
      </c>
      <c r="C8266" s="535">
        <v>7</v>
      </c>
    </row>
    <row r="8267" spans="1:3" ht="13.5">
      <c r="A8267" s="527" t="s">
        <v>10941</v>
      </c>
      <c r="B8267" s="528">
        <v>41975</v>
      </c>
      <c r="C8267" s="535"/>
    </row>
    <row r="8268" spans="1:3" ht="13.5">
      <c r="A8268" s="527" t="s">
        <v>10942</v>
      </c>
      <c r="B8268" s="528">
        <v>41975</v>
      </c>
      <c r="C8268" s="535"/>
    </row>
    <row r="8269" spans="1:3" ht="13.5">
      <c r="A8269" s="527" t="s">
        <v>10943</v>
      </c>
      <c r="B8269" s="528">
        <v>41975</v>
      </c>
      <c r="C8269" s="535"/>
    </row>
    <row r="8270" spans="1:3" ht="13.5">
      <c r="A8270" s="527" t="s">
        <v>10944</v>
      </c>
      <c r="B8270" s="528">
        <v>41975</v>
      </c>
      <c r="C8270" s="535"/>
    </row>
    <row r="8271" spans="1:3" ht="13.5">
      <c r="A8271" s="527" t="s">
        <v>10945</v>
      </c>
      <c r="B8271" s="528">
        <v>41975</v>
      </c>
      <c r="C8271" s="535"/>
    </row>
    <row r="8272" spans="1:3" ht="13.5">
      <c r="A8272" s="527" t="s">
        <v>10946</v>
      </c>
      <c r="B8272" s="528">
        <v>41975</v>
      </c>
      <c r="C8272" s="535"/>
    </row>
    <row r="8273" spans="1:3" ht="13.5">
      <c r="A8273" s="527" t="s">
        <v>10947</v>
      </c>
      <c r="B8273" s="528">
        <v>41975</v>
      </c>
      <c r="C8273" s="535"/>
    </row>
    <row r="8274" spans="1:3" ht="13.5">
      <c r="A8274" s="527" t="s">
        <v>10948</v>
      </c>
      <c r="B8274" s="528">
        <v>41975</v>
      </c>
      <c r="C8274" s="535"/>
    </row>
    <row r="8275" spans="1:3" ht="13.5">
      <c r="A8275" s="527" t="s">
        <v>10949</v>
      </c>
      <c r="B8275" s="528">
        <v>41975</v>
      </c>
      <c r="C8275" s="535"/>
    </row>
    <row r="8276" spans="1:3" ht="13.5">
      <c r="A8276" s="527" t="s">
        <v>10950</v>
      </c>
      <c r="B8276" s="528">
        <v>41975</v>
      </c>
      <c r="C8276" s="535"/>
    </row>
    <row r="8277" spans="1:3" ht="13.5">
      <c r="A8277" s="527" t="s">
        <v>10951</v>
      </c>
      <c r="B8277" s="528">
        <v>41975</v>
      </c>
      <c r="C8277" s="535">
        <v>5</v>
      </c>
    </row>
    <row r="8278" spans="1:3" ht="13.5">
      <c r="A8278" s="527" t="s">
        <v>10952</v>
      </c>
      <c r="B8278" s="528">
        <v>41975</v>
      </c>
      <c r="C8278" s="535"/>
    </row>
    <row r="8279" spans="1:3" ht="13.5">
      <c r="A8279" s="527" t="s">
        <v>10953</v>
      </c>
      <c r="B8279" s="528">
        <v>41975</v>
      </c>
      <c r="C8279" s="535"/>
    </row>
    <row r="8280" spans="1:3" ht="13.5">
      <c r="A8280" s="527" t="s">
        <v>10954</v>
      </c>
      <c r="B8280" s="528">
        <v>41975</v>
      </c>
      <c r="C8280" s="535"/>
    </row>
    <row r="8281" spans="1:3" ht="13.5">
      <c r="A8281" s="527" t="s">
        <v>10955</v>
      </c>
      <c r="B8281" s="528">
        <v>41975</v>
      </c>
      <c r="C8281" s="535"/>
    </row>
    <row r="8282" spans="1:3" ht="13.5">
      <c r="A8282" s="527" t="s">
        <v>10956</v>
      </c>
      <c r="B8282" s="528">
        <v>41975</v>
      </c>
      <c r="C8282" s="535"/>
    </row>
    <row r="8283" spans="1:3" ht="13.5">
      <c r="A8283" s="527" t="s">
        <v>10957</v>
      </c>
      <c r="B8283" s="528">
        <v>41975</v>
      </c>
      <c r="C8283" s="535"/>
    </row>
    <row r="8284" spans="1:3" ht="13.5">
      <c r="A8284" s="527" t="s">
        <v>10958</v>
      </c>
      <c r="B8284" s="528">
        <v>41975</v>
      </c>
      <c r="C8284" s="535"/>
    </row>
    <row r="8285" spans="1:3" ht="13.5">
      <c r="A8285" s="527" t="s">
        <v>10959</v>
      </c>
      <c r="B8285" s="528">
        <v>41975</v>
      </c>
      <c r="C8285" s="535"/>
    </row>
    <row r="8286" spans="1:3" ht="13.5">
      <c r="A8286" s="527" t="s">
        <v>10960</v>
      </c>
      <c r="B8286" s="528">
        <v>41975</v>
      </c>
      <c r="C8286" s="535"/>
    </row>
    <row r="8287" spans="1:3" ht="13.5">
      <c r="A8287" s="527" t="s">
        <v>10961</v>
      </c>
      <c r="B8287" s="528">
        <v>41975</v>
      </c>
      <c r="C8287" s="535"/>
    </row>
    <row r="8288" spans="1:3" ht="13.5">
      <c r="A8288" s="527" t="s">
        <v>10962</v>
      </c>
      <c r="B8288" s="528">
        <v>41975</v>
      </c>
      <c r="C8288" s="535">
        <v>5</v>
      </c>
    </row>
    <row r="8289" spans="1:3" ht="13.5">
      <c r="A8289" s="527" t="s">
        <v>10963</v>
      </c>
      <c r="B8289" s="528">
        <v>41975</v>
      </c>
      <c r="C8289" s="535"/>
    </row>
    <row r="8290" spans="1:3" ht="13.5">
      <c r="A8290" s="527" t="s">
        <v>10964</v>
      </c>
      <c r="B8290" s="528">
        <v>41975</v>
      </c>
      <c r="C8290" s="535"/>
    </row>
    <row r="8291" spans="1:3" ht="13.5">
      <c r="A8291" s="527" t="s">
        <v>10965</v>
      </c>
      <c r="B8291" s="528">
        <v>41975</v>
      </c>
      <c r="C8291" s="535"/>
    </row>
    <row r="8292" spans="1:3" ht="13.5">
      <c r="A8292" s="527" t="s">
        <v>10966</v>
      </c>
      <c r="B8292" s="528">
        <v>41975</v>
      </c>
      <c r="C8292" s="535"/>
    </row>
    <row r="8293" spans="1:3" ht="13.5">
      <c r="A8293" s="527" t="s">
        <v>10967</v>
      </c>
      <c r="B8293" s="528">
        <v>41975</v>
      </c>
      <c r="C8293" s="535"/>
    </row>
    <row r="8294" spans="1:3" ht="13.5">
      <c r="A8294" s="527" t="s">
        <v>10968</v>
      </c>
      <c r="B8294" s="528">
        <v>41975</v>
      </c>
      <c r="C8294" s="535"/>
    </row>
    <row r="8295" spans="1:3" ht="13.5">
      <c r="A8295" s="527" t="s">
        <v>10969</v>
      </c>
      <c r="B8295" s="528">
        <v>41975</v>
      </c>
      <c r="C8295" s="535"/>
    </row>
    <row r="8296" spans="1:3" ht="13.5">
      <c r="A8296" s="527" t="s">
        <v>10970</v>
      </c>
      <c r="B8296" s="528">
        <v>41975</v>
      </c>
      <c r="C8296" s="535"/>
    </row>
    <row r="8297" spans="1:3" ht="13.5">
      <c r="A8297" s="527" t="s">
        <v>10971</v>
      </c>
      <c r="B8297" s="528">
        <v>41975</v>
      </c>
      <c r="C8297" s="535"/>
    </row>
    <row r="8298" spans="1:3" ht="13.5">
      <c r="A8298" s="527" t="s">
        <v>10972</v>
      </c>
      <c r="B8298" s="528">
        <v>41975</v>
      </c>
      <c r="C8298" s="535"/>
    </row>
    <row r="8299" spans="1:3" ht="13.5">
      <c r="A8299" s="527" t="s">
        <v>10973</v>
      </c>
      <c r="B8299" s="528">
        <v>41975</v>
      </c>
      <c r="C8299" s="535">
        <v>5</v>
      </c>
    </row>
    <row r="8300" spans="1:3" ht="13.5">
      <c r="A8300" s="527" t="s">
        <v>10974</v>
      </c>
      <c r="B8300" s="528">
        <v>41975</v>
      </c>
      <c r="C8300" s="535"/>
    </row>
    <row r="8301" spans="1:3" ht="13.5">
      <c r="A8301" s="527" t="s">
        <v>10975</v>
      </c>
      <c r="B8301" s="528">
        <v>41975</v>
      </c>
      <c r="C8301" s="535"/>
    </row>
    <row r="8302" spans="1:3" ht="13.5">
      <c r="A8302" s="527" t="s">
        <v>10976</v>
      </c>
      <c r="B8302" s="528">
        <v>41975</v>
      </c>
      <c r="C8302" s="535"/>
    </row>
    <row r="8303" spans="1:3" ht="13.5">
      <c r="A8303" s="527" t="s">
        <v>10977</v>
      </c>
      <c r="B8303" s="528">
        <v>41975</v>
      </c>
      <c r="C8303" s="535"/>
    </row>
    <row r="8304" spans="1:3" ht="13.5">
      <c r="A8304" s="527" t="s">
        <v>10978</v>
      </c>
      <c r="B8304" s="528">
        <v>41975</v>
      </c>
      <c r="C8304" s="535"/>
    </row>
    <row r="8305" spans="1:3" ht="13.5">
      <c r="A8305" s="527" t="s">
        <v>10979</v>
      </c>
      <c r="B8305" s="528">
        <v>41975</v>
      </c>
      <c r="C8305" s="535"/>
    </row>
    <row r="8306" spans="1:3" ht="13.5">
      <c r="A8306" s="527" t="s">
        <v>10980</v>
      </c>
      <c r="B8306" s="528">
        <v>41975</v>
      </c>
      <c r="C8306" s="535"/>
    </row>
    <row r="8307" spans="1:3" ht="13.5">
      <c r="A8307" s="527" t="s">
        <v>10981</v>
      </c>
      <c r="B8307" s="528">
        <v>41975</v>
      </c>
      <c r="C8307" s="535"/>
    </row>
    <row r="8308" spans="1:3" ht="13.5">
      <c r="A8308" s="527" t="s">
        <v>10982</v>
      </c>
      <c r="B8308" s="528">
        <v>41975</v>
      </c>
      <c r="C8308" s="535"/>
    </row>
    <row r="8309" spans="1:3" ht="13.5">
      <c r="A8309" s="527" t="s">
        <v>10983</v>
      </c>
      <c r="B8309" s="528">
        <v>41975</v>
      </c>
      <c r="C8309" s="535"/>
    </row>
    <row r="8310" spans="1:3" ht="13.5">
      <c r="A8310" s="527" t="s">
        <v>10984</v>
      </c>
      <c r="B8310" s="528">
        <v>41975</v>
      </c>
      <c r="C8310" s="535">
        <v>5</v>
      </c>
    </row>
    <row r="8311" spans="1:3" ht="13.5">
      <c r="A8311" s="527" t="s">
        <v>10985</v>
      </c>
      <c r="B8311" s="528">
        <v>41975</v>
      </c>
      <c r="C8311" s="535"/>
    </row>
    <row r="8312" spans="1:3" ht="13.5">
      <c r="A8312" s="527" t="s">
        <v>10986</v>
      </c>
      <c r="B8312" s="528">
        <v>41975</v>
      </c>
      <c r="C8312" s="535"/>
    </row>
    <row r="8313" spans="1:3" ht="13.5">
      <c r="A8313" s="527" t="s">
        <v>10987</v>
      </c>
      <c r="B8313" s="528">
        <v>41975</v>
      </c>
      <c r="C8313" s="535"/>
    </row>
    <row r="8314" spans="1:3" ht="13.5">
      <c r="A8314" s="527" t="s">
        <v>10988</v>
      </c>
      <c r="B8314" s="528">
        <v>41975</v>
      </c>
      <c r="C8314" s="535"/>
    </row>
    <row r="8315" spans="1:3" ht="13.5">
      <c r="A8315" s="527" t="s">
        <v>10989</v>
      </c>
      <c r="B8315" s="528">
        <v>41975</v>
      </c>
      <c r="C8315" s="535"/>
    </row>
    <row r="8316" spans="1:3" ht="13.5">
      <c r="A8316" s="527" t="s">
        <v>10990</v>
      </c>
      <c r="B8316" s="528">
        <v>41975</v>
      </c>
      <c r="C8316" s="535"/>
    </row>
    <row r="8317" spans="1:3" ht="13.5">
      <c r="A8317" s="527" t="s">
        <v>10991</v>
      </c>
      <c r="B8317" s="528">
        <v>41975</v>
      </c>
      <c r="C8317" s="535"/>
    </row>
    <row r="8318" spans="1:3" ht="13.5">
      <c r="A8318" s="527" t="s">
        <v>10992</v>
      </c>
      <c r="B8318" s="528">
        <v>41975</v>
      </c>
      <c r="C8318" s="535"/>
    </row>
    <row r="8319" spans="1:3" ht="13.5">
      <c r="A8319" s="527" t="s">
        <v>10993</v>
      </c>
      <c r="B8319" s="528">
        <v>41975</v>
      </c>
      <c r="C8319" s="535"/>
    </row>
    <row r="8320" spans="1:3" ht="13.5">
      <c r="A8320" s="527" t="s">
        <v>10994</v>
      </c>
      <c r="B8320" s="528">
        <v>41975</v>
      </c>
      <c r="C8320" s="535"/>
    </row>
    <row r="8321" spans="1:3" ht="13.5">
      <c r="A8321" s="527" t="s">
        <v>10995</v>
      </c>
      <c r="B8321" s="528">
        <v>41975</v>
      </c>
      <c r="C8321" s="535">
        <v>5</v>
      </c>
    </row>
    <row r="8322" spans="1:3" ht="13.5">
      <c r="A8322" s="527" t="s">
        <v>10996</v>
      </c>
      <c r="B8322" s="528">
        <v>41975</v>
      </c>
      <c r="C8322" s="535"/>
    </row>
    <row r="8323" spans="1:3" ht="13.5">
      <c r="A8323" s="527" t="s">
        <v>10997</v>
      </c>
      <c r="B8323" s="528">
        <v>41975</v>
      </c>
      <c r="C8323" s="535"/>
    </row>
    <row r="8324" spans="1:3" ht="13.5">
      <c r="A8324" s="527" t="s">
        <v>10998</v>
      </c>
      <c r="B8324" s="528">
        <v>41975</v>
      </c>
      <c r="C8324" s="535"/>
    </row>
    <row r="8325" spans="1:3" ht="13.5">
      <c r="A8325" s="527" t="s">
        <v>10999</v>
      </c>
      <c r="B8325" s="528">
        <v>41975</v>
      </c>
      <c r="C8325" s="535"/>
    </row>
    <row r="8326" spans="1:3" ht="13.5">
      <c r="A8326" s="527" t="s">
        <v>11000</v>
      </c>
      <c r="B8326" s="528">
        <v>41975</v>
      </c>
      <c r="C8326" s="535"/>
    </row>
    <row r="8327" spans="1:3" ht="13.5">
      <c r="A8327" s="527" t="s">
        <v>11001</v>
      </c>
      <c r="B8327" s="528">
        <v>41975</v>
      </c>
      <c r="C8327" s="535"/>
    </row>
    <row r="8328" spans="1:3" ht="13.5">
      <c r="A8328" s="527" t="s">
        <v>11002</v>
      </c>
      <c r="B8328" s="528">
        <v>41975</v>
      </c>
      <c r="C8328" s="535"/>
    </row>
    <row r="8329" spans="1:3" ht="13.5">
      <c r="A8329" s="527" t="s">
        <v>11003</v>
      </c>
      <c r="B8329" s="528">
        <v>41975</v>
      </c>
      <c r="C8329" s="535"/>
    </row>
    <row r="8330" spans="1:3" ht="13.5">
      <c r="A8330" s="527" t="s">
        <v>11004</v>
      </c>
      <c r="B8330" s="528">
        <v>41975</v>
      </c>
      <c r="C8330" s="535"/>
    </row>
    <row r="8331" spans="1:3" ht="13.5">
      <c r="A8331" s="527" t="s">
        <v>11005</v>
      </c>
      <c r="B8331" s="528">
        <v>41975</v>
      </c>
      <c r="C8331" s="535"/>
    </row>
    <row r="8332" spans="1:3" ht="13.5">
      <c r="A8332" s="527" t="s">
        <v>11006</v>
      </c>
      <c r="B8332" s="528">
        <v>41975</v>
      </c>
      <c r="C8332" s="535"/>
    </row>
    <row r="8333" spans="1:3" ht="13.5">
      <c r="A8333" s="527" t="s">
        <v>11007</v>
      </c>
      <c r="B8333" s="528">
        <v>41975</v>
      </c>
      <c r="C8333" s="535"/>
    </row>
    <row r="8334" spans="1:3" ht="13.5">
      <c r="A8334" s="527" t="s">
        <v>11008</v>
      </c>
      <c r="B8334" s="528">
        <v>41975</v>
      </c>
      <c r="C8334" s="535">
        <v>20</v>
      </c>
    </row>
    <row r="8335" spans="1:3" ht="13.5">
      <c r="A8335" s="527" t="s">
        <v>11009</v>
      </c>
      <c r="B8335" s="528">
        <v>41975</v>
      </c>
      <c r="C8335" s="535">
        <v>30</v>
      </c>
    </row>
    <row r="8336" spans="1:3" ht="13.5">
      <c r="A8336" s="527" t="s">
        <v>11010</v>
      </c>
      <c r="B8336" s="528">
        <v>41975</v>
      </c>
      <c r="C8336" s="535"/>
    </row>
    <row r="8337" spans="1:3" ht="13.5">
      <c r="A8337" s="527" t="s">
        <v>11011</v>
      </c>
      <c r="B8337" s="528">
        <v>41975</v>
      </c>
      <c r="C8337" s="535"/>
    </row>
    <row r="8338" spans="1:3" ht="13.5">
      <c r="A8338" s="527" t="s">
        <v>11012</v>
      </c>
      <c r="B8338" s="528">
        <v>41975</v>
      </c>
      <c r="C8338" s="535"/>
    </row>
    <row r="8339" spans="1:3" ht="13.5">
      <c r="A8339" s="527" t="s">
        <v>11013</v>
      </c>
      <c r="B8339" s="528">
        <v>41975</v>
      </c>
      <c r="C8339" s="535"/>
    </row>
    <row r="8340" spans="1:3" ht="13.5">
      <c r="A8340" s="527" t="s">
        <v>11014</v>
      </c>
      <c r="B8340" s="528">
        <v>41975</v>
      </c>
      <c r="C8340" s="535"/>
    </row>
    <row r="8341" spans="1:3" ht="13.5">
      <c r="A8341" s="527" t="s">
        <v>11015</v>
      </c>
      <c r="B8341" s="528">
        <v>41975</v>
      </c>
      <c r="C8341" s="535"/>
    </row>
    <row r="8342" spans="1:3" ht="13.5">
      <c r="A8342" s="527" t="s">
        <v>11016</v>
      </c>
      <c r="B8342" s="528">
        <v>41975</v>
      </c>
      <c r="C8342" s="535"/>
    </row>
    <row r="8343" spans="1:3" ht="13.5">
      <c r="A8343" s="527" t="s">
        <v>11017</v>
      </c>
      <c r="B8343" s="528">
        <v>41975</v>
      </c>
      <c r="C8343" s="535"/>
    </row>
    <row r="8344" spans="1:3" ht="13.5">
      <c r="A8344" s="527" t="s">
        <v>11018</v>
      </c>
      <c r="B8344" s="528">
        <v>41975</v>
      </c>
      <c r="C8344" s="535"/>
    </row>
    <row r="8345" spans="1:3" ht="13.5">
      <c r="A8345" s="527" t="s">
        <v>11019</v>
      </c>
      <c r="B8345" s="528">
        <v>41975</v>
      </c>
      <c r="C8345" s="535"/>
    </row>
    <row r="8346" spans="1:3" ht="13.5">
      <c r="A8346" s="527" t="s">
        <v>11020</v>
      </c>
      <c r="B8346" s="528">
        <v>41975</v>
      </c>
      <c r="C8346" s="535"/>
    </row>
    <row r="8347" spans="1:3" ht="13.5">
      <c r="A8347" s="527" t="s">
        <v>11021</v>
      </c>
      <c r="B8347" s="528">
        <v>41975</v>
      </c>
      <c r="C8347" s="535"/>
    </row>
    <row r="8348" spans="1:3" ht="13.5">
      <c r="A8348" s="527" t="s">
        <v>11022</v>
      </c>
      <c r="B8348" s="528">
        <v>41975</v>
      </c>
      <c r="C8348" s="535"/>
    </row>
    <row r="8349" spans="1:3" ht="13.5">
      <c r="A8349" s="527" t="s">
        <v>11023</v>
      </c>
      <c r="B8349" s="528">
        <v>41975</v>
      </c>
      <c r="C8349" s="535">
        <v>2</v>
      </c>
    </row>
    <row r="8350" spans="1:3" ht="13.5">
      <c r="A8350" s="527" t="s">
        <v>11024</v>
      </c>
      <c r="B8350" s="528">
        <v>41975</v>
      </c>
      <c r="C8350" s="535">
        <v>2</v>
      </c>
    </row>
    <row r="8351" spans="1:3" ht="13.5">
      <c r="A8351" s="527" t="s">
        <v>11025</v>
      </c>
      <c r="B8351" s="528">
        <v>41975</v>
      </c>
      <c r="C8351" s="535">
        <v>2</v>
      </c>
    </row>
    <row r="8352" spans="1:3" ht="13.5">
      <c r="A8352" s="527" t="s">
        <v>11026</v>
      </c>
      <c r="B8352" s="528">
        <v>41975</v>
      </c>
      <c r="C8352" s="535">
        <v>2</v>
      </c>
    </row>
    <row r="8353" spans="1:3" ht="13.5">
      <c r="A8353" s="527" t="s">
        <v>11027</v>
      </c>
      <c r="B8353" s="528">
        <v>41975</v>
      </c>
      <c r="C8353" s="535">
        <v>2</v>
      </c>
    </row>
    <row r="8354" spans="1:3" ht="13.5">
      <c r="A8354" s="527" t="s">
        <v>11028</v>
      </c>
      <c r="B8354" s="528">
        <v>41975</v>
      </c>
      <c r="C8354" s="535"/>
    </row>
    <row r="8355" spans="1:3" ht="13.5">
      <c r="A8355" s="527" t="s">
        <v>11029</v>
      </c>
      <c r="B8355" s="528">
        <v>41975</v>
      </c>
      <c r="C8355" s="535"/>
    </row>
    <row r="8356" spans="1:3" ht="13.5">
      <c r="A8356" s="527" t="s">
        <v>11030</v>
      </c>
      <c r="B8356" s="528">
        <v>41975</v>
      </c>
      <c r="C8356" s="535"/>
    </row>
    <row r="8357" spans="1:3" ht="13.5">
      <c r="A8357" s="527" t="s">
        <v>11031</v>
      </c>
      <c r="B8357" s="528">
        <v>41975</v>
      </c>
      <c r="C8357" s="535"/>
    </row>
    <row r="8358" spans="1:3" ht="13.5">
      <c r="A8358" s="527" t="s">
        <v>11032</v>
      </c>
      <c r="B8358" s="528">
        <v>41975</v>
      </c>
      <c r="C8358" s="535"/>
    </row>
    <row r="8359" spans="1:3" ht="13.5">
      <c r="A8359" s="527" t="s">
        <v>11033</v>
      </c>
      <c r="B8359" s="528">
        <v>41975</v>
      </c>
      <c r="C8359" s="535"/>
    </row>
    <row r="8360" spans="1:3" ht="13.5">
      <c r="A8360" s="527" t="s">
        <v>11034</v>
      </c>
      <c r="B8360" s="528">
        <v>41975</v>
      </c>
      <c r="C8360" s="535">
        <v>2</v>
      </c>
    </row>
    <row r="8361" spans="1:3" ht="13.5">
      <c r="A8361" s="527" t="s">
        <v>11035</v>
      </c>
      <c r="B8361" s="528">
        <v>41975</v>
      </c>
      <c r="C8361" s="535">
        <v>2</v>
      </c>
    </row>
    <row r="8362" spans="1:3" ht="13.5">
      <c r="A8362" s="527" t="s">
        <v>11036</v>
      </c>
      <c r="B8362" s="528">
        <v>41975</v>
      </c>
      <c r="C8362" s="535">
        <v>2</v>
      </c>
    </row>
    <row r="8363" spans="1:3" ht="13.5">
      <c r="A8363" s="527" t="s">
        <v>11037</v>
      </c>
      <c r="B8363" s="528">
        <v>41975</v>
      </c>
      <c r="C8363" s="535">
        <v>2</v>
      </c>
    </row>
    <row r="8364" spans="1:3" ht="13.5">
      <c r="A8364" s="527" t="s">
        <v>11038</v>
      </c>
      <c r="B8364" s="528">
        <v>41975</v>
      </c>
      <c r="C8364" s="535">
        <v>2</v>
      </c>
    </row>
    <row r="8365" spans="1:3" ht="13.5">
      <c r="A8365" s="527" t="s">
        <v>11039</v>
      </c>
      <c r="B8365" s="528">
        <v>41975</v>
      </c>
      <c r="C8365" s="535"/>
    </row>
    <row r="8366" spans="1:3" ht="13.5">
      <c r="A8366" s="527" t="s">
        <v>11040</v>
      </c>
      <c r="B8366" s="528">
        <v>41975</v>
      </c>
      <c r="C8366" s="535"/>
    </row>
    <row r="8367" spans="1:3" ht="13.5">
      <c r="A8367" s="527" t="s">
        <v>11041</v>
      </c>
      <c r="B8367" s="528">
        <v>41975</v>
      </c>
      <c r="C8367" s="535"/>
    </row>
    <row r="8368" spans="1:3" ht="13.5">
      <c r="A8368" s="527" t="s">
        <v>11042</v>
      </c>
      <c r="B8368" s="528">
        <v>41975</v>
      </c>
      <c r="C8368" s="535"/>
    </row>
    <row r="8369" spans="1:3" ht="13.5">
      <c r="A8369" s="527" t="s">
        <v>11043</v>
      </c>
      <c r="B8369" s="528">
        <v>41975</v>
      </c>
      <c r="C8369" s="535"/>
    </row>
    <row r="8370" spans="1:3" ht="13.5">
      <c r="A8370" s="527" t="s">
        <v>11044</v>
      </c>
      <c r="B8370" s="528">
        <v>41975</v>
      </c>
      <c r="C8370" s="535"/>
    </row>
    <row r="8371" spans="1:3" ht="13.5">
      <c r="A8371" s="527" t="s">
        <v>11045</v>
      </c>
      <c r="B8371" s="528">
        <v>41975</v>
      </c>
      <c r="C8371" s="535">
        <v>2</v>
      </c>
    </row>
    <row r="8372" spans="1:3" ht="13.5">
      <c r="A8372" s="527" t="s">
        <v>11046</v>
      </c>
      <c r="B8372" s="528">
        <v>41975</v>
      </c>
      <c r="C8372" s="535">
        <v>2</v>
      </c>
    </row>
    <row r="8373" spans="1:3" ht="13.5">
      <c r="A8373" s="527" t="s">
        <v>11047</v>
      </c>
      <c r="B8373" s="528">
        <v>41975</v>
      </c>
      <c r="C8373" s="535">
        <v>2</v>
      </c>
    </row>
    <row r="8374" spans="1:3" ht="13.5">
      <c r="A8374" s="527" t="s">
        <v>11048</v>
      </c>
      <c r="B8374" s="528">
        <v>41975</v>
      </c>
      <c r="C8374" s="535">
        <v>2</v>
      </c>
    </row>
    <row r="8375" spans="1:3" ht="13.5">
      <c r="A8375" s="527" t="s">
        <v>11049</v>
      </c>
      <c r="B8375" s="528">
        <v>41975</v>
      </c>
      <c r="C8375" s="535">
        <v>2</v>
      </c>
    </row>
    <row r="8376" spans="1:3" ht="13.5">
      <c r="A8376" s="527" t="s">
        <v>11050</v>
      </c>
      <c r="B8376" s="528">
        <v>41975</v>
      </c>
      <c r="C8376" s="535"/>
    </row>
    <row r="8377" spans="1:3" ht="13.5">
      <c r="A8377" s="527" t="s">
        <v>11051</v>
      </c>
      <c r="B8377" s="528">
        <v>41975</v>
      </c>
      <c r="C8377" s="535"/>
    </row>
    <row r="8378" spans="1:3" ht="13.5">
      <c r="A8378" s="527" t="s">
        <v>11052</v>
      </c>
      <c r="B8378" s="528">
        <v>41975</v>
      </c>
      <c r="C8378" s="535"/>
    </row>
    <row r="8379" spans="1:3" ht="13.5">
      <c r="A8379" s="527" t="s">
        <v>11053</v>
      </c>
      <c r="B8379" s="528">
        <v>41975</v>
      </c>
      <c r="C8379" s="535"/>
    </row>
    <row r="8380" spans="1:3" ht="13.5">
      <c r="A8380" s="527" t="s">
        <v>11054</v>
      </c>
      <c r="B8380" s="528">
        <v>41975</v>
      </c>
      <c r="C8380" s="535"/>
    </row>
    <row r="8381" spans="1:3" ht="13.5">
      <c r="A8381" s="527" t="s">
        <v>11055</v>
      </c>
      <c r="B8381" s="528">
        <v>41975</v>
      </c>
      <c r="C8381" s="535"/>
    </row>
    <row r="8382" spans="1:3" ht="13.5">
      <c r="A8382" s="527" t="s">
        <v>11056</v>
      </c>
      <c r="B8382" s="528">
        <v>41975</v>
      </c>
      <c r="C8382" s="535"/>
    </row>
    <row r="8383" spans="1:3" ht="13.5">
      <c r="A8383" s="527" t="s">
        <v>11057</v>
      </c>
      <c r="B8383" s="528">
        <v>41975</v>
      </c>
      <c r="C8383" s="535">
        <v>2</v>
      </c>
    </row>
    <row r="8384" spans="1:3" ht="13.5">
      <c r="A8384" s="527" t="s">
        <v>11058</v>
      </c>
      <c r="B8384" s="528">
        <v>41975</v>
      </c>
      <c r="C8384" s="535">
        <v>2</v>
      </c>
    </row>
    <row r="8385" spans="1:3" ht="13.5">
      <c r="A8385" s="527" t="s">
        <v>11059</v>
      </c>
      <c r="B8385" s="528">
        <v>41975</v>
      </c>
      <c r="C8385" s="535">
        <v>2</v>
      </c>
    </row>
    <row r="8386" spans="1:3" ht="13.5">
      <c r="A8386" s="527" t="s">
        <v>11060</v>
      </c>
      <c r="B8386" s="528">
        <v>41975</v>
      </c>
      <c r="C8386" s="535"/>
    </row>
    <row r="8387" spans="1:3" ht="13.5">
      <c r="A8387" s="527" t="s">
        <v>11061</v>
      </c>
      <c r="B8387" s="528">
        <v>41975</v>
      </c>
      <c r="C8387" s="535"/>
    </row>
    <row r="8388" spans="1:3" ht="13.5">
      <c r="A8388" s="527" t="s">
        <v>11062</v>
      </c>
      <c r="B8388" s="528">
        <v>41975</v>
      </c>
      <c r="C8388" s="535"/>
    </row>
    <row r="8389" spans="1:3" ht="13.5">
      <c r="A8389" s="527" t="s">
        <v>11063</v>
      </c>
      <c r="B8389" s="528">
        <v>41975</v>
      </c>
      <c r="C8389" s="535"/>
    </row>
    <row r="8390" spans="1:3" ht="13.5">
      <c r="A8390" s="527" t="s">
        <v>11064</v>
      </c>
      <c r="B8390" s="528">
        <v>41975</v>
      </c>
      <c r="C8390" s="535"/>
    </row>
    <row r="8391" spans="1:3" ht="13.5">
      <c r="A8391" s="527" t="s">
        <v>11065</v>
      </c>
      <c r="B8391" s="528">
        <v>41975</v>
      </c>
      <c r="C8391" s="535"/>
    </row>
    <row r="8392" spans="1:3" ht="13.5">
      <c r="A8392" s="527" t="s">
        <v>11066</v>
      </c>
      <c r="B8392" s="528">
        <v>41975</v>
      </c>
      <c r="C8392" s="535"/>
    </row>
    <row r="8393" spans="1:3" ht="13.5">
      <c r="A8393" s="527" t="s">
        <v>11067</v>
      </c>
      <c r="B8393" s="528">
        <v>41975</v>
      </c>
      <c r="C8393" s="535">
        <v>2</v>
      </c>
    </row>
    <row r="8394" spans="1:3" ht="13.5">
      <c r="A8394" s="527" t="s">
        <v>11068</v>
      </c>
      <c r="B8394" s="528">
        <v>41975</v>
      </c>
      <c r="C8394" s="535">
        <v>2</v>
      </c>
    </row>
    <row r="8395" spans="1:3" ht="13.5">
      <c r="A8395" s="527" t="s">
        <v>11069</v>
      </c>
      <c r="B8395" s="528">
        <v>41975</v>
      </c>
      <c r="C8395" s="535">
        <v>2</v>
      </c>
    </row>
    <row r="8396" spans="1:3" ht="13.5">
      <c r="A8396" s="527" t="s">
        <v>11070</v>
      </c>
      <c r="B8396" s="528">
        <v>41975</v>
      </c>
      <c r="C8396" s="535">
        <v>2</v>
      </c>
    </row>
    <row r="8397" spans="1:3" ht="13.5">
      <c r="A8397" s="527" t="s">
        <v>11071</v>
      </c>
      <c r="B8397" s="528">
        <v>41975</v>
      </c>
      <c r="C8397" s="535">
        <v>2</v>
      </c>
    </row>
    <row r="8398" spans="1:3" ht="13.5">
      <c r="A8398" s="527" t="s">
        <v>11072</v>
      </c>
      <c r="B8398" s="528">
        <v>41975</v>
      </c>
      <c r="C8398" s="535"/>
    </row>
    <row r="8399" spans="1:3" ht="13.5">
      <c r="A8399" s="527" t="s">
        <v>11073</v>
      </c>
      <c r="B8399" s="528">
        <v>41975</v>
      </c>
      <c r="C8399" s="535"/>
    </row>
    <row r="8400" spans="1:3" ht="13.5">
      <c r="A8400" s="527" t="s">
        <v>11074</v>
      </c>
      <c r="B8400" s="528">
        <v>41975</v>
      </c>
      <c r="C8400" s="535"/>
    </row>
    <row r="8401" spans="1:3" ht="13.5">
      <c r="A8401" s="527" t="s">
        <v>11075</v>
      </c>
      <c r="B8401" s="528">
        <v>41975</v>
      </c>
      <c r="C8401" s="535"/>
    </row>
    <row r="8402" spans="1:3" ht="13.5">
      <c r="A8402" s="527" t="s">
        <v>11076</v>
      </c>
      <c r="B8402" s="528">
        <v>41975</v>
      </c>
      <c r="C8402" s="535"/>
    </row>
    <row r="8403" spans="1:3" ht="13.5">
      <c r="A8403" s="527" t="s">
        <v>11077</v>
      </c>
      <c r="B8403" s="528">
        <v>41975</v>
      </c>
      <c r="C8403" s="535"/>
    </row>
    <row r="8404" spans="1:3" ht="13.5">
      <c r="A8404" s="527" t="s">
        <v>11078</v>
      </c>
      <c r="B8404" s="528">
        <v>41975</v>
      </c>
      <c r="C8404" s="535">
        <v>2</v>
      </c>
    </row>
    <row r="8405" spans="1:3" ht="13.5">
      <c r="A8405" s="527" t="s">
        <v>11079</v>
      </c>
      <c r="B8405" s="528">
        <v>41975</v>
      </c>
      <c r="C8405" s="535">
        <v>2</v>
      </c>
    </row>
    <row r="8406" spans="1:3" ht="13.5">
      <c r="A8406" s="527" t="s">
        <v>11080</v>
      </c>
      <c r="B8406" s="528">
        <v>41975</v>
      </c>
      <c r="C8406" s="535">
        <v>2</v>
      </c>
    </row>
    <row r="8407" spans="1:3" ht="13.5">
      <c r="A8407" s="527" t="s">
        <v>11081</v>
      </c>
      <c r="B8407" s="528">
        <v>41975</v>
      </c>
      <c r="C8407" s="535">
        <v>2</v>
      </c>
    </row>
    <row r="8408" spans="1:3" ht="13.5">
      <c r="A8408" s="527" t="s">
        <v>11082</v>
      </c>
      <c r="B8408" s="528">
        <v>41975</v>
      </c>
      <c r="C8408" s="535">
        <v>2</v>
      </c>
    </row>
    <row r="8409" spans="1:3" ht="13.5">
      <c r="A8409" s="527" t="s">
        <v>11083</v>
      </c>
      <c r="B8409" s="528">
        <v>41975</v>
      </c>
      <c r="C8409" s="535">
        <v>5</v>
      </c>
    </row>
    <row r="8410" spans="1:3" ht="13.5">
      <c r="A8410" s="527" t="s">
        <v>11084</v>
      </c>
      <c r="B8410" s="528">
        <v>41975</v>
      </c>
      <c r="C8410" s="535"/>
    </row>
    <row r="8411" spans="1:3" ht="13.5">
      <c r="A8411" s="527" t="s">
        <v>11085</v>
      </c>
      <c r="B8411" s="528">
        <v>41975</v>
      </c>
      <c r="C8411" s="535"/>
    </row>
    <row r="8412" spans="1:3" ht="13.5">
      <c r="A8412" s="527" t="s">
        <v>11086</v>
      </c>
      <c r="B8412" s="528">
        <v>41975</v>
      </c>
      <c r="C8412" s="535"/>
    </row>
    <row r="8413" spans="1:3" ht="13.5">
      <c r="A8413" s="527" t="s">
        <v>11087</v>
      </c>
      <c r="B8413" s="528">
        <v>41975</v>
      </c>
      <c r="C8413" s="535"/>
    </row>
    <row r="8414" spans="1:3" ht="13.5">
      <c r="A8414" s="527" t="s">
        <v>11088</v>
      </c>
      <c r="B8414" s="528">
        <v>41975</v>
      </c>
      <c r="C8414" s="535"/>
    </row>
    <row r="8415" spans="1:3" ht="13.5">
      <c r="A8415" s="527" t="s">
        <v>11089</v>
      </c>
      <c r="B8415" s="528">
        <v>41975</v>
      </c>
      <c r="C8415" s="535"/>
    </row>
    <row r="8416" spans="1:3" ht="13.5">
      <c r="A8416" s="527" t="s">
        <v>11090</v>
      </c>
      <c r="B8416" s="528">
        <v>41975</v>
      </c>
      <c r="C8416" s="535"/>
    </row>
    <row r="8417" spans="1:3" ht="13.5">
      <c r="A8417" s="527" t="s">
        <v>11091</v>
      </c>
      <c r="B8417" s="528">
        <v>41975</v>
      </c>
      <c r="C8417" s="535"/>
    </row>
    <row r="8418" spans="1:3" ht="13.5">
      <c r="A8418" s="527" t="s">
        <v>11092</v>
      </c>
      <c r="B8418" s="528">
        <v>41975</v>
      </c>
      <c r="C8418" s="535"/>
    </row>
    <row r="8419" spans="1:3" ht="13.5">
      <c r="A8419" s="527" t="s">
        <v>11093</v>
      </c>
      <c r="B8419" s="528">
        <v>41975</v>
      </c>
      <c r="C8419" s="535"/>
    </row>
    <row r="8420" spans="1:3" ht="13.5">
      <c r="A8420" s="527" t="s">
        <v>11094</v>
      </c>
      <c r="B8420" s="528">
        <v>41975</v>
      </c>
      <c r="C8420" s="535">
        <v>7</v>
      </c>
    </row>
    <row r="8421" spans="1:3" ht="13.5">
      <c r="A8421" s="527" t="s">
        <v>11095</v>
      </c>
      <c r="B8421" s="528">
        <v>41975</v>
      </c>
      <c r="C8421" s="535"/>
    </row>
    <row r="8422" spans="1:3" ht="13.5">
      <c r="A8422" s="527" t="s">
        <v>11096</v>
      </c>
      <c r="B8422" s="528">
        <v>41975</v>
      </c>
      <c r="C8422" s="535"/>
    </row>
    <row r="8423" spans="1:3" ht="13.5">
      <c r="A8423" s="527" t="s">
        <v>11097</v>
      </c>
      <c r="B8423" s="528">
        <v>41975</v>
      </c>
      <c r="C8423" s="535"/>
    </row>
    <row r="8424" spans="1:3" ht="13.5">
      <c r="A8424" s="527" t="s">
        <v>11098</v>
      </c>
      <c r="B8424" s="528">
        <v>41975</v>
      </c>
      <c r="C8424" s="535"/>
    </row>
    <row r="8425" spans="1:3" ht="13.5">
      <c r="A8425" s="527" t="s">
        <v>11099</v>
      </c>
      <c r="B8425" s="528">
        <v>41975</v>
      </c>
      <c r="C8425" s="535"/>
    </row>
    <row r="8426" spans="1:3" ht="13.5">
      <c r="A8426" s="527" t="s">
        <v>11100</v>
      </c>
      <c r="B8426" s="528">
        <v>41975</v>
      </c>
      <c r="C8426" s="535"/>
    </row>
    <row r="8427" spans="1:3" ht="13.5">
      <c r="A8427" s="527" t="s">
        <v>11101</v>
      </c>
      <c r="B8427" s="528">
        <v>41975</v>
      </c>
      <c r="C8427" s="535"/>
    </row>
    <row r="8428" spans="1:3" ht="13.5">
      <c r="A8428" s="527" t="s">
        <v>11102</v>
      </c>
      <c r="B8428" s="528">
        <v>41975</v>
      </c>
      <c r="C8428" s="535"/>
    </row>
    <row r="8429" spans="1:3" ht="13.5">
      <c r="A8429" s="527" t="s">
        <v>11103</v>
      </c>
      <c r="B8429" s="528">
        <v>41975</v>
      </c>
      <c r="C8429" s="535"/>
    </row>
    <row r="8430" spans="1:3" ht="13.5">
      <c r="A8430" s="527" t="s">
        <v>11104</v>
      </c>
      <c r="B8430" s="528">
        <v>41975</v>
      </c>
      <c r="C8430" s="535"/>
    </row>
    <row r="8431" spans="1:3" ht="13.5">
      <c r="A8431" s="527" t="s">
        <v>11105</v>
      </c>
      <c r="B8431" s="528">
        <v>41975</v>
      </c>
      <c r="C8431" s="535">
        <v>5</v>
      </c>
    </row>
    <row r="8432" spans="1:3" ht="13.5">
      <c r="A8432" s="527" t="s">
        <v>11106</v>
      </c>
      <c r="B8432" s="528">
        <v>41975</v>
      </c>
      <c r="C8432" s="535"/>
    </row>
    <row r="8433" spans="1:3" ht="13.5">
      <c r="A8433" s="527" t="s">
        <v>11107</v>
      </c>
      <c r="B8433" s="528">
        <v>41975</v>
      </c>
      <c r="C8433" s="535"/>
    </row>
    <row r="8434" spans="1:3" ht="13.5">
      <c r="A8434" s="527" t="s">
        <v>11108</v>
      </c>
      <c r="B8434" s="528">
        <v>41975</v>
      </c>
      <c r="C8434" s="535"/>
    </row>
    <row r="8435" spans="1:3" ht="13.5">
      <c r="A8435" s="527" t="s">
        <v>11109</v>
      </c>
      <c r="B8435" s="528">
        <v>41975</v>
      </c>
      <c r="C8435" s="535"/>
    </row>
    <row r="8436" spans="1:3" ht="13.5">
      <c r="A8436" s="527" t="s">
        <v>11110</v>
      </c>
      <c r="B8436" s="528">
        <v>41975</v>
      </c>
      <c r="C8436" s="535"/>
    </row>
    <row r="8437" spans="1:3" ht="13.5">
      <c r="A8437" s="527" t="s">
        <v>11111</v>
      </c>
      <c r="B8437" s="528">
        <v>41975</v>
      </c>
      <c r="C8437" s="535"/>
    </row>
    <row r="8438" spans="1:3" ht="13.5">
      <c r="A8438" s="527" t="s">
        <v>11112</v>
      </c>
      <c r="B8438" s="528">
        <v>41975</v>
      </c>
      <c r="C8438" s="535"/>
    </row>
    <row r="8439" spans="1:3" ht="13.5">
      <c r="A8439" s="527" t="s">
        <v>11113</v>
      </c>
      <c r="B8439" s="528">
        <v>41975</v>
      </c>
      <c r="C8439" s="535"/>
    </row>
    <row r="8440" spans="1:3" ht="13.5">
      <c r="A8440" s="527" t="s">
        <v>11114</v>
      </c>
      <c r="B8440" s="528">
        <v>41975</v>
      </c>
      <c r="C8440" s="535"/>
    </row>
    <row r="8441" spans="1:3" ht="13.5">
      <c r="A8441" s="527" t="s">
        <v>11115</v>
      </c>
      <c r="B8441" s="528">
        <v>41975</v>
      </c>
      <c r="C8441" s="535"/>
    </row>
    <row r="8442" spans="1:3" ht="13.5">
      <c r="A8442" s="527" t="s">
        <v>11116</v>
      </c>
      <c r="B8442" s="528">
        <v>41975</v>
      </c>
      <c r="C8442" s="535">
        <v>5</v>
      </c>
    </row>
    <row r="8443" spans="1:3" ht="13.5">
      <c r="A8443" s="527" t="s">
        <v>11117</v>
      </c>
      <c r="B8443" s="528">
        <v>41975</v>
      </c>
      <c r="C8443" s="535"/>
    </row>
    <row r="8444" spans="1:3" ht="13.5">
      <c r="A8444" s="527" t="s">
        <v>11118</v>
      </c>
      <c r="B8444" s="528">
        <v>41975</v>
      </c>
      <c r="C8444" s="535"/>
    </row>
    <row r="8445" spans="1:3" ht="13.5">
      <c r="A8445" s="527" t="s">
        <v>11119</v>
      </c>
      <c r="B8445" s="528">
        <v>41975</v>
      </c>
      <c r="C8445" s="535"/>
    </row>
    <row r="8446" spans="1:3" ht="13.5">
      <c r="A8446" s="527" t="s">
        <v>11120</v>
      </c>
      <c r="B8446" s="528">
        <v>41975</v>
      </c>
      <c r="C8446" s="535"/>
    </row>
    <row r="8447" spans="1:3" ht="13.5">
      <c r="A8447" s="527" t="s">
        <v>11121</v>
      </c>
      <c r="B8447" s="528">
        <v>41975</v>
      </c>
      <c r="C8447" s="535"/>
    </row>
    <row r="8448" spans="1:3" ht="13.5">
      <c r="A8448" s="527" t="s">
        <v>11122</v>
      </c>
      <c r="B8448" s="528">
        <v>41975</v>
      </c>
      <c r="C8448" s="535"/>
    </row>
    <row r="8449" spans="1:3" ht="13.5">
      <c r="A8449" s="527" t="s">
        <v>11123</v>
      </c>
      <c r="B8449" s="528">
        <v>41975</v>
      </c>
      <c r="C8449" s="535"/>
    </row>
    <row r="8450" spans="1:3" ht="13.5">
      <c r="A8450" s="527" t="s">
        <v>11124</v>
      </c>
      <c r="B8450" s="528">
        <v>41975</v>
      </c>
      <c r="C8450" s="535"/>
    </row>
    <row r="8451" spans="1:3" ht="13.5">
      <c r="A8451" s="527" t="s">
        <v>11125</v>
      </c>
      <c r="B8451" s="528">
        <v>41975</v>
      </c>
      <c r="C8451" s="535"/>
    </row>
    <row r="8452" spans="1:3" ht="13.5">
      <c r="A8452" s="527" t="s">
        <v>11126</v>
      </c>
      <c r="B8452" s="528">
        <v>41975</v>
      </c>
      <c r="C8452" s="535"/>
    </row>
    <row r="8453" spans="1:3" ht="13.5">
      <c r="A8453" s="527" t="s">
        <v>11127</v>
      </c>
      <c r="B8453" s="528">
        <v>41975</v>
      </c>
      <c r="C8453" s="535">
        <v>5</v>
      </c>
    </row>
    <row r="8454" spans="1:3" ht="13.5">
      <c r="A8454" s="527" t="s">
        <v>11128</v>
      </c>
      <c r="B8454" s="528">
        <v>41975</v>
      </c>
      <c r="C8454" s="535"/>
    </row>
    <row r="8455" spans="1:3" ht="13.5">
      <c r="A8455" s="527" t="s">
        <v>11129</v>
      </c>
      <c r="B8455" s="528">
        <v>41975</v>
      </c>
      <c r="C8455" s="535"/>
    </row>
    <row r="8456" spans="1:3" ht="13.5">
      <c r="A8456" s="527" t="s">
        <v>11130</v>
      </c>
      <c r="B8456" s="528">
        <v>41975</v>
      </c>
      <c r="C8456" s="535"/>
    </row>
    <row r="8457" spans="1:3" ht="13.5">
      <c r="A8457" s="527" t="s">
        <v>11131</v>
      </c>
      <c r="B8457" s="528">
        <v>41975</v>
      </c>
      <c r="C8457" s="535"/>
    </row>
    <row r="8458" spans="1:3" ht="13.5">
      <c r="A8458" s="527" t="s">
        <v>11132</v>
      </c>
      <c r="B8458" s="528">
        <v>41975</v>
      </c>
      <c r="C8458" s="535"/>
    </row>
    <row r="8459" spans="1:3" ht="13.5">
      <c r="A8459" s="527" t="s">
        <v>11133</v>
      </c>
      <c r="B8459" s="528">
        <v>41975</v>
      </c>
      <c r="C8459" s="535"/>
    </row>
    <row r="8460" spans="1:3" ht="13.5">
      <c r="A8460" s="527" t="s">
        <v>11134</v>
      </c>
      <c r="B8460" s="528">
        <v>41975</v>
      </c>
      <c r="C8460" s="535"/>
    </row>
    <row r="8461" spans="1:3" ht="13.5">
      <c r="A8461" s="527" t="s">
        <v>11135</v>
      </c>
      <c r="B8461" s="528">
        <v>41975</v>
      </c>
      <c r="C8461" s="535"/>
    </row>
    <row r="8462" spans="1:3" ht="13.5">
      <c r="A8462" s="527" t="s">
        <v>11136</v>
      </c>
      <c r="B8462" s="528">
        <v>41975</v>
      </c>
      <c r="C8462" s="535"/>
    </row>
    <row r="8463" spans="1:3" ht="13.5">
      <c r="A8463" s="527" t="s">
        <v>11137</v>
      </c>
      <c r="B8463" s="528">
        <v>41975</v>
      </c>
      <c r="C8463" s="535"/>
    </row>
    <row r="8464" spans="1:3" ht="13.5">
      <c r="A8464" s="527" t="s">
        <v>11138</v>
      </c>
      <c r="B8464" s="528">
        <v>41975</v>
      </c>
      <c r="C8464" s="535">
        <v>5</v>
      </c>
    </row>
    <row r="8465" spans="1:3" ht="13.5">
      <c r="A8465" s="527" t="s">
        <v>11139</v>
      </c>
      <c r="B8465" s="528">
        <v>41975</v>
      </c>
      <c r="C8465" s="535"/>
    </row>
    <row r="8466" spans="1:3" ht="13.5">
      <c r="A8466" s="527" t="s">
        <v>11140</v>
      </c>
      <c r="B8466" s="528">
        <v>41975</v>
      </c>
      <c r="C8466" s="535"/>
    </row>
    <row r="8467" spans="1:3" ht="13.5">
      <c r="A8467" s="527" t="s">
        <v>11141</v>
      </c>
      <c r="B8467" s="528">
        <v>41975</v>
      </c>
      <c r="C8467" s="535"/>
    </row>
    <row r="8468" spans="1:3" ht="13.5">
      <c r="A8468" s="527" t="s">
        <v>11142</v>
      </c>
      <c r="B8468" s="528">
        <v>41975</v>
      </c>
      <c r="C8468" s="535"/>
    </row>
    <row r="8469" spans="1:3" ht="13.5">
      <c r="A8469" s="527" t="s">
        <v>11143</v>
      </c>
      <c r="B8469" s="528">
        <v>41975</v>
      </c>
      <c r="C8469" s="535"/>
    </row>
    <row r="8470" spans="1:3" ht="13.5">
      <c r="A8470" s="527" t="s">
        <v>11144</v>
      </c>
      <c r="B8470" s="528">
        <v>41975</v>
      </c>
      <c r="C8470" s="535"/>
    </row>
    <row r="8471" spans="1:3" ht="13.5">
      <c r="A8471" s="527" t="s">
        <v>11145</v>
      </c>
      <c r="B8471" s="528">
        <v>41975</v>
      </c>
      <c r="C8471" s="535"/>
    </row>
    <row r="8472" spans="1:3" ht="13.5">
      <c r="A8472" s="527" t="s">
        <v>11146</v>
      </c>
      <c r="B8472" s="528">
        <v>41975</v>
      </c>
      <c r="C8472" s="535"/>
    </row>
    <row r="8473" spans="1:3" ht="13.5">
      <c r="A8473" s="527" t="s">
        <v>11147</v>
      </c>
      <c r="B8473" s="528">
        <v>41975</v>
      </c>
      <c r="C8473" s="535"/>
    </row>
    <row r="8474" spans="1:3" ht="13.5">
      <c r="A8474" s="527" t="s">
        <v>11148</v>
      </c>
      <c r="B8474" s="528">
        <v>41975</v>
      </c>
      <c r="C8474" s="535"/>
    </row>
    <row r="8475" spans="1:3" ht="13.5">
      <c r="A8475" s="527" t="s">
        <v>11149</v>
      </c>
      <c r="B8475" s="528">
        <v>41975</v>
      </c>
      <c r="C8475" s="535">
        <v>5</v>
      </c>
    </row>
    <row r="8476" spans="1:3" ht="13.5">
      <c r="A8476" s="527" t="s">
        <v>11150</v>
      </c>
      <c r="B8476" s="528">
        <v>41975</v>
      </c>
      <c r="C8476" s="535"/>
    </row>
    <row r="8477" spans="1:3" ht="13.5">
      <c r="A8477" s="527" t="s">
        <v>11151</v>
      </c>
      <c r="B8477" s="528">
        <v>41975</v>
      </c>
      <c r="C8477" s="535"/>
    </row>
    <row r="8478" spans="1:3" ht="13.5">
      <c r="A8478" s="527" t="s">
        <v>11152</v>
      </c>
      <c r="B8478" s="528">
        <v>41975</v>
      </c>
      <c r="C8478" s="535"/>
    </row>
    <row r="8479" spans="1:3" ht="13.5">
      <c r="A8479" s="527" t="s">
        <v>11153</v>
      </c>
      <c r="B8479" s="528">
        <v>41975</v>
      </c>
      <c r="C8479" s="535"/>
    </row>
    <row r="8480" spans="1:3" ht="13.5">
      <c r="A8480" s="527" t="s">
        <v>11154</v>
      </c>
      <c r="B8480" s="528">
        <v>41975</v>
      </c>
      <c r="C8480" s="535"/>
    </row>
    <row r="8481" spans="1:3" ht="13.5">
      <c r="A8481" s="527" t="s">
        <v>11155</v>
      </c>
      <c r="B8481" s="528">
        <v>41975</v>
      </c>
      <c r="C8481" s="535"/>
    </row>
    <row r="8482" spans="1:3" ht="13.5">
      <c r="A8482" s="527" t="s">
        <v>11156</v>
      </c>
      <c r="B8482" s="528">
        <v>41975</v>
      </c>
      <c r="C8482" s="535"/>
    </row>
    <row r="8483" spans="1:3" ht="13.5">
      <c r="A8483" s="527" t="s">
        <v>11157</v>
      </c>
      <c r="B8483" s="528">
        <v>41975</v>
      </c>
      <c r="C8483" s="535"/>
    </row>
    <row r="8484" spans="1:3" ht="13.5">
      <c r="A8484" s="527" t="s">
        <v>11158</v>
      </c>
      <c r="B8484" s="528">
        <v>41975</v>
      </c>
      <c r="C8484" s="535"/>
    </row>
    <row r="8485" spans="1:3" ht="13.5">
      <c r="A8485" s="527" t="s">
        <v>11159</v>
      </c>
      <c r="B8485" s="528">
        <v>41975</v>
      </c>
      <c r="C8485" s="535"/>
    </row>
    <row r="8486" spans="1:3" ht="13.5">
      <c r="A8486" s="527" t="s">
        <v>11160</v>
      </c>
      <c r="B8486" s="528">
        <v>41975</v>
      </c>
      <c r="C8486" s="535">
        <v>5</v>
      </c>
    </row>
    <row r="8487" spans="1:3" ht="13.5">
      <c r="A8487" s="527" t="s">
        <v>11161</v>
      </c>
      <c r="B8487" s="528">
        <v>41975</v>
      </c>
      <c r="C8487" s="535"/>
    </row>
    <row r="8488" spans="1:3" ht="13.5">
      <c r="A8488" s="527" t="s">
        <v>11162</v>
      </c>
      <c r="B8488" s="528">
        <v>41975</v>
      </c>
      <c r="C8488" s="535"/>
    </row>
    <row r="8489" spans="1:3" ht="13.5">
      <c r="A8489" s="527" t="s">
        <v>11163</v>
      </c>
      <c r="B8489" s="528">
        <v>41975</v>
      </c>
      <c r="C8489" s="535"/>
    </row>
    <row r="8490" spans="1:3" ht="13.5">
      <c r="A8490" s="527" t="s">
        <v>11164</v>
      </c>
      <c r="B8490" s="528">
        <v>41975</v>
      </c>
      <c r="C8490" s="535"/>
    </row>
    <row r="8491" spans="1:3" ht="13.5">
      <c r="A8491" s="527" t="s">
        <v>11165</v>
      </c>
      <c r="B8491" s="528">
        <v>41975</v>
      </c>
      <c r="C8491" s="535"/>
    </row>
    <row r="8492" spans="1:3" ht="13.5">
      <c r="A8492" s="527" t="s">
        <v>11166</v>
      </c>
      <c r="B8492" s="528">
        <v>41975</v>
      </c>
      <c r="C8492" s="535"/>
    </row>
    <row r="8493" spans="1:3" ht="13.5">
      <c r="A8493" s="527" t="s">
        <v>11167</v>
      </c>
      <c r="B8493" s="528">
        <v>41975</v>
      </c>
      <c r="C8493" s="535"/>
    </row>
    <row r="8494" spans="1:3" ht="13.5">
      <c r="A8494" s="527" t="s">
        <v>11168</v>
      </c>
      <c r="B8494" s="528">
        <v>41975</v>
      </c>
      <c r="C8494" s="535"/>
    </row>
    <row r="8495" spans="1:3" ht="13.5">
      <c r="A8495" s="527" t="s">
        <v>11169</v>
      </c>
      <c r="B8495" s="528">
        <v>41975</v>
      </c>
      <c r="C8495" s="535"/>
    </row>
    <row r="8496" spans="1:3" ht="13.5">
      <c r="A8496" s="527" t="s">
        <v>11170</v>
      </c>
      <c r="B8496" s="528">
        <v>41975</v>
      </c>
      <c r="C8496" s="535"/>
    </row>
    <row r="8497" spans="1:3" ht="13.5">
      <c r="A8497" s="527" t="s">
        <v>11171</v>
      </c>
      <c r="B8497" s="528">
        <v>41975</v>
      </c>
      <c r="C8497" s="535">
        <v>5</v>
      </c>
    </row>
    <row r="8498" spans="1:3" ht="13.5">
      <c r="A8498" s="527" t="s">
        <v>11172</v>
      </c>
      <c r="B8498" s="528">
        <v>41975</v>
      </c>
      <c r="C8498" s="535"/>
    </row>
    <row r="8499" spans="1:3" ht="13.5">
      <c r="A8499" s="527" t="s">
        <v>11173</v>
      </c>
      <c r="B8499" s="528">
        <v>41975</v>
      </c>
      <c r="C8499" s="535"/>
    </row>
    <row r="8500" spans="1:3" ht="13.5">
      <c r="A8500" s="527" t="s">
        <v>11174</v>
      </c>
      <c r="B8500" s="528">
        <v>41975</v>
      </c>
      <c r="C8500" s="535"/>
    </row>
    <row r="8501" spans="1:3" ht="13.5">
      <c r="A8501" s="527" t="s">
        <v>11175</v>
      </c>
      <c r="B8501" s="528">
        <v>41975</v>
      </c>
      <c r="C8501" s="535"/>
    </row>
    <row r="8502" spans="1:3" ht="13.5">
      <c r="A8502" s="527" t="s">
        <v>11176</v>
      </c>
      <c r="B8502" s="528">
        <v>41975</v>
      </c>
      <c r="C8502" s="535"/>
    </row>
    <row r="8503" spans="1:3" ht="13.5">
      <c r="A8503" s="527" t="s">
        <v>11177</v>
      </c>
      <c r="B8503" s="528">
        <v>41975</v>
      </c>
      <c r="C8503" s="535"/>
    </row>
    <row r="8504" spans="1:3" ht="13.5">
      <c r="A8504" s="527" t="s">
        <v>11178</v>
      </c>
      <c r="B8504" s="528">
        <v>41975</v>
      </c>
      <c r="C8504" s="535"/>
    </row>
    <row r="8505" spans="1:3" ht="13.5">
      <c r="A8505" s="527" t="s">
        <v>11179</v>
      </c>
      <c r="B8505" s="528">
        <v>41975</v>
      </c>
      <c r="C8505" s="535"/>
    </row>
    <row r="8506" spans="1:3" ht="13.5">
      <c r="A8506" s="527" t="s">
        <v>11180</v>
      </c>
      <c r="B8506" s="528">
        <v>41975</v>
      </c>
      <c r="C8506" s="535"/>
    </row>
    <row r="8507" spans="1:3" ht="13.5">
      <c r="A8507" s="527" t="s">
        <v>11181</v>
      </c>
      <c r="B8507" s="528">
        <v>41975</v>
      </c>
      <c r="C8507" s="535"/>
    </row>
    <row r="8508" spans="1:3" ht="13.5">
      <c r="A8508" s="527" t="s">
        <v>11182</v>
      </c>
      <c r="B8508" s="528">
        <v>41975</v>
      </c>
      <c r="C8508" s="535">
        <v>5</v>
      </c>
    </row>
    <row r="8509" spans="1:3" ht="13.5">
      <c r="A8509" s="527" t="s">
        <v>11183</v>
      </c>
      <c r="B8509" s="528">
        <v>41975</v>
      </c>
      <c r="C8509" s="535"/>
    </row>
    <row r="8510" spans="1:3" ht="13.5">
      <c r="A8510" s="527" t="s">
        <v>11184</v>
      </c>
      <c r="B8510" s="528">
        <v>41975</v>
      </c>
      <c r="C8510" s="535"/>
    </row>
    <row r="8511" spans="1:3" ht="13.5">
      <c r="A8511" s="527" t="s">
        <v>11185</v>
      </c>
      <c r="B8511" s="528">
        <v>41975</v>
      </c>
      <c r="C8511" s="535"/>
    </row>
    <row r="8512" spans="1:3" ht="13.5">
      <c r="A8512" s="527" t="s">
        <v>11186</v>
      </c>
      <c r="B8512" s="528">
        <v>41975</v>
      </c>
      <c r="C8512" s="535"/>
    </row>
    <row r="8513" spans="1:3" ht="13.5">
      <c r="A8513" s="527" t="s">
        <v>11187</v>
      </c>
      <c r="B8513" s="528">
        <v>41975</v>
      </c>
      <c r="C8513" s="535"/>
    </row>
    <row r="8514" spans="1:3" ht="13.5">
      <c r="A8514" s="527" t="s">
        <v>11188</v>
      </c>
      <c r="B8514" s="528">
        <v>41975</v>
      </c>
      <c r="C8514" s="535"/>
    </row>
    <row r="8515" spans="1:3" ht="13.5">
      <c r="A8515" s="527" t="s">
        <v>11189</v>
      </c>
      <c r="B8515" s="528">
        <v>41975</v>
      </c>
      <c r="C8515" s="535"/>
    </row>
    <row r="8516" spans="1:3" ht="13.5">
      <c r="A8516" s="527" t="s">
        <v>11190</v>
      </c>
      <c r="B8516" s="528">
        <v>41975</v>
      </c>
      <c r="C8516" s="535"/>
    </row>
    <row r="8517" spans="1:3" ht="13.5">
      <c r="A8517" s="527" t="s">
        <v>11191</v>
      </c>
      <c r="B8517" s="528">
        <v>41975</v>
      </c>
      <c r="C8517" s="535"/>
    </row>
    <row r="8518" spans="1:3" ht="13.5">
      <c r="A8518" s="527" t="s">
        <v>11192</v>
      </c>
      <c r="B8518" s="528">
        <v>41975</v>
      </c>
      <c r="C8518" s="535"/>
    </row>
    <row r="8519" spans="1:3" ht="13.5">
      <c r="A8519" s="527" t="s">
        <v>11193</v>
      </c>
      <c r="B8519" s="528">
        <v>41975</v>
      </c>
      <c r="C8519" s="535"/>
    </row>
    <row r="8520" spans="1:3" ht="13.5">
      <c r="A8520" s="527" t="s">
        <v>11194</v>
      </c>
      <c r="B8520" s="528">
        <v>41975</v>
      </c>
      <c r="C8520" s="535"/>
    </row>
    <row r="8521" spans="1:3" ht="13.5">
      <c r="A8521" s="527" t="s">
        <v>11195</v>
      </c>
      <c r="B8521" s="528">
        <v>41975</v>
      </c>
      <c r="C8521" s="535"/>
    </row>
    <row r="8522" spans="1:3" ht="13.5">
      <c r="A8522" s="527" t="s">
        <v>11196</v>
      </c>
      <c r="B8522" s="528">
        <v>41975</v>
      </c>
      <c r="C8522" s="535"/>
    </row>
    <row r="8523" spans="1:3" ht="13.5">
      <c r="A8523" s="527" t="s">
        <v>11197</v>
      </c>
      <c r="B8523" s="528">
        <v>41975</v>
      </c>
      <c r="C8523" s="535"/>
    </row>
    <row r="8524" spans="1:3" ht="13.5">
      <c r="A8524" s="527" t="s">
        <v>11198</v>
      </c>
      <c r="B8524" s="528">
        <v>41975</v>
      </c>
      <c r="C8524" s="535"/>
    </row>
    <row r="8525" spans="1:3" ht="13.5">
      <c r="A8525" s="527" t="s">
        <v>11199</v>
      </c>
      <c r="B8525" s="528">
        <v>41975</v>
      </c>
      <c r="C8525" s="535"/>
    </row>
    <row r="8526" spans="1:3" ht="13.5">
      <c r="A8526" s="527" t="s">
        <v>11200</v>
      </c>
      <c r="B8526" s="528">
        <v>41975</v>
      </c>
      <c r="C8526" s="535"/>
    </row>
    <row r="8527" spans="1:3" ht="13.5">
      <c r="A8527" s="527" t="s">
        <v>11201</v>
      </c>
      <c r="B8527" s="528">
        <v>41975</v>
      </c>
      <c r="C8527" s="535">
        <v>2</v>
      </c>
    </row>
    <row r="8528" spans="1:3" ht="13.5">
      <c r="A8528" s="527" t="s">
        <v>11202</v>
      </c>
      <c r="B8528" s="528">
        <v>41975</v>
      </c>
      <c r="C8528" s="535">
        <v>2</v>
      </c>
    </row>
    <row r="8529" spans="1:3" ht="13.5">
      <c r="A8529" s="527" t="s">
        <v>11203</v>
      </c>
      <c r="B8529" s="528">
        <v>41975</v>
      </c>
      <c r="C8529" s="535"/>
    </row>
    <row r="8530" spans="1:3" ht="13.5">
      <c r="A8530" s="527" t="s">
        <v>11204</v>
      </c>
      <c r="B8530" s="528">
        <v>41988</v>
      </c>
      <c r="C8530" s="535"/>
    </row>
    <row r="8531" spans="1:3" ht="13.5">
      <c r="A8531" s="527" t="s">
        <v>11205</v>
      </c>
      <c r="B8531" s="528">
        <v>41988</v>
      </c>
      <c r="C8531" s="535">
        <v>200</v>
      </c>
    </row>
    <row r="8532" spans="1:3" ht="13.5">
      <c r="A8532" s="527" t="s">
        <v>11206</v>
      </c>
      <c r="B8532" s="528">
        <v>41988</v>
      </c>
      <c r="C8532" s="535">
        <v>50</v>
      </c>
    </row>
    <row r="8533" spans="1:3" ht="13.5">
      <c r="A8533" s="527" t="s">
        <v>11207</v>
      </c>
      <c r="B8533" s="528">
        <v>41988</v>
      </c>
      <c r="C8533" s="535">
        <v>30</v>
      </c>
    </row>
    <row r="8534" spans="1:3" ht="13.5">
      <c r="A8534" s="527" t="s">
        <v>11208</v>
      </c>
      <c r="B8534" s="528">
        <v>41988</v>
      </c>
      <c r="C8534" s="535"/>
    </row>
    <row r="8535" spans="1:3" ht="13.5">
      <c r="A8535" s="527" t="s">
        <v>11209</v>
      </c>
      <c r="B8535" s="528">
        <v>41988</v>
      </c>
      <c r="C8535" s="535"/>
    </row>
    <row r="8536" spans="1:3" ht="13.5">
      <c r="A8536" s="527" t="s">
        <v>11210</v>
      </c>
      <c r="B8536" s="528">
        <v>41988</v>
      </c>
      <c r="C8536" s="535"/>
    </row>
    <row r="8537" spans="1:3" ht="13.5">
      <c r="A8537" s="527" t="s">
        <v>11211</v>
      </c>
      <c r="B8537" s="528">
        <v>41988</v>
      </c>
      <c r="C8537" s="535"/>
    </row>
    <row r="8538" spans="1:3" ht="13.5">
      <c r="A8538" s="527" t="s">
        <v>11212</v>
      </c>
      <c r="B8538" s="528">
        <v>41988</v>
      </c>
      <c r="C8538" s="535"/>
    </row>
    <row r="8539" spans="1:3" ht="13.5">
      <c r="A8539" s="527" t="s">
        <v>11213</v>
      </c>
      <c r="B8539" s="528">
        <v>41988</v>
      </c>
      <c r="C8539" s="535"/>
    </row>
    <row r="8540" spans="1:3" ht="13.5">
      <c r="A8540" s="527" t="s">
        <v>11214</v>
      </c>
      <c r="B8540" s="528">
        <v>41988</v>
      </c>
      <c r="C8540" s="535"/>
    </row>
    <row r="8541" spans="1:3" ht="13.5">
      <c r="A8541" s="527" t="s">
        <v>11215</v>
      </c>
      <c r="B8541" s="528">
        <v>41988</v>
      </c>
      <c r="C8541" s="535"/>
    </row>
    <row r="8542" spans="1:3" ht="13.5">
      <c r="A8542" s="527" t="s">
        <v>11216</v>
      </c>
      <c r="B8542" s="528">
        <v>41988</v>
      </c>
      <c r="C8542" s="535">
        <v>360</v>
      </c>
    </row>
    <row r="8543" spans="1:3" ht="13.5">
      <c r="A8543" s="527" t="s">
        <v>11217</v>
      </c>
      <c r="B8543" s="528">
        <v>41988</v>
      </c>
      <c r="C8543" s="535">
        <v>200</v>
      </c>
    </row>
    <row r="8544" spans="1:3" ht="13.5">
      <c r="A8544" s="527" t="s">
        <v>11218</v>
      </c>
      <c r="B8544" s="528">
        <v>41988</v>
      </c>
      <c r="C8544" s="535">
        <v>40</v>
      </c>
    </row>
    <row r="8545" spans="1:3" ht="13.5">
      <c r="A8545" s="527" t="s">
        <v>11219</v>
      </c>
      <c r="B8545" s="528">
        <v>41988</v>
      </c>
      <c r="C8545" s="535"/>
    </row>
    <row r="8546" spans="1:3" ht="13.5">
      <c r="A8546" s="527" t="s">
        <v>11220</v>
      </c>
      <c r="B8546" s="528">
        <v>41988</v>
      </c>
      <c r="C8546" s="535"/>
    </row>
    <row r="8547" spans="1:3" ht="13.5">
      <c r="A8547" s="527" t="s">
        <v>11221</v>
      </c>
      <c r="B8547" s="528">
        <v>41988</v>
      </c>
      <c r="C8547" s="535"/>
    </row>
    <row r="8548" spans="1:3" ht="13.5">
      <c r="A8548" s="527" t="s">
        <v>11222</v>
      </c>
      <c r="B8548" s="528">
        <v>41988</v>
      </c>
      <c r="C8548" s="535"/>
    </row>
    <row r="8549" spans="1:3" ht="13.5">
      <c r="A8549" s="527" t="s">
        <v>11223</v>
      </c>
      <c r="B8549" s="528">
        <v>41988</v>
      </c>
      <c r="C8549" s="535"/>
    </row>
    <row r="8550" spans="1:3" ht="13.5">
      <c r="A8550" s="527" t="s">
        <v>11224</v>
      </c>
      <c r="B8550" s="528">
        <v>41988</v>
      </c>
      <c r="C8550" s="535"/>
    </row>
    <row r="8551" spans="1:3" ht="13.5">
      <c r="A8551" s="527" t="s">
        <v>11225</v>
      </c>
      <c r="B8551" s="528">
        <v>41988</v>
      </c>
      <c r="C8551" s="535"/>
    </row>
    <row r="8552" spans="1:3" ht="13.5">
      <c r="A8552" s="527" t="s">
        <v>11226</v>
      </c>
      <c r="B8552" s="528">
        <v>41990</v>
      </c>
      <c r="C8552" s="535">
        <v>100</v>
      </c>
    </row>
    <row r="8553" spans="1:3" ht="13.5">
      <c r="A8553" s="527" t="s">
        <v>11227</v>
      </c>
      <c r="B8553" s="528">
        <v>41990</v>
      </c>
      <c r="C8553" s="535"/>
    </row>
    <row r="8554" spans="1:3" ht="13.5">
      <c r="A8554" s="527" t="s">
        <v>11228</v>
      </c>
      <c r="B8554" s="528">
        <v>41990</v>
      </c>
      <c r="C8554" s="535"/>
    </row>
    <row r="8555" spans="1:3" ht="13.5">
      <c r="A8555" s="527" t="s">
        <v>11229</v>
      </c>
      <c r="B8555" s="528">
        <v>41990</v>
      </c>
      <c r="C8555" s="535"/>
    </row>
    <row r="8556" spans="1:3" ht="13.5">
      <c r="A8556" s="527" t="s">
        <v>11230</v>
      </c>
      <c r="B8556" s="528">
        <v>41990</v>
      </c>
      <c r="C8556" s="535"/>
    </row>
    <row r="8557" spans="1:3" ht="13.5">
      <c r="A8557" s="527" t="s">
        <v>11231</v>
      </c>
      <c r="B8557" s="528">
        <v>41990</v>
      </c>
      <c r="C8557" s="535"/>
    </row>
    <row r="8558" spans="1:3" ht="13.5">
      <c r="A8558" s="527" t="s">
        <v>11232</v>
      </c>
      <c r="B8558" s="528">
        <v>41990</v>
      </c>
      <c r="C8558" s="535"/>
    </row>
    <row r="8559" spans="1:3" ht="13.5">
      <c r="A8559" s="527" t="s">
        <v>11233</v>
      </c>
      <c r="B8559" s="528">
        <v>41990</v>
      </c>
      <c r="C8559" s="535"/>
    </row>
    <row r="8560" spans="1:3" ht="13.5">
      <c r="A8560" s="527" t="s">
        <v>11234</v>
      </c>
      <c r="B8560" s="528">
        <v>41990</v>
      </c>
      <c r="C8560" s="535"/>
    </row>
    <row r="8561" spans="1:3" ht="13.5">
      <c r="A8561" s="527" t="s">
        <v>11235</v>
      </c>
      <c r="B8561" s="528">
        <v>41990</v>
      </c>
      <c r="C8561" s="535"/>
    </row>
    <row r="8562" spans="1:3" ht="13.5">
      <c r="A8562" s="527" t="s">
        <v>11236</v>
      </c>
      <c r="B8562" s="528">
        <v>41990</v>
      </c>
      <c r="C8562" s="535"/>
    </row>
    <row r="8563" spans="1:3" ht="13.5">
      <c r="A8563" s="527" t="s">
        <v>11237</v>
      </c>
      <c r="B8563" s="528">
        <v>41990</v>
      </c>
      <c r="C8563" s="535">
        <v>100</v>
      </c>
    </row>
    <row r="8564" spans="1:3" ht="13.5">
      <c r="A8564" s="527" t="s">
        <v>11238</v>
      </c>
      <c r="B8564" s="528">
        <v>41990</v>
      </c>
      <c r="C8564" s="535"/>
    </row>
    <row r="8565" spans="1:3" ht="13.5">
      <c r="A8565" s="527" t="s">
        <v>11239</v>
      </c>
      <c r="B8565" s="528">
        <v>41990</v>
      </c>
      <c r="C8565" s="535"/>
    </row>
    <row r="8566" spans="1:3" ht="13.5">
      <c r="A8566" s="527" t="s">
        <v>11240</v>
      </c>
      <c r="B8566" s="528">
        <v>41990</v>
      </c>
      <c r="C8566" s="535"/>
    </row>
    <row r="8567" spans="1:3" ht="13.5">
      <c r="A8567" s="527" t="s">
        <v>11241</v>
      </c>
      <c r="B8567" s="528">
        <v>41990</v>
      </c>
      <c r="C8567" s="535"/>
    </row>
    <row r="8568" spans="1:3" ht="13.5">
      <c r="A8568" s="527" t="s">
        <v>11242</v>
      </c>
      <c r="B8568" s="528">
        <v>41990</v>
      </c>
      <c r="C8568" s="535"/>
    </row>
    <row r="8569" spans="1:3" ht="13.5">
      <c r="A8569" s="527" t="s">
        <v>11243</v>
      </c>
      <c r="B8569" s="528">
        <v>41990</v>
      </c>
      <c r="C8569" s="535"/>
    </row>
    <row r="8570" spans="1:3" ht="13.5">
      <c r="A8570" s="527" t="s">
        <v>11244</v>
      </c>
      <c r="B8570" s="528">
        <v>41990</v>
      </c>
      <c r="C8570" s="535"/>
    </row>
    <row r="8571" spans="1:3" ht="13.5">
      <c r="A8571" s="527" t="s">
        <v>11245</v>
      </c>
      <c r="B8571" s="528">
        <v>41990</v>
      </c>
      <c r="C8571" s="535"/>
    </row>
    <row r="8572" spans="1:3" ht="13.5">
      <c r="A8572" s="527" t="s">
        <v>11246</v>
      </c>
      <c r="B8572" s="528">
        <v>41990</v>
      </c>
      <c r="C8572" s="535"/>
    </row>
    <row r="8573" spans="1:3" ht="13.5">
      <c r="A8573" s="527" t="s">
        <v>11247</v>
      </c>
      <c r="B8573" s="528">
        <v>41990</v>
      </c>
      <c r="C8573" s="535"/>
    </row>
    <row r="8574" spans="1:3" ht="13.5">
      <c r="A8574" s="527" t="s">
        <v>11248</v>
      </c>
      <c r="B8574" s="528">
        <v>41992</v>
      </c>
      <c r="C8574" s="535"/>
    </row>
    <row r="8575" spans="1:3" ht="13.5">
      <c r="A8575" s="527" t="s">
        <v>11249</v>
      </c>
      <c r="B8575" s="528">
        <v>41992</v>
      </c>
      <c r="C8575" s="535"/>
    </row>
    <row r="8576" spans="1:3" ht="13.5">
      <c r="A8576" s="527" t="s">
        <v>11250</v>
      </c>
      <c r="B8576" s="528">
        <v>41992</v>
      </c>
      <c r="C8576" s="535">
        <v>247</v>
      </c>
    </row>
    <row r="8577" spans="1:3" ht="13.5">
      <c r="A8577" s="527" t="s">
        <v>11251</v>
      </c>
      <c r="B8577" s="528">
        <v>41992</v>
      </c>
      <c r="C8577" s="535">
        <v>49</v>
      </c>
    </row>
    <row r="8578" spans="1:3" ht="13.5">
      <c r="A8578" s="527" t="s">
        <v>11252</v>
      </c>
      <c r="B8578" s="528">
        <v>41992</v>
      </c>
      <c r="C8578" s="535"/>
    </row>
    <row r="8579" spans="1:3" ht="13.5">
      <c r="A8579" s="527" t="s">
        <v>11253</v>
      </c>
      <c r="B8579" s="528">
        <v>41992</v>
      </c>
      <c r="C8579" s="535"/>
    </row>
    <row r="8580" spans="1:3" ht="13.5">
      <c r="A8580" s="527" t="s">
        <v>11254</v>
      </c>
      <c r="B8580" s="528">
        <v>41992</v>
      </c>
      <c r="C8580" s="535"/>
    </row>
    <row r="8581" spans="1:3" ht="13.5">
      <c r="A8581" s="527" t="s">
        <v>11255</v>
      </c>
      <c r="B8581" s="528">
        <v>41992</v>
      </c>
      <c r="C8581" s="535"/>
    </row>
    <row r="8582" spans="1:3" ht="13.5">
      <c r="A8582" s="527" t="s">
        <v>11256</v>
      </c>
      <c r="B8582" s="528">
        <v>41992</v>
      </c>
      <c r="C8582" s="535"/>
    </row>
    <row r="8583" spans="1:3" ht="13.5">
      <c r="A8583" s="527" t="s">
        <v>11257</v>
      </c>
      <c r="B8583" s="528">
        <v>41992</v>
      </c>
      <c r="C8583" s="535"/>
    </row>
    <row r="8584" spans="1:3" ht="13.5">
      <c r="A8584" s="527" t="s">
        <v>11258</v>
      </c>
      <c r="B8584" s="528">
        <v>41992</v>
      </c>
      <c r="C8584" s="535"/>
    </row>
    <row r="8585" spans="1:3" ht="13.5">
      <c r="A8585" s="527" t="s">
        <v>11259</v>
      </c>
      <c r="B8585" s="528">
        <v>41992</v>
      </c>
      <c r="C8585" s="535"/>
    </row>
    <row r="8586" spans="1:3" ht="13.5">
      <c r="A8586" s="527" t="s">
        <v>11260</v>
      </c>
      <c r="B8586" s="528">
        <v>41992</v>
      </c>
      <c r="C8586" s="535"/>
    </row>
    <row r="8587" spans="1:3" ht="13.5">
      <c r="A8587" s="527" t="s">
        <v>11261</v>
      </c>
      <c r="B8587" s="528">
        <v>41992</v>
      </c>
      <c r="C8587" s="535">
        <v>251</v>
      </c>
    </row>
    <row r="8588" spans="1:3" ht="13.5">
      <c r="A8588" s="527" t="s">
        <v>11262</v>
      </c>
      <c r="B8588" s="528">
        <v>41992</v>
      </c>
      <c r="C8588" s="535">
        <v>48</v>
      </c>
    </row>
    <row r="8589" spans="1:3" ht="13.5">
      <c r="A8589" s="527" t="s">
        <v>11263</v>
      </c>
      <c r="B8589" s="528">
        <v>41992</v>
      </c>
      <c r="C8589" s="535"/>
    </row>
    <row r="8590" spans="1:3" ht="13.5">
      <c r="A8590" s="527" t="s">
        <v>11264</v>
      </c>
      <c r="B8590" s="528">
        <v>41992</v>
      </c>
      <c r="C8590" s="535"/>
    </row>
    <row r="8591" spans="1:3" ht="13.5">
      <c r="A8591" s="527" t="s">
        <v>11265</v>
      </c>
      <c r="B8591" s="528">
        <v>41992</v>
      </c>
      <c r="C8591" s="535"/>
    </row>
    <row r="8592" spans="1:3" ht="13.5">
      <c r="A8592" s="527" t="s">
        <v>11266</v>
      </c>
      <c r="B8592" s="528">
        <v>41992</v>
      </c>
      <c r="C8592" s="535"/>
    </row>
    <row r="8593" spans="1:3" ht="13.5">
      <c r="A8593" s="527" t="s">
        <v>11267</v>
      </c>
      <c r="B8593" s="528">
        <v>41992</v>
      </c>
      <c r="C8593" s="535"/>
    </row>
    <row r="8594" spans="1:3" ht="13.5">
      <c r="A8594" s="527" t="s">
        <v>11268</v>
      </c>
      <c r="B8594" s="528">
        <v>41992</v>
      </c>
      <c r="C8594" s="535"/>
    </row>
    <row r="8595" spans="1:3" ht="13.5">
      <c r="A8595" s="527" t="s">
        <v>11269</v>
      </c>
      <c r="B8595" s="528">
        <v>41992</v>
      </c>
      <c r="C8595" s="535"/>
    </row>
    <row r="8596" spans="1:3" ht="13.5">
      <c r="A8596" s="527" t="s">
        <v>11270</v>
      </c>
      <c r="B8596" s="528">
        <v>41999</v>
      </c>
      <c r="C8596" s="535">
        <v>200</v>
      </c>
    </row>
    <row r="8597" spans="1:3" ht="13.5">
      <c r="A8597" s="527" t="s">
        <v>11271</v>
      </c>
      <c r="B8597" s="528">
        <v>41999</v>
      </c>
      <c r="C8597" s="535"/>
    </row>
    <row r="8598" spans="1:3" ht="13.5">
      <c r="A8598" s="527" t="s">
        <v>11272</v>
      </c>
      <c r="B8598" s="528">
        <v>41999</v>
      </c>
      <c r="C8598" s="535"/>
    </row>
    <row r="8599" spans="1:3" ht="13.5">
      <c r="A8599" s="527" t="s">
        <v>11273</v>
      </c>
      <c r="B8599" s="528">
        <v>41999</v>
      </c>
      <c r="C8599" s="535"/>
    </row>
    <row r="8600" spans="1:3" ht="13.5">
      <c r="A8600" s="527" t="s">
        <v>11274</v>
      </c>
      <c r="B8600" s="528">
        <v>41999</v>
      </c>
      <c r="C8600" s="535"/>
    </row>
    <row r="8601" spans="1:3" ht="13.5">
      <c r="A8601" s="527" t="s">
        <v>11275</v>
      </c>
      <c r="B8601" s="528">
        <v>41999</v>
      </c>
      <c r="C8601" s="535"/>
    </row>
    <row r="8602" spans="1:3" ht="13.5">
      <c r="A8602" s="527" t="s">
        <v>11276</v>
      </c>
      <c r="B8602" s="528">
        <v>41999</v>
      </c>
      <c r="C8602" s="535"/>
    </row>
    <row r="8603" spans="1:3" ht="13.5">
      <c r="A8603" s="527" t="s">
        <v>11277</v>
      </c>
      <c r="B8603" s="528">
        <v>41999</v>
      </c>
      <c r="C8603" s="535"/>
    </row>
    <row r="8604" spans="1:3" ht="13.5">
      <c r="A8604" s="527" t="s">
        <v>11278</v>
      </c>
      <c r="B8604" s="528">
        <v>41999</v>
      </c>
      <c r="C8604" s="535"/>
    </row>
    <row r="8605" spans="1:3" ht="13.5">
      <c r="A8605" s="527" t="s">
        <v>11279</v>
      </c>
      <c r="B8605" s="528">
        <v>41999</v>
      </c>
      <c r="C8605" s="535"/>
    </row>
    <row r="8606" spans="1:3" ht="13.5">
      <c r="A8606" s="527" t="s">
        <v>11280</v>
      </c>
      <c r="B8606" s="528">
        <v>41999</v>
      </c>
      <c r="C8606" s="535"/>
    </row>
    <row r="8607" spans="1:3" ht="13.5">
      <c r="A8607" s="527" t="s">
        <v>11281</v>
      </c>
      <c r="B8607" s="528">
        <v>41999</v>
      </c>
      <c r="C8607" s="535">
        <v>200</v>
      </c>
    </row>
    <row r="8608" spans="1:3" ht="13.5">
      <c r="A8608" s="527" t="s">
        <v>11282</v>
      </c>
      <c r="B8608" s="528">
        <v>41999</v>
      </c>
      <c r="C8608" s="535"/>
    </row>
    <row r="8609" spans="1:3" ht="13.5">
      <c r="A8609" s="527" t="s">
        <v>11283</v>
      </c>
      <c r="B8609" s="528">
        <v>41999</v>
      </c>
      <c r="C8609" s="535"/>
    </row>
    <row r="8610" spans="1:3" ht="13.5">
      <c r="A8610" s="527" t="s">
        <v>11284</v>
      </c>
      <c r="B8610" s="528">
        <v>41999</v>
      </c>
      <c r="C8610" s="535"/>
    </row>
    <row r="8611" spans="1:3" ht="13.5">
      <c r="A8611" s="527" t="s">
        <v>11285</v>
      </c>
      <c r="B8611" s="528">
        <v>41999</v>
      </c>
      <c r="C8611" s="535"/>
    </row>
    <row r="8612" spans="1:3" ht="13.5">
      <c r="A8612" s="527" t="s">
        <v>11286</v>
      </c>
      <c r="B8612" s="528">
        <v>41999</v>
      </c>
      <c r="C8612" s="535"/>
    </row>
    <row r="8613" spans="1:3" ht="13.5">
      <c r="A8613" s="527" t="s">
        <v>11287</v>
      </c>
      <c r="B8613" s="528">
        <v>41999</v>
      </c>
      <c r="C8613" s="535"/>
    </row>
    <row r="8614" spans="1:3" ht="13.5">
      <c r="A8614" s="527" t="s">
        <v>11288</v>
      </c>
      <c r="B8614" s="528">
        <v>41999</v>
      </c>
      <c r="C8614" s="535"/>
    </row>
    <row r="8615" spans="1:3" ht="13.5">
      <c r="A8615" s="527" t="s">
        <v>11289</v>
      </c>
      <c r="B8615" s="528">
        <v>41999</v>
      </c>
      <c r="C8615" s="535"/>
    </row>
    <row r="8616" spans="1:3" ht="13.5">
      <c r="A8616" s="527" t="s">
        <v>11290</v>
      </c>
      <c r="B8616" s="528">
        <v>41999</v>
      </c>
      <c r="C8616" s="535"/>
    </row>
    <row r="8617" spans="1:3" ht="13.5">
      <c r="A8617" s="527" t="s">
        <v>11291</v>
      </c>
      <c r="B8617" s="528">
        <v>41999</v>
      </c>
      <c r="C8617" s="535"/>
    </row>
    <row r="8618" spans="1:3" ht="13.5">
      <c r="A8618" s="527" t="s">
        <v>11292</v>
      </c>
      <c r="B8618" s="528">
        <v>41999</v>
      </c>
      <c r="C8618" s="535">
        <v>100</v>
      </c>
    </row>
    <row r="8619" spans="1:3" ht="13.5">
      <c r="A8619" s="527" t="s">
        <v>11293</v>
      </c>
      <c r="B8619" s="528">
        <v>41999</v>
      </c>
      <c r="C8619" s="535"/>
    </row>
    <row r="8620" spans="1:3" ht="13.5">
      <c r="A8620" s="527" t="s">
        <v>11294</v>
      </c>
      <c r="B8620" s="528">
        <v>41999</v>
      </c>
      <c r="C8620" s="535"/>
    </row>
    <row r="8621" spans="1:3" ht="13.5">
      <c r="A8621" s="527" t="s">
        <v>11295</v>
      </c>
      <c r="B8621" s="528">
        <v>41999</v>
      </c>
      <c r="C8621" s="535"/>
    </row>
    <row r="8622" spans="1:3" ht="13.5">
      <c r="A8622" s="527" t="s">
        <v>11296</v>
      </c>
      <c r="B8622" s="528">
        <v>41999</v>
      </c>
      <c r="C8622" s="535"/>
    </row>
    <row r="8623" spans="1:3" ht="13.5">
      <c r="A8623" s="527" t="s">
        <v>11297</v>
      </c>
      <c r="B8623" s="528">
        <v>41999</v>
      </c>
      <c r="C8623" s="535"/>
    </row>
    <row r="8624" spans="1:3" ht="13.5">
      <c r="A8624" s="527" t="s">
        <v>11298</v>
      </c>
      <c r="B8624" s="528">
        <v>41999</v>
      </c>
      <c r="C8624" s="535"/>
    </row>
    <row r="8625" spans="1:3" ht="13.5">
      <c r="A8625" s="527" t="s">
        <v>11299</v>
      </c>
      <c r="B8625" s="528">
        <v>41999</v>
      </c>
      <c r="C8625" s="535"/>
    </row>
    <row r="8626" spans="1:3" ht="13.5">
      <c r="A8626" s="527" t="s">
        <v>11300</v>
      </c>
      <c r="B8626" s="528">
        <v>41999</v>
      </c>
      <c r="C8626" s="535"/>
    </row>
    <row r="8627" spans="1:3" ht="13.5">
      <c r="A8627" s="527" t="s">
        <v>11301</v>
      </c>
      <c r="B8627" s="528">
        <v>41999</v>
      </c>
      <c r="C8627" s="535"/>
    </row>
    <row r="8628" spans="1:3" ht="13.5">
      <c r="A8628" s="527" t="s">
        <v>11302</v>
      </c>
      <c r="B8628" s="528">
        <v>41999</v>
      </c>
      <c r="C8628" s="535"/>
    </row>
    <row r="8629" spans="1:3" ht="13.5">
      <c r="C8629" s="535"/>
    </row>
    <row r="8630" spans="1:3" ht="13.5">
      <c r="C8630" s="535"/>
    </row>
    <row r="8631" spans="1:3" ht="13.5">
      <c r="C8631" s="535"/>
    </row>
    <row r="8632" spans="1:3" ht="13.5">
      <c r="C8632" s="535"/>
    </row>
    <row r="8633" spans="1:3" ht="13.5">
      <c r="C8633" s="535"/>
    </row>
    <row r="8634" spans="1:3" ht="13.5">
      <c r="C8634" s="535"/>
    </row>
    <row r="8635" spans="1:3" ht="13.5">
      <c r="C8635" s="535"/>
    </row>
    <row r="8636" spans="1:3" ht="13.5">
      <c r="C8636" s="535"/>
    </row>
    <row r="8637" spans="1:3" ht="13.5">
      <c r="C8637" s="535"/>
    </row>
    <row r="8638" spans="1:3" ht="13.5">
      <c r="C8638" s="535"/>
    </row>
    <row r="8639" spans="1:3" ht="13.5">
      <c r="C8639" s="535"/>
    </row>
    <row r="8640" spans="1:3" ht="13.5">
      <c r="C8640" s="535"/>
    </row>
    <row r="8641" spans="3:3" ht="13.5">
      <c r="C8641" s="535"/>
    </row>
    <row r="8642" spans="3:3" ht="13.5">
      <c r="C8642" s="535"/>
    </row>
    <row r="8643" spans="3:3" ht="13.5">
      <c r="C8643" s="535"/>
    </row>
    <row r="8644" spans="3:3" ht="13.5">
      <c r="C8644" s="535"/>
    </row>
    <row r="8645" spans="3:3" ht="13.5">
      <c r="C8645" s="535"/>
    </row>
    <row r="8646" spans="3:3" ht="13.5">
      <c r="C8646" s="535"/>
    </row>
    <row r="8647" spans="3:3" ht="13.5">
      <c r="C8647" s="535"/>
    </row>
    <row r="8648" spans="3:3" ht="13.5">
      <c r="C8648" s="535"/>
    </row>
    <row r="8649" spans="3:3" ht="13.5">
      <c r="C8649" s="535"/>
    </row>
    <row r="8650" spans="3:3" ht="13.5">
      <c r="C8650" s="535"/>
    </row>
    <row r="8651" spans="3:3" ht="13.5">
      <c r="C8651" s="535"/>
    </row>
    <row r="8652" spans="3:3" ht="13.5">
      <c r="C8652" s="535"/>
    </row>
    <row r="8653" spans="3:3" ht="13.5">
      <c r="C8653" s="535"/>
    </row>
    <row r="8654" spans="3:3" ht="13.5">
      <c r="C8654" s="535"/>
    </row>
    <row r="8655" spans="3:3" ht="13.5">
      <c r="C8655" s="535"/>
    </row>
    <row r="8656" spans="3:3" ht="13.5">
      <c r="C8656" s="535"/>
    </row>
    <row r="8657" spans="3:3" ht="13.5">
      <c r="C8657" s="535"/>
    </row>
    <row r="8658" spans="3:3" ht="13.5">
      <c r="C8658" s="535"/>
    </row>
    <row r="8659" spans="3:3" ht="13.5">
      <c r="C8659" s="535"/>
    </row>
    <row r="8660" spans="3:3" ht="13.5">
      <c r="C8660" s="535"/>
    </row>
    <row r="8661" spans="3:3" ht="13.5">
      <c r="C8661" s="535"/>
    </row>
    <row r="8662" spans="3:3" ht="13.5">
      <c r="C8662" s="535"/>
    </row>
    <row r="8663" spans="3:3" ht="13.5">
      <c r="C8663" s="535"/>
    </row>
    <row r="8664" spans="3:3" ht="13.5">
      <c r="C8664" s="535"/>
    </row>
    <row r="8665" spans="3:3" ht="13.5">
      <c r="C8665" s="535"/>
    </row>
    <row r="8666" spans="3:3" ht="13.5">
      <c r="C8666" s="535"/>
    </row>
    <row r="8667" spans="3:3" ht="13.5">
      <c r="C8667" s="535"/>
    </row>
    <row r="8668" spans="3:3" ht="13.5">
      <c r="C8668" s="535"/>
    </row>
    <row r="8669" spans="3:3" ht="13.5">
      <c r="C8669" s="535"/>
    </row>
    <row r="8670" spans="3:3" ht="13.5">
      <c r="C8670" s="535"/>
    </row>
    <row r="8671" spans="3:3" ht="13.5">
      <c r="C8671" s="535"/>
    </row>
    <row r="8672" spans="3:3" ht="13.5">
      <c r="C8672" s="535"/>
    </row>
    <row r="8673" spans="3:3" ht="13.5">
      <c r="C8673" s="535"/>
    </row>
    <row r="8674" spans="3:3" ht="13.5">
      <c r="C8674" s="535"/>
    </row>
    <row r="8675" spans="3:3" ht="13.5">
      <c r="C8675" s="535"/>
    </row>
    <row r="8676" spans="3:3" ht="13.5">
      <c r="C8676" s="535"/>
    </row>
    <row r="8677" spans="3:3" ht="13.5">
      <c r="C8677" s="535"/>
    </row>
    <row r="8678" spans="3:3" ht="13.5">
      <c r="C8678" s="535"/>
    </row>
    <row r="8679" spans="3:3" ht="13.5">
      <c r="C8679" s="535"/>
    </row>
    <row r="8680" spans="3:3" ht="13.5">
      <c r="C8680" s="535"/>
    </row>
  </sheetData>
  <phoneticPr fontId="6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8680"/>
  <sheetViews>
    <sheetView showGridLines="0" showZeros="0" zoomScale="75" zoomScaleNormal="75" workbookViewId="0">
      <pane xSplit="1" ySplit="3" topLeftCell="B58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025" customWidth="1"/>
    <col min="3" max="3" width="8" style="837" customWidth="1"/>
    <col min="4" max="4" width="8" style="1026" customWidth="1"/>
    <col min="5" max="8" width="8" style="837" customWidth="1"/>
    <col min="9" max="9" width="9.5546875" style="1026"/>
    <col min="10" max="11" width="9.5546875" style="1027"/>
    <col min="12" max="12" width="9.5546875" style="1028"/>
    <col min="13" max="13" width="9.5546875" style="1029"/>
    <col min="14" max="14" width="9.5546875" style="1028"/>
    <col min="15" max="15" width="9.5546875" style="1027"/>
    <col min="16" max="16" width="9.5546875" style="1028"/>
    <col min="17" max="17" width="1.77734375" style="1030" customWidth="1"/>
    <col min="18" max="18" width="9.5546875" style="851" customWidth="1"/>
    <col min="19" max="16384" width="9.5546875" style="851"/>
  </cols>
  <sheetData>
    <row r="1" spans="1:19" s="821" customFormat="1">
      <c r="B1" s="821">
        <v>2</v>
      </c>
      <c r="C1" s="821">
        <f t="shared" ref="C1:P1" si="0">B1+1</f>
        <v>3</v>
      </c>
      <c r="D1" s="821">
        <f t="shared" si="0"/>
        <v>4</v>
      </c>
      <c r="E1" s="821">
        <f t="shared" si="0"/>
        <v>5</v>
      </c>
      <c r="F1" s="821">
        <f t="shared" si="0"/>
        <v>6</v>
      </c>
      <c r="G1" s="821">
        <f t="shared" si="0"/>
        <v>7</v>
      </c>
      <c r="H1" s="821">
        <f t="shared" si="0"/>
        <v>8</v>
      </c>
      <c r="I1" s="821">
        <f t="shared" si="0"/>
        <v>9</v>
      </c>
      <c r="J1" s="821">
        <f t="shared" si="0"/>
        <v>10</v>
      </c>
      <c r="K1" s="821">
        <f t="shared" si="0"/>
        <v>11</v>
      </c>
      <c r="L1" s="821">
        <f t="shared" si="0"/>
        <v>12</v>
      </c>
      <c r="M1" s="821">
        <f t="shared" si="0"/>
        <v>13</v>
      </c>
      <c r="N1" s="821">
        <f t="shared" si="0"/>
        <v>14</v>
      </c>
      <c r="O1" s="821">
        <f t="shared" si="0"/>
        <v>15</v>
      </c>
      <c r="P1" s="821">
        <f t="shared" si="0"/>
        <v>16</v>
      </c>
      <c r="Q1" s="822"/>
    </row>
    <row r="2" spans="1:19" s="837" customFormat="1" ht="41.25" thickBot="1">
      <c r="A2" s="823" t="s">
        <v>7987</v>
      </c>
      <c r="B2" s="824" t="s">
        <v>5876</v>
      </c>
      <c r="C2" s="824" t="s">
        <v>1340</v>
      </c>
      <c r="D2" s="825" t="s">
        <v>5877</v>
      </c>
      <c r="E2" s="826" t="s">
        <v>5878</v>
      </c>
      <c r="F2" s="827" t="s">
        <v>7988</v>
      </c>
      <c r="G2" s="827" t="s">
        <v>7989</v>
      </c>
      <c r="H2" s="828" t="s">
        <v>7990</v>
      </c>
      <c r="I2" s="829" t="s">
        <v>7991</v>
      </c>
      <c r="J2" s="830" t="s">
        <v>7992</v>
      </c>
      <c r="K2" s="830" t="s">
        <v>7993</v>
      </c>
      <c r="L2" s="831" t="s">
        <v>7994</v>
      </c>
      <c r="M2" s="832" t="s">
        <v>7995</v>
      </c>
      <c r="N2" s="831" t="s">
        <v>7996</v>
      </c>
      <c r="O2" s="832" t="s">
        <v>7997</v>
      </c>
      <c r="P2" s="833" t="s">
        <v>7998</v>
      </c>
      <c r="Q2" s="834"/>
      <c r="R2" s="835" t="s">
        <v>7999</v>
      </c>
      <c r="S2" s="836" t="s">
        <v>8000</v>
      </c>
    </row>
    <row r="3" spans="1:19" ht="14.25" thickTop="1">
      <c r="A3" s="838" t="s">
        <v>1275</v>
      </c>
      <c r="B3" s="839" t="s">
        <v>1275</v>
      </c>
      <c r="C3" s="840">
        <v>2</v>
      </c>
      <c r="D3" s="841">
        <v>2.4</v>
      </c>
      <c r="E3" s="842" t="s">
        <v>8001</v>
      </c>
      <c r="F3" s="840" t="s">
        <v>8002</v>
      </c>
      <c r="G3" s="840" t="s">
        <v>8002</v>
      </c>
      <c r="H3" s="843"/>
      <c r="I3" s="844">
        <v>0.5</v>
      </c>
      <c r="J3" s="845"/>
      <c r="K3" s="845"/>
      <c r="L3" s="846"/>
      <c r="M3" s="847"/>
      <c r="N3" s="846"/>
      <c r="O3" s="848"/>
      <c r="P3" s="849"/>
      <c r="Q3" s="850"/>
    </row>
    <row r="4" spans="1:19">
      <c r="A4" s="852" t="s">
        <v>1277</v>
      </c>
      <c r="B4" s="853" t="s">
        <v>1277</v>
      </c>
      <c r="C4" s="854">
        <v>2</v>
      </c>
      <c r="D4" s="855">
        <v>2.08</v>
      </c>
      <c r="E4" s="856" t="s">
        <v>8003</v>
      </c>
      <c r="F4" s="854" t="s">
        <v>8002</v>
      </c>
      <c r="G4" s="854" t="s">
        <v>8002</v>
      </c>
      <c r="H4" s="857"/>
      <c r="I4" s="858">
        <v>0.5</v>
      </c>
      <c r="J4" s="859"/>
      <c r="K4" s="859"/>
      <c r="L4" s="860"/>
      <c r="M4" s="861"/>
      <c r="N4" s="860"/>
      <c r="O4" s="862"/>
      <c r="P4" s="863"/>
      <c r="Q4" s="850"/>
    </row>
    <row r="5" spans="1:19">
      <c r="A5" s="852" t="s">
        <v>1365</v>
      </c>
      <c r="B5" s="877" t="s">
        <v>1365</v>
      </c>
      <c r="C5" s="854">
        <v>2</v>
      </c>
      <c r="D5" s="855">
        <v>9</v>
      </c>
      <c r="E5" s="856" t="s">
        <v>8003</v>
      </c>
      <c r="F5" s="854" t="s">
        <v>8002</v>
      </c>
      <c r="G5" s="854" t="s">
        <v>8002</v>
      </c>
      <c r="H5" s="857"/>
      <c r="I5" s="858">
        <v>0.5</v>
      </c>
      <c r="J5" s="859" t="s">
        <v>1620</v>
      </c>
      <c r="K5" s="859"/>
      <c r="L5" s="860"/>
      <c r="M5" s="861"/>
      <c r="N5" s="860"/>
      <c r="O5" s="862">
        <v>7</v>
      </c>
      <c r="P5" s="863">
        <v>1</v>
      </c>
      <c r="Q5" s="850"/>
    </row>
    <row r="6" spans="1:19" s="883" customFormat="1">
      <c r="A6" s="852" t="s">
        <v>8004</v>
      </c>
      <c r="B6" s="877" t="s">
        <v>8004</v>
      </c>
      <c r="C6" s="854">
        <v>2</v>
      </c>
      <c r="D6" s="855">
        <v>4</v>
      </c>
      <c r="E6" s="856" t="s">
        <v>8003</v>
      </c>
      <c r="F6" s="854" t="s">
        <v>8002</v>
      </c>
      <c r="G6" s="854" t="s">
        <v>8002</v>
      </c>
      <c r="H6" s="857"/>
      <c r="I6" s="858">
        <v>0.5</v>
      </c>
      <c r="J6" s="859"/>
      <c r="K6" s="878"/>
      <c r="L6" s="879"/>
      <c r="M6" s="880"/>
      <c r="N6" s="879"/>
      <c r="O6" s="880"/>
      <c r="P6" s="881"/>
      <c r="Q6" s="882"/>
    </row>
    <row r="7" spans="1:19">
      <c r="A7" s="1158" t="s">
        <v>1287</v>
      </c>
      <c r="B7" s="1159" t="s">
        <v>1288</v>
      </c>
      <c r="C7" s="1160">
        <v>2</v>
      </c>
      <c r="D7" s="1161">
        <v>3.33</v>
      </c>
      <c r="E7" s="1162" t="s">
        <v>8003</v>
      </c>
      <c r="F7" s="1160" t="s">
        <v>8002</v>
      </c>
      <c r="G7" s="1160" t="s">
        <v>8002</v>
      </c>
      <c r="H7" s="1163"/>
      <c r="I7" s="1164">
        <v>0.5</v>
      </c>
      <c r="J7" s="1165" t="s">
        <v>1620</v>
      </c>
      <c r="K7" s="1165"/>
      <c r="L7" s="1166"/>
      <c r="M7" s="1167">
        <v>7</v>
      </c>
      <c r="N7" s="1166">
        <v>0.5</v>
      </c>
      <c r="O7" s="1168">
        <v>30</v>
      </c>
      <c r="P7" s="1169">
        <v>0.5</v>
      </c>
      <c r="Q7" s="850"/>
    </row>
    <row r="8" spans="1:19">
      <c r="A8" s="864" t="s">
        <v>8005</v>
      </c>
      <c r="B8" s="884" t="s">
        <v>8005</v>
      </c>
      <c r="C8" s="866">
        <v>2</v>
      </c>
      <c r="D8" s="867">
        <v>2.5</v>
      </c>
      <c r="E8" s="868" t="s">
        <v>8003</v>
      </c>
      <c r="F8" s="869" t="s">
        <v>8002</v>
      </c>
      <c r="G8" s="869" t="s">
        <v>8002</v>
      </c>
      <c r="H8" s="870" t="s">
        <v>8006</v>
      </c>
      <c r="I8" s="871">
        <v>0.5</v>
      </c>
      <c r="J8" s="872" t="s">
        <v>1620</v>
      </c>
      <c r="K8" s="872"/>
      <c r="L8" s="873"/>
      <c r="M8" s="874">
        <v>7</v>
      </c>
      <c r="N8" s="873">
        <v>0.5</v>
      </c>
      <c r="O8" s="875">
        <v>30</v>
      </c>
      <c r="P8" s="876">
        <v>0.5</v>
      </c>
      <c r="Q8" s="850"/>
    </row>
    <row r="9" spans="1:19">
      <c r="A9" s="864" t="s">
        <v>8007</v>
      </c>
      <c r="B9" s="884" t="s">
        <v>8007</v>
      </c>
      <c r="C9" s="866">
        <v>2</v>
      </c>
      <c r="D9" s="867">
        <v>3</v>
      </c>
      <c r="E9" s="868" t="s">
        <v>8008</v>
      </c>
      <c r="F9" s="869" t="s">
        <v>8009</v>
      </c>
      <c r="G9" s="869" t="s">
        <v>8009</v>
      </c>
      <c r="H9" s="870" t="s">
        <v>8010</v>
      </c>
      <c r="I9" s="871">
        <v>0.5</v>
      </c>
      <c r="J9" s="872" t="s">
        <v>1620</v>
      </c>
      <c r="K9" s="872"/>
      <c r="L9" s="873"/>
      <c r="M9" s="874"/>
      <c r="N9" s="873"/>
      <c r="O9" s="875">
        <v>-3</v>
      </c>
      <c r="P9" s="876">
        <v>1</v>
      </c>
      <c r="Q9" s="850"/>
    </row>
    <row r="10" spans="1:19">
      <c r="A10" s="864" t="s">
        <v>8011</v>
      </c>
      <c r="B10" s="884" t="s">
        <v>8012</v>
      </c>
      <c r="C10" s="866">
        <v>2</v>
      </c>
      <c r="D10" s="867">
        <v>2.2222222222222223</v>
      </c>
      <c r="E10" s="868" t="s">
        <v>8003</v>
      </c>
      <c r="F10" s="869" t="s">
        <v>8002</v>
      </c>
      <c r="G10" s="869" t="s">
        <v>8013</v>
      </c>
      <c r="H10" s="870" t="s">
        <v>8014</v>
      </c>
      <c r="I10" s="871">
        <v>0.5</v>
      </c>
      <c r="J10" s="872" t="s">
        <v>8015</v>
      </c>
      <c r="K10" s="872"/>
      <c r="L10" s="873"/>
      <c r="M10" s="874"/>
      <c r="N10" s="873"/>
      <c r="O10" s="875"/>
      <c r="P10" s="876">
        <v>1</v>
      </c>
      <c r="Q10" s="850"/>
    </row>
    <row r="11" spans="1:19">
      <c r="A11" s="864" t="s">
        <v>1828</v>
      </c>
      <c r="B11" s="885" t="s">
        <v>1828</v>
      </c>
      <c r="C11" s="866">
        <v>2</v>
      </c>
      <c r="D11" s="867">
        <v>2</v>
      </c>
      <c r="E11" s="868" t="s">
        <v>1829</v>
      </c>
      <c r="F11" s="869" t="s">
        <v>563</v>
      </c>
      <c r="G11" s="869" t="s">
        <v>581</v>
      </c>
      <c r="H11" s="870" t="s">
        <v>1692</v>
      </c>
      <c r="I11" s="871">
        <v>0.5</v>
      </c>
      <c r="J11" s="872" t="s">
        <v>1620</v>
      </c>
      <c r="K11" s="872"/>
      <c r="L11" s="873"/>
      <c r="M11" s="874"/>
      <c r="N11" s="873"/>
      <c r="O11" s="875"/>
      <c r="P11" s="876">
        <v>1</v>
      </c>
      <c r="Q11" s="850"/>
    </row>
    <row r="12" spans="1:19">
      <c r="A12" s="852" t="s">
        <v>8016</v>
      </c>
      <c r="B12" s="853" t="s">
        <v>8017</v>
      </c>
      <c r="C12" s="854">
        <v>2</v>
      </c>
      <c r="D12" s="855">
        <v>2.5</v>
      </c>
      <c r="E12" s="856" t="s">
        <v>8018</v>
      </c>
      <c r="F12" s="854" t="s">
        <v>8019</v>
      </c>
      <c r="G12" s="854" t="s">
        <v>8019</v>
      </c>
      <c r="H12" s="857"/>
      <c r="I12" s="858">
        <v>0.5</v>
      </c>
      <c r="J12" s="859" t="s">
        <v>1620</v>
      </c>
      <c r="K12" s="859"/>
      <c r="L12" s="860"/>
      <c r="M12" s="861" t="s">
        <v>8020</v>
      </c>
      <c r="N12" s="860">
        <v>0.5</v>
      </c>
      <c r="O12" s="862" t="s">
        <v>8021</v>
      </c>
      <c r="P12" s="863">
        <v>0.5</v>
      </c>
      <c r="Q12" s="850"/>
    </row>
    <row r="13" spans="1:19">
      <c r="A13" s="852" t="s">
        <v>8022</v>
      </c>
      <c r="B13" s="853" t="s">
        <v>1289</v>
      </c>
      <c r="C13" s="854">
        <v>2</v>
      </c>
      <c r="D13" s="855">
        <v>2</v>
      </c>
      <c r="E13" s="856" t="s">
        <v>8003</v>
      </c>
      <c r="F13" s="854" t="s">
        <v>8002</v>
      </c>
      <c r="G13" s="854" t="s">
        <v>8002</v>
      </c>
      <c r="H13" s="857"/>
      <c r="I13" s="858">
        <v>0.5</v>
      </c>
      <c r="J13" s="859"/>
      <c r="K13" s="859"/>
      <c r="L13" s="860"/>
      <c r="M13" s="862"/>
      <c r="N13" s="860"/>
      <c r="O13" s="862"/>
      <c r="P13" s="863"/>
      <c r="Q13" s="850"/>
    </row>
    <row r="14" spans="1:19">
      <c r="A14" s="852" t="s">
        <v>1290</v>
      </c>
      <c r="B14" s="853" t="s">
        <v>1290</v>
      </c>
      <c r="C14" s="854">
        <v>2</v>
      </c>
      <c r="D14" s="855">
        <v>2.2000000000000002</v>
      </c>
      <c r="E14" s="856" t="s">
        <v>8003</v>
      </c>
      <c r="F14" s="854" t="s">
        <v>8002</v>
      </c>
      <c r="G14" s="854" t="s">
        <v>8002</v>
      </c>
      <c r="H14" s="857"/>
      <c r="I14" s="858">
        <v>0.5</v>
      </c>
      <c r="J14" s="859"/>
      <c r="K14" s="859"/>
      <c r="L14" s="860"/>
      <c r="M14" s="861"/>
      <c r="N14" s="860"/>
      <c r="O14" s="862"/>
      <c r="P14" s="863"/>
      <c r="Q14" s="850"/>
    </row>
    <row r="15" spans="1:19">
      <c r="A15" s="852" t="s">
        <v>8023</v>
      </c>
      <c r="B15" s="853" t="s">
        <v>1291</v>
      </c>
      <c r="C15" s="854">
        <v>2</v>
      </c>
      <c r="D15" s="855">
        <v>2.2000000000000002</v>
      </c>
      <c r="E15" s="856" t="s">
        <v>8003</v>
      </c>
      <c r="F15" s="854" t="s">
        <v>8002</v>
      </c>
      <c r="G15" s="854" t="s">
        <v>8002</v>
      </c>
      <c r="H15" s="857"/>
      <c r="I15" s="858">
        <v>0.5</v>
      </c>
      <c r="J15" s="859" t="s">
        <v>1620</v>
      </c>
      <c r="K15" s="859"/>
      <c r="L15" s="860"/>
      <c r="M15" s="861"/>
      <c r="N15" s="860"/>
      <c r="O15" s="862">
        <v>60</v>
      </c>
      <c r="P15" s="863">
        <v>1</v>
      </c>
      <c r="Q15" s="850"/>
    </row>
    <row r="16" spans="1:19" ht="14.25" thickBot="1">
      <c r="A16" s="1050" t="s">
        <v>8024</v>
      </c>
      <c r="B16" s="1051" t="s">
        <v>8025</v>
      </c>
      <c r="C16" s="1052">
        <v>2</v>
      </c>
      <c r="D16" s="1053">
        <v>1.8</v>
      </c>
      <c r="E16" s="1054" t="s">
        <v>8003</v>
      </c>
      <c r="F16" s="1052" t="s">
        <v>563</v>
      </c>
      <c r="G16" s="1052" t="s">
        <v>8026</v>
      </c>
      <c r="H16" s="1055"/>
      <c r="I16" s="1056">
        <v>0.5</v>
      </c>
      <c r="J16" s="1057" t="s">
        <v>1620</v>
      </c>
      <c r="K16" s="1057"/>
      <c r="L16" s="1058"/>
      <c r="M16" s="1059"/>
      <c r="N16" s="1058"/>
      <c r="O16" s="1060"/>
      <c r="P16" s="1061"/>
      <c r="Q16" s="850"/>
    </row>
    <row r="17" spans="1:19" s="883" customFormat="1" ht="14.25" thickTop="1">
      <c r="A17" s="1170" t="s">
        <v>1274</v>
      </c>
      <c r="B17" s="1171" t="s">
        <v>1274</v>
      </c>
      <c r="C17" s="1172">
        <v>2</v>
      </c>
      <c r="D17" s="1173">
        <v>4</v>
      </c>
      <c r="E17" s="1174" t="s">
        <v>8003</v>
      </c>
      <c r="F17" s="1172" t="s">
        <v>8027</v>
      </c>
      <c r="G17" s="1172" t="s">
        <v>8028</v>
      </c>
      <c r="H17" s="1175"/>
      <c r="I17" s="1176">
        <v>1</v>
      </c>
      <c r="J17" s="1177" t="s">
        <v>1620</v>
      </c>
      <c r="K17" s="1177"/>
      <c r="L17" s="1178"/>
      <c r="M17" s="1179"/>
      <c r="N17" s="1178"/>
      <c r="O17" s="1180">
        <v>90</v>
      </c>
      <c r="P17" s="1181">
        <v>1</v>
      </c>
      <c r="Q17" s="850"/>
    </row>
    <row r="18" spans="1:19">
      <c r="A18" s="864" t="s">
        <v>8029</v>
      </c>
      <c r="B18" s="865" t="s">
        <v>8029</v>
      </c>
      <c r="C18" s="866">
        <v>2</v>
      </c>
      <c r="D18" s="867">
        <v>3.6</v>
      </c>
      <c r="E18" s="868" t="s">
        <v>8003</v>
      </c>
      <c r="F18" s="869" t="s">
        <v>8027</v>
      </c>
      <c r="G18" s="869" t="s">
        <v>8028</v>
      </c>
      <c r="H18" s="870" t="s">
        <v>8006</v>
      </c>
      <c r="I18" s="871">
        <v>1</v>
      </c>
      <c r="J18" s="872" t="s">
        <v>1620</v>
      </c>
      <c r="K18" s="872"/>
      <c r="L18" s="873"/>
      <c r="M18" s="874"/>
      <c r="N18" s="873"/>
      <c r="O18" s="875">
        <v>90</v>
      </c>
      <c r="P18" s="876">
        <v>1</v>
      </c>
      <c r="Q18" s="850"/>
      <c r="R18" s="883"/>
      <c r="S18" s="883"/>
    </row>
    <row r="19" spans="1:19" s="883" customFormat="1">
      <c r="A19" s="864" t="s">
        <v>1278</v>
      </c>
      <c r="B19" s="884" t="s">
        <v>1278</v>
      </c>
      <c r="C19" s="866">
        <v>2</v>
      </c>
      <c r="D19" s="867">
        <v>4</v>
      </c>
      <c r="E19" s="868" t="s">
        <v>8003</v>
      </c>
      <c r="F19" s="869" t="s">
        <v>8027</v>
      </c>
      <c r="G19" s="869" t="s">
        <v>8028</v>
      </c>
      <c r="H19" s="870" t="s">
        <v>8006</v>
      </c>
      <c r="I19" s="871">
        <v>1</v>
      </c>
      <c r="J19" s="872" t="s">
        <v>1620</v>
      </c>
      <c r="K19" s="872"/>
      <c r="L19" s="873"/>
      <c r="M19" s="874"/>
      <c r="N19" s="873"/>
      <c r="O19" s="875">
        <v>90</v>
      </c>
      <c r="P19" s="876">
        <v>1</v>
      </c>
      <c r="Q19" s="850"/>
      <c r="R19" s="851"/>
      <c r="S19" s="851"/>
    </row>
    <row r="20" spans="1:19">
      <c r="A20" s="864" t="s">
        <v>8030</v>
      </c>
      <c r="B20" s="865" t="s">
        <v>8031</v>
      </c>
      <c r="C20" s="866">
        <v>2</v>
      </c>
      <c r="D20" s="867">
        <v>3.6</v>
      </c>
      <c r="E20" s="868" t="s">
        <v>8003</v>
      </c>
      <c r="F20" s="869" t="s">
        <v>8027</v>
      </c>
      <c r="G20" s="869" t="s">
        <v>8028</v>
      </c>
      <c r="H20" s="870" t="s">
        <v>8006</v>
      </c>
      <c r="I20" s="871">
        <v>1</v>
      </c>
      <c r="J20" s="872" t="s">
        <v>1620</v>
      </c>
      <c r="K20" s="872"/>
      <c r="L20" s="873"/>
      <c r="M20" s="874"/>
      <c r="N20" s="873"/>
      <c r="O20" s="875">
        <v>90</v>
      </c>
      <c r="P20" s="876">
        <v>1</v>
      </c>
      <c r="Q20" s="850"/>
      <c r="R20" s="883"/>
      <c r="S20" s="883"/>
    </row>
    <row r="21" spans="1:19" s="883" customFormat="1">
      <c r="A21" s="852" t="s">
        <v>8032</v>
      </c>
      <c r="B21" s="853" t="s">
        <v>1281</v>
      </c>
      <c r="C21" s="854">
        <v>2</v>
      </c>
      <c r="D21" s="855">
        <v>3.6</v>
      </c>
      <c r="E21" s="856" t="s">
        <v>8003</v>
      </c>
      <c r="F21" s="854" t="s">
        <v>8027</v>
      </c>
      <c r="G21" s="854" t="s">
        <v>8028</v>
      </c>
      <c r="H21" s="857"/>
      <c r="I21" s="858">
        <v>1</v>
      </c>
      <c r="J21" s="859" t="s">
        <v>1620</v>
      </c>
      <c r="K21" s="859"/>
      <c r="L21" s="860"/>
      <c r="M21" s="861"/>
      <c r="N21" s="860"/>
      <c r="O21" s="862">
        <v>90</v>
      </c>
      <c r="P21" s="863">
        <v>1</v>
      </c>
      <c r="Q21" s="850"/>
      <c r="R21" s="851"/>
      <c r="S21" s="851"/>
    </row>
    <row r="22" spans="1:19">
      <c r="A22" s="852" t="s">
        <v>8033</v>
      </c>
      <c r="B22" s="877" t="s">
        <v>1701</v>
      </c>
      <c r="C22" s="854">
        <v>2</v>
      </c>
      <c r="D22" s="855">
        <v>4</v>
      </c>
      <c r="E22" s="856" t="s">
        <v>8003</v>
      </c>
      <c r="F22" s="854" t="s">
        <v>8027</v>
      </c>
      <c r="G22" s="854" t="s">
        <v>8028</v>
      </c>
      <c r="H22" s="857"/>
      <c r="I22" s="858">
        <v>1</v>
      </c>
      <c r="J22" s="859" t="s">
        <v>1620</v>
      </c>
      <c r="K22" s="859"/>
      <c r="L22" s="860"/>
      <c r="M22" s="861"/>
      <c r="N22" s="860"/>
      <c r="O22" s="862">
        <v>90</v>
      </c>
      <c r="P22" s="863">
        <v>1</v>
      </c>
      <c r="Q22" s="850"/>
    </row>
    <row r="23" spans="1:19">
      <c r="A23" s="852" t="s">
        <v>1293</v>
      </c>
      <c r="B23" s="853" t="s">
        <v>1294</v>
      </c>
      <c r="C23" s="854">
        <v>2</v>
      </c>
      <c r="D23" s="855">
        <v>3.6</v>
      </c>
      <c r="E23" s="856" t="s">
        <v>8003</v>
      </c>
      <c r="F23" s="854" t="s">
        <v>8027</v>
      </c>
      <c r="G23" s="854" t="s">
        <v>8028</v>
      </c>
      <c r="H23" s="857"/>
      <c r="I23" s="858">
        <v>1</v>
      </c>
      <c r="J23" s="859"/>
      <c r="K23" s="878"/>
      <c r="L23" s="879"/>
      <c r="M23" s="898"/>
      <c r="N23" s="879"/>
      <c r="O23" s="880"/>
      <c r="P23" s="881"/>
      <c r="Q23" s="882"/>
      <c r="R23" s="883"/>
      <c r="S23" s="883"/>
    </row>
    <row r="24" spans="1:19">
      <c r="A24" s="852" t="s">
        <v>8034</v>
      </c>
      <c r="B24" s="853" t="s">
        <v>1276</v>
      </c>
      <c r="C24" s="854">
        <v>2</v>
      </c>
      <c r="D24" s="855">
        <v>4</v>
      </c>
      <c r="E24" s="856" t="s">
        <v>8003</v>
      </c>
      <c r="F24" s="854" t="s">
        <v>8027</v>
      </c>
      <c r="G24" s="854" t="s">
        <v>8028</v>
      </c>
      <c r="H24" s="857"/>
      <c r="I24" s="858">
        <v>1</v>
      </c>
      <c r="J24" s="859" t="s">
        <v>1620</v>
      </c>
      <c r="K24" s="859"/>
      <c r="L24" s="860"/>
      <c r="M24" s="861"/>
      <c r="N24" s="860"/>
      <c r="O24" s="862">
        <v>90</v>
      </c>
      <c r="P24" s="863">
        <v>1</v>
      </c>
      <c r="Q24" s="850"/>
    </row>
    <row r="25" spans="1:19">
      <c r="A25" s="899" t="s">
        <v>8035</v>
      </c>
      <c r="B25" s="900" t="s">
        <v>1297</v>
      </c>
      <c r="C25" s="901">
        <v>2</v>
      </c>
      <c r="D25" s="902">
        <v>4</v>
      </c>
      <c r="E25" s="903" t="s">
        <v>8003</v>
      </c>
      <c r="F25" s="901" t="s">
        <v>8027</v>
      </c>
      <c r="G25" s="901" t="s">
        <v>8028</v>
      </c>
      <c r="H25" s="904" t="s">
        <v>8006</v>
      </c>
      <c r="I25" s="905">
        <v>1</v>
      </c>
      <c r="J25" s="906" t="s">
        <v>1620</v>
      </c>
      <c r="K25" s="906"/>
      <c r="L25" s="907"/>
      <c r="M25" s="908"/>
      <c r="N25" s="907"/>
      <c r="O25" s="909">
        <v>90</v>
      </c>
      <c r="P25" s="910">
        <v>1</v>
      </c>
      <c r="Q25" s="850"/>
    </row>
    <row r="26" spans="1:19">
      <c r="A26" s="924" t="s">
        <v>8036</v>
      </c>
      <c r="B26" s="877" t="s">
        <v>8036</v>
      </c>
      <c r="C26" s="854">
        <v>2</v>
      </c>
      <c r="D26" s="855">
        <v>6</v>
      </c>
      <c r="E26" s="856" t="s">
        <v>8003</v>
      </c>
      <c r="F26" s="854" t="s">
        <v>8027</v>
      </c>
      <c r="G26" s="854" t="s">
        <v>8028</v>
      </c>
      <c r="H26" s="857"/>
      <c r="I26" s="858">
        <v>1</v>
      </c>
      <c r="J26" s="859" t="s">
        <v>1620</v>
      </c>
      <c r="K26" s="859"/>
      <c r="L26" s="860"/>
      <c r="M26" s="861"/>
      <c r="N26" s="860"/>
      <c r="O26" s="862">
        <v>90</v>
      </c>
      <c r="P26" s="863">
        <v>1</v>
      </c>
      <c r="Q26" s="850"/>
    </row>
    <row r="27" spans="1:19">
      <c r="A27" s="911" t="s">
        <v>8037</v>
      </c>
      <c r="B27" s="912" t="s">
        <v>1538</v>
      </c>
      <c r="C27" s="913">
        <v>2</v>
      </c>
      <c r="D27" s="914">
        <v>3.2</v>
      </c>
      <c r="E27" s="915" t="s">
        <v>8003</v>
      </c>
      <c r="F27" s="913" t="s">
        <v>8027</v>
      </c>
      <c r="G27" s="913" t="s">
        <v>8028</v>
      </c>
      <c r="H27" s="916" t="s">
        <v>8006</v>
      </c>
      <c r="I27" s="917">
        <v>1</v>
      </c>
      <c r="J27" s="918" t="s">
        <v>1620</v>
      </c>
      <c r="K27" s="918"/>
      <c r="L27" s="919"/>
      <c r="M27" s="920"/>
      <c r="N27" s="919"/>
      <c r="O27" s="921">
        <v>90</v>
      </c>
      <c r="P27" s="922">
        <v>1</v>
      </c>
      <c r="Q27" s="850"/>
      <c r="R27" s="883"/>
      <c r="S27" s="883"/>
    </row>
    <row r="28" spans="1:19" s="883" customFormat="1">
      <c r="A28" s="852" t="s">
        <v>1279</v>
      </c>
      <c r="B28" s="853" t="s">
        <v>1280</v>
      </c>
      <c r="C28" s="854">
        <v>2</v>
      </c>
      <c r="D28" s="855">
        <v>6</v>
      </c>
      <c r="E28" s="856" t="s">
        <v>8003</v>
      </c>
      <c r="F28" s="854" t="s">
        <v>8027</v>
      </c>
      <c r="G28" s="854" t="s">
        <v>8028</v>
      </c>
      <c r="H28" s="857"/>
      <c r="I28" s="858">
        <v>1</v>
      </c>
      <c r="J28" s="859" t="s">
        <v>1620</v>
      </c>
      <c r="K28" s="859"/>
      <c r="L28" s="860"/>
      <c r="M28" s="861"/>
      <c r="N28" s="860"/>
      <c r="O28" s="862">
        <v>90</v>
      </c>
      <c r="P28" s="863">
        <v>1</v>
      </c>
      <c r="Q28" s="850"/>
      <c r="R28" s="851"/>
      <c r="S28" s="851"/>
    </row>
    <row r="29" spans="1:19">
      <c r="A29" s="924" t="s">
        <v>8038</v>
      </c>
      <c r="B29" s="877" t="s">
        <v>1606</v>
      </c>
      <c r="C29" s="854">
        <v>2</v>
      </c>
      <c r="D29" s="855">
        <v>6</v>
      </c>
      <c r="E29" s="856" t="s">
        <v>8003</v>
      </c>
      <c r="F29" s="854" t="s">
        <v>8027</v>
      </c>
      <c r="G29" s="854" t="s">
        <v>8028</v>
      </c>
      <c r="H29" s="857"/>
      <c r="I29" s="858">
        <v>1</v>
      </c>
      <c r="J29" s="859"/>
      <c r="K29" s="859"/>
      <c r="L29" s="860"/>
      <c r="M29" s="861"/>
      <c r="N29" s="860"/>
      <c r="O29" s="862"/>
      <c r="P29" s="863"/>
      <c r="Q29" s="850"/>
    </row>
    <row r="30" spans="1:19" ht="14.25" thickBot="1">
      <c r="A30" s="1182" t="s">
        <v>8039</v>
      </c>
      <c r="B30" s="1183" t="s">
        <v>8039</v>
      </c>
      <c r="C30" s="1184">
        <v>2</v>
      </c>
      <c r="D30" s="1185">
        <v>3.8</v>
      </c>
      <c r="E30" s="1186" t="s">
        <v>8003</v>
      </c>
      <c r="F30" s="1184" t="s">
        <v>8027</v>
      </c>
      <c r="G30" s="1184" t="s">
        <v>8040</v>
      </c>
      <c r="H30" s="1187"/>
      <c r="I30" s="1188">
        <v>1.5</v>
      </c>
      <c r="J30" s="1189" t="s">
        <v>1620</v>
      </c>
      <c r="K30" s="1189"/>
      <c r="L30" s="1190"/>
      <c r="M30" s="1191"/>
      <c r="N30" s="1190"/>
      <c r="O30" s="1192">
        <v>7</v>
      </c>
      <c r="P30" s="1193">
        <v>1</v>
      </c>
      <c r="Q30" s="850"/>
    </row>
    <row r="31" spans="1:19" ht="14.25" thickTop="1">
      <c r="A31" s="886" t="s">
        <v>1593</v>
      </c>
      <c r="B31" s="936" t="s">
        <v>1593</v>
      </c>
      <c r="C31" s="887">
        <v>1</v>
      </c>
      <c r="D31" s="888">
        <v>2.2000000000000002</v>
      </c>
      <c r="E31" s="889" t="s">
        <v>8041</v>
      </c>
      <c r="F31" s="890" t="s">
        <v>8002</v>
      </c>
      <c r="G31" s="890" t="s">
        <v>8002</v>
      </c>
      <c r="H31" s="891" t="s">
        <v>8006</v>
      </c>
      <c r="I31" s="892">
        <v>0.5</v>
      </c>
      <c r="J31" s="893" t="s">
        <v>8042</v>
      </c>
      <c r="K31" s="893">
        <v>14</v>
      </c>
      <c r="L31" s="894">
        <v>0.5</v>
      </c>
      <c r="M31" s="895"/>
      <c r="N31" s="894"/>
      <c r="O31" s="896">
        <v>-28</v>
      </c>
      <c r="P31" s="897">
        <v>0.5</v>
      </c>
      <c r="Q31" s="850"/>
    </row>
    <row r="32" spans="1:19">
      <c r="A32" s="852" t="s">
        <v>1108</v>
      </c>
      <c r="B32" s="853" t="s">
        <v>1108</v>
      </c>
      <c r="C32" s="854">
        <v>1</v>
      </c>
      <c r="D32" s="855">
        <v>4.4000000000000004</v>
      </c>
      <c r="E32" s="856" t="s">
        <v>8041</v>
      </c>
      <c r="F32" s="854" t="s">
        <v>8002</v>
      </c>
      <c r="G32" s="854" t="s">
        <v>8002</v>
      </c>
      <c r="H32" s="857"/>
      <c r="I32" s="858">
        <v>0.5</v>
      </c>
      <c r="J32" s="859"/>
      <c r="K32" s="937"/>
      <c r="L32" s="938"/>
      <c r="M32" s="939"/>
      <c r="N32" s="938"/>
      <c r="O32" s="940"/>
      <c r="P32" s="941"/>
      <c r="Q32" s="942"/>
      <c r="R32" s="943"/>
      <c r="S32" s="943"/>
    </row>
    <row r="33" spans="1:19">
      <c r="A33" s="864" t="s">
        <v>8043</v>
      </c>
      <c r="B33" s="884" t="s">
        <v>1296</v>
      </c>
      <c r="C33" s="866">
        <v>1</v>
      </c>
      <c r="D33" s="867">
        <v>3.4</v>
      </c>
      <c r="E33" s="944" t="s">
        <v>8041</v>
      </c>
      <c r="F33" s="866" t="s">
        <v>8002</v>
      </c>
      <c r="G33" s="869" t="s">
        <v>8002</v>
      </c>
      <c r="H33" s="945" t="s">
        <v>8006</v>
      </c>
      <c r="I33" s="946">
        <v>1</v>
      </c>
      <c r="J33" s="872" t="s">
        <v>1621</v>
      </c>
      <c r="K33" s="872"/>
      <c r="L33" s="873"/>
      <c r="M33" s="874">
        <v>-28</v>
      </c>
      <c r="N33" s="873">
        <v>0.5</v>
      </c>
      <c r="O33" s="875">
        <v>7</v>
      </c>
      <c r="P33" s="876">
        <v>0.5</v>
      </c>
      <c r="Q33" s="850"/>
    </row>
    <row r="34" spans="1:19" s="943" customFormat="1">
      <c r="A34" s="947" t="s">
        <v>1158</v>
      </c>
      <c r="B34" s="884" t="s">
        <v>1158</v>
      </c>
      <c r="C34" s="866">
        <v>1</v>
      </c>
      <c r="D34" s="867">
        <v>2.8</v>
      </c>
      <c r="E34" s="944" t="s">
        <v>8041</v>
      </c>
      <c r="F34" s="866" t="s">
        <v>8002</v>
      </c>
      <c r="G34" s="869" t="s">
        <v>8002</v>
      </c>
      <c r="H34" s="945" t="s">
        <v>8006</v>
      </c>
      <c r="I34" s="871">
        <v>0.5</v>
      </c>
      <c r="J34" s="872" t="s">
        <v>1621</v>
      </c>
      <c r="K34" s="872"/>
      <c r="L34" s="873"/>
      <c r="M34" s="874"/>
      <c r="N34" s="873"/>
      <c r="O34" s="875">
        <v>-35</v>
      </c>
      <c r="P34" s="876">
        <v>1</v>
      </c>
      <c r="Q34" s="850"/>
      <c r="R34" s="851"/>
      <c r="S34" s="851"/>
    </row>
    <row r="35" spans="1:19" s="883" customFormat="1">
      <c r="A35" s="899" t="s">
        <v>8044</v>
      </c>
      <c r="B35" s="900" t="s">
        <v>1285</v>
      </c>
      <c r="C35" s="901">
        <v>1</v>
      </c>
      <c r="D35" s="902">
        <v>3.6</v>
      </c>
      <c r="E35" s="903" t="s">
        <v>8041</v>
      </c>
      <c r="F35" s="901" t="s">
        <v>8002</v>
      </c>
      <c r="G35" s="901" t="s">
        <v>8002</v>
      </c>
      <c r="H35" s="904" t="s">
        <v>8006</v>
      </c>
      <c r="I35" s="948">
        <v>1</v>
      </c>
      <c r="J35" s="906" t="s">
        <v>1621</v>
      </c>
      <c r="K35" s="906"/>
      <c r="L35" s="907"/>
      <c r="M35" s="908">
        <v>-28</v>
      </c>
      <c r="N35" s="907">
        <v>0.5</v>
      </c>
      <c r="O35" s="909">
        <v>7</v>
      </c>
      <c r="P35" s="910">
        <v>0.5</v>
      </c>
      <c r="Q35" s="850"/>
    </row>
    <row r="36" spans="1:19">
      <c r="A36" s="899" t="s">
        <v>8045</v>
      </c>
      <c r="B36" s="900" t="s">
        <v>1286</v>
      </c>
      <c r="C36" s="901">
        <v>1</v>
      </c>
      <c r="D36" s="902">
        <v>3.2</v>
      </c>
      <c r="E36" s="903" t="s">
        <v>8041</v>
      </c>
      <c r="F36" s="901" t="s">
        <v>8002</v>
      </c>
      <c r="G36" s="901" t="s">
        <v>8002</v>
      </c>
      <c r="H36" s="904" t="s">
        <v>8006</v>
      </c>
      <c r="I36" s="948">
        <v>1</v>
      </c>
      <c r="J36" s="949" t="s">
        <v>8046</v>
      </c>
      <c r="K36" s="906"/>
      <c r="L36" s="907"/>
      <c r="M36" s="908"/>
      <c r="N36" s="907"/>
      <c r="O36" s="909">
        <v>-14</v>
      </c>
      <c r="P36" s="910">
        <v>1</v>
      </c>
      <c r="Q36" s="850"/>
    </row>
    <row r="37" spans="1:19" s="956" customFormat="1">
      <c r="A37" s="899" t="s">
        <v>8047</v>
      </c>
      <c r="B37" s="900" t="s">
        <v>8047</v>
      </c>
      <c r="C37" s="901">
        <v>1</v>
      </c>
      <c r="D37" s="902">
        <v>3.2</v>
      </c>
      <c r="E37" s="903" t="s">
        <v>8041</v>
      </c>
      <c r="F37" s="901" t="s">
        <v>8002</v>
      </c>
      <c r="G37" s="901" t="s">
        <v>8002</v>
      </c>
      <c r="H37" s="904" t="s">
        <v>8006</v>
      </c>
      <c r="I37" s="948">
        <v>1</v>
      </c>
      <c r="J37" s="906" t="s">
        <v>8042</v>
      </c>
      <c r="K37" s="950"/>
      <c r="L37" s="951"/>
      <c r="M37" s="952"/>
      <c r="N37" s="951"/>
      <c r="O37" s="953">
        <v>-14</v>
      </c>
      <c r="P37" s="954">
        <v>1</v>
      </c>
      <c r="Q37" s="955"/>
    </row>
    <row r="38" spans="1:19" s="943" customFormat="1">
      <c r="A38" s="947" t="s">
        <v>8048</v>
      </c>
      <c r="B38" s="884" t="s">
        <v>8048</v>
      </c>
      <c r="C38" s="866">
        <v>1</v>
      </c>
      <c r="D38" s="867">
        <v>3.2</v>
      </c>
      <c r="E38" s="944" t="s">
        <v>8041</v>
      </c>
      <c r="F38" s="866" t="s">
        <v>8002</v>
      </c>
      <c r="G38" s="869" t="s">
        <v>8002</v>
      </c>
      <c r="H38" s="945" t="s">
        <v>8006</v>
      </c>
      <c r="I38" s="871">
        <v>0.5</v>
      </c>
      <c r="J38" s="872" t="s">
        <v>1621</v>
      </c>
      <c r="K38" s="872"/>
      <c r="L38" s="873"/>
      <c r="M38" s="874"/>
      <c r="N38" s="873"/>
      <c r="O38" s="875">
        <v>-28</v>
      </c>
      <c r="P38" s="876">
        <v>1</v>
      </c>
      <c r="Q38" s="850"/>
      <c r="R38" s="851"/>
      <c r="S38" s="851"/>
    </row>
    <row r="39" spans="1:19" s="982" customFormat="1">
      <c r="A39" s="864" t="s">
        <v>1898</v>
      </c>
      <c r="B39" s="884" t="s">
        <v>1898</v>
      </c>
      <c r="C39" s="866">
        <v>1</v>
      </c>
      <c r="D39" s="867">
        <v>3.2</v>
      </c>
      <c r="E39" s="944" t="s">
        <v>8041</v>
      </c>
      <c r="F39" s="866" t="s">
        <v>8002</v>
      </c>
      <c r="G39" s="866" t="s">
        <v>8002</v>
      </c>
      <c r="H39" s="945" t="s">
        <v>8006</v>
      </c>
      <c r="I39" s="946">
        <v>1</v>
      </c>
      <c r="J39" s="983" t="s">
        <v>8042</v>
      </c>
      <c r="K39" s="1194"/>
      <c r="L39" s="955"/>
      <c r="M39" s="1195"/>
      <c r="N39" s="955"/>
      <c r="O39" s="1196">
        <v>-14</v>
      </c>
      <c r="P39" s="1197">
        <v>1</v>
      </c>
      <c r="Q39" s="955"/>
    </row>
    <row r="40" spans="1:19" s="982" customFormat="1">
      <c r="A40" s="864" t="s">
        <v>8049</v>
      </c>
      <c r="B40" s="884" t="s">
        <v>8049</v>
      </c>
      <c r="C40" s="866">
        <v>1</v>
      </c>
      <c r="D40" s="867">
        <v>3.2</v>
      </c>
      <c r="E40" s="944" t="s">
        <v>8041</v>
      </c>
      <c r="F40" s="866" t="s">
        <v>8002</v>
      </c>
      <c r="G40" s="866" t="s">
        <v>8002</v>
      </c>
      <c r="H40" s="945" t="s">
        <v>8006</v>
      </c>
      <c r="I40" s="946">
        <v>1</v>
      </c>
      <c r="J40" s="983" t="s">
        <v>8042</v>
      </c>
      <c r="K40" s="1194"/>
      <c r="L40" s="955"/>
      <c r="M40" s="1195"/>
      <c r="N40" s="955"/>
      <c r="O40" s="1196">
        <v>-14</v>
      </c>
      <c r="P40" s="1197">
        <v>1</v>
      </c>
      <c r="Q40" s="955"/>
    </row>
    <row r="41" spans="1:19">
      <c r="A41" s="852" t="s">
        <v>1609</v>
      </c>
      <c r="B41" s="877" t="s">
        <v>8050</v>
      </c>
      <c r="C41" s="854">
        <v>1</v>
      </c>
      <c r="D41" s="855">
        <v>5</v>
      </c>
      <c r="E41" s="856" t="s">
        <v>8041</v>
      </c>
      <c r="F41" s="854" t="s">
        <v>8002</v>
      </c>
      <c r="G41" s="854" t="s">
        <v>8002</v>
      </c>
      <c r="H41" s="857"/>
      <c r="I41" s="858">
        <v>0.5</v>
      </c>
      <c r="J41" s="859"/>
      <c r="K41" s="859">
        <v>7</v>
      </c>
      <c r="L41" s="860">
        <v>1</v>
      </c>
      <c r="M41" s="861"/>
      <c r="N41" s="860"/>
      <c r="O41" s="862"/>
      <c r="P41" s="863"/>
      <c r="Q41" s="850"/>
    </row>
    <row r="42" spans="1:19" s="453" customFormat="1">
      <c r="A42" s="852" t="s">
        <v>1607</v>
      </c>
      <c r="B42" s="877" t="s">
        <v>1607</v>
      </c>
      <c r="C42" s="854">
        <v>1</v>
      </c>
      <c r="D42" s="855">
        <v>5</v>
      </c>
      <c r="E42" s="856" t="s">
        <v>8041</v>
      </c>
      <c r="F42" s="854" t="s">
        <v>8002</v>
      </c>
      <c r="G42" s="854" t="s">
        <v>8002</v>
      </c>
      <c r="H42" s="857"/>
      <c r="I42" s="858">
        <v>0.5</v>
      </c>
      <c r="J42" s="987" t="s">
        <v>8051</v>
      </c>
      <c r="K42" s="859">
        <v>7</v>
      </c>
      <c r="L42" s="860">
        <v>1</v>
      </c>
      <c r="M42" s="861"/>
      <c r="N42" s="860"/>
      <c r="O42" s="862"/>
      <c r="P42" s="863"/>
      <c r="Q42" s="850"/>
      <c r="R42" s="851"/>
      <c r="S42" s="851"/>
    </row>
    <row r="43" spans="1:19" s="971" customFormat="1">
      <c r="A43" s="957" t="s">
        <v>1608</v>
      </c>
      <c r="B43" s="958" t="s">
        <v>1608</v>
      </c>
      <c r="C43" s="959">
        <v>1</v>
      </c>
      <c r="D43" s="960">
        <v>5</v>
      </c>
      <c r="E43" s="961" t="s">
        <v>8041</v>
      </c>
      <c r="F43" s="959" t="s">
        <v>8002</v>
      </c>
      <c r="G43" s="959" t="s">
        <v>8002</v>
      </c>
      <c r="H43" s="962" t="s">
        <v>1692</v>
      </c>
      <c r="I43" s="963">
        <v>1</v>
      </c>
      <c r="J43" s="964" t="s">
        <v>8042</v>
      </c>
      <c r="K43" s="965">
        <v>7</v>
      </c>
      <c r="L43" s="966">
        <v>1</v>
      </c>
      <c r="M43" s="967"/>
      <c r="N43" s="966"/>
      <c r="O43" s="968"/>
      <c r="P43" s="969"/>
      <c r="Q43" s="955"/>
      <c r="R43" s="970"/>
    </row>
    <row r="44" spans="1:19" s="971" customFormat="1">
      <c r="A44" s="957" t="s">
        <v>8052</v>
      </c>
      <c r="B44" s="958" t="s">
        <v>1608</v>
      </c>
      <c r="C44" s="959">
        <v>1</v>
      </c>
      <c r="D44" s="960">
        <v>5</v>
      </c>
      <c r="E44" s="961" t="s">
        <v>8041</v>
      </c>
      <c r="F44" s="959" t="s">
        <v>8002</v>
      </c>
      <c r="G44" s="959" t="s">
        <v>8002</v>
      </c>
      <c r="H44" s="962" t="s">
        <v>1692</v>
      </c>
      <c r="I44" s="963">
        <v>1</v>
      </c>
      <c r="J44" s="965" t="s">
        <v>8051</v>
      </c>
      <c r="K44" s="965">
        <v>7</v>
      </c>
      <c r="L44" s="966">
        <v>1</v>
      </c>
      <c r="M44" s="967"/>
      <c r="N44" s="966"/>
      <c r="O44" s="968"/>
      <c r="P44" s="969"/>
      <c r="Q44" s="955"/>
      <c r="R44" s="970"/>
    </row>
    <row r="45" spans="1:19" s="453" customFormat="1">
      <c r="A45" s="957" t="s">
        <v>8053</v>
      </c>
      <c r="B45" s="972" t="s">
        <v>8053</v>
      </c>
      <c r="C45" s="959">
        <v>1</v>
      </c>
      <c r="D45" s="960">
        <v>4</v>
      </c>
      <c r="E45" s="961" t="s">
        <v>1691</v>
      </c>
      <c r="F45" s="959" t="s">
        <v>563</v>
      </c>
      <c r="G45" s="959" t="s">
        <v>563</v>
      </c>
      <c r="H45" s="962" t="s">
        <v>1692</v>
      </c>
      <c r="I45" s="963">
        <v>1</v>
      </c>
      <c r="J45" s="965" t="s">
        <v>8051</v>
      </c>
      <c r="K45" s="964">
        <v>7</v>
      </c>
      <c r="L45" s="919">
        <v>1</v>
      </c>
      <c r="M45" s="920"/>
      <c r="N45" s="919"/>
      <c r="O45" s="973"/>
      <c r="P45" s="922"/>
      <c r="Q45" s="850"/>
      <c r="R45" s="974"/>
    </row>
    <row r="46" spans="1:19" s="453" customFormat="1">
      <c r="A46" s="957" t="s">
        <v>8054</v>
      </c>
      <c r="B46" s="972" t="s">
        <v>8054</v>
      </c>
      <c r="C46" s="959">
        <v>1</v>
      </c>
      <c r="D46" s="960">
        <v>4</v>
      </c>
      <c r="E46" s="961" t="s">
        <v>1691</v>
      </c>
      <c r="F46" s="959" t="s">
        <v>563</v>
      </c>
      <c r="G46" s="959" t="s">
        <v>563</v>
      </c>
      <c r="H46" s="962" t="s">
        <v>1692</v>
      </c>
      <c r="I46" s="963">
        <v>1</v>
      </c>
      <c r="J46" s="964" t="s">
        <v>8042</v>
      </c>
      <c r="K46" s="964">
        <v>7</v>
      </c>
      <c r="L46" s="919">
        <v>1</v>
      </c>
      <c r="M46" s="920"/>
      <c r="N46" s="919"/>
      <c r="O46" s="973"/>
      <c r="P46" s="922"/>
      <c r="Q46" s="850"/>
      <c r="R46" s="974"/>
    </row>
    <row r="47" spans="1:19">
      <c r="A47" s="957" t="s">
        <v>8055</v>
      </c>
      <c r="B47" s="972" t="s">
        <v>8055</v>
      </c>
      <c r="C47" s="959">
        <v>1</v>
      </c>
      <c r="D47" s="960">
        <v>4</v>
      </c>
      <c r="E47" s="961" t="s">
        <v>1691</v>
      </c>
      <c r="F47" s="959" t="s">
        <v>563</v>
      </c>
      <c r="G47" s="959" t="s">
        <v>563</v>
      </c>
      <c r="H47" s="962" t="s">
        <v>1692</v>
      </c>
      <c r="I47" s="963">
        <v>1</v>
      </c>
      <c r="J47" s="965" t="s">
        <v>1182</v>
      </c>
      <c r="K47" s="964">
        <v>7</v>
      </c>
      <c r="L47" s="919">
        <v>1</v>
      </c>
      <c r="M47" s="920"/>
      <c r="N47" s="919"/>
      <c r="O47" s="973"/>
      <c r="P47" s="922"/>
      <c r="Q47" s="850"/>
    </row>
    <row r="48" spans="1:19">
      <c r="A48" s="852" t="s">
        <v>1690</v>
      </c>
      <c r="B48" s="853" t="s">
        <v>1690</v>
      </c>
      <c r="C48" s="854">
        <v>1</v>
      </c>
      <c r="D48" s="855">
        <v>4</v>
      </c>
      <c r="E48" s="856" t="s">
        <v>1691</v>
      </c>
      <c r="F48" s="854" t="s">
        <v>563</v>
      </c>
      <c r="G48" s="854" t="s">
        <v>563</v>
      </c>
      <c r="H48" s="857"/>
      <c r="I48" s="1062">
        <v>1</v>
      </c>
      <c r="J48" s="987" t="s">
        <v>1182</v>
      </c>
      <c r="K48" s="1063">
        <v>7</v>
      </c>
      <c r="L48" s="860">
        <v>1</v>
      </c>
      <c r="M48" s="861"/>
      <c r="N48" s="860"/>
      <c r="O48" s="862"/>
      <c r="P48" s="863"/>
      <c r="Q48" s="850"/>
    </row>
    <row r="49" spans="1:19" ht="14.25" thickBot="1">
      <c r="A49" s="925" t="s">
        <v>8056</v>
      </c>
      <c r="B49" s="975" t="s">
        <v>8056</v>
      </c>
      <c r="C49" s="927">
        <v>1</v>
      </c>
      <c r="D49" s="928">
        <v>4</v>
      </c>
      <c r="E49" s="929" t="s">
        <v>8041</v>
      </c>
      <c r="F49" s="927" t="s">
        <v>8002</v>
      </c>
      <c r="G49" s="927" t="s">
        <v>8002</v>
      </c>
      <c r="H49" s="930" t="s">
        <v>8006</v>
      </c>
      <c r="I49" s="976">
        <v>1</v>
      </c>
      <c r="J49" s="977" t="s">
        <v>8046</v>
      </c>
      <c r="K49" s="931">
        <v>7</v>
      </c>
      <c r="L49" s="932">
        <v>1</v>
      </c>
      <c r="M49" s="933"/>
      <c r="N49" s="932"/>
      <c r="O49" s="934">
        <v>-14</v>
      </c>
      <c r="P49" s="935">
        <v>1</v>
      </c>
      <c r="Q49" s="850"/>
      <c r="R49" s="974"/>
      <c r="S49" s="453"/>
    </row>
    <row r="50" spans="1:19" ht="14.25" thickTop="1">
      <c r="A50" s="886" t="s">
        <v>8057</v>
      </c>
      <c r="B50" s="936" t="s">
        <v>1702</v>
      </c>
      <c r="C50" s="887">
        <v>1</v>
      </c>
      <c r="D50" s="888">
        <v>4.5</v>
      </c>
      <c r="E50" s="889" t="s">
        <v>8041</v>
      </c>
      <c r="F50" s="890" t="s">
        <v>8027</v>
      </c>
      <c r="G50" s="890" t="s">
        <v>8028</v>
      </c>
      <c r="H50" s="891" t="s">
        <v>8006</v>
      </c>
      <c r="I50" s="892">
        <v>1</v>
      </c>
      <c r="J50" s="893" t="s">
        <v>1621</v>
      </c>
      <c r="K50" s="1064">
        <v>14</v>
      </c>
      <c r="L50" s="1065">
        <v>0.3</v>
      </c>
      <c r="M50" s="1066"/>
      <c r="N50" s="1065"/>
      <c r="O50" s="1067">
        <v>21</v>
      </c>
      <c r="P50" s="1068">
        <v>0.7</v>
      </c>
      <c r="Q50" s="850"/>
    </row>
    <row r="51" spans="1:19">
      <c r="A51" s="864" t="s">
        <v>8058</v>
      </c>
      <c r="B51" s="978" t="s">
        <v>1603</v>
      </c>
      <c r="C51" s="866">
        <v>1</v>
      </c>
      <c r="D51" s="867">
        <v>4</v>
      </c>
      <c r="E51" s="868" t="s">
        <v>8041</v>
      </c>
      <c r="F51" s="869" t="s">
        <v>8027</v>
      </c>
      <c r="G51" s="869" t="s">
        <v>8028</v>
      </c>
      <c r="H51" s="870" t="s">
        <v>8006</v>
      </c>
      <c r="I51" s="871">
        <v>1</v>
      </c>
      <c r="J51" s="872" t="s">
        <v>1620</v>
      </c>
      <c r="K51" s="1069">
        <v>14</v>
      </c>
      <c r="L51" s="1070">
        <v>0.3</v>
      </c>
      <c r="M51" s="1071"/>
      <c r="N51" s="1070"/>
      <c r="O51" s="1072">
        <v>7</v>
      </c>
      <c r="P51" s="1073">
        <v>0.7</v>
      </c>
      <c r="Q51" s="850"/>
    </row>
    <row r="52" spans="1:19">
      <c r="A52" s="864" t="s">
        <v>8059</v>
      </c>
      <c r="B52" s="865" t="s">
        <v>1604</v>
      </c>
      <c r="C52" s="866">
        <v>1</v>
      </c>
      <c r="D52" s="867">
        <v>6</v>
      </c>
      <c r="E52" s="868" t="s">
        <v>8041</v>
      </c>
      <c r="F52" s="869" t="s">
        <v>8027</v>
      </c>
      <c r="G52" s="869" t="s">
        <v>8028</v>
      </c>
      <c r="H52" s="870" t="s">
        <v>8006</v>
      </c>
      <c r="I52" s="871">
        <v>1</v>
      </c>
      <c r="J52" s="979" t="s">
        <v>8042</v>
      </c>
      <c r="K52" s="872">
        <v>14</v>
      </c>
      <c r="L52" s="873">
        <v>0.3</v>
      </c>
      <c r="M52" s="874"/>
      <c r="N52" s="873"/>
      <c r="O52" s="875">
        <v>7</v>
      </c>
      <c r="P52" s="876">
        <v>0.7</v>
      </c>
      <c r="Q52" s="850"/>
    </row>
    <row r="53" spans="1:19" s="956" customFormat="1">
      <c r="A53" s="864" t="s">
        <v>8060</v>
      </c>
      <c r="B53" s="884" t="s">
        <v>8061</v>
      </c>
      <c r="C53" s="866">
        <v>1</v>
      </c>
      <c r="D53" s="867">
        <v>5</v>
      </c>
      <c r="E53" s="868" t="s">
        <v>8041</v>
      </c>
      <c r="F53" s="869" t="s">
        <v>8027</v>
      </c>
      <c r="G53" s="869" t="s">
        <v>8028</v>
      </c>
      <c r="H53" s="870" t="s">
        <v>8006</v>
      </c>
      <c r="I53" s="871">
        <v>1</v>
      </c>
      <c r="J53" s="979" t="s">
        <v>8042</v>
      </c>
      <c r="K53" s="872">
        <v>14</v>
      </c>
      <c r="L53" s="873">
        <v>0.3</v>
      </c>
      <c r="M53" s="874"/>
      <c r="N53" s="873"/>
      <c r="O53" s="875">
        <v>7</v>
      </c>
      <c r="P53" s="876">
        <v>0.7</v>
      </c>
      <c r="Q53" s="955"/>
    </row>
    <row r="54" spans="1:19">
      <c r="A54" s="864" t="s">
        <v>8062</v>
      </c>
      <c r="B54" s="978" t="s">
        <v>8063</v>
      </c>
      <c r="C54" s="866">
        <v>1</v>
      </c>
      <c r="D54" s="867">
        <v>5</v>
      </c>
      <c r="E54" s="868" t="s">
        <v>8041</v>
      </c>
      <c r="F54" s="869" t="s">
        <v>8027</v>
      </c>
      <c r="G54" s="869" t="s">
        <v>8028</v>
      </c>
      <c r="H54" s="870" t="s">
        <v>8006</v>
      </c>
      <c r="I54" s="871">
        <v>1</v>
      </c>
      <c r="J54" s="872" t="s">
        <v>1620</v>
      </c>
      <c r="K54" s="872"/>
      <c r="L54" s="873"/>
      <c r="M54" s="874"/>
      <c r="N54" s="873"/>
      <c r="O54" s="875">
        <v>90</v>
      </c>
      <c r="P54" s="876">
        <v>1</v>
      </c>
      <c r="Q54" s="850"/>
    </row>
    <row r="55" spans="1:19" s="956" customFormat="1">
      <c r="A55" s="864" t="s">
        <v>8064</v>
      </c>
      <c r="B55" s="978" t="s">
        <v>8065</v>
      </c>
      <c r="C55" s="866">
        <v>1</v>
      </c>
      <c r="D55" s="867">
        <v>5</v>
      </c>
      <c r="E55" s="868" t="s">
        <v>8041</v>
      </c>
      <c r="F55" s="869" t="s">
        <v>8027</v>
      </c>
      <c r="G55" s="869" t="s">
        <v>8028</v>
      </c>
      <c r="H55" s="870" t="s">
        <v>8006</v>
      </c>
      <c r="I55" s="871">
        <v>1</v>
      </c>
      <c r="J55" s="983" t="s">
        <v>8042</v>
      </c>
      <c r="K55" s="872">
        <v>14</v>
      </c>
      <c r="L55" s="873">
        <v>0.3</v>
      </c>
      <c r="M55" s="874"/>
      <c r="N55" s="873"/>
      <c r="O55" s="875">
        <v>7</v>
      </c>
      <c r="P55" s="876">
        <v>0.7</v>
      </c>
      <c r="Q55" s="955"/>
    </row>
    <row r="56" spans="1:19">
      <c r="A56" s="852" t="s">
        <v>8066</v>
      </c>
      <c r="B56" s="877" t="s">
        <v>8066</v>
      </c>
      <c r="C56" s="854">
        <v>1</v>
      </c>
      <c r="D56" s="855">
        <v>4</v>
      </c>
      <c r="E56" s="856" t="s">
        <v>8041</v>
      </c>
      <c r="F56" s="854" t="s">
        <v>8027</v>
      </c>
      <c r="G56" s="854" t="s">
        <v>8028</v>
      </c>
      <c r="H56" s="857"/>
      <c r="I56" s="858">
        <v>1</v>
      </c>
      <c r="J56" s="859" t="s">
        <v>1620</v>
      </c>
      <c r="K56" s="859"/>
      <c r="L56" s="860"/>
      <c r="M56" s="861"/>
      <c r="N56" s="860"/>
      <c r="O56" s="862">
        <v>90</v>
      </c>
      <c r="P56" s="863">
        <v>1</v>
      </c>
      <c r="Q56" s="850"/>
    </row>
    <row r="57" spans="1:19">
      <c r="A57" s="852" t="s">
        <v>8067</v>
      </c>
      <c r="B57" s="877" t="s">
        <v>1591</v>
      </c>
      <c r="C57" s="854">
        <v>1</v>
      </c>
      <c r="D57" s="855">
        <v>3.8</v>
      </c>
      <c r="E57" s="856" t="s">
        <v>8041</v>
      </c>
      <c r="F57" s="854" t="s">
        <v>8027</v>
      </c>
      <c r="G57" s="854" t="s">
        <v>8028</v>
      </c>
      <c r="H57" s="857"/>
      <c r="I57" s="858">
        <v>1</v>
      </c>
      <c r="J57" s="859"/>
      <c r="K57" s="859"/>
      <c r="L57" s="860"/>
      <c r="M57" s="861"/>
      <c r="N57" s="860"/>
      <c r="O57" s="862"/>
      <c r="P57" s="863"/>
      <c r="Q57" s="850"/>
      <c r="R57" s="943"/>
      <c r="S57" s="943"/>
    </row>
    <row r="58" spans="1:19" s="943" customFormat="1" ht="14.25" thickBot="1">
      <c r="A58" s="852" t="s">
        <v>8068</v>
      </c>
      <c r="B58" s="877" t="s">
        <v>1598</v>
      </c>
      <c r="C58" s="854">
        <v>1</v>
      </c>
      <c r="D58" s="855">
        <v>3.8</v>
      </c>
      <c r="E58" s="856" t="s">
        <v>8041</v>
      </c>
      <c r="F58" s="854" t="s">
        <v>8027</v>
      </c>
      <c r="G58" s="854" t="s">
        <v>8028</v>
      </c>
      <c r="H58" s="857"/>
      <c r="I58" s="858">
        <v>1</v>
      </c>
      <c r="J58" s="859"/>
      <c r="K58" s="859"/>
      <c r="L58" s="860"/>
      <c r="M58" s="861"/>
      <c r="N58" s="860"/>
      <c r="O58" s="862"/>
      <c r="P58" s="863"/>
      <c r="Q58" s="850"/>
      <c r="R58" s="883"/>
      <c r="S58" s="883"/>
    </row>
    <row r="59" spans="1:19" s="883" customFormat="1" ht="14.25" thickTop="1">
      <c r="A59" s="886" t="s">
        <v>8069</v>
      </c>
      <c r="B59" s="936" t="s">
        <v>8070</v>
      </c>
      <c r="C59" s="887">
        <v>1</v>
      </c>
      <c r="D59" s="888">
        <v>5</v>
      </c>
      <c r="E59" s="889" t="s">
        <v>8041</v>
      </c>
      <c r="F59" s="890" t="s">
        <v>8027</v>
      </c>
      <c r="G59" s="890" t="s">
        <v>8028</v>
      </c>
      <c r="H59" s="891" t="s">
        <v>8006</v>
      </c>
      <c r="I59" s="892">
        <v>1</v>
      </c>
      <c r="J59" s="893" t="s">
        <v>1621</v>
      </c>
      <c r="K59" s="893">
        <v>14</v>
      </c>
      <c r="L59" s="894">
        <v>0.3</v>
      </c>
      <c r="M59" s="895"/>
      <c r="N59" s="894"/>
      <c r="O59" s="896">
        <v>7</v>
      </c>
      <c r="P59" s="897">
        <v>0.7</v>
      </c>
      <c r="Q59" s="850"/>
      <c r="R59" s="851"/>
      <c r="S59" s="851"/>
    </row>
    <row r="60" spans="1:19">
      <c r="A60" s="1158" t="s">
        <v>8071</v>
      </c>
      <c r="B60" s="1198" t="s">
        <v>1703</v>
      </c>
      <c r="C60" s="1160">
        <v>1</v>
      </c>
      <c r="D60" s="1161">
        <v>5</v>
      </c>
      <c r="E60" s="1162" t="s">
        <v>8041</v>
      </c>
      <c r="F60" s="1160" t="s">
        <v>8027</v>
      </c>
      <c r="G60" s="1160" t="s">
        <v>8040</v>
      </c>
      <c r="H60" s="1163"/>
      <c r="I60" s="1164">
        <v>1</v>
      </c>
      <c r="J60" s="1165" t="s">
        <v>1621</v>
      </c>
      <c r="K60" s="1165">
        <v>14</v>
      </c>
      <c r="L60" s="1166">
        <v>0.3</v>
      </c>
      <c r="M60" s="1167"/>
      <c r="N60" s="1166"/>
      <c r="O60" s="1168">
        <v>7</v>
      </c>
      <c r="P60" s="1169">
        <v>0.7</v>
      </c>
      <c r="Q60" s="850"/>
      <c r="R60" s="943"/>
      <c r="S60" s="943"/>
    </row>
    <row r="61" spans="1:19" s="943" customFormat="1">
      <c r="A61" s="864" t="s">
        <v>1543</v>
      </c>
      <c r="B61" s="865" t="s">
        <v>8072</v>
      </c>
      <c r="C61" s="866">
        <v>1</v>
      </c>
      <c r="D61" s="867">
        <v>5</v>
      </c>
      <c r="E61" s="868" t="s">
        <v>8041</v>
      </c>
      <c r="F61" s="869" t="s">
        <v>8027</v>
      </c>
      <c r="G61" s="869" t="s">
        <v>8028</v>
      </c>
      <c r="H61" s="870" t="s">
        <v>8006</v>
      </c>
      <c r="I61" s="871">
        <v>1</v>
      </c>
      <c r="J61" s="872" t="s">
        <v>1621</v>
      </c>
      <c r="K61" s="872">
        <v>14</v>
      </c>
      <c r="L61" s="873">
        <v>0.3</v>
      </c>
      <c r="M61" s="874"/>
      <c r="N61" s="873"/>
      <c r="O61" s="875">
        <v>7</v>
      </c>
      <c r="P61" s="876">
        <v>0.7</v>
      </c>
      <c r="Q61" s="850"/>
      <c r="R61" s="980"/>
      <c r="S61" s="980"/>
    </row>
    <row r="62" spans="1:19" s="943" customFormat="1">
      <c r="A62" s="864" t="s">
        <v>8073</v>
      </c>
      <c r="B62" s="865" t="s">
        <v>8073</v>
      </c>
      <c r="C62" s="866">
        <v>1</v>
      </c>
      <c r="D62" s="867">
        <v>5</v>
      </c>
      <c r="E62" s="868" t="s">
        <v>8041</v>
      </c>
      <c r="F62" s="869" t="s">
        <v>8027</v>
      </c>
      <c r="G62" s="869" t="s">
        <v>8028</v>
      </c>
      <c r="H62" s="870" t="s">
        <v>8006</v>
      </c>
      <c r="I62" s="871">
        <v>1</v>
      </c>
      <c r="J62" s="872" t="s">
        <v>1621</v>
      </c>
      <c r="K62" s="872">
        <v>14</v>
      </c>
      <c r="L62" s="873">
        <v>0.3</v>
      </c>
      <c r="M62" s="874"/>
      <c r="N62" s="873"/>
      <c r="O62" s="875">
        <v>7</v>
      </c>
      <c r="P62" s="876">
        <v>0.7</v>
      </c>
      <c r="Q62" s="850"/>
      <c r="R62" s="980"/>
      <c r="S62" s="980"/>
    </row>
    <row r="63" spans="1:19" s="980" customFormat="1">
      <c r="A63" s="852" t="s">
        <v>8074</v>
      </c>
      <c r="B63" s="853" t="s">
        <v>1292</v>
      </c>
      <c r="C63" s="854">
        <v>1</v>
      </c>
      <c r="D63" s="855">
        <v>4</v>
      </c>
      <c r="E63" s="856" t="s">
        <v>8041</v>
      </c>
      <c r="F63" s="854" t="s">
        <v>8027</v>
      </c>
      <c r="G63" s="854" t="s">
        <v>8028</v>
      </c>
      <c r="H63" s="857"/>
      <c r="I63" s="858">
        <v>1</v>
      </c>
      <c r="J63" s="859"/>
      <c r="K63" s="1044"/>
      <c r="L63" s="1045"/>
      <c r="M63" s="1046"/>
      <c r="N63" s="1045"/>
      <c r="O63" s="1047"/>
      <c r="P63" s="1048"/>
      <c r="Q63" s="981"/>
      <c r="R63" s="851"/>
      <c r="S63" s="851"/>
    </row>
    <row r="64" spans="1:19">
      <c r="A64" s="864" t="s">
        <v>1273</v>
      </c>
      <c r="B64" s="884" t="s">
        <v>1599</v>
      </c>
      <c r="C64" s="866">
        <v>1</v>
      </c>
      <c r="D64" s="867">
        <v>6</v>
      </c>
      <c r="E64" s="868" t="s">
        <v>8041</v>
      </c>
      <c r="F64" s="869" t="s">
        <v>8027</v>
      </c>
      <c r="G64" s="869" t="s">
        <v>8040</v>
      </c>
      <c r="H64" s="870" t="s">
        <v>8006</v>
      </c>
      <c r="I64" s="871">
        <v>2</v>
      </c>
      <c r="J64" s="872" t="s">
        <v>1621</v>
      </c>
      <c r="K64" s="872"/>
      <c r="L64" s="873"/>
      <c r="M64" s="874"/>
      <c r="N64" s="873"/>
      <c r="O64" s="875">
        <v>7</v>
      </c>
      <c r="P64" s="876">
        <v>1</v>
      </c>
      <c r="Q64" s="850"/>
    </row>
    <row r="65" spans="1:19">
      <c r="A65" s="852" t="s">
        <v>8075</v>
      </c>
      <c r="B65" s="877" t="s">
        <v>1844</v>
      </c>
      <c r="C65" s="854">
        <v>1</v>
      </c>
      <c r="D65" s="855">
        <v>5</v>
      </c>
      <c r="E65" s="856" t="s">
        <v>8041</v>
      </c>
      <c r="F65" s="854" t="s">
        <v>8027</v>
      </c>
      <c r="G65" s="854" t="s">
        <v>8040</v>
      </c>
      <c r="H65" s="857"/>
      <c r="I65" s="858">
        <v>2</v>
      </c>
      <c r="J65" s="859"/>
      <c r="K65" s="859"/>
      <c r="L65" s="860"/>
      <c r="M65" s="861"/>
      <c r="N65" s="860"/>
      <c r="O65" s="862"/>
      <c r="P65" s="863"/>
      <c r="Q65" s="850"/>
    </row>
    <row r="66" spans="1:19">
      <c r="A66" s="864" t="s">
        <v>8076</v>
      </c>
      <c r="B66" s="865" t="s">
        <v>8076</v>
      </c>
      <c r="C66" s="866">
        <v>1</v>
      </c>
      <c r="D66" s="867">
        <v>6</v>
      </c>
      <c r="E66" s="868" t="s">
        <v>8041</v>
      </c>
      <c r="F66" s="869" t="s">
        <v>8027</v>
      </c>
      <c r="G66" s="869" t="s">
        <v>8040</v>
      </c>
      <c r="H66" s="870" t="s">
        <v>8006</v>
      </c>
      <c r="I66" s="871">
        <v>2</v>
      </c>
      <c r="J66" s="872" t="s">
        <v>1621</v>
      </c>
      <c r="K66" s="872">
        <v>14</v>
      </c>
      <c r="L66" s="873">
        <v>0.3</v>
      </c>
      <c r="M66" s="874"/>
      <c r="N66" s="873"/>
      <c r="O66" s="875">
        <v>7</v>
      </c>
      <c r="P66" s="876">
        <v>0.7</v>
      </c>
      <c r="Q66" s="850"/>
      <c r="R66" s="980"/>
      <c r="S66" s="980"/>
    </row>
    <row r="67" spans="1:19" s="971" customFormat="1">
      <c r="A67" s="864" t="s">
        <v>8077</v>
      </c>
      <c r="B67" s="884" t="s">
        <v>1284</v>
      </c>
      <c r="C67" s="866">
        <v>1</v>
      </c>
      <c r="D67" s="867">
        <v>6</v>
      </c>
      <c r="E67" s="868" t="s">
        <v>8041</v>
      </c>
      <c r="F67" s="869" t="s">
        <v>8027</v>
      </c>
      <c r="G67" s="869" t="s">
        <v>8040</v>
      </c>
      <c r="H67" s="870" t="s">
        <v>8006</v>
      </c>
      <c r="I67" s="871">
        <v>2</v>
      </c>
      <c r="J67" s="872" t="s">
        <v>1621</v>
      </c>
      <c r="K67" s="1069">
        <v>14</v>
      </c>
      <c r="L67" s="1070">
        <v>0.4</v>
      </c>
      <c r="M67" s="1071"/>
      <c r="N67" s="1070"/>
      <c r="O67" s="1072">
        <v>21</v>
      </c>
      <c r="P67" s="1073">
        <v>0.6</v>
      </c>
      <c r="Q67" s="850"/>
      <c r="R67" s="980"/>
      <c r="S67" s="980"/>
    </row>
    <row r="68" spans="1:19" s="980" customFormat="1">
      <c r="A68" s="924" t="s">
        <v>8078</v>
      </c>
      <c r="B68" s="877" t="s">
        <v>1537</v>
      </c>
      <c r="C68" s="854">
        <v>1</v>
      </c>
      <c r="D68" s="855">
        <v>5</v>
      </c>
      <c r="E68" s="856" t="s">
        <v>8041</v>
      </c>
      <c r="F68" s="854" t="s">
        <v>8027</v>
      </c>
      <c r="G68" s="854" t="s">
        <v>8040</v>
      </c>
      <c r="H68" s="857"/>
      <c r="I68" s="858">
        <v>2</v>
      </c>
      <c r="J68" s="859"/>
      <c r="K68" s="859"/>
      <c r="L68" s="860"/>
      <c r="M68" s="861"/>
      <c r="N68" s="860"/>
      <c r="O68" s="862"/>
      <c r="P68" s="863"/>
      <c r="Q68" s="850"/>
    </row>
    <row r="69" spans="1:19" s="980" customFormat="1">
      <c r="A69" s="864" t="s">
        <v>8079</v>
      </c>
      <c r="B69" s="865" t="s">
        <v>1605</v>
      </c>
      <c r="C69" s="866">
        <v>1</v>
      </c>
      <c r="D69" s="867">
        <v>6</v>
      </c>
      <c r="E69" s="868" t="s">
        <v>8041</v>
      </c>
      <c r="F69" s="869" t="s">
        <v>8027</v>
      </c>
      <c r="G69" s="869" t="s">
        <v>8040</v>
      </c>
      <c r="H69" s="870" t="s">
        <v>8006</v>
      </c>
      <c r="I69" s="871">
        <v>2</v>
      </c>
      <c r="J69" s="872" t="s">
        <v>1621</v>
      </c>
      <c r="K69" s="872">
        <v>14</v>
      </c>
      <c r="L69" s="873">
        <v>0.3</v>
      </c>
      <c r="M69" s="874"/>
      <c r="N69" s="873"/>
      <c r="O69" s="875">
        <v>7</v>
      </c>
      <c r="P69" s="876">
        <v>0.7</v>
      </c>
      <c r="Q69" s="850"/>
      <c r="R69" s="982"/>
      <c r="S69" s="982"/>
    </row>
    <row r="70" spans="1:19" s="980" customFormat="1">
      <c r="A70" s="864" t="s">
        <v>8080</v>
      </c>
      <c r="B70" s="865" t="s">
        <v>1845</v>
      </c>
      <c r="C70" s="866">
        <v>1</v>
      </c>
      <c r="D70" s="867">
        <v>7</v>
      </c>
      <c r="E70" s="868" t="s">
        <v>8041</v>
      </c>
      <c r="F70" s="869" t="s">
        <v>8027</v>
      </c>
      <c r="G70" s="869" t="s">
        <v>8040</v>
      </c>
      <c r="H70" s="870" t="s">
        <v>8006</v>
      </c>
      <c r="I70" s="871">
        <v>2</v>
      </c>
      <c r="J70" s="872" t="s">
        <v>1621</v>
      </c>
      <c r="K70" s="872">
        <v>14</v>
      </c>
      <c r="L70" s="873">
        <v>0.3</v>
      </c>
      <c r="M70" s="874"/>
      <c r="N70" s="873"/>
      <c r="O70" s="875">
        <v>7</v>
      </c>
      <c r="P70" s="876">
        <v>0.7</v>
      </c>
      <c r="Q70" s="850"/>
      <c r="R70" s="982"/>
      <c r="S70" s="982"/>
    </row>
    <row r="71" spans="1:19" s="980" customFormat="1">
      <c r="A71" s="864" t="s">
        <v>8081</v>
      </c>
      <c r="B71" s="884" t="s">
        <v>8082</v>
      </c>
      <c r="C71" s="866">
        <v>1</v>
      </c>
      <c r="D71" s="867">
        <v>6</v>
      </c>
      <c r="E71" s="868" t="s">
        <v>8041</v>
      </c>
      <c r="F71" s="869" t="s">
        <v>8027</v>
      </c>
      <c r="G71" s="869" t="s">
        <v>8040</v>
      </c>
      <c r="H71" s="870" t="s">
        <v>8006</v>
      </c>
      <c r="I71" s="871">
        <v>2</v>
      </c>
      <c r="J71" s="983" t="s">
        <v>1621</v>
      </c>
      <c r="K71" s="983" t="s">
        <v>8083</v>
      </c>
      <c r="L71" s="850">
        <v>1</v>
      </c>
      <c r="M71" s="984"/>
      <c r="N71" s="850"/>
      <c r="O71" s="985"/>
      <c r="P71" s="986"/>
      <c r="Q71" s="850"/>
      <c r="R71" s="982"/>
      <c r="S71" s="982"/>
    </row>
    <row r="72" spans="1:19" s="980" customFormat="1">
      <c r="A72" s="864" t="s">
        <v>8084</v>
      </c>
      <c r="B72" s="1306" t="s">
        <v>8085</v>
      </c>
      <c r="C72" s="866">
        <v>1</v>
      </c>
      <c r="D72" s="867">
        <v>6</v>
      </c>
      <c r="E72" s="868" t="s">
        <v>8041</v>
      </c>
      <c r="F72" s="869" t="s">
        <v>8027</v>
      </c>
      <c r="G72" s="869" t="s">
        <v>8040</v>
      </c>
      <c r="H72" s="870" t="s">
        <v>8006</v>
      </c>
      <c r="I72" s="871">
        <v>2</v>
      </c>
      <c r="J72" s="983" t="s">
        <v>1621</v>
      </c>
      <c r="K72" s="983" t="s">
        <v>8083</v>
      </c>
      <c r="L72" s="850">
        <v>0.3</v>
      </c>
      <c r="M72" s="984"/>
      <c r="N72" s="850"/>
      <c r="O72" s="985">
        <v>7</v>
      </c>
      <c r="P72" s="986">
        <v>0.7</v>
      </c>
      <c r="Q72" s="850"/>
      <c r="R72" s="982"/>
      <c r="S72" s="982"/>
    </row>
    <row r="73" spans="1:19" s="980" customFormat="1">
      <c r="A73" s="864" t="s">
        <v>1295</v>
      </c>
      <c r="B73" s="884" t="s">
        <v>1295</v>
      </c>
      <c r="C73" s="866">
        <v>1</v>
      </c>
      <c r="D73" s="867">
        <v>9</v>
      </c>
      <c r="E73" s="868" t="s">
        <v>8041</v>
      </c>
      <c r="F73" s="869" t="s">
        <v>8027</v>
      </c>
      <c r="G73" s="869" t="s">
        <v>8040</v>
      </c>
      <c r="H73" s="870" t="s">
        <v>8006</v>
      </c>
      <c r="I73" s="871">
        <v>2</v>
      </c>
      <c r="J73" s="983" t="s">
        <v>1621</v>
      </c>
      <c r="K73" s="983"/>
      <c r="L73" s="850"/>
      <c r="M73" s="984"/>
      <c r="N73" s="850"/>
      <c r="O73" s="985">
        <v>7</v>
      </c>
      <c r="P73" s="986">
        <v>1</v>
      </c>
      <c r="Q73" s="850"/>
      <c r="R73" s="982"/>
      <c r="S73" s="982"/>
    </row>
    <row r="74" spans="1:19" s="980" customFormat="1">
      <c r="A74" s="864" t="s">
        <v>8086</v>
      </c>
      <c r="B74" s="884" t="s">
        <v>8086</v>
      </c>
      <c r="C74" s="866">
        <v>1</v>
      </c>
      <c r="D74" s="867">
        <v>9</v>
      </c>
      <c r="E74" s="868" t="s">
        <v>8041</v>
      </c>
      <c r="F74" s="869" t="s">
        <v>8027</v>
      </c>
      <c r="G74" s="869" t="s">
        <v>8040</v>
      </c>
      <c r="H74" s="870" t="s">
        <v>8006</v>
      </c>
      <c r="I74" s="871">
        <v>2</v>
      </c>
      <c r="J74" s="983" t="s">
        <v>1621</v>
      </c>
      <c r="K74" s="983"/>
      <c r="L74" s="850"/>
      <c r="M74" s="984"/>
      <c r="N74" s="850"/>
      <c r="O74" s="985">
        <v>-5</v>
      </c>
      <c r="P74" s="986">
        <v>1</v>
      </c>
      <c r="Q74" s="850"/>
      <c r="R74" s="982"/>
      <c r="S74" s="982"/>
    </row>
    <row r="75" spans="1:19" s="982" customFormat="1">
      <c r="A75" s="864" t="s">
        <v>1611</v>
      </c>
      <c r="B75" s="865" t="s">
        <v>1611</v>
      </c>
      <c r="C75" s="866">
        <v>2</v>
      </c>
      <c r="D75" s="867">
        <v>6</v>
      </c>
      <c r="E75" s="868" t="s">
        <v>8041</v>
      </c>
      <c r="F75" s="869" t="s">
        <v>8027</v>
      </c>
      <c r="G75" s="869" t="s">
        <v>8040</v>
      </c>
      <c r="H75" s="870" t="s">
        <v>8006</v>
      </c>
      <c r="I75" s="871">
        <v>2</v>
      </c>
      <c r="J75" s="872" t="s">
        <v>1621</v>
      </c>
      <c r="K75" s="872">
        <v>14</v>
      </c>
      <c r="L75" s="873">
        <v>0.3</v>
      </c>
      <c r="M75" s="874"/>
      <c r="N75" s="873"/>
      <c r="O75" s="875">
        <v>7</v>
      </c>
      <c r="P75" s="876">
        <v>0.7</v>
      </c>
      <c r="Q75" s="850"/>
    </row>
    <row r="76" spans="1:19" s="982" customFormat="1">
      <c r="A76" s="852" t="s">
        <v>8087</v>
      </c>
      <c r="B76" s="877" t="s">
        <v>1610</v>
      </c>
      <c r="C76" s="854">
        <v>1</v>
      </c>
      <c r="D76" s="855">
        <v>4</v>
      </c>
      <c r="E76" s="856" t="s">
        <v>8041</v>
      </c>
      <c r="F76" s="854" t="s">
        <v>8027</v>
      </c>
      <c r="G76" s="854" t="s">
        <v>8040</v>
      </c>
      <c r="H76" s="857"/>
      <c r="I76" s="858">
        <v>2</v>
      </c>
      <c r="J76" s="859"/>
      <c r="K76" s="987"/>
      <c r="L76" s="988"/>
      <c r="M76" s="989"/>
      <c r="N76" s="988"/>
      <c r="O76" s="990"/>
      <c r="P76" s="991"/>
      <c r="Q76" s="955"/>
      <c r="R76" s="992"/>
      <c r="S76" s="992"/>
    </row>
    <row r="77" spans="1:19" s="982" customFormat="1">
      <c r="A77" s="864" t="s">
        <v>8088</v>
      </c>
      <c r="B77" s="865" t="s">
        <v>8088</v>
      </c>
      <c r="C77" s="866">
        <v>1</v>
      </c>
      <c r="D77" s="867">
        <v>7</v>
      </c>
      <c r="E77" s="868" t="s">
        <v>8041</v>
      </c>
      <c r="F77" s="869" t="s">
        <v>8027</v>
      </c>
      <c r="G77" s="869" t="s">
        <v>8040</v>
      </c>
      <c r="H77" s="870" t="s">
        <v>8006</v>
      </c>
      <c r="I77" s="871">
        <v>2</v>
      </c>
      <c r="J77" s="872" t="s">
        <v>1621</v>
      </c>
      <c r="K77" s="872">
        <v>14</v>
      </c>
      <c r="L77" s="873">
        <v>0.3</v>
      </c>
      <c r="M77" s="874"/>
      <c r="N77" s="873"/>
      <c r="O77" s="875">
        <v>7</v>
      </c>
      <c r="P77" s="876">
        <v>0.7</v>
      </c>
      <c r="Q77" s="850"/>
      <c r="R77" s="851"/>
      <c r="S77" s="851"/>
    </row>
    <row r="78" spans="1:19" s="982" customFormat="1">
      <c r="A78" s="864" t="s">
        <v>8089</v>
      </c>
      <c r="B78" s="865" t="s">
        <v>1846</v>
      </c>
      <c r="C78" s="866">
        <v>1</v>
      </c>
      <c r="D78" s="867">
        <v>7</v>
      </c>
      <c r="E78" s="868" t="s">
        <v>8041</v>
      </c>
      <c r="F78" s="869" t="s">
        <v>8027</v>
      </c>
      <c r="G78" s="869" t="s">
        <v>8040</v>
      </c>
      <c r="H78" s="870" t="s">
        <v>8006</v>
      </c>
      <c r="I78" s="946">
        <v>1.5</v>
      </c>
      <c r="J78" s="872" t="s">
        <v>1621</v>
      </c>
      <c r="K78" s="872">
        <v>14</v>
      </c>
      <c r="L78" s="873">
        <v>0.3</v>
      </c>
      <c r="M78" s="874"/>
      <c r="N78" s="873"/>
      <c r="O78" s="875">
        <v>7</v>
      </c>
      <c r="P78" s="876">
        <v>0.7</v>
      </c>
      <c r="Q78" s="850"/>
      <c r="R78" s="851"/>
      <c r="S78" s="851"/>
    </row>
    <row r="79" spans="1:19" s="982" customFormat="1">
      <c r="A79" s="864" t="s">
        <v>8090</v>
      </c>
      <c r="B79" s="865" t="s">
        <v>1847</v>
      </c>
      <c r="C79" s="866">
        <v>1</v>
      </c>
      <c r="D79" s="867">
        <v>5</v>
      </c>
      <c r="E79" s="868" t="s">
        <v>8041</v>
      </c>
      <c r="F79" s="869" t="s">
        <v>8027</v>
      </c>
      <c r="G79" s="869" t="s">
        <v>8040</v>
      </c>
      <c r="H79" s="870" t="s">
        <v>8006</v>
      </c>
      <c r="I79" s="871">
        <v>2</v>
      </c>
      <c r="J79" s="872" t="s">
        <v>1621</v>
      </c>
      <c r="K79" s="872">
        <v>14</v>
      </c>
      <c r="L79" s="873">
        <v>0.3</v>
      </c>
      <c r="M79" s="874"/>
      <c r="N79" s="873"/>
      <c r="O79" s="875">
        <v>7</v>
      </c>
      <c r="P79" s="876">
        <v>0.7</v>
      </c>
      <c r="Q79" s="850"/>
      <c r="R79" s="851"/>
      <c r="S79" s="851"/>
    </row>
    <row r="80" spans="1:19" s="982" customFormat="1">
      <c r="A80" s="864" t="s">
        <v>8091</v>
      </c>
      <c r="B80" s="865" t="s">
        <v>1848</v>
      </c>
      <c r="C80" s="866">
        <v>1</v>
      </c>
      <c r="D80" s="867">
        <v>5</v>
      </c>
      <c r="E80" s="868" t="s">
        <v>8041</v>
      </c>
      <c r="F80" s="869" t="s">
        <v>8027</v>
      </c>
      <c r="G80" s="869" t="s">
        <v>8040</v>
      </c>
      <c r="H80" s="870" t="s">
        <v>8006</v>
      </c>
      <c r="I80" s="871">
        <v>2</v>
      </c>
      <c r="J80" s="872" t="s">
        <v>1621</v>
      </c>
      <c r="K80" s="872">
        <v>14</v>
      </c>
      <c r="L80" s="873">
        <v>0.3</v>
      </c>
      <c r="M80" s="874"/>
      <c r="N80" s="873"/>
      <c r="O80" s="875">
        <v>7</v>
      </c>
      <c r="P80" s="876">
        <v>0.7</v>
      </c>
      <c r="Q80" s="850"/>
      <c r="R80" s="851"/>
      <c r="S80" s="851"/>
    </row>
    <row r="81" spans="1:19" s="982" customFormat="1">
      <c r="A81" s="864" t="s">
        <v>8092</v>
      </c>
      <c r="B81" s="865" t="s">
        <v>1849</v>
      </c>
      <c r="C81" s="866">
        <v>1</v>
      </c>
      <c r="D81" s="867">
        <v>5</v>
      </c>
      <c r="E81" s="868" t="s">
        <v>8041</v>
      </c>
      <c r="F81" s="869" t="s">
        <v>8027</v>
      </c>
      <c r="G81" s="869" t="s">
        <v>8040</v>
      </c>
      <c r="H81" s="870" t="s">
        <v>8006</v>
      </c>
      <c r="I81" s="871">
        <v>2</v>
      </c>
      <c r="J81" s="872" t="s">
        <v>1621</v>
      </c>
      <c r="K81" s="872">
        <v>14</v>
      </c>
      <c r="L81" s="873">
        <v>0.3</v>
      </c>
      <c r="M81" s="874"/>
      <c r="N81" s="873"/>
      <c r="O81" s="875">
        <v>7</v>
      </c>
      <c r="P81" s="876">
        <v>0.7</v>
      </c>
      <c r="Q81" s="850"/>
      <c r="R81" s="851"/>
      <c r="S81" s="851"/>
    </row>
    <row r="82" spans="1:19" s="982" customFormat="1">
      <c r="A82" s="864" t="s">
        <v>1843</v>
      </c>
      <c r="B82" s="865" t="s">
        <v>1843</v>
      </c>
      <c r="C82" s="866">
        <v>1</v>
      </c>
      <c r="D82" s="867">
        <v>5</v>
      </c>
      <c r="E82" s="868" t="s">
        <v>8041</v>
      </c>
      <c r="F82" s="869" t="s">
        <v>8027</v>
      </c>
      <c r="G82" s="869" t="s">
        <v>8040</v>
      </c>
      <c r="H82" s="870" t="s">
        <v>8006</v>
      </c>
      <c r="I82" s="871">
        <v>2</v>
      </c>
      <c r="J82" s="872" t="s">
        <v>1621</v>
      </c>
      <c r="K82" s="872">
        <v>14</v>
      </c>
      <c r="L82" s="873">
        <v>0.3</v>
      </c>
      <c r="M82" s="874"/>
      <c r="N82" s="873"/>
      <c r="O82" s="875">
        <v>7</v>
      </c>
      <c r="P82" s="876">
        <v>0.7</v>
      </c>
      <c r="Q82" s="850"/>
      <c r="R82" s="851"/>
      <c r="S82" s="851"/>
    </row>
    <row r="83" spans="1:19" s="992" customFormat="1">
      <c r="A83" s="993" t="s">
        <v>1283</v>
      </c>
      <c r="B83" s="994" t="s">
        <v>1283</v>
      </c>
      <c r="C83" s="995">
        <v>1</v>
      </c>
      <c r="D83" s="996">
        <v>6</v>
      </c>
      <c r="E83" s="997" t="s">
        <v>8041</v>
      </c>
      <c r="F83" s="995" t="s">
        <v>8027</v>
      </c>
      <c r="G83" s="995" t="s">
        <v>8040</v>
      </c>
      <c r="H83" s="998" t="s">
        <v>8006</v>
      </c>
      <c r="I83" s="999">
        <v>2</v>
      </c>
      <c r="J83" s="1000" t="s">
        <v>1621</v>
      </c>
      <c r="K83" s="1001"/>
      <c r="L83" s="1002"/>
      <c r="M83" s="1003"/>
      <c r="N83" s="1002"/>
      <c r="O83" s="1004">
        <v>-5</v>
      </c>
      <c r="P83" s="1005">
        <v>1</v>
      </c>
      <c r="Q83" s="1006"/>
      <c r="R83" s="980"/>
      <c r="S83" s="980"/>
    </row>
    <row r="84" spans="1:19">
      <c r="A84" s="899" t="s">
        <v>8093</v>
      </c>
      <c r="B84" s="900" t="s">
        <v>1282</v>
      </c>
      <c r="C84" s="901">
        <v>1</v>
      </c>
      <c r="D84" s="902">
        <v>5</v>
      </c>
      <c r="E84" s="903" t="s">
        <v>8041</v>
      </c>
      <c r="F84" s="901" t="s">
        <v>8027</v>
      </c>
      <c r="G84" s="901" t="s">
        <v>8040</v>
      </c>
      <c r="H84" s="904" t="s">
        <v>8006</v>
      </c>
      <c r="I84" s="905">
        <v>2</v>
      </c>
      <c r="J84" s="906" t="s">
        <v>1621</v>
      </c>
      <c r="K84" s="906">
        <v>14</v>
      </c>
      <c r="L84" s="907">
        <v>0.3</v>
      </c>
      <c r="M84" s="908"/>
      <c r="N84" s="907"/>
      <c r="O84" s="909">
        <v>7</v>
      </c>
      <c r="P84" s="910">
        <v>0.7</v>
      </c>
      <c r="Q84" s="850"/>
      <c r="R84" s="970"/>
      <c r="S84" s="971"/>
    </row>
    <row r="85" spans="1:19">
      <c r="A85" s="899" t="s">
        <v>8094</v>
      </c>
      <c r="B85" s="1007" t="s">
        <v>8095</v>
      </c>
      <c r="C85" s="901">
        <v>1</v>
      </c>
      <c r="D85" s="902">
        <v>6</v>
      </c>
      <c r="E85" s="903" t="s">
        <v>8041</v>
      </c>
      <c r="F85" s="901" t="s">
        <v>8027</v>
      </c>
      <c r="G85" s="901" t="s">
        <v>8040</v>
      </c>
      <c r="H85" s="904" t="s">
        <v>8006</v>
      </c>
      <c r="I85" s="905">
        <v>2</v>
      </c>
      <c r="J85" s="906" t="s">
        <v>1621</v>
      </c>
      <c r="K85" s="906">
        <v>14</v>
      </c>
      <c r="L85" s="907">
        <v>0.3</v>
      </c>
      <c r="M85" s="908"/>
      <c r="N85" s="907"/>
      <c r="O85" s="909">
        <v>7</v>
      </c>
      <c r="P85" s="910">
        <v>0.7</v>
      </c>
      <c r="Q85" s="850"/>
      <c r="R85" s="883"/>
      <c r="S85" s="883"/>
    </row>
    <row r="86" spans="1:19">
      <c r="A86" s="852" t="s">
        <v>8096</v>
      </c>
      <c r="B86" s="877" t="s">
        <v>1850</v>
      </c>
      <c r="C86" s="854">
        <v>1</v>
      </c>
      <c r="D86" s="855">
        <v>6</v>
      </c>
      <c r="E86" s="856" t="s">
        <v>8041</v>
      </c>
      <c r="F86" s="854" t="s">
        <v>8027</v>
      </c>
      <c r="G86" s="854" t="s">
        <v>8040</v>
      </c>
      <c r="H86" s="857"/>
      <c r="I86" s="858">
        <v>2</v>
      </c>
      <c r="J86" s="859" t="s">
        <v>1621</v>
      </c>
      <c r="K86" s="859">
        <v>14</v>
      </c>
      <c r="L86" s="860">
        <v>0.3</v>
      </c>
      <c r="M86" s="861"/>
      <c r="N86" s="860"/>
      <c r="O86" s="862">
        <v>7</v>
      </c>
      <c r="P86" s="863">
        <v>0.7</v>
      </c>
      <c r="Q86" s="850"/>
    </row>
    <row r="87" spans="1:19" s="453" customFormat="1">
      <c r="A87" s="923" t="s">
        <v>1693</v>
      </c>
      <c r="B87" s="912" t="s">
        <v>1693</v>
      </c>
      <c r="C87" s="913">
        <v>1</v>
      </c>
      <c r="D87" s="914">
        <v>7</v>
      </c>
      <c r="E87" s="915" t="s">
        <v>8041</v>
      </c>
      <c r="F87" s="913" t="s">
        <v>8027</v>
      </c>
      <c r="G87" s="913" t="s">
        <v>8040</v>
      </c>
      <c r="H87" s="916" t="s">
        <v>8006</v>
      </c>
      <c r="I87" s="917">
        <v>2</v>
      </c>
      <c r="J87" s="918" t="s">
        <v>1621</v>
      </c>
      <c r="K87" s="918">
        <v>14</v>
      </c>
      <c r="L87" s="919">
        <v>0.3</v>
      </c>
      <c r="M87" s="920"/>
      <c r="N87" s="919"/>
      <c r="O87" s="921">
        <v>7</v>
      </c>
      <c r="P87" s="922">
        <v>0.7</v>
      </c>
      <c r="Q87" s="850"/>
      <c r="R87" s="974"/>
    </row>
    <row r="88" spans="1:19">
      <c r="A88" s="957" t="s">
        <v>1694</v>
      </c>
      <c r="B88" s="958" t="s">
        <v>1694</v>
      </c>
      <c r="C88" s="959">
        <v>1</v>
      </c>
      <c r="D88" s="960">
        <v>7</v>
      </c>
      <c r="E88" s="961" t="s">
        <v>8041</v>
      </c>
      <c r="F88" s="959" t="s">
        <v>8027</v>
      </c>
      <c r="G88" s="959" t="s">
        <v>8040</v>
      </c>
      <c r="H88" s="962" t="s">
        <v>8006</v>
      </c>
      <c r="I88" s="963">
        <v>2</v>
      </c>
      <c r="J88" s="964" t="s">
        <v>1621</v>
      </c>
      <c r="K88" s="964"/>
      <c r="L88" s="1008"/>
      <c r="M88" s="1009"/>
      <c r="N88" s="1008"/>
      <c r="O88" s="973">
        <v>-5</v>
      </c>
      <c r="P88" s="1010">
        <v>1</v>
      </c>
      <c r="Q88" s="1011"/>
    </row>
    <row r="89" spans="1:19">
      <c r="A89" s="957" t="s">
        <v>8097</v>
      </c>
      <c r="B89" s="958" t="s">
        <v>8097</v>
      </c>
      <c r="C89" s="959">
        <v>1</v>
      </c>
      <c r="D89" s="960">
        <v>7</v>
      </c>
      <c r="E89" s="961" t="s">
        <v>8041</v>
      </c>
      <c r="F89" s="959" t="s">
        <v>8027</v>
      </c>
      <c r="G89" s="959" t="s">
        <v>8040</v>
      </c>
      <c r="H89" s="962" t="s">
        <v>8006</v>
      </c>
      <c r="I89" s="963">
        <v>2</v>
      </c>
      <c r="J89" s="964" t="s">
        <v>8042</v>
      </c>
      <c r="K89" s="964" t="s">
        <v>8083</v>
      </c>
      <c r="L89" s="1008">
        <v>0.3</v>
      </c>
      <c r="M89" s="1009"/>
      <c r="N89" s="1008"/>
      <c r="O89" s="973">
        <v>7</v>
      </c>
      <c r="P89" s="1010">
        <v>0.7</v>
      </c>
      <c r="Q89" s="1011"/>
    </row>
    <row r="90" spans="1:19" ht="14.25" thickBot="1">
      <c r="A90" s="925" t="s">
        <v>8098</v>
      </c>
      <c r="B90" s="926" t="s">
        <v>1804</v>
      </c>
      <c r="C90" s="927">
        <v>1</v>
      </c>
      <c r="D90" s="928">
        <v>7</v>
      </c>
      <c r="E90" s="929" t="s">
        <v>8041</v>
      </c>
      <c r="F90" s="927" t="s">
        <v>8027</v>
      </c>
      <c r="G90" s="927" t="s">
        <v>8040</v>
      </c>
      <c r="H90" s="930" t="s">
        <v>8006</v>
      </c>
      <c r="I90" s="976">
        <v>2</v>
      </c>
      <c r="J90" s="931" t="s">
        <v>1621</v>
      </c>
      <c r="K90" s="931">
        <v>14</v>
      </c>
      <c r="L90" s="932">
        <v>0.3</v>
      </c>
      <c r="M90" s="933"/>
      <c r="N90" s="932"/>
      <c r="O90" s="934">
        <v>7</v>
      </c>
      <c r="P90" s="935">
        <v>0.7</v>
      </c>
      <c r="Q90" s="850"/>
    </row>
    <row r="91" spans="1:19" s="883" customFormat="1" ht="15" thickTop="1" thickBot="1">
      <c r="A91" s="1012" t="s">
        <v>8099</v>
      </c>
      <c r="B91" s="1013"/>
      <c r="C91" s="1014"/>
      <c r="D91" s="1015"/>
      <c r="E91" s="1016"/>
      <c r="F91" s="1017"/>
      <c r="G91" s="1017"/>
      <c r="H91" s="1018"/>
      <c r="I91" s="1019"/>
      <c r="J91" s="1020"/>
      <c r="K91" s="1020"/>
      <c r="L91" s="1021"/>
      <c r="M91" s="1022"/>
      <c r="N91" s="1021"/>
      <c r="O91" s="1023"/>
      <c r="P91" s="1024"/>
      <c r="Q91" s="850"/>
      <c r="R91" s="851"/>
      <c r="S91" s="851"/>
    </row>
    <row r="92" spans="1:19" ht="14.25" thickTop="1"/>
    <row r="93" spans="1:19">
      <c r="F93" s="1026" t="s">
        <v>8100</v>
      </c>
      <c r="G93" s="1026"/>
      <c r="I93" s="837"/>
    </row>
    <row r="94" spans="1:19">
      <c r="F94" s="1509" t="s">
        <v>8041</v>
      </c>
      <c r="G94" s="1509" t="s">
        <v>8027</v>
      </c>
      <c r="H94" s="1307" t="s">
        <v>8040</v>
      </c>
      <c r="I94" s="1308">
        <v>2</v>
      </c>
    </row>
    <row r="95" spans="1:19">
      <c r="F95" s="1510"/>
      <c r="G95" s="1511"/>
      <c r="H95" s="1307" t="s">
        <v>8028</v>
      </c>
      <c r="I95" s="1308">
        <v>1</v>
      </c>
    </row>
    <row r="96" spans="1:19">
      <c r="F96" s="1511"/>
      <c r="G96" s="1512" t="s">
        <v>8002</v>
      </c>
      <c r="H96" s="1513"/>
      <c r="I96" s="1308">
        <v>0.5</v>
      </c>
    </row>
    <row r="97" spans="1:17">
      <c r="F97" s="1509" t="s">
        <v>8003</v>
      </c>
      <c r="G97" s="1509" t="s">
        <v>8027</v>
      </c>
      <c r="H97" s="1307" t="s">
        <v>8040</v>
      </c>
      <c r="I97" s="1308">
        <v>1.5</v>
      </c>
    </row>
    <row r="98" spans="1:17">
      <c r="F98" s="1510"/>
      <c r="G98" s="1511"/>
      <c r="H98" s="1307" t="s">
        <v>8028</v>
      </c>
      <c r="I98" s="1308">
        <v>1</v>
      </c>
    </row>
    <row r="99" spans="1:17">
      <c r="A99" s="851"/>
      <c r="B99" s="851"/>
      <c r="C99" s="851"/>
      <c r="D99" s="851"/>
      <c r="E99" s="851"/>
      <c r="F99" s="1511"/>
      <c r="G99" s="1512" t="s">
        <v>8002</v>
      </c>
      <c r="H99" s="1513"/>
      <c r="I99" s="1308">
        <v>0.5</v>
      </c>
      <c r="J99" s="851"/>
      <c r="K99" s="851"/>
      <c r="L99" s="851"/>
      <c r="M99" s="851"/>
      <c r="N99" s="851"/>
      <c r="O99" s="851"/>
      <c r="P99" s="851"/>
      <c r="Q99" s="851"/>
    </row>
    <row r="113" s="851" customFormat="1"/>
    <row r="114" s="851" customFormat="1"/>
    <row r="115" s="851" customFormat="1"/>
    <row r="116" s="851" customFormat="1"/>
    <row r="117" s="851" customFormat="1"/>
    <row r="118" s="851" customFormat="1"/>
    <row r="119" s="851" customFormat="1"/>
    <row r="120" s="851" customFormat="1"/>
    <row r="121" s="851" customFormat="1"/>
    <row r="122" s="851" customFormat="1"/>
    <row r="123" s="851" customFormat="1"/>
    <row r="124" s="851" customFormat="1"/>
    <row r="125" s="851" customFormat="1"/>
    <row r="126" s="851" customFormat="1"/>
    <row r="127" s="851" customFormat="1"/>
    <row r="128" s="851" customFormat="1"/>
    <row r="129" s="851" customFormat="1"/>
    <row r="130" s="851" customFormat="1"/>
    <row r="131" s="851" customFormat="1"/>
    <row r="132" s="851" customFormat="1"/>
    <row r="133" s="851" customFormat="1"/>
    <row r="134" s="851" customFormat="1"/>
    <row r="135" s="851" customFormat="1"/>
    <row r="136" s="851" customFormat="1"/>
    <row r="137" s="851" customFormat="1"/>
    <row r="138" s="851" customFormat="1"/>
    <row r="139" s="851" customFormat="1"/>
    <row r="140" s="851" customFormat="1"/>
    <row r="141" s="851" customFormat="1"/>
    <row r="142" s="851" customFormat="1"/>
    <row r="143" s="851" customFormat="1"/>
    <row r="144" s="851" customFormat="1"/>
    <row r="145" s="851" customFormat="1"/>
    <row r="146" s="851" customFormat="1"/>
    <row r="147" s="851" customFormat="1"/>
    <row r="148" s="851" customFormat="1"/>
    <row r="149" s="851" customFormat="1"/>
    <row r="150" s="851" customFormat="1"/>
    <row r="151" s="851" customFormat="1"/>
    <row r="152" s="851" customFormat="1"/>
    <row r="153" s="851" customFormat="1"/>
    <row r="154" s="851" customFormat="1"/>
    <row r="155" s="851" customFormat="1"/>
    <row r="156" s="851" customFormat="1"/>
    <row r="157" s="851" customFormat="1"/>
    <row r="158" s="851" customFormat="1"/>
    <row r="159" s="851" customFormat="1"/>
    <row r="160" s="851" customFormat="1"/>
    <row r="161" s="851" customFormat="1"/>
    <row r="162" s="851" customFormat="1"/>
    <row r="163" s="851" customFormat="1"/>
    <row r="164" s="851" customFormat="1"/>
    <row r="165" s="851" customFormat="1"/>
    <row r="166" s="851" customFormat="1"/>
    <row r="167" s="851" customFormat="1"/>
    <row r="168" s="851" customFormat="1"/>
    <row r="169" s="851" customFormat="1"/>
    <row r="170" s="851" customFormat="1"/>
    <row r="171" s="851" customFormat="1"/>
    <row r="172" s="851" customFormat="1"/>
    <row r="173" s="851" customFormat="1"/>
    <row r="174" s="851" customFormat="1"/>
    <row r="175" s="851" customFormat="1"/>
    <row r="176" s="851" customFormat="1"/>
    <row r="177" s="851" customFormat="1"/>
    <row r="178" s="851" customFormat="1"/>
    <row r="179" s="851" customFormat="1"/>
    <row r="180" s="851" customFormat="1"/>
    <row r="181" s="851" customFormat="1"/>
    <row r="182" s="851" customFormat="1"/>
    <row r="183" s="851" customFormat="1"/>
    <row r="184" s="851" customFormat="1"/>
    <row r="185" s="851" customFormat="1"/>
    <row r="186" s="851" customFormat="1"/>
    <row r="187" s="851" customFormat="1"/>
    <row r="188" s="851" customFormat="1"/>
    <row r="189" s="851" customFormat="1"/>
    <row r="190" s="851" customFormat="1"/>
    <row r="191" s="851" customFormat="1"/>
    <row r="192" s="851" customFormat="1"/>
    <row r="193" s="851" customFormat="1"/>
    <row r="194" s="851" customFormat="1"/>
    <row r="195" s="851" customFormat="1"/>
    <row r="196" s="851" customFormat="1"/>
    <row r="197" s="851" customFormat="1"/>
    <row r="198" s="851" customFormat="1"/>
    <row r="199" s="851" customFormat="1"/>
    <row r="200" s="851" customFormat="1"/>
    <row r="201" s="851" customFormat="1"/>
    <row r="202" s="851" customFormat="1"/>
    <row r="203" s="851" customFormat="1"/>
    <row r="204" s="851" customFormat="1"/>
    <row r="205" s="851" customFormat="1"/>
    <row r="206" s="851" customFormat="1"/>
    <row r="207" s="851" customFormat="1"/>
    <row r="208" s="851" customFormat="1"/>
    <row r="209" s="851" customFormat="1"/>
    <row r="210" s="851" customFormat="1"/>
    <row r="211" s="851" customFormat="1"/>
    <row r="212" s="851" customFormat="1"/>
    <row r="213" s="851" customFormat="1"/>
    <row r="214" s="851" customFormat="1"/>
    <row r="215" s="851" customFormat="1"/>
    <row r="216" s="851" customFormat="1"/>
    <row r="217" s="851" customFormat="1"/>
    <row r="218" s="851" customFormat="1"/>
    <row r="219" s="851" customFormat="1"/>
    <row r="220" s="851" customFormat="1"/>
    <row r="221" s="851" customFormat="1"/>
    <row r="222" s="851" customFormat="1"/>
    <row r="223" s="851" customFormat="1"/>
    <row r="224" s="851" customFormat="1"/>
    <row r="225" s="851" customFormat="1"/>
    <row r="226" s="851" customFormat="1"/>
    <row r="227" s="851" customFormat="1"/>
    <row r="228" s="851" customFormat="1"/>
    <row r="229" s="851" customFormat="1"/>
    <row r="230" s="851" customFormat="1"/>
    <row r="231" s="851" customFormat="1"/>
    <row r="232" s="851" customFormat="1"/>
    <row r="233" s="851" customFormat="1"/>
    <row r="234" s="851" customFormat="1"/>
    <row r="235" s="851" customFormat="1"/>
    <row r="236" s="851" customFormat="1"/>
    <row r="237" s="851" customFormat="1"/>
    <row r="238" s="851" customFormat="1"/>
    <row r="239" s="851" customFormat="1"/>
    <row r="240" s="851" customFormat="1"/>
    <row r="241" s="851" customFormat="1"/>
    <row r="242" s="851" customFormat="1"/>
    <row r="243" s="851" customFormat="1"/>
    <row r="244" s="851" customFormat="1"/>
    <row r="245" s="851" customFormat="1"/>
    <row r="246" s="851" customFormat="1"/>
    <row r="247" s="851" customFormat="1"/>
    <row r="248" s="851" customFormat="1"/>
    <row r="249" s="851" customFormat="1"/>
    <row r="250" s="851" customFormat="1"/>
    <row r="251" s="851" customFormat="1"/>
    <row r="252" s="851" customFormat="1"/>
    <row r="253" s="851" customFormat="1"/>
    <row r="254" s="851" customFormat="1"/>
    <row r="255" s="851" customFormat="1"/>
    <row r="256" s="851" customFormat="1"/>
    <row r="257" s="851" customFormat="1"/>
    <row r="258" s="851" customFormat="1"/>
    <row r="259" s="851" customFormat="1"/>
    <row r="260" s="851" customFormat="1"/>
    <row r="261" s="851" customFormat="1"/>
    <row r="262" s="851" customFormat="1"/>
    <row r="263" s="851" customFormat="1"/>
    <row r="264" s="851" customFormat="1"/>
    <row r="265" s="851" customFormat="1"/>
    <row r="266" s="851" customFormat="1"/>
    <row r="267" s="851" customFormat="1"/>
    <row r="268" s="851" customFormat="1"/>
    <row r="269" s="851" customFormat="1"/>
    <row r="270" s="851" customFormat="1"/>
    <row r="271" s="851" customFormat="1"/>
    <row r="272" s="851" customFormat="1"/>
    <row r="273" s="851" customFormat="1"/>
    <row r="274" s="851" customFormat="1"/>
    <row r="275" s="851" customFormat="1"/>
    <row r="276" s="851" customFormat="1"/>
    <row r="277" s="851" customFormat="1"/>
    <row r="278" s="851" customFormat="1"/>
    <row r="279" s="851" customFormat="1"/>
    <row r="280" s="851" customFormat="1"/>
    <row r="281" s="851" customFormat="1"/>
    <row r="282" s="851" customFormat="1"/>
    <row r="283" s="851" customFormat="1"/>
    <row r="284" s="851" customFormat="1"/>
    <row r="285" s="851" customFormat="1"/>
    <row r="286" s="851" customFormat="1"/>
    <row r="287" s="851" customFormat="1"/>
    <row r="288" s="851" customFormat="1"/>
    <row r="289" s="851" customFormat="1"/>
    <row r="290" s="851" customFormat="1"/>
    <row r="291" s="851" customFormat="1"/>
    <row r="292" s="851" customFormat="1"/>
    <row r="293" s="851" customFormat="1"/>
    <row r="294" s="851" customFormat="1"/>
    <row r="295" s="851" customFormat="1"/>
    <row r="296" s="851" customFormat="1"/>
    <row r="297" s="851" customFormat="1"/>
    <row r="298" s="851" customFormat="1"/>
    <row r="299" s="851" customFormat="1"/>
    <row r="300" s="851" customFormat="1"/>
    <row r="301" s="851" customFormat="1"/>
    <row r="302" s="851" customFormat="1"/>
    <row r="303" s="851" customFormat="1"/>
    <row r="304" s="851" customFormat="1"/>
    <row r="305" s="851" customFormat="1"/>
    <row r="306" s="851" customFormat="1"/>
    <row r="307" s="851" customFormat="1"/>
    <row r="308" s="851" customFormat="1"/>
    <row r="309" s="851" customFormat="1"/>
    <row r="310" s="851" customFormat="1"/>
    <row r="311" s="851" customFormat="1"/>
    <row r="312" s="851" customFormat="1"/>
    <row r="313" s="851" customFormat="1"/>
    <row r="314" s="851" customFormat="1"/>
    <row r="315" s="851" customFormat="1"/>
    <row r="316" s="851" customFormat="1"/>
    <row r="317" s="851" customFormat="1"/>
    <row r="318" s="851" customFormat="1"/>
    <row r="319" s="851" customFormat="1"/>
    <row r="320" s="851" customFormat="1"/>
    <row r="321" s="851" customFormat="1"/>
    <row r="322" s="851" customFormat="1"/>
    <row r="323" s="851" customFormat="1"/>
    <row r="324" s="851" customFormat="1"/>
    <row r="325" s="851" customFormat="1"/>
    <row r="326" s="851" customFormat="1"/>
    <row r="327" s="851" customFormat="1"/>
    <row r="328" s="851" customFormat="1"/>
    <row r="329" s="851" customFormat="1"/>
    <row r="330" s="851" customFormat="1"/>
    <row r="331" s="851" customFormat="1"/>
    <row r="332" s="851" customFormat="1"/>
    <row r="333" s="851" customFormat="1"/>
    <row r="334" s="851" customFormat="1"/>
    <row r="335" s="851" customFormat="1"/>
    <row r="336" s="851" customFormat="1"/>
    <row r="337" s="851" customFormat="1"/>
    <row r="338" s="851" customFormat="1"/>
    <row r="339" s="851" customFormat="1"/>
    <row r="340" s="851" customFormat="1"/>
    <row r="341" s="851" customFormat="1"/>
    <row r="342" s="851" customFormat="1"/>
    <row r="343" s="851" customFormat="1"/>
    <row r="344" s="851" customFormat="1"/>
    <row r="345" s="851" customFormat="1"/>
    <row r="346" s="851" customFormat="1"/>
    <row r="347" s="851" customFormat="1"/>
    <row r="348" s="851" customFormat="1"/>
    <row r="349" s="851" customFormat="1"/>
    <row r="350" s="851" customFormat="1"/>
    <row r="351" s="851" customFormat="1"/>
    <row r="352" s="851" customFormat="1"/>
    <row r="353" s="851" customFormat="1"/>
    <row r="354" s="851" customFormat="1"/>
    <row r="355" s="851" customFormat="1"/>
    <row r="356" s="851" customFormat="1"/>
    <row r="357" s="851" customFormat="1"/>
    <row r="358" s="851" customFormat="1"/>
    <row r="359" s="851" customFormat="1"/>
    <row r="360" s="851" customFormat="1"/>
    <row r="361" s="851" customFormat="1"/>
    <row r="362" s="851" customFormat="1"/>
    <row r="363" s="851" customFormat="1"/>
    <row r="364" s="851" customFormat="1"/>
    <row r="365" s="851" customFormat="1"/>
    <row r="366" s="851" customFormat="1"/>
    <row r="367" s="851" customFormat="1"/>
    <row r="368" s="851" customFormat="1"/>
    <row r="369" s="851" customFormat="1"/>
    <row r="370" s="851" customFormat="1"/>
    <row r="371" s="851" customFormat="1"/>
    <row r="372" s="851" customFormat="1"/>
    <row r="373" s="851" customFormat="1"/>
    <row r="374" s="851" customFormat="1"/>
    <row r="375" s="851" customFormat="1"/>
    <row r="376" s="851" customFormat="1"/>
    <row r="377" s="851" customFormat="1"/>
    <row r="378" s="851" customFormat="1"/>
    <row r="379" s="851" customFormat="1"/>
    <row r="380" s="851" customFormat="1"/>
    <row r="381" s="851" customFormat="1"/>
    <row r="382" s="851" customFormat="1"/>
    <row r="383" s="851" customFormat="1"/>
    <row r="384" s="851" customFormat="1"/>
    <row r="385" s="851" customFormat="1"/>
    <row r="386" s="851" customFormat="1"/>
    <row r="387" s="851" customFormat="1"/>
    <row r="388" s="851" customFormat="1"/>
    <row r="389" s="851" customFormat="1"/>
    <row r="390" s="851" customFormat="1"/>
    <row r="391" s="851" customFormat="1"/>
    <row r="392" s="851" customFormat="1"/>
    <row r="393" s="851" customFormat="1"/>
    <row r="394" s="851" customFormat="1"/>
    <row r="395" s="851" customFormat="1"/>
    <row r="396" s="851" customFormat="1"/>
    <row r="397" s="851" customFormat="1"/>
    <row r="398" s="851" customFormat="1"/>
    <row r="399" s="851" customFormat="1"/>
    <row r="400" s="851" customFormat="1"/>
    <row r="401" s="851" customFormat="1"/>
    <row r="402" s="851" customFormat="1"/>
    <row r="403" s="851" customFormat="1"/>
    <row r="404" s="851" customFormat="1"/>
    <row r="405" s="851" customFormat="1"/>
    <row r="406" s="851" customFormat="1"/>
    <row r="407" s="851" customFormat="1"/>
    <row r="408" s="851" customFormat="1"/>
    <row r="409" s="851" customFormat="1"/>
    <row r="410" s="851" customFormat="1"/>
    <row r="411" s="851" customFormat="1"/>
    <row r="412" s="851" customFormat="1"/>
    <row r="413" s="851" customFormat="1"/>
    <row r="414" s="851" customFormat="1"/>
    <row r="415" s="851" customFormat="1"/>
    <row r="416" s="851" customFormat="1"/>
    <row r="417" s="851" customFormat="1"/>
    <row r="418" s="851" customFormat="1"/>
    <row r="419" s="851" customFormat="1"/>
    <row r="420" s="851" customFormat="1"/>
    <row r="421" s="851" customFormat="1"/>
    <row r="422" s="851" customFormat="1"/>
    <row r="423" s="851" customFormat="1"/>
    <row r="424" s="851" customFormat="1"/>
    <row r="425" s="851" customFormat="1"/>
    <row r="426" s="851" customFormat="1"/>
    <row r="427" s="851" customFormat="1"/>
    <row r="428" s="851" customFormat="1"/>
    <row r="429" s="851" customFormat="1"/>
    <row r="430" s="851" customFormat="1"/>
    <row r="431" s="851" customFormat="1"/>
    <row r="432" s="851" customFormat="1"/>
    <row r="433" s="851" customFormat="1"/>
    <row r="434" s="851" customFormat="1"/>
    <row r="435" s="851" customFormat="1"/>
    <row r="436" s="851" customFormat="1"/>
    <row r="437" s="851" customFormat="1"/>
    <row r="438" s="851" customFormat="1"/>
    <row r="439" s="851" customFormat="1"/>
    <row r="440" s="851" customFormat="1"/>
    <row r="441" s="851" customFormat="1"/>
    <row r="442" s="851" customFormat="1"/>
    <row r="443" s="851" customFormat="1"/>
    <row r="444" s="851" customFormat="1"/>
    <row r="445" s="851" customFormat="1"/>
    <row r="446" s="851" customFormat="1"/>
    <row r="447" s="851" customFormat="1"/>
    <row r="448" s="851" customFormat="1"/>
    <row r="449" s="851" customFormat="1"/>
    <row r="450" s="851" customFormat="1"/>
    <row r="451" s="851" customFormat="1"/>
    <row r="452" s="851" customFormat="1"/>
    <row r="453" s="851" customFormat="1"/>
    <row r="454" s="851" customFormat="1"/>
    <row r="455" s="851" customFormat="1"/>
    <row r="456" s="851" customFormat="1"/>
    <row r="457" s="851" customFormat="1"/>
    <row r="458" s="851" customFormat="1"/>
    <row r="459" s="851" customFormat="1"/>
    <row r="460" s="851" customFormat="1"/>
    <row r="461" s="851" customFormat="1"/>
    <row r="462" s="851" customFormat="1"/>
    <row r="463" s="851" customFormat="1"/>
    <row r="464" s="851" customFormat="1"/>
    <row r="465" s="851" customFormat="1"/>
    <row r="466" s="851" customFormat="1"/>
    <row r="467" s="851" customFormat="1"/>
    <row r="468" s="851" customFormat="1"/>
    <row r="469" s="851" customFormat="1"/>
    <row r="470" s="851" customFormat="1"/>
    <row r="471" s="851" customFormat="1"/>
    <row r="472" s="851" customFormat="1"/>
    <row r="473" s="851" customFormat="1"/>
    <row r="474" s="851" customFormat="1"/>
    <row r="475" s="851" customFormat="1"/>
    <row r="476" s="851" customFormat="1"/>
    <row r="477" s="851" customFormat="1"/>
    <row r="478" s="851" customFormat="1"/>
    <row r="479" s="851" customFormat="1"/>
    <row r="480" s="851" customFormat="1"/>
    <row r="481" s="851" customFormat="1"/>
    <row r="482" s="851" customFormat="1"/>
    <row r="483" s="851" customFormat="1"/>
    <row r="484" s="851" customFormat="1"/>
    <row r="485" s="851" customFormat="1"/>
    <row r="486" s="851" customFormat="1"/>
    <row r="487" s="851" customFormat="1"/>
    <row r="488" s="851" customFormat="1"/>
    <row r="489" s="851" customFormat="1"/>
    <row r="490" s="851" customFormat="1"/>
    <row r="491" s="851" customFormat="1"/>
    <row r="492" s="851" customFormat="1"/>
    <row r="493" s="851" customFormat="1"/>
    <row r="494" s="851" customFormat="1"/>
    <row r="495" s="851" customFormat="1"/>
    <row r="496" s="851" customFormat="1"/>
    <row r="497" s="851" customFormat="1"/>
    <row r="498" s="851" customFormat="1"/>
    <row r="499" s="851" customFormat="1"/>
    <row r="500" s="851" customFormat="1"/>
    <row r="501" s="851" customFormat="1"/>
    <row r="502" s="851" customFormat="1"/>
    <row r="503" s="851" customFormat="1"/>
    <row r="504" s="851" customFormat="1"/>
    <row r="505" s="851" customFormat="1"/>
    <row r="506" s="851" customFormat="1"/>
    <row r="507" s="851" customFormat="1"/>
    <row r="508" s="851" customFormat="1"/>
    <row r="509" s="851" customFormat="1"/>
    <row r="510" s="851" customFormat="1"/>
    <row r="511" s="851" customFormat="1"/>
    <row r="512" s="851" customFormat="1"/>
    <row r="513" s="851" customFormat="1"/>
    <row r="514" s="851" customFormat="1"/>
    <row r="515" s="851" customFormat="1"/>
    <row r="516" s="851" customFormat="1"/>
    <row r="517" s="851" customFormat="1"/>
    <row r="518" s="851" customFormat="1"/>
    <row r="519" s="851" customFormat="1"/>
    <row r="520" s="851" customFormat="1"/>
    <row r="521" s="851" customFormat="1"/>
    <row r="522" s="851" customFormat="1"/>
    <row r="523" s="851" customFormat="1"/>
    <row r="524" s="851" customFormat="1"/>
    <row r="525" s="851" customFormat="1"/>
    <row r="526" s="851" customFormat="1"/>
    <row r="527" s="851" customFormat="1"/>
    <row r="528" s="851" customFormat="1"/>
    <row r="529" s="851" customFormat="1"/>
    <row r="530" s="851" customFormat="1"/>
    <row r="531" s="851" customFormat="1"/>
    <row r="532" s="851" customFormat="1"/>
    <row r="533" s="851" customFormat="1"/>
    <row r="534" s="851" customFormat="1"/>
    <row r="535" s="851" customFormat="1"/>
    <row r="536" s="851" customFormat="1"/>
    <row r="537" s="851" customFormat="1"/>
    <row r="538" s="851" customFormat="1"/>
    <row r="539" s="851" customFormat="1"/>
    <row r="540" s="851" customFormat="1"/>
    <row r="541" s="851" customFormat="1"/>
    <row r="542" s="851" customFormat="1"/>
    <row r="543" s="851" customFormat="1"/>
    <row r="544" s="851" customFormat="1"/>
    <row r="545" s="851" customFormat="1"/>
    <row r="546" s="851" customFormat="1"/>
    <row r="547" s="851" customFormat="1"/>
    <row r="548" s="851" customFormat="1"/>
    <row r="549" s="851" customFormat="1"/>
    <row r="550" s="851" customFormat="1"/>
    <row r="551" s="851" customFormat="1"/>
    <row r="552" s="851" customFormat="1"/>
    <row r="553" s="851" customFormat="1"/>
    <row r="554" s="851" customFormat="1"/>
    <row r="555" s="851" customFormat="1"/>
    <row r="556" s="851" customFormat="1"/>
    <row r="557" s="851" customFormat="1"/>
    <row r="558" s="851" customFormat="1"/>
    <row r="559" s="851" customFormat="1"/>
    <row r="560" s="851" customFormat="1"/>
    <row r="561" s="851" customFormat="1"/>
    <row r="562" s="851" customFormat="1"/>
    <row r="563" s="851" customFormat="1"/>
    <row r="564" s="851" customFormat="1"/>
    <row r="565" s="851" customFormat="1"/>
    <row r="566" s="851" customFormat="1"/>
    <row r="567" s="851" customFormat="1"/>
    <row r="568" s="851" customFormat="1"/>
    <row r="569" s="851" customFormat="1"/>
    <row r="570" s="851" customFormat="1"/>
    <row r="571" s="851" customFormat="1"/>
    <row r="572" s="851" customFormat="1"/>
    <row r="573" s="851" customFormat="1"/>
    <row r="574" s="851" customFormat="1"/>
    <row r="575" s="851" customFormat="1"/>
    <row r="576" s="851" customFormat="1"/>
    <row r="577" s="851" customFormat="1"/>
    <row r="578" s="851" customFormat="1"/>
    <row r="579" s="851" customFormat="1"/>
    <row r="580" s="851" customFormat="1"/>
    <row r="581" s="851" customFormat="1"/>
    <row r="582" s="851" customFormat="1"/>
    <row r="583" s="851" customFormat="1"/>
    <row r="584" s="851" customFormat="1"/>
    <row r="585" s="851" customFormat="1"/>
    <row r="586" s="851" customFormat="1"/>
    <row r="587" s="851" customFormat="1"/>
    <row r="588" s="851" customFormat="1"/>
    <row r="589" s="851" customFormat="1"/>
    <row r="590" s="851" customFormat="1"/>
    <row r="591" s="851" customFormat="1"/>
    <row r="592" s="851" customFormat="1"/>
    <row r="593" s="851" customFormat="1"/>
    <row r="594" s="851" customFormat="1"/>
    <row r="595" s="851" customFormat="1"/>
    <row r="596" s="851" customFormat="1"/>
    <row r="597" s="851" customFormat="1"/>
    <row r="598" s="851" customFormat="1"/>
    <row r="599" s="851" customFormat="1"/>
    <row r="600" s="851" customFormat="1"/>
    <row r="601" s="851" customFormat="1"/>
    <row r="602" s="851" customFormat="1"/>
    <row r="603" s="851" customFormat="1"/>
    <row r="604" s="851" customFormat="1"/>
    <row r="605" s="851" customFormat="1"/>
    <row r="606" s="851" customFormat="1"/>
    <row r="607" s="851" customFormat="1"/>
    <row r="608" s="851" customFormat="1"/>
    <row r="609" s="851" customFormat="1"/>
    <row r="610" s="851" customFormat="1"/>
    <row r="611" s="851" customFormat="1"/>
    <row r="612" s="851" customFormat="1"/>
    <row r="613" s="851" customFormat="1"/>
    <row r="614" s="851" customFormat="1"/>
    <row r="615" s="851" customFormat="1"/>
    <row r="616" s="851" customFormat="1"/>
    <row r="617" s="851" customFormat="1"/>
    <row r="618" s="851" customFormat="1"/>
    <row r="619" s="851" customFormat="1"/>
    <row r="620" s="851" customFormat="1"/>
    <row r="621" s="851" customFormat="1"/>
    <row r="622" s="851" customFormat="1"/>
    <row r="623" s="851" customFormat="1"/>
    <row r="624" s="851" customFormat="1"/>
    <row r="625" s="851" customFormat="1"/>
    <row r="626" s="851" customFormat="1"/>
    <row r="627" s="851" customFormat="1"/>
    <row r="628" s="851" customFormat="1"/>
    <row r="629" s="851" customFormat="1"/>
    <row r="630" s="851" customFormat="1"/>
    <row r="631" s="851" customFormat="1"/>
    <row r="632" s="851" customFormat="1"/>
    <row r="633" s="851" customFormat="1"/>
    <row r="634" s="851" customFormat="1"/>
    <row r="635" s="851" customFormat="1"/>
    <row r="636" s="851" customFormat="1"/>
    <row r="637" s="851" customFormat="1"/>
    <row r="638" s="851" customFormat="1"/>
    <row r="639" s="851" customFormat="1"/>
    <row r="640" s="851" customFormat="1"/>
    <row r="641" s="851" customFormat="1"/>
    <row r="642" s="851" customFormat="1"/>
    <row r="643" s="851" customFormat="1"/>
    <row r="644" s="851" customFormat="1"/>
    <row r="645" s="851" customFormat="1"/>
    <row r="646" s="851" customFormat="1"/>
    <row r="647" s="851" customFormat="1"/>
    <row r="648" s="851" customFormat="1"/>
    <row r="649" s="851" customFormat="1"/>
    <row r="650" s="851" customFormat="1"/>
    <row r="651" s="851" customFormat="1"/>
    <row r="652" s="851" customFormat="1"/>
    <row r="653" s="851" customFormat="1"/>
    <row r="654" s="851" customFormat="1"/>
    <row r="655" s="851" customFormat="1"/>
    <row r="656" s="851" customFormat="1"/>
    <row r="657" s="851" customFormat="1"/>
    <row r="658" s="851" customFormat="1"/>
    <row r="659" s="851" customFormat="1"/>
    <row r="660" s="851" customFormat="1"/>
    <row r="661" s="851" customFormat="1"/>
    <row r="662" s="851" customFormat="1"/>
    <row r="663" s="851" customFormat="1"/>
    <row r="664" s="851" customFormat="1"/>
    <row r="665" s="851" customFormat="1"/>
    <row r="666" s="851" customFormat="1"/>
    <row r="667" s="851" customFormat="1"/>
    <row r="668" s="851" customFormat="1"/>
    <row r="669" s="851" customFormat="1"/>
    <row r="670" s="851" customFormat="1"/>
    <row r="671" s="851" customFormat="1"/>
    <row r="672" s="851" customFormat="1"/>
    <row r="673" s="851" customFormat="1"/>
    <row r="674" s="851" customFormat="1"/>
    <row r="675" s="851" customFormat="1"/>
    <row r="676" s="851" customFormat="1"/>
    <row r="677" s="851" customFormat="1"/>
    <row r="678" s="851" customFormat="1"/>
    <row r="679" s="851" customFormat="1"/>
    <row r="680" s="851" customFormat="1"/>
    <row r="681" s="851" customFormat="1"/>
    <row r="682" s="851" customFormat="1"/>
    <row r="683" s="851" customFormat="1"/>
    <row r="684" s="851" customFormat="1"/>
    <row r="685" s="851" customFormat="1"/>
    <row r="686" s="851" customFormat="1"/>
    <row r="687" s="851" customFormat="1"/>
    <row r="688" s="851" customFormat="1"/>
    <row r="689" s="851" customFormat="1"/>
    <row r="690" s="851" customFormat="1"/>
    <row r="691" s="851" customFormat="1"/>
    <row r="692" s="851" customFormat="1"/>
    <row r="693" s="851" customFormat="1"/>
    <row r="694" s="851" customFormat="1"/>
    <row r="695" s="851" customFormat="1"/>
    <row r="696" s="851" customFormat="1"/>
    <row r="697" s="851" customFormat="1"/>
    <row r="698" s="851" customFormat="1"/>
    <row r="699" s="851" customFormat="1"/>
    <row r="700" s="851" customFormat="1"/>
    <row r="701" s="851" customFormat="1"/>
    <row r="702" s="851" customFormat="1"/>
    <row r="703" s="851" customFormat="1"/>
    <row r="704" s="851" customFormat="1"/>
    <row r="705" s="851" customFormat="1"/>
    <row r="706" s="851" customFormat="1"/>
    <row r="707" s="851" customFormat="1"/>
    <row r="708" s="851" customFormat="1"/>
    <row r="709" s="851" customFormat="1"/>
    <row r="710" s="851" customFormat="1"/>
    <row r="711" s="851" customFormat="1"/>
    <row r="712" s="851" customFormat="1"/>
    <row r="713" s="851" customFormat="1"/>
    <row r="714" s="851" customFormat="1"/>
    <row r="715" s="851" customFormat="1"/>
    <row r="716" s="851" customFormat="1"/>
    <row r="717" s="851" customFormat="1"/>
    <row r="718" s="851" customFormat="1"/>
    <row r="719" s="851" customFormat="1"/>
    <row r="720" s="851" customFormat="1"/>
    <row r="721" s="851" customFormat="1"/>
    <row r="722" s="851" customFormat="1"/>
    <row r="723" s="851" customFormat="1"/>
    <row r="724" s="851" customFormat="1"/>
    <row r="725" s="851" customFormat="1"/>
    <row r="726" s="851" customFormat="1"/>
    <row r="727" s="851" customFormat="1"/>
    <row r="728" s="851" customFormat="1"/>
    <row r="729" s="851" customFormat="1"/>
    <row r="730" s="851" customFormat="1"/>
    <row r="731" s="851" customFormat="1"/>
    <row r="732" s="851" customFormat="1"/>
    <row r="733" s="851" customFormat="1"/>
    <row r="734" s="851" customFormat="1"/>
    <row r="735" s="851" customFormat="1"/>
    <row r="736" s="851" customFormat="1"/>
    <row r="737" s="851" customFormat="1"/>
    <row r="738" s="851" customFormat="1"/>
    <row r="739" s="851" customFormat="1"/>
    <row r="740" s="851" customFormat="1"/>
    <row r="741" s="851" customFormat="1"/>
    <row r="742" s="851" customFormat="1"/>
    <row r="743" s="851" customFormat="1"/>
    <row r="744" s="851" customFormat="1"/>
    <row r="745" s="851" customFormat="1"/>
    <row r="746" s="851" customFormat="1"/>
    <row r="747" s="851" customFormat="1"/>
    <row r="748" s="851" customFormat="1"/>
    <row r="749" s="851" customFormat="1"/>
    <row r="750" s="851" customFormat="1"/>
    <row r="751" s="851" customFormat="1"/>
    <row r="752" s="851" customFormat="1"/>
    <row r="753" s="851" customFormat="1"/>
    <row r="754" s="851" customFormat="1"/>
    <row r="755" s="851" customFormat="1"/>
    <row r="756" s="851" customFormat="1"/>
    <row r="757" s="851" customFormat="1"/>
    <row r="758" s="851" customFormat="1"/>
    <row r="759" s="851" customFormat="1"/>
    <row r="760" s="851" customFormat="1"/>
    <row r="761" s="851" customFormat="1"/>
    <row r="762" s="851" customFormat="1"/>
    <row r="763" s="851" customFormat="1"/>
    <row r="764" s="851" customFormat="1"/>
    <row r="765" s="851" customFormat="1"/>
    <row r="766" s="851" customFormat="1"/>
    <row r="767" s="851" customFormat="1"/>
    <row r="768" s="851" customFormat="1"/>
    <row r="769" s="851" customFormat="1"/>
    <row r="770" s="851" customFormat="1"/>
    <row r="771" s="851" customFormat="1"/>
    <row r="772" s="851" customFormat="1"/>
    <row r="773" s="851" customFormat="1"/>
    <row r="774" s="851" customFormat="1"/>
    <row r="775" s="851" customFormat="1"/>
    <row r="776" s="851" customFormat="1"/>
    <row r="777" s="851" customFormat="1"/>
    <row r="778" s="851" customFormat="1"/>
    <row r="779" s="851" customFormat="1"/>
    <row r="780" s="851" customFormat="1"/>
    <row r="781" s="851" customFormat="1"/>
    <row r="782" s="851" customFormat="1"/>
    <row r="783" s="851" customFormat="1"/>
    <row r="784" s="851" customFormat="1"/>
    <row r="785" s="851" customFormat="1"/>
    <row r="786" s="851" customFormat="1"/>
    <row r="787" s="851" customFormat="1"/>
    <row r="788" s="851" customFormat="1"/>
    <row r="789" s="851" customFormat="1"/>
    <row r="790" s="851" customFormat="1"/>
    <row r="791" s="851" customFormat="1"/>
    <row r="792" s="851" customFormat="1"/>
    <row r="793" s="851" customFormat="1"/>
    <row r="794" s="851" customFormat="1"/>
    <row r="795" s="851" customFormat="1"/>
    <row r="796" s="851" customFormat="1"/>
    <row r="797" s="851" customFormat="1"/>
    <row r="798" s="851" customFormat="1"/>
    <row r="799" s="851" customFormat="1"/>
    <row r="800" s="851" customFormat="1"/>
    <row r="801" s="851" customFormat="1"/>
    <row r="802" s="851" customFormat="1"/>
    <row r="803" s="851" customFormat="1"/>
    <row r="804" s="851" customFormat="1"/>
    <row r="805" s="851" customFormat="1"/>
    <row r="806" s="851" customFormat="1"/>
    <row r="807" s="851" customFormat="1"/>
    <row r="808" s="851" customFormat="1"/>
    <row r="809" s="851" customFormat="1"/>
    <row r="810" s="851" customFormat="1"/>
    <row r="811" s="851" customFormat="1"/>
    <row r="812" s="851" customFormat="1"/>
    <row r="813" s="851" customFormat="1"/>
    <row r="814" s="851" customFormat="1"/>
    <row r="815" s="851" customFormat="1"/>
    <row r="816" s="851" customFormat="1"/>
    <row r="817" s="851" customFormat="1"/>
    <row r="818" s="851" customFormat="1"/>
    <row r="819" s="851" customFormat="1"/>
    <row r="820" s="851" customFormat="1"/>
    <row r="821" s="851" customFormat="1"/>
    <row r="822" s="851" customFormat="1"/>
    <row r="823" s="851" customFormat="1"/>
    <row r="824" s="851" customFormat="1"/>
    <row r="825" s="851" customFormat="1"/>
    <row r="826" s="851" customFormat="1"/>
    <row r="827" s="851" customFormat="1"/>
    <row r="828" s="851" customFormat="1"/>
    <row r="829" s="851" customFormat="1"/>
    <row r="830" s="851" customFormat="1"/>
    <row r="831" s="851" customFormat="1"/>
    <row r="832" s="851" customFormat="1"/>
    <row r="833" s="851" customFormat="1"/>
    <row r="834" s="851" customFormat="1"/>
    <row r="835" s="851" customFormat="1"/>
    <row r="836" s="851" customFormat="1"/>
    <row r="837" s="851" customFormat="1"/>
    <row r="838" s="851" customFormat="1"/>
    <row r="839" s="851" customFormat="1"/>
    <row r="840" s="851" customFormat="1"/>
    <row r="841" s="851" customFormat="1"/>
    <row r="842" s="851" customFormat="1"/>
    <row r="843" s="851" customFormat="1"/>
    <row r="844" s="851" customFormat="1"/>
    <row r="845" s="851" customFormat="1"/>
    <row r="846" s="851" customFormat="1"/>
    <row r="847" s="851" customFormat="1"/>
    <row r="848" s="851" customFormat="1"/>
    <row r="849" s="851" customFormat="1"/>
    <row r="850" s="851" customFormat="1"/>
    <row r="851" s="851" customFormat="1"/>
    <row r="852" s="851" customFormat="1"/>
    <row r="853" s="851" customFormat="1"/>
    <row r="854" s="851" customFormat="1"/>
    <row r="855" s="851" customFormat="1"/>
    <row r="856" s="851" customFormat="1"/>
    <row r="857" s="851" customFormat="1"/>
    <row r="858" s="851" customFormat="1"/>
    <row r="859" s="851" customFormat="1"/>
    <row r="860" s="851" customFormat="1"/>
    <row r="861" s="851" customFormat="1"/>
    <row r="862" s="851" customFormat="1"/>
    <row r="863" s="851" customFormat="1"/>
    <row r="864" s="851" customFormat="1"/>
    <row r="865" s="851" customFormat="1"/>
    <row r="866" s="851" customFormat="1"/>
    <row r="867" s="851" customFormat="1"/>
    <row r="868" s="851" customFormat="1"/>
    <row r="869" s="851" customFormat="1"/>
    <row r="870" s="851" customFormat="1"/>
    <row r="871" s="851" customFormat="1"/>
    <row r="872" s="851" customFormat="1"/>
    <row r="873" s="851" customFormat="1"/>
    <row r="874" s="851" customFormat="1"/>
    <row r="875" s="851" customFormat="1"/>
    <row r="876" s="851" customFormat="1"/>
    <row r="877" s="851" customFormat="1"/>
    <row r="878" s="851" customFormat="1"/>
    <row r="879" s="851" customFormat="1"/>
    <row r="880" s="851" customFormat="1"/>
    <row r="881" s="851" customFormat="1"/>
    <row r="882" s="851" customFormat="1"/>
    <row r="883" s="851" customFormat="1"/>
    <row r="884" s="851" customFormat="1"/>
    <row r="885" s="851" customFormat="1"/>
    <row r="886" s="851" customFormat="1"/>
    <row r="887" s="851" customFormat="1"/>
    <row r="888" s="851" customFormat="1"/>
    <row r="889" s="851" customFormat="1"/>
    <row r="890" s="851" customFormat="1"/>
    <row r="891" s="851" customFormat="1"/>
    <row r="892" s="851" customFormat="1"/>
    <row r="893" s="851" customFormat="1"/>
    <row r="894" s="851" customFormat="1"/>
    <row r="895" s="851" customFormat="1"/>
    <row r="896" s="851" customFormat="1"/>
    <row r="897" s="851" customFormat="1"/>
    <row r="898" s="851" customFormat="1"/>
    <row r="899" s="851" customFormat="1"/>
    <row r="900" s="851" customFormat="1"/>
    <row r="901" s="851" customFormat="1"/>
    <row r="902" s="851" customFormat="1"/>
    <row r="903" s="851" customFormat="1"/>
    <row r="904" s="851" customFormat="1"/>
    <row r="905" s="851" customFormat="1"/>
    <row r="906" s="851" customFormat="1"/>
    <row r="907" s="851" customFormat="1"/>
    <row r="908" s="851" customFormat="1"/>
    <row r="909" s="851" customFormat="1"/>
    <row r="910" s="851" customFormat="1"/>
    <row r="911" s="851" customFormat="1"/>
    <row r="912" s="851" customFormat="1"/>
    <row r="913" s="851" customFormat="1"/>
    <row r="914" s="851" customFormat="1"/>
    <row r="915" s="851" customFormat="1"/>
    <row r="916" s="851" customFormat="1"/>
    <row r="917" s="851" customFormat="1"/>
    <row r="918" s="851" customFormat="1"/>
    <row r="919" s="851" customFormat="1"/>
    <row r="920" s="851" customFormat="1"/>
    <row r="921" s="851" customFormat="1"/>
    <row r="922" s="851" customFormat="1"/>
    <row r="923" s="851" customFormat="1"/>
    <row r="924" s="851" customFormat="1"/>
    <row r="925" s="851" customFormat="1"/>
    <row r="926" s="851" customFormat="1"/>
    <row r="927" s="851" customFormat="1"/>
    <row r="928" s="851" customFormat="1"/>
    <row r="929" s="851" customFormat="1"/>
    <row r="930" s="851" customFormat="1"/>
    <row r="931" s="851" customFormat="1"/>
    <row r="932" s="851" customFormat="1"/>
    <row r="933" s="851" customFormat="1"/>
    <row r="934" s="851" customFormat="1"/>
    <row r="935" s="851" customFormat="1"/>
    <row r="936" s="851" customFormat="1"/>
    <row r="937" s="851" customFormat="1"/>
    <row r="938" s="851" customFormat="1"/>
    <row r="939" s="851" customFormat="1"/>
    <row r="940" s="851" customFormat="1"/>
    <row r="941" s="851" customFormat="1"/>
    <row r="942" s="851" customFormat="1"/>
    <row r="943" s="851" customFormat="1"/>
    <row r="944" s="851" customFormat="1"/>
    <row r="945" s="851" customFormat="1"/>
    <row r="946" s="851" customFormat="1"/>
    <row r="947" s="851" customFormat="1"/>
    <row r="948" s="851" customFormat="1"/>
    <row r="949" s="851" customFormat="1"/>
    <row r="950" s="851" customFormat="1"/>
    <row r="951" s="851" customFormat="1"/>
    <row r="952" s="851" customFormat="1"/>
    <row r="953" s="851" customFormat="1"/>
    <row r="954" s="851" customFormat="1"/>
    <row r="955" s="851" customFormat="1"/>
    <row r="956" s="851" customFormat="1"/>
    <row r="957" s="851" customFormat="1"/>
    <row r="958" s="851" customFormat="1"/>
    <row r="959" s="851" customFormat="1"/>
    <row r="960" s="851" customFormat="1"/>
    <row r="961" s="851" customFormat="1"/>
    <row r="962" s="851" customFormat="1"/>
    <row r="963" s="851" customFormat="1"/>
    <row r="964" s="851" customFormat="1"/>
    <row r="965" s="851" customFormat="1"/>
    <row r="966" s="851" customFormat="1"/>
    <row r="967" s="851" customFormat="1"/>
    <row r="968" s="851" customFormat="1"/>
    <row r="969" s="851" customFormat="1"/>
    <row r="970" s="851" customFormat="1"/>
    <row r="971" s="851" customFormat="1"/>
    <row r="972" s="851" customFormat="1"/>
    <row r="973" s="851" customFormat="1"/>
    <row r="974" s="851" customFormat="1"/>
    <row r="975" s="851" customFormat="1"/>
    <row r="976" s="851" customFormat="1"/>
    <row r="977" s="851" customFormat="1"/>
    <row r="978" s="851" customFormat="1"/>
    <row r="979" s="851" customFormat="1"/>
    <row r="980" s="851" customFormat="1"/>
    <row r="981" s="851" customFormat="1"/>
    <row r="982" s="851" customFormat="1"/>
    <row r="983" s="851" customFormat="1"/>
    <row r="984" s="851" customFormat="1"/>
    <row r="985" s="851" customFormat="1"/>
    <row r="986" s="851" customFormat="1"/>
    <row r="987" s="851" customFormat="1"/>
    <row r="988" s="851" customFormat="1"/>
    <row r="989" s="851" customFormat="1"/>
    <row r="990" s="851" customFormat="1"/>
    <row r="991" s="851" customFormat="1"/>
    <row r="992" s="851" customFormat="1"/>
    <row r="993" s="851" customFormat="1"/>
    <row r="994" s="851" customFormat="1"/>
    <row r="995" s="851" customFormat="1"/>
    <row r="996" s="851" customFormat="1"/>
    <row r="997" s="851" customFormat="1"/>
    <row r="998" s="851" customFormat="1"/>
    <row r="999" s="851" customFormat="1"/>
    <row r="1000" s="851" customFormat="1"/>
    <row r="1001" s="851" customFormat="1"/>
    <row r="1002" s="851" customFormat="1"/>
    <row r="1003" s="851" customFormat="1"/>
    <row r="1004" s="851" customFormat="1"/>
    <row r="1005" s="851" customFormat="1"/>
    <row r="1006" s="851" customFormat="1"/>
    <row r="1007" s="851" customFormat="1"/>
    <row r="1008" s="851" customFormat="1"/>
    <row r="1009" s="851" customFormat="1"/>
    <row r="1010" s="851" customFormat="1"/>
    <row r="1011" s="851" customFormat="1"/>
    <row r="1012" s="851" customFormat="1"/>
    <row r="1013" s="851" customFormat="1"/>
    <row r="1014" s="851" customFormat="1"/>
    <row r="1015" s="851" customFormat="1"/>
    <row r="1016" s="851" customFormat="1"/>
    <row r="1017" s="851" customFormat="1"/>
    <row r="1018" s="851" customFormat="1"/>
    <row r="1019" s="851" customFormat="1"/>
    <row r="1020" s="851" customFormat="1"/>
    <row r="1021" s="851" customFormat="1"/>
    <row r="1022" s="851" customFormat="1"/>
    <row r="1023" s="851" customFormat="1"/>
    <row r="1024" s="851" customFormat="1"/>
    <row r="1025" s="851" customFormat="1"/>
    <row r="1026" s="851" customFormat="1"/>
    <row r="1027" s="851" customFormat="1"/>
    <row r="1028" s="851" customFormat="1"/>
    <row r="1029" s="851" customFormat="1"/>
    <row r="1030" s="851" customFormat="1"/>
    <row r="1031" s="851" customFormat="1"/>
    <row r="1032" s="851" customFormat="1"/>
    <row r="1033" s="851" customFormat="1"/>
    <row r="1034" s="851" customFormat="1"/>
    <row r="1035" s="851" customFormat="1"/>
    <row r="1036" s="851" customFormat="1"/>
    <row r="1037" s="851" customFormat="1"/>
    <row r="1038" s="851" customFormat="1"/>
    <row r="1039" s="851" customFormat="1"/>
    <row r="1040" s="851" customFormat="1"/>
    <row r="1041" s="851" customFormat="1"/>
    <row r="1042" s="851" customFormat="1"/>
    <row r="1043" s="851" customFormat="1"/>
    <row r="1044" s="851" customFormat="1"/>
    <row r="1045" s="851" customFormat="1"/>
    <row r="1046" s="851" customFormat="1"/>
    <row r="1047" s="851" customFormat="1"/>
    <row r="1048" s="851" customFormat="1"/>
    <row r="1049" s="851" customFormat="1"/>
    <row r="1050" s="851" customFormat="1"/>
    <row r="1051" s="851" customFormat="1"/>
    <row r="1052" s="851" customFormat="1"/>
    <row r="1053" s="851" customFormat="1"/>
    <row r="1054" s="851" customFormat="1"/>
    <row r="1055" s="851" customFormat="1"/>
    <row r="1056" s="851" customFormat="1"/>
    <row r="1057" s="851" customFormat="1"/>
    <row r="1058" s="851" customFormat="1"/>
    <row r="1059" s="851" customFormat="1"/>
    <row r="1060" s="851" customFormat="1"/>
    <row r="1061" s="851" customFormat="1"/>
    <row r="1062" s="851" customFormat="1"/>
    <row r="1063" s="851" customFormat="1"/>
    <row r="1064" s="851" customFormat="1"/>
    <row r="1065" s="851" customFormat="1"/>
    <row r="1066" s="851" customFormat="1"/>
    <row r="1067" s="851" customFormat="1"/>
    <row r="1068" s="851" customFormat="1"/>
    <row r="1069" s="851" customFormat="1"/>
    <row r="1070" s="851" customFormat="1"/>
    <row r="1071" s="851" customFormat="1"/>
    <row r="1072" s="851" customFormat="1"/>
    <row r="1073" s="851" customFormat="1"/>
    <row r="1074" s="851" customFormat="1"/>
    <row r="1075" s="851" customFormat="1"/>
    <row r="1076" s="851" customFormat="1"/>
    <row r="1077" s="851" customFormat="1"/>
    <row r="1078" s="851" customFormat="1"/>
    <row r="1079" s="851" customFormat="1"/>
    <row r="1080" s="851" customFormat="1"/>
    <row r="1081" s="851" customFormat="1"/>
    <row r="1082" s="851" customFormat="1"/>
    <row r="1083" s="851" customFormat="1"/>
    <row r="1084" s="851" customFormat="1"/>
    <row r="1085" s="851" customFormat="1"/>
    <row r="1086" s="851" customFormat="1"/>
    <row r="1087" s="851" customFormat="1"/>
    <row r="1088" s="851" customFormat="1"/>
    <row r="1089" s="851" customFormat="1"/>
    <row r="1090" s="851" customFormat="1"/>
    <row r="1091" s="851" customFormat="1"/>
    <row r="1092" s="851" customFormat="1"/>
    <row r="1093" s="851" customFormat="1"/>
    <row r="1094" s="851" customFormat="1"/>
    <row r="1095" s="851" customFormat="1"/>
    <row r="1096" s="851" customFormat="1"/>
    <row r="1097" s="851" customFormat="1"/>
    <row r="1098" s="851" customFormat="1"/>
    <row r="1099" s="851" customFormat="1"/>
    <row r="1100" s="851" customFormat="1"/>
    <row r="1101" s="851" customFormat="1"/>
    <row r="1102" s="851" customFormat="1"/>
    <row r="1103" s="851" customFormat="1"/>
    <row r="1104" s="851" customFormat="1"/>
    <row r="1105" s="851" customFormat="1"/>
    <row r="1106" s="851" customFormat="1"/>
    <row r="1107" s="851" customFormat="1"/>
    <row r="1108" s="851" customFormat="1"/>
    <row r="1109" s="851" customFormat="1"/>
    <row r="1110" s="851" customFormat="1"/>
    <row r="1111" s="851" customFormat="1"/>
    <row r="1112" s="851" customFormat="1"/>
    <row r="1113" s="851" customFormat="1"/>
    <row r="1114" s="851" customFormat="1"/>
    <row r="1115" s="851" customFormat="1"/>
    <row r="1116" s="851" customFormat="1"/>
    <row r="1117" s="851" customFormat="1"/>
    <row r="1118" s="851" customFormat="1"/>
    <row r="1119" s="851" customFormat="1"/>
    <row r="1120" s="851" customFormat="1"/>
    <row r="1121" s="851" customFormat="1"/>
    <row r="1122" s="851" customFormat="1"/>
    <row r="1123" s="851" customFormat="1"/>
    <row r="1124" s="851" customFormat="1"/>
    <row r="1125" s="851" customFormat="1"/>
    <row r="1126" s="851" customFormat="1"/>
    <row r="1127" s="851" customFormat="1"/>
    <row r="1128" s="851" customFormat="1"/>
    <row r="1129" s="851" customFormat="1"/>
    <row r="1130" s="851" customFormat="1"/>
    <row r="1131" s="851" customFormat="1"/>
    <row r="1132" s="851" customFormat="1"/>
    <row r="1133" s="851" customFormat="1"/>
    <row r="1134" s="851" customFormat="1"/>
    <row r="1135" s="851" customFormat="1"/>
    <row r="1136" s="851" customFormat="1"/>
    <row r="1137" s="851" customFormat="1"/>
    <row r="1138" s="851" customFormat="1"/>
    <row r="1139" s="851" customFormat="1"/>
    <row r="1140" s="851" customFormat="1"/>
    <row r="1141" s="851" customFormat="1"/>
    <row r="1142" s="851" customFormat="1"/>
    <row r="1143" s="851" customFormat="1"/>
    <row r="1144" s="851" customFormat="1"/>
    <row r="1145" s="851" customFormat="1"/>
    <row r="1146" s="851" customFormat="1"/>
    <row r="1147" s="851" customFormat="1"/>
    <row r="1148" s="851" customFormat="1"/>
    <row r="1149" s="851" customFormat="1"/>
    <row r="1150" s="851" customFormat="1"/>
    <row r="1151" s="851" customFormat="1"/>
    <row r="1152" s="851" customFormat="1"/>
    <row r="1153" s="851" customFormat="1"/>
    <row r="1154" s="851" customFormat="1"/>
    <row r="1155" s="851" customFormat="1"/>
    <row r="1156" s="851" customFormat="1"/>
    <row r="1157" s="851" customFormat="1"/>
    <row r="1158" s="851" customFormat="1"/>
    <row r="1159" s="851" customFormat="1"/>
    <row r="1160" s="851" customFormat="1"/>
    <row r="1161" s="851" customFormat="1"/>
    <row r="1162" s="851" customFormat="1"/>
    <row r="1163" s="851" customFormat="1"/>
    <row r="1164" s="851" customFormat="1"/>
    <row r="1165" s="851" customFormat="1"/>
    <row r="1166" s="851" customFormat="1"/>
    <row r="1167" s="851" customFormat="1"/>
    <row r="1168" s="851" customFormat="1"/>
    <row r="1169" s="851" customFormat="1"/>
    <row r="1170" s="851" customFormat="1"/>
    <row r="1171" s="851" customFormat="1"/>
    <row r="1172" s="851" customFormat="1"/>
    <row r="1173" s="851" customFormat="1"/>
    <row r="1174" s="851" customFormat="1"/>
    <row r="1175" s="851" customFormat="1"/>
    <row r="1176" s="851" customFormat="1"/>
    <row r="1177" s="851" customFormat="1"/>
    <row r="1178" s="851" customFormat="1"/>
    <row r="1179" s="851" customFormat="1"/>
    <row r="1180" s="851" customFormat="1"/>
    <row r="1181" s="851" customFormat="1"/>
    <row r="1182" s="851" customFormat="1"/>
    <row r="1183" s="851" customFormat="1"/>
    <row r="1184" s="851" customFormat="1"/>
    <row r="1185" s="851" customFormat="1"/>
    <row r="1186" s="851" customFormat="1"/>
    <row r="1187" s="851" customFormat="1"/>
    <row r="1188" s="851" customFormat="1"/>
    <row r="1189" s="851" customFormat="1"/>
    <row r="1190" s="851" customFormat="1"/>
    <row r="1191" s="851" customFormat="1"/>
    <row r="1192" s="851" customFormat="1"/>
    <row r="1193" s="851" customFormat="1"/>
    <row r="1194" s="851" customFormat="1"/>
    <row r="1195" s="851" customFormat="1"/>
    <row r="1196" s="851" customFormat="1"/>
    <row r="1197" s="851" customFormat="1"/>
    <row r="1198" s="851" customFormat="1"/>
    <row r="1199" s="851" customFormat="1"/>
    <row r="1200" s="851" customFormat="1"/>
    <row r="1201" s="851" customFormat="1"/>
    <row r="1202" s="851" customFormat="1"/>
    <row r="1203" s="851" customFormat="1"/>
    <row r="1204" s="851" customFormat="1"/>
    <row r="1205" s="851" customFormat="1"/>
    <row r="1206" s="851" customFormat="1"/>
    <row r="1207" s="851" customFormat="1"/>
    <row r="1208" s="851" customFormat="1"/>
    <row r="1209" s="851" customFormat="1"/>
    <row r="1210" s="851" customFormat="1"/>
    <row r="1211" s="851" customFormat="1"/>
    <row r="1212" s="851" customFormat="1"/>
    <row r="1213" s="851" customFormat="1"/>
    <row r="1214" s="851" customFormat="1"/>
    <row r="1215" s="851" customFormat="1"/>
    <row r="1216" s="851" customFormat="1"/>
    <row r="1217" s="851" customFormat="1"/>
    <row r="1218" s="851" customFormat="1"/>
    <row r="1219" s="851" customFormat="1"/>
    <row r="1220" s="851" customFormat="1"/>
    <row r="1221" s="851" customFormat="1"/>
    <row r="1222" s="851" customFormat="1"/>
    <row r="1223" s="851" customFormat="1"/>
    <row r="1224" s="851" customFormat="1"/>
    <row r="1225" s="851" customFormat="1"/>
    <row r="1226" s="851" customFormat="1"/>
    <row r="1227" s="851" customFormat="1"/>
    <row r="1228" s="851" customFormat="1"/>
    <row r="1229" s="851" customFormat="1"/>
    <row r="1230" s="851" customFormat="1"/>
    <row r="1231" s="851" customFormat="1"/>
    <row r="1232" s="851" customFormat="1"/>
    <row r="1233" s="851" customFormat="1"/>
    <row r="1234" s="851" customFormat="1"/>
    <row r="1235" s="851" customFormat="1"/>
    <row r="1236" s="851" customFormat="1"/>
    <row r="1237" s="851" customFormat="1"/>
    <row r="1238" s="851" customFormat="1"/>
    <row r="1239" s="851" customFormat="1"/>
    <row r="1240" s="851" customFormat="1"/>
    <row r="1241" s="851" customFormat="1"/>
    <row r="1242" s="851" customFormat="1"/>
    <row r="1243" s="851" customFormat="1"/>
    <row r="1244" s="851" customFormat="1"/>
    <row r="1245" s="851" customFormat="1"/>
    <row r="1246" s="851" customFormat="1"/>
    <row r="1247" s="851" customFormat="1"/>
    <row r="1248" s="851" customFormat="1"/>
    <row r="1249" s="851" customFormat="1"/>
    <row r="1250" s="851" customFormat="1"/>
    <row r="1251" s="851" customFormat="1"/>
    <row r="1252" s="851" customFormat="1"/>
    <row r="1253" s="851" customFormat="1"/>
    <row r="1254" s="851" customFormat="1"/>
    <row r="1255" s="851" customFormat="1"/>
    <row r="1256" s="851" customFormat="1"/>
    <row r="1257" s="851" customFormat="1"/>
    <row r="1258" s="851" customFormat="1"/>
    <row r="1259" s="851" customFormat="1"/>
    <row r="1260" s="851" customFormat="1"/>
    <row r="1261" s="851" customFormat="1"/>
    <row r="1262" s="851" customFormat="1"/>
    <row r="1263" s="851" customFormat="1"/>
    <row r="1264" s="851" customFormat="1"/>
    <row r="1265" s="851" customFormat="1"/>
    <row r="1266" s="851" customFormat="1"/>
    <row r="1267" s="851" customFormat="1"/>
    <row r="1268" s="851" customFormat="1"/>
    <row r="1269" s="851" customFormat="1"/>
    <row r="1270" s="851" customFormat="1"/>
    <row r="1271" s="851" customFormat="1"/>
    <row r="1272" s="851" customFormat="1"/>
    <row r="1273" s="851" customFormat="1"/>
    <row r="1274" s="851" customFormat="1"/>
    <row r="1275" s="851" customFormat="1"/>
    <row r="1276" s="851" customFormat="1"/>
    <row r="1277" s="851" customFormat="1"/>
    <row r="1278" s="851" customFormat="1"/>
    <row r="1279" s="851" customFormat="1"/>
    <row r="1280" s="851" customFormat="1"/>
    <row r="1281" s="851" customFormat="1"/>
    <row r="1282" s="851" customFormat="1"/>
    <row r="1283" s="851" customFormat="1"/>
    <row r="1284" s="851" customFormat="1"/>
    <row r="1285" s="851" customFormat="1"/>
    <row r="1286" s="851" customFormat="1"/>
    <row r="1287" s="851" customFormat="1"/>
    <row r="1288" s="851" customFormat="1"/>
    <row r="1289" s="851" customFormat="1"/>
    <row r="1290" s="851" customFormat="1"/>
    <row r="1291" s="851" customFormat="1"/>
    <row r="1292" s="851" customFormat="1"/>
    <row r="1293" s="851" customFormat="1"/>
    <row r="1294" s="851" customFormat="1"/>
    <row r="1295" s="851" customFormat="1"/>
    <row r="1296" s="851" customFormat="1"/>
    <row r="1297" s="851" customFormat="1"/>
    <row r="1298" s="851" customFormat="1"/>
    <row r="1299" s="851" customFormat="1"/>
    <row r="1300" s="851" customFormat="1"/>
    <row r="1301" s="851" customFormat="1"/>
    <row r="1302" s="851" customFormat="1"/>
    <row r="1303" s="851" customFormat="1"/>
    <row r="1304" s="851" customFormat="1"/>
    <row r="1305" s="851" customFormat="1"/>
    <row r="1306" s="851" customFormat="1"/>
    <row r="1307" s="851" customFormat="1"/>
    <row r="1308" s="851" customFormat="1"/>
    <row r="1309" s="851" customFormat="1"/>
    <row r="1310" s="851" customFormat="1"/>
    <row r="1311" s="851" customFormat="1"/>
    <row r="1312" s="851" customFormat="1"/>
    <row r="1313" s="851" customFormat="1"/>
    <row r="1314" s="851" customFormat="1"/>
    <row r="1315" s="851" customFormat="1"/>
    <row r="1316" s="851" customFormat="1"/>
    <row r="1317" s="851" customFormat="1"/>
    <row r="1318" s="851" customFormat="1"/>
    <row r="1319" s="851" customFormat="1"/>
    <row r="1320" s="851" customFormat="1"/>
    <row r="1321" s="851" customFormat="1"/>
    <row r="1322" s="851" customFormat="1"/>
    <row r="1323" s="851" customFormat="1"/>
    <row r="1324" s="851" customFormat="1"/>
    <row r="1325" s="851" customFormat="1"/>
    <row r="1326" s="851" customFormat="1"/>
    <row r="1327" s="851" customFormat="1"/>
    <row r="1328" s="851" customFormat="1"/>
    <row r="1329" s="851" customFormat="1"/>
    <row r="1330" s="851" customFormat="1"/>
    <row r="1331" s="851" customFormat="1"/>
    <row r="1332" s="851" customFormat="1"/>
    <row r="1333" s="851" customFormat="1"/>
    <row r="1334" s="851" customFormat="1"/>
    <row r="1335" s="851" customFormat="1"/>
    <row r="1336" s="851" customFormat="1"/>
    <row r="1337" s="851" customFormat="1"/>
    <row r="1338" s="851" customFormat="1"/>
    <row r="1339" s="851" customFormat="1"/>
    <row r="1340" s="851" customFormat="1"/>
    <row r="1341" s="851" customFormat="1"/>
    <row r="1342" s="851" customFormat="1"/>
    <row r="1343" s="851" customFormat="1"/>
    <row r="1344" s="851" customFormat="1"/>
    <row r="1345" s="851" customFormat="1"/>
    <row r="1346" s="851" customFormat="1"/>
    <row r="1347" s="851" customFormat="1"/>
    <row r="1348" s="851" customFormat="1"/>
    <row r="1349" s="851" customFormat="1"/>
    <row r="1350" s="851" customFormat="1"/>
    <row r="1351" s="851" customFormat="1"/>
    <row r="1352" s="851" customFormat="1"/>
    <row r="1353" s="851" customFormat="1"/>
    <row r="1354" s="851" customFormat="1"/>
    <row r="1355" s="851" customFormat="1"/>
    <row r="1356" s="851" customFormat="1"/>
    <row r="1357" s="851" customFormat="1"/>
    <row r="1358" s="851" customFormat="1"/>
    <row r="1359" s="851" customFormat="1"/>
    <row r="1360" s="851" customFormat="1"/>
    <row r="1361" s="851" customFormat="1"/>
    <row r="1362" s="851" customFormat="1"/>
    <row r="1363" s="851" customFormat="1"/>
    <row r="1364" s="851" customFormat="1"/>
    <row r="1365" s="851" customFormat="1"/>
    <row r="1366" s="851" customFormat="1"/>
    <row r="1367" s="851" customFormat="1"/>
    <row r="1368" s="851" customFormat="1"/>
    <row r="1369" s="851" customFormat="1"/>
    <row r="1370" s="851" customFormat="1"/>
    <row r="1371" s="851" customFormat="1"/>
    <row r="1372" s="851" customFormat="1"/>
    <row r="1373" s="851" customFormat="1"/>
    <row r="1374" s="851" customFormat="1"/>
    <row r="1375" s="851" customFormat="1"/>
    <row r="1376" s="851" customFormat="1"/>
    <row r="1377" s="851" customFormat="1"/>
    <row r="1378" s="851" customFormat="1"/>
    <row r="1379" s="851" customFormat="1"/>
    <row r="1380" s="851" customFormat="1"/>
    <row r="1381" s="851" customFormat="1"/>
    <row r="1382" s="851" customFormat="1"/>
    <row r="1383" s="851" customFormat="1"/>
    <row r="1384" s="851" customFormat="1"/>
    <row r="1385" s="851" customFormat="1"/>
    <row r="1386" s="851" customFormat="1"/>
    <row r="1387" s="851" customFormat="1"/>
    <row r="1388" s="851" customFormat="1"/>
    <row r="1389" s="851" customFormat="1"/>
    <row r="1390" s="851" customFormat="1"/>
    <row r="1391" s="851" customFormat="1"/>
    <row r="1392" s="851" customFormat="1"/>
    <row r="1393" s="851" customFormat="1"/>
    <row r="1394" s="851" customFormat="1"/>
    <row r="1395" s="851" customFormat="1"/>
    <row r="1396" s="851" customFormat="1"/>
    <row r="1397" s="851" customFormat="1"/>
    <row r="1398" s="851" customFormat="1"/>
    <row r="1399" s="851" customFormat="1"/>
    <row r="1400" s="851" customFormat="1"/>
    <row r="1401" s="851" customFormat="1"/>
    <row r="1402" s="851" customFormat="1"/>
    <row r="1403" s="851" customFormat="1"/>
    <row r="1404" s="851" customFormat="1"/>
    <row r="1405" s="851" customFormat="1"/>
    <row r="1406" s="851" customFormat="1"/>
    <row r="1407" s="851" customFormat="1"/>
    <row r="1408" s="851" customFormat="1"/>
    <row r="1409" s="851" customFormat="1"/>
    <row r="1410" s="851" customFormat="1"/>
    <row r="1411" s="851" customFormat="1"/>
    <row r="1412" s="851" customFormat="1"/>
    <row r="1413" s="851" customFormat="1"/>
    <row r="1414" s="851" customFormat="1"/>
    <row r="1415" s="851" customFormat="1"/>
    <row r="1416" s="851" customFormat="1"/>
    <row r="1417" s="851" customFormat="1"/>
    <row r="1418" s="851" customFormat="1"/>
    <row r="1419" s="851" customFormat="1"/>
    <row r="1420" s="851" customFormat="1"/>
    <row r="1421" s="851" customFormat="1"/>
    <row r="1422" s="851" customFormat="1"/>
    <row r="1423" s="851" customFormat="1"/>
    <row r="1424" s="851" customFormat="1"/>
    <row r="1425" s="851" customFormat="1"/>
    <row r="1426" s="851" customFormat="1"/>
    <row r="1427" s="851" customFormat="1"/>
    <row r="1428" s="851" customFormat="1"/>
    <row r="1429" s="851" customFormat="1"/>
    <row r="1430" s="851" customFormat="1"/>
    <row r="1431" s="851" customFormat="1"/>
    <row r="1432" s="851" customFormat="1"/>
    <row r="1433" s="851" customFormat="1"/>
    <row r="1434" s="851" customFormat="1"/>
    <row r="1435" s="851" customFormat="1"/>
    <row r="1436" s="851" customFormat="1"/>
    <row r="1437" s="851" customFormat="1"/>
    <row r="1438" s="851" customFormat="1"/>
    <row r="1439" s="851" customFormat="1"/>
    <row r="1440" s="851" customFormat="1"/>
    <row r="1441" s="851" customFormat="1"/>
    <row r="1442" s="851" customFormat="1"/>
    <row r="1443" s="851" customFormat="1"/>
    <row r="1444" s="851" customFormat="1"/>
    <row r="1445" s="851" customFormat="1"/>
    <row r="1446" s="851" customFormat="1"/>
    <row r="1447" s="851" customFormat="1"/>
    <row r="1448" s="851" customFormat="1"/>
    <row r="1449" s="851" customFormat="1"/>
    <row r="1450" s="851" customFormat="1"/>
    <row r="1451" s="851" customFormat="1"/>
    <row r="1452" s="851" customFormat="1"/>
    <row r="1453" s="851" customFormat="1"/>
    <row r="1454" s="851" customFormat="1"/>
    <row r="1455" s="851" customFormat="1"/>
    <row r="1456" s="851" customFormat="1"/>
    <row r="1457" s="851" customFormat="1"/>
    <row r="1458" s="851" customFormat="1"/>
    <row r="1459" s="851" customFormat="1"/>
    <row r="1460" s="851" customFormat="1"/>
    <row r="1461" s="851" customFormat="1"/>
    <row r="1462" s="851" customFormat="1"/>
    <row r="1463" s="851" customFormat="1"/>
    <row r="1464" s="851" customFormat="1"/>
    <row r="1465" s="851" customFormat="1"/>
    <row r="1466" s="851" customFormat="1"/>
    <row r="1467" s="851" customFormat="1"/>
    <row r="1468" s="851" customFormat="1"/>
    <row r="1469" s="851" customFormat="1"/>
    <row r="1470" s="851" customFormat="1"/>
    <row r="1471" s="851" customFormat="1"/>
    <row r="1472" s="851" customFormat="1"/>
    <row r="1473" s="851" customFormat="1"/>
    <row r="1474" s="851" customFormat="1"/>
    <row r="1475" s="851" customFormat="1"/>
    <row r="1476" s="851" customFormat="1"/>
    <row r="1477" s="851" customFormat="1"/>
    <row r="1478" s="851" customFormat="1"/>
    <row r="1479" s="851" customFormat="1"/>
    <row r="1480" s="851" customFormat="1"/>
    <row r="1481" s="851" customFormat="1"/>
    <row r="1482" s="851" customFormat="1"/>
    <row r="1483" s="851" customFormat="1"/>
    <row r="1484" s="851" customFormat="1"/>
    <row r="1485" s="851" customFormat="1"/>
    <row r="1486" s="851" customFormat="1"/>
    <row r="1487" s="851" customFormat="1"/>
    <row r="1488" s="851" customFormat="1"/>
    <row r="1489" s="851" customFormat="1"/>
    <row r="1490" s="851" customFormat="1"/>
    <row r="1491" s="851" customFormat="1"/>
    <row r="1492" s="851" customFormat="1"/>
    <row r="1493" s="851" customFormat="1"/>
    <row r="1494" s="851" customFormat="1"/>
    <row r="1495" s="851" customFormat="1"/>
    <row r="1496" s="851" customFormat="1"/>
    <row r="1497" s="851" customFormat="1"/>
    <row r="1498" s="851" customFormat="1"/>
    <row r="1499" s="851" customFormat="1"/>
    <row r="1500" s="851" customFormat="1"/>
    <row r="1501" s="851" customFormat="1"/>
    <row r="1502" s="851" customFormat="1"/>
    <row r="1503" s="851" customFormat="1"/>
    <row r="1504" s="851" customFormat="1"/>
    <row r="1505" s="851" customFormat="1"/>
    <row r="1506" s="851" customFormat="1"/>
    <row r="1507" s="851" customFormat="1"/>
    <row r="1508" s="851" customFormat="1"/>
    <row r="1509" s="851" customFormat="1"/>
    <row r="1510" s="851" customFormat="1"/>
    <row r="1511" s="851" customFormat="1"/>
    <row r="1512" s="851" customFormat="1"/>
    <row r="1513" s="851" customFormat="1"/>
    <row r="1514" s="851" customFormat="1"/>
    <row r="1515" s="851" customFormat="1"/>
    <row r="1516" s="851" customFormat="1"/>
    <row r="1517" s="851" customFormat="1"/>
    <row r="1518" s="851" customFormat="1"/>
    <row r="1519" s="851" customFormat="1"/>
    <row r="1520" s="851" customFormat="1"/>
    <row r="1521" s="851" customFormat="1"/>
    <row r="1522" s="851" customFormat="1"/>
    <row r="1523" s="851" customFormat="1"/>
    <row r="1524" s="851" customFormat="1"/>
    <row r="1525" s="851" customFormat="1"/>
    <row r="1526" s="851" customFormat="1"/>
    <row r="1527" s="851" customFormat="1"/>
    <row r="1528" s="851" customFormat="1"/>
    <row r="1529" s="851" customFormat="1"/>
    <row r="1530" s="851" customFormat="1"/>
    <row r="1531" s="851" customFormat="1"/>
    <row r="1532" s="851" customFormat="1"/>
    <row r="1533" s="851" customFormat="1"/>
    <row r="1534" s="851" customFormat="1"/>
    <row r="1535" s="851" customFormat="1"/>
    <row r="1536" s="851" customFormat="1"/>
    <row r="1537" s="851" customFormat="1"/>
    <row r="1538" s="851" customFormat="1"/>
    <row r="1539" s="851" customFormat="1"/>
    <row r="1540" s="851" customFormat="1"/>
    <row r="1541" s="851" customFormat="1"/>
    <row r="1542" s="851" customFormat="1"/>
    <row r="1543" s="851" customFormat="1"/>
    <row r="1544" s="851" customFormat="1"/>
    <row r="1545" s="851" customFormat="1"/>
    <row r="1546" s="851" customFormat="1"/>
    <row r="1547" s="851" customFormat="1"/>
    <row r="1548" s="851" customFormat="1"/>
    <row r="1549" s="851" customFormat="1"/>
    <row r="1550" s="851" customFormat="1"/>
    <row r="1551" s="851" customFormat="1"/>
    <row r="1552" s="851" customFormat="1"/>
    <row r="1553" s="851" customFormat="1"/>
    <row r="1554" s="851" customFormat="1"/>
    <row r="1555" s="851" customFormat="1"/>
    <row r="1556" s="851" customFormat="1"/>
    <row r="1557" s="851" customFormat="1"/>
    <row r="1558" s="851" customFormat="1"/>
    <row r="1559" s="851" customFormat="1"/>
    <row r="1560" s="851" customFormat="1"/>
    <row r="1561" s="851" customFormat="1"/>
    <row r="1562" s="851" customFormat="1"/>
    <row r="1563" s="851" customFormat="1"/>
    <row r="1564" s="851" customFormat="1"/>
    <row r="1565" s="851" customFormat="1"/>
    <row r="1566" s="851" customFormat="1"/>
    <row r="1567" s="851" customFormat="1"/>
    <row r="1568" s="851" customFormat="1"/>
    <row r="1569" s="851" customFormat="1"/>
    <row r="1570" s="851" customFormat="1"/>
    <row r="1571" s="851" customFormat="1"/>
    <row r="1572" s="851" customFormat="1"/>
    <row r="1573" s="851" customFormat="1"/>
    <row r="1574" s="851" customFormat="1"/>
    <row r="1575" s="851" customFormat="1"/>
    <row r="1576" s="851" customFormat="1"/>
    <row r="1577" s="851" customFormat="1"/>
    <row r="1578" s="851" customFormat="1"/>
    <row r="1579" s="851" customFormat="1"/>
    <row r="1580" s="851" customFormat="1"/>
    <row r="1581" s="851" customFormat="1"/>
    <row r="1582" s="851" customFormat="1"/>
    <row r="1583" s="851" customFormat="1"/>
    <row r="1584" s="851" customFormat="1"/>
    <row r="1585" s="851" customFormat="1"/>
    <row r="1586" s="851" customFormat="1"/>
    <row r="1587" s="851" customFormat="1"/>
    <row r="1588" s="851" customFormat="1"/>
    <row r="1589" s="851" customFormat="1"/>
    <row r="1590" s="851" customFormat="1"/>
    <row r="1591" s="851" customFormat="1"/>
    <row r="1592" s="851" customFormat="1"/>
    <row r="1593" s="851" customFormat="1"/>
    <row r="1594" s="851" customFormat="1"/>
    <row r="1595" s="851" customFormat="1"/>
    <row r="1596" s="851" customFormat="1"/>
    <row r="1597" s="851" customFormat="1"/>
    <row r="1598" s="851" customFormat="1"/>
    <row r="1599" s="851" customFormat="1"/>
    <row r="1600" s="851" customFormat="1"/>
    <row r="1601" s="851" customFormat="1"/>
    <row r="1602" s="851" customFormat="1"/>
    <row r="1603" s="851" customFormat="1"/>
    <row r="1604" s="851" customFormat="1"/>
    <row r="1605" s="851" customFormat="1"/>
    <row r="1606" s="851" customFormat="1"/>
    <row r="1607" s="851" customFormat="1"/>
    <row r="1608" s="851" customFormat="1"/>
    <row r="1609" s="851" customFormat="1"/>
    <row r="1610" s="851" customFormat="1"/>
    <row r="1611" s="851" customFormat="1"/>
    <row r="1612" s="851" customFormat="1"/>
    <row r="1613" s="851" customFormat="1"/>
    <row r="1614" s="851" customFormat="1"/>
    <row r="1615" s="851" customFormat="1"/>
    <row r="1616" s="851" customFormat="1"/>
    <row r="1617" s="851" customFormat="1"/>
    <row r="1618" s="851" customFormat="1"/>
    <row r="1619" s="851" customFormat="1"/>
    <row r="1620" s="851" customFormat="1"/>
    <row r="1621" s="851" customFormat="1"/>
    <row r="1622" s="851" customFormat="1"/>
    <row r="1623" s="851" customFormat="1"/>
    <row r="1624" s="851" customFormat="1"/>
    <row r="1625" s="851" customFormat="1"/>
    <row r="1626" s="851" customFormat="1"/>
    <row r="1627" s="851" customFormat="1"/>
    <row r="1628" s="851" customFormat="1"/>
    <row r="1629" s="851" customFormat="1"/>
    <row r="1630" s="851" customFormat="1"/>
    <row r="1631" s="851" customFormat="1"/>
    <row r="1632" s="851" customFormat="1"/>
    <row r="1633" s="851" customFormat="1"/>
    <row r="1634" s="851" customFormat="1"/>
    <row r="1635" s="851" customFormat="1"/>
    <row r="1636" s="851" customFormat="1"/>
    <row r="1637" s="851" customFormat="1"/>
    <row r="1638" s="851" customFormat="1"/>
    <row r="1639" s="851" customFormat="1"/>
    <row r="1640" s="851" customFormat="1"/>
    <row r="1641" s="851" customFormat="1"/>
    <row r="1642" s="851" customFormat="1"/>
    <row r="1643" s="851" customFormat="1"/>
    <row r="1644" s="851" customFormat="1"/>
    <row r="1645" s="851" customFormat="1"/>
    <row r="1646" s="851" customFormat="1"/>
    <row r="1647" s="851" customFormat="1"/>
    <row r="1648" s="851" customFormat="1"/>
    <row r="1649" s="851" customFormat="1"/>
    <row r="1650" s="851" customFormat="1"/>
    <row r="1651" s="851" customFormat="1"/>
    <row r="1652" s="851" customFormat="1"/>
    <row r="1653" s="851" customFormat="1"/>
    <row r="1654" s="851" customFormat="1"/>
    <row r="1655" s="851" customFormat="1"/>
    <row r="1656" s="851" customFormat="1"/>
    <row r="1657" s="851" customFormat="1"/>
    <row r="1658" s="851" customFormat="1"/>
    <row r="1659" s="851" customFormat="1"/>
    <row r="1660" s="851" customFormat="1"/>
    <row r="1661" s="851" customFormat="1"/>
    <row r="1662" s="851" customFormat="1"/>
    <row r="1663" s="851" customFormat="1"/>
    <row r="1664" s="851" customFormat="1"/>
    <row r="1665" s="851" customFormat="1"/>
    <row r="1666" s="851" customFormat="1"/>
    <row r="1667" s="851" customFormat="1"/>
    <row r="1668" s="851" customFormat="1"/>
    <row r="1669" s="851" customFormat="1"/>
    <row r="1670" s="851" customFormat="1"/>
    <row r="1671" s="851" customFormat="1"/>
    <row r="1672" s="851" customFormat="1"/>
    <row r="1673" s="851" customFormat="1"/>
    <row r="1674" s="851" customFormat="1"/>
    <row r="1675" s="851" customFormat="1"/>
    <row r="1676" s="851" customFormat="1"/>
    <row r="1677" s="851" customFormat="1"/>
    <row r="1678" s="851" customFormat="1"/>
    <row r="1679" s="851" customFormat="1"/>
    <row r="1680" s="851" customFormat="1"/>
    <row r="1681" s="851" customFormat="1"/>
    <row r="1682" s="851" customFormat="1"/>
    <row r="1683" s="851" customFormat="1"/>
    <row r="1684" s="851" customFormat="1"/>
    <row r="1685" s="851" customFormat="1"/>
    <row r="1686" s="851" customFormat="1"/>
    <row r="1687" s="851" customFormat="1"/>
    <row r="1688" s="851" customFormat="1"/>
    <row r="1689" s="851" customFormat="1"/>
    <row r="1690" s="851" customFormat="1"/>
    <row r="1691" s="851" customFormat="1"/>
    <row r="1692" s="851" customFormat="1"/>
    <row r="1693" s="851" customFormat="1"/>
    <row r="1694" s="851" customFormat="1"/>
    <row r="1695" s="851" customFormat="1"/>
    <row r="1696" s="851" customFormat="1"/>
    <row r="1697" s="851" customFormat="1"/>
    <row r="1698" s="851" customFormat="1"/>
    <row r="1699" s="851" customFormat="1"/>
    <row r="1700" s="851" customFormat="1"/>
    <row r="1701" s="851" customFormat="1"/>
    <row r="1702" s="851" customFormat="1"/>
    <row r="1703" s="851" customFormat="1"/>
    <row r="1704" s="851" customFormat="1"/>
    <row r="1705" s="851" customFormat="1"/>
    <row r="1706" s="851" customFormat="1"/>
    <row r="1707" s="851" customFormat="1"/>
    <row r="1708" s="851" customFormat="1"/>
    <row r="1709" s="851" customFormat="1"/>
    <row r="1710" s="851" customFormat="1"/>
    <row r="1711" s="851" customFormat="1"/>
    <row r="1712" s="851" customFormat="1"/>
    <row r="1713" s="851" customFormat="1"/>
    <row r="1714" s="851" customFormat="1"/>
    <row r="1715" s="851" customFormat="1"/>
    <row r="1716" s="851" customFormat="1"/>
    <row r="1717" s="851" customFormat="1"/>
    <row r="1718" s="851" customFormat="1"/>
    <row r="1719" s="851" customFormat="1"/>
    <row r="1720" s="851" customFormat="1"/>
    <row r="1721" s="851" customFormat="1"/>
    <row r="1722" s="851" customFormat="1"/>
    <row r="1723" s="851" customFormat="1"/>
    <row r="1724" s="851" customFormat="1"/>
    <row r="1725" s="851" customFormat="1"/>
    <row r="1726" s="851" customFormat="1"/>
    <row r="1727" s="851" customFormat="1"/>
    <row r="1728" s="851" customFormat="1"/>
    <row r="1729" s="851" customFormat="1"/>
    <row r="1730" s="851" customFormat="1"/>
    <row r="1731" s="851" customFormat="1"/>
    <row r="1732" s="851" customFormat="1"/>
    <row r="1733" s="851" customFormat="1"/>
    <row r="1734" s="851" customFormat="1"/>
    <row r="1735" s="851" customFormat="1"/>
    <row r="1736" s="851" customFormat="1"/>
    <row r="1737" s="851" customFormat="1"/>
    <row r="1738" s="851" customFormat="1"/>
    <row r="1739" s="851" customFormat="1"/>
    <row r="1740" s="851" customFormat="1"/>
    <row r="1741" s="851" customFormat="1"/>
    <row r="1742" s="851" customFormat="1"/>
    <row r="1743" s="851" customFormat="1"/>
    <row r="1744" s="851" customFormat="1"/>
    <row r="1745" s="851" customFormat="1"/>
    <row r="1746" s="851" customFormat="1"/>
    <row r="1747" s="851" customFormat="1"/>
    <row r="1748" s="851" customFormat="1"/>
    <row r="1749" s="851" customFormat="1"/>
    <row r="1750" s="851" customFormat="1"/>
    <row r="1751" s="851" customFormat="1"/>
    <row r="1752" s="851" customFormat="1"/>
    <row r="1753" s="851" customFormat="1"/>
    <row r="1754" s="851" customFormat="1"/>
    <row r="1755" s="851" customFormat="1"/>
    <row r="1756" s="851" customFormat="1"/>
    <row r="1757" s="851" customFormat="1"/>
    <row r="1758" s="851" customFormat="1"/>
    <row r="1759" s="851" customFormat="1"/>
    <row r="1760" s="851" customFormat="1"/>
    <row r="1761" s="851" customFormat="1"/>
    <row r="1762" s="851" customFormat="1"/>
    <row r="1763" s="851" customFormat="1"/>
    <row r="1764" s="851" customFormat="1"/>
    <row r="1765" s="851" customFormat="1"/>
    <row r="1766" s="851" customFormat="1"/>
    <row r="1767" s="851" customFormat="1"/>
    <row r="1768" s="851" customFormat="1"/>
    <row r="1769" s="851" customFormat="1"/>
    <row r="1770" s="851" customFormat="1"/>
    <row r="1771" s="851" customFormat="1"/>
    <row r="1772" s="851" customFormat="1"/>
    <row r="1773" s="851" customFormat="1"/>
    <row r="1774" s="851" customFormat="1"/>
    <row r="1775" s="851" customFormat="1"/>
    <row r="1776" s="851" customFormat="1"/>
    <row r="1777" s="851" customFormat="1"/>
    <row r="1778" s="851" customFormat="1"/>
    <row r="1779" s="851" customFormat="1"/>
    <row r="1780" s="851" customFormat="1"/>
    <row r="1781" s="851" customFormat="1"/>
    <row r="1782" s="851" customFormat="1"/>
    <row r="1783" s="851" customFormat="1"/>
    <row r="1784" s="851" customFormat="1"/>
    <row r="1785" s="851" customFormat="1"/>
    <row r="1786" s="851" customFormat="1"/>
    <row r="1787" s="851" customFormat="1"/>
    <row r="1788" s="851" customFormat="1"/>
    <row r="1789" s="851" customFormat="1"/>
    <row r="1790" s="851" customFormat="1"/>
    <row r="1791" s="851" customFormat="1"/>
    <row r="1792" s="851" customFormat="1"/>
    <row r="1793" s="851" customFormat="1"/>
    <row r="1794" s="851" customFormat="1"/>
    <row r="1795" s="851" customFormat="1"/>
    <row r="1796" s="851" customFormat="1"/>
    <row r="1797" s="851" customFormat="1"/>
    <row r="1798" s="851" customFormat="1"/>
    <row r="1799" s="851" customFormat="1"/>
    <row r="1800" s="851" customFormat="1"/>
    <row r="1801" s="851" customFormat="1"/>
    <row r="1802" s="851" customFormat="1"/>
    <row r="1803" s="851" customFormat="1"/>
    <row r="1804" s="851" customFormat="1"/>
    <row r="1805" s="851" customFormat="1"/>
    <row r="1806" s="851" customFormat="1"/>
    <row r="1807" s="851" customFormat="1"/>
    <row r="1808" s="851" customFormat="1"/>
    <row r="1809" s="851" customFormat="1"/>
    <row r="1810" s="851" customFormat="1"/>
    <row r="1811" s="851" customFormat="1"/>
    <row r="1812" s="851" customFormat="1"/>
    <row r="1813" s="851" customFormat="1"/>
    <row r="1814" s="851" customFormat="1"/>
    <row r="1815" s="851" customFormat="1"/>
    <row r="1816" s="851" customFormat="1"/>
    <row r="1817" s="851" customFormat="1"/>
    <row r="1818" s="851" customFormat="1"/>
    <row r="1819" s="851" customFormat="1"/>
    <row r="1820" s="851" customFormat="1"/>
    <row r="1821" s="851" customFormat="1"/>
    <row r="1822" s="851" customFormat="1"/>
    <row r="1823" s="851" customFormat="1"/>
    <row r="1824" s="851" customFormat="1"/>
    <row r="1825" s="851" customFormat="1"/>
    <row r="1826" s="851" customFormat="1"/>
    <row r="1827" s="851" customFormat="1"/>
    <row r="1828" s="851" customFormat="1"/>
    <row r="1829" s="851" customFormat="1"/>
    <row r="1830" s="851" customFormat="1"/>
    <row r="1831" s="851" customFormat="1"/>
    <row r="1832" s="851" customFormat="1"/>
    <row r="1833" s="851" customFormat="1"/>
    <row r="1834" s="851" customFormat="1"/>
    <row r="1835" s="851" customFormat="1"/>
    <row r="1836" s="851" customFormat="1"/>
    <row r="1837" s="851" customFormat="1"/>
    <row r="1838" s="851" customFormat="1"/>
    <row r="1839" s="851" customFormat="1"/>
    <row r="1840" s="851" customFormat="1"/>
    <row r="1841" s="851" customFormat="1"/>
    <row r="1842" s="851" customFormat="1"/>
    <row r="1843" s="851" customFormat="1"/>
    <row r="1844" s="851" customFormat="1"/>
    <row r="1845" s="851" customFormat="1"/>
    <row r="1846" s="851" customFormat="1"/>
    <row r="1847" s="851" customFormat="1"/>
    <row r="1848" s="851" customFormat="1"/>
    <row r="1849" s="851" customFormat="1"/>
    <row r="1850" s="851" customFormat="1"/>
    <row r="1851" s="851" customFormat="1"/>
    <row r="1852" s="851" customFormat="1"/>
    <row r="1853" s="851" customFormat="1"/>
    <row r="1854" s="851" customFormat="1"/>
    <row r="1855" s="851" customFormat="1"/>
    <row r="1856" s="851" customFormat="1"/>
    <row r="1857" s="851" customFormat="1"/>
    <row r="1858" s="851" customFormat="1"/>
    <row r="1859" s="851" customFormat="1"/>
    <row r="1860" s="851" customFormat="1"/>
    <row r="1861" s="851" customFormat="1"/>
    <row r="1862" s="851" customFormat="1"/>
    <row r="1863" s="851" customFormat="1"/>
    <row r="1864" s="851" customFormat="1"/>
    <row r="1865" s="851" customFormat="1"/>
    <row r="1866" s="851" customFormat="1"/>
    <row r="1867" s="851" customFormat="1"/>
    <row r="1868" s="851" customFormat="1"/>
    <row r="1869" s="851" customFormat="1"/>
    <row r="1870" s="851" customFormat="1"/>
    <row r="1871" s="851" customFormat="1"/>
    <row r="1872" s="851" customFormat="1"/>
    <row r="1873" s="851" customFormat="1"/>
    <row r="1874" s="851" customFormat="1"/>
    <row r="1875" s="851" customFormat="1"/>
    <row r="1876" s="851" customFormat="1"/>
    <row r="1877" s="851" customFormat="1"/>
    <row r="1878" s="851" customFormat="1"/>
    <row r="1879" s="851" customFormat="1"/>
    <row r="1880" s="851" customFormat="1"/>
    <row r="1881" s="851" customFormat="1"/>
    <row r="1882" s="851" customFormat="1"/>
    <row r="1883" s="851" customFormat="1"/>
    <row r="1884" s="851" customFormat="1"/>
    <row r="1885" s="851" customFormat="1"/>
    <row r="1886" s="851" customFormat="1"/>
    <row r="1887" s="851" customFormat="1"/>
    <row r="1888" s="851" customFormat="1"/>
    <row r="1889" s="851" customFormat="1"/>
    <row r="1890" s="851" customFormat="1"/>
    <row r="1891" s="851" customFormat="1"/>
    <row r="1892" s="851" customFormat="1"/>
    <row r="1893" s="851" customFormat="1"/>
    <row r="1894" s="851" customFormat="1"/>
    <row r="1895" s="851" customFormat="1"/>
    <row r="1896" s="851" customFormat="1"/>
    <row r="1897" s="851" customFormat="1"/>
    <row r="1898" s="851" customFormat="1"/>
    <row r="1899" s="851" customFormat="1"/>
    <row r="1900" s="851" customFormat="1"/>
    <row r="1901" s="851" customFormat="1"/>
    <row r="1902" s="851" customFormat="1"/>
    <row r="1903" s="851" customFormat="1"/>
    <row r="1904" s="851" customFormat="1"/>
    <row r="1905" s="851" customFormat="1"/>
    <row r="1906" s="851" customFormat="1"/>
    <row r="1907" s="851" customFormat="1"/>
    <row r="1908" s="851" customFormat="1"/>
    <row r="1909" s="851" customFormat="1"/>
    <row r="1910" s="851" customFormat="1"/>
    <row r="1911" s="851" customFormat="1"/>
    <row r="1912" s="851" customFormat="1"/>
    <row r="1913" s="851" customFormat="1"/>
    <row r="1914" s="851" customFormat="1"/>
    <row r="1915" s="851" customFormat="1"/>
    <row r="1916" s="851" customFormat="1"/>
    <row r="1917" s="851" customFormat="1"/>
    <row r="1918" s="851" customFormat="1"/>
    <row r="1919" s="851" customFormat="1"/>
    <row r="1920" s="851" customFormat="1"/>
    <row r="1921" s="851" customFormat="1"/>
    <row r="1922" s="851" customFormat="1"/>
    <row r="1923" s="851" customFormat="1"/>
    <row r="1924" s="851" customFormat="1"/>
    <row r="1925" s="851" customFormat="1"/>
    <row r="1926" s="851" customFormat="1"/>
    <row r="1927" s="851" customFormat="1"/>
    <row r="1928" s="851" customFormat="1"/>
    <row r="1929" s="851" customFormat="1"/>
    <row r="1930" s="851" customFormat="1"/>
    <row r="1931" s="851" customFormat="1"/>
    <row r="1932" s="851" customFormat="1"/>
    <row r="1933" s="851" customFormat="1"/>
    <row r="1934" s="851" customFormat="1"/>
    <row r="1935" s="851" customFormat="1"/>
    <row r="1936" s="851" customFormat="1"/>
    <row r="1937" s="851" customFormat="1"/>
    <row r="1938" s="851" customFormat="1"/>
    <row r="1939" s="851" customFormat="1"/>
    <row r="1940" s="851" customFormat="1"/>
    <row r="1941" s="851" customFormat="1"/>
    <row r="1942" s="851" customFormat="1"/>
    <row r="1943" s="851" customFormat="1"/>
    <row r="1944" s="851" customFormat="1"/>
    <row r="1945" s="851" customFormat="1"/>
    <row r="1946" s="851" customFormat="1"/>
    <row r="1947" s="851" customFormat="1"/>
    <row r="1948" s="851" customFormat="1"/>
    <row r="1949" s="851" customFormat="1"/>
    <row r="1950" s="851" customFormat="1"/>
    <row r="1951" s="851" customFormat="1"/>
    <row r="1952" s="851" customFormat="1"/>
    <row r="1953" s="851" customFormat="1"/>
    <row r="1954" s="851" customFormat="1"/>
    <row r="1955" s="851" customFormat="1"/>
    <row r="1956" s="851" customFormat="1"/>
    <row r="1957" s="851" customFormat="1"/>
    <row r="1958" s="851" customFormat="1"/>
    <row r="1959" s="851" customFormat="1"/>
    <row r="1960" s="851" customFormat="1"/>
    <row r="1961" s="851" customFormat="1"/>
    <row r="1962" s="851" customFormat="1"/>
    <row r="1963" s="851" customFormat="1"/>
    <row r="1964" s="851" customFormat="1"/>
    <row r="1965" s="851" customFormat="1"/>
    <row r="1966" s="851" customFormat="1"/>
    <row r="1967" s="851" customFormat="1"/>
    <row r="1968" s="851" customFormat="1"/>
    <row r="1969" s="851" customFormat="1"/>
    <row r="1970" s="851" customFormat="1"/>
    <row r="1971" s="851" customFormat="1"/>
    <row r="1972" s="851" customFormat="1"/>
    <row r="1973" s="851" customFormat="1"/>
    <row r="1974" s="851" customFormat="1"/>
    <row r="1975" s="851" customFormat="1"/>
    <row r="1976" s="851" customFormat="1"/>
    <row r="1977" s="851" customFormat="1"/>
    <row r="1978" s="851" customFormat="1"/>
    <row r="1979" s="851" customFormat="1"/>
    <row r="1980" s="851" customFormat="1"/>
    <row r="1981" s="851" customFormat="1"/>
    <row r="1982" s="851" customFormat="1"/>
    <row r="1983" s="851" customFormat="1"/>
    <row r="1984" s="851" customFormat="1"/>
    <row r="1985" s="851" customFormat="1"/>
    <row r="1986" s="851" customFormat="1"/>
    <row r="1987" s="851" customFormat="1"/>
    <row r="1988" s="851" customFormat="1"/>
    <row r="1989" s="851" customFormat="1"/>
    <row r="1990" s="851" customFormat="1"/>
    <row r="1991" s="851" customFormat="1"/>
    <row r="1992" s="851" customFormat="1"/>
    <row r="1993" s="851" customFormat="1"/>
    <row r="1994" s="851" customFormat="1"/>
    <row r="1995" s="851" customFormat="1"/>
    <row r="1996" s="851" customFormat="1"/>
    <row r="1997" s="851" customFormat="1"/>
    <row r="1998" s="851" customFormat="1"/>
    <row r="1999" s="851" customFormat="1"/>
    <row r="2000" s="851" customFormat="1"/>
    <row r="2001" s="851" customFormat="1"/>
    <row r="2002" s="851" customFormat="1"/>
    <row r="2003" s="851" customFormat="1"/>
    <row r="2004" s="851" customFormat="1"/>
    <row r="2005" s="851" customFormat="1"/>
    <row r="2006" s="851" customFormat="1"/>
    <row r="2007" s="851" customFormat="1"/>
    <row r="2008" s="851" customFormat="1"/>
    <row r="2009" s="851" customFormat="1"/>
    <row r="2010" s="851" customFormat="1"/>
    <row r="2011" s="851" customFormat="1"/>
    <row r="2012" s="851" customFormat="1"/>
    <row r="2013" s="851" customFormat="1"/>
    <row r="2014" s="851" customFormat="1"/>
    <row r="2015" s="851" customFormat="1"/>
    <row r="2016" s="851" customFormat="1"/>
    <row r="2017" s="851" customFormat="1"/>
    <row r="2018" s="851" customFormat="1"/>
    <row r="2019" s="851" customFormat="1"/>
    <row r="2020" s="851" customFormat="1"/>
    <row r="2021" s="851" customFormat="1"/>
    <row r="2022" s="851" customFormat="1"/>
    <row r="2023" s="851" customFormat="1"/>
    <row r="2024" s="851" customFormat="1"/>
    <row r="2025" s="851" customFormat="1"/>
    <row r="2026" s="851" customFormat="1"/>
    <row r="2027" s="851" customFormat="1"/>
    <row r="2028" s="851" customFormat="1"/>
    <row r="2029" s="851" customFormat="1"/>
    <row r="2030" s="851" customFormat="1"/>
    <row r="2031" s="851" customFormat="1"/>
    <row r="2032" s="851" customFormat="1"/>
    <row r="2033" s="851" customFormat="1"/>
    <row r="2034" s="851" customFormat="1"/>
    <row r="2035" s="851" customFormat="1"/>
    <row r="2036" s="851" customFormat="1"/>
    <row r="2037" s="851" customFormat="1"/>
    <row r="2038" s="851" customFormat="1"/>
    <row r="2039" s="851" customFormat="1"/>
    <row r="2040" s="851" customFormat="1"/>
    <row r="2041" s="851" customFormat="1"/>
    <row r="2042" s="851" customFormat="1"/>
    <row r="2043" s="851" customFormat="1"/>
    <row r="2044" s="851" customFormat="1"/>
    <row r="2045" s="851" customFormat="1"/>
    <row r="2046" s="851" customFormat="1"/>
    <row r="2047" s="851" customFormat="1"/>
    <row r="2048" s="851" customFormat="1"/>
    <row r="2049" s="851" customFormat="1"/>
    <row r="2050" s="851" customFormat="1"/>
    <row r="2051" s="851" customFormat="1"/>
    <row r="2052" s="851" customFormat="1"/>
    <row r="2053" s="851" customFormat="1"/>
    <row r="2054" s="851" customFormat="1"/>
    <row r="2055" s="851" customFormat="1"/>
    <row r="2056" s="851" customFormat="1"/>
    <row r="2057" s="851" customFormat="1"/>
    <row r="2058" s="851" customFormat="1"/>
    <row r="2059" s="851" customFormat="1"/>
    <row r="2060" s="851" customFormat="1"/>
    <row r="2061" s="851" customFormat="1"/>
    <row r="2062" s="851" customFormat="1"/>
    <row r="2063" s="851" customFormat="1"/>
    <row r="2064" s="851" customFormat="1"/>
    <row r="2065" s="851" customFormat="1"/>
    <row r="2066" s="851" customFormat="1"/>
    <row r="2067" s="851" customFormat="1"/>
    <row r="2068" s="851" customFormat="1"/>
    <row r="2069" s="851" customFormat="1"/>
    <row r="2070" s="851" customFormat="1"/>
    <row r="2071" s="851" customFormat="1"/>
    <row r="2072" s="851" customFormat="1"/>
    <row r="2073" s="851" customFormat="1"/>
    <row r="2074" s="851" customFormat="1"/>
    <row r="2075" s="851" customFormat="1"/>
    <row r="2076" s="851" customFormat="1"/>
    <row r="2077" s="851" customFormat="1"/>
    <row r="2078" s="851" customFormat="1"/>
    <row r="2079" s="851" customFormat="1"/>
    <row r="2080" s="851" customFormat="1"/>
    <row r="2081" s="851" customFormat="1"/>
    <row r="2082" s="851" customFormat="1"/>
    <row r="2083" s="851" customFormat="1"/>
    <row r="2084" s="851" customFormat="1"/>
    <row r="2085" s="851" customFormat="1"/>
    <row r="2086" s="851" customFormat="1"/>
    <row r="2087" s="851" customFormat="1"/>
    <row r="2088" s="851" customFormat="1"/>
    <row r="2089" s="851" customFormat="1"/>
    <row r="2090" s="851" customFormat="1"/>
    <row r="2091" s="851" customFormat="1"/>
    <row r="2092" s="851" customFormat="1"/>
    <row r="2093" s="851" customFormat="1"/>
    <row r="2094" s="851" customFormat="1"/>
    <row r="2095" s="851" customFormat="1"/>
    <row r="2096" s="851" customFormat="1"/>
    <row r="2097" s="851" customFormat="1"/>
    <row r="2098" s="851" customFormat="1"/>
    <row r="2099" s="851" customFormat="1"/>
    <row r="2100" s="851" customFormat="1"/>
    <row r="2101" s="851" customFormat="1"/>
    <row r="2102" s="851" customFormat="1"/>
    <row r="2103" s="851" customFormat="1"/>
    <row r="2104" s="851" customFormat="1"/>
    <row r="2105" s="851" customFormat="1"/>
    <row r="2106" s="851" customFormat="1"/>
    <row r="2107" s="851" customFormat="1"/>
    <row r="2108" s="851" customFormat="1"/>
    <row r="2109" s="851" customFormat="1"/>
    <row r="2110" s="851" customFormat="1"/>
    <row r="2111" s="851" customFormat="1"/>
    <row r="2112" s="851" customFormat="1"/>
    <row r="2113" s="851" customFormat="1"/>
    <row r="2114" s="851" customFormat="1"/>
    <row r="2115" s="851" customFormat="1"/>
    <row r="2116" s="851" customFormat="1"/>
    <row r="2117" s="851" customFormat="1"/>
    <row r="2118" s="851" customFormat="1"/>
    <row r="2119" s="851" customFormat="1"/>
    <row r="2120" s="851" customFormat="1"/>
    <row r="2121" s="851" customFormat="1"/>
    <row r="2122" s="851" customFormat="1"/>
    <row r="2123" s="851" customFormat="1"/>
    <row r="2124" s="851" customFormat="1"/>
    <row r="2125" s="851" customFormat="1"/>
    <row r="2126" s="851" customFormat="1"/>
    <row r="2127" s="851" customFormat="1"/>
    <row r="2128" s="851" customFormat="1"/>
    <row r="2129" s="851" customFormat="1"/>
    <row r="2130" s="851" customFormat="1"/>
    <row r="2131" s="851" customFormat="1"/>
    <row r="2132" s="851" customFormat="1"/>
    <row r="2133" s="851" customFormat="1"/>
    <row r="2134" s="851" customFormat="1"/>
    <row r="2135" s="851" customFormat="1"/>
    <row r="2136" s="851" customFormat="1"/>
    <row r="2137" s="851" customFormat="1"/>
    <row r="2138" s="851" customFormat="1"/>
    <row r="2139" s="851" customFormat="1"/>
    <row r="2140" s="851" customFormat="1"/>
    <row r="2141" s="851" customFormat="1"/>
    <row r="2142" s="851" customFormat="1"/>
    <row r="2143" s="851" customFormat="1"/>
    <row r="2144" s="851" customFormat="1"/>
    <row r="2145" s="851" customFormat="1"/>
    <row r="2146" s="851" customFormat="1"/>
    <row r="2147" s="851" customFormat="1"/>
    <row r="2148" s="851" customFormat="1"/>
    <row r="2149" s="851" customFormat="1"/>
    <row r="2150" s="851" customFormat="1"/>
    <row r="2151" s="851" customFormat="1"/>
    <row r="2152" s="851" customFormat="1"/>
    <row r="2153" s="851" customFormat="1"/>
    <row r="2154" s="851" customFormat="1"/>
    <row r="2155" s="851" customFormat="1"/>
    <row r="2156" s="851" customFormat="1"/>
    <row r="2157" s="851" customFormat="1"/>
    <row r="2158" s="851" customFormat="1"/>
    <row r="2159" s="851" customFormat="1"/>
    <row r="2160" s="851" customFormat="1"/>
    <row r="2161" s="851" customFormat="1"/>
    <row r="2162" s="851" customFormat="1"/>
    <row r="2163" s="851" customFormat="1"/>
    <row r="2164" s="851" customFormat="1"/>
    <row r="2165" s="851" customFormat="1"/>
    <row r="2166" s="851" customFormat="1"/>
    <row r="2167" s="851" customFormat="1"/>
    <row r="2168" s="851" customFormat="1"/>
    <row r="2169" s="851" customFormat="1"/>
    <row r="2170" s="851" customFormat="1"/>
    <row r="2171" s="851" customFormat="1"/>
    <row r="2172" s="851" customFormat="1"/>
    <row r="2173" s="851" customFormat="1"/>
    <row r="2174" s="851" customFormat="1"/>
    <row r="2175" s="851" customFormat="1"/>
    <row r="2176" s="851" customFormat="1"/>
    <row r="2177" s="851" customFormat="1"/>
    <row r="2178" s="851" customFormat="1"/>
    <row r="2179" s="851" customFormat="1"/>
    <row r="2180" s="851" customFormat="1"/>
    <row r="2181" s="851" customFormat="1"/>
    <row r="2182" s="851" customFormat="1"/>
    <row r="2183" s="851" customFormat="1"/>
    <row r="2184" s="851" customFormat="1"/>
    <row r="2185" s="851" customFormat="1"/>
    <row r="2186" s="851" customFormat="1"/>
    <row r="2187" s="851" customFormat="1"/>
    <row r="2188" s="851" customFormat="1"/>
    <row r="2189" s="851" customFormat="1"/>
    <row r="2190" s="851" customFormat="1"/>
    <row r="2191" s="851" customFormat="1"/>
    <row r="2192" s="851" customFormat="1"/>
    <row r="2193" s="851" customFormat="1"/>
    <row r="2194" s="851" customFormat="1"/>
    <row r="2195" s="851" customFormat="1"/>
    <row r="2196" s="851" customFormat="1"/>
    <row r="2197" s="851" customFormat="1"/>
    <row r="2198" s="851" customFormat="1"/>
    <row r="2199" s="851" customFormat="1"/>
    <row r="2200" s="851" customFormat="1"/>
    <row r="2201" s="851" customFormat="1"/>
    <row r="2202" s="851" customFormat="1"/>
    <row r="2203" s="851" customFormat="1"/>
    <row r="2204" s="851" customFormat="1"/>
    <row r="2205" s="851" customFormat="1"/>
    <row r="2206" s="851" customFormat="1"/>
    <row r="2207" s="851" customFormat="1"/>
    <row r="2208" s="851" customFormat="1"/>
    <row r="2209" s="851" customFormat="1"/>
    <row r="2210" s="851" customFormat="1"/>
    <row r="2211" s="851" customFormat="1"/>
    <row r="2212" s="851" customFormat="1"/>
    <row r="2213" s="851" customFormat="1"/>
    <row r="2214" s="851" customFormat="1"/>
    <row r="2215" s="851" customFormat="1"/>
    <row r="2216" s="851" customFormat="1"/>
    <row r="2217" s="851" customFormat="1"/>
    <row r="2218" s="851" customFormat="1"/>
    <row r="2219" s="851" customFormat="1"/>
    <row r="2220" s="851" customFormat="1"/>
    <row r="2221" s="851" customFormat="1"/>
    <row r="2222" s="851" customFormat="1"/>
    <row r="2223" s="851" customFormat="1"/>
    <row r="2224" s="851" customFormat="1"/>
    <row r="2225" s="851" customFormat="1"/>
    <row r="2226" s="851" customFormat="1"/>
    <row r="2227" s="851" customFormat="1"/>
    <row r="2228" s="851" customFormat="1"/>
    <row r="2229" s="851" customFormat="1"/>
    <row r="2230" s="851" customFormat="1"/>
    <row r="2231" s="851" customFormat="1"/>
    <row r="2232" s="851" customFormat="1"/>
    <row r="2233" s="851" customFormat="1"/>
    <row r="2234" s="851" customFormat="1"/>
    <row r="2235" s="851" customFormat="1"/>
    <row r="2236" s="851" customFormat="1"/>
    <row r="2237" s="851" customFormat="1"/>
    <row r="2238" s="851" customFormat="1"/>
    <row r="2239" s="851" customFormat="1"/>
    <row r="2240" s="851" customFormat="1"/>
    <row r="2241" s="851" customFormat="1"/>
    <row r="2242" s="851" customFormat="1"/>
    <row r="2243" s="851" customFormat="1"/>
    <row r="2244" s="851" customFormat="1"/>
    <row r="2245" s="851" customFormat="1"/>
    <row r="2246" s="851" customFormat="1"/>
    <row r="2247" s="851" customFormat="1"/>
    <row r="2248" s="851" customFormat="1"/>
    <row r="2249" s="851" customFormat="1"/>
    <row r="2250" s="851" customFormat="1"/>
    <row r="2251" s="851" customFormat="1"/>
    <row r="2252" s="851" customFormat="1"/>
    <row r="2253" s="851" customFormat="1"/>
    <row r="2254" s="851" customFormat="1"/>
    <row r="2255" s="851" customFormat="1"/>
    <row r="2256" s="851" customFormat="1"/>
    <row r="2257" s="851" customFormat="1"/>
    <row r="2258" s="851" customFormat="1"/>
    <row r="2259" s="851" customFormat="1"/>
    <row r="2260" s="851" customFormat="1"/>
    <row r="2261" s="851" customFormat="1"/>
    <row r="2262" s="851" customFormat="1"/>
    <row r="2263" s="851" customFormat="1"/>
    <row r="2264" s="851" customFormat="1"/>
    <row r="2265" s="851" customFormat="1"/>
    <row r="2266" s="851" customFormat="1"/>
    <row r="2267" s="851" customFormat="1"/>
    <row r="2268" s="851" customFormat="1"/>
    <row r="2269" s="851" customFormat="1"/>
    <row r="2270" s="851" customFormat="1"/>
    <row r="2271" s="851" customFormat="1"/>
    <row r="2272" s="851" customFormat="1"/>
    <row r="2273" s="851" customFormat="1"/>
    <row r="2274" s="851" customFormat="1"/>
    <row r="2275" s="851" customFormat="1"/>
    <row r="2276" s="851" customFormat="1"/>
    <row r="2277" s="851" customFormat="1"/>
    <row r="2278" s="851" customFormat="1"/>
    <row r="2279" s="851" customFormat="1"/>
    <row r="2280" s="851" customFormat="1"/>
    <row r="2281" s="851" customFormat="1"/>
    <row r="2282" s="851" customFormat="1"/>
    <row r="2283" s="851" customFormat="1"/>
    <row r="2284" s="851" customFormat="1"/>
    <row r="2285" s="851" customFormat="1"/>
    <row r="2286" s="851" customFormat="1"/>
    <row r="2287" s="851" customFormat="1"/>
    <row r="2288" s="851" customFormat="1"/>
    <row r="2289" s="851" customFormat="1"/>
    <row r="2290" s="851" customFormat="1"/>
    <row r="2291" s="851" customFormat="1"/>
    <row r="2292" s="851" customFormat="1"/>
    <row r="2293" s="851" customFormat="1"/>
    <row r="2294" s="851" customFormat="1"/>
    <row r="2295" s="851" customFormat="1"/>
    <row r="2296" s="851" customFormat="1"/>
    <row r="2297" s="851" customFormat="1"/>
    <row r="2298" s="851" customFormat="1"/>
    <row r="2299" s="851" customFormat="1"/>
    <row r="2300" s="851" customFormat="1"/>
    <row r="2301" s="851" customFormat="1"/>
    <row r="2302" s="851" customFormat="1"/>
    <row r="2303" s="851" customFormat="1"/>
    <row r="2304" s="851" customFormat="1"/>
    <row r="2305" s="851" customFormat="1"/>
    <row r="2306" s="851" customFormat="1"/>
    <row r="2307" s="851" customFormat="1"/>
    <row r="2308" s="851" customFormat="1"/>
    <row r="2309" s="851" customFormat="1"/>
    <row r="2310" s="851" customFormat="1"/>
    <row r="2311" s="851" customFormat="1"/>
    <row r="2312" s="851" customFormat="1"/>
    <row r="2313" s="851" customFormat="1"/>
    <row r="2314" s="851" customFormat="1"/>
    <row r="2315" s="851" customFormat="1"/>
    <row r="2316" s="851" customFormat="1"/>
    <row r="2317" s="851" customFormat="1"/>
    <row r="2318" s="851" customFormat="1"/>
    <row r="2319" s="851" customFormat="1"/>
    <row r="2320" s="851" customFormat="1"/>
    <row r="2321" s="851" customFormat="1"/>
    <row r="2322" s="851" customFormat="1"/>
    <row r="2323" s="851" customFormat="1"/>
    <row r="2324" s="851" customFormat="1"/>
    <row r="2325" s="851" customFormat="1"/>
    <row r="2326" s="851" customFormat="1"/>
    <row r="2327" s="851" customFormat="1"/>
    <row r="2328" s="851" customFormat="1"/>
    <row r="2329" s="851" customFormat="1"/>
    <row r="2330" s="851" customFormat="1"/>
    <row r="2331" s="851" customFormat="1"/>
    <row r="2332" s="851" customFormat="1"/>
    <row r="2333" s="851" customFormat="1"/>
    <row r="2334" s="851" customFormat="1"/>
    <row r="2335" s="851" customFormat="1"/>
    <row r="2336" s="851" customFormat="1"/>
    <row r="2337" s="851" customFormat="1"/>
    <row r="2338" s="851" customFormat="1"/>
    <row r="2339" s="851" customFormat="1"/>
    <row r="2340" s="851" customFormat="1"/>
    <row r="2341" s="851" customFormat="1"/>
    <row r="2342" s="851" customFormat="1"/>
    <row r="2343" s="851" customFormat="1"/>
    <row r="2344" s="851" customFormat="1"/>
    <row r="2345" s="851" customFormat="1"/>
    <row r="2346" s="851" customFormat="1"/>
    <row r="2347" s="851" customFormat="1"/>
    <row r="2348" s="851" customFormat="1"/>
    <row r="2349" s="851" customFormat="1"/>
    <row r="2350" s="851" customFormat="1"/>
    <row r="2351" s="851" customFormat="1"/>
    <row r="2352" s="851" customFormat="1"/>
    <row r="2353" s="851" customFormat="1"/>
    <row r="2354" s="851" customFormat="1"/>
    <row r="2355" s="851" customFormat="1"/>
    <row r="2356" s="851" customFormat="1"/>
    <row r="2357" s="851" customFormat="1"/>
    <row r="2358" s="851" customFormat="1"/>
    <row r="2359" s="851" customFormat="1"/>
    <row r="2360" s="851" customFormat="1"/>
    <row r="2361" s="851" customFormat="1"/>
    <row r="2362" s="851" customFormat="1"/>
    <row r="2363" s="851" customFormat="1"/>
    <row r="2364" s="851" customFormat="1"/>
    <row r="2365" s="851" customFormat="1"/>
    <row r="2366" s="851" customFormat="1"/>
    <row r="2367" s="851" customFormat="1"/>
    <row r="2368" s="851" customFormat="1"/>
    <row r="2369" s="851" customFormat="1"/>
    <row r="2370" s="851" customFormat="1"/>
    <row r="2371" s="851" customFormat="1"/>
    <row r="2372" s="851" customFormat="1"/>
    <row r="2373" s="851" customFormat="1"/>
    <row r="2374" s="851" customFormat="1"/>
    <row r="2375" s="851" customFormat="1"/>
    <row r="2376" s="851" customFormat="1"/>
    <row r="2377" s="851" customFormat="1"/>
    <row r="2378" s="851" customFormat="1"/>
    <row r="2379" s="851" customFormat="1"/>
    <row r="2380" s="851" customFormat="1"/>
    <row r="2381" s="851" customFormat="1"/>
    <row r="2382" s="851" customFormat="1"/>
    <row r="2383" s="851" customFormat="1"/>
    <row r="2384" s="851" customFormat="1"/>
    <row r="2385" s="851" customFormat="1"/>
    <row r="2386" s="851" customFormat="1"/>
    <row r="2387" s="851" customFormat="1"/>
    <row r="2388" s="851" customFormat="1"/>
    <row r="2389" s="851" customFormat="1"/>
    <row r="2390" s="851" customFormat="1"/>
    <row r="2391" s="851" customFormat="1"/>
    <row r="2392" s="851" customFormat="1"/>
    <row r="2393" s="851" customFormat="1"/>
    <row r="2394" s="851" customFormat="1"/>
    <row r="2395" s="851" customFormat="1"/>
    <row r="2396" s="851" customFormat="1"/>
    <row r="2397" s="851" customFormat="1"/>
    <row r="2398" s="851" customFormat="1"/>
    <row r="2399" s="851" customFormat="1"/>
    <row r="2400" s="851" customFormat="1"/>
    <row r="2401" s="851" customFormat="1"/>
    <row r="2402" s="851" customFormat="1"/>
    <row r="2403" s="851" customFormat="1"/>
    <row r="2404" s="851" customFormat="1"/>
    <row r="2405" s="851" customFormat="1"/>
    <row r="2406" s="851" customFormat="1"/>
    <row r="2407" s="851" customFormat="1"/>
    <row r="2408" s="851" customFormat="1"/>
    <row r="2409" s="851" customFormat="1"/>
    <row r="2410" s="851" customFormat="1"/>
    <row r="2411" s="851" customFormat="1"/>
    <row r="2412" s="851" customFormat="1"/>
    <row r="2413" s="851" customFormat="1"/>
    <row r="2414" s="851" customFormat="1"/>
    <row r="2415" s="851" customFormat="1"/>
    <row r="2416" s="851" customFormat="1"/>
    <row r="2417" s="851" customFormat="1"/>
    <row r="2418" s="851" customFormat="1"/>
    <row r="2419" s="851" customFormat="1"/>
    <row r="2420" s="851" customFormat="1"/>
    <row r="2421" s="851" customFormat="1"/>
    <row r="2422" s="851" customFormat="1"/>
    <row r="2423" s="851" customFormat="1"/>
    <row r="2424" s="851" customFormat="1"/>
    <row r="2425" s="851" customFormat="1"/>
    <row r="2426" s="851" customFormat="1"/>
    <row r="2427" s="851" customFormat="1"/>
    <row r="2428" s="851" customFormat="1"/>
    <row r="2429" s="851" customFormat="1"/>
    <row r="2430" s="851" customFormat="1"/>
    <row r="2431" s="851" customFormat="1"/>
    <row r="2432" s="851" customFormat="1"/>
    <row r="2433" s="851" customFormat="1"/>
    <row r="2434" s="851" customFormat="1"/>
    <row r="2435" s="851" customFormat="1"/>
    <row r="2436" s="851" customFormat="1"/>
    <row r="2437" s="851" customFormat="1"/>
    <row r="2438" s="851" customFormat="1"/>
    <row r="2439" s="851" customFormat="1"/>
    <row r="2440" s="851" customFormat="1"/>
    <row r="2441" s="851" customFormat="1"/>
    <row r="2442" s="851" customFormat="1"/>
    <row r="2443" s="851" customFormat="1"/>
    <row r="2444" s="851" customFormat="1"/>
    <row r="2445" s="851" customFormat="1"/>
    <row r="2446" s="851" customFormat="1"/>
    <row r="2447" s="851" customFormat="1"/>
    <row r="2448" s="851" customFormat="1"/>
    <row r="2449" s="851" customFormat="1"/>
    <row r="2450" s="851" customFormat="1"/>
    <row r="2451" s="851" customFormat="1"/>
    <row r="2452" s="851" customFormat="1"/>
    <row r="2453" s="851" customFormat="1"/>
    <row r="2454" s="851" customFormat="1"/>
    <row r="2455" s="851" customFormat="1"/>
    <row r="2456" s="851" customFormat="1"/>
    <row r="2457" s="851" customFormat="1"/>
    <row r="2458" s="851" customFormat="1"/>
    <row r="2459" s="851" customFormat="1"/>
    <row r="2460" s="851" customFormat="1"/>
    <row r="2461" s="851" customFormat="1"/>
    <row r="2462" s="851" customFormat="1"/>
    <row r="2463" s="851" customFormat="1"/>
    <row r="2464" s="851" customFormat="1"/>
    <row r="2465" s="851" customFormat="1"/>
    <row r="2466" s="851" customFormat="1"/>
    <row r="2467" s="851" customFormat="1"/>
    <row r="2468" s="851" customFormat="1"/>
    <row r="2469" s="851" customFormat="1"/>
    <row r="2470" s="851" customFormat="1"/>
    <row r="2471" s="851" customFormat="1"/>
    <row r="2472" s="851" customFormat="1"/>
    <row r="2473" s="851" customFormat="1"/>
    <row r="2474" s="851" customFormat="1"/>
    <row r="2475" s="851" customFormat="1"/>
    <row r="2476" s="851" customFormat="1"/>
    <row r="2477" s="851" customFormat="1"/>
    <row r="2478" s="851" customFormat="1"/>
    <row r="2479" s="851" customFormat="1"/>
    <row r="2480" s="851" customFormat="1"/>
    <row r="2481" s="851" customFormat="1"/>
    <row r="2482" s="851" customFormat="1"/>
    <row r="2483" s="851" customFormat="1"/>
    <row r="2484" s="851" customFormat="1"/>
    <row r="2485" s="851" customFormat="1"/>
    <row r="2486" s="851" customFormat="1"/>
    <row r="2487" s="851" customFormat="1"/>
    <row r="2488" s="851" customFormat="1"/>
    <row r="2489" s="851" customFormat="1"/>
    <row r="2490" s="851" customFormat="1"/>
    <row r="2491" s="851" customFormat="1"/>
    <row r="2492" s="851" customFormat="1"/>
    <row r="2493" s="851" customFormat="1"/>
    <row r="2494" s="851" customFormat="1"/>
    <row r="2495" s="851" customFormat="1"/>
    <row r="2496" s="851" customFormat="1"/>
    <row r="2497" s="851" customFormat="1"/>
    <row r="2498" s="851" customFormat="1"/>
    <row r="2499" s="851" customFormat="1"/>
    <row r="2500" s="851" customFormat="1"/>
    <row r="2501" s="851" customFormat="1"/>
    <row r="2502" s="851" customFormat="1"/>
    <row r="2503" s="851" customFormat="1"/>
    <row r="2504" s="851" customFormat="1"/>
    <row r="2505" s="851" customFormat="1"/>
    <row r="2506" s="851" customFormat="1"/>
    <row r="2507" s="851" customFormat="1"/>
    <row r="2508" s="851" customFormat="1"/>
    <row r="2509" s="851" customFormat="1"/>
    <row r="2510" s="851" customFormat="1"/>
    <row r="2511" s="851" customFormat="1"/>
    <row r="2512" s="851" customFormat="1"/>
    <row r="2513" s="851" customFormat="1"/>
    <row r="2514" s="851" customFormat="1"/>
    <row r="2515" s="851" customFormat="1"/>
    <row r="2516" s="851" customFormat="1"/>
    <row r="2517" s="851" customFormat="1"/>
    <row r="2518" s="851" customFormat="1"/>
    <row r="2519" s="851" customFormat="1"/>
    <row r="2520" s="851" customFormat="1"/>
    <row r="2521" s="851" customFormat="1"/>
    <row r="2522" s="851" customFormat="1"/>
    <row r="2523" s="851" customFormat="1"/>
    <row r="2524" s="851" customFormat="1"/>
    <row r="2525" s="851" customFormat="1"/>
    <row r="2526" s="851" customFormat="1"/>
    <row r="2527" s="851" customFormat="1"/>
    <row r="2528" s="851" customFormat="1"/>
    <row r="2529" s="851" customFormat="1"/>
    <row r="2530" s="851" customFormat="1"/>
    <row r="2531" s="851" customFormat="1"/>
    <row r="2532" s="851" customFormat="1"/>
    <row r="2533" s="851" customFormat="1"/>
    <row r="2534" s="851" customFormat="1"/>
    <row r="2535" s="851" customFormat="1"/>
    <row r="2536" s="851" customFormat="1"/>
    <row r="2537" s="851" customFormat="1"/>
    <row r="2538" s="851" customFormat="1"/>
    <row r="2539" s="851" customFormat="1"/>
    <row r="2540" s="851" customFormat="1"/>
    <row r="2541" s="851" customFormat="1"/>
    <row r="2542" s="851" customFormat="1"/>
    <row r="2543" s="851" customFormat="1"/>
    <row r="2544" s="851" customFormat="1"/>
    <row r="2545" s="851" customFormat="1"/>
    <row r="2546" s="851" customFormat="1"/>
    <row r="2547" s="851" customFormat="1"/>
    <row r="2548" s="851" customFormat="1"/>
    <row r="2549" s="851" customFormat="1"/>
    <row r="2550" s="851" customFormat="1"/>
    <row r="2551" s="851" customFormat="1"/>
    <row r="2552" s="851" customFormat="1"/>
    <row r="2553" s="851" customFormat="1"/>
    <row r="2554" s="851" customFormat="1"/>
    <row r="2555" s="851" customFormat="1"/>
    <row r="2556" s="851" customFormat="1"/>
    <row r="2557" s="851" customFormat="1"/>
    <row r="2558" s="851" customFormat="1"/>
    <row r="2559" s="851" customFormat="1"/>
    <row r="2560" s="851" customFormat="1"/>
    <row r="2561" s="851" customFormat="1"/>
    <row r="2562" s="851" customFormat="1"/>
    <row r="2563" s="851" customFormat="1"/>
    <row r="2564" s="851" customFormat="1"/>
    <row r="2565" s="851" customFormat="1"/>
    <row r="2566" s="851" customFormat="1"/>
    <row r="2567" s="851" customFormat="1"/>
    <row r="2568" s="851" customFormat="1"/>
    <row r="2569" s="851" customFormat="1"/>
    <row r="2570" s="851" customFormat="1"/>
    <row r="2571" s="851" customFormat="1"/>
    <row r="2572" s="851" customFormat="1"/>
    <row r="2573" s="851" customFormat="1"/>
    <row r="2574" s="851" customFormat="1"/>
    <row r="2575" s="851" customFormat="1"/>
    <row r="2576" s="851" customFormat="1"/>
    <row r="2577" s="851" customFormat="1"/>
    <row r="2578" s="851" customFormat="1"/>
    <row r="2579" s="851" customFormat="1"/>
    <row r="2580" s="851" customFormat="1"/>
    <row r="2581" s="851" customFormat="1"/>
    <row r="2582" s="851" customFormat="1"/>
    <row r="2583" s="851" customFormat="1"/>
    <row r="2584" s="851" customFormat="1"/>
    <row r="2585" s="851" customFormat="1"/>
    <row r="2586" s="851" customFormat="1"/>
    <row r="2587" s="851" customFormat="1"/>
    <row r="2588" s="851" customFormat="1"/>
    <row r="2589" s="851" customFormat="1"/>
    <row r="2590" s="851" customFormat="1"/>
    <row r="2591" s="851" customFormat="1"/>
    <row r="2592" s="851" customFormat="1"/>
    <row r="2593" s="851" customFormat="1"/>
    <row r="2594" s="851" customFormat="1"/>
    <row r="2595" s="851" customFormat="1"/>
    <row r="2596" s="851" customFormat="1"/>
    <row r="2597" s="851" customFormat="1"/>
    <row r="2598" s="851" customFormat="1"/>
    <row r="2599" s="851" customFormat="1"/>
    <row r="2600" s="851" customFormat="1"/>
    <row r="2601" s="851" customFormat="1"/>
    <row r="2602" s="851" customFormat="1"/>
    <row r="2603" s="851" customFormat="1"/>
    <row r="2604" s="851" customFormat="1"/>
    <row r="2605" s="851" customFormat="1"/>
    <row r="2606" s="851" customFormat="1"/>
    <row r="2607" s="851" customFormat="1"/>
    <row r="2608" s="851" customFormat="1"/>
    <row r="2609" s="851" customFormat="1"/>
    <row r="2610" s="851" customFormat="1"/>
    <row r="2611" s="851" customFormat="1"/>
    <row r="2612" s="851" customFormat="1"/>
    <row r="2613" s="851" customFormat="1"/>
    <row r="2614" s="851" customFormat="1"/>
    <row r="2615" s="851" customFormat="1"/>
    <row r="2616" s="851" customFormat="1"/>
    <row r="2617" s="851" customFormat="1"/>
    <row r="2618" s="851" customFormat="1"/>
    <row r="2619" s="851" customFormat="1"/>
    <row r="2620" s="851" customFormat="1"/>
    <row r="2621" s="851" customFormat="1"/>
    <row r="2622" s="851" customFormat="1"/>
    <row r="2623" s="851" customFormat="1"/>
    <row r="2624" s="851" customFormat="1"/>
    <row r="2625" s="851" customFormat="1"/>
    <row r="2626" s="851" customFormat="1"/>
    <row r="2627" s="851" customFormat="1"/>
    <row r="2628" s="851" customFormat="1"/>
    <row r="2629" s="851" customFormat="1"/>
    <row r="2630" s="851" customFormat="1"/>
    <row r="2631" s="851" customFormat="1"/>
    <row r="2632" s="851" customFormat="1"/>
    <row r="2633" s="851" customFormat="1"/>
    <row r="2634" s="851" customFormat="1"/>
    <row r="2635" s="851" customFormat="1"/>
    <row r="2636" s="851" customFormat="1"/>
    <row r="2637" s="851" customFormat="1"/>
    <row r="2638" s="851" customFormat="1"/>
    <row r="2639" s="851" customFormat="1"/>
    <row r="2640" s="851" customFormat="1"/>
    <row r="2641" s="851" customFormat="1"/>
    <row r="2642" s="851" customFormat="1"/>
    <row r="2643" s="851" customFormat="1"/>
    <row r="2644" s="851" customFormat="1"/>
    <row r="2645" s="851" customFormat="1"/>
    <row r="2646" s="851" customFormat="1"/>
    <row r="2647" s="851" customFormat="1"/>
    <row r="2648" s="851" customFormat="1"/>
    <row r="2649" s="851" customFormat="1"/>
    <row r="2650" s="851" customFormat="1"/>
    <row r="2651" s="851" customFormat="1"/>
    <row r="2652" s="851" customFormat="1"/>
    <row r="2653" s="851" customFormat="1"/>
    <row r="2654" s="851" customFormat="1"/>
    <row r="2655" s="851" customFormat="1"/>
    <row r="2656" s="851" customFormat="1"/>
    <row r="2657" s="851" customFormat="1"/>
    <row r="2658" s="851" customFormat="1"/>
    <row r="2659" s="851" customFormat="1"/>
    <row r="2660" s="851" customFormat="1"/>
    <row r="2661" s="851" customFormat="1"/>
    <row r="2662" s="851" customFormat="1"/>
    <row r="2663" s="851" customFormat="1"/>
    <row r="2664" s="851" customFormat="1"/>
    <row r="2665" s="851" customFormat="1"/>
    <row r="2666" s="851" customFormat="1"/>
    <row r="2667" s="851" customFormat="1"/>
    <row r="2668" s="851" customFormat="1"/>
    <row r="2669" s="851" customFormat="1"/>
    <row r="2670" s="851" customFormat="1"/>
    <row r="2671" s="851" customFormat="1"/>
    <row r="2672" s="851" customFormat="1"/>
    <row r="2673" s="851" customFormat="1"/>
    <row r="2674" s="851" customFormat="1"/>
    <row r="2675" s="851" customFormat="1"/>
    <row r="2676" s="851" customFormat="1"/>
    <row r="2677" s="851" customFormat="1"/>
    <row r="2678" s="851" customFormat="1"/>
    <row r="2679" s="851" customFormat="1"/>
    <row r="2680" s="851" customFormat="1"/>
    <row r="2681" s="851" customFormat="1"/>
    <row r="2682" s="851" customFormat="1"/>
    <row r="2683" s="851" customFormat="1"/>
    <row r="2684" s="851" customFormat="1"/>
    <row r="2685" s="851" customFormat="1"/>
    <row r="2686" s="851" customFormat="1"/>
    <row r="2687" s="851" customFormat="1"/>
    <row r="2688" s="851" customFormat="1"/>
    <row r="2689" s="851" customFormat="1"/>
    <row r="2690" s="851" customFormat="1"/>
    <row r="2691" s="851" customFormat="1"/>
    <row r="2692" s="851" customFormat="1"/>
    <row r="2693" s="851" customFormat="1"/>
    <row r="2694" s="851" customFormat="1"/>
    <row r="2695" s="851" customFormat="1"/>
    <row r="2696" s="851" customFormat="1"/>
    <row r="2697" s="851" customFormat="1"/>
    <row r="2698" s="851" customFormat="1"/>
    <row r="2699" s="851" customFormat="1"/>
    <row r="2700" s="851" customFormat="1"/>
    <row r="2701" s="851" customFormat="1"/>
    <row r="2702" s="851" customFormat="1"/>
    <row r="2703" s="851" customFormat="1"/>
    <row r="2704" s="851" customFormat="1"/>
    <row r="2705" s="851" customFormat="1"/>
    <row r="2706" s="851" customFormat="1"/>
    <row r="2707" s="851" customFormat="1"/>
    <row r="2708" s="851" customFormat="1"/>
    <row r="2709" s="851" customFormat="1"/>
    <row r="2710" s="851" customFormat="1"/>
    <row r="2711" s="851" customFormat="1"/>
    <row r="2712" s="851" customFormat="1"/>
    <row r="2713" s="851" customFormat="1"/>
    <row r="2714" s="851" customFormat="1"/>
    <row r="2715" s="851" customFormat="1"/>
    <row r="2716" s="851" customFormat="1"/>
    <row r="2717" s="851" customFormat="1"/>
    <row r="2718" s="851" customFormat="1"/>
    <row r="2719" s="851" customFormat="1"/>
    <row r="2720" s="851" customFormat="1"/>
    <row r="2721" s="851" customFormat="1"/>
    <row r="2722" s="851" customFormat="1"/>
    <row r="2723" s="851" customFormat="1"/>
    <row r="2724" s="851" customFormat="1"/>
    <row r="2725" s="851" customFormat="1"/>
    <row r="2726" s="851" customFormat="1"/>
    <row r="2727" s="851" customFormat="1"/>
    <row r="2728" s="851" customFormat="1"/>
    <row r="2729" s="851" customFormat="1"/>
    <row r="2730" s="851" customFormat="1"/>
    <row r="2731" s="851" customFormat="1"/>
    <row r="2732" s="851" customFormat="1"/>
    <row r="2733" s="851" customFormat="1"/>
    <row r="2734" s="851" customFormat="1"/>
    <row r="2735" s="851" customFormat="1"/>
    <row r="2736" s="851" customFormat="1"/>
    <row r="2737" s="851" customFormat="1"/>
    <row r="2738" s="851" customFormat="1"/>
    <row r="2739" s="851" customFormat="1"/>
    <row r="2740" s="851" customFormat="1"/>
    <row r="2741" s="851" customFormat="1"/>
    <row r="2742" s="851" customFormat="1"/>
    <row r="2743" s="851" customFormat="1"/>
    <row r="2744" s="851" customFormat="1"/>
    <row r="2745" s="851" customFormat="1"/>
    <row r="2746" s="851" customFormat="1"/>
    <row r="2747" s="851" customFormat="1"/>
    <row r="2748" s="851" customFormat="1"/>
    <row r="2749" s="851" customFormat="1"/>
    <row r="2750" s="851" customFormat="1"/>
    <row r="2751" s="851" customFormat="1"/>
    <row r="2752" s="851" customFormat="1"/>
    <row r="2753" s="851" customFormat="1"/>
    <row r="2754" s="851" customFormat="1"/>
    <row r="2755" s="851" customFormat="1"/>
    <row r="2756" s="851" customFormat="1"/>
    <row r="2757" s="851" customFormat="1"/>
    <row r="2758" s="851" customFormat="1"/>
    <row r="2759" s="851" customFormat="1"/>
    <row r="2760" s="851" customFormat="1"/>
    <row r="2761" s="851" customFormat="1"/>
    <row r="2762" s="851" customFormat="1"/>
    <row r="2763" s="851" customFormat="1"/>
    <row r="2764" s="851" customFormat="1"/>
    <row r="2765" s="851" customFormat="1"/>
    <row r="2766" s="851" customFormat="1"/>
    <row r="2767" s="851" customFormat="1"/>
    <row r="2768" s="851" customFormat="1"/>
    <row r="2769" s="851" customFormat="1"/>
    <row r="2770" s="851" customFormat="1"/>
    <row r="2771" s="851" customFormat="1"/>
    <row r="2772" s="851" customFormat="1"/>
    <row r="2773" s="851" customFormat="1"/>
    <row r="2774" s="851" customFormat="1"/>
    <row r="2775" s="851" customFormat="1"/>
    <row r="2776" s="851" customFormat="1"/>
    <row r="2777" s="851" customFormat="1"/>
    <row r="2778" s="851" customFormat="1"/>
    <row r="2779" s="851" customFormat="1"/>
    <row r="2780" s="851" customFormat="1"/>
    <row r="2781" s="851" customFormat="1"/>
    <row r="2782" s="851" customFormat="1"/>
    <row r="2783" s="851" customFormat="1"/>
    <row r="2784" s="851" customFormat="1"/>
    <row r="2785" s="851" customFormat="1"/>
    <row r="2786" s="851" customFormat="1"/>
    <row r="2787" s="851" customFormat="1"/>
    <row r="2788" s="851" customFormat="1"/>
    <row r="2789" s="851" customFormat="1"/>
    <row r="2790" s="851" customFormat="1"/>
    <row r="2791" s="851" customFormat="1"/>
    <row r="2792" s="851" customFormat="1"/>
    <row r="2793" s="851" customFormat="1"/>
    <row r="2794" s="851" customFormat="1"/>
    <row r="2795" s="851" customFormat="1"/>
    <row r="2796" s="851" customFormat="1"/>
    <row r="2797" s="851" customFormat="1"/>
    <row r="2798" s="851" customFormat="1"/>
    <row r="2799" s="851" customFormat="1"/>
    <row r="2800" s="851" customFormat="1"/>
    <row r="2801" s="851" customFormat="1"/>
    <row r="2802" s="851" customFormat="1"/>
    <row r="2803" s="851" customFormat="1"/>
    <row r="2804" s="851" customFormat="1"/>
    <row r="2805" s="851" customFormat="1"/>
    <row r="2806" s="851" customFormat="1"/>
    <row r="2807" s="851" customFormat="1"/>
    <row r="2808" s="851" customFormat="1"/>
    <row r="2809" s="851" customFormat="1"/>
    <row r="2810" s="851" customFormat="1"/>
    <row r="2811" s="851" customFormat="1"/>
    <row r="2812" s="851" customFormat="1"/>
    <row r="2813" s="851" customFormat="1"/>
    <row r="2814" s="851" customFormat="1"/>
    <row r="2815" s="851" customFormat="1"/>
    <row r="2816" s="851" customFormat="1"/>
    <row r="2817" s="851" customFormat="1"/>
    <row r="2818" s="851" customFormat="1"/>
    <row r="2819" s="851" customFormat="1"/>
    <row r="2820" s="851" customFormat="1"/>
    <row r="2821" s="851" customFormat="1"/>
    <row r="2822" s="851" customFormat="1"/>
    <row r="2823" s="851" customFormat="1"/>
    <row r="2824" s="851" customFormat="1"/>
    <row r="2825" s="851" customFormat="1"/>
    <row r="2826" s="851" customFormat="1"/>
    <row r="2827" s="851" customFormat="1"/>
    <row r="2828" s="851" customFormat="1"/>
    <row r="2829" s="851" customFormat="1"/>
    <row r="2830" s="851" customFormat="1"/>
    <row r="2831" s="851" customFormat="1"/>
    <row r="2832" s="851" customFormat="1"/>
    <row r="2833" s="851" customFormat="1"/>
    <row r="2834" s="851" customFormat="1"/>
    <row r="2835" s="851" customFormat="1"/>
    <row r="2836" s="851" customFormat="1"/>
    <row r="2837" s="851" customFormat="1"/>
    <row r="2838" s="851" customFormat="1"/>
    <row r="2839" s="851" customFormat="1"/>
    <row r="2840" s="851" customFormat="1"/>
    <row r="2841" s="851" customFormat="1"/>
    <row r="2842" s="851" customFormat="1"/>
    <row r="2843" s="851" customFormat="1"/>
    <row r="2844" s="851" customFormat="1"/>
    <row r="2845" s="851" customFormat="1"/>
    <row r="2846" s="851" customFormat="1"/>
    <row r="2847" s="851" customFormat="1"/>
    <row r="2848" s="851" customFormat="1"/>
    <row r="2849" s="851" customFormat="1"/>
    <row r="2850" s="851" customFormat="1"/>
    <row r="2851" s="851" customFormat="1"/>
    <row r="2852" s="851" customFormat="1"/>
    <row r="2853" s="851" customFormat="1"/>
    <row r="2854" s="851" customFormat="1"/>
    <row r="2855" s="851" customFormat="1"/>
    <row r="2856" s="851" customFormat="1"/>
    <row r="2857" s="851" customFormat="1"/>
    <row r="2858" s="851" customFormat="1"/>
    <row r="2859" s="851" customFormat="1"/>
    <row r="2860" s="851" customFormat="1"/>
    <row r="2861" s="851" customFormat="1"/>
    <row r="2862" s="851" customFormat="1"/>
    <row r="2863" s="851" customFormat="1"/>
    <row r="2864" s="851" customFormat="1"/>
    <row r="2865" s="851" customFormat="1"/>
    <row r="2866" s="851" customFormat="1"/>
    <row r="2867" s="851" customFormat="1"/>
    <row r="2868" s="851" customFormat="1"/>
    <row r="2869" s="851" customFormat="1"/>
    <row r="2870" s="851" customFormat="1"/>
    <row r="2871" s="851" customFormat="1"/>
    <row r="2872" s="851" customFormat="1"/>
    <row r="2873" s="851" customFormat="1"/>
    <row r="2874" s="851" customFormat="1"/>
    <row r="2875" s="851" customFormat="1"/>
    <row r="2876" s="851" customFormat="1"/>
    <row r="2877" s="851" customFormat="1"/>
    <row r="2878" s="851" customFormat="1"/>
    <row r="2879" s="851" customFormat="1"/>
    <row r="2880" s="851" customFormat="1"/>
    <row r="2881" s="851" customFormat="1"/>
    <row r="2882" s="851" customFormat="1"/>
    <row r="2883" s="851" customFormat="1"/>
    <row r="2884" s="851" customFormat="1"/>
    <row r="2885" s="851" customFormat="1"/>
    <row r="2886" s="851" customFormat="1"/>
    <row r="2887" s="851" customFormat="1"/>
    <row r="2888" s="851" customFormat="1"/>
    <row r="2889" s="851" customFormat="1"/>
    <row r="2890" s="851" customFormat="1"/>
    <row r="2891" s="851" customFormat="1"/>
    <row r="2892" s="851" customFormat="1"/>
    <row r="2893" s="851" customFormat="1"/>
    <row r="2894" s="851" customFormat="1"/>
    <row r="2895" s="851" customFormat="1"/>
    <row r="2896" s="851" customFormat="1"/>
    <row r="2897" s="851" customFormat="1"/>
    <row r="2898" s="851" customFormat="1"/>
    <row r="2899" s="851" customFormat="1"/>
    <row r="2900" s="851" customFormat="1"/>
    <row r="2901" s="851" customFormat="1"/>
    <row r="2902" s="851" customFormat="1"/>
    <row r="2903" s="851" customFormat="1"/>
    <row r="2904" s="851" customFormat="1"/>
    <row r="2905" s="851" customFormat="1"/>
    <row r="2906" s="851" customFormat="1"/>
    <row r="2907" s="851" customFormat="1"/>
    <row r="2908" s="851" customFormat="1"/>
    <row r="2909" s="851" customFormat="1"/>
    <row r="2910" s="851" customFormat="1"/>
    <row r="2911" s="851" customFormat="1"/>
    <row r="2912" s="851" customFormat="1"/>
    <row r="2913" s="851" customFormat="1"/>
    <row r="2914" s="851" customFormat="1"/>
    <row r="2915" s="851" customFormat="1"/>
    <row r="2916" s="851" customFormat="1"/>
    <row r="2917" s="851" customFormat="1"/>
    <row r="2918" s="851" customFormat="1"/>
    <row r="2919" s="851" customFormat="1"/>
    <row r="2920" s="851" customFormat="1"/>
    <row r="2921" s="851" customFormat="1"/>
    <row r="2922" s="851" customFormat="1"/>
    <row r="2923" s="851" customFormat="1"/>
    <row r="2924" s="851" customFormat="1"/>
    <row r="2925" s="851" customFormat="1"/>
    <row r="2926" s="851" customFormat="1"/>
    <row r="2927" s="851" customFormat="1"/>
    <row r="2928" s="851" customFormat="1"/>
    <row r="2929" s="851" customFormat="1"/>
    <row r="2930" s="851" customFormat="1"/>
    <row r="2931" s="851" customFormat="1"/>
    <row r="2932" s="851" customFormat="1"/>
    <row r="2933" s="851" customFormat="1"/>
    <row r="2934" s="851" customFormat="1"/>
    <row r="2935" s="851" customFormat="1"/>
    <row r="2936" s="851" customFormat="1"/>
    <row r="2937" s="851" customFormat="1"/>
    <row r="2938" s="851" customFormat="1"/>
    <row r="2939" s="851" customFormat="1"/>
    <row r="2940" s="851" customFormat="1"/>
    <row r="2941" s="851" customFormat="1"/>
    <row r="2942" s="851" customFormat="1"/>
    <row r="2943" s="851" customFormat="1"/>
    <row r="2944" s="851" customFormat="1"/>
    <row r="2945" s="851" customFormat="1"/>
    <row r="2946" s="851" customFormat="1"/>
    <row r="2947" s="851" customFormat="1"/>
    <row r="2948" s="851" customFormat="1"/>
    <row r="2949" s="851" customFormat="1"/>
    <row r="2950" s="851" customFormat="1"/>
    <row r="2951" s="851" customFormat="1"/>
    <row r="2952" s="851" customFormat="1"/>
    <row r="2953" s="851" customFormat="1"/>
    <row r="2954" s="851" customFormat="1"/>
    <row r="2955" s="851" customFormat="1"/>
    <row r="2956" s="851" customFormat="1"/>
    <row r="2957" s="851" customFormat="1"/>
    <row r="2958" s="851" customFormat="1"/>
    <row r="2959" s="851" customFormat="1"/>
    <row r="2960" s="851" customFormat="1"/>
    <row r="2961" s="851" customFormat="1"/>
    <row r="2962" s="851" customFormat="1"/>
    <row r="2963" s="851" customFormat="1"/>
    <row r="2964" s="851" customFormat="1"/>
    <row r="2965" s="851" customFormat="1"/>
    <row r="2966" s="851" customFormat="1"/>
    <row r="2967" s="851" customFormat="1"/>
    <row r="2968" s="851" customFormat="1"/>
    <row r="2969" s="851" customFormat="1"/>
    <row r="2970" s="851" customFormat="1"/>
    <row r="2971" s="851" customFormat="1"/>
    <row r="2972" s="851" customFormat="1"/>
    <row r="2973" s="851" customFormat="1"/>
    <row r="2974" s="851" customFormat="1"/>
    <row r="2975" s="851" customFormat="1"/>
    <row r="2976" s="851" customFormat="1"/>
    <row r="2977" s="851" customFormat="1"/>
    <row r="2978" s="851" customFormat="1"/>
    <row r="2979" s="851" customFormat="1"/>
    <row r="2980" s="851" customFormat="1"/>
    <row r="2981" s="851" customFormat="1"/>
    <row r="2982" s="851" customFormat="1"/>
    <row r="2983" s="851" customFormat="1"/>
    <row r="2984" s="851" customFormat="1"/>
    <row r="2985" s="851" customFormat="1"/>
    <row r="2986" s="851" customFormat="1"/>
    <row r="2987" s="851" customFormat="1"/>
    <row r="2988" s="851" customFormat="1"/>
    <row r="2989" s="851" customFormat="1"/>
    <row r="2990" s="851" customFormat="1"/>
    <row r="2991" s="851" customFormat="1"/>
    <row r="2992" s="851" customFormat="1"/>
    <row r="2993" s="851" customFormat="1"/>
    <row r="2994" s="851" customFormat="1"/>
    <row r="2995" s="851" customFormat="1"/>
    <row r="2996" s="851" customFormat="1"/>
    <row r="2997" s="851" customFormat="1"/>
    <row r="2998" s="851" customFormat="1"/>
    <row r="2999" s="851" customFormat="1"/>
    <row r="3000" s="851" customFormat="1"/>
    <row r="3001" s="851" customFormat="1"/>
    <row r="3002" s="851" customFormat="1"/>
    <row r="3003" s="851" customFormat="1"/>
    <row r="3004" s="851" customFormat="1"/>
    <row r="3005" s="851" customFormat="1"/>
    <row r="3006" s="851" customFormat="1"/>
    <row r="3007" s="851" customFormat="1"/>
    <row r="3008" s="851" customFormat="1"/>
    <row r="3009" s="851" customFormat="1"/>
    <row r="3010" s="851" customFormat="1"/>
    <row r="3011" s="851" customFormat="1"/>
    <row r="3012" s="851" customFormat="1"/>
    <row r="3013" s="851" customFormat="1"/>
    <row r="3014" s="851" customFormat="1"/>
    <row r="3015" s="851" customFormat="1"/>
    <row r="3016" s="851" customFormat="1"/>
    <row r="3017" s="851" customFormat="1"/>
    <row r="3018" s="851" customFormat="1"/>
    <row r="3019" s="851" customFormat="1"/>
    <row r="3020" s="851" customFormat="1"/>
    <row r="3021" s="851" customFormat="1"/>
    <row r="3022" s="851" customFormat="1"/>
    <row r="3023" s="851" customFormat="1"/>
    <row r="3024" s="851" customFormat="1"/>
    <row r="3025" s="851" customFormat="1"/>
    <row r="3026" s="851" customFormat="1"/>
    <row r="3027" s="851" customFormat="1"/>
    <row r="3028" s="851" customFormat="1"/>
    <row r="3029" s="851" customFormat="1"/>
    <row r="3030" s="851" customFormat="1"/>
    <row r="3031" s="851" customFormat="1"/>
    <row r="3032" s="851" customFormat="1"/>
    <row r="3033" s="851" customFormat="1"/>
    <row r="3034" s="851" customFormat="1"/>
    <row r="3035" s="851" customFormat="1"/>
    <row r="3036" s="851" customFormat="1"/>
    <row r="3037" s="851" customFormat="1"/>
    <row r="3038" s="851" customFormat="1"/>
    <row r="3039" s="851" customFormat="1"/>
    <row r="3040" s="851" customFormat="1"/>
    <row r="3041" s="851" customFormat="1"/>
    <row r="3042" s="851" customFormat="1"/>
    <row r="3043" s="851" customFormat="1"/>
    <row r="3044" s="851" customFormat="1"/>
    <row r="3045" s="851" customFormat="1"/>
    <row r="3046" s="851" customFormat="1"/>
    <row r="3047" s="851" customFormat="1"/>
    <row r="3048" s="851" customFormat="1"/>
    <row r="3049" s="851" customFormat="1"/>
    <row r="3050" s="851" customFormat="1"/>
    <row r="3051" s="851" customFormat="1"/>
    <row r="3052" s="851" customFormat="1"/>
    <row r="3053" s="851" customFormat="1"/>
    <row r="3054" s="851" customFormat="1"/>
    <row r="3055" s="851" customFormat="1"/>
    <row r="3056" s="851" customFormat="1"/>
    <row r="3057" s="851" customFormat="1"/>
    <row r="3058" s="851" customFormat="1"/>
    <row r="3059" s="851" customFormat="1"/>
    <row r="3060" s="851" customFormat="1"/>
    <row r="3061" s="851" customFormat="1"/>
    <row r="3062" s="851" customFormat="1"/>
    <row r="3063" s="851" customFormat="1"/>
    <row r="3064" s="851" customFormat="1"/>
    <row r="3065" s="851" customFormat="1"/>
    <row r="3066" s="851" customFormat="1"/>
    <row r="3067" s="851" customFormat="1"/>
    <row r="3068" s="851" customFormat="1"/>
    <row r="3069" s="851" customFormat="1"/>
    <row r="3070" s="851" customFormat="1"/>
    <row r="3071" s="851" customFormat="1"/>
    <row r="3072" s="851" customFormat="1"/>
    <row r="3073" s="851" customFormat="1"/>
    <row r="3074" s="851" customFormat="1"/>
    <row r="3075" s="851" customFormat="1"/>
    <row r="3076" s="851" customFormat="1"/>
    <row r="3077" s="851" customFormat="1"/>
    <row r="3078" s="851" customFormat="1"/>
    <row r="3079" s="851" customFormat="1"/>
    <row r="3080" s="851" customFormat="1"/>
    <row r="3081" s="851" customFormat="1"/>
    <row r="3082" s="851" customFormat="1"/>
    <row r="3083" s="851" customFormat="1"/>
    <row r="3084" s="851" customFormat="1"/>
    <row r="3085" s="851" customFormat="1"/>
    <row r="3086" s="851" customFormat="1"/>
    <row r="3087" s="851" customFormat="1"/>
    <row r="3088" s="851" customFormat="1"/>
    <row r="3089" s="851" customFormat="1"/>
    <row r="3090" s="851" customFormat="1"/>
    <row r="3091" s="851" customFormat="1"/>
    <row r="3092" s="851" customFormat="1"/>
    <row r="3093" s="851" customFormat="1"/>
    <row r="3094" s="851" customFormat="1"/>
    <row r="3095" s="851" customFormat="1"/>
    <row r="3096" s="851" customFormat="1"/>
    <row r="3097" s="851" customFormat="1"/>
    <row r="3098" s="851" customFormat="1"/>
    <row r="3099" s="851" customFormat="1"/>
    <row r="3100" s="851" customFormat="1"/>
    <row r="3101" s="851" customFormat="1"/>
    <row r="3102" s="851" customFormat="1"/>
    <row r="3103" s="851" customFormat="1"/>
    <row r="3104" s="851" customFormat="1"/>
    <row r="3105" s="851" customFormat="1"/>
    <row r="3106" s="851" customFormat="1"/>
    <row r="3107" s="851" customFormat="1"/>
    <row r="3108" s="851" customFormat="1"/>
    <row r="3109" s="851" customFormat="1"/>
    <row r="3110" s="851" customFormat="1"/>
    <row r="3111" s="851" customFormat="1"/>
    <row r="3112" s="851" customFormat="1"/>
    <row r="3113" s="851" customFormat="1"/>
    <row r="3114" s="851" customFormat="1"/>
    <row r="3115" s="851" customFormat="1"/>
    <row r="3116" s="851" customFormat="1"/>
    <row r="3117" s="851" customFormat="1"/>
    <row r="3118" s="851" customFormat="1"/>
    <row r="3119" s="851" customFormat="1"/>
    <row r="3120" s="851" customFormat="1"/>
    <row r="3121" s="851" customFormat="1"/>
    <row r="3122" s="851" customFormat="1"/>
    <row r="3123" s="851" customFormat="1"/>
    <row r="3124" s="851" customFormat="1"/>
    <row r="3125" s="851" customFormat="1"/>
    <row r="3126" s="851" customFormat="1"/>
    <row r="3127" s="851" customFormat="1"/>
    <row r="3128" s="851" customFormat="1"/>
    <row r="3129" s="851" customFormat="1"/>
    <row r="3130" s="851" customFormat="1"/>
    <row r="3131" s="851" customFormat="1"/>
    <row r="3132" s="851" customFormat="1"/>
    <row r="3133" s="851" customFormat="1"/>
    <row r="3134" s="851" customFormat="1"/>
    <row r="3135" s="851" customFormat="1"/>
    <row r="3136" s="851" customFormat="1"/>
    <row r="3137" s="851" customFormat="1"/>
    <row r="3138" s="851" customFormat="1"/>
    <row r="3139" s="851" customFormat="1"/>
    <row r="3140" s="851" customFormat="1"/>
    <row r="3141" s="851" customFormat="1"/>
    <row r="3142" s="851" customFormat="1"/>
    <row r="3143" s="851" customFormat="1"/>
    <row r="3144" s="851" customFormat="1"/>
    <row r="3145" s="851" customFormat="1"/>
    <row r="3146" s="851" customFormat="1"/>
    <row r="3147" s="851" customFormat="1"/>
    <row r="3148" s="851" customFormat="1"/>
    <row r="3149" s="851" customFormat="1"/>
    <row r="3150" s="851" customFormat="1"/>
    <row r="3151" s="851" customFormat="1"/>
    <row r="3152" s="851" customFormat="1"/>
    <row r="3153" s="851" customFormat="1"/>
    <row r="3154" s="851" customFormat="1"/>
    <row r="3155" s="851" customFormat="1"/>
    <row r="3156" s="851" customFormat="1"/>
    <row r="3157" s="851" customFormat="1"/>
    <row r="3158" s="851" customFormat="1"/>
    <row r="3159" s="851" customFormat="1"/>
    <row r="3160" s="851" customFormat="1"/>
    <row r="3161" s="851" customFormat="1"/>
    <row r="3162" s="851" customFormat="1"/>
    <row r="3163" s="851" customFormat="1"/>
    <row r="3164" s="851" customFormat="1"/>
    <row r="3165" s="851" customFormat="1"/>
    <row r="3166" s="851" customFormat="1"/>
    <row r="3167" s="851" customFormat="1"/>
    <row r="3168" s="851" customFormat="1"/>
    <row r="3169" s="851" customFormat="1"/>
    <row r="3170" s="851" customFormat="1"/>
    <row r="3171" s="851" customFormat="1"/>
    <row r="3172" s="851" customFormat="1"/>
    <row r="3173" s="851" customFormat="1"/>
    <row r="3174" s="851" customFormat="1"/>
    <row r="3175" s="851" customFormat="1"/>
    <row r="3176" s="851" customFormat="1"/>
    <row r="3177" s="851" customFormat="1"/>
    <row r="3178" s="851" customFormat="1"/>
    <row r="3179" s="851" customFormat="1"/>
    <row r="3180" s="851" customFormat="1"/>
    <row r="3181" s="851" customFormat="1"/>
    <row r="3182" s="851" customFormat="1"/>
    <row r="3183" s="851" customFormat="1"/>
    <row r="3184" s="851" customFormat="1"/>
    <row r="3185" s="851" customFormat="1"/>
    <row r="3186" s="851" customFormat="1"/>
    <row r="3187" s="851" customFormat="1"/>
    <row r="3188" s="851" customFormat="1"/>
    <row r="3189" s="851" customFormat="1"/>
    <row r="3190" s="851" customFormat="1"/>
    <row r="3191" s="851" customFormat="1"/>
    <row r="3192" s="851" customFormat="1"/>
    <row r="3193" s="851" customFormat="1"/>
    <row r="3194" s="851" customFormat="1"/>
    <row r="3195" s="851" customFormat="1"/>
    <row r="3196" s="851" customFormat="1"/>
    <row r="3197" s="851" customFormat="1"/>
    <row r="3198" s="851" customFormat="1"/>
    <row r="3199" s="851" customFormat="1"/>
    <row r="3200" s="851" customFormat="1"/>
    <row r="3201" s="851" customFormat="1"/>
    <row r="3202" s="851" customFormat="1"/>
    <row r="3203" s="851" customFormat="1"/>
    <row r="3204" s="851" customFormat="1"/>
    <row r="3205" s="851" customFormat="1"/>
    <row r="3206" s="851" customFormat="1"/>
    <row r="3207" s="851" customFormat="1"/>
    <row r="3208" s="851" customFormat="1"/>
    <row r="3209" s="851" customFormat="1"/>
    <row r="3210" s="851" customFormat="1"/>
    <row r="3211" s="851" customFormat="1"/>
    <row r="3212" s="851" customFormat="1"/>
    <row r="3213" s="851" customFormat="1"/>
    <row r="3214" s="851" customFormat="1"/>
    <row r="3215" s="851" customFormat="1"/>
    <row r="3216" s="851" customFormat="1"/>
    <row r="3217" s="851" customFormat="1"/>
    <row r="3218" s="851" customFormat="1"/>
    <row r="3219" s="851" customFormat="1"/>
    <row r="3220" s="851" customFormat="1"/>
    <row r="3221" s="851" customFormat="1"/>
    <row r="3222" s="851" customFormat="1"/>
    <row r="3223" s="851" customFormat="1"/>
    <row r="3224" s="851" customFormat="1"/>
    <row r="3225" s="851" customFormat="1"/>
    <row r="3226" s="851" customFormat="1"/>
    <row r="3227" s="851" customFormat="1"/>
    <row r="3228" s="851" customFormat="1"/>
    <row r="3229" s="851" customFormat="1"/>
    <row r="3230" s="851" customFormat="1"/>
    <row r="3231" s="851" customFormat="1"/>
    <row r="3232" s="851" customFormat="1"/>
    <row r="3233" s="851" customFormat="1"/>
    <row r="3234" s="851" customFormat="1"/>
    <row r="3235" s="851" customFormat="1"/>
    <row r="3236" s="851" customFormat="1"/>
    <row r="3237" s="851" customFormat="1"/>
    <row r="3238" s="851" customFormat="1"/>
    <row r="3239" s="851" customFormat="1"/>
    <row r="3240" s="851" customFormat="1"/>
    <row r="3241" s="851" customFormat="1"/>
    <row r="3242" s="851" customFormat="1"/>
    <row r="3243" s="851" customFormat="1"/>
    <row r="3244" s="851" customFormat="1"/>
    <row r="3245" s="851" customFormat="1"/>
    <row r="3246" s="851" customFormat="1"/>
    <row r="3247" s="851" customFormat="1"/>
    <row r="3248" s="851" customFormat="1"/>
    <row r="3249" s="851" customFormat="1"/>
    <row r="3250" s="851" customFormat="1"/>
    <row r="3251" s="851" customFormat="1"/>
    <row r="3252" s="851" customFormat="1"/>
    <row r="3253" s="851" customFormat="1"/>
    <row r="3254" s="851" customFormat="1"/>
    <row r="3255" s="851" customFormat="1"/>
    <row r="3256" s="851" customFormat="1"/>
    <row r="3257" s="851" customFormat="1"/>
    <row r="3258" s="851" customFormat="1"/>
    <row r="3259" s="851" customFormat="1"/>
    <row r="3260" s="851" customFormat="1"/>
    <row r="3261" s="851" customFormat="1"/>
    <row r="3262" s="851" customFormat="1"/>
    <row r="3263" s="851" customFormat="1"/>
    <row r="3264" s="851" customFormat="1"/>
    <row r="3265" s="851" customFormat="1"/>
    <row r="3266" s="851" customFormat="1"/>
    <row r="3267" s="851" customFormat="1"/>
    <row r="3268" s="851" customFormat="1"/>
    <row r="3269" s="851" customFormat="1"/>
    <row r="3270" s="851" customFormat="1"/>
    <row r="3271" s="851" customFormat="1"/>
    <row r="3272" s="851" customFormat="1"/>
    <row r="3273" s="851" customFormat="1"/>
    <row r="3274" s="851" customFormat="1"/>
    <row r="3275" s="851" customFormat="1"/>
    <row r="3276" s="851" customFormat="1"/>
    <row r="3277" s="851" customFormat="1"/>
    <row r="3278" s="851" customFormat="1"/>
    <row r="3279" s="851" customFormat="1"/>
    <row r="3280" s="851" customFormat="1"/>
    <row r="3281" s="851" customFormat="1"/>
    <row r="3282" s="851" customFormat="1"/>
    <row r="3283" s="851" customFormat="1"/>
    <row r="3284" s="851" customFormat="1"/>
    <row r="3285" s="851" customFormat="1"/>
    <row r="3286" s="851" customFormat="1"/>
    <row r="3287" s="851" customFormat="1"/>
    <row r="3288" s="851" customFormat="1"/>
    <row r="3289" s="851" customFormat="1"/>
    <row r="3290" s="851" customFormat="1"/>
    <row r="3291" s="851" customFormat="1"/>
    <row r="3292" s="851" customFormat="1"/>
    <row r="3293" s="851" customFormat="1"/>
    <row r="3294" s="851" customFormat="1"/>
    <row r="3295" s="851" customFormat="1"/>
    <row r="3296" s="851" customFormat="1"/>
    <row r="3297" s="851" customFormat="1"/>
    <row r="3298" s="851" customFormat="1"/>
    <row r="3299" s="851" customFormat="1"/>
    <row r="3300" s="851" customFormat="1"/>
    <row r="3301" s="851" customFormat="1"/>
    <row r="3302" s="851" customFormat="1"/>
    <row r="3303" s="851" customFormat="1"/>
    <row r="3304" s="851" customFormat="1"/>
    <row r="3305" s="851" customFormat="1"/>
    <row r="3306" s="851" customFormat="1"/>
    <row r="3307" s="851" customFormat="1"/>
    <row r="3308" s="851" customFormat="1"/>
    <row r="3309" s="851" customFormat="1"/>
    <row r="3310" s="851" customFormat="1"/>
    <row r="3311" s="851" customFormat="1"/>
    <row r="3312" s="851" customFormat="1"/>
    <row r="3313" s="851" customFormat="1"/>
    <row r="3314" s="851" customFormat="1"/>
    <row r="3315" s="851" customFormat="1"/>
    <row r="3316" s="851" customFormat="1"/>
    <row r="3317" s="851" customFormat="1"/>
    <row r="3318" s="851" customFormat="1"/>
    <row r="3319" s="851" customFormat="1"/>
    <row r="3320" s="851" customFormat="1"/>
    <row r="3321" s="851" customFormat="1"/>
    <row r="3322" s="851" customFormat="1"/>
    <row r="3323" s="851" customFormat="1"/>
    <row r="3324" s="851" customFormat="1"/>
    <row r="3325" s="851" customFormat="1"/>
    <row r="3326" s="851" customFormat="1"/>
    <row r="3327" s="851" customFormat="1"/>
    <row r="3328" s="851" customFormat="1"/>
    <row r="3329" s="851" customFormat="1"/>
    <row r="3330" s="851" customFormat="1"/>
    <row r="3331" s="851" customFormat="1"/>
    <row r="3332" s="851" customFormat="1"/>
    <row r="3333" s="851" customFormat="1"/>
    <row r="3334" s="851" customFormat="1"/>
    <row r="3335" s="851" customFormat="1"/>
    <row r="3336" s="851" customFormat="1"/>
    <row r="3337" s="851" customFormat="1"/>
    <row r="3338" s="851" customFormat="1"/>
    <row r="3339" s="851" customFormat="1"/>
    <row r="3340" s="851" customFormat="1"/>
    <row r="3341" s="851" customFormat="1"/>
    <row r="3342" s="851" customFormat="1"/>
    <row r="3343" s="851" customFormat="1"/>
    <row r="3344" s="851" customFormat="1"/>
    <row r="3345" s="851" customFormat="1"/>
    <row r="3346" s="851" customFormat="1"/>
    <row r="3347" s="851" customFormat="1"/>
    <row r="3348" s="851" customFormat="1"/>
    <row r="3349" s="851" customFormat="1"/>
    <row r="3350" s="851" customFormat="1"/>
    <row r="3351" s="851" customFormat="1"/>
    <row r="3352" s="851" customFormat="1"/>
    <row r="3353" s="851" customFormat="1"/>
    <row r="3354" s="851" customFormat="1"/>
    <row r="3355" s="851" customFormat="1"/>
    <row r="3356" s="851" customFormat="1"/>
    <row r="3357" s="851" customFormat="1"/>
    <row r="3358" s="851" customFormat="1"/>
    <row r="3359" s="851" customFormat="1"/>
    <row r="3360" s="851" customFormat="1"/>
    <row r="3361" s="851" customFormat="1"/>
    <row r="3362" s="851" customFormat="1"/>
    <row r="3363" s="851" customFormat="1"/>
    <row r="3364" s="851" customFormat="1"/>
    <row r="3365" s="851" customFormat="1"/>
    <row r="3366" s="851" customFormat="1"/>
    <row r="3367" s="851" customFormat="1"/>
    <row r="3368" s="851" customFormat="1"/>
    <row r="3369" s="851" customFormat="1"/>
    <row r="3370" s="851" customFormat="1"/>
    <row r="3371" s="851" customFormat="1"/>
    <row r="3372" s="851" customFormat="1"/>
    <row r="3373" s="851" customFormat="1"/>
    <row r="3374" s="851" customFormat="1"/>
    <row r="3375" s="851" customFormat="1"/>
    <row r="3376" s="851" customFormat="1"/>
    <row r="3377" s="851" customFormat="1"/>
    <row r="3378" s="851" customFormat="1"/>
    <row r="3379" s="851" customFormat="1"/>
    <row r="3380" s="851" customFormat="1"/>
    <row r="3381" s="851" customFormat="1"/>
    <row r="3382" s="851" customFormat="1"/>
    <row r="3383" s="851" customFormat="1"/>
    <row r="3384" s="851" customFormat="1"/>
    <row r="3385" s="851" customFormat="1"/>
    <row r="3386" s="851" customFormat="1"/>
    <row r="3387" s="851" customFormat="1"/>
    <row r="3388" s="851" customFormat="1"/>
    <row r="3389" s="851" customFormat="1"/>
    <row r="3390" s="851" customFormat="1"/>
    <row r="3391" s="851" customFormat="1"/>
    <row r="3392" s="851" customFormat="1"/>
    <row r="3393" s="851" customFormat="1"/>
    <row r="3394" s="851" customFormat="1"/>
    <row r="3395" s="851" customFormat="1"/>
    <row r="3396" s="851" customFormat="1"/>
    <row r="3397" s="851" customFormat="1"/>
    <row r="3398" s="851" customFormat="1"/>
    <row r="3399" s="851" customFormat="1"/>
    <row r="3400" s="851" customFormat="1"/>
    <row r="3401" s="851" customFormat="1"/>
    <row r="3402" s="851" customFormat="1"/>
    <row r="3403" s="851" customFormat="1"/>
    <row r="3404" s="851" customFormat="1"/>
    <row r="3405" s="851" customFormat="1"/>
    <row r="3406" s="851" customFormat="1"/>
    <row r="3407" s="851" customFormat="1"/>
    <row r="3408" s="851" customFormat="1"/>
    <row r="3409" s="851" customFormat="1"/>
    <row r="3410" s="851" customFormat="1"/>
    <row r="3411" s="851" customFormat="1"/>
    <row r="3412" s="851" customFormat="1"/>
    <row r="3413" s="851" customFormat="1"/>
    <row r="3414" s="851" customFormat="1"/>
    <row r="3415" s="851" customFormat="1"/>
    <row r="3416" s="851" customFormat="1"/>
    <row r="3417" s="851" customFormat="1"/>
    <row r="3418" s="851" customFormat="1"/>
    <row r="3419" s="851" customFormat="1"/>
    <row r="3420" s="851" customFormat="1"/>
    <row r="3421" s="851" customFormat="1"/>
    <row r="3422" s="851" customFormat="1"/>
    <row r="3423" s="851" customFormat="1"/>
    <row r="3424" s="851" customFormat="1"/>
    <row r="3425" s="851" customFormat="1"/>
    <row r="3426" s="851" customFormat="1"/>
    <row r="3427" s="851" customFormat="1"/>
    <row r="3428" s="851" customFormat="1"/>
    <row r="3429" s="851" customFormat="1"/>
    <row r="3430" s="851" customFormat="1"/>
    <row r="3431" s="851" customFormat="1"/>
    <row r="3432" s="851" customFormat="1"/>
    <row r="3433" s="851" customFormat="1"/>
    <row r="3434" s="851" customFormat="1"/>
    <row r="3435" s="851" customFormat="1"/>
    <row r="3436" s="851" customFormat="1"/>
    <row r="3437" s="851" customFormat="1"/>
    <row r="3438" s="851" customFormat="1"/>
    <row r="3439" s="851" customFormat="1"/>
    <row r="3440" s="851" customFormat="1"/>
    <row r="3441" s="851" customFormat="1"/>
    <row r="3442" s="851" customFormat="1"/>
    <row r="3443" s="851" customFormat="1"/>
    <row r="3444" s="851" customFormat="1"/>
    <row r="3445" s="851" customFormat="1"/>
    <row r="3446" s="851" customFormat="1"/>
    <row r="3447" s="851" customFormat="1"/>
    <row r="3448" s="851" customFormat="1"/>
    <row r="3449" s="851" customFormat="1"/>
    <row r="3450" s="851" customFormat="1"/>
    <row r="3451" s="851" customFormat="1"/>
    <row r="3452" s="851" customFormat="1"/>
    <row r="3453" s="851" customFormat="1"/>
    <row r="3454" s="851" customFormat="1"/>
    <row r="3455" s="851" customFormat="1"/>
    <row r="3456" s="851" customFormat="1"/>
    <row r="3457" s="851" customFormat="1"/>
    <row r="3458" s="851" customFormat="1"/>
    <row r="3459" s="851" customFormat="1"/>
    <row r="3460" s="851" customFormat="1"/>
    <row r="3461" s="851" customFormat="1"/>
    <row r="3462" s="851" customFormat="1"/>
    <row r="3463" s="851" customFormat="1"/>
    <row r="3464" s="851" customFormat="1"/>
    <row r="3465" s="851" customFormat="1"/>
    <row r="3466" s="851" customFormat="1"/>
    <row r="3467" s="851" customFormat="1"/>
    <row r="3468" s="851" customFormat="1"/>
    <row r="3469" s="851" customFormat="1"/>
    <row r="3470" s="851" customFormat="1"/>
    <row r="3471" s="851" customFormat="1"/>
    <row r="3472" s="851" customFormat="1"/>
    <row r="3473" s="851" customFormat="1"/>
    <row r="3474" s="851" customFormat="1"/>
    <row r="3475" s="851" customFormat="1"/>
    <row r="3476" s="851" customFormat="1"/>
    <row r="3477" s="851" customFormat="1"/>
    <row r="3478" s="851" customFormat="1"/>
    <row r="3479" s="851" customFormat="1"/>
    <row r="3480" s="851" customFormat="1"/>
    <row r="3481" s="851" customFormat="1"/>
    <row r="3482" s="851" customFormat="1"/>
    <row r="3483" s="851" customFormat="1"/>
    <row r="3484" s="851" customFormat="1"/>
    <row r="3485" s="851" customFormat="1"/>
    <row r="3486" s="851" customFormat="1"/>
    <row r="3487" s="851" customFormat="1"/>
    <row r="3488" s="851" customFormat="1"/>
    <row r="3489" s="851" customFormat="1"/>
    <row r="3490" s="851" customFormat="1"/>
    <row r="3491" s="851" customFormat="1"/>
    <row r="3492" s="851" customFormat="1"/>
    <row r="3493" s="851" customFormat="1"/>
    <row r="3494" s="851" customFormat="1"/>
    <row r="3495" s="851" customFormat="1"/>
    <row r="3496" s="851" customFormat="1"/>
    <row r="3497" s="851" customFormat="1"/>
    <row r="3498" s="851" customFormat="1"/>
    <row r="3499" s="851" customFormat="1"/>
    <row r="3500" s="851" customFormat="1"/>
    <row r="3501" s="851" customFormat="1"/>
    <row r="3502" s="851" customFormat="1"/>
    <row r="3503" s="851" customFormat="1"/>
    <row r="3504" s="851" customFormat="1"/>
    <row r="3505" s="851" customFormat="1"/>
    <row r="3506" s="851" customFormat="1"/>
    <row r="3507" s="851" customFormat="1"/>
    <row r="3508" s="851" customFormat="1"/>
    <row r="3509" s="851" customFormat="1"/>
    <row r="3510" s="851" customFormat="1"/>
    <row r="3511" s="851" customFormat="1"/>
    <row r="3512" s="851" customFormat="1"/>
    <row r="3513" s="851" customFormat="1"/>
    <row r="3514" s="851" customFormat="1"/>
    <row r="3515" s="851" customFormat="1"/>
    <row r="3516" s="851" customFormat="1"/>
    <row r="3517" s="851" customFormat="1"/>
    <row r="3518" s="851" customFormat="1"/>
    <row r="3519" s="851" customFormat="1"/>
    <row r="3520" s="851" customFormat="1"/>
    <row r="3521" s="851" customFormat="1"/>
    <row r="3522" s="851" customFormat="1"/>
    <row r="3523" s="851" customFormat="1"/>
    <row r="3524" s="851" customFormat="1"/>
    <row r="3525" s="851" customFormat="1"/>
    <row r="3526" s="851" customFormat="1"/>
    <row r="3527" s="851" customFormat="1"/>
    <row r="3528" s="851" customFormat="1"/>
    <row r="3529" s="851" customFormat="1"/>
    <row r="3530" s="851" customFormat="1"/>
    <row r="3531" s="851" customFormat="1"/>
    <row r="3532" s="851" customFormat="1"/>
    <row r="3533" s="851" customFormat="1"/>
    <row r="3534" s="851" customFormat="1"/>
    <row r="3535" s="851" customFormat="1"/>
    <row r="3536" s="851" customFormat="1"/>
    <row r="3537" s="851" customFormat="1"/>
    <row r="3538" s="851" customFormat="1"/>
    <row r="3539" s="851" customFormat="1"/>
    <row r="3540" s="851" customFormat="1"/>
    <row r="3541" s="851" customFormat="1"/>
    <row r="3542" s="851" customFormat="1"/>
    <row r="3543" s="851" customFormat="1"/>
    <row r="3544" s="851" customFormat="1"/>
    <row r="3545" s="851" customFormat="1"/>
    <row r="3546" s="851" customFormat="1"/>
    <row r="3547" s="851" customFormat="1"/>
    <row r="3548" s="851" customFormat="1"/>
    <row r="3549" s="851" customFormat="1"/>
    <row r="3550" s="851" customFormat="1"/>
    <row r="3551" s="851" customFormat="1"/>
    <row r="3552" s="851" customFormat="1"/>
    <row r="3553" s="851" customFormat="1"/>
    <row r="3554" s="851" customFormat="1"/>
    <row r="3555" s="851" customFormat="1"/>
    <row r="3556" s="851" customFormat="1"/>
    <row r="3557" s="851" customFormat="1"/>
    <row r="3558" s="851" customFormat="1"/>
    <row r="3559" s="851" customFormat="1"/>
    <row r="3560" s="851" customFormat="1"/>
    <row r="3561" s="851" customFormat="1"/>
    <row r="3562" s="851" customFormat="1"/>
    <row r="3563" s="851" customFormat="1"/>
    <row r="3564" s="851" customFormat="1"/>
    <row r="3565" s="851" customFormat="1"/>
    <row r="3566" s="851" customFormat="1"/>
    <row r="3567" s="851" customFormat="1"/>
    <row r="3568" s="851" customFormat="1"/>
    <row r="3569" s="851" customFormat="1"/>
    <row r="3570" s="851" customFormat="1"/>
    <row r="3571" s="851" customFormat="1"/>
    <row r="3572" s="851" customFormat="1"/>
    <row r="3573" s="851" customFormat="1"/>
    <row r="3574" s="851" customFormat="1"/>
    <row r="3575" s="851" customFormat="1"/>
    <row r="3576" s="851" customFormat="1"/>
    <row r="3577" s="851" customFormat="1"/>
    <row r="3578" s="851" customFormat="1"/>
    <row r="3579" s="851" customFormat="1"/>
    <row r="3580" s="851" customFormat="1"/>
    <row r="3581" s="851" customFormat="1"/>
    <row r="3582" s="851" customFormat="1"/>
    <row r="3583" s="851" customFormat="1"/>
    <row r="3584" s="851" customFormat="1"/>
    <row r="3585" s="851" customFormat="1"/>
    <row r="3586" s="851" customFormat="1"/>
    <row r="3587" s="851" customFormat="1"/>
    <row r="3588" s="851" customFormat="1"/>
    <row r="3589" s="851" customFormat="1"/>
    <row r="3590" s="851" customFormat="1"/>
    <row r="3591" s="851" customFormat="1"/>
    <row r="3592" s="851" customFormat="1"/>
    <row r="3593" s="851" customFormat="1"/>
    <row r="3594" s="851" customFormat="1"/>
    <row r="3595" s="851" customFormat="1"/>
    <row r="3596" s="851" customFormat="1"/>
    <row r="3597" s="851" customFormat="1"/>
    <row r="3598" s="851" customFormat="1"/>
    <row r="3599" s="851" customFormat="1"/>
    <row r="3600" s="851" customFormat="1"/>
    <row r="3601" s="851" customFormat="1"/>
    <row r="3602" s="851" customFormat="1"/>
    <row r="3603" s="851" customFormat="1"/>
    <row r="3604" s="851" customFormat="1"/>
    <row r="3605" s="851" customFormat="1"/>
    <row r="3606" s="851" customFormat="1"/>
    <row r="3607" s="851" customFormat="1"/>
    <row r="3608" s="851" customFormat="1"/>
    <row r="3609" s="851" customFormat="1"/>
    <row r="3610" s="851" customFormat="1"/>
    <row r="3611" s="851" customFormat="1"/>
    <row r="3612" s="851" customFormat="1"/>
    <row r="3613" s="851" customFormat="1"/>
    <row r="3614" s="851" customFormat="1"/>
    <row r="3615" s="851" customFormat="1"/>
    <row r="3616" s="851" customFormat="1"/>
    <row r="3617" s="851" customFormat="1"/>
    <row r="3618" s="851" customFormat="1"/>
    <row r="3619" s="851" customFormat="1"/>
    <row r="3620" s="851" customFormat="1"/>
    <row r="3621" s="851" customFormat="1"/>
    <row r="3622" s="851" customFormat="1"/>
    <row r="3623" s="851" customFormat="1"/>
    <row r="3624" s="851" customFormat="1"/>
    <row r="3625" s="851" customFormat="1"/>
    <row r="3626" s="851" customFormat="1"/>
    <row r="3627" s="851" customFormat="1"/>
    <row r="3628" s="851" customFormat="1"/>
    <row r="3629" s="851" customFormat="1"/>
    <row r="3630" s="851" customFormat="1"/>
    <row r="3631" s="851" customFormat="1"/>
    <row r="3632" s="851" customFormat="1"/>
    <row r="3633" s="851" customFormat="1"/>
    <row r="3634" s="851" customFormat="1"/>
    <row r="3635" s="851" customFormat="1"/>
    <row r="3636" s="851" customFormat="1"/>
    <row r="3637" s="851" customFormat="1"/>
    <row r="3638" s="851" customFormat="1"/>
    <row r="3639" s="851" customFormat="1"/>
    <row r="3640" s="851" customFormat="1"/>
    <row r="3641" s="851" customFormat="1"/>
    <row r="3642" s="851" customFormat="1"/>
    <row r="3643" s="851" customFormat="1"/>
    <row r="3644" s="851" customFormat="1"/>
    <row r="3645" s="851" customFormat="1"/>
    <row r="3646" s="851" customFormat="1"/>
    <row r="3647" s="851" customFormat="1"/>
    <row r="3648" s="851" customFormat="1"/>
    <row r="3649" s="851" customFormat="1"/>
    <row r="3650" s="851" customFormat="1"/>
    <row r="3651" s="851" customFormat="1"/>
    <row r="3652" s="851" customFormat="1"/>
    <row r="3653" s="851" customFormat="1"/>
    <row r="3654" s="851" customFormat="1"/>
    <row r="3655" s="851" customFormat="1"/>
    <row r="3656" s="851" customFormat="1"/>
    <row r="3657" s="851" customFormat="1"/>
    <row r="3658" s="851" customFormat="1"/>
    <row r="3659" s="851" customFormat="1"/>
    <row r="3660" s="851" customFormat="1"/>
    <row r="3661" s="851" customFormat="1"/>
    <row r="3662" s="851" customFormat="1"/>
    <row r="3663" s="851" customFormat="1"/>
    <row r="3664" s="851" customFormat="1"/>
    <row r="3665" s="851" customFormat="1"/>
    <row r="3666" s="851" customFormat="1"/>
    <row r="3667" s="851" customFormat="1"/>
    <row r="3668" s="851" customFormat="1"/>
    <row r="3669" s="851" customFormat="1"/>
    <row r="3670" s="851" customFormat="1"/>
    <row r="3671" s="851" customFormat="1"/>
    <row r="3672" s="851" customFormat="1"/>
    <row r="3673" s="851" customFormat="1"/>
    <row r="3674" s="851" customFormat="1"/>
    <row r="3675" s="851" customFormat="1"/>
    <row r="3676" s="851" customFormat="1"/>
    <row r="3677" s="851" customFormat="1"/>
    <row r="3678" s="851" customFormat="1"/>
    <row r="3679" s="851" customFormat="1"/>
    <row r="3680" s="851" customFormat="1"/>
    <row r="3681" s="851" customFormat="1"/>
    <row r="3682" s="851" customFormat="1"/>
    <row r="3683" s="851" customFormat="1"/>
    <row r="3684" s="851" customFormat="1"/>
    <row r="3685" s="851" customFormat="1"/>
    <row r="3686" s="851" customFormat="1"/>
    <row r="3687" s="851" customFormat="1"/>
    <row r="3688" s="851" customFormat="1"/>
    <row r="3689" s="851" customFormat="1"/>
    <row r="3690" s="851" customFormat="1"/>
    <row r="3691" s="851" customFormat="1"/>
    <row r="3692" s="851" customFormat="1"/>
    <row r="3693" s="851" customFormat="1"/>
    <row r="3694" s="851" customFormat="1"/>
    <row r="3695" s="851" customFormat="1"/>
    <row r="3696" s="851" customFormat="1"/>
    <row r="3697" s="851" customFormat="1"/>
    <row r="3698" s="851" customFormat="1"/>
    <row r="3699" s="851" customFormat="1"/>
    <row r="3700" s="851" customFormat="1"/>
    <row r="3701" s="851" customFormat="1"/>
    <row r="3702" s="851" customFormat="1"/>
    <row r="3703" s="851" customFormat="1"/>
    <row r="3704" s="851" customFormat="1"/>
    <row r="3705" s="851" customFormat="1"/>
    <row r="3706" s="851" customFormat="1"/>
    <row r="3707" s="851" customFormat="1"/>
    <row r="3708" s="851" customFormat="1"/>
    <row r="3709" s="851" customFormat="1"/>
    <row r="3710" s="851" customFormat="1"/>
    <row r="3711" s="851" customFormat="1"/>
    <row r="3712" s="851" customFormat="1"/>
    <row r="3713" s="851" customFormat="1"/>
    <row r="3714" s="851" customFormat="1"/>
    <row r="3715" s="851" customFormat="1"/>
    <row r="3716" s="851" customFormat="1"/>
    <row r="3717" s="851" customFormat="1"/>
    <row r="3718" s="851" customFormat="1"/>
    <row r="3719" s="851" customFormat="1"/>
    <row r="3720" s="851" customFormat="1"/>
    <row r="3721" s="851" customFormat="1"/>
    <row r="3722" s="851" customFormat="1"/>
    <row r="3723" s="851" customFormat="1"/>
    <row r="3724" s="851" customFormat="1"/>
    <row r="3725" s="851" customFormat="1"/>
    <row r="3726" s="851" customFormat="1"/>
    <row r="3727" s="851" customFormat="1"/>
    <row r="3728" s="851" customFormat="1"/>
    <row r="3729" s="851" customFormat="1"/>
    <row r="3730" s="851" customFormat="1"/>
    <row r="3731" s="851" customFormat="1"/>
    <row r="3732" s="851" customFormat="1"/>
    <row r="3733" s="851" customFormat="1"/>
    <row r="3734" s="851" customFormat="1"/>
    <row r="3735" s="851" customFormat="1"/>
    <row r="3736" s="851" customFormat="1"/>
    <row r="3737" s="851" customFormat="1"/>
    <row r="3738" s="851" customFormat="1"/>
    <row r="3739" s="851" customFormat="1"/>
    <row r="3740" s="851" customFormat="1"/>
    <row r="3741" s="851" customFormat="1"/>
    <row r="3742" s="851" customFormat="1"/>
    <row r="3743" s="851" customFormat="1"/>
    <row r="3744" s="851" customFormat="1"/>
    <row r="3745" s="851" customFormat="1"/>
    <row r="3746" s="851" customFormat="1"/>
    <row r="3747" s="851" customFormat="1"/>
    <row r="3748" s="851" customFormat="1"/>
    <row r="3749" s="851" customFormat="1"/>
    <row r="3750" s="851" customFormat="1"/>
    <row r="3751" s="851" customFormat="1"/>
    <row r="3752" s="851" customFormat="1"/>
    <row r="3753" s="851" customFormat="1"/>
    <row r="3754" s="851" customFormat="1"/>
    <row r="3755" s="851" customFormat="1"/>
    <row r="3756" s="851" customFormat="1"/>
    <row r="3757" s="851" customFormat="1"/>
    <row r="3758" s="851" customFormat="1"/>
    <row r="3759" s="851" customFormat="1"/>
    <row r="3760" s="851" customFormat="1"/>
    <row r="3761" s="851" customFormat="1"/>
    <row r="3762" s="851" customFormat="1"/>
    <row r="3763" s="851" customFormat="1"/>
    <row r="3764" s="851" customFormat="1"/>
    <row r="3765" s="851" customFormat="1"/>
    <row r="3766" s="851" customFormat="1"/>
    <row r="3767" s="851" customFormat="1"/>
    <row r="3768" s="851" customFormat="1"/>
    <row r="3769" s="851" customFormat="1"/>
    <row r="3770" s="851" customFormat="1"/>
    <row r="3771" s="851" customFormat="1"/>
    <row r="3772" s="851" customFormat="1"/>
    <row r="3773" s="851" customFormat="1"/>
    <row r="3774" s="851" customFormat="1"/>
    <row r="3775" s="851" customFormat="1"/>
    <row r="3776" s="851" customFormat="1"/>
    <row r="3777" s="851" customFormat="1"/>
    <row r="3778" s="851" customFormat="1"/>
    <row r="3779" s="851" customFormat="1"/>
    <row r="3780" s="851" customFormat="1"/>
    <row r="3781" s="851" customFormat="1"/>
    <row r="3782" s="851" customFormat="1"/>
    <row r="3783" s="851" customFormat="1"/>
    <row r="3784" s="851" customFormat="1"/>
    <row r="3785" s="851" customFormat="1"/>
    <row r="3786" s="851" customFormat="1"/>
    <row r="3787" s="851" customFormat="1"/>
    <row r="3788" s="851" customFormat="1"/>
    <row r="3789" s="851" customFormat="1"/>
    <row r="3790" s="851" customFormat="1"/>
    <row r="3791" s="851" customFormat="1"/>
    <row r="3792" s="851" customFormat="1"/>
    <row r="3793" s="851" customFormat="1"/>
    <row r="3794" s="851" customFormat="1"/>
    <row r="3795" s="851" customFormat="1"/>
    <row r="3796" s="851" customFormat="1"/>
    <row r="3797" s="851" customFormat="1"/>
    <row r="3798" s="851" customFormat="1"/>
    <row r="3799" s="851" customFormat="1"/>
    <row r="3800" s="851" customFormat="1"/>
    <row r="3801" s="851" customFormat="1"/>
    <row r="3802" s="851" customFormat="1"/>
    <row r="3803" s="851" customFormat="1"/>
    <row r="3804" s="851" customFormat="1"/>
    <row r="3805" s="851" customFormat="1"/>
    <row r="3806" s="851" customFormat="1"/>
    <row r="3807" s="851" customFormat="1"/>
    <row r="3808" s="851" customFormat="1"/>
    <row r="3809" s="851" customFormat="1"/>
    <row r="3810" s="851" customFormat="1"/>
    <row r="3811" s="851" customFormat="1"/>
    <row r="3812" s="851" customFormat="1"/>
    <row r="3813" s="851" customFormat="1"/>
    <row r="3814" s="851" customFormat="1"/>
    <row r="3815" s="851" customFormat="1"/>
    <row r="3816" s="851" customFormat="1"/>
    <row r="3817" s="851" customFormat="1"/>
    <row r="3818" s="851" customFormat="1"/>
    <row r="3819" s="851" customFormat="1"/>
    <row r="3820" s="851" customFormat="1"/>
    <row r="3821" s="851" customFormat="1"/>
    <row r="3822" s="851" customFormat="1"/>
    <row r="3823" s="851" customFormat="1"/>
    <row r="3824" s="851" customFormat="1"/>
    <row r="3825" s="851" customFormat="1"/>
    <row r="3826" s="851" customFormat="1"/>
    <row r="3827" s="851" customFormat="1"/>
    <row r="3828" s="851" customFormat="1"/>
    <row r="3829" s="851" customFormat="1"/>
    <row r="3830" s="851" customFormat="1"/>
    <row r="3831" s="851" customFormat="1"/>
    <row r="3832" s="851" customFormat="1"/>
    <row r="3833" s="851" customFormat="1"/>
    <row r="3834" s="851" customFormat="1"/>
    <row r="3835" s="851" customFormat="1"/>
    <row r="3836" s="851" customFormat="1"/>
    <row r="3837" s="851" customFormat="1"/>
    <row r="3838" s="851" customFormat="1"/>
    <row r="3839" s="851" customFormat="1"/>
    <row r="3840" s="851" customFormat="1"/>
    <row r="3841" s="851" customFormat="1"/>
    <row r="3842" s="851" customFormat="1"/>
    <row r="3843" s="851" customFormat="1"/>
    <row r="3844" s="851" customFormat="1"/>
    <row r="3845" s="851" customFormat="1"/>
    <row r="3846" s="851" customFormat="1"/>
    <row r="3847" s="851" customFormat="1"/>
    <row r="3848" s="851" customFormat="1"/>
    <row r="3849" s="851" customFormat="1"/>
    <row r="3850" s="851" customFormat="1"/>
    <row r="3851" s="851" customFormat="1"/>
    <row r="3852" s="851" customFormat="1"/>
    <row r="3853" s="851" customFormat="1"/>
    <row r="3854" s="851" customFormat="1"/>
    <row r="3855" s="851" customFormat="1"/>
    <row r="3856" s="851" customFormat="1"/>
    <row r="3857" s="851" customFormat="1"/>
    <row r="3858" s="851" customFormat="1"/>
    <row r="3859" s="851" customFormat="1"/>
    <row r="3860" s="851" customFormat="1"/>
    <row r="3861" s="851" customFormat="1"/>
    <row r="3862" s="851" customFormat="1"/>
    <row r="3863" s="851" customFormat="1"/>
    <row r="3864" s="851" customFormat="1"/>
    <row r="3865" s="851" customFormat="1"/>
    <row r="3866" s="851" customFormat="1"/>
    <row r="3867" s="851" customFormat="1"/>
    <row r="3868" s="851" customFormat="1"/>
    <row r="3869" s="851" customFormat="1"/>
    <row r="3870" s="851" customFormat="1"/>
    <row r="3871" s="851" customFormat="1"/>
    <row r="3872" s="851" customFormat="1"/>
    <row r="3873" s="851" customFormat="1"/>
    <row r="3874" s="851" customFormat="1"/>
    <row r="3875" s="851" customFormat="1"/>
    <row r="3876" s="851" customFormat="1"/>
    <row r="3877" s="851" customFormat="1"/>
    <row r="3878" s="851" customFormat="1"/>
    <row r="3879" s="851" customFormat="1"/>
    <row r="3880" s="851" customFormat="1"/>
    <row r="3881" s="851" customFormat="1"/>
    <row r="3882" s="851" customFormat="1"/>
    <row r="3883" s="851" customFormat="1"/>
    <row r="3884" s="851" customFormat="1"/>
    <row r="3885" s="851" customFormat="1"/>
    <row r="3886" s="851" customFormat="1"/>
    <row r="3887" s="851" customFormat="1"/>
    <row r="3888" s="851" customFormat="1"/>
    <row r="3889" s="851" customFormat="1"/>
    <row r="3890" s="851" customFormat="1"/>
    <row r="3891" s="851" customFormat="1"/>
    <row r="3892" s="851" customFormat="1"/>
    <row r="3893" s="851" customFormat="1"/>
    <row r="3894" s="851" customFormat="1"/>
    <row r="3895" s="851" customFormat="1"/>
    <row r="3896" s="851" customFormat="1"/>
    <row r="3897" s="851" customFormat="1"/>
    <row r="3898" s="851" customFormat="1"/>
    <row r="3899" s="851" customFormat="1"/>
    <row r="3900" s="851" customFormat="1"/>
    <row r="3901" s="851" customFormat="1"/>
    <row r="3902" s="851" customFormat="1"/>
    <row r="3903" s="851" customFormat="1"/>
    <row r="3904" s="851" customFormat="1"/>
    <row r="3905" s="851" customFormat="1"/>
    <row r="3906" s="851" customFormat="1"/>
    <row r="3907" s="851" customFormat="1"/>
    <row r="3908" s="851" customFormat="1"/>
    <row r="3909" s="851" customFormat="1"/>
    <row r="3910" s="851" customFormat="1"/>
    <row r="3911" s="851" customFormat="1"/>
    <row r="3912" s="851" customFormat="1"/>
    <row r="3913" s="851" customFormat="1"/>
    <row r="3914" s="851" customFormat="1"/>
    <row r="3915" s="851" customFormat="1"/>
    <row r="3916" s="851" customFormat="1"/>
    <row r="3917" s="851" customFormat="1"/>
    <row r="3918" s="851" customFormat="1"/>
    <row r="3919" s="851" customFormat="1"/>
    <row r="3920" s="851" customFormat="1"/>
    <row r="3921" s="851" customFormat="1"/>
    <row r="3922" s="851" customFormat="1"/>
    <row r="3923" s="851" customFormat="1"/>
    <row r="3924" s="851" customFormat="1"/>
    <row r="3925" s="851" customFormat="1"/>
    <row r="3926" s="851" customFormat="1"/>
    <row r="3927" s="851" customFormat="1"/>
    <row r="3928" s="851" customFormat="1"/>
    <row r="3929" s="851" customFormat="1"/>
    <row r="3930" s="851" customFormat="1"/>
    <row r="3931" s="851" customFormat="1"/>
    <row r="3932" s="851" customFormat="1"/>
    <row r="3933" s="851" customFormat="1"/>
    <row r="3934" s="851" customFormat="1"/>
    <row r="3935" s="851" customFormat="1"/>
    <row r="3936" s="851" customFormat="1"/>
    <row r="3937" s="851" customFormat="1"/>
    <row r="3938" s="851" customFormat="1"/>
    <row r="3939" s="851" customFormat="1"/>
    <row r="3940" s="851" customFormat="1"/>
    <row r="3941" s="851" customFormat="1"/>
    <row r="3942" s="851" customFormat="1"/>
    <row r="3943" s="851" customFormat="1"/>
    <row r="3944" s="851" customFormat="1"/>
    <row r="3945" s="851" customFormat="1"/>
    <row r="3946" s="851" customFormat="1"/>
    <row r="3947" s="851" customFormat="1"/>
    <row r="3948" s="851" customFormat="1"/>
    <row r="3949" s="851" customFormat="1"/>
    <row r="3950" s="851" customFormat="1"/>
    <row r="3951" s="851" customFormat="1"/>
    <row r="3952" s="851" customFormat="1"/>
    <row r="3953" s="851" customFormat="1"/>
    <row r="3954" s="851" customFormat="1"/>
    <row r="3955" s="851" customFormat="1"/>
    <row r="3956" s="851" customFormat="1"/>
    <row r="3957" s="851" customFormat="1"/>
    <row r="3958" s="851" customFormat="1"/>
    <row r="3959" s="851" customFormat="1"/>
    <row r="3960" s="851" customFormat="1"/>
    <row r="3961" s="851" customFormat="1"/>
    <row r="3962" s="851" customFormat="1"/>
    <row r="3963" s="851" customFormat="1"/>
    <row r="3964" s="851" customFormat="1"/>
    <row r="3965" s="851" customFormat="1"/>
    <row r="3966" s="851" customFormat="1"/>
    <row r="3967" s="851" customFormat="1"/>
    <row r="3968" s="851" customFormat="1"/>
    <row r="3969" s="851" customFormat="1"/>
    <row r="3970" s="851" customFormat="1"/>
    <row r="3971" s="851" customFormat="1"/>
    <row r="3972" s="851" customFormat="1"/>
    <row r="3973" s="851" customFormat="1"/>
    <row r="3974" s="851" customFormat="1"/>
    <row r="3975" s="851" customFormat="1"/>
    <row r="3976" s="851" customFormat="1"/>
    <row r="3977" s="851" customFormat="1"/>
    <row r="3978" s="851" customFormat="1"/>
    <row r="3979" s="851" customFormat="1"/>
    <row r="3980" s="851" customFormat="1"/>
    <row r="3981" s="851" customFormat="1"/>
    <row r="3982" s="851" customFormat="1"/>
    <row r="3983" s="851" customFormat="1"/>
    <row r="3984" s="851" customFormat="1"/>
    <row r="3985" s="851" customFormat="1"/>
    <row r="3986" s="851" customFormat="1"/>
    <row r="3987" s="851" customFormat="1"/>
    <row r="3988" s="851" customFormat="1"/>
    <row r="3989" s="851" customFormat="1"/>
    <row r="3990" s="851" customFormat="1"/>
    <row r="3991" s="851" customFormat="1"/>
    <row r="3992" s="851" customFormat="1"/>
    <row r="3993" s="851" customFormat="1"/>
    <row r="3994" s="851" customFormat="1"/>
    <row r="3995" s="851" customFormat="1"/>
    <row r="3996" s="851" customFormat="1"/>
    <row r="3997" s="851" customFormat="1"/>
    <row r="3998" s="851" customFormat="1"/>
    <row r="3999" s="851" customFormat="1"/>
    <row r="4000" s="851" customFormat="1"/>
    <row r="4001" s="851" customFormat="1"/>
    <row r="4002" s="851" customFormat="1"/>
    <row r="4003" s="851" customFormat="1"/>
    <row r="4004" s="851" customFormat="1"/>
    <row r="4005" s="851" customFormat="1"/>
    <row r="4006" s="851" customFormat="1"/>
    <row r="4007" s="851" customFormat="1"/>
    <row r="4008" s="851" customFormat="1"/>
    <row r="4009" s="851" customFormat="1"/>
    <row r="4010" s="851" customFormat="1"/>
    <row r="4011" s="851" customFormat="1"/>
    <row r="4012" s="851" customFormat="1"/>
    <row r="4013" s="851" customFormat="1"/>
    <row r="4014" s="851" customFormat="1"/>
    <row r="4015" s="851" customFormat="1"/>
    <row r="4016" s="851" customFormat="1"/>
    <row r="4017" s="851" customFormat="1"/>
    <row r="4018" s="851" customFormat="1"/>
    <row r="4019" s="851" customFormat="1"/>
    <row r="4020" s="851" customFormat="1"/>
    <row r="4021" s="851" customFormat="1"/>
    <row r="4022" s="851" customFormat="1"/>
    <row r="4023" s="851" customFormat="1"/>
    <row r="4024" s="851" customFormat="1"/>
    <row r="4025" s="851" customFormat="1"/>
    <row r="4026" s="851" customFormat="1"/>
    <row r="4027" s="851" customFormat="1"/>
    <row r="4028" s="851" customFormat="1"/>
    <row r="4029" s="851" customFormat="1"/>
    <row r="4030" s="851" customFormat="1"/>
    <row r="4031" s="851" customFormat="1"/>
    <row r="4032" s="851" customFormat="1"/>
    <row r="4033" s="851" customFormat="1"/>
    <row r="4034" s="851" customFormat="1"/>
    <row r="4035" s="851" customFormat="1"/>
    <row r="4036" s="851" customFormat="1"/>
    <row r="4037" s="851" customFormat="1"/>
    <row r="4038" s="851" customFormat="1"/>
    <row r="4039" s="851" customFormat="1"/>
    <row r="4040" s="851" customFormat="1"/>
    <row r="4041" s="851" customFormat="1"/>
    <row r="4042" s="851" customFormat="1"/>
    <row r="4043" s="851" customFormat="1"/>
    <row r="4044" s="851" customFormat="1"/>
    <row r="4045" s="851" customFormat="1"/>
    <row r="4046" s="851" customFormat="1"/>
    <row r="4047" s="851" customFormat="1"/>
    <row r="4048" s="851" customFormat="1"/>
    <row r="4049" s="851" customFormat="1"/>
    <row r="4050" s="851" customFormat="1"/>
    <row r="4051" s="851" customFormat="1"/>
    <row r="4052" s="851" customFormat="1"/>
    <row r="4053" s="851" customFormat="1"/>
    <row r="4054" s="851" customFormat="1"/>
    <row r="4055" s="851" customFormat="1"/>
    <row r="4056" s="851" customFormat="1"/>
    <row r="4057" s="851" customFormat="1"/>
    <row r="4058" s="851" customFormat="1"/>
    <row r="4059" s="851" customFormat="1"/>
    <row r="4060" s="851" customFormat="1"/>
    <row r="4061" s="851" customFormat="1"/>
    <row r="4062" s="851" customFormat="1"/>
    <row r="4063" s="851" customFormat="1"/>
    <row r="4064" s="851" customFormat="1"/>
    <row r="4065" s="851" customFormat="1"/>
    <row r="4066" s="851" customFormat="1"/>
    <row r="4067" s="851" customFormat="1"/>
    <row r="4068" s="851" customFormat="1"/>
    <row r="4069" s="851" customFormat="1"/>
    <row r="4070" s="851" customFormat="1"/>
    <row r="4071" s="851" customFormat="1"/>
    <row r="4072" s="851" customFormat="1"/>
    <row r="4073" s="851" customFormat="1"/>
    <row r="4074" s="851" customFormat="1"/>
    <row r="4075" s="851" customFormat="1"/>
    <row r="4076" s="851" customFormat="1"/>
    <row r="4077" s="851" customFormat="1"/>
    <row r="4078" s="851" customFormat="1"/>
    <row r="4079" s="851" customFormat="1"/>
    <row r="4080" s="851" customFormat="1"/>
    <row r="4081" s="851" customFormat="1"/>
    <row r="4082" s="851" customFormat="1"/>
    <row r="4083" s="851" customFormat="1"/>
    <row r="4084" s="851" customFormat="1"/>
    <row r="4085" s="851" customFormat="1"/>
    <row r="4086" s="851" customFormat="1"/>
    <row r="4087" s="851" customFormat="1"/>
    <row r="4088" s="851" customFormat="1"/>
    <row r="4089" s="851" customFormat="1"/>
    <row r="4090" s="851" customFormat="1"/>
    <row r="4091" s="851" customFormat="1"/>
    <row r="4092" s="851" customFormat="1"/>
    <row r="4093" s="851" customFormat="1"/>
    <row r="4094" s="851" customFormat="1"/>
    <row r="4095" s="851" customFormat="1"/>
    <row r="4096" s="851" customFormat="1"/>
    <row r="4097" s="851" customFormat="1"/>
    <row r="4098" s="851" customFormat="1"/>
    <row r="4099" s="851" customFormat="1"/>
    <row r="4100" s="851" customFormat="1"/>
    <row r="4101" s="851" customFormat="1"/>
    <row r="4102" s="851" customFormat="1"/>
    <row r="4103" s="851" customFormat="1"/>
    <row r="4104" s="851" customFormat="1"/>
    <row r="4105" s="851" customFormat="1"/>
    <row r="4106" s="851" customFormat="1"/>
    <row r="4107" s="851" customFormat="1"/>
    <row r="4108" s="851" customFormat="1"/>
    <row r="4109" s="851" customFormat="1"/>
    <row r="4110" s="851" customFormat="1"/>
    <row r="4111" s="851" customFormat="1"/>
    <row r="4112" s="851" customFormat="1"/>
    <row r="4113" s="851" customFormat="1"/>
    <row r="4114" s="851" customFormat="1"/>
    <row r="4115" s="851" customFormat="1"/>
    <row r="4116" s="851" customFormat="1"/>
    <row r="4117" s="851" customFormat="1"/>
    <row r="4118" s="851" customFormat="1"/>
    <row r="4119" s="851" customFormat="1"/>
    <row r="4120" s="851" customFormat="1"/>
    <row r="4121" s="851" customFormat="1"/>
    <row r="4122" s="851" customFormat="1"/>
    <row r="4123" s="851" customFormat="1"/>
    <row r="4124" s="851" customFormat="1"/>
    <row r="4125" s="851" customFormat="1"/>
    <row r="4126" s="851" customFormat="1"/>
    <row r="4127" s="851" customFormat="1"/>
    <row r="4128" s="851" customFormat="1"/>
    <row r="4129" s="851" customFormat="1"/>
    <row r="4130" s="851" customFormat="1"/>
    <row r="4131" s="851" customFormat="1"/>
    <row r="4132" s="851" customFormat="1"/>
    <row r="4133" s="851" customFormat="1"/>
    <row r="4134" s="851" customFormat="1"/>
    <row r="4135" s="851" customFormat="1"/>
    <row r="4136" s="851" customFormat="1"/>
    <row r="4137" s="851" customFormat="1"/>
    <row r="4138" s="851" customFormat="1"/>
    <row r="4139" s="851" customFormat="1"/>
    <row r="4140" s="851" customFormat="1"/>
    <row r="4141" s="851" customFormat="1"/>
    <row r="4142" s="851" customFormat="1"/>
    <row r="4143" s="851" customFormat="1"/>
    <row r="4144" s="851" customFormat="1"/>
    <row r="4145" s="851" customFormat="1"/>
    <row r="4146" s="851" customFormat="1"/>
    <row r="4147" s="851" customFormat="1"/>
    <row r="4148" s="851" customFormat="1"/>
    <row r="4149" s="851" customFormat="1"/>
    <row r="4150" s="851" customFormat="1"/>
    <row r="4151" s="851" customFormat="1"/>
    <row r="4152" s="851" customFormat="1"/>
    <row r="4153" s="851" customFormat="1"/>
    <row r="4154" s="851" customFormat="1"/>
    <row r="4155" s="851" customFormat="1"/>
    <row r="4156" s="851" customFormat="1"/>
    <row r="4157" s="851" customFormat="1"/>
    <row r="4158" s="851" customFormat="1"/>
    <row r="4159" s="851" customFormat="1"/>
    <row r="4160" s="851" customFormat="1"/>
    <row r="4161" s="851" customFormat="1"/>
    <row r="4162" s="851" customFormat="1"/>
    <row r="4163" s="851" customFormat="1"/>
    <row r="4164" s="851" customFormat="1"/>
    <row r="4165" s="851" customFormat="1"/>
    <row r="4166" s="851" customFormat="1"/>
    <row r="4167" s="851" customFormat="1"/>
    <row r="4168" s="851" customFormat="1"/>
    <row r="4169" s="851" customFormat="1"/>
    <row r="4170" s="851" customFormat="1"/>
    <row r="4171" s="851" customFormat="1"/>
    <row r="4172" s="851" customFormat="1"/>
    <row r="4173" s="851" customFormat="1"/>
    <row r="4174" s="851" customFormat="1"/>
    <row r="4175" s="851" customFormat="1"/>
    <row r="4176" s="851" customFormat="1"/>
    <row r="4177" s="851" customFormat="1"/>
    <row r="4178" s="851" customFormat="1"/>
    <row r="4179" s="851" customFormat="1"/>
    <row r="4180" s="851" customFormat="1"/>
    <row r="4181" s="851" customFormat="1"/>
    <row r="4182" s="851" customFormat="1"/>
    <row r="4183" s="851" customFormat="1"/>
    <row r="4184" s="851" customFormat="1"/>
    <row r="4185" s="851" customFormat="1"/>
    <row r="4186" s="851" customFormat="1"/>
    <row r="4187" s="851" customFormat="1"/>
    <row r="4188" s="851" customFormat="1"/>
    <row r="4189" s="851" customFormat="1"/>
    <row r="4190" s="851" customFormat="1"/>
    <row r="4191" s="851" customFormat="1"/>
    <row r="4192" s="851" customFormat="1"/>
    <row r="4193" s="851" customFormat="1"/>
    <row r="4194" s="851" customFormat="1"/>
    <row r="4195" s="851" customFormat="1"/>
    <row r="4196" s="851" customFormat="1"/>
    <row r="4197" s="851" customFormat="1"/>
    <row r="4198" s="851" customFormat="1"/>
    <row r="4199" s="851" customFormat="1"/>
    <row r="4200" s="851" customFormat="1"/>
    <row r="4201" s="851" customFormat="1"/>
    <row r="4202" s="851" customFormat="1"/>
    <row r="4203" s="851" customFormat="1"/>
    <row r="4204" s="851" customFormat="1"/>
    <row r="4205" s="851" customFormat="1"/>
    <row r="4206" s="851" customFormat="1"/>
    <row r="4207" s="851" customFormat="1"/>
    <row r="4208" s="851" customFormat="1"/>
    <row r="4209" s="851" customFormat="1"/>
    <row r="4210" s="851" customFormat="1"/>
    <row r="4211" s="851" customFormat="1"/>
    <row r="4212" s="851" customFormat="1"/>
    <row r="4213" s="851" customFormat="1"/>
    <row r="4214" s="851" customFormat="1"/>
    <row r="4215" s="851" customFormat="1"/>
    <row r="4216" s="851" customFormat="1"/>
    <row r="4217" s="851" customFormat="1"/>
    <row r="4218" s="851" customFormat="1"/>
    <row r="4219" s="851" customFormat="1"/>
    <row r="4220" s="851" customFormat="1"/>
    <row r="4221" s="851" customFormat="1"/>
    <row r="4222" s="851" customFormat="1"/>
    <row r="4223" s="851" customFormat="1"/>
    <row r="4224" s="851" customFormat="1"/>
    <row r="4225" s="851" customFormat="1"/>
    <row r="4226" s="851" customFormat="1"/>
    <row r="4227" s="851" customFormat="1"/>
    <row r="4228" s="851" customFormat="1"/>
    <row r="4229" s="851" customFormat="1"/>
    <row r="4230" s="851" customFormat="1"/>
    <row r="4231" s="851" customFormat="1"/>
    <row r="4232" s="851" customFormat="1"/>
    <row r="4233" s="851" customFormat="1"/>
    <row r="4234" s="851" customFormat="1"/>
    <row r="4235" s="851" customFormat="1"/>
    <row r="4236" s="851" customFormat="1"/>
    <row r="4237" s="851" customFormat="1"/>
    <row r="4238" s="851" customFormat="1"/>
    <row r="4239" s="851" customFormat="1"/>
    <row r="4240" s="851" customFormat="1"/>
    <row r="4241" s="851" customFormat="1"/>
    <row r="4242" s="851" customFormat="1"/>
    <row r="4243" s="851" customFormat="1"/>
    <row r="4244" s="851" customFormat="1"/>
    <row r="4245" s="851" customFormat="1"/>
    <row r="4246" s="851" customFormat="1"/>
    <row r="4247" s="851" customFormat="1"/>
    <row r="4248" s="851" customFormat="1"/>
    <row r="4249" s="851" customFormat="1"/>
    <row r="4250" s="851" customFormat="1"/>
    <row r="4251" s="851" customFormat="1"/>
    <row r="4252" s="851" customFormat="1"/>
    <row r="4253" s="851" customFormat="1"/>
    <row r="4254" s="851" customFormat="1"/>
    <row r="4255" s="851" customFormat="1"/>
    <row r="4256" s="851" customFormat="1"/>
    <row r="4257" s="851" customFormat="1"/>
    <row r="4258" s="851" customFormat="1"/>
    <row r="4259" s="851" customFormat="1"/>
    <row r="4260" s="851" customFormat="1"/>
    <row r="4261" s="851" customFormat="1"/>
    <row r="4262" s="851" customFormat="1"/>
    <row r="4263" s="851" customFormat="1"/>
    <row r="4264" s="851" customFormat="1"/>
    <row r="4265" s="851" customFormat="1"/>
    <row r="4266" s="851" customFormat="1"/>
    <row r="4267" s="851" customFormat="1"/>
    <row r="4268" s="851" customFormat="1"/>
    <row r="4269" s="851" customFormat="1"/>
    <row r="4270" s="851" customFormat="1"/>
    <row r="4271" s="851" customFormat="1"/>
    <row r="4272" s="851" customFormat="1"/>
    <row r="4273" s="851" customFormat="1"/>
    <row r="4274" s="851" customFormat="1"/>
    <row r="4275" s="851" customFormat="1"/>
    <row r="4276" s="851" customFormat="1"/>
    <row r="4277" s="851" customFormat="1"/>
    <row r="4278" s="851" customFormat="1"/>
    <row r="4279" s="851" customFormat="1"/>
    <row r="4280" s="851" customFormat="1"/>
    <row r="4281" s="851" customFormat="1"/>
    <row r="4282" s="851" customFormat="1"/>
    <row r="4283" s="851" customFormat="1"/>
    <row r="4284" s="851" customFormat="1"/>
    <row r="4285" s="851" customFormat="1"/>
    <row r="4286" s="851" customFormat="1"/>
    <row r="4287" s="851" customFormat="1"/>
    <row r="4288" s="851" customFormat="1"/>
    <row r="4289" s="851" customFormat="1"/>
    <row r="4290" s="851" customFormat="1"/>
    <row r="4291" s="851" customFormat="1"/>
    <row r="4292" s="851" customFormat="1"/>
    <row r="4293" s="851" customFormat="1"/>
    <row r="4294" s="851" customFormat="1"/>
    <row r="4295" s="851" customFormat="1"/>
    <row r="4296" s="851" customFormat="1"/>
    <row r="4297" s="851" customFormat="1"/>
    <row r="4298" s="851" customFormat="1"/>
    <row r="4299" s="851" customFormat="1"/>
    <row r="4300" s="851" customFormat="1"/>
    <row r="4301" s="851" customFormat="1"/>
    <row r="4302" s="851" customFormat="1"/>
    <row r="4303" s="851" customFormat="1"/>
    <row r="4304" s="851" customFormat="1"/>
    <row r="4305" s="851" customFormat="1"/>
    <row r="4306" s="851" customFormat="1"/>
    <row r="4307" s="851" customFormat="1"/>
    <row r="4308" s="851" customFormat="1"/>
    <row r="4309" s="851" customFormat="1"/>
    <row r="4310" s="851" customFormat="1"/>
    <row r="4311" s="851" customFormat="1"/>
    <row r="4312" s="851" customFormat="1"/>
    <row r="4313" s="851" customFormat="1"/>
    <row r="4314" s="851" customFormat="1"/>
    <row r="4315" s="851" customFormat="1"/>
    <row r="4316" s="851" customFormat="1"/>
    <row r="4317" s="851" customFormat="1"/>
    <row r="4318" s="851" customFormat="1"/>
    <row r="4319" s="851" customFormat="1"/>
    <row r="4320" s="851" customFormat="1"/>
    <row r="4321" s="851" customFormat="1"/>
    <row r="4322" s="851" customFormat="1"/>
    <row r="4323" s="851" customFormat="1"/>
    <row r="4324" s="851" customFormat="1"/>
    <row r="4325" s="851" customFormat="1"/>
    <row r="4326" s="851" customFormat="1"/>
    <row r="4327" s="851" customFormat="1"/>
    <row r="4328" s="851" customFormat="1"/>
    <row r="4329" s="851" customFormat="1"/>
    <row r="4330" s="851" customFormat="1"/>
    <row r="4331" s="851" customFormat="1"/>
    <row r="4332" s="851" customFormat="1"/>
    <row r="4333" s="851" customFormat="1"/>
    <row r="4334" s="851" customFormat="1"/>
    <row r="4335" s="851" customFormat="1"/>
    <row r="4336" s="851" customFormat="1"/>
    <row r="4337" s="851" customFormat="1"/>
    <row r="4338" s="851" customFormat="1"/>
    <row r="4339" s="851" customFormat="1"/>
    <row r="4340" s="851" customFormat="1"/>
    <row r="4341" s="851" customFormat="1"/>
    <row r="4342" s="851" customFormat="1"/>
    <row r="4343" s="851" customFormat="1"/>
    <row r="4344" s="851" customFormat="1"/>
    <row r="4345" s="851" customFormat="1"/>
    <row r="4346" s="851" customFormat="1"/>
    <row r="4347" s="851" customFormat="1"/>
    <row r="4348" s="851" customFormat="1"/>
    <row r="4349" s="851" customFormat="1"/>
    <row r="4350" s="851" customFormat="1"/>
    <row r="4351" s="851" customFormat="1"/>
    <row r="4352" s="851" customFormat="1"/>
    <row r="4353" s="851" customFormat="1"/>
    <row r="4354" s="851" customFormat="1"/>
    <row r="4355" s="851" customFormat="1"/>
    <row r="4356" s="851" customFormat="1"/>
    <row r="4357" s="851" customFormat="1"/>
    <row r="4358" s="851" customFormat="1"/>
    <row r="4359" s="851" customFormat="1"/>
    <row r="4360" s="851" customFormat="1"/>
    <row r="4361" s="851" customFormat="1"/>
    <row r="4362" s="851" customFormat="1"/>
    <row r="4363" s="851" customFormat="1"/>
    <row r="4364" s="851" customFormat="1"/>
    <row r="4365" s="851" customFormat="1"/>
    <row r="4366" s="851" customFormat="1"/>
    <row r="4367" s="851" customFormat="1"/>
    <row r="4368" s="851" customFormat="1"/>
    <row r="4369" s="851" customFormat="1"/>
    <row r="4370" s="851" customFormat="1"/>
    <row r="4371" s="851" customFormat="1"/>
    <row r="4372" s="851" customFormat="1"/>
    <row r="4373" s="851" customFormat="1"/>
    <row r="4374" s="851" customFormat="1"/>
    <row r="4375" s="851" customFormat="1"/>
    <row r="4376" s="851" customFormat="1"/>
    <row r="4377" s="851" customFormat="1"/>
    <row r="4378" s="851" customFormat="1"/>
    <row r="4379" s="851" customFormat="1"/>
    <row r="4380" s="851" customFormat="1"/>
    <row r="4381" s="851" customFormat="1"/>
    <row r="4382" s="851" customFormat="1"/>
    <row r="4383" s="851" customFormat="1"/>
    <row r="4384" s="851" customFormat="1"/>
    <row r="4385" s="851" customFormat="1"/>
    <row r="4386" s="851" customFormat="1"/>
    <row r="4387" s="851" customFormat="1"/>
    <row r="4388" s="851" customFormat="1"/>
    <row r="4389" s="851" customFormat="1"/>
    <row r="4390" s="851" customFormat="1"/>
    <row r="4391" s="851" customFormat="1"/>
    <row r="4392" s="851" customFormat="1"/>
    <row r="4393" s="851" customFormat="1"/>
    <row r="4394" s="851" customFormat="1"/>
    <row r="4395" s="851" customFormat="1"/>
    <row r="4396" s="851" customFormat="1"/>
    <row r="4397" s="851" customFormat="1"/>
    <row r="4398" s="851" customFormat="1"/>
    <row r="4399" s="851" customFormat="1"/>
    <row r="4400" s="851" customFormat="1"/>
    <row r="4401" s="851" customFormat="1"/>
    <row r="4402" s="851" customFormat="1"/>
    <row r="4403" s="851" customFormat="1"/>
    <row r="4404" s="851" customFormat="1"/>
    <row r="4405" s="851" customFormat="1"/>
    <row r="4406" s="851" customFormat="1"/>
    <row r="4407" s="851" customFormat="1"/>
    <row r="4408" s="851" customFormat="1"/>
    <row r="4409" s="851" customFormat="1"/>
    <row r="4410" s="851" customFormat="1"/>
    <row r="4411" s="851" customFormat="1"/>
    <row r="4412" s="851" customFormat="1"/>
    <row r="4413" s="851" customFormat="1"/>
    <row r="4414" s="851" customFormat="1"/>
    <row r="4415" s="851" customFormat="1"/>
    <row r="4416" s="851" customFormat="1"/>
    <row r="4417" s="851" customFormat="1"/>
    <row r="4418" s="851" customFormat="1"/>
    <row r="4419" s="851" customFormat="1"/>
    <row r="4420" s="851" customFormat="1"/>
    <row r="4421" s="851" customFormat="1"/>
    <row r="4422" s="851" customFormat="1"/>
    <row r="4423" s="851" customFormat="1"/>
    <row r="4424" s="851" customFormat="1"/>
    <row r="4425" s="851" customFormat="1"/>
    <row r="4426" s="851" customFormat="1"/>
    <row r="4427" s="851" customFormat="1"/>
    <row r="4428" s="851" customFormat="1"/>
    <row r="4429" s="851" customFormat="1"/>
    <row r="4430" s="851" customFormat="1"/>
    <row r="4431" s="851" customFormat="1"/>
    <row r="4432" s="851" customFormat="1"/>
    <row r="4433" s="851" customFormat="1"/>
    <row r="4434" s="851" customFormat="1"/>
    <row r="4435" s="851" customFormat="1"/>
    <row r="4436" s="851" customFormat="1"/>
    <row r="4437" s="851" customFormat="1"/>
    <row r="4438" s="851" customFormat="1"/>
    <row r="4439" s="851" customFormat="1"/>
    <row r="4440" s="851" customFormat="1"/>
    <row r="4441" s="851" customFormat="1"/>
    <row r="4442" s="851" customFormat="1"/>
    <row r="4443" s="851" customFormat="1"/>
    <row r="4444" s="851" customFormat="1"/>
    <row r="4445" s="851" customFormat="1"/>
    <row r="4446" s="851" customFormat="1"/>
    <row r="4447" s="851" customFormat="1"/>
    <row r="4448" s="851" customFormat="1"/>
    <row r="4449" s="851" customFormat="1"/>
    <row r="4450" s="851" customFormat="1"/>
    <row r="4451" s="851" customFormat="1"/>
    <row r="4452" s="851" customFormat="1"/>
    <row r="4453" s="851" customFormat="1"/>
    <row r="4454" s="851" customFormat="1"/>
    <row r="4455" s="851" customFormat="1"/>
    <row r="4456" s="851" customFormat="1"/>
    <row r="4457" s="851" customFormat="1"/>
    <row r="4458" s="851" customFormat="1"/>
    <row r="4459" s="851" customFormat="1"/>
    <row r="4460" s="851" customFormat="1"/>
    <row r="4461" s="851" customFormat="1"/>
    <row r="4462" s="851" customFormat="1"/>
    <row r="4463" s="851" customFormat="1"/>
    <row r="4464" s="851" customFormat="1"/>
    <row r="4465" s="851" customFormat="1"/>
    <row r="4466" s="851" customFormat="1"/>
    <row r="4467" s="851" customFormat="1"/>
    <row r="4468" s="851" customFormat="1"/>
    <row r="4469" s="851" customFormat="1"/>
    <row r="4470" s="851" customFormat="1"/>
    <row r="4471" s="851" customFormat="1"/>
    <row r="4472" s="851" customFormat="1"/>
    <row r="4473" s="851" customFormat="1"/>
    <row r="4474" s="851" customFormat="1"/>
    <row r="4475" s="851" customFormat="1"/>
    <row r="4476" s="851" customFormat="1"/>
    <row r="4477" s="851" customFormat="1"/>
    <row r="4478" s="851" customFormat="1"/>
    <row r="4479" s="851" customFormat="1"/>
    <row r="4480" s="851" customFormat="1"/>
    <row r="4481" s="851" customFormat="1"/>
    <row r="4482" s="851" customFormat="1"/>
    <row r="4483" s="851" customFormat="1"/>
    <row r="4484" s="851" customFormat="1"/>
    <row r="4485" s="851" customFormat="1"/>
    <row r="4486" s="851" customFormat="1"/>
    <row r="4487" s="851" customFormat="1"/>
    <row r="4488" s="851" customFormat="1"/>
    <row r="4489" s="851" customFormat="1"/>
    <row r="4490" s="851" customFormat="1"/>
    <row r="4491" s="851" customFormat="1"/>
    <row r="4492" s="851" customFormat="1"/>
    <row r="4493" s="851" customFormat="1"/>
    <row r="4494" s="851" customFormat="1"/>
    <row r="4495" s="851" customFormat="1"/>
    <row r="4496" s="851" customFormat="1"/>
    <row r="4497" s="851" customFormat="1"/>
    <row r="4498" s="851" customFormat="1"/>
    <row r="4499" s="851" customFormat="1"/>
    <row r="4500" s="851" customFormat="1"/>
    <row r="4501" s="851" customFormat="1"/>
    <row r="4502" s="851" customFormat="1"/>
    <row r="4503" s="851" customFormat="1"/>
    <row r="4504" s="851" customFormat="1"/>
    <row r="4505" s="851" customFormat="1"/>
    <row r="4506" s="851" customFormat="1"/>
    <row r="4507" s="851" customFormat="1"/>
    <row r="4508" s="851" customFormat="1"/>
    <row r="4509" s="851" customFormat="1"/>
    <row r="4510" s="851" customFormat="1"/>
    <row r="4511" s="851" customFormat="1"/>
    <row r="4512" s="851" customFormat="1"/>
    <row r="4513" s="851" customFormat="1"/>
    <row r="4514" s="851" customFormat="1"/>
    <row r="4515" s="851" customFormat="1"/>
    <row r="4516" s="851" customFormat="1"/>
    <row r="4517" s="851" customFormat="1"/>
    <row r="4518" s="851" customFormat="1"/>
    <row r="4519" s="851" customFormat="1"/>
    <row r="4520" s="851" customFormat="1"/>
    <row r="4521" s="851" customFormat="1"/>
    <row r="4522" s="851" customFormat="1"/>
    <row r="4523" s="851" customFormat="1"/>
    <row r="4524" s="851" customFormat="1"/>
    <row r="4525" s="851" customFormat="1"/>
    <row r="4526" s="851" customFormat="1"/>
    <row r="4527" s="851" customFormat="1"/>
    <row r="4528" s="851" customFormat="1"/>
    <row r="4529" s="851" customFormat="1"/>
    <row r="4530" s="851" customFormat="1"/>
    <row r="4531" s="851" customFormat="1"/>
    <row r="4532" s="851" customFormat="1"/>
    <row r="4533" s="851" customFormat="1"/>
    <row r="4534" s="851" customFormat="1"/>
    <row r="4535" s="851" customFormat="1"/>
    <row r="4536" s="851" customFormat="1"/>
    <row r="4537" s="851" customFormat="1"/>
    <row r="4538" s="851" customFormat="1"/>
    <row r="4539" s="851" customFormat="1"/>
    <row r="4540" s="851" customFormat="1"/>
    <row r="4541" s="851" customFormat="1"/>
    <row r="4542" s="851" customFormat="1"/>
    <row r="4543" s="851" customFormat="1"/>
    <row r="4544" s="851" customFormat="1"/>
    <row r="4545" s="851" customFormat="1"/>
    <row r="4546" s="851" customFormat="1"/>
    <row r="4547" s="851" customFormat="1"/>
    <row r="4548" s="851" customFormat="1"/>
    <row r="4549" s="851" customFormat="1"/>
    <row r="4550" s="851" customFormat="1"/>
    <row r="4551" s="851" customFormat="1"/>
    <row r="4552" s="851" customFormat="1"/>
    <row r="4553" s="851" customFormat="1"/>
    <row r="4554" s="851" customFormat="1"/>
    <row r="4555" s="851" customFormat="1"/>
    <row r="4556" s="851" customFormat="1"/>
    <row r="4557" s="851" customFormat="1"/>
    <row r="4558" s="851" customFormat="1"/>
    <row r="4559" s="851" customFormat="1"/>
    <row r="4560" s="851" customFormat="1"/>
    <row r="4561" s="851" customFormat="1"/>
    <row r="4562" s="851" customFormat="1"/>
    <row r="4563" s="851" customFormat="1"/>
    <row r="4564" s="851" customFormat="1"/>
    <row r="4565" s="851" customFormat="1"/>
    <row r="4566" s="851" customFormat="1"/>
    <row r="4567" s="851" customFormat="1"/>
    <row r="4568" s="851" customFormat="1"/>
    <row r="4569" s="851" customFormat="1"/>
    <row r="4570" s="851" customFormat="1"/>
    <row r="4571" s="851" customFormat="1"/>
    <row r="4572" s="851" customFormat="1"/>
    <row r="4573" s="851" customFormat="1"/>
    <row r="4574" s="851" customFormat="1"/>
    <row r="4575" s="851" customFormat="1"/>
    <row r="4576" s="851" customFormat="1"/>
    <row r="4577" s="851" customFormat="1"/>
    <row r="4578" s="851" customFormat="1"/>
    <row r="4579" s="851" customFormat="1"/>
    <row r="4580" s="851" customFormat="1"/>
    <row r="4581" s="851" customFormat="1"/>
    <row r="4582" s="851" customFormat="1"/>
    <row r="4583" s="851" customFormat="1"/>
    <row r="4584" s="851" customFormat="1"/>
    <row r="4585" s="851" customFormat="1"/>
    <row r="4586" s="851" customFormat="1"/>
    <row r="4587" s="851" customFormat="1"/>
    <row r="4588" s="851" customFormat="1"/>
    <row r="4589" s="851" customFormat="1"/>
    <row r="4590" s="851" customFormat="1"/>
    <row r="4591" s="851" customFormat="1"/>
    <row r="4592" s="851" customFormat="1"/>
    <row r="4593" s="851" customFormat="1"/>
    <row r="4594" s="851" customFormat="1"/>
    <row r="4595" s="851" customFormat="1"/>
    <row r="4596" s="851" customFormat="1"/>
    <row r="4597" s="851" customFormat="1"/>
    <row r="4598" s="851" customFormat="1"/>
    <row r="4599" s="851" customFormat="1"/>
    <row r="4600" s="851" customFormat="1"/>
    <row r="4601" s="851" customFormat="1"/>
    <row r="4602" s="851" customFormat="1"/>
    <row r="4603" s="851" customFormat="1"/>
    <row r="4604" s="851" customFormat="1"/>
    <row r="4605" s="851" customFormat="1"/>
    <row r="4606" s="851" customFormat="1"/>
    <row r="4607" s="851" customFormat="1"/>
    <row r="4608" s="851" customFormat="1"/>
    <row r="4609" s="851" customFormat="1"/>
    <row r="4610" s="851" customFormat="1"/>
    <row r="4611" s="851" customFormat="1"/>
    <row r="4612" s="851" customFormat="1"/>
    <row r="4613" s="851" customFormat="1"/>
    <row r="4614" s="851" customFormat="1"/>
    <row r="4615" s="851" customFormat="1"/>
    <row r="4616" s="851" customFormat="1"/>
    <row r="4617" s="851" customFormat="1"/>
    <row r="4618" s="851" customFormat="1"/>
    <row r="4619" s="851" customFormat="1"/>
    <row r="4620" s="851" customFormat="1"/>
    <row r="4621" s="851" customFormat="1"/>
    <row r="4622" s="851" customFormat="1"/>
    <row r="4623" s="851" customFormat="1"/>
    <row r="4624" s="851" customFormat="1"/>
    <row r="4625" s="851" customFormat="1"/>
    <row r="4626" s="851" customFormat="1"/>
    <row r="4627" s="851" customFormat="1"/>
    <row r="4628" s="851" customFormat="1"/>
    <row r="4629" s="851" customFormat="1"/>
    <row r="4630" s="851" customFormat="1"/>
    <row r="4631" s="851" customFormat="1"/>
    <row r="4632" s="851" customFormat="1"/>
    <row r="4633" s="851" customFormat="1"/>
    <row r="4634" s="851" customFormat="1"/>
    <row r="4635" s="851" customFormat="1"/>
    <row r="4636" s="851" customFormat="1"/>
    <row r="4637" s="851" customFormat="1"/>
    <row r="4638" s="851" customFormat="1"/>
    <row r="4639" s="851" customFormat="1"/>
    <row r="4640" s="851" customFormat="1"/>
    <row r="4641" s="851" customFormat="1"/>
    <row r="4642" s="851" customFormat="1"/>
    <row r="4643" s="851" customFormat="1"/>
    <row r="4644" s="851" customFormat="1"/>
    <row r="4645" s="851" customFormat="1"/>
    <row r="4646" s="851" customFormat="1"/>
    <row r="4647" s="851" customFormat="1"/>
    <row r="4648" s="851" customFormat="1"/>
    <row r="4649" s="851" customFormat="1"/>
    <row r="4650" s="851" customFormat="1"/>
    <row r="4651" s="851" customFormat="1"/>
    <row r="4652" s="851" customFormat="1"/>
    <row r="4653" s="851" customFormat="1"/>
    <row r="4654" s="851" customFormat="1"/>
    <row r="4655" s="851" customFormat="1"/>
    <row r="4656" s="851" customFormat="1"/>
    <row r="4657" s="851" customFormat="1"/>
    <row r="4658" s="851" customFormat="1"/>
    <row r="4659" s="851" customFormat="1"/>
    <row r="4660" s="851" customFormat="1"/>
    <row r="4661" s="851" customFormat="1"/>
    <row r="4662" s="851" customFormat="1"/>
    <row r="4663" s="851" customFormat="1"/>
    <row r="4664" s="851" customFormat="1"/>
    <row r="4665" s="851" customFormat="1"/>
    <row r="4666" s="851" customFormat="1"/>
    <row r="4667" s="851" customFormat="1"/>
    <row r="4668" s="851" customFormat="1"/>
    <row r="4669" s="851" customFormat="1"/>
    <row r="4670" s="851" customFormat="1"/>
    <row r="4671" s="851" customFormat="1"/>
    <row r="4672" s="851" customFormat="1"/>
    <row r="4673" s="851" customFormat="1"/>
    <row r="4674" s="851" customFormat="1"/>
    <row r="4675" s="851" customFormat="1"/>
    <row r="4676" s="851" customFormat="1"/>
    <row r="4677" s="851" customFormat="1"/>
    <row r="4678" s="851" customFormat="1"/>
    <row r="4679" s="851" customFormat="1"/>
    <row r="4680" s="851" customFormat="1"/>
    <row r="4681" s="851" customFormat="1"/>
    <row r="4682" s="851" customFormat="1"/>
    <row r="4683" s="851" customFormat="1"/>
    <row r="4684" s="851" customFormat="1"/>
    <row r="4685" s="851" customFormat="1"/>
    <row r="4686" s="851" customFormat="1"/>
    <row r="4687" s="851" customFormat="1"/>
    <row r="4688" s="851" customFormat="1"/>
    <row r="4689" s="851" customFormat="1"/>
    <row r="4690" s="851" customFormat="1"/>
    <row r="4691" s="851" customFormat="1"/>
    <row r="4692" s="851" customFormat="1"/>
    <row r="4693" s="851" customFormat="1"/>
    <row r="4694" s="851" customFormat="1"/>
    <row r="4695" s="851" customFormat="1"/>
    <row r="4696" s="851" customFormat="1"/>
    <row r="4697" s="851" customFormat="1"/>
    <row r="4698" s="851" customFormat="1"/>
    <row r="4699" s="851" customFormat="1"/>
    <row r="4700" s="851" customFormat="1"/>
    <row r="4701" s="851" customFormat="1"/>
    <row r="4702" s="851" customFormat="1"/>
    <row r="4703" s="851" customFormat="1"/>
    <row r="4704" s="851" customFormat="1"/>
    <row r="4705" s="851" customFormat="1"/>
    <row r="4706" s="851" customFormat="1"/>
    <row r="4707" s="851" customFormat="1"/>
    <row r="4708" s="851" customFormat="1"/>
    <row r="4709" s="851" customFormat="1"/>
    <row r="4710" s="851" customFormat="1"/>
    <row r="4711" s="851" customFormat="1"/>
    <row r="4712" s="851" customFormat="1"/>
    <row r="4713" s="851" customFormat="1"/>
    <row r="4714" s="851" customFormat="1"/>
    <row r="4715" s="851" customFormat="1"/>
    <row r="4716" s="851" customFormat="1"/>
    <row r="4717" s="851" customFormat="1"/>
    <row r="4718" s="851" customFormat="1"/>
    <row r="4719" s="851" customFormat="1"/>
    <row r="4720" s="851" customFormat="1"/>
    <row r="4721" s="851" customFormat="1"/>
    <row r="4722" s="851" customFormat="1"/>
    <row r="4723" s="851" customFormat="1"/>
    <row r="4724" s="851" customFormat="1"/>
    <row r="4725" s="851" customFormat="1"/>
    <row r="4726" s="851" customFormat="1"/>
    <row r="4727" s="851" customFormat="1"/>
    <row r="4728" s="851" customFormat="1"/>
    <row r="4729" s="851" customFormat="1"/>
    <row r="4730" s="851" customFormat="1"/>
    <row r="4731" s="851" customFormat="1"/>
    <row r="4732" s="851" customFormat="1"/>
    <row r="4733" s="851" customFormat="1"/>
    <row r="4734" s="851" customFormat="1"/>
    <row r="4735" s="851" customFormat="1"/>
    <row r="4736" s="851" customFormat="1"/>
    <row r="4737" s="851" customFormat="1"/>
    <row r="4738" s="851" customFormat="1"/>
    <row r="4739" s="851" customFormat="1"/>
    <row r="4740" s="851" customFormat="1"/>
    <row r="4741" s="851" customFormat="1"/>
    <row r="4742" s="851" customFormat="1"/>
    <row r="4743" s="851" customFormat="1"/>
    <row r="4744" s="851" customFormat="1"/>
    <row r="4745" s="851" customFormat="1"/>
    <row r="4746" s="851" customFormat="1"/>
    <row r="4747" s="851" customFormat="1"/>
    <row r="4748" s="851" customFormat="1"/>
    <row r="4749" s="851" customFormat="1"/>
    <row r="4750" s="851" customFormat="1"/>
    <row r="4751" s="851" customFormat="1"/>
    <row r="4752" s="851" customFormat="1"/>
    <row r="4753" s="851" customFormat="1"/>
    <row r="4754" s="851" customFormat="1"/>
    <row r="4755" s="851" customFormat="1"/>
    <row r="4756" s="851" customFormat="1"/>
    <row r="4757" s="851" customFormat="1"/>
    <row r="4758" s="851" customFormat="1"/>
    <row r="4759" s="851" customFormat="1"/>
    <row r="4760" s="851" customFormat="1"/>
    <row r="4761" s="851" customFormat="1"/>
    <row r="4762" s="851" customFormat="1"/>
    <row r="4763" s="851" customFormat="1"/>
    <row r="4764" s="851" customFormat="1"/>
    <row r="4765" s="851" customFormat="1"/>
    <row r="4766" s="851" customFormat="1"/>
    <row r="4767" s="851" customFormat="1"/>
    <row r="4768" s="851" customFormat="1"/>
    <row r="4769" s="851" customFormat="1"/>
    <row r="4770" s="851" customFormat="1"/>
    <row r="4771" s="851" customFormat="1"/>
    <row r="4772" s="851" customFormat="1"/>
    <row r="4773" s="851" customFormat="1"/>
    <row r="4774" s="851" customFormat="1"/>
    <row r="4775" s="851" customFormat="1"/>
    <row r="4776" s="851" customFormat="1"/>
    <row r="4777" s="851" customFormat="1"/>
    <row r="4778" s="851" customFormat="1"/>
    <row r="4779" s="851" customFormat="1"/>
    <row r="4780" s="851" customFormat="1"/>
    <row r="4781" s="851" customFormat="1"/>
    <row r="4782" s="851" customFormat="1"/>
    <row r="4783" s="851" customFormat="1"/>
    <row r="4784" s="851" customFormat="1"/>
    <row r="4785" s="851" customFormat="1"/>
    <row r="4786" s="851" customFormat="1"/>
    <row r="4787" s="851" customFormat="1"/>
    <row r="4788" s="851" customFormat="1"/>
    <row r="4789" s="851" customFormat="1"/>
    <row r="4790" s="851" customFormat="1"/>
    <row r="4791" s="851" customFormat="1"/>
    <row r="4792" s="851" customFormat="1"/>
    <row r="4793" s="851" customFormat="1"/>
    <row r="4794" s="851" customFormat="1"/>
    <row r="4795" s="851" customFormat="1"/>
    <row r="4796" s="851" customFormat="1"/>
    <row r="4797" s="851" customFormat="1"/>
    <row r="4798" s="851" customFormat="1"/>
    <row r="4799" s="851" customFormat="1"/>
    <row r="4800" s="851" customFormat="1"/>
    <row r="4801" s="851" customFormat="1"/>
    <row r="4802" s="851" customFormat="1"/>
    <row r="4803" s="851" customFormat="1"/>
    <row r="4804" s="851" customFormat="1"/>
    <row r="4805" s="851" customFormat="1"/>
    <row r="4806" s="851" customFormat="1"/>
    <row r="4807" s="851" customFormat="1"/>
    <row r="4808" s="851" customFormat="1"/>
    <row r="4809" s="851" customFormat="1"/>
    <row r="4810" s="851" customFormat="1"/>
    <row r="4811" s="851" customFormat="1"/>
    <row r="4812" s="851" customFormat="1"/>
    <row r="4813" s="851" customFormat="1"/>
    <row r="4814" s="851" customFormat="1"/>
    <row r="4815" s="851" customFormat="1"/>
    <row r="4816" s="851" customFormat="1"/>
    <row r="4817" s="851" customFormat="1"/>
    <row r="4818" s="851" customFormat="1"/>
    <row r="4819" s="851" customFormat="1"/>
    <row r="4820" s="851" customFormat="1"/>
    <row r="4821" s="851" customFormat="1"/>
    <row r="4822" s="851" customFormat="1"/>
    <row r="4823" s="851" customFormat="1"/>
    <row r="4824" s="851" customFormat="1"/>
    <row r="4825" s="851" customFormat="1"/>
    <row r="4826" s="851" customFormat="1"/>
    <row r="4827" s="851" customFormat="1"/>
    <row r="4828" s="851" customFormat="1"/>
    <row r="4829" s="851" customFormat="1"/>
    <row r="4830" s="851" customFormat="1"/>
    <row r="4831" s="851" customFormat="1"/>
    <row r="4832" s="851" customFormat="1"/>
    <row r="4833" s="851" customFormat="1"/>
    <row r="4834" s="851" customFormat="1"/>
    <row r="4835" s="851" customFormat="1"/>
    <row r="4836" s="851" customFormat="1"/>
    <row r="4837" s="851" customFormat="1"/>
    <row r="4838" s="851" customFormat="1"/>
    <row r="4839" s="851" customFormat="1"/>
    <row r="4840" s="851" customFormat="1"/>
    <row r="4841" s="851" customFormat="1"/>
    <row r="4842" s="851" customFormat="1"/>
    <row r="4843" s="851" customFormat="1"/>
    <row r="4844" s="851" customFormat="1"/>
    <row r="4845" s="851" customFormat="1"/>
    <row r="4846" s="851" customFormat="1"/>
    <row r="4847" s="851" customFormat="1"/>
    <row r="4848" s="851" customFormat="1"/>
    <row r="4849" s="851" customFormat="1"/>
    <row r="4850" s="851" customFormat="1"/>
    <row r="4851" s="851" customFormat="1"/>
    <row r="4852" s="851" customFormat="1"/>
    <row r="4853" s="851" customFormat="1"/>
    <row r="4854" s="851" customFormat="1"/>
    <row r="4855" s="851" customFormat="1"/>
    <row r="4856" s="851" customFormat="1"/>
    <row r="4857" s="851" customFormat="1"/>
    <row r="4858" s="851" customFormat="1"/>
    <row r="4859" s="851" customFormat="1"/>
    <row r="4860" s="851" customFormat="1"/>
    <row r="4861" s="851" customFormat="1"/>
    <row r="4862" s="851" customFormat="1"/>
    <row r="4863" s="851" customFormat="1"/>
    <row r="4864" s="851" customFormat="1"/>
    <row r="4865" s="851" customFormat="1"/>
    <row r="4866" s="851" customFormat="1"/>
    <row r="4867" s="851" customFormat="1"/>
    <row r="4868" s="851" customFormat="1"/>
    <row r="4869" s="851" customFormat="1"/>
    <row r="4870" s="851" customFormat="1"/>
    <row r="4871" s="851" customFormat="1"/>
    <row r="4872" s="851" customFormat="1"/>
    <row r="4873" s="851" customFormat="1"/>
    <row r="4874" s="851" customFormat="1"/>
    <row r="4875" s="851" customFormat="1"/>
    <row r="4876" s="851" customFormat="1"/>
    <row r="4877" s="851" customFormat="1"/>
    <row r="4878" s="851" customFormat="1"/>
    <row r="4879" s="851" customFormat="1"/>
    <row r="4880" s="851" customFormat="1"/>
    <row r="4881" s="851" customFormat="1"/>
    <row r="4882" s="851" customFormat="1"/>
    <row r="4883" s="851" customFormat="1"/>
    <row r="4884" s="851" customFormat="1"/>
    <row r="4885" s="851" customFormat="1"/>
    <row r="4886" s="851" customFormat="1"/>
    <row r="4887" s="851" customFormat="1"/>
    <row r="4888" s="851" customFormat="1"/>
    <row r="4889" s="851" customFormat="1"/>
    <row r="4890" s="851" customFormat="1"/>
    <row r="4891" s="851" customFormat="1"/>
    <row r="4892" s="851" customFormat="1"/>
    <row r="4893" s="851" customFormat="1"/>
    <row r="4894" s="851" customFormat="1"/>
    <row r="4895" s="851" customFormat="1"/>
    <row r="4896" s="851" customFormat="1"/>
    <row r="4897" s="851" customFormat="1"/>
    <row r="4898" s="851" customFormat="1"/>
    <row r="4899" s="851" customFormat="1"/>
    <row r="4900" s="851" customFormat="1"/>
    <row r="4901" s="851" customFormat="1"/>
    <row r="4902" s="851" customFormat="1"/>
    <row r="4903" s="851" customFormat="1"/>
    <row r="4904" s="851" customFormat="1"/>
    <row r="4905" s="851" customFormat="1"/>
    <row r="4906" s="851" customFormat="1"/>
    <row r="4907" s="851" customFormat="1"/>
    <row r="4908" s="851" customFormat="1"/>
    <row r="4909" s="851" customFormat="1"/>
    <row r="4910" s="851" customFormat="1"/>
    <row r="4911" s="851" customFormat="1"/>
    <row r="4912" s="851" customFormat="1"/>
    <row r="4913" s="851" customFormat="1"/>
    <row r="4914" s="851" customFormat="1"/>
    <row r="4915" s="851" customFormat="1"/>
    <row r="4916" s="851" customFormat="1"/>
    <row r="4917" s="851" customFormat="1"/>
    <row r="4918" s="851" customFormat="1"/>
    <row r="4919" s="851" customFormat="1"/>
    <row r="4920" s="851" customFormat="1"/>
    <row r="4921" s="851" customFormat="1"/>
    <row r="4922" s="851" customFormat="1"/>
    <row r="4923" s="851" customFormat="1"/>
    <row r="4924" s="851" customFormat="1"/>
    <row r="4925" s="851" customFormat="1"/>
    <row r="4926" s="851" customFormat="1"/>
    <row r="4927" s="851" customFormat="1"/>
    <row r="4928" s="851" customFormat="1"/>
    <row r="4929" s="851" customFormat="1"/>
    <row r="4930" s="851" customFormat="1"/>
    <row r="4931" s="851" customFormat="1"/>
    <row r="4932" s="851" customFormat="1"/>
    <row r="4933" s="851" customFormat="1"/>
    <row r="4934" s="851" customFormat="1"/>
    <row r="4935" s="851" customFormat="1"/>
    <row r="4936" s="851" customFormat="1"/>
    <row r="4937" s="851" customFormat="1"/>
    <row r="4938" s="851" customFormat="1"/>
    <row r="4939" s="851" customFormat="1"/>
    <row r="4940" s="851" customFormat="1"/>
    <row r="4941" s="851" customFormat="1"/>
    <row r="4942" s="851" customFormat="1"/>
    <row r="4943" s="851" customFormat="1"/>
    <row r="4944" s="851" customFormat="1"/>
    <row r="4945" s="851" customFormat="1"/>
    <row r="4946" s="851" customFormat="1"/>
    <row r="4947" s="851" customFormat="1"/>
    <row r="4948" s="851" customFormat="1"/>
    <row r="4949" s="851" customFormat="1"/>
    <row r="4950" s="851" customFormat="1"/>
    <row r="4951" s="851" customFormat="1"/>
    <row r="4952" s="851" customFormat="1"/>
    <row r="4953" s="851" customFormat="1"/>
    <row r="4954" s="851" customFormat="1"/>
    <row r="4955" s="851" customFormat="1"/>
    <row r="4956" s="851" customFormat="1"/>
    <row r="4957" s="851" customFormat="1"/>
    <row r="4958" s="851" customFormat="1"/>
    <row r="4959" s="851" customFormat="1"/>
    <row r="4960" s="851" customFormat="1"/>
    <row r="4961" s="851" customFormat="1"/>
    <row r="4962" s="851" customFormat="1"/>
    <row r="4963" s="851" customFormat="1"/>
    <row r="4964" s="851" customFormat="1"/>
    <row r="4965" s="851" customFormat="1"/>
    <row r="4966" s="851" customFormat="1"/>
    <row r="4967" s="851" customFormat="1"/>
    <row r="4968" s="851" customFormat="1"/>
    <row r="4969" s="851" customFormat="1"/>
    <row r="4970" s="851" customFormat="1"/>
    <row r="4971" s="851" customFormat="1"/>
    <row r="4972" s="851" customFormat="1"/>
    <row r="4973" s="851" customFormat="1"/>
    <row r="4974" s="851" customFormat="1"/>
    <row r="4975" s="851" customFormat="1"/>
    <row r="4976" s="851" customFormat="1"/>
    <row r="4977" s="851" customFormat="1"/>
    <row r="4978" s="851" customFormat="1"/>
    <row r="4979" s="851" customFormat="1"/>
    <row r="4980" s="851" customFormat="1"/>
    <row r="4981" s="851" customFormat="1"/>
    <row r="4982" s="851" customFormat="1"/>
    <row r="4983" s="851" customFormat="1"/>
    <row r="4984" s="851" customFormat="1"/>
    <row r="4985" s="851" customFormat="1"/>
    <row r="4986" s="851" customFormat="1"/>
    <row r="4987" s="851" customFormat="1"/>
    <row r="4988" s="851" customFormat="1"/>
    <row r="4989" s="851" customFormat="1"/>
    <row r="4990" s="851" customFormat="1"/>
    <row r="4991" s="851" customFormat="1"/>
    <row r="4992" s="851" customFormat="1"/>
    <row r="4993" s="851" customFormat="1"/>
    <row r="4994" s="851" customFormat="1"/>
    <row r="4995" s="851" customFormat="1"/>
    <row r="4996" s="851" customFormat="1"/>
    <row r="4997" s="851" customFormat="1"/>
    <row r="4998" s="851" customFormat="1"/>
    <row r="4999" s="851" customFormat="1"/>
    <row r="5000" s="851" customFormat="1"/>
    <row r="5001" s="851" customFormat="1"/>
    <row r="5002" s="851" customFormat="1"/>
    <row r="5003" s="851" customFormat="1"/>
    <row r="5004" s="851" customFormat="1"/>
    <row r="5005" s="851" customFormat="1"/>
    <row r="5006" s="851" customFormat="1"/>
    <row r="5007" s="851" customFormat="1"/>
    <row r="5008" s="851" customFormat="1"/>
    <row r="5009" s="851" customFormat="1"/>
    <row r="5010" s="851" customFormat="1"/>
    <row r="5011" s="851" customFormat="1"/>
    <row r="5012" s="851" customFormat="1"/>
    <row r="5013" s="851" customFormat="1"/>
    <row r="5014" s="851" customFormat="1"/>
    <row r="5015" s="851" customFormat="1"/>
    <row r="5016" s="851" customFormat="1"/>
    <row r="5017" s="851" customFormat="1"/>
    <row r="5018" s="851" customFormat="1"/>
    <row r="5019" s="851" customFormat="1"/>
    <row r="5020" s="851" customFormat="1"/>
    <row r="5021" s="851" customFormat="1"/>
    <row r="5022" s="851" customFormat="1"/>
    <row r="5023" s="851" customFormat="1"/>
    <row r="5024" s="851" customFormat="1"/>
    <row r="5025" s="851" customFormat="1"/>
    <row r="5026" s="851" customFormat="1"/>
    <row r="5027" s="851" customFormat="1"/>
    <row r="5028" s="851" customFormat="1"/>
    <row r="5029" s="851" customFormat="1"/>
    <row r="5030" s="851" customFormat="1"/>
    <row r="5031" s="851" customFormat="1"/>
    <row r="5032" s="851" customFormat="1"/>
    <row r="5033" s="851" customFormat="1"/>
    <row r="5034" s="851" customFormat="1"/>
    <row r="5035" s="851" customFormat="1"/>
    <row r="5036" s="851" customFormat="1"/>
    <row r="5037" s="851" customFormat="1"/>
    <row r="5038" s="851" customFormat="1"/>
    <row r="5039" s="851" customFormat="1"/>
    <row r="5040" s="851" customFormat="1"/>
    <row r="5041" s="851" customFormat="1"/>
    <row r="5042" s="851" customFormat="1"/>
    <row r="5043" s="851" customFormat="1"/>
    <row r="5044" s="851" customFormat="1"/>
    <row r="5045" s="851" customFormat="1"/>
    <row r="5046" s="851" customFormat="1"/>
    <row r="5047" s="851" customFormat="1"/>
    <row r="5048" s="851" customFormat="1"/>
    <row r="5049" s="851" customFormat="1"/>
    <row r="5050" s="851" customFormat="1"/>
    <row r="5051" s="851" customFormat="1"/>
    <row r="5052" s="851" customFormat="1"/>
    <row r="5053" s="851" customFormat="1"/>
    <row r="5054" s="851" customFormat="1"/>
    <row r="5055" s="851" customFormat="1"/>
    <row r="5056" s="851" customFormat="1"/>
    <row r="5057" s="851" customFormat="1"/>
    <row r="5058" s="851" customFormat="1"/>
    <row r="5059" s="851" customFormat="1"/>
    <row r="5060" s="851" customFormat="1"/>
    <row r="5061" s="851" customFormat="1"/>
    <row r="5062" s="851" customFormat="1"/>
    <row r="5063" s="851" customFormat="1"/>
    <row r="5064" s="851" customFormat="1"/>
    <row r="5065" s="851" customFormat="1"/>
    <row r="5066" s="851" customFormat="1"/>
    <row r="5067" s="851" customFormat="1"/>
    <row r="5068" s="851" customFormat="1"/>
    <row r="5069" s="851" customFormat="1"/>
    <row r="5070" s="851" customFormat="1"/>
    <row r="5071" s="851" customFormat="1"/>
    <row r="5072" s="851" customFormat="1"/>
    <row r="5073" s="851" customFormat="1"/>
    <row r="5074" s="851" customFormat="1"/>
    <row r="5075" s="851" customFormat="1"/>
    <row r="5076" s="851" customFormat="1"/>
    <row r="5077" s="851" customFormat="1"/>
    <row r="5078" s="851" customFormat="1"/>
    <row r="5079" s="851" customFormat="1"/>
    <row r="5080" s="851" customFormat="1"/>
    <row r="5081" s="851" customFormat="1"/>
    <row r="5082" s="851" customFormat="1"/>
    <row r="5083" s="851" customFormat="1"/>
    <row r="5084" s="851" customFormat="1"/>
    <row r="5085" s="851" customFormat="1"/>
    <row r="5086" s="851" customFormat="1"/>
    <row r="5087" s="851" customFormat="1"/>
    <row r="5088" s="851" customFormat="1"/>
    <row r="5089" s="851" customFormat="1"/>
    <row r="5090" s="851" customFormat="1"/>
    <row r="5091" s="851" customFormat="1"/>
    <row r="5092" s="851" customFormat="1"/>
    <row r="5093" s="851" customFormat="1"/>
    <row r="5094" s="851" customFormat="1"/>
    <row r="5095" s="851" customFormat="1"/>
    <row r="5096" s="851" customFormat="1"/>
    <row r="5097" s="851" customFormat="1"/>
    <row r="5098" s="851" customFormat="1"/>
    <row r="5099" s="851" customFormat="1"/>
    <row r="5100" s="851" customFormat="1"/>
    <row r="5101" s="851" customFormat="1"/>
    <row r="5102" s="851" customFormat="1"/>
    <row r="5103" s="851" customFormat="1"/>
    <row r="5104" s="851" customFormat="1"/>
    <row r="5105" s="851" customFormat="1"/>
    <row r="5106" s="851" customFormat="1"/>
    <row r="5107" s="851" customFormat="1"/>
    <row r="5108" s="851" customFormat="1"/>
    <row r="5109" s="851" customFormat="1"/>
    <row r="5110" s="851" customFormat="1"/>
    <row r="5111" s="851" customFormat="1"/>
    <row r="5112" s="851" customFormat="1"/>
    <row r="5113" s="851" customFormat="1"/>
    <row r="5114" s="851" customFormat="1"/>
    <row r="5115" s="851" customFormat="1"/>
    <row r="5116" s="851" customFormat="1"/>
    <row r="5117" s="851" customFormat="1"/>
    <row r="5118" s="851" customFormat="1"/>
    <row r="5119" s="851" customFormat="1"/>
    <row r="5120" s="851" customFormat="1"/>
    <row r="5121" s="851" customFormat="1"/>
    <row r="5122" s="851" customFormat="1"/>
    <row r="5123" s="851" customFormat="1"/>
    <row r="5124" s="851" customFormat="1"/>
    <row r="5125" s="851" customFormat="1"/>
    <row r="5126" s="851" customFormat="1"/>
    <row r="5127" s="851" customFormat="1"/>
    <row r="5128" s="851" customFormat="1"/>
    <row r="5129" s="851" customFormat="1"/>
    <row r="5130" s="851" customFormat="1"/>
    <row r="5131" s="851" customFormat="1"/>
    <row r="5132" s="851" customFormat="1"/>
    <row r="5133" s="851" customFormat="1"/>
    <row r="5134" s="851" customFormat="1"/>
    <row r="5135" s="851" customFormat="1"/>
    <row r="5136" s="851" customFormat="1"/>
    <row r="5137" s="851" customFormat="1"/>
    <row r="5138" s="851" customFormat="1"/>
    <row r="5139" s="851" customFormat="1"/>
    <row r="5140" s="851" customFormat="1"/>
    <row r="5141" s="851" customFormat="1"/>
    <row r="5142" s="851" customFormat="1"/>
    <row r="5143" s="851" customFormat="1"/>
    <row r="5144" s="851" customFormat="1"/>
    <row r="5145" s="851" customFormat="1"/>
    <row r="5146" s="851" customFormat="1"/>
    <row r="5147" s="851" customFormat="1"/>
    <row r="5148" s="851" customFormat="1"/>
    <row r="5149" s="851" customFormat="1"/>
    <row r="5150" s="851" customFormat="1"/>
    <row r="5151" s="851" customFormat="1"/>
    <row r="5152" s="851" customFormat="1"/>
    <row r="5153" s="851" customFormat="1"/>
    <row r="5154" s="851" customFormat="1"/>
    <row r="5155" s="851" customFormat="1"/>
    <row r="5156" s="851" customFormat="1"/>
    <row r="5157" s="851" customFormat="1"/>
    <row r="5158" s="851" customFormat="1"/>
    <row r="5159" s="851" customFormat="1"/>
    <row r="5160" s="851" customFormat="1"/>
    <row r="5161" s="851" customFormat="1"/>
    <row r="5162" s="851" customFormat="1"/>
    <row r="5163" s="851" customFormat="1"/>
    <row r="5164" s="851" customFormat="1"/>
    <row r="5165" s="851" customFormat="1"/>
    <row r="5166" s="851" customFormat="1"/>
    <row r="5167" s="851" customFormat="1"/>
    <row r="5168" s="851" customFormat="1"/>
    <row r="5169" s="851" customFormat="1"/>
    <row r="5170" s="851" customFormat="1"/>
    <row r="5171" s="851" customFormat="1"/>
    <row r="5172" s="851" customFormat="1"/>
    <row r="5173" s="851" customFormat="1"/>
    <row r="5174" s="851" customFormat="1"/>
    <row r="5175" s="851" customFormat="1"/>
    <row r="5176" s="851" customFormat="1"/>
    <row r="5177" s="851" customFormat="1"/>
    <row r="5178" s="851" customFormat="1"/>
    <row r="5179" s="851" customFormat="1"/>
    <row r="5180" s="851" customFormat="1"/>
    <row r="5181" s="851" customFormat="1"/>
    <row r="5182" s="851" customFormat="1"/>
    <row r="5183" s="851" customFormat="1"/>
    <row r="5184" s="851" customFormat="1"/>
    <row r="5185" s="851" customFormat="1"/>
    <row r="5186" s="851" customFormat="1"/>
    <row r="5187" s="851" customFormat="1"/>
    <row r="5188" s="851" customFormat="1"/>
    <row r="5189" s="851" customFormat="1"/>
    <row r="5190" s="851" customFormat="1"/>
    <row r="5191" s="851" customFormat="1"/>
    <row r="5192" s="851" customFormat="1"/>
    <row r="5193" s="851" customFormat="1"/>
    <row r="5194" s="851" customFormat="1"/>
    <row r="5195" s="851" customFormat="1"/>
    <row r="5196" s="851" customFormat="1"/>
    <row r="5197" s="851" customFormat="1"/>
    <row r="5198" s="851" customFormat="1"/>
    <row r="5199" s="851" customFormat="1"/>
    <row r="5200" s="851" customFormat="1"/>
    <row r="5201" s="851" customFormat="1"/>
    <row r="5202" s="851" customFormat="1"/>
    <row r="5203" s="851" customFormat="1"/>
    <row r="5204" s="851" customFormat="1"/>
    <row r="5205" s="851" customFormat="1"/>
    <row r="5206" s="851" customFormat="1"/>
    <row r="5207" s="851" customFormat="1"/>
    <row r="5208" s="851" customFormat="1"/>
    <row r="5209" s="851" customFormat="1"/>
    <row r="5210" s="851" customFormat="1"/>
    <row r="5211" s="851" customFormat="1"/>
    <row r="5212" s="851" customFormat="1"/>
    <row r="5213" s="851" customFormat="1"/>
    <row r="5214" s="851" customFormat="1"/>
    <row r="5215" s="851" customFormat="1"/>
    <row r="5216" s="851" customFormat="1"/>
    <row r="5217" s="851" customFormat="1"/>
    <row r="5218" s="851" customFormat="1"/>
    <row r="5219" s="851" customFormat="1"/>
    <row r="5220" s="851" customFormat="1"/>
    <row r="5221" s="851" customFormat="1"/>
    <row r="5222" s="851" customFormat="1"/>
    <row r="5223" s="851" customFormat="1"/>
    <row r="5224" s="851" customFormat="1"/>
    <row r="5225" s="851" customFormat="1"/>
    <row r="5226" s="851" customFormat="1"/>
    <row r="5227" s="851" customFormat="1"/>
    <row r="5228" s="851" customFormat="1"/>
    <row r="5229" s="851" customFormat="1"/>
    <row r="5230" s="851" customFormat="1"/>
    <row r="5231" s="851" customFormat="1"/>
    <row r="5232" s="851" customFormat="1"/>
    <row r="5233" s="851" customFormat="1"/>
    <row r="5234" s="851" customFormat="1"/>
    <row r="5235" s="851" customFormat="1"/>
    <row r="5236" s="851" customFormat="1"/>
    <row r="5237" s="851" customFormat="1"/>
    <row r="5238" s="851" customFormat="1"/>
    <row r="5239" s="851" customFormat="1"/>
    <row r="5240" s="851" customFormat="1"/>
    <row r="5241" s="851" customFormat="1"/>
    <row r="5242" s="851" customFormat="1"/>
    <row r="5243" s="851" customFormat="1"/>
    <row r="5244" s="851" customFormat="1"/>
    <row r="5245" s="851" customFormat="1"/>
    <row r="5246" s="851" customFormat="1"/>
    <row r="5247" s="851" customFormat="1"/>
    <row r="5248" s="851" customFormat="1"/>
    <row r="5249" s="851" customFormat="1"/>
    <row r="5250" s="851" customFormat="1"/>
    <row r="5251" s="851" customFormat="1"/>
    <row r="5252" s="851" customFormat="1"/>
    <row r="5253" s="851" customFormat="1"/>
    <row r="5254" s="851" customFormat="1"/>
    <row r="5255" s="851" customFormat="1"/>
    <row r="5256" s="851" customFormat="1"/>
    <row r="5257" s="851" customFormat="1"/>
    <row r="5258" s="851" customFormat="1"/>
    <row r="5259" s="851" customFormat="1"/>
    <row r="5260" s="851" customFormat="1"/>
    <row r="5261" s="851" customFormat="1"/>
    <row r="5262" s="851" customFormat="1"/>
    <row r="5263" s="851" customFormat="1"/>
    <row r="5264" s="851" customFormat="1"/>
    <row r="5265" s="851" customFormat="1"/>
    <row r="5266" s="851" customFormat="1"/>
    <row r="5267" s="851" customFormat="1"/>
    <row r="5268" s="851" customFormat="1"/>
    <row r="5269" s="851" customFormat="1"/>
    <row r="5270" s="851" customFormat="1"/>
    <row r="5271" s="851" customFormat="1"/>
    <row r="5272" s="851" customFormat="1"/>
    <row r="5273" s="851" customFormat="1"/>
    <row r="5274" s="851" customFormat="1"/>
    <row r="5275" s="851" customFormat="1"/>
    <row r="5276" s="851" customFormat="1"/>
    <row r="5277" s="851" customFormat="1"/>
    <row r="5278" s="851" customFormat="1"/>
    <row r="5279" s="851" customFormat="1"/>
    <row r="5280" s="851" customFormat="1"/>
    <row r="5281" s="851" customFormat="1"/>
    <row r="5282" s="851" customFormat="1"/>
    <row r="5283" s="851" customFormat="1"/>
    <row r="5284" s="851" customFormat="1"/>
    <row r="5285" s="851" customFormat="1"/>
    <row r="5286" s="851" customFormat="1"/>
    <row r="5287" s="851" customFormat="1"/>
    <row r="5288" s="851" customFormat="1"/>
    <row r="5289" s="851" customFormat="1"/>
    <row r="5290" s="851" customFormat="1"/>
    <row r="5291" s="851" customFormat="1"/>
    <row r="5292" s="851" customFormat="1"/>
    <row r="5293" s="851" customFormat="1"/>
    <row r="5294" s="851" customFormat="1"/>
    <row r="5295" s="851" customFormat="1"/>
    <row r="5296" s="851" customFormat="1"/>
    <row r="5297" s="851" customFormat="1"/>
    <row r="5298" s="851" customFormat="1"/>
    <row r="5299" s="851" customFormat="1"/>
    <row r="5300" s="851" customFormat="1"/>
    <row r="5301" s="851" customFormat="1"/>
    <row r="5302" s="851" customFormat="1"/>
    <row r="5303" s="851" customFormat="1"/>
    <row r="5304" s="851" customFormat="1"/>
    <row r="5305" s="851" customFormat="1"/>
    <row r="5306" s="851" customFormat="1"/>
    <row r="5307" s="851" customFormat="1"/>
    <row r="5308" s="851" customFormat="1"/>
    <row r="5309" s="851" customFormat="1"/>
    <row r="5310" s="851" customFormat="1"/>
    <row r="5311" s="851" customFormat="1"/>
    <row r="5312" s="851" customFormat="1"/>
    <row r="5313" s="851" customFormat="1"/>
    <row r="5314" s="851" customFormat="1"/>
    <row r="5315" s="851" customFormat="1"/>
    <row r="5316" s="851" customFormat="1"/>
    <row r="5317" s="851" customFormat="1"/>
    <row r="5318" s="851" customFormat="1"/>
    <row r="5319" s="851" customFormat="1"/>
    <row r="5320" s="851" customFormat="1"/>
    <row r="5321" s="851" customFormat="1"/>
    <row r="5322" s="851" customFormat="1"/>
    <row r="5323" s="851" customFormat="1"/>
    <row r="5324" s="851" customFormat="1"/>
    <row r="5325" s="851" customFormat="1"/>
    <row r="5326" s="851" customFormat="1"/>
    <row r="5327" s="851" customFormat="1"/>
    <row r="5328" s="851" customFormat="1"/>
    <row r="5329" s="851" customFormat="1"/>
    <row r="5330" s="851" customFormat="1"/>
    <row r="5331" s="851" customFormat="1"/>
    <row r="5332" s="851" customFormat="1"/>
    <row r="5333" s="851" customFormat="1"/>
    <row r="5334" s="851" customFormat="1"/>
    <row r="5335" s="851" customFormat="1"/>
    <row r="5336" s="851" customFormat="1"/>
    <row r="5337" s="851" customFormat="1"/>
    <row r="5338" s="851" customFormat="1"/>
    <row r="5339" s="851" customFormat="1"/>
    <row r="5340" s="851" customFormat="1"/>
    <row r="5341" s="851" customFormat="1"/>
    <row r="5342" s="851" customFormat="1"/>
    <row r="5343" s="851" customFormat="1"/>
    <row r="5344" s="851" customFormat="1"/>
    <row r="5345" s="851" customFormat="1"/>
    <row r="5346" s="851" customFormat="1"/>
    <row r="5347" s="851" customFormat="1"/>
    <row r="5348" s="851" customFormat="1"/>
    <row r="5349" s="851" customFormat="1"/>
    <row r="5350" s="851" customFormat="1"/>
    <row r="5351" s="851" customFormat="1"/>
    <row r="5352" s="851" customFormat="1"/>
    <row r="5353" s="851" customFormat="1"/>
    <row r="5354" s="851" customFormat="1"/>
    <row r="5355" s="851" customFormat="1"/>
    <row r="5356" s="851" customFormat="1"/>
    <row r="5357" s="851" customFormat="1"/>
    <row r="5358" s="851" customFormat="1"/>
    <row r="5359" s="851" customFormat="1"/>
    <row r="5360" s="851" customFormat="1"/>
    <row r="5361" s="851" customFormat="1"/>
    <row r="5362" s="851" customFormat="1"/>
    <row r="5363" s="851" customFormat="1"/>
    <row r="5364" s="851" customFormat="1"/>
    <row r="5365" s="851" customFormat="1"/>
    <row r="5366" s="851" customFormat="1"/>
    <row r="5367" s="851" customFormat="1"/>
    <row r="5368" s="851" customFormat="1"/>
    <row r="5369" s="851" customFormat="1"/>
    <row r="5370" s="851" customFormat="1"/>
    <row r="5371" s="851" customFormat="1"/>
    <row r="5372" s="851" customFormat="1"/>
    <row r="5373" s="851" customFormat="1"/>
    <row r="5374" s="851" customFormat="1"/>
    <row r="5375" s="851" customFormat="1"/>
    <row r="5376" s="851" customFormat="1"/>
    <row r="5377" s="851" customFormat="1"/>
    <row r="5378" s="851" customFormat="1"/>
    <row r="5379" s="851" customFormat="1"/>
    <row r="5380" s="851" customFormat="1"/>
    <row r="5381" s="851" customFormat="1"/>
    <row r="5382" s="851" customFormat="1"/>
    <row r="5383" s="851" customFormat="1"/>
    <row r="5384" s="851" customFormat="1"/>
    <row r="5385" s="851" customFormat="1"/>
    <row r="5386" s="851" customFormat="1"/>
    <row r="5387" s="851" customFormat="1"/>
    <row r="5388" s="851" customFormat="1"/>
    <row r="5389" s="851" customFormat="1"/>
    <row r="5390" s="851" customFormat="1"/>
    <row r="5391" s="851" customFormat="1"/>
    <row r="5392" s="851" customFormat="1"/>
    <row r="5393" s="851" customFormat="1"/>
    <row r="5394" s="851" customFormat="1"/>
    <row r="5395" s="851" customFormat="1"/>
    <row r="5396" s="851" customFormat="1"/>
    <row r="5397" s="851" customFormat="1"/>
    <row r="5398" s="851" customFormat="1"/>
    <row r="5399" s="851" customFormat="1"/>
    <row r="5400" s="851" customFormat="1"/>
    <row r="5401" s="851" customFormat="1"/>
    <row r="5402" s="851" customFormat="1"/>
    <row r="5403" s="851" customFormat="1"/>
    <row r="5404" s="851" customFormat="1"/>
    <row r="5405" s="851" customFormat="1"/>
    <row r="5406" s="851" customFormat="1"/>
    <row r="5407" s="851" customFormat="1"/>
    <row r="5408" s="851" customFormat="1"/>
    <row r="5409" s="851" customFormat="1"/>
    <row r="5410" s="851" customFormat="1"/>
    <row r="5411" s="851" customFormat="1"/>
    <row r="5412" s="851" customFormat="1"/>
    <row r="5413" s="851" customFormat="1"/>
    <row r="5414" s="851" customFormat="1"/>
    <row r="5415" s="851" customFormat="1"/>
    <row r="5416" s="851" customFormat="1"/>
    <row r="5417" s="851" customFormat="1"/>
    <row r="5418" s="851" customFormat="1"/>
    <row r="5419" s="851" customFormat="1"/>
    <row r="5420" s="851" customFormat="1"/>
    <row r="5421" s="851" customFormat="1"/>
    <row r="5422" s="851" customFormat="1"/>
    <row r="5423" s="851" customFormat="1"/>
    <row r="5424" s="851" customFormat="1"/>
    <row r="5425" s="851" customFormat="1"/>
    <row r="5426" s="851" customFormat="1"/>
    <row r="5427" s="851" customFormat="1"/>
    <row r="5428" s="851" customFormat="1"/>
    <row r="5429" s="851" customFormat="1"/>
    <row r="5430" s="851" customFormat="1"/>
    <row r="5431" s="851" customFormat="1"/>
    <row r="5432" s="851" customFormat="1"/>
    <row r="5433" s="851" customFormat="1"/>
    <row r="5434" s="851" customFormat="1"/>
    <row r="5435" s="851" customFormat="1"/>
    <row r="5436" s="851" customFormat="1"/>
    <row r="5437" s="851" customFormat="1"/>
    <row r="5438" s="851" customFormat="1"/>
    <row r="5439" s="851" customFormat="1"/>
    <row r="5440" s="851" customFormat="1"/>
    <row r="5441" s="851" customFormat="1"/>
    <row r="5442" s="851" customFormat="1"/>
    <row r="5443" s="851" customFormat="1"/>
    <row r="5444" s="851" customFormat="1"/>
    <row r="5445" s="851" customFormat="1"/>
    <row r="5446" s="851" customFormat="1"/>
    <row r="5447" s="851" customFormat="1"/>
    <row r="5448" s="851" customFormat="1"/>
    <row r="5449" s="851" customFormat="1"/>
    <row r="5450" s="851" customFormat="1"/>
    <row r="5451" s="851" customFormat="1"/>
    <row r="5452" s="851" customFormat="1"/>
    <row r="5453" s="851" customFormat="1"/>
    <row r="5454" s="851" customFormat="1"/>
    <row r="5455" s="851" customFormat="1"/>
    <row r="5456" s="851" customFormat="1"/>
    <row r="5457" s="851" customFormat="1"/>
    <row r="5458" s="851" customFormat="1"/>
    <row r="5459" s="851" customFormat="1"/>
    <row r="5460" s="851" customFormat="1"/>
    <row r="5461" s="851" customFormat="1"/>
    <row r="5462" s="851" customFormat="1"/>
    <row r="5463" s="851" customFormat="1"/>
    <row r="5464" s="851" customFormat="1"/>
    <row r="5465" s="851" customFormat="1"/>
    <row r="5466" s="851" customFormat="1"/>
    <row r="5467" s="851" customFormat="1"/>
    <row r="5468" s="851" customFormat="1"/>
    <row r="5469" s="851" customFormat="1"/>
    <row r="5470" s="851" customFormat="1"/>
    <row r="5471" s="851" customFormat="1"/>
    <row r="5472" s="851" customFormat="1"/>
    <row r="5473" s="851" customFormat="1"/>
    <row r="5474" s="851" customFormat="1"/>
    <row r="5475" s="851" customFormat="1"/>
    <row r="5476" s="851" customFormat="1"/>
    <row r="5477" s="851" customFormat="1"/>
    <row r="5478" s="851" customFormat="1"/>
    <row r="5479" s="851" customFormat="1"/>
    <row r="5480" s="851" customFormat="1"/>
    <row r="5481" s="851" customFormat="1"/>
    <row r="5482" s="851" customFormat="1"/>
    <row r="5483" s="851" customFormat="1"/>
    <row r="5484" s="851" customFormat="1"/>
    <row r="5485" s="851" customFormat="1"/>
    <row r="5486" s="851" customFormat="1"/>
    <row r="5487" s="851" customFormat="1"/>
    <row r="5488" s="851" customFormat="1"/>
    <row r="5489" s="851" customFormat="1"/>
    <row r="5490" s="851" customFormat="1"/>
    <row r="5491" s="851" customFormat="1"/>
    <row r="5492" s="851" customFormat="1"/>
    <row r="5493" s="851" customFormat="1"/>
    <row r="5494" s="851" customFormat="1"/>
    <row r="5495" s="851" customFormat="1"/>
    <row r="5496" s="851" customFormat="1"/>
    <row r="5497" s="851" customFormat="1"/>
    <row r="5498" s="851" customFormat="1"/>
    <row r="5499" s="851" customFormat="1"/>
    <row r="5500" s="851" customFormat="1"/>
    <row r="5501" s="851" customFormat="1"/>
    <row r="5502" s="851" customFormat="1"/>
    <row r="5503" s="851" customFormat="1"/>
    <row r="5504" s="851" customFormat="1"/>
    <row r="5505" s="851" customFormat="1"/>
    <row r="5506" s="851" customFormat="1"/>
    <row r="5507" s="851" customFormat="1"/>
    <row r="5508" s="851" customFormat="1"/>
    <row r="5509" s="851" customFormat="1"/>
    <row r="5510" s="851" customFormat="1"/>
    <row r="5511" s="851" customFormat="1"/>
    <row r="5512" s="851" customFormat="1"/>
    <row r="5513" s="851" customFormat="1"/>
    <row r="5514" s="851" customFormat="1"/>
    <row r="5515" s="851" customFormat="1"/>
    <row r="5516" s="851" customFormat="1"/>
    <row r="5517" s="851" customFormat="1"/>
    <row r="5518" s="851" customFormat="1"/>
    <row r="5519" s="851" customFormat="1"/>
    <row r="5520" s="851" customFormat="1"/>
    <row r="5521" s="851" customFormat="1"/>
    <row r="5522" s="851" customFormat="1"/>
    <row r="5523" s="851" customFormat="1"/>
    <row r="5524" s="851" customFormat="1"/>
    <row r="5525" s="851" customFormat="1"/>
    <row r="5526" s="851" customFormat="1"/>
    <row r="5527" s="851" customFormat="1"/>
    <row r="5528" s="851" customFormat="1"/>
    <row r="5529" s="851" customFormat="1"/>
    <row r="5530" s="851" customFormat="1"/>
    <row r="5531" s="851" customFormat="1"/>
    <row r="5532" s="851" customFormat="1"/>
    <row r="5533" s="851" customFormat="1"/>
    <row r="5534" s="851" customFormat="1"/>
    <row r="5535" s="851" customFormat="1"/>
    <row r="5536" s="851" customFormat="1"/>
    <row r="5537" s="851" customFormat="1"/>
    <row r="5538" s="851" customFormat="1"/>
    <row r="5539" s="851" customFormat="1"/>
    <row r="5540" s="851" customFormat="1"/>
    <row r="5541" s="851" customFormat="1"/>
    <row r="5542" s="851" customFormat="1"/>
    <row r="5543" s="851" customFormat="1"/>
    <row r="5544" s="851" customFormat="1"/>
    <row r="5545" s="851" customFormat="1"/>
    <row r="5546" s="851" customFormat="1"/>
    <row r="5547" s="851" customFormat="1"/>
    <row r="5548" s="851" customFormat="1"/>
    <row r="5549" s="851" customFormat="1"/>
    <row r="5550" s="851" customFormat="1"/>
    <row r="5551" s="851" customFormat="1"/>
    <row r="5552" s="851" customFormat="1"/>
    <row r="5553" s="851" customFormat="1"/>
    <row r="5554" s="851" customFormat="1"/>
    <row r="5555" s="851" customFormat="1"/>
    <row r="5556" s="851" customFormat="1"/>
    <row r="5557" s="851" customFormat="1"/>
    <row r="5558" s="851" customFormat="1"/>
    <row r="5559" s="851" customFormat="1"/>
    <row r="5560" s="851" customFormat="1"/>
    <row r="5561" s="851" customFormat="1"/>
    <row r="5562" s="851" customFormat="1"/>
    <row r="5563" s="851" customFormat="1"/>
    <row r="5564" s="851" customFormat="1"/>
    <row r="5565" s="851" customFormat="1"/>
    <row r="5566" s="851" customFormat="1"/>
    <row r="5567" s="851" customFormat="1"/>
    <row r="5568" s="851" customFormat="1"/>
    <row r="5569" s="851" customFormat="1"/>
    <row r="5570" s="851" customFormat="1"/>
    <row r="5571" s="851" customFormat="1"/>
    <row r="5572" s="851" customFormat="1"/>
    <row r="5573" s="851" customFormat="1"/>
    <row r="5574" s="851" customFormat="1"/>
    <row r="5575" s="851" customFormat="1"/>
    <row r="5576" s="851" customFormat="1"/>
    <row r="5577" s="851" customFormat="1"/>
    <row r="5578" s="851" customFormat="1"/>
    <row r="5579" s="851" customFormat="1"/>
    <row r="5580" s="851" customFormat="1"/>
    <row r="5581" s="851" customFormat="1"/>
    <row r="5582" s="851" customFormat="1"/>
    <row r="5583" s="851" customFormat="1"/>
    <row r="5584" s="851" customFormat="1"/>
    <row r="5585" s="851" customFormat="1"/>
    <row r="5586" s="851" customFormat="1"/>
    <row r="5587" s="851" customFormat="1"/>
    <row r="5588" s="851" customFormat="1"/>
    <row r="5589" s="851" customFormat="1"/>
    <row r="5590" s="851" customFormat="1"/>
    <row r="5591" s="851" customFormat="1"/>
    <row r="5592" s="851" customFormat="1"/>
    <row r="5593" s="851" customFormat="1"/>
    <row r="5594" s="851" customFormat="1"/>
    <row r="5595" s="851" customFormat="1"/>
    <row r="5596" s="851" customFormat="1"/>
    <row r="5597" s="851" customFormat="1"/>
    <row r="5598" s="851" customFormat="1"/>
    <row r="5599" s="851" customFormat="1"/>
    <row r="5600" s="851" customFormat="1"/>
    <row r="5601" s="851" customFormat="1"/>
    <row r="5602" s="851" customFormat="1"/>
    <row r="5603" s="851" customFormat="1"/>
    <row r="5604" s="851" customFormat="1"/>
    <row r="5605" s="851" customFormat="1"/>
    <row r="5606" s="851" customFormat="1"/>
    <row r="5607" s="851" customFormat="1"/>
    <row r="5608" s="851" customFormat="1"/>
    <row r="5609" s="851" customFormat="1"/>
    <row r="5610" s="851" customFormat="1"/>
    <row r="5611" s="851" customFormat="1"/>
    <row r="5612" s="851" customFormat="1"/>
    <row r="5613" s="851" customFormat="1"/>
    <row r="5614" s="851" customFormat="1"/>
    <row r="5615" s="851" customFormat="1"/>
    <row r="5616" s="851" customFormat="1"/>
    <row r="5617" s="851" customFormat="1"/>
    <row r="5618" s="851" customFormat="1"/>
    <row r="5619" s="851" customFormat="1"/>
    <row r="5620" s="851" customFormat="1"/>
    <row r="5621" s="851" customFormat="1"/>
    <row r="5622" s="851" customFormat="1"/>
    <row r="5623" s="851" customFormat="1"/>
    <row r="5624" s="851" customFormat="1"/>
    <row r="5625" s="851" customFormat="1"/>
    <row r="5626" s="851" customFormat="1"/>
    <row r="5627" s="851" customFormat="1"/>
    <row r="5628" s="851" customFormat="1"/>
    <row r="5629" s="851" customFormat="1"/>
    <row r="5630" s="851" customFormat="1"/>
    <row r="5631" s="851" customFormat="1"/>
    <row r="5632" s="851" customFormat="1"/>
    <row r="5633" s="851" customFormat="1"/>
    <row r="5634" s="851" customFormat="1"/>
    <row r="5635" s="851" customFormat="1"/>
    <row r="5636" s="851" customFormat="1"/>
    <row r="5637" s="851" customFormat="1"/>
    <row r="5638" s="851" customFormat="1"/>
    <row r="5639" s="851" customFormat="1"/>
    <row r="5640" s="851" customFormat="1"/>
    <row r="5641" s="851" customFormat="1"/>
    <row r="5642" s="851" customFormat="1"/>
    <row r="5643" s="851" customFormat="1"/>
    <row r="5644" s="851" customFormat="1"/>
    <row r="5645" s="851" customFormat="1"/>
    <row r="5646" s="851" customFormat="1"/>
    <row r="5647" s="851" customFormat="1"/>
    <row r="5648" s="851" customFormat="1"/>
    <row r="5649" s="851" customFormat="1"/>
    <row r="5650" s="851" customFormat="1"/>
    <row r="5651" s="851" customFormat="1"/>
    <row r="5652" s="851" customFormat="1"/>
    <row r="5653" s="851" customFormat="1"/>
    <row r="5654" s="851" customFormat="1"/>
    <row r="5655" s="851" customFormat="1"/>
    <row r="5656" s="851" customFormat="1"/>
    <row r="5657" s="851" customFormat="1"/>
    <row r="5658" s="851" customFormat="1"/>
    <row r="5659" s="851" customFormat="1"/>
    <row r="5660" s="851" customFormat="1"/>
    <row r="5661" s="851" customFormat="1"/>
    <row r="5662" s="851" customFormat="1"/>
    <row r="5663" s="851" customFormat="1"/>
    <row r="5664" s="851" customFormat="1"/>
    <row r="5665" s="851" customFormat="1"/>
    <row r="5666" s="851" customFormat="1"/>
    <row r="5667" s="851" customFormat="1"/>
    <row r="5668" s="851" customFormat="1"/>
    <row r="5669" s="851" customFormat="1"/>
    <row r="5670" s="851" customFormat="1"/>
    <row r="5671" s="851" customFormat="1"/>
    <row r="5672" s="851" customFormat="1"/>
    <row r="5673" s="851" customFormat="1"/>
    <row r="5674" s="851" customFormat="1"/>
    <row r="5675" s="851" customFormat="1"/>
    <row r="5676" s="851" customFormat="1"/>
    <row r="5677" s="851" customFormat="1"/>
    <row r="5678" s="851" customFormat="1"/>
    <row r="5679" s="851" customFormat="1"/>
    <row r="5680" s="851" customFormat="1"/>
    <row r="5681" s="851" customFormat="1"/>
    <row r="5682" s="851" customFormat="1"/>
    <row r="5683" s="851" customFormat="1"/>
    <row r="5684" s="851" customFormat="1"/>
    <row r="5685" s="851" customFormat="1"/>
    <row r="5686" s="851" customFormat="1"/>
    <row r="5687" s="851" customFormat="1"/>
    <row r="5688" s="851" customFormat="1"/>
    <row r="5689" s="851" customFormat="1"/>
    <row r="5690" s="851" customFormat="1"/>
    <row r="5691" s="851" customFormat="1"/>
    <row r="5692" s="851" customFormat="1"/>
    <row r="5693" s="851" customFormat="1"/>
    <row r="5694" s="851" customFormat="1"/>
    <row r="5695" s="851" customFormat="1"/>
    <row r="5696" s="851" customFormat="1"/>
    <row r="5697" s="851" customFormat="1"/>
    <row r="5698" s="851" customFormat="1"/>
    <row r="5699" s="851" customFormat="1"/>
    <row r="5700" s="851" customFormat="1"/>
    <row r="5701" s="851" customFormat="1"/>
    <row r="5702" s="851" customFormat="1"/>
    <row r="5703" s="851" customFormat="1"/>
    <row r="5704" s="851" customFormat="1"/>
    <row r="5705" s="851" customFormat="1"/>
    <row r="5706" s="851" customFormat="1"/>
    <row r="5707" s="851" customFormat="1"/>
    <row r="5708" s="851" customFormat="1"/>
    <row r="5709" s="851" customFormat="1"/>
    <row r="5710" s="851" customFormat="1"/>
    <row r="5711" s="851" customFormat="1"/>
    <row r="5712" s="851" customFormat="1"/>
    <row r="5713" s="851" customFormat="1"/>
    <row r="5714" s="851" customFormat="1"/>
    <row r="5715" s="851" customFormat="1"/>
    <row r="5716" s="851" customFormat="1"/>
    <row r="5717" s="851" customFormat="1"/>
    <row r="5718" s="851" customFormat="1"/>
    <row r="5719" s="851" customFormat="1"/>
    <row r="5720" s="851" customFormat="1"/>
    <row r="5721" s="851" customFormat="1"/>
    <row r="5722" s="851" customFormat="1"/>
    <row r="5723" s="851" customFormat="1"/>
    <row r="5724" s="851" customFormat="1"/>
    <row r="5725" s="851" customFormat="1"/>
    <row r="5726" s="851" customFormat="1"/>
    <row r="5727" s="851" customFormat="1"/>
    <row r="5728" s="851" customFormat="1"/>
    <row r="5729" s="851" customFormat="1"/>
    <row r="5730" s="851" customFormat="1"/>
    <row r="5731" s="851" customFormat="1"/>
    <row r="5732" s="851" customFormat="1"/>
    <row r="5733" s="851" customFormat="1"/>
    <row r="5734" s="851" customFormat="1"/>
    <row r="5735" s="851" customFormat="1"/>
    <row r="5736" s="851" customFormat="1"/>
    <row r="5737" s="851" customFormat="1"/>
    <row r="5738" s="851" customFormat="1"/>
    <row r="5739" s="851" customFormat="1"/>
    <row r="5740" s="851" customFormat="1"/>
    <row r="5741" s="851" customFormat="1"/>
    <row r="5742" s="851" customFormat="1"/>
    <row r="5743" s="851" customFormat="1"/>
    <row r="5744" s="851" customFormat="1"/>
    <row r="5745" s="851" customFormat="1"/>
    <row r="5746" s="851" customFormat="1"/>
    <row r="5747" s="851" customFormat="1"/>
    <row r="5748" s="851" customFormat="1"/>
    <row r="5749" s="851" customFormat="1"/>
    <row r="5750" s="851" customFormat="1"/>
    <row r="5751" s="851" customFormat="1"/>
    <row r="5752" s="851" customFormat="1"/>
    <row r="5753" s="851" customFormat="1"/>
    <row r="5754" s="851" customFormat="1"/>
    <row r="5755" s="851" customFormat="1"/>
    <row r="5756" s="851" customFormat="1"/>
    <row r="5757" s="851" customFormat="1"/>
    <row r="5758" s="851" customFormat="1"/>
    <row r="5759" s="851" customFormat="1"/>
    <row r="5760" s="851" customFormat="1"/>
    <row r="5761" s="851" customFormat="1"/>
    <row r="5762" s="851" customFormat="1"/>
    <row r="5763" s="851" customFormat="1"/>
    <row r="5764" s="851" customFormat="1"/>
    <row r="5765" s="851" customFormat="1"/>
    <row r="5766" s="851" customFormat="1"/>
    <row r="5767" s="851" customFormat="1"/>
    <row r="5768" s="851" customFormat="1"/>
    <row r="5769" s="851" customFormat="1"/>
    <row r="5770" s="851" customFormat="1"/>
    <row r="5771" s="851" customFormat="1"/>
    <row r="5772" s="851" customFormat="1"/>
    <row r="5773" s="851" customFormat="1"/>
    <row r="5774" s="851" customFormat="1"/>
    <row r="5775" s="851" customFormat="1"/>
    <row r="5776" s="851" customFormat="1"/>
    <row r="5777" s="851" customFormat="1"/>
    <row r="5778" s="851" customFormat="1"/>
    <row r="5779" s="851" customFormat="1"/>
    <row r="5780" s="851" customFormat="1"/>
    <row r="5781" s="851" customFormat="1"/>
    <row r="5782" s="851" customFormat="1"/>
    <row r="5783" s="851" customFormat="1"/>
    <row r="5784" s="851" customFormat="1"/>
    <row r="5785" s="851" customFormat="1"/>
    <row r="5786" s="851" customFormat="1"/>
    <row r="5787" s="851" customFormat="1"/>
    <row r="5788" s="851" customFormat="1"/>
    <row r="5789" s="851" customFormat="1"/>
    <row r="5790" s="851" customFormat="1"/>
    <row r="5791" s="851" customFormat="1"/>
    <row r="5792" s="851" customFormat="1"/>
    <row r="5793" s="851" customFormat="1"/>
    <row r="5794" s="851" customFormat="1"/>
    <row r="5795" s="851" customFormat="1"/>
    <row r="5796" s="851" customFormat="1"/>
    <row r="5797" s="851" customFormat="1"/>
    <row r="5798" s="851" customFormat="1"/>
    <row r="5799" s="851" customFormat="1"/>
    <row r="5800" s="851" customFormat="1"/>
    <row r="5801" s="851" customFormat="1"/>
    <row r="5802" s="851" customFormat="1"/>
    <row r="5803" s="851" customFormat="1"/>
    <row r="5804" s="851" customFormat="1"/>
    <row r="5805" s="851" customFormat="1"/>
    <row r="5806" s="851" customFormat="1"/>
    <row r="5807" s="851" customFormat="1"/>
    <row r="5808" s="851" customFormat="1"/>
    <row r="5809" s="851" customFormat="1"/>
    <row r="5810" s="851" customFormat="1"/>
    <row r="5811" s="851" customFormat="1"/>
    <row r="5812" s="851" customFormat="1"/>
    <row r="5813" s="851" customFormat="1"/>
    <row r="5814" s="851" customFormat="1"/>
    <row r="5815" s="851" customFormat="1"/>
    <row r="5816" s="851" customFormat="1"/>
    <row r="5817" s="851" customFormat="1"/>
    <row r="5818" s="851" customFormat="1"/>
    <row r="5819" s="851" customFormat="1"/>
    <row r="5820" s="851" customFormat="1"/>
    <row r="5821" s="851" customFormat="1"/>
    <row r="5822" s="851" customFormat="1"/>
    <row r="5823" s="851" customFormat="1"/>
    <row r="5824" s="851" customFormat="1"/>
    <row r="5825" s="851" customFormat="1"/>
    <row r="5826" s="851" customFormat="1"/>
    <row r="5827" s="851" customFormat="1"/>
    <row r="5828" s="851" customFormat="1"/>
    <row r="5829" s="851" customFormat="1"/>
    <row r="5830" s="851" customFormat="1"/>
    <row r="5831" s="851" customFormat="1"/>
    <row r="5832" s="851" customFormat="1"/>
    <row r="5833" s="851" customFormat="1"/>
    <row r="5834" s="851" customFormat="1"/>
    <row r="5835" s="851" customFormat="1"/>
    <row r="5836" s="851" customFormat="1"/>
    <row r="5837" s="851" customFormat="1"/>
    <row r="5838" s="851" customFormat="1"/>
    <row r="5839" s="851" customFormat="1"/>
    <row r="5840" s="851" customFormat="1"/>
    <row r="5841" s="851" customFormat="1"/>
    <row r="5842" s="851" customFormat="1"/>
    <row r="5843" s="851" customFormat="1"/>
    <row r="5844" s="851" customFormat="1"/>
    <row r="5845" s="851" customFormat="1"/>
    <row r="5846" s="851" customFormat="1"/>
    <row r="5847" s="851" customFormat="1"/>
    <row r="5848" s="851" customFormat="1"/>
    <row r="5849" s="851" customFormat="1"/>
    <row r="5850" s="851" customFormat="1"/>
    <row r="5851" s="851" customFormat="1"/>
    <row r="5852" s="851" customFormat="1"/>
    <row r="5853" s="851" customFormat="1"/>
    <row r="5854" s="851" customFormat="1"/>
    <row r="5855" s="851" customFormat="1"/>
    <row r="5856" s="851" customFormat="1"/>
    <row r="5857" s="851" customFormat="1"/>
    <row r="5858" s="851" customFormat="1"/>
    <row r="5859" s="851" customFormat="1"/>
    <row r="5860" s="851" customFormat="1"/>
    <row r="5861" s="851" customFormat="1"/>
    <row r="5862" s="851" customFormat="1"/>
    <row r="5863" s="851" customFormat="1"/>
    <row r="5864" s="851" customFormat="1"/>
    <row r="5865" s="851" customFormat="1"/>
    <row r="5866" s="851" customFormat="1"/>
    <row r="5867" s="851" customFormat="1"/>
    <row r="5868" s="851" customFormat="1"/>
    <row r="5869" s="851" customFormat="1"/>
    <row r="5870" s="851" customFormat="1"/>
    <row r="5871" s="851" customFormat="1"/>
    <row r="5872" s="851" customFormat="1"/>
    <row r="5873" s="851" customFormat="1"/>
    <row r="5874" s="851" customFormat="1"/>
    <row r="5875" s="851" customFormat="1"/>
    <row r="5876" s="851" customFormat="1"/>
    <row r="5877" s="851" customFormat="1"/>
    <row r="5878" s="851" customFormat="1"/>
    <row r="5879" s="851" customFormat="1"/>
    <row r="5880" s="851" customFormat="1"/>
    <row r="5881" s="851" customFormat="1"/>
    <row r="5882" s="851" customFormat="1"/>
    <row r="5883" s="851" customFormat="1"/>
    <row r="5884" s="851" customFormat="1"/>
    <row r="5885" s="851" customFormat="1"/>
    <row r="5886" s="851" customFormat="1"/>
    <row r="5887" s="851" customFormat="1"/>
    <row r="5888" s="851" customFormat="1"/>
    <row r="5889" s="851" customFormat="1"/>
    <row r="5890" s="851" customFormat="1"/>
    <row r="5891" s="851" customFormat="1"/>
    <row r="5892" s="851" customFormat="1"/>
    <row r="5893" s="851" customFormat="1"/>
    <row r="5894" s="851" customFormat="1"/>
    <row r="5895" s="851" customFormat="1"/>
    <row r="5896" s="851" customFormat="1"/>
    <row r="5897" s="851" customFormat="1"/>
    <row r="5898" s="851" customFormat="1"/>
    <row r="5899" s="851" customFormat="1"/>
    <row r="5900" s="851" customFormat="1"/>
    <row r="5901" s="851" customFormat="1"/>
    <row r="5902" s="851" customFormat="1"/>
    <row r="5903" s="851" customFormat="1"/>
    <row r="5904" s="851" customFormat="1"/>
    <row r="5905" s="851" customFormat="1"/>
    <row r="5906" s="851" customFormat="1"/>
    <row r="5907" s="851" customFormat="1"/>
    <row r="5908" s="851" customFormat="1"/>
    <row r="5909" s="851" customFormat="1"/>
    <row r="5910" s="851" customFormat="1"/>
    <row r="5911" s="851" customFormat="1"/>
    <row r="5912" s="851" customFormat="1"/>
    <row r="5913" s="851" customFormat="1"/>
    <row r="5914" s="851" customFormat="1"/>
    <row r="5915" s="851" customFormat="1"/>
    <row r="5916" s="851" customFormat="1"/>
    <row r="5917" s="851" customFormat="1"/>
    <row r="5918" s="851" customFormat="1"/>
    <row r="5919" s="851" customFormat="1"/>
    <row r="5920" s="851" customFormat="1"/>
    <row r="5921" s="851" customFormat="1"/>
    <row r="5922" s="851" customFormat="1"/>
    <row r="5923" s="851" customFormat="1"/>
    <row r="5924" s="851" customFormat="1"/>
    <row r="5925" s="851" customFormat="1"/>
    <row r="5926" s="851" customFormat="1"/>
    <row r="5927" s="851" customFormat="1"/>
    <row r="5928" s="851" customFormat="1"/>
    <row r="5929" s="851" customFormat="1"/>
    <row r="5930" s="851" customFormat="1"/>
    <row r="5931" s="851" customFormat="1"/>
    <row r="5932" s="851" customFormat="1"/>
    <row r="5933" s="851" customFormat="1"/>
    <row r="5934" s="851" customFormat="1"/>
    <row r="5935" s="851" customFormat="1"/>
    <row r="5936" s="851" customFormat="1"/>
    <row r="5937" s="851" customFormat="1"/>
    <row r="5938" s="851" customFormat="1"/>
    <row r="5939" s="851" customFormat="1"/>
    <row r="5940" s="851" customFormat="1"/>
    <row r="5941" s="851" customFormat="1"/>
    <row r="5942" s="851" customFormat="1"/>
    <row r="5943" s="851" customFormat="1"/>
    <row r="5944" s="851" customFormat="1"/>
    <row r="5945" s="851" customFormat="1"/>
    <row r="5946" s="851" customFormat="1"/>
    <row r="5947" s="851" customFormat="1"/>
    <row r="5948" s="851" customFormat="1"/>
    <row r="5949" s="851" customFormat="1"/>
    <row r="5950" s="851" customFormat="1"/>
    <row r="5951" s="851" customFormat="1"/>
    <row r="5952" s="851" customFormat="1"/>
    <row r="5953" s="851" customFormat="1"/>
    <row r="5954" s="851" customFormat="1"/>
    <row r="5955" s="851" customFormat="1"/>
    <row r="5956" s="851" customFormat="1"/>
    <row r="5957" s="851" customFormat="1"/>
    <row r="5958" s="851" customFormat="1"/>
    <row r="5959" s="851" customFormat="1"/>
    <row r="5960" s="851" customFormat="1"/>
    <row r="5961" s="851" customFormat="1"/>
    <row r="5962" s="851" customFormat="1"/>
    <row r="5963" s="851" customFormat="1"/>
    <row r="5964" s="851" customFormat="1"/>
    <row r="5965" s="851" customFormat="1"/>
    <row r="5966" s="851" customFormat="1"/>
    <row r="5967" s="851" customFormat="1"/>
    <row r="5968" s="851" customFormat="1"/>
    <row r="5969" s="851" customFormat="1"/>
    <row r="5970" s="851" customFormat="1"/>
    <row r="5971" s="851" customFormat="1"/>
    <row r="5972" s="851" customFormat="1"/>
    <row r="5973" s="851" customFormat="1"/>
    <row r="5974" s="851" customFormat="1"/>
    <row r="5975" s="851" customFormat="1"/>
    <row r="5976" s="851" customFormat="1"/>
    <row r="5977" s="851" customFormat="1"/>
    <row r="5978" s="851" customFormat="1"/>
    <row r="5979" s="851" customFormat="1"/>
    <row r="5980" s="851" customFormat="1"/>
    <row r="5981" s="851" customFormat="1"/>
    <row r="5982" s="851" customFormat="1"/>
    <row r="5983" s="851" customFormat="1"/>
    <row r="5984" s="851" customFormat="1"/>
    <row r="5985" s="851" customFormat="1"/>
    <row r="5986" s="851" customFormat="1"/>
    <row r="5987" s="851" customFormat="1"/>
    <row r="5988" s="851" customFormat="1"/>
    <row r="5989" s="851" customFormat="1"/>
    <row r="5990" s="851" customFormat="1"/>
    <row r="5991" s="851" customFormat="1"/>
    <row r="5992" s="851" customFormat="1"/>
    <row r="5993" s="851" customFormat="1"/>
    <row r="5994" s="851" customFormat="1"/>
    <row r="5995" s="851" customFormat="1"/>
    <row r="5996" s="851" customFormat="1"/>
    <row r="5997" s="851" customFormat="1"/>
    <row r="5998" s="851" customFormat="1"/>
    <row r="5999" s="851" customFormat="1"/>
    <row r="6000" s="851" customFormat="1"/>
    <row r="6001" s="851" customFormat="1"/>
    <row r="6002" s="851" customFormat="1"/>
    <row r="6003" s="851" customFormat="1"/>
    <row r="6004" s="851" customFormat="1"/>
    <row r="6005" s="851" customFormat="1"/>
    <row r="6006" s="851" customFormat="1"/>
    <row r="6007" s="851" customFormat="1"/>
    <row r="6008" s="851" customFormat="1"/>
    <row r="6009" s="851" customFormat="1"/>
    <row r="6010" s="851" customFormat="1"/>
    <row r="6011" s="851" customFormat="1"/>
    <row r="6012" s="851" customFormat="1"/>
    <row r="6013" s="851" customFormat="1"/>
    <row r="6014" s="851" customFormat="1"/>
    <row r="6015" s="851" customFormat="1"/>
    <row r="6016" s="851" customFormat="1"/>
    <row r="6017" s="851" customFormat="1"/>
    <row r="6018" s="851" customFormat="1"/>
    <row r="6019" s="851" customFormat="1"/>
    <row r="6020" s="851" customFormat="1"/>
    <row r="6021" s="851" customFormat="1"/>
    <row r="6022" s="851" customFormat="1"/>
    <row r="6023" s="851" customFormat="1"/>
    <row r="6024" s="851" customFormat="1"/>
    <row r="6025" s="851" customFormat="1"/>
    <row r="6026" s="851" customFormat="1"/>
    <row r="6027" s="851" customFormat="1"/>
    <row r="6028" s="851" customFormat="1"/>
    <row r="6029" s="851" customFormat="1"/>
    <row r="6030" s="851" customFormat="1"/>
    <row r="6031" s="851" customFormat="1"/>
    <row r="6032" s="851" customFormat="1"/>
    <row r="6033" s="851" customFormat="1"/>
    <row r="6034" s="851" customFormat="1"/>
    <row r="6035" s="851" customFormat="1"/>
    <row r="6036" s="851" customFormat="1"/>
    <row r="6037" s="851" customFormat="1"/>
    <row r="6038" s="851" customFormat="1"/>
    <row r="6039" s="851" customFormat="1"/>
    <row r="6040" s="851" customFormat="1"/>
    <row r="6041" s="851" customFormat="1"/>
    <row r="6042" s="851" customFormat="1"/>
    <row r="6043" s="851" customFormat="1"/>
    <row r="6044" s="851" customFormat="1"/>
    <row r="6045" s="851" customFormat="1"/>
    <row r="6046" s="851" customFormat="1"/>
    <row r="6047" s="851" customFormat="1"/>
    <row r="6048" s="851" customFormat="1"/>
    <row r="6049" s="851" customFormat="1"/>
    <row r="6050" s="851" customFormat="1"/>
    <row r="6051" s="851" customFormat="1"/>
    <row r="6052" s="851" customFormat="1"/>
    <row r="6053" s="851" customFormat="1"/>
    <row r="6054" s="851" customFormat="1"/>
    <row r="6055" s="851" customFormat="1"/>
    <row r="6056" s="851" customFormat="1"/>
    <row r="6057" s="851" customFormat="1"/>
    <row r="6058" s="851" customFormat="1"/>
    <row r="6059" s="851" customFormat="1"/>
    <row r="6060" s="851" customFormat="1"/>
    <row r="6061" s="851" customFormat="1"/>
    <row r="6062" s="851" customFormat="1"/>
    <row r="6063" s="851" customFormat="1"/>
    <row r="6064" s="851" customFormat="1"/>
    <row r="6065" s="851" customFormat="1"/>
    <row r="6066" s="851" customFormat="1"/>
    <row r="6067" s="851" customFormat="1"/>
    <row r="6068" s="851" customFormat="1"/>
    <row r="6069" s="851" customFormat="1"/>
    <row r="6070" s="851" customFormat="1"/>
    <row r="6071" s="851" customFormat="1"/>
    <row r="6072" s="851" customFormat="1"/>
    <row r="6073" s="851" customFormat="1"/>
    <row r="6074" s="851" customFormat="1"/>
    <row r="6075" s="851" customFormat="1"/>
    <row r="6076" s="851" customFormat="1"/>
    <row r="6077" s="851" customFormat="1"/>
    <row r="6078" s="851" customFormat="1"/>
    <row r="6079" s="851" customFormat="1"/>
    <row r="6080" s="851" customFormat="1"/>
    <row r="6081" s="851" customFormat="1"/>
    <row r="6082" s="851" customFormat="1"/>
    <row r="6083" s="851" customFormat="1"/>
    <row r="6084" s="851" customFormat="1"/>
    <row r="6085" s="851" customFormat="1"/>
    <row r="6086" s="851" customFormat="1"/>
    <row r="6087" s="851" customFormat="1"/>
    <row r="6088" s="851" customFormat="1"/>
    <row r="6089" s="851" customFormat="1"/>
    <row r="6090" s="851" customFormat="1"/>
    <row r="6091" s="851" customFormat="1"/>
    <row r="6092" s="851" customFormat="1"/>
    <row r="6093" s="851" customFormat="1"/>
    <row r="6094" s="851" customFormat="1"/>
    <row r="6095" s="851" customFormat="1"/>
    <row r="6096" s="851" customFormat="1"/>
    <row r="6097" s="851" customFormat="1"/>
    <row r="6098" s="851" customFormat="1"/>
    <row r="6099" s="851" customFormat="1"/>
    <row r="6100" s="851" customFormat="1"/>
    <row r="6101" s="851" customFormat="1"/>
    <row r="6102" s="851" customFormat="1"/>
    <row r="6103" s="851" customFormat="1"/>
    <row r="6104" s="851" customFormat="1"/>
    <row r="6105" s="851" customFormat="1"/>
    <row r="6106" s="851" customFormat="1"/>
    <row r="6107" s="851" customFormat="1"/>
    <row r="6108" s="851" customFormat="1"/>
    <row r="6109" s="851" customFormat="1"/>
    <row r="6110" s="851" customFormat="1"/>
    <row r="6111" s="851" customFormat="1"/>
    <row r="6112" s="851" customFormat="1"/>
    <row r="6113" s="851" customFormat="1"/>
    <row r="6114" s="851" customFormat="1"/>
    <row r="6115" s="851" customFormat="1"/>
    <row r="6116" s="851" customFormat="1"/>
    <row r="6117" s="851" customFormat="1"/>
    <row r="6118" s="851" customFormat="1"/>
    <row r="6119" s="851" customFormat="1"/>
    <row r="6120" s="851" customFormat="1"/>
    <row r="6121" s="851" customFormat="1"/>
    <row r="6122" s="851" customFormat="1"/>
    <row r="6123" s="851" customFormat="1"/>
    <row r="6124" s="851" customFormat="1"/>
    <row r="6125" s="851" customFormat="1"/>
    <row r="6126" s="851" customFormat="1"/>
    <row r="6127" s="851" customFormat="1"/>
    <row r="6128" s="851" customFormat="1"/>
    <row r="6129" s="851" customFormat="1"/>
    <row r="6130" s="851" customFormat="1"/>
    <row r="6131" s="851" customFormat="1"/>
    <row r="6132" s="851" customFormat="1"/>
    <row r="6133" s="851" customFormat="1"/>
    <row r="6134" s="851" customFormat="1"/>
    <row r="6135" s="851" customFormat="1"/>
    <row r="6136" s="851" customFormat="1"/>
    <row r="6137" s="851" customFormat="1"/>
    <row r="6138" s="851" customFormat="1"/>
    <row r="6139" s="851" customFormat="1"/>
    <row r="6140" s="851" customFormat="1"/>
    <row r="6141" s="851" customFormat="1"/>
    <row r="6142" s="851" customFormat="1"/>
    <row r="6143" s="851" customFormat="1"/>
    <row r="6144" s="851" customFormat="1"/>
    <row r="6145" s="851" customFormat="1"/>
    <row r="6146" s="851" customFormat="1"/>
    <row r="6147" s="851" customFormat="1"/>
    <row r="6148" s="851" customFormat="1"/>
    <row r="6149" s="851" customFormat="1"/>
    <row r="6150" s="851" customFormat="1"/>
    <row r="6151" s="851" customFormat="1"/>
    <row r="6152" s="851" customFormat="1"/>
    <row r="6153" s="851" customFormat="1"/>
    <row r="6154" s="851" customFormat="1"/>
    <row r="6155" s="851" customFormat="1"/>
    <row r="6156" s="851" customFormat="1"/>
    <row r="6157" s="851" customFormat="1"/>
    <row r="6158" s="851" customFormat="1"/>
    <row r="6159" s="851" customFormat="1"/>
    <row r="6160" s="851" customFormat="1"/>
    <row r="6161" s="851" customFormat="1"/>
    <row r="6162" s="851" customFormat="1"/>
    <row r="6163" s="851" customFormat="1"/>
    <row r="6164" s="851" customFormat="1"/>
    <row r="6165" s="851" customFormat="1"/>
    <row r="6166" s="851" customFormat="1"/>
    <row r="6167" s="851" customFormat="1"/>
    <row r="6168" s="851" customFormat="1"/>
    <row r="6169" s="851" customFormat="1"/>
    <row r="6170" s="851" customFormat="1"/>
    <row r="6171" s="851" customFormat="1"/>
    <row r="6172" s="851" customFormat="1"/>
    <row r="6173" s="851" customFormat="1"/>
    <row r="6174" s="851" customFormat="1"/>
    <row r="6175" s="851" customFormat="1"/>
    <row r="6176" s="851" customFormat="1"/>
    <row r="6177" s="851" customFormat="1"/>
    <row r="6178" s="851" customFormat="1"/>
    <row r="6179" s="851" customFormat="1"/>
    <row r="6180" s="851" customFormat="1"/>
    <row r="6181" s="851" customFormat="1"/>
    <row r="6182" s="851" customFormat="1"/>
    <row r="6183" s="851" customFormat="1"/>
    <row r="6184" s="851" customFormat="1"/>
    <row r="6185" s="851" customFormat="1"/>
    <row r="6186" s="851" customFormat="1"/>
    <row r="6187" s="851" customFormat="1"/>
    <row r="6188" s="851" customFormat="1"/>
    <row r="6189" s="851" customFormat="1"/>
    <row r="6190" s="851" customFormat="1"/>
    <row r="6191" s="851" customFormat="1"/>
    <row r="6192" s="851" customFormat="1"/>
    <row r="6193" s="851" customFormat="1"/>
    <row r="6194" s="851" customFormat="1"/>
    <row r="6195" s="851" customFormat="1"/>
    <row r="6196" s="851" customFormat="1"/>
    <row r="6197" s="851" customFormat="1"/>
    <row r="6198" s="851" customFormat="1"/>
    <row r="6199" s="851" customFormat="1"/>
    <row r="6200" s="851" customFormat="1"/>
    <row r="6201" s="851" customFormat="1"/>
    <row r="6202" s="851" customFormat="1"/>
    <row r="6203" s="851" customFormat="1"/>
    <row r="6204" s="851" customFormat="1"/>
    <row r="6205" s="851" customFormat="1"/>
    <row r="6206" s="851" customFormat="1"/>
    <row r="6207" s="851" customFormat="1"/>
    <row r="6208" s="851" customFormat="1"/>
    <row r="6209" s="851" customFormat="1"/>
    <row r="6210" s="851" customFormat="1"/>
    <row r="6211" s="851" customFormat="1"/>
    <row r="6212" s="851" customFormat="1"/>
    <row r="6213" s="851" customFormat="1"/>
    <row r="6214" s="851" customFormat="1"/>
    <row r="6215" s="851" customFormat="1"/>
    <row r="6216" s="851" customFormat="1"/>
    <row r="6217" s="851" customFormat="1"/>
    <row r="6218" s="851" customFormat="1"/>
    <row r="6219" s="851" customFormat="1"/>
    <row r="6220" s="851" customFormat="1"/>
    <row r="6221" s="851" customFormat="1"/>
    <row r="6222" s="851" customFormat="1"/>
    <row r="6223" s="851" customFormat="1"/>
    <row r="6224" s="851" customFormat="1"/>
    <row r="6225" s="851" customFormat="1"/>
    <row r="6226" s="851" customFormat="1"/>
    <row r="6227" s="851" customFormat="1"/>
    <row r="6228" s="851" customFormat="1"/>
    <row r="6229" s="851" customFormat="1"/>
    <row r="6230" s="851" customFormat="1"/>
    <row r="6231" s="851" customFormat="1"/>
    <row r="6232" s="851" customFormat="1"/>
    <row r="6233" s="851" customFormat="1"/>
    <row r="6234" s="851" customFormat="1"/>
    <row r="6235" s="851" customFormat="1"/>
    <row r="6236" s="851" customFormat="1"/>
    <row r="6237" s="851" customFormat="1"/>
    <row r="6238" s="851" customFormat="1"/>
    <row r="6239" s="851" customFormat="1"/>
    <row r="6240" s="851" customFormat="1"/>
    <row r="6241" s="851" customFormat="1"/>
    <row r="6242" s="851" customFormat="1"/>
    <row r="6243" s="851" customFormat="1"/>
    <row r="6244" s="851" customFormat="1"/>
    <row r="6245" s="851" customFormat="1"/>
    <row r="6246" s="851" customFormat="1"/>
    <row r="6247" s="851" customFormat="1"/>
    <row r="6248" s="851" customFormat="1"/>
    <row r="6249" s="851" customFormat="1"/>
    <row r="6250" s="851" customFormat="1"/>
    <row r="6251" s="851" customFormat="1"/>
    <row r="6252" s="851" customFormat="1"/>
    <row r="6253" s="851" customFormat="1"/>
    <row r="6254" s="851" customFormat="1"/>
    <row r="6255" s="851" customFormat="1"/>
    <row r="6256" s="851" customFormat="1"/>
    <row r="6257" s="851" customFormat="1"/>
    <row r="6258" s="851" customFormat="1"/>
    <row r="6259" s="851" customFormat="1"/>
    <row r="6260" s="851" customFormat="1"/>
    <row r="6261" s="851" customFormat="1"/>
    <row r="6262" s="851" customFormat="1"/>
    <row r="6263" s="851" customFormat="1"/>
    <row r="6264" s="851" customFormat="1"/>
    <row r="6265" s="851" customFormat="1"/>
    <row r="6266" s="851" customFormat="1"/>
    <row r="6267" s="851" customFormat="1"/>
    <row r="6268" s="851" customFormat="1"/>
    <row r="6269" s="851" customFormat="1"/>
    <row r="6270" s="851" customFormat="1"/>
    <row r="6271" s="851" customFormat="1"/>
    <row r="6272" s="851" customFormat="1"/>
    <row r="6273" s="851" customFormat="1"/>
    <row r="6274" s="851" customFormat="1"/>
    <row r="6275" s="851" customFormat="1"/>
    <row r="6276" s="851" customFormat="1"/>
    <row r="6277" s="851" customFormat="1"/>
    <row r="6278" s="851" customFormat="1"/>
    <row r="6279" s="851" customFormat="1"/>
    <row r="6280" s="851" customFormat="1"/>
    <row r="6281" s="851" customFormat="1"/>
    <row r="6282" s="851" customFormat="1"/>
    <row r="6283" s="851" customFormat="1"/>
    <row r="6284" s="851" customFormat="1"/>
    <row r="6285" s="851" customFormat="1"/>
    <row r="6286" s="851" customFormat="1"/>
    <row r="6287" s="851" customFormat="1"/>
    <row r="6288" s="851" customFormat="1"/>
    <row r="6289" s="851" customFormat="1"/>
    <row r="6290" s="851" customFormat="1"/>
    <row r="6291" s="851" customFormat="1"/>
    <row r="6292" s="851" customFormat="1"/>
    <row r="6293" s="851" customFormat="1"/>
    <row r="6294" s="851" customFormat="1"/>
    <row r="6295" s="851" customFormat="1"/>
    <row r="6296" s="851" customFormat="1"/>
    <row r="6297" s="851" customFormat="1"/>
    <row r="6298" s="851" customFormat="1"/>
    <row r="6299" s="851" customFormat="1"/>
    <row r="6300" s="851" customFormat="1"/>
    <row r="6301" s="851" customFormat="1"/>
    <row r="6302" s="851" customFormat="1"/>
    <row r="6303" s="851" customFormat="1"/>
    <row r="6304" s="851" customFormat="1"/>
    <row r="6305" s="851" customFormat="1"/>
    <row r="6306" s="851" customFormat="1"/>
    <row r="6307" s="851" customFormat="1"/>
    <row r="6308" s="851" customFormat="1"/>
    <row r="6309" s="851" customFormat="1"/>
    <row r="6310" s="851" customFormat="1"/>
    <row r="6311" s="851" customFormat="1"/>
    <row r="6312" s="851" customFormat="1"/>
    <row r="6313" s="851" customFormat="1"/>
    <row r="6314" s="851" customFormat="1"/>
    <row r="6315" s="851" customFormat="1"/>
    <row r="6316" s="851" customFormat="1"/>
    <row r="6317" s="851" customFormat="1"/>
    <row r="6318" s="851" customFormat="1"/>
    <row r="6319" s="851" customFormat="1"/>
    <row r="6320" s="851" customFormat="1"/>
    <row r="6321" s="851" customFormat="1"/>
    <row r="6322" s="851" customFormat="1"/>
    <row r="6323" s="851" customFormat="1"/>
    <row r="6324" s="851" customFormat="1"/>
    <row r="6325" s="851" customFormat="1"/>
    <row r="6326" s="851" customFormat="1"/>
    <row r="6327" s="851" customFormat="1"/>
    <row r="6328" s="851" customFormat="1"/>
    <row r="6329" s="851" customFormat="1"/>
    <row r="6330" s="851" customFormat="1"/>
    <row r="6331" s="851" customFormat="1"/>
    <row r="6332" s="851" customFormat="1"/>
    <row r="6333" s="851" customFormat="1"/>
    <row r="6334" s="851" customFormat="1"/>
    <row r="6335" s="851" customFormat="1"/>
    <row r="6336" s="851" customFormat="1"/>
    <row r="6337" s="851" customFormat="1"/>
    <row r="6338" s="851" customFormat="1"/>
    <row r="6339" s="851" customFormat="1"/>
    <row r="6340" s="851" customFormat="1"/>
    <row r="6341" s="851" customFormat="1"/>
    <row r="6342" s="851" customFormat="1"/>
    <row r="6343" s="851" customFormat="1"/>
    <row r="6344" s="851" customFormat="1"/>
    <row r="6345" s="851" customFormat="1"/>
    <row r="6346" s="851" customFormat="1"/>
    <row r="6347" s="851" customFormat="1"/>
    <row r="6348" s="851" customFormat="1"/>
    <row r="6349" s="851" customFormat="1"/>
    <row r="6350" s="851" customFormat="1"/>
    <row r="6351" s="851" customFormat="1"/>
    <row r="6352" s="851" customFormat="1"/>
    <row r="6353" s="851" customFormat="1"/>
    <row r="6354" s="851" customFormat="1"/>
    <row r="6355" s="851" customFormat="1"/>
    <row r="6356" s="851" customFormat="1"/>
    <row r="6357" s="851" customFormat="1"/>
    <row r="6358" s="851" customFormat="1"/>
    <row r="6359" s="851" customFormat="1"/>
    <row r="6360" s="851" customFormat="1"/>
    <row r="6361" s="851" customFormat="1"/>
    <row r="6362" s="851" customFormat="1"/>
    <row r="6363" s="851" customFormat="1"/>
    <row r="6364" s="851" customFormat="1"/>
    <row r="6365" s="851" customFormat="1"/>
    <row r="6366" s="851" customFormat="1"/>
    <row r="6367" s="851" customFormat="1"/>
    <row r="6368" s="851" customFormat="1"/>
    <row r="6369" s="851" customFormat="1"/>
    <row r="6370" s="851" customFormat="1"/>
    <row r="6371" s="851" customFormat="1"/>
    <row r="6372" s="851" customFormat="1"/>
    <row r="6373" s="851" customFormat="1"/>
    <row r="6374" s="851" customFormat="1"/>
    <row r="6375" s="851" customFormat="1"/>
    <row r="6376" s="851" customFormat="1"/>
    <row r="6377" s="851" customFormat="1"/>
    <row r="6378" s="851" customFormat="1"/>
    <row r="6379" s="851" customFormat="1"/>
    <row r="6380" s="851" customFormat="1"/>
    <row r="6381" s="851" customFormat="1"/>
    <row r="6382" s="851" customFormat="1"/>
    <row r="6383" s="851" customFormat="1"/>
    <row r="6384" s="851" customFormat="1"/>
    <row r="6385" s="851" customFormat="1"/>
    <row r="6386" s="851" customFormat="1"/>
    <row r="6387" s="851" customFormat="1"/>
    <row r="6388" s="851" customFormat="1"/>
    <row r="6389" s="851" customFormat="1"/>
    <row r="6390" s="851" customFormat="1"/>
    <row r="6391" s="851" customFormat="1"/>
    <row r="6392" s="851" customFormat="1"/>
    <row r="6393" s="851" customFormat="1"/>
    <row r="6394" s="851" customFormat="1"/>
    <row r="6395" s="851" customFormat="1"/>
    <row r="6396" s="851" customFormat="1"/>
    <row r="6397" s="851" customFormat="1"/>
    <row r="6398" s="851" customFormat="1"/>
    <row r="6399" s="851" customFormat="1"/>
    <row r="6400" s="851" customFormat="1"/>
    <row r="6401" s="851" customFormat="1"/>
    <row r="6402" s="851" customFormat="1"/>
    <row r="6403" s="851" customFormat="1"/>
    <row r="6404" s="851" customFormat="1"/>
    <row r="6405" s="851" customFormat="1"/>
    <row r="6406" s="851" customFormat="1"/>
    <row r="6407" s="851" customFormat="1"/>
    <row r="6408" s="851" customFormat="1"/>
    <row r="6409" s="851" customFormat="1"/>
    <row r="6410" s="851" customFormat="1"/>
    <row r="6411" s="851" customFormat="1"/>
    <row r="6412" s="851" customFormat="1"/>
    <row r="6413" s="851" customFormat="1"/>
    <row r="6414" s="851" customFormat="1"/>
    <row r="6415" s="851" customFormat="1"/>
    <row r="6416" s="851" customFormat="1"/>
    <row r="6417" s="851" customFormat="1"/>
    <row r="6418" s="851" customFormat="1"/>
    <row r="6419" s="851" customFormat="1"/>
    <row r="6420" s="851" customFormat="1"/>
    <row r="6421" s="851" customFormat="1"/>
    <row r="6422" s="851" customFormat="1"/>
    <row r="6423" s="851" customFormat="1"/>
    <row r="6424" s="851" customFormat="1"/>
    <row r="6425" s="851" customFormat="1"/>
    <row r="6426" s="851" customFormat="1"/>
    <row r="6427" s="851" customFormat="1"/>
    <row r="6428" s="851" customFormat="1"/>
    <row r="6429" s="851" customFormat="1"/>
    <row r="6430" s="851" customFormat="1"/>
    <row r="6431" s="851" customFormat="1"/>
    <row r="6432" s="851" customFormat="1"/>
    <row r="6433" s="851" customFormat="1"/>
    <row r="6434" s="851" customFormat="1"/>
    <row r="6435" s="851" customFormat="1"/>
    <row r="6436" s="851" customFormat="1"/>
    <row r="6437" s="851" customFormat="1"/>
    <row r="6438" s="851" customFormat="1"/>
    <row r="6439" s="851" customFormat="1"/>
    <row r="6440" s="851" customFormat="1"/>
    <row r="6441" s="851" customFormat="1"/>
    <row r="6442" s="851" customFormat="1"/>
    <row r="6443" s="851" customFormat="1"/>
    <row r="6444" s="851" customFormat="1"/>
    <row r="6445" s="851" customFormat="1"/>
    <row r="6446" s="851" customFormat="1"/>
    <row r="6447" s="851" customFormat="1"/>
    <row r="6448" s="851" customFormat="1"/>
    <row r="6449" s="851" customFormat="1"/>
    <row r="6450" s="851" customFormat="1"/>
    <row r="6451" s="851" customFormat="1"/>
    <row r="6452" s="851" customFormat="1"/>
    <row r="6453" s="851" customFormat="1"/>
    <row r="6454" s="851" customFormat="1"/>
    <row r="6455" s="851" customFormat="1"/>
    <row r="6456" s="851" customFormat="1"/>
    <row r="6457" s="851" customFormat="1"/>
    <row r="6458" s="851" customFormat="1"/>
    <row r="6459" s="851" customFormat="1"/>
    <row r="6460" s="851" customFormat="1"/>
    <row r="6461" s="851" customFormat="1"/>
    <row r="6462" s="851" customFormat="1"/>
    <row r="6463" s="851" customFormat="1"/>
    <row r="6464" s="851" customFormat="1"/>
    <row r="6465" s="851" customFormat="1"/>
    <row r="6466" s="851" customFormat="1"/>
    <row r="6467" s="851" customFormat="1"/>
    <row r="6468" s="851" customFormat="1"/>
    <row r="6469" s="851" customFormat="1"/>
    <row r="6470" s="851" customFormat="1"/>
    <row r="6471" s="851" customFormat="1"/>
    <row r="6472" s="851" customFormat="1"/>
    <row r="6473" s="851" customFormat="1"/>
    <row r="6474" s="851" customFormat="1"/>
    <row r="6475" s="851" customFormat="1"/>
    <row r="6476" s="851" customFormat="1"/>
    <row r="6477" s="851" customFormat="1"/>
    <row r="6478" s="851" customFormat="1"/>
    <row r="6479" s="851" customFormat="1"/>
    <row r="6480" s="851" customFormat="1"/>
    <row r="6481" s="851" customFormat="1"/>
    <row r="6482" s="851" customFormat="1"/>
    <row r="6483" s="851" customFormat="1"/>
    <row r="6484" s="851" customFormat="1"/>
    <row r="6485" s="851" customFormat="1"/>
    <row r="6486" s="851" customFormat="1"/>
    <row r="6487" s="851" customFormat="1"/>
    <row r="6488" s="851" customFormat="1"/>
    <row r="6489" s="851" customFormat="1"/>
    <row r="6490" s="851" customFormat="1"/>
    <row r="6491" s="851" customFormat="1"/>
    <row r="6492" s="851" customFormat="1"/>
    <row r="6493" s="851" customFormat="1"/>
    <row r="6494" s="851" customFormat="1"/>
    <row r="6495" s="851" customFormat="1"/>
    <row r="6496" s="851" customFormat="1"/>
    <row r="6497" s="851" customFormat="1"/>
    <row r="6498" s="851" customFormat="1"/>
    <row r="6499" s="851" customFormat="1"/>
    <row r="6500" s="851" customFormat="1"/>
    <row r="6501" s="851" customFormat="1"/>
    <row r="6502" s="851" customFormat="1"/>
    <row r="6503" s="851" customFormat="1"/>
    <row r="6504" s="851" customFormat="1"/>
    <row r="6505" s="851" customFormat="1"/>
    <row r="6506" s="851" customFormat="1"/>
    <row r="6507" s="851" customFormat="1"/>
    <row r="6508" s="851" customFormat="1"/>
    <row r="6509" s="851" customFormat="1"/>
    <row r="6510" s="851" customFormat="1"/>
    <row r="6511" s="851" customFormat="1"/>
    <row r="6512" s="851" customFormat="1"/>
    <row r="6513" s="851" customFormat="1"/>
    <row r="6514" s="851" customFormat="1"/>
    <row r="6515" s="851" customFormat="1"/>
    <row r="6516" s="851" customFormat="1"/>
    <row r="6517" s="851" customFormat="1"/>
    <row r="6518" s="851" customFormat="1"/>
    <row r="6519" s="851" customFormat="1"/>
    <row r="6520" s="851" customFormat="1"/>
    <row r="6521" s="851" customFormat="1"/>
    <row r="6522" s="851" customFormat="1"/>
    <row r="6523" s="851" customFormat="1"/>
    <row r="6524" s="851" customFormat="1"/>
    <row r="6525" s="851" customFormat="1"/>
    <row r="6526" s="851" customFormat="1"/>
    <row r="6527" s="851" customFormat="1"/>
    <row r="6528" s="851" customFormat="1"/>
    <row r="6529" s="851" customFormat="1"/>
    <row r="6530" s="851" customFormat="1"/>
    <row r="6531" s="851" customFormat="1"/>
    <row r="6532" s="851" customFormat="1"/>
    <row r="6533" s="851" customFormat="1"/>
    <row r="6534" s="851" customFormat="1"/>
    <row r="6535" s="851" customFormat="1"/>
    <row r="6536" s="851" customFormat="1"/>
    <row r="6537" s="851" customFormat="1"/>
    <row r="6538" s="851" customFormat="1"/>
    <row r="6539" s="851" customFormat="1"/>
    <row r="6540" s="851" customFormat="1"/>
    <row r="6541" s="851" customFormat="1"/>
    <row r="6542" s="851" customFormat="1"/>
    <row r="6543" s="851" customFormat="1"/>
    <row r="6544" s="851" customFormat="1"/>
    <row r="6545" s="851" customFormat="1"/>
    <row r="6546" s="851" customFormat="1"/>
    <row r="6547" s="851" customFormat="1"/>
    <row r="6548" s="851" customFormat="1"/>
    <row r="6549" s="851" customFormat="1"/>
    <row r="6550" s="851" customFormat="1"/>
    <row r="6551" s="851" customFormat="1"/>
    <row r="6552" s="851" customFormat="1"/>
    <row r="6553" s="851" customFormat="1"/>
    <row r="6554" s="851" customFormat="1"/>
    <row r="6555" s="851" customFormat="1"/>
    <row r="6556" s="851" customFormat="1"/>
    <row r="6557" s="851" customFormat="1"/>
    <row r="6558" s="851" customFormat="1"/>
    <row r="6559" s="851" customFormat="1"/>
    <row r="6560" s="851" customFormat="1"/>
    <row r="6561" s="851" customFormat="1"/>
    <row r="6562" s="851" customFormat="1"/>
    <row r="6563" s="851" customFormat="1"/>
    <row r="6564" s="851" customFormat="1"/>
    <row r="6565" s="851" customFormat="1"/>
    <row r="6566" s="851" customFormat="1"/>
    <row r="6567" s="851" customFormat="1"/>
    <row r="6568" s="851" customFormat="1"/>
    <row r="6569" s="851" customFormat="1"/>
    <row r="6570" s="851" customFormat="1"/>
    <row r="6571" s="851" customFormat="1"/>
    <row r="6572" s="851" customFormat="1"/>
    <row r="6573" s="851" customFormat="1"/>
    <row r="6574" s="851" customFormat="1"/>
    <row r="6575" s="851" customFormat="1"/>
    <row r="6576" s="851" customFormat="1"/>
    <row r="6577" s="851" customFormat="1"/>
    <row r="6578" s="851" customFormat="1"/>
    <row r="6579" s="851" customFormat="1"/>
    <row r="6580" s="851" customFormat="1"/>
    <row r="6581" s="851" customFormat="1"/>
    <row r="6582" s="851" customFormat="1"/>
    <row r="6583" s="851" customFormat="1"/>
    <row r="6584" s="851" customFormat="1"/>
    <row r="6585" s="851" customFormat="1"/>
    <row r="6586" s="851" customFormat="1"/>
    <row r="6587" s="851" customFormat="1"/>
    <row r="6588" s="851" customFormat="1"/>
    <row r="6589" s="851" customFormat="1"/>
    <row r="6590" s="851" customFormat="1"/>
    <row r="6591" s="851" customFormat="1"/>
    <row r="6592" s="851" customFormat="1"/>
    <row r="6593" s="851" customFormat="1"/>
    <row r="6594" s="851" customFormat="1"/>
    <row r="6595" s="851" customFormat="1"/>
    <row r="6596" s="851" customFormat="1"/>
    <row r="6597" s="851" customFormat="1"/>
    <row r="6598" s="851" customFormat="1"/>
    <row r="6599" s="851" customFormat="1"/>
    <row r="6600" s="851" customFormat="1"/>
    <row r="6601" s="851" customFormat="1"/>
    <row r="6602" s="851" customFormat="1"/>
    <row r="6603" s="851" customFormat="1"/>
    <row r="6604" s="851" customFormat="1"/>
    <row r="6605" s="851" customFormat="1"/>
    <row r="6606" s="851" customFormat="1"/>
    <row r="6607" s="851" customFormat="1"/>
    <row r="6608" s="851" customFormat="1"/>
    <row r="6609" s="851" customFormat="1"/>
    <row r="6610" s="851" customFormat="1"/>
    <row r="6611" s="851" customFormat="1"/>
    <row r="6612" s="851" customFormat="1"/>
    <row r="6613" s="851" customFormat="1"/>
    <row r="6614" s="851" customFormat="1"/>
    <row r="6615" s="851" customFormat="1"/>
    <row r="6616" s="851" customFormat="1"/>
    <row r="6617" s="851" customFormat="1"/>
    <row r="6618" s="851" customFormat="1"/>
    <row r="6619" s="851" customFormat="1"/>
    <row r="6620" s="851" customFormat="1"/>
    <row r="6621" s="851" customFormat="1"/>
    <row r="6622" s="851" customFormat="1"/>
    <row r="6623" s="851" customFormat="1"/>
    <row r="6624" s="851" customFormat="1"/>
    <row r="6625" s="851" customFormat="1"/>
    <row r="6626" s="851" customFormat="1"/>
    <row r="6627" s="851" customFormat="1"/>
    <row r="6628" s="851" customFormat="1"/>
    <row r="6629" s="851" customFormat="1"/>
    <row r="6630" s="851" customFormat="1"/>
    <row r="6631" s="851" customFormat="1"/>
    <row r="6632" s="851" customFormat="1"/>
    <row r="6633" s="851" customFormat="1"/>
    <row r="6634" s="851" customFormat="1"/>
    <row r="6635" s="851" customFormat="1"/>
    <row r="6636" s="851" customFormat="1"/>
    <row r="6637" s="851" customFormat="1"/>
    <row r="6638" s="851" customFormat="1"/>
    <row r="6639" s="851" customFormat="1"/>
    <row r="6640" s="851" customFormat="1"/>
    <row r="6641" s="851" customFormat="1"/>
    <row r="6642" s="851" customFormat="1"/>
    <row r="6643" s="851" customFormat="1"/>
    <row r="6644" s="851" customFormat="1"/>
    <row r="6645" s="851" customFormat="1"/>
    <row r="6646" s="851" customFormat="1"/>
    <row r="6647" s="851" customFormat="1"/>
    <row r="6648" s="851" customFormat="1"/>
    <row r="6649" s="851" customFormat="1"/>
    <row r="6650" s="851" customFormat="1"/>
    <row r="6651" s="851" customFormat="1"/>
    <row r="6652" s="851" customFormat="1"/>
    <row r="6653" s="851" customFormat="1"/>
    <row r="6654" s="851" customFormat="1"/>
    <row r="6655" s="851" customFormat="1"/>
    <row r="6656" s="851" customFormat="1"/>
    <row r="6657" s="851" customFormat="1"/>
    <row r="6658" s="851" customFormat="1"/>
    <row r="6659" s="851" customFormat="1"/>
    <row r="6660" s="851" customFormat="1"/>
    <row r="6661" s="851" customFormat="1"/>
    <row r="6662" s="851" customFormat="1"/>
    <row r="6663" s="851" customFormat="1"/>
    <row r="6664" s="851" customFormat="1"/>
    <row r="6665" s="851" customFormat="1"/>
    <row r="6666" s="851" customFormat="1"/>
    <row r="6667" s="851" customFormat="1"/>
    <row r="6668" s="851" customFormat="1"/>
    <row r="6669" s="851" customFormat="1"/>
    <row r="6670" s="851" customFormat="1"/>
    <row r="6671" s="851" customFormat="1"/>
    <row r="6672" s="851" customFormat="1"/>
    <row r="6673" s="851" customFormat="1"/>
    <row r="6674" s="851" customFormat="1"/>
    <row r="6675" s="851" customFormat="1"/>
    <row r="6676" s="851" customFormat="1"/>
    <row r="6677" s="851" customFormat="1"/>
    <row r="6678" s="851" customFormat="1"/>
    <row r="6679" s="851" customFormat="1"/>
    <row r="6680" s="851" customFormat="1"/>
    <row r="6681" s="851" customFormat="1"/>
    <row r="6682" s="851" customFormat="1"/>
    <row r="6683" s="851" customFormat="1"/>
    <row r="6684" s="851" customFormat="1"/>
    <row r="6685" s="851" customFormat="1"/>
    <row r="6686" s="851" customFormat="1"/>
    <row r="6687" s="851" customFormat="1"/>
    <row r="6688" s="851" customFormat="1"/>
    <row r="6689" s="851" customFormat="1"/>
    <row r="6690" s="851" customFormat="1"/>
    <row r="6691" s="851" customFormat="1"/>
    <row r="6692" s="851" customFormat="1"/>
    <row r="6693" s="851" customFormat="1"/>
    <row r="6694" s="851" customFormat="1"/>
    <row r="6695" s="851" customFormat="1"/>
    <row r="6696" s="851" customFormat="1"/>
    <row r="6697" s="851" customFormat="1"/>
    <row r="6698" s="851" customFormat="1"/>
    <row r="6699" s="851" customFormat="1"/>
    <row r="6700" s="851" customFormat="1"/>
    <row r="6701" s="851" customFormat="1"/>
    <row r="6702" s="851" customFormat="1"/>
    <row r="6703" s="851" customFormat="1"/>
    <row r="6704" s="851" customFormat="1"/>
    <row r="6705" s="851" customFormat="1"/>
    <row r="6706" s="851" customFormat="1"/>
    <row r="6707" s="851" customFormat="1"/>
    <row r="6708" s="851" customFormat="1"/>
    <row r="6709" s="851" customFormat="1"/>
    <row r="6710" s="851" customFormat="1"/>
    <row r="6711" s="851" customFormat="1"/>
    <row r="6712" s="851" customFormat="1"/>
    <row r="6713" s="851" customFormat="1"/>
    <row r="6714" s="851" customFormat="1"/>
    <row r="6715" s="851" customFormat="1"/>
    <row r="6716" s="851" customFormat="1"/>
    <row r="6717" s="851" customFormat="1"/>
    <row r="6718" s="851" customFormat="1"/>
    <row r="6719" s="851" customFormat="1"/>
    <row r="6720" s="851" customFormat="1"/>
    <row r="6721" s="851" customFormat="1"/>
    <row r="6722" s="851" customFormat="1"/>
    <row r="6723" s="851" customFormat="1"/>
    <row r="6724" s="851" customFormat="1"/>
    <row r="6725" s="851" customFormat="1"/>
    <row r="6726" s="851" customFormat="1"/>
    <row r="6727" s="851" customFormat="1"/>
    <row r="6728" s="851" customFormat="1"/>
    <row r="6729" s="851" customFormat="1"/>
    <row r="6730" s="851" customFormat="1"/>
    <row r="6731" s="851" customFormat="1"/>
    <row r="6732" s="851" customFormat="1"/>
    <row r="6733" s="851" customFormat="1"/>
    <row r="6734" s="851" customFormat="1"/>
    <row r="6735" s="851" customFormat="1"/>
    <row r="6736" s="851" customFormat="1"/>
    <row r="6737" s="851" customFormat="1"/>
    <row r="6738" s="851" customFormat="1"/>
    <row r="6739" s="851" customFormat="1"/>
    <row r="6740" s="851" customFormat="1"/>
    <row r="6741" s="851" customFormat="1"/>
    <row r="6742" s="851" customFormat="1"/>
    <row r="6743" s="851" customFormat="1"/>
    <row r="6744" s="851" customFormat="1"/>
    <row r="6745" s="851" customFormat="1"/>
    <row r="6746" s="851" customFormat="1"/>
    <row r="6747" s="851" customFormat="1"/>
    <row r="6748" s="851" customFormat="1"/>
    <row r="6749" s="851" customFormat="1"/>
    <row r="6750" s="851" customFormat="1"/>
    <row r="6751" s="851" customFormat="1"/>
    <row r="6752" s="851" customFormat="1"/>
    <row r="6753" s="851" customFormat="1"/>
    <row r="6754" s="851" customFormat="1"/>
    <row r="6755" s="851" customFormat="1"/>
    <row r="6756" s="851" customFormat="1"/>
    <row r="6757" s="851" customFormat="1"/>
    <row r="6758" s="851" customFormat="1"/>
    <row r="6759" s="851" customFormat="1"/>
    <row r="6760" s="851" customFormat="1"/>
    <row r="6761" s="851" customFormat="1"/>
    <row r="6762" s="851" customFormat="1"/>
    <row r="6763" s="851" customFormat="1"/>
    <row r="6764" s="851" customFormat="1"/>
    <row r="6765" s="851" customFormat="1"/>
    <row r="6766" s="851" customFormat="1"/>
    <row r="6767" s="851" customFormat="1"/>
    <row r="6768" s="851" customFormat="1"/>
    <row r="6769" s="851" customFormat="1"/>
    <row r="6770" s="851" customFormat="1"/>
    <row r="6771" s="851" customFormat="1"/>
    <row r="6772" s="851" customFormat="1"/>
    <row r="6773" s="851" customFormat="1"/>
    <row r="6774" s="851" customFormat="1"/>
    <row r="6775" s="851" customFormat="1"/>
    <row r="6776" s="851" customFormat="1"/>
    <row r="6777" s="851" customFormat="1"/>
    <row r="6778" s="851" customFormat="1"/>
    <row r="6779" s="851" customFormat="1"/>
    <row r="6780" s="851" customFormat="1"/>
    <row r="6781" s="851" customFormat="1"/>
    <row r="6782" s="851" customFormat="1"/>
    <row r="6783" s="851" customFormat="1"/>
    <row r="6784" s="851" customFormat="1"/>
    <row r="6785" s="851" customFormat="1"/>
    <row r="6786" s="851" customFormat="1"/>
    <row r="6787" s="851" customFormat="1"/>
    <row r="6788" s="851" customFormat="1"/>
    <row r="6789" s="851" customFormat="1"/>
    <row r="6790" s="851" customFormat="1"/>
    <row r="6791" s="851" customFormat="1"/>
    <row r="6792" s="851" customFormat="1"/>
    <row r="6793" s="851" customFormat="1"/>
    <row r="6794" s="851" customFormat="1"/>
    <row r="6795" s="851" customFormat="1"/>
    <row r="6796" s="851" customFormat="1"/>
    <row r="6797" s="851" customFormat="1"/>
    <row r="6798" s="851" customFormat="1"/>
    <row r="6799" s="851" customFormat="1"/>
    <row r="6800" s="851" customFormat="1"/>
    <row r="6801" s="851" customFormat="1"/>
    <row r="6802" s="851" customFormat="1"/>
    <row r="6803" s="851" customFormat="1"/>
    <row r="6804" s="851" customFormat="1"/>
    <row r="6805" s="851" customFormat="1"/>
    <row r="6806" s="851" customFormat="1"/>
    <row r="6807" s="851" customFormat="1"/>
    <row r="6808" s="851" customFormat="1"/>
    <row r="6809" s="851" customFormat="1"/>
    <row r="6810" s="851" customFormat="1"/>
    <row r="6811" s="851" customFormat="1"/>
    <row r="6812" s="851" customFormat="1"/>
    <row r="6813" s="851" customFormat="1"/>
    <row r="6814" s="851" customFormat="1"/>
    <row r="6815" s="851" customFormat="1"/>
    <row r="6816" s="851" customFormat="1"/>
    <row r="6817" s="851" customFormat="1"/>
    <row r="6818" s="851" customFormat="1"/>
    <row r="6819" s="851" customFormat="1"/>
    <row r="6820" s="851" customFormat="1"/>
    <row r="6821" s="851" customFormat="1"/>
    <row r="6822" s="851" customFormat="1"/>
    <row r="6823" s="851" customFormat="1"/>
    <row r="6824" s="851" customFormat="1"/>
    <row r="6825" s="851" customFormat="1"/>
    <row r="6826" s="851" customFormat="1"/>
    <row r="6827" s="851" customFormat="1"/>
    <row r="6828" s="851" customFormat="1"/>
    <row r="6829" s="851" customFormat="1"/>
    <row r="6830" s="851" customFormat="1"/>
    <row r="6831" s="851" customFormat="1"/>
    <row r="6832" s="851" customFormat="1"/>
    <row r="6833" s="851" customFormat="1"/>
    <row r="6834" s="851" customFormat="1"/>
    <row r="6835" s="851" customFormat="1"/>
    <row r="6836" s="851" customFormat="1"/>
    <row r="6837" s="851" customFormat="1"/>
    <row r="6838" s="851" customFormat="1"/>
    <row r="6839" s="851" customFormat="1"/>
    <row r="6840" s="851" customFormat="1"/>
    <row r="6841" s="851" customFormat="1"/>
    <row r="6842" s="851" customFormat="1"/>
    <row r="6843" s="851" customFormat="1"/>
    <row r="6844" s="851" customFormat="1"/>
    <row r="6845" s="851" customFormat="1"/>
    <row r="6846" s="851" customFormat="1"/>
    <row r="6847" s="851" customFormat="1"/>
    <row r="6848" s="851" customFormat="1"/>
    <row r="6849" s="851" customFormat="1"/>
    <row r="6850" s="851" customFormat="1"/>
    <row r="6851" s="851" customFormat="1"/>
    <row r="6852" s="851" customFormat="1"/>
    <row r="6853" s="851" customFormat="1"/>
    <row r="6854" s="851" customFormat="1"/>
    <row r="6855" s="851" customFormat="1"/>
    <row r="6856" s="851" customFormat="1"/>
    <row r="6857" s="851" customFormat="1"/>
    <row r="6858" s="851" customFormat="1"/>
    <row r="6859" s="851" customFormat="1"/>
    <row r="6860" s="851" customFormat="1"/>
    <row r="6861" s="851" customFormat="1"/>
    <row r="6862" s="851" customFormat="1"/>
    <row r="6863" s="851" customFormat="1"/>
    <row r="6864" s="851" customFormat="1"/>
    <row r="6865" s="851" customFormat="1"/>
    <row r="6866" s="851" customFormat="1"/>
    <row r="6867" s="851" customFormat="1"/>
    <row r="6868" s="851" customFormat="1"/>
    <row r="6869" s="851" customFormat="1"/>
    <row r="6870" s="851" customFormat="1"/>
    <row r="6871" s="851" customFormat="1"/>
    <row r="6872" s="851" customFormat="1"/>
    <row r="6873" s="851" customFormat="1"/>
    <row r="6874" s="851" customFormat="1"/>
    <row r="6875" s="851" customFormat="1"/>
    <row r="6876" s="851" customFormat="1"/>
    <row r="6877" s="851" customFormat="1"/>
    <row r="6878" s="851" customFormat="1"/>
    <row r="6879" s="851" customFormat="1"/>
    <row r="6880" s="851" customFormat="1"/>
    <row r="6881" s="851" customFormat="1"/>
    <row r="6882" s="851" customFormat="1"/>
    <row r="6883" s="851" customFormat="1"/>
    <row r="6884" s="851" customFormat="1"/>
    <row r="6885" s="851" customFormat="1"/>
    <row r="6886" s="851" customFormat="1"/>
    <row r="6887" s="851" customFormat="1"/>
    <row r="6888" s="851" customFormat="1"/>
    <row r="6889" s="851" customFormat="1"/>
    <row r="6890" s="851" customFormat="1"/>
    <row r="6891" s="851" customFormat="1"/>
    <row r="6892" s="851" customFormat="1"/>
    <row r="6893" s="851" customFormat="1"/>
    <row r="6894" s="851" customFormat="1"/>
    <row r="6895" s="851" customFormat="1"/>
    <row r="6896" s="851" customFormat="1"/>
    <row r="6897" s="851" customFormat="1"/>
    <row r="6898" s="851" customFormat="1"/>
    <row r="6899" s="851" customFormat="1"/>
    <row r="6900" s="851" customFormat="1"/>
    <row r="6901" s="851" customFormat="1"/>
    <row r="6902" s="851" customFormat="1"/>
    <row r="6903" s="851" customFormat="1"/>
    <row r="6904" s="851" customFormat="1"/>
    <row r="6905" s="851" customFormat="1"/>
    <row r="6906" s="851" customFormat="1"/>
    <row r="6907" s="851" customFormat="1"/>
    <row r="6908" s="851" customFormat="1"/>
    <row r="6909" s="851" customFormat="1"/>
    <row r="6910" s="851" customFormat="1"/>
    <row r="6911" s="851" customFormat="1"/>
    <row r="6912" s="851" customFormat="1"/>
    <row r="6913" s="851" customFormat="1"/>
    <row r="6914" s="851" customFormat="1"/>
    <row r="6915" s="851" customFormat="1"/>
    <row r="6916" s="851" customFormat="1"/>
    <row r="6917" s="851" customFormat="1"/>
    <row r="6918" s="851" customFormat="1"/>
    <row r="6919" s="851" customFormat="1"/>
    <row r="6920" s="851" customFormat="1"/>
    <row r="6921" s="851" customFormat="1"/>
    <row r="6922" s="851" customFormat="1"/>
    <row r="6923" s="851" customFormat="1"/>
    <row r="6924" s="851" customFormat="1"/>
    <row r="6925" s="851" customFormat="1"/>
    <row r="6926" s="851" customFormat="1"/>
    <row r="6927" s="851" customFormat="1"/>
    <row r="6928" s="851" customFormat="1"/>
    <row r="6929" s="851" customFormat="1"/>
    <row r="6930" s="851" customFormat="1"/>
    <row r="6931" s="851" customFormat="1"/>
    <row r="6932" s="851" customFormat="1"/>
    <row r="6933" s="851" customFormat="1"/>
    <row r="6934" s="851" customFormat="1"/>
    <row r="6935" s="851" customFormat="1"/>
    <row r="6936" s="851" customFormat="1"/>
    <row r="6937" s="851" customFormat="1"/>
    <row r="6938" s="851" customFormat="1"/>
    <row r="6939" s="851" customFormat="1"/>
    <row r="6940" s="851" customFormat="1"/>
    <row r="6941" s="851" customFormat="1"/>
    <row r="6942" s="851" customFormat="1"/>
    <row r="6943" s="851" customFormat="1"/>
    <row r="6944" s="851" customFormat="1"/>
    <row r="6945" s="851" customFormat="1"/>
    <row r="6946" s="851" customFormat="1"/>
    <row r="6947" s="851" customFormat="1"/>
    <row r="6948" s="851" customFormat="1"/>
    <row r="6949" s="851" customFormat="1"/>
    <row r="6950" s="851" customFormat="1"/>
    <row r="6951" s="851" customFormat="1"/>
    <row r="6952" s="851" customFormat="1"/>
    <row r="6953" s="851" customFormat="1"/>
    <row r="6954" s="851" customFormat="1"/>
    <row r="6955" s="851" customFormat="1"/>
    <row r="6956" s="851" customFormat="1"/>
    <row r="6957" s="851" customFormat="1"/>
    <row r="6958" s="851" customFormat="1"/>
    <row r="6959" s="851" customFormat="1"/>
    <row r="6960" s="851" customFormat="1"/>
    <row r="6961" s="851" customFormat="1"/>
    <row r="6962" s="851" customFormat="1"/>
    <row r="6963" s="851" customFormat="1"/>
    <row r="6964" s="851" customFormat="1"/>
    <row r="6965" s="851" customFormat="1"/>
    <row r="6966" s="851" customFormat="1"/>
    <row r="6967" s="851" customFormat="1"/>
    <row r="6968" s="851" customFormat="1"/>
    <row r="6969" s="851" customFormat="1"/>
    <row r="6970" s="851" customFormat="1"/>
    <row r="6971" s="851" customFormat="1"/>
    <row r="6972" s="851" customFormat="1"/>
    <row r="6973" s="851" customFormat="1"/>
    <row r="6974" s="851" customFormat="1"/>
    <row r="6975" s="851" customFormat="1"/>
    <row r="6976" s="851" customFormat="1"/>
    <row r="6977" s="851" customFormat="1"/>
    <row r="6978" s="851" customFormat="1"/>
    <row r="6979" s="851" customFormat="1"/>
    <row r="6980" s="851" customFormat="1"/>
    <row r="6981" s="851" customFormat="1"/>
    <row r="6982" s="851" customFormat="1"/>
    <row r="6983" s="851" customFormat="1"/>
    <row r="6984" s="851" customFormat="1"/>
    <row r="6985" s="851" customFormat="1"/>
    <row r="6986" s="851" customFormat="1"/>
    <row r="6987" s="851" customFormat="1"/>
    <row r="6988" s="851" customFormat="1"/>
    <row r="6989" s="851" customFormat="1"/>
    <row r="6990" s="851" customFormat="1"/>
    <row r="6991" s="851" customFormat="1"/>
    <row r="6992" s="851" customFormat="1"/>
    <row r="6993" s="851" customFormat="1"/>
    <row r="6994" s="851" customFormat="1"/>
    <row r="6995" s="851" customFormat="1"/>
    <row r="6996" s="851" customFormat="1"/>
    <row r="6997" s="851" customFormat="1"/>
    <row r="6998" s="851" customFormat="1"/>
    <row r="6999" s="851" customFormat="1"/>
    <row r="7000" s="851" customFormat="1"/>
    <row r="7001" s="851" customFormat="1"/>
    <row r="7002" s="851" customFormat="1"/>
    <row r="7003" s="851" customFormat="1"/>
    <row r="7004" s="851" customFormat="1"/>
    <row r="7005" s="851" customFormat="1"/>
    <row r="7006" s="851" customFormat="1"/>
    <row r="7007" s="851" customFormat="1"/>
    <row r="7008" s="851" customFormat="1"/>
    <row r="7009" s="851" customFormat="1"/>
    <row r="7010" s="851" customFormat="1"/>
    <row r="7011" s="851" customFormat="1"/>
    <row r="7012" s="851" customFormat="1"/>
    <row r="7013" s="851" customFormat="1"/>
    <row r="7014" s="851" customFormat="1"/>
    <row r="7015" s="851" customFormat="1"/>
    <row r="7016" s="851" customFormat="1"/>
    <row r="7017" s="851" customFormat="1"/>
    <row r="7018" s="851" customFormat="1"/>
    <row r="7019" s="851" customFormat="1"/>
    <row r="7020" s="851" customFormat="1"/>
    <row r="7021" s="851" customFormat="1"/>
    <row r="7022" s="851" customFormat="1"/>
    <row r="7023" s="851" customFormat="1"/>
    <row r="7024" s="851" customFormat="1"/>
    <row r="7025" s="851" customFormat="1"/>
    <row r="7026" s="851" customFormat="1"/>
    <row r="7027" s="851" customFormat="1"/>
    <row r="7028" s="851" customFormat="1"/>
    <row r="7029" s="851" customFormat="1"/>
    <row r="7030" s="851" customFormat="1"/>
    <row r="7031" s="851" customFormat="1"/>
    <row r="7032" s="851" customFormat="1"/>
    <row r="7033" s="851" customFormat="1"/>
    <row r="7034" s="851" customFormat="1"/>
    <row r="7035" s="851" customFormat="1"/>
    <row r="7036" s="851" customFormat="1"/>
    <row r="7037" s="851" customFormat="1"/>
    <row r="7038" s="851" customFormat="1"/>
    <row r="7039" s="851" customFormat="1"/>
    <row r="7040" s="851" customFormat="1"/>
    <row r="7041" s="851" customFormat="1"/>
    <row r="7042" s="851" customFormat="1"/>
    <row r="7043" s="851" customFormat="1"/>
    <row r="7044" s="851" customFormat="1"/>
    <row r="7045" s="851" customFormat="1"/>
    <row r="7046" s="851" customFormat="1"/>
    <row r="7047" s="851" customFormat="1"/>
    <row r="7048" s="851" customFormat="1"/>
    <row r="7049" s="851" customFormat="1"/>
    <row r="7050" s="851" customFormat="1"/>
    <row r="7051" s="851" customFormat="1"/>
    <row r="7052" s="851" customFormat="1"/>
    <row r="7053" s="851" customFormat="1"/>
    <row r="7054" s="851" customFormat="1"/>
    <row r="7055" s="851" customFormat="1"/>
    <row r="7056" s="851" customFormat="1"/>
    <row r="7057" s="851" customFormat="1"/>
    <row r="7058" s="851" customFormat="1"/>
    <row r="7059" s="851" customFormat="1"/>
    <row r="7060" s="851" customFormat="1"/>
    <row r="7061" s="851" customFormat="1"/>
    <row r="7062" s="851" customFormat="1"/>
    <row r="7063" s="851" customFormat="1"/>
    <row r="7064" s="851" customFormat="1"/>
    <row r="7065" s="851" customFormat="1"/>
    <row r="7066" s="851" customFormat="1"/>
    <row r="7067" s="851" customFormat="1"/>
    <row r="7068" s="851" customFormat="1"/>
    <row r="7069" s="851" customFormat="1"/>
    <row r="7070" s="851" customFormat="1"/>
    <row r="7071" s="851" customFormat="1"/>
    <row r="7072" s="851" customFormat="1"/>
    <row r="7073" s="851" customFormat="1"/>
    <row r="7074" s="851" customFormat="1"/>
    <row r="7075" s="851" customFormat="1"/>
    <row r="7076" s="851" customFormat="1"/>
    <row r="7077" s="851" customFormat="1"/>
    <row r="7078" s="851" customFormat="1"/>
    <row r="7079" s="851" customFormat="1"/>
    <row r="7080" s="851" customFormat="1"/>
    <row r="7081" s="851" customFormat="1"/>
    <row r="7082" s="851" customFormat="1"/>
    <row r="7083" s="851" customFormat="1"/>
    <row r="7084" s="851" customFormat="1"/>
    <row r="7085" s="851" customFormat="1"/>
    <row r="7086" s="851" customFormat="1"/>
    <row r="7087" s="851" customFormat="1"/>
    <row r="7088" s="851" customFormat="1"/>
    <row r="7089" s="851" customFormat="1"/>
    <row r="7090" s="851" customFormat="1"/>
    <row r="7091" s="851" customFormat="1"/>
    <row r="7092" s="851" customFormat="1"/>
    <row r="7093" s="851" customFormat="1"/>
    <row r="7094" s="851" customFormat="1"/>
    <row r="7095" s="851" customFormat="1"/>
    <row r="7096" s="851" customFormat="1"/>
    <row r="7097" s="851" customFormat="1"/>
    <row r="7098" s="851" customFormat="1"/>
    <row r="7099" s="851" customFormat="1"/>
    <row r="7100" s="851" customFormat="1"/>
    <row r="7101" s="851" customFormat="1"/>
    <row r="7102" s="851" customFormat="1"/>
    <row r="7103" s="851" customFormat="1"/>
    <row r="7104" s="851" customFormat="1"/>
    <row r="7105" s="851" customFormat="1"/>
    <row r="7106" s="851" customFormat="1"/>
    <row r="7107" s="851" customFormat="1"/>
    <row r="7108" s="851" customFormat="1"/>
    <row r="7109" s="851" customFormat="1"/>
    <row r="7110" s="851" customFormat="1"/>
    <row r="7111" s="851" customFormat="1"/>
    <row r="7112" s="851" customFormat="1"/>
    <row r="7113" s="851" customFormat="1"/>
    <row r="7114" s="851" customFormat="1"/>
    <row r="7115" s="851" customFormat="1"/>
    <row r="7116" s="851" customFormat="1"/>
    <row r="7117" s="851" customFormat="1"/>
    <row r="7118" s="851" customFormat="1"/>
    <row r="7119" s="851" customFormat="1"/>
    <row r="7120" s="851" customFormat="1"/>
    <row r="7121" s="851" customFormat="1"/>
    <row r="7122" s="851" customFormat="1"/>
    <row r="7123" s="851" customFormat="1"/>
    <row r="7124" s="851" customFormat="1"/>
    <row r="7125" s="851" customFormat="1"/>
    <row r="7126" s="851" customFormat="1"/>
    <row r="7127" s="851" customFormat="1"/>
    <row r="7128" s="851" customFormat="1"/>
    <row r="7129" s="851" customFormat="1"/>
    <row r="7130" s="851" customFormat="1"/>
    <row r="7131" s="851" customFormat="1"/>
    <row r="7132" s="851" customFormat="1"/>
    <row r="7133" s="851" customFormat="1"/>
    <row r="7134" s="851" customFormat="1"/>
    <row r="7135" s="851" customFormat="1"/>
    <row r="7136" s="851" customFormat="1"/>
    <row r="7137" s="851" customFormat="1"/>
    <row r="7138" s="851" customFormat="1"/>
    <row r="7139" s="851" customFormat="1"/>
    <row r="7140" s="851" customFormat="1"/>
    <row r="7141" s="851" customFormat="1"/>
    <row r="7142" s="851" customFormat="1"/>
    <row r="7143" s="851" customFormat="1"/>
    <row r="7144" s="851" customFormat="1"/>
    <row r="7145" s="851" customFormat="1"/>
    <row r="7146" s="851" customFormat="1"/>
    <row r="7147" s="851" customFormat="1"/>
    <row r="7148" s="851" customFormat="1"/>
    <row r="7149" s="851" customFormat="1"/>
    <row r="7150" s="851" customFormat="1"/>
    <row r="7151" s="851" customFormat="1"/>
    <row r="7152" s="851" customFormat="1"/>
    <row r="7153" s="851" customFormat="1"/>
    <row r="7154" s="851" customFormat="1"/>
    <row r="7155" s="851" customFormat="1"/>
    <row r="7156" s="851" customFormat="1"/>
    <row r="7157" s="851" customFormat="1"/>
    <row r="7158" s="851" customFormat="1"/>
    <row r="7159" s="851" customFormat="1"/>
    <row r="7160" s="851" customFormat="1"/>
    <row r="7161" s="851" customFormat="1"/>
    <row r="7162" s="851" customFormat="1"/>
    <row r="7163" s="851" customFormat="1"/>
    <row r="7164" s="851" customFormat="1"/>
    <row r="7165" s="851" customFormat="1"/>
    <row r="7166" s="851" customFormat="1"/>
    <row r="7167" s="851" customFormat="1"/>
    <row r="7168" s="851" customFormat="1"/>
    <row r="7169" s="851" customFormat="1"/>
    <row r="7170" s="851" customFormat="1"/>
    <row r="7171" s="851" customFormat="1"/>
    <row r="7172" s="851" customFormat="1"/>
    <row r="7173" s="851" customFormat="1"/>
    <row r="7174" s="851" customFormat="1"/>
    <row r="7175" s="851" customFormat="1"/>
    <row r="7176" s="851" customFormat="1"/>
    <row r="7177" s="851" customFormat="1"/>
    <row r="7178" s="851" customFormat="1"/>
    <row r="7179" s="851" customFormat="1"/>
    <row r="7180" s="851" customFormat="1"/>
    <row r="7181" s="851" customFormat="1"/>
    <row r="7182" s="851" customFormat="1"/>
    <row r="7183" s="851" customFormat="1"/>
    <row r="7184" s="851" customFormat="1"/>
    <row r="7185" s="851" customFormat="1"/>
    <row r="7186" s="851" customFormat="1"/>
    <row r="7187" s="851" customFormat="1"/>
    <row r="7188" s="851" customFormat="1"/>
    <row r="7189" s="851" customFormat="1"/>
    <row r="7190" s="851" customFormat="1"/>
    <row r="7191" s="851" customFormat="1"/>
    <row r="7192" s="851" customFormat="1"/>
    <row r="7193" s="851" customFormat="1"/>
    <row r="7194" s="851" customFormat="1"/>
    <row r="7195" s="851" customFormat="1"/>
    <row r="7196" s="851" customFormat="1"/>
    <row r="7197" s="851" customFormat="1"/>
    <row r="7198" s="851" customFormat="1"/>
    <row r="7199" s="851" customFormat="1"/>
    <row r="7200" s="851" customFormat="1"/>
    <row r="7201" s="851" customFormat="1"/>
    <row r="7202" s="851" customFormat="1"/>
    <row r="7203" s="851" customFormat="1"/>
    <row r="7204" s="851" customFormat="1"/>
    <row r="7205" s="851" customFormat="1"/>
    <row r="7206" s="851" customFormat="1"/>
    <row r="7207" s="851" customFormat="1"/>
    <row r="7208" s="851" customFormat="1"/>
    <row r="7209" s="851" customFormat="1"/>
    <row r="7210" s="851" customFormat="1"/>
    <row r="7211" s="851" customFormat="1"/>
    <row r="7212" s="851" customFormat="1"/>
    <row r="7213" s="851" customFormat="1"/>
    <row r="7214" s="851" customFormat="1"/>
    <row r="7215" s="851" customFormat="1"/>
    <row r="7216" s="851" customFormat="1"/>
    <row r="7217" s="851" customFormat="1"/>
    <row r="7218" s="851" customFormat="1"/>
    <row r="7219" s="851" customFormat="1"/>
    <row r="7220" s="851" customFormat="1"/>
    <row r="7221" s="851" customFormat="1"/>
    <row r="7222" s="851" customFormat="1"/>
    <row r="7223" s="851" customFormat="1"/>
    <row r="7224" s="851" customFormat="1"/>
    <row r="7225" s="851" customFormat="1"/>
    <row r="7226" s="851" customFormat="1"/>
    <row r="7227" s="851" customFormat="1"/>
    <row r="7228" s="851" customFormat="1"/>
    <row r="7229" s="851" customFormat="1"/>
    <row r="7230" s="851" customFormat="1"/>
    <row r="7231" s="851" customFormat="1"/>
    <row r="7232" s="851" customFormat="1"/>
    <row r="7233" s="851" customFormat="1"/>
    <row r="7234" s="851" customFormat="1"/>
    <row r="7235" s="851" customFormat="1"/>
    <row r="7236" s="851" customFormat="1"/>
    <row r="7237" s="851" customFormat="1"/>
    <row r="7238" s="851" customFormat="1"/>
    <row r="7239" s="851" customFormat="1"/>
    <row r="7240" s="851" customFormat="1"/>
    <row r="7241" s="851" customFormat="1"/>
    <row r="7242" s="851" customFormat="1"/>
    <row r="7243" s="851" customFormat="1"/>
    <row r="7244" s="851" customFormat="1"/>
    <row r="7245" s="851" customFormat="1"/>
    <row r="7246" s="851" customFormat="1"/>
    <row r="7247" s="851" customFormat="1"/>
    <row r="7248" s="851" customFormat="1"/>
    <row r="7249" s="851" customFormat="1"/>
    <row r="7250" s="851" customFormat="1"/>
    <row r="7251" s="851" customFormat="1"/>
    <row r="7252" s="851" customFormat="1"/>
    <row r="7253" s="851" customFormat="1"/>
    <row r="7254" s="851" customFormat="1"/>
    <row r="7255" s="851" customFormat="1"/>
    <row r="7256" s="851" customFormat="1"/>
    <row r="7257" s="851" customFormat="1"/>
    <row r="7258" s="851" customFormat="1"/>
    <row r="7259" s="851" customFormat="1"/>
    <row r="7260" s="851" customFormat="1"/>
    <row r="7261" s="851" customFormat="1"/>
    <row r="7262" s="851" customFormat="1"/>
    <row r="7263" s="851" customFormat="1"/>
    <row r="7264" s="851" customFormat="1"/>
    <row r="7265" s="851" customFormat="1"/>
    <row r="7266" s="851" customFormat="1"/>
    <row r="7267" s="851" customFormat="1"/>
    <row r="7268" s="851" customFormat="1"/>
    <row r="7269" s="851" customFormat="1"/>
    <row r="7270" s="851" customFormat="1"/>
    <row r="7271" s="851" customFormat="1"/>
    <row r="7272" s="851" customFormat="1"/>
    <row r="7273" s="851" customFormat="1"/>
    <row r="7274" s="851" customFormat="1"/>
    <row r="7275" s="851" customFormat="1"/>
    <row r="7276" s="851" customFormat="1"/>
    <row r="7277" s="851" customFormat="1"/>
    <row r="7278" s="851" customFormat="1"/>
    <row r="7279" s="851" customFormat="1"/>
    <row r="7280" s="851" customFormat="1"/>
    <row r="7281" s="851" customFormat="1"/>
    <row r="7282" s="851" customFormat="1"/>
    <row r="7283" s="851" customFormat="1"/>
    <row r="7284" s="851" customFormat="1"/>
    <row r="7285" s="851" customFormat="1"/>
    <row r="7286" s="851" customFormat="1"/>
    <row r="7287" s="851" customFormat="1"/>
    <row r="7288" s="851" customFormat="1"/>
    <row r="7289" s="851" customFormat="1"/>
    <row r="7290" s="851" customFormat="1"/>
    <row r="7291" s="851" customFormat="1"/>
    <row r="7292" s="851" customFormat="1"/>
    <row r="7293" s="851" customFormat="1"/>
    <row r="7294" s="851" customFormat="1"/>
    <row r="7295" s="851" customFormat="1"/>
    <row r="7296" s="851" customFormat="1"/>
    <row r="7297" s="851" customFormat="1"/>
    <row r="7298" s="851" customFormat="1"/>
    <row r="7299" s="851" customFormat="1"/>
    <row r="7300" s="851" customFormat="1"/>
    <row r="7301" s="851" customFormat="1"/>
    <row r="7302" s="851" customFormat="1"/>
    <row r="7303" s="851" customFormat="1"/>
    <row r="7304" s="851" customFormat="1"/>
    <row r="7305" s="851" customFormat="1"/>
    <row r="7306" s="851" customFormat="1"/>
    <row r="7307" s="851" customFormat="1"/>
    <row r="7308" s="851" customFormat="1"/>
    <row r="7309" s="851" customFormat="1"/>
    <row r="7310" s="851" customFormat="1"/>
    <row r="7311" s="851" customFormat="1"/>
    <row r="7312" s="851" customFormat="1"/>
    <row r="7313" s="851" customFormat="1"/>
    <row r="7314" s="851" customFormat="1"/>
    <row r="7315" s="851" customFormat="1"/>
    <row r="7316" s="851" customFormat="1"/>
    <row r="7317" s="851" customFormat="1"/>
    <row r="7318" s="851" customFormat="1"/>
    <row r="7319" s="851" customFormat="1"/>
    <row r="7320" s="851" customFormat="1"/>
    <row r="7321" s="851" customFormat="1"/>
    <row r="7322" s="851" customFormat="1"/>
    <row r="7323" s="851" customFormat="1"/>
    <row r="7324" s="851" customFormat="1"/>
    <row r="7325" s="851" customFormat="1"/>
    <row r="7326" s="851" customFormat="1"/>
    <row r="7327" s="851" customFormat="1"/>
    <row r="7328" s="851" customFormat="1"/>
    <row r="7329" s="851" customFormat="1"/>
    <row r="7330" s="851" customFormat="1"/>
    <row r="7331" s="851" customFormat="1"/>
    <row r="7332" s="851" customFormat="1"/>
    <row r="7333" s="851" customFormat="1"/>
    <row r="7334" s="851" customFormat="1"/>
    <row r="7335" s="851" customFormat="1"/>
    <row r="7336" s="851" customFormat="1"/>
    <row r="7337" s="851" customFormat="1"/>
    <row r="7338" s="851" customFormat="1"/>
    <row r="7339" s="851" customFormat="1"/>
    <row r="7340" s="851" customFormat="1"/>
    <row r="7341" s="851" customFormat="1"/>
    <row r="7342" s="851" customFormat="1"/>
    <row r="7343" s="851" customFormat="1"/>
    <row r="7344" s="851" customFormat="1"/>
    <row r="7345" s="851" customFormat="1"/>
    <row r="7346" s="851" customFormat="1"/>
    <row r="7347" s="851" customFormat="1"/>
    <row r="7348" s="851" customFormat="1"/>
    <row r="7349" s="851" customFormat="1"/>
    <row r="7350" s="851" customFormat="1"/>
    <row r="7351" s="851" customFormat="1"/>
    <row r="7352" s="851" customFormat="1"/>
    <row r="7353" s="851" customFormat="1"/>
    <row r="7354" s="851" customFormat="1"/>
    <row r="7355" s="851" customFormat="1"/>
    <row r="7356" s="851" customFormat="1"/>
    <row r="7357" s="851" customFormat="1"/>
    <row r="7358" s="851" customFormat="1"/>
    <row r="7359" s="851" customFormat="1"/>
    <row r="7360" s="851" customFormat="1"/>
    <row r="7361" s="851" customFormat="1"/>
    <row r="7362" s="851" customFormat="1"/>
    <row r="7363" s="851" customFormat="1"/>
    <row r="7364" s="851" customFormat="1"/>
    <row r="7365" s="851" customFormat="1"/>
    <row r="7366" s="851" customFormat="1"/>
    <row r="7367" s="851" customFormat="1"/>
    <row r="7368" s="851" customFormat="1"/>
    <row r="7369" s="851" customFormat="1"/>
    <row r="7370" s="851" customFormat="1"/>
    <row r="7371" s="851" customFormat="1"/>
    <row r="7372" s="851" customFormat="1"/>
    <row r="7373" s="851" customFormat="1"/>
    <row r="7374" s="851" customFormat="1"/>
    <row r="7375" s="851" customFormat="1"/>
    <row r="7376" s="851" customFormat="1"/>
    <row r="7377" s="851" customFormat="1"/>
    <row r="7378" s="851" customFormat="1"/>
    <row r="7379" s="851" customFormat="1"/>
    <row r="7380" s="851" customFormat="1"/>
    <row r="7381" s="851" customFormat="1"/>
    <row r="7382" s="851" customFormat="1"/>
    <row r="7383" s="851" customFormat="1"/>
    <row r="7384" s="851" customFormat="1"/>
    <row r="7385" s="851" customFormat="1"/>
    <row r="7386" s="851" customFormat="1"/>
    <row r="7387" s="851" customFormat="1"/>
    <row r="7388" s="851" customFormat="1"/>
    <row r="7389" s="851" customFormat="1"/>
    <row r="7390" s="851" customFormat="1"/>
    <row r="7391" s="851" customFormat="1"/>
    <row r="7392" s="851" customFormat="1"/>
    <row r="7393" s="851" customFormat="1"/>
    <row r="7394" s="851" customFormat="1"/>
    <row r="7395" s="851" customFormat="1"/>
    <row r="7396" s="851" customFormat="1"/>
    <row r="7397" s="851" customFormat="1"/>
    <row r="7398" s="851" customFormat="1"/>
    <row r="7399" s="851" customFormat="1"/>
    <row r="7400" s="851" customFormat="1"/>
    <row r="7401" s="851" customFormat="1"/>
    <row r="7402" s="851" customFormat="1"/>
    <row r="7403" s="851" customFormat="1"/>
    <row r="7404" s="851" customFormat="1"/>
    <row r="7405" s="851" customFormat="1"/>
    <row r="7406" s="851" customFormat="1"/>
    <row r="7407" s="851" customFormat="1"/>
    <row r="7408" s="851" customFormat="1"/>
    <row r="7409" s="851" customFormat="1"/>
    <row r="7410" s="851" customFormat="1"/>
    <row r="7411" s="851" customFormat="1"/>
    <row r="7412" s="851" customFormat="1"/>
    <row r="7413" s="851" customFormat="1"/>
    <row r="7414" s="851" customFormat="1"/>
    <row r="7415" s="851" customFormat="1"/>
    <row r="7416" s="851" customFormat="1"/>
    <row r="7417" s="851" customFormat="1"/>
    <row r="7418" s="851" customFormat="1"/>
    <row r="7419" s="851" customFormat="1"/>
    <row r="7420" s="851" customFormat="1"/>
    <row r="7421" s="851" customFormat="1"/>
    <row r="7422" s="851" customFormat="1"/>
    <row r="7423" s="851" customFormat="1"/>
    <row r="7424" s="851" customFormat="1"/>
    <row r="7425" s="851" customFormat="1"/>
    <row r="7426" s="851" customFormat="1"/>
    <row r="7427" s="851" customFormat="1"/>
    <row r="7428" s="851" customFormat="1"/>
    <row r="7429" s="851" customFormat="1"/>
    <row r="7430" s="851" customFormat="1"/>
    <row r="7431" s="851" customFormat="1"/>
    <row r="7432" s="851" customFormat="1"/>
    <row r="7433" s="851" customFormat="1"/>
    <row r="7434" s="851" customFormat="1"/>
    <row r="7435" s="851" customFormat="1"/>
    <row r="7436" s="851" customFormat="1"/>
    <row r="7437" s="851" customFormat="1"/>
    <row r="7438" s="851" customFormat="1"/>
    <row r="7439" s="851" customFormat="1"/>
    <row r="7440" s="851" customFormat="1"/>
    <row r="7441" s="851" customFormat="1"/>
    <row r="7442" s="851" customFormat="1"/>
    <row r="7443" s="851" customFormat="1"/>
    <row r="7444" s="851" customFormat="1"/>
    <row r="7445" s="851" customFormat="1"/>
    <row r="7446" s="851" customFormat="1"/>
    <row r="7447" s="851" customFormat="1"/>
    <row r="7448" s="851" customFormat="1"/>
    <row r="7449" s="851" customFormat="1"/>
    <row r="7450" s="851" customFormat="1"/>
    <row r="7451" s="851" customFormat="1"/>
    <row r="7452" s="851" customFormat="1"/>
    <row r="7453" s="851" customFormat="1"/>
    <row r="7454" s="851" customFormat="1"/>
    <row r="7455" s="851" customFormat="1"/>
    <row r="7456" s="851" customFormat="1"/>
    <row r="7457" s="851" customFormat="1"/>
    <row r="7458" s="851" customFormat="1"/>
    <row r="7459" s="851" customFormat="1"/>
    <row r="7460" s="851" customFormat="1"/>
    <row r="7461" s="851" customFormat="1"/>
    <row r="7462" s="851" customFormat="1"/>
    <row r="7463" s="851" customFormat="1"/>
    <row r="7464" s="851" customFormat="1"/>
    <row r="7465" s="851" customFormat="1"/>
    <row r="7466" s="851" customFormat="1"/>
    <row r="7467" s="851" customFormat="1"/>
    <row r="7468" s="851" customFormat="1"/>
    <row r="7469" s="851" customFormat="1"/>
    <row r="7470" s="851" customFormat="1"/>
    <row r="7471" s="851" customFormat="1"/>
    <row r="7472" s="851" customFormat="1"/>
    <row r="7473" s="851" customFormat="1"/>
    <row r="7474" s="851" customFormat="1"/>
    <row r="7475" s="851" customFormat="1"/>
    <row r="7476" s="851" customFormat="1"/>
    <row r="7477" s="851" customFormat="1"/>
    <row r="7478" s="851" customFormat="1"/>
    <row r="7479" s="851" customFormat="1"/>
    <row r="7480" s="851" customFormat="1"/>
    <row r="7481" s="851" customFormat="1"/>
    <row r="7482" s="851" customFormat="1"/>
    <row r="7483" s="851" customFormat="1"/>
    <row r="7484" s="851" customFormat="1"/>
    <row r="7485" s="851" customFormat="1"/>
    <row r="7486" s="851" customFormat="1"/>
    <row r="7487" s="851" customFormat="1"/>
    <row r="7488" s="851" customFormat="1"/>
    <row r="7489" s="851" customFormat="1"/>
    <row r="7490" s="851" customFormat="1"/>
    <row r="7491" s="851" customFormat="1"/>
    <row r="7492" s="851" customFormat="1"/>
    <row r="7493" s="851" customFormat="1"/>
    <row r="7494" s="851" customFormat="1"/>
    <row r="7495" s="851" customFormat="1"/>
    <row r="7496" s="851" customFormat="1"/>
    <row r="7497" s="851" customFormat="1"/>
    <row r="7498" s="851" customFormat="1"/>
    <row r="7499" s="851" customFormat="1"/>
    <row r="7500" s="851" customFormat="1"/>
    <row r="7501" s="851" customFormat="1"/>
    <row r="7502" s="851" customFormat="1"/>
    <row r="7503" s="851" customFormat="1"/>
    <row r="7504" s="851" customFormat="1"/>
    <row r="7505" s="851" customFormat="1"/>
    <row r="7506" s="851" customFormat="1"/>
    <row r="7507" s="851" customFormat="1"/>
    <row r="7508" s="851" customFormat="1"/>
    <row r="7509" s="851" customFormat="1"/>
    <row r="7510" s="851" customFormat="1"/>
    <row r="7511" s="851" customFormat="1"/>
    <row r="7512" s="851" customFormat="1"/>
    <row r="7513" s="851" customFormat="1"/>
    <row r="7514" s="851" customFormat="1"/>
    <row r="7515" s="851" customFormat="1"/>
    <row r="7516" s="851" customFormat="1"/>
    <row r="7517" s="851" customFormat="1"/>
    <row r="7518" s="851" customFormat="1"/>
    <row r="7519" s="851" customFormat="1"/>
    <row r="7520" s="851" customFormat="1"/>
    <row r="7521" s="851" customFormat="1"/>
    <row r="7522" s="851" customFormat="1"/>
    <row r="7523" s="851" customFormat="1"/>
    <row r="7524" s="851" customFormat="1"/>
    <row r="7525" s="851" customFormat="1"/>
    <row r="7526" s="851" customFormat="1"/>
    <row r="7527" s="851" customFormat="1"/>
    <row r="7528" s="851" customFormat="1"/>
    <row r="7529" s="851" customFormat="1"/>
    <row r="7530" s="851" customFormat="1"/>
    <row r="7531" s="851" customFormat="1"/>
    <row r="7532" s="851" customFormat="1"/>
    <row r="7533" s="851" customFormat="1"/>
    <row r="7534" s="851" customFormat="1"/>
    <row r="7535" s="851" customFormat="1"/>
    <row r="7536" s="851" customFormat="1"/>
    <row r="7537" s="851" customFormat="1"/>
    <row r="7538" s="851" customFormat="1"/>
    <row r="7539" s="851" customFormat="1"/>
    <row r="7540" s="851" customFormat="1"/>
    <row r="7541" s="851" customFormat="1"/>
    <row r="7542" s="851" customFormat="1"/>
    <row r="7543" s="851" customFormat="1"/>
    <row r="7544" s="851" customFormat="1"/>
    <row r="7545" s="851" customFormat="1"/>
    <row r="7546" s="851" customFormat="1"/>
    <row r="7547" s="851" customFormat="1"/>
    <row r="7548" s="851" customFormat="1"/>
    <row r="7549" s="851" customFormat="1"/>
    <row r="7550" s="851" customFormat="1"/>
    <row r="7551" s="851" customFormat="1"/>
    <row r="7552" s="851" customFormat="1"/>
    <row r="7553" s="851" customFormat="1"/>
    <row r="7554" s="851" customFormat="1"/>
    <row r="7555" s="851" customFormat="1"/>
    <row r="7556" s="851" customFormat="1"/>
    <row r="7557" s="851" customFormat="1"/>
    <row r="7558" s="851" customFormat="1"/>
    <row r="7559" s="851" customFormat="1"/>
    <row r="7560" s="851" customFormat="1"/>
    <row r="7561" s="851" customFormat="1"/>
    <row r="7562" s="851" customFormat="1"/>
    <row r="7563" s="851" customFormat="1"/>
    <row r="7564" s="851" customFormat="1"/>
    <row r="7565" s="851" customFormat="1"/>
    <row r="7566" s="851" customFormat="1"/>
    <row r="7567" s="851" customFormat="1"/>
    <row r="7568" s="851" customFormat="1"/>
    <row r="7569" s="851" customFormat="1"/>
    <row r="7570" s="851" customFormat="1"/>
    <row r="7571" s="851" customFormat="1"/>
    <row r="7572" s="851" customFormat="1"/>
    <row r="7573" s="851" customFormat="1"/>
    <row r="7574" s="851" customFormat="1"/>
    <row r="7575" s="851" customFormat="1"/>
    <row r="7576" s="851" customFormat="1"/>
    <row r="7577" s="851" customFormat="1"/>
    <row r="7578" s="851" customFormat="1"/>
    <row r="7579" s="851" customFormat="1"/>
    <row r="7580" s="851" customFormat="1"/>
    <row r="7581" s="851" customFormat="1"/>
    <row r="7582" s="851" customFormat="1"/>
    <row r="7583" s="851" customFormat="1"/>
    <row r="7584" s="851" customFormat="1"/>
    <row r="7585" s="851" customFormat="1"/>
    <row r="7586" s="851" customFormat="1"/>
    <row r="7587" s="851" customFormat="1"/>
    <row r="7588" s="851" customFormat="1"/>
    <row r="7589" s="851" customFormat="1"/>
    <row r="7590" s="851" customFormat="1"/>
    <row r="7591" s="851" customFormat="1"/>
    <row r="7592" s="851" customFormat="1"/>
    <row r="7593" s="851" customFormat="1"/>
    <row r="7594" s="851" customFormat="1"/>
    <row r="7595" s="851" customFormat="1"/>
    <row r="7596" s="851" customFormat="1"/>
    <row r="7597" s="851" customFormat="1"/>
    <row r="7598" s="851" customFormat="1"/>
    <row r="7599" s="851" customFormat="1"/>
    <row r="7600" s="851" customFormat="1"/>
    <row r="7601" s="851" customFormat="1"/>
    <row r="7602" s="851" customFormat="1"/>
    <row r="7603" s="851" customFormat="1"/>
    <row r="7604" s="851" customFormat="1"/>
    <row r="7605" s="851" customFormat="1"/>
    <row r="7606" s="851" customFormat="1"/>
    <row r="7607" s="851" customFormat="1"/>
    <row r="7608" s="851" customFormat="1"/>
    <row r="7609" s="851" customFormat="1"/>
    <row r="7610" s="851" customFormat="1"/>
    <row r="7611" s="851" customFormat="1"/>
    <row r="7612" s="851" customFormat="1"/>
    <row r="7613" s="851" customFormat="1"/>
    <row r="7614" s="851" customFormat="1"/>
    <row r="7615" s="851" customFormat="1"/>
    <row r="7616" s="851" customFormat="1"/>
    <row r="7617" s="851" customFormat="1"/>
    <row r="7618" s="851" customFormat="1"/>
    <row r="7619" s="851" customFormat="1"/>
    <row r="7620" s="851" customFormat="1"/>
    <row r="7621" s="851" customFormat="1"/>
    <row r="7622" s="851" customFormat="1"/>
    <row r="7623" s="851" customFormat="1"/>
    <row r="7624" s="851" customFormat="1"/>
    <row r="7625" s="851" customFormat="1"/>
    <row r="7626" s="851" customFormat="1"/>
    <row r="7627" s="851" customFormat="1"/>
    <row r="7628" s="851" customFormat="1"/>
    <row r="7629" s="851" customFormat="1"/>
    <row r="7630" s="851" customFormat="1"/>
    <row r="7631" s="851" customFormat="1"/>
    <row r="7632" s="851" customFormat="1"/>
    <row r="7633" s="851" customFormat="1"/>
    <row r="7634" s="851" customFormat="1"/>
    <row r="7635" s="851" customFormat="1"/>
    <row r="7636" s="851" customFormat="1"/>
    <row r="7637" s="851" customFormat="1"/>
    <row r="7638" s="851" customFormat="1"/>
    <row r="7639" s="851" customFormat="1"/>
    <row r="7640" s="851" customFormat="1"/>
    <row r="7641" s="851" customFormat="1"/>
    <row r="7642" s="851" customFormat="1"/>
    <row r="7643" s="851" customFormat="1"/>
    <row r="7644" s="851" customFormat="1"/>
    <row r="7645" s="851" customFormat="1"/>
    <row r="7646" s="851" customFormat="1"/>
    <row r="7647" s="851" customFormat="1"/>
    <row r="7648" s="851" customFormat="1"/>
    <row r="7649" s="851" customFormat="1"/>
    <row r="7650" s="851" customFormat="1"/>
    <row r="7651" s="851" customFormat="1"/>
    <row r="7652" s="851" customFormat="1"/>
    <row r="7653" s="851" customFormat="1"/>
    <row r="7654" s="851" customFormat="1"/>
    <row r="7655" s="851" customFormat="1"/>
    <row r="7656" s="851" customFormat="1"/>
    <row r="7657" s="851" customFormat="1"/>
    <row r="7658" s="851" customFormat="1"/>
    <row r="7659" s="851" customFormat="1"/>
    <row r="7660" s="851" customFormat="1"/>
    <row r="7661" s="851" customFormat="1"/>
    <row r="7662" s="851" customFormat="1"/>
    <row r="7663" s="851" customFormat="1"/>
    <row r="7664" s="851" customFormat="1"/>
    <row r="7665" s="851" customFormat="1"/>
    <row r="7666" s="851" customFormat="1"/>
    <row r="7667" s="851" customFormat="1"/>
    <row r="7668" s="851" customFormat="1"/>
    <row r="7669" s="851" customFormat="1"/>
    <row r="7670" s="851" customFormat="1"/>
    <row r="7671" s="851" customFormat="1"/>
    <row r="7672" s="851" customFormat="1"/>
    <row r="7673" s="851" customFormat="1"/>
    <row r="7674" s="851" customFormat="1"/>
    <row r="7675" s="851" customFormat="1"/>
    <row r="7676" s="851" customFormat="1"/>
    <row r="7677" s="851" customFormat="1"/>
    <row r="7678" s="851" customFormat="1"/>
    <row r="7679" s="851" customFormat="1"/>
    <row r="7680" s="851" customFormat="1"/>
    <row r="7681" s="851" customFormat="1"/>
    <row r="7682" s="851" customFormat="1"/>
    <row r="7683" s="851" customFormat="1"/>
    <row r="7684" s="851" customFormat="1"/>
    <row r="7685" s="851" customFormat="1"/>
    <row r="7686" s="851" customFormat="1"/>
    <row r="7687" s="851" customFormat="1"/>
    <row r="7688" s="851" customFormat="1"/>
    <row r="7689" s="851" customFormat="1"/>
    <row r="7690" s="851" customFormat="1"/>
    <row r="7691" s="851" customFormat="1"/>
    <row r="7692" s="851" customFormat="1"/>
    <row r="7693" s="851" customFormat="1"/>
    <row r="7694" s="851" customFormat="1"/>
    <row r="7695" s="851" customFormat="1"/>
    <row r="7696" s="851" customFormat="1"/>
    <row r="7697" s="851" customFormat="1"/>
    <row r="7698" s="851" customFormat="1"/>
    <row r="7699" s="851" customFormat="1"/>
    <row r="7700" s="851" customFormat="1"/>
    <row r="7701" s="851" customFormat="1"/>
    <row r="7702" s="851" customFormat="1"/>
    <row r="7703" s="851" customFormat="1"/>
    <row r="7704" s="851" customFormat="1"/>
    <row r="7705" s="851" customFormat="1"/>
    <row r="7706" s="851" customFormat="1"/>
    <row r="7707" s="851" customFormat="1"/>
    <row r="7708" s="851" customFormat="1"/>
    <row r="7709" s="851" customFormat="1"/>
    <row r="7710" s="851" customFormat="1"/>
    <row r="7711" s="851" customFormat="1"/>
    <row r="7712" s="851" customFormat="1"/>
    <row r="7713" s="851" customFormat="1"/>
    <row r="7714" s="851" customFormat="1"/>
    <row r="7715" s="851" customFormat="1"/>
    <row r="7716" s="851" customFormat="1"/>
    <row r="7717" s="851" customFormat="1"/>
    <row r="7718" s="851" customFormat="1"/>
    <row r="7719" s="851" customFormat="1"/>
    <row r="7720" s="851" customFormat="1"/>
    <row r="7721" s="851" customFormat="1"/>
    <row r="7722" s="851" customFormat="1"/>
    <row r="7723" s="851" customFormat="1"/>
    <row r="7724" s="851" customFormat="1"/>
    <row r="7725" s="851" customFormat="1"/>
    <row r="7726" s="851" customFormat="1"/>
    <row r="7727" s="851" customFormat="1"/>
    <row r="7728" s="851" customFormat="1"/>
    <row r="7729" s="851" customFormat="1"/>
    <row r="7730" s="851" customFormat="1"/>
    <row r="7731" s="851" customFormat="1"/>
    <row r="7732" s="851" customFormat="1"/>
    <row r="7733" s="851" customFormat="1"/>
    <row r="7734" s="851" customFormat="1"/>
    <row r="7735" s="851" customFormat="1"/>
    <row r="7736" s="851" customFormat="1"/>
    <row r="7737" s="851" customFormat="1"/>
    <row r="7738" s="851" customFormat="1"/>
    <row r="7739" s="851" customFormat="1"/>
    <row r="7740" s="851" customFormat="1"/>
    <row r="7741" s="851" customFormat="1"/>
    <row r="7742" s="851" customFormat="1"/>
    <row r="7743" s="851" customFormat="1"/>
    <row r="7744" s="851" customFormat="1"/>
    <row r="7745" s="851" customFormat="1"/>
    <row r="7746" s="851" customFormat="1"/>
    <row r="7747" s="851" customFormat="1"/>
    <row r="7748" s="851" customFormat="1"/>
    <row r="7749" s="851" customFormat="1"/>
    <row r="7750" s="851" customFormat="1"/>
    <row r="7751" s="851" customFormat="1"/>
    <row r="7752" s="851" customFormat="1"/>
    <row r="7753" s="851" customFormat="1"/>
    <row r="7754" s="851" customFormat="1"/>
    <row r="7755" s="851" customFormat="1"/>
    <row r="7756" s="851" customFormat="1"/>
    <row r="7757" s="851" customFormat="1"/>
    <row r="7758" s="851" customFormat="1"/>
    <row r="7759" s="851" customFormat="1"/>
    <row r="7760" s="851" customFormat="1"/>
    <row r="7761" s="851" customFormat="1"/>
    <row r="7762" s="851" customFormat="1"/>
    <row r="7763" s="851" customFormat="1"/>
    <row r="7764" s="851" customFormat="1"/>
    <row r="7765" s="851" customFormat="1"/>
    <row r="7766" s="851" customFormat="1"/>
    <row r="7767" s="851" customFormat="1"/>
    <row r="7768" s="851" customFormat="1"/>
    <row r="7769" s="851" customFormat="1"/>
    <row r="7770" s="851" customFormat="1"/>
    <row r="7771" s="851" customFormat="1"/>
    <row r="7772" s="851" customFormat="1"/>
    <row r="7773" s="851" customFormat="1"/>
    <row r="7774" s="851" customFormat="1"/>
    <row r="7775" s="851" customFormat="1"/>
    <row r="7776" s="851" customFormat="1"/>
    <row r="7777" s="851" customFormat="1"/>
    <row r="7778" s="851" customFormat="1"/>
    <row r="7779" s="851" customFormat="1"/>
    <row r="7780" s="851" customFormat="1"/>
    <row r="7781" s="851" customFormat="1"/>
    <row r="7782" s="851" customFormat="1"/>
    <row r="7783" s="851" customFormat="1"/>
    <row r="7784" s="851" customFormat="1"/>
    <row r="7785" s="851" customFormat="1"/>
    <row r="7786" s="851" customFormat="1"/>
    <row r="7787" s="851" customFormat="1"/>
    <row r="7788" s="851" customFormat="1"/>
    <row r="7789" s="851" customFormat="1"/>
    <row r="7790" s="851" customFormat="1"/>
    <row r="7791" s="851" customFormat="1"/>
    <row r="7792" s="851" customFormat="1"/>
    <row r="7793" s="851" customFormat="1"/>
    <row r="7794" s="851" customFormat="1"/>
    <row r="7795" s="851" customFormat="1"/>
    <row r="7796" s="851" customFormat="1"/>
    <row r="7797" s="851" customFormat="1"/>
    <row r="7798" s="851" customFormat="1"/>
    <row r="7799" s="851" customFormat="1"/>
    <row r="7800" s="851" customFormat="1"/>
    <row r="7801" s="851" customFormat="1"/>
    <row r="7802" s="851" customFormat="1"/>
    <row r="7803" s="851" customFormat="1"/>
    <row r="7804" s="851" customFormat="1"/>
    <row r="7805" s="851" customFormat="1"/>
    <row r="7806" s="851" customFormat="1"/>
    <row r="7807" s="851" customFormat="1"/>
    <row r="7808" s="851" customFormat="1"/>
    <row r="7809" s="851" customFormat="1"/>
    <row r="7810" s="851" customFormat="1"/>
    <row r="7811" s="851" customFormat="1"/>
    <row r="7812" s="851" customFormat="1"/>
    <row r="7813" s="851" customFormat="1"/>
    <row r="7814" s="851" customFormat="1"/>
    <row r="7815" s="851" customFormat="1"/>
    <row r="7816" s="851" customFormat="1"/>
    <row r="7817" s="851" customFormat="1"/>
    <row r="7818" s="851" customFormat="1"/>
    <row r="7819" s="851" customFormat="1"/>
    <row r="7820" s="851" customFormat="1"/>
    <row r="7821" s="851" customFormat="1"/>
    <row r="7822" s="851" customFormat="1"/>
    <row r="7823" s="851" customFormat="1"/>
    <row r="7824" s="851" customFormat="1"/>
    <row r="7825" s="851" customFormat="1"/>
    <row r="7826" s="851" customFormat="1"/>
    <row r="7827" s="851" customFormat="1"/>
    <row r="7828" s="851" customFormat="1"/>
    <row r="7829" s="851" customFormat="1"/>
    <row r="7830" s="851" customFormat="1"/>
    <row r="7831" s="851" customFormat="1"/>
    <row r="7832" s="851" customFormat="1"/>
    <row r="7833" s="851" customFormat="1"/>
    <row r="7834" s="851" customFormat="1"/>
    <row r="7835" s="851" customFormat="1"/>
    <row r="7836" s="851" customFormat="1"/>
    <row r="7837" s="851" customFormat="1"/>
    <row r="7838" s="851" customFormat="1"/>
    <row r="7839" s="851" customFormat="1"/>
    <row r="7840" s="851" customFormat="1"/>
    <row r="7841" s="851" customFormat="1"/>
    <row r="7842" s="851" customFormat="1"/>
    <row r="7843" s="851" customFormat="1"/>
    <row r="7844" s="851" customFormat="1"/>
    <row r="7845" s="851" customFormat="1"/>
    <row r="7846" s="851" customFormat="1"/>
    <row r="7847" s="851" customFormat="1"/>
    <row r="7848" s="851" customFormat="1"/>
    <row r="7849" s="851" customFormat="1"/>
    <row r="7850" s="851" customFormat="1"/>
    <row r="7851" s="851" customFormat="1"/>
    <row r="7852" s="851" customFormat="1"/>
    <row r="7853" s="851" customFormat="1"/>
    <row r="7854" s="851" customFormat="1"/>
    <row r="7855" s="851" customFormat="1"/>
    <row r="7856" s="851" customFormat="1"/>
    <row r="7857" s="851" customFormat="1"/>
    <row r="7858" s="851" customFormat="1"/>
    <row r="7859" s="851" customFormat="1"/>
    <row r="7860" s="851" customFormat="1"/>
    <row r="7861" s="851" customFormat="1"/>
    <row r="7862" s="851" customFormat="1"/>
    <row r="7863" s="851" customFormat="1"/>
    <row r="7864" s="851" customFormat="1"/>
    <row r="7865" s="851" customFormat="1"/>
    <row r="7866" s="851" customFormat="1"/>
    <row r="7867" s="851" customFormat="1"/>
    <row r="7868" s="851" customFormat="1"/>
    <row r="7869" s="851" customFormat="1"/>
    <row r="7870" s="851" customFormat="1"/>
    <row r="7871" s="851" customFormat="1"/>
    <row r="7872" s="851" customFormat="1"/>
    <row r="7873" s="851" customFormat="1"/>
    <row r="7874" s="851" customFormat="1"/>
    <row r="7875" s="851" customFormat="1"/>
    <row r="7876" s="851" customFormat="1"/>
    <row r="7877" s="851" customFormat="1"/>
    <row r="7878" s="851" customFormat="1"/>
    <row r="7879" s="851" customFormat="1"/>
    <row r="7880" s="851" customFormat="1"/>
    <row r="7881" s="851" customFormat="1"/>
    <row r="7882" s="851" customFormat="1"/>
    <row r="7883" s="851" customFormat="1"/>
    <row r="7884" s="851" customFormat="1"/>
    <row r="7885" s="851" customFormat="1"/>
    <row r="7886" s="851" customFormat="1"/>
    <row r="7887" s="851" customFormat="1"/>
    <row r="7888" s="851" customFormat="1"/>
    <row r="7889" s="851" customFormat="1"/>
    <row r="7890" s="851" customFormat="1"/>
    <row r="7891" s="851" customFormat="1"/>
    <row r="7892" s="851" customFormat="1"/>
    <row r="7893" s="851" customFormat="1"/>
    <row r="7894" s="851" customFormat="1"/>
    <row r="7895" s="851" customFormat="1"/>
    <row r="7896" s="851" customFormat="1"/>
    <row r="7897" s="851" customFormat="1"/>
    <row r="7898" s="851" customFormat="1"/>
    <row r="7899" s="851" customFormat="1"/>
    <row r="7900" s="851" customFormat="1"/>
    <row r="7901" s="851" customFormat="1"/>
    <row r="7902" s="851" customFormat="1"/>
    <row r="7903" s="851" customFormat="1"/>
    <row r="7904" s="851" customFormat="1"/>
    <row r="7905" s="851" customFormat="1"/>
    <row r="7906" s="851" customFormat="1"/>
    <row r="7907" s="851" customFormat="1"/>
    <row r="7908" s="851" customFormat="1"/>
    <row r="7909" s="851" customFormat="1"/>
    <row r="7910" s="851" customFormat="1"/>
    <row r="7911" s="851" customFormat="1"/>
    <row r="7912" s="851" customFormat="1"/>
    <row r="7913" s="851" customFormat="1"/>
    <row r="7914" s="851" customFormat="1"/>
    <row r="7915" s="851" customFormat="1"/>
    <row r="7916" s="851" customFormat="1"/>
    <row r="7917" s="851" customFormat="1"/>
    <row r="7918" s="851" customFormat="1"/>
    <row r="7919" s="851" customFormat="1"/>
    <row r="7920" s="851" customFormat="1"/>
    <row r="7921" s="851" customFormat="1"/>
    <row r="7922" s="851" customFormat="1"/>
    <row r="7923" s="851" customFormat="1"/>
    <row r="7924" s="851" customFormat="1"/>
    <row r="7925" s="851" customFormat="1"/>
    <row r="7926" s="851" customFormat="1"/>
    <row r="7927" s="851" customFormat="1"/>
    <row r="7928" s="851" customFormat="1"/>
    <row r="7929" s="851" customFormat="1"/>
    <row r="7930" s="851" customFormat="1"/>
    <row r="7931" s="851" customFormat="1"/>
    <row r="7932" s="851" customFormat="1"/>
    <row r="7933" s="851" customFormat="1"/>
    <row r="7934" s="851" customFormat="1"/>
    <row r="7935" s="851" customFormat="1"/>
    <row r="7936" s="851" customFormat="1"/>
    <row r="7937" s="851" customFormat="1"/>
    <row r="7938" s="851" customFormat="1"/>
    <row r="7939" s="851" customFormat="1"/>
    <row r="7940" s="851" customFormat="1"/>
    <row r="7941" s="851" customFormat="1"/>
    <row r="7942" s="851" customFormat="1"/>
    <row r="7943" s="851" customFormat="1"/>
    <row r="7944" s="851" customFormat="1"/>
    <row r="7945" s="851" customFormat="1"/>
    <row r="7946" s="851" customFormat="1"/>
    <row r="7947" s="851" customFormat="1"/>
    <row r="7948" s="851" customFormat="1"/>
    <row r="7949" s="851" customFormat="1"/>
    <row r="7950" s="851" customFormat="1"/>
    <row r="7951" s="851" customFormat="1"/>
    <row r="7952" s="851" customFormat="1"/>
    <row r="7953" s="851" customFormat="1"/>
    <row r="7954" s="851" customFormat="1"/>
    <row r="7955" s="851" customFormat="1"/>
    <row r="7956" s="851" customFormat="1"/>
    <row r="7957" s="851" customFormat="1"/>
    <row r="7958" s="851" customFormat="1"/>
    <row r="7959" s="851" customFormat="1"/>
    <row r="7960" s="851" customFormat="1"/>
    <row r="7961" s="851" customFormat="1"/>
    <row r="7962" s="851" customFormat="1"/>
    <row r="7963" s="851" customFormat="1"/>
    <row r="7964" s="851" customFormat="1"/>
    <row r="7965" s="851" customFormat="1"/>
    <row r="7966" s="851" customFormat="1"/>
    <row r="7967" s="851" customFormat="1"/>
    <row r="7968" s="851" customFormat="1"/>
    <row r="7969" s="851" customFormat="1"/>
    <row r="7970" s="851" customFormat="1"/>
    <row r="7971" s="851" customFormat="1"/>
    <row r="7972" s="851" customFormat="1"/>
    <row r="7973" s="851" customFormat="1"/>
    <row r="7974" s="851" customFormat="1"/>
    <row r="7975" s="851" customFormat="1"/>
    <row r="7976" s="851" customFormat="1"/>
    <row r="7977" s="851" customFormat="1"/>
    <row r="7978" s="851" customFormat="1"/>
    <row r="7979" s="851" customFormat="1"/>
    <row r="7980" s="851" customFormat="1"/>
    <row r="7981" s="851" customFormat="1"/>
    <row r="7982" s="851" customFormat="1"/>
    <row r="7983" s="851" customFormat="1"/>
    <row r="7984" s="851" customFormat="1"/>
    <row r="7985" s="851" customFormat="1"/>
    <row r="7986" s="851" customFormat="1"/>
    <row r="7987" s="851" customFormat="1"/>
    <row r="7988" s="851" customFormat="1"/>
    <row r="7989" s="851" customFormat="1"/>
    <row r="7990" s="851" customFormat="1"/>
    <row r="7991" s="851" customFormat="1"/>
    <row r="7992" s="851" customFormat="1"/>
    <row r="7993" s="851" customFormat="1"/>
    <row r="7994" s="851" customFormat="1"/>
    <row r="7995" s="851" customFormat="1"/>
    <row r="7996" s="851" customFormat="1"/>
    <row r="7997" s="851" customFormat="1"/>
    <row r="7998" s="851" customFormat="1"/>
    <row r="7999" s="851" customFormat="1"/>
    <row r="8000" s="851" customFormat="1"/>
    <row r="8001" s="851" customFormat="1"/>
    <row r="8002" s="851" customFormat="1"/>
    <row r="8003" s="851" customFormat="1"/>
    <row r="8004" s="851" customFormat="1"/>
    <row r="8005" s="851" customFormat="1"/>
    <row r="8006" s="851" customFormat="1"/>
    <row r="8007" s="851" customFormat="1"/>
    <row r="8008" s="851" customFormat="1"/>
    <row r="8009" s="851" customFormat="1"/>
    <row r="8010" s="851" customFormat="1"/>
    <row r="8011" s="851" customFormat="1"/>
    <row r="8012" s="851" customFormat="1"/>
    <row r="8013" s="851" customFormat="1"/>
    <row r="8014" s="851" customFormat="1"/>
    <row r="8015" s="851" customFormat="1"/>
    <row r="8016" s="851" customFormat="1"/>
    <row r="8017" s="851" customFormat="1"/>
    <row r="8018" s="851" customFormat="1"/>
    <row r="8019" s="851" customFormat="1"/>
    <row r="8020" s="851" customFormat="1"/>
    <row r="8021" s="851" customFormat="1"/>
    <row r="8022" s="851" customFormat="1"/>
    <row r="8023" s="851" customFormat="1"/>
    <row r="8024" s="851" customFormat="1"/>
    <row r="8025" s="851" customFormat="1"/>
    <row r="8026" s="851" customFormat="1"/>
    <row r="8027" s="851" customFormat="1"/>
    <row r="8028" s="851" customFormat="1"/>
    <row r="8029" s="851" customFormat="1"/>
    <row r="8030" s="851" customFormat="1"/>
    <row r="8031" s="851" customFormat="1"/>
    <row r="8032" s="851" customFormat="1"/>
    <row r="8033" s="851" customFormat="1"/>
    <row r="8034" s="851" customFormat="1"/>
    <row r="8035" s="851" customFormat="1"/>
    <row r="8036" s="851" customFormat="1"/>
    <row r="8037" s="851" customFormat="1"/>
    <row r="8038" s="851" customFormat="1"/>
    <row r="8039" s="851" customFormat="1"/>
    <row r="8040" s="851" customFormat="1"/>
    <row r="8041" s="851" customFormat="1"/>
    <row r="8042" s="851" customFormat="1"/>
    <row r="8043" s="851" customFormat="1"/>
    <row r="8044" s="851" customFormat="1"/>
    <row r="8045" s="851" customFormat="1"/>
    <row r="8046" s="851" customFormat="1"/>
    <row r="8047" s="851" customFormat="1"/>
    <row r="8048" s="851" customFormat="1"/>
    <row r="8049" s="851" customFormat="1"/>
    <row r="8050" s="851" customFormat="1"/>
    <row r="8051" s="851" customFormat="1"/>
    <row r="8052" s="851" customFormat="1"/>
    <row r="8053" s="851" customFormat="1"/>
    <row r="8054" s="851" customFormat="1"/>
    <row r="8055" s="851" customFormat="1"/>
    <row r="8056" s="851" customFormat="1"/>
    <row r="8057" s="851" customFormat="1"/>
    <row r="8058" s="851" customFormat="1"/>
    <row r="8059" s="851" customFormat="1"/>
    <row r="8060" s="851" customFormat="1"/>
    <row r="8061" s="851" customFormat="1"/>
    <row r="8062" s="851" customFormat="1"/>
    <row r="8063" s="851" customFormat="1"/>
    <row r="8064" s="851" customFormat="1"/>
    <row r="8065" s="851" customFormat="1"/>
    <row r="8066" s="851" customFormat="1"/>
    <row r="8067" s="851" customFormat="1"/>
    <row r="8068" s="851" customFormat="1"/>
    <row r="8069" s="851" customFormat="1"/>
    <row r="8070" s="851" customFormat="1"/>
    <row r="8071" s="851" customFormat="1"/>
    <row r="8072" s="851" customFormat="1"/>
    <row r="8073" s="851" customFormat="1"/>
    <row r="8074" s="851" customFormat="1"/>
    <row r="8075" s="851" customFormat="1"/>
    <row r="8076" s="851" customFormat="1"/>
    <row r="8077" s="851" customFormat="1"/>
    <row r="8078" s="851" customFormat="1"/>
    <row r="8079" s="851" customFormat="1"/>
    <row r="8080" s="851" customFormat="1"/>
    <row r="8081" s="851" customFormat="1"/>
    <row r="8082" s="851" customFormat="1"/>
    <row r="8083" s="851" customFormat="1"/>
    <row r="8084" s="851" customFormat="1"/>
    <row r="8085" s="851" customFormat="1"/>
    <row r="8086" s="851" customFormat="1"/>
    <row r="8087" s="851" customFormat="1"/>
    <row r="8088" s="851" customFormat="1"/>
    <row r="8089" s="851" customFormat="1"/>
    <row r="8090" s="851" customFormat="1"/>
    <row r="8091" s="851" customFormat="1"/>
    <row r="8092" s="851" customFormat="1"/>
    <row r="8093" s="851" customFormat="1"/>
    <row r="8094" s="851" customFormat="1"/>
    <row r="8095" s="851" customFormat="1"/>
    <row r="8096" s="851" customFormat="1"/>
    <row r="8097" s="851" customFormat="1"/>
    <row r="8098" s="851" customFormat="1"/>
    <row r="8099" s="851" customFormat="1"/>
    <row r="8100" s="851" customFormat="1"/>
    <row r="8101" s="851" customFormat="1"/>
    <row r="8102" s="851" customFormat="1"/>
    <row r="8103" s="851" customFormat="1"/>
    <row r="8104" s="851" customFormat="1"/>
    <row r="8105" s="851" customFormat="1"/>
    <row r="8106" s="851" customFormat="1"/>
    <row r="8107" s="851" customFormat="1"/>
    <row r="8108" s="851" customFormat="1"/>
    <row r="8109" s="851" customFormat="1"/>
    <row r="8110" s="851" customFormat="1"/>
    <row r="8111" s="851" customFormat="1"/>
    <row r="8112" s="851" customFormat="1"/>
    <row r="8113" s="851" customFormat="1"/>
    <row r="8114" s="851" customFormat="1"/>
    <row r="8115" s="851" customFormat="1"/>
    <row r="8116" s="851" customFormat="1"/>
    <row r="8117" s="851" customFormat="1"/>
    <row r="8118" s="851" customFormat="1"/>
    <row r="8119" s="851" customFormat="1"/>
    <row r="8120" s="851" customFormat="1"/>
    <row r="8121" s="851" customFormat="1"/>
    <row r="8122" s="851" customFormat="1"/>
    <row r="8123" s="851" customFormat="1"/>
    <row r="8124" s="851" customFormat="1"/>
    <row r="8125" s="851" customFormat="1"/>
    <row r="8126" s="851" customFormat="1"/>
    <row r="8127" s="851" customFormat="1"/>
    <row r="8128" s="851" customFormat="1"/>
    <row r="8129" s="851" customFormat="1"/>
    <row r="8130" s="851" customFormat="1"/>
    <row r="8131" s="851" customFormat="1"/>
    <row r="8132" s="851" customFormat="1"/>
    <row r="8133" s="851" customFormat="1"/>
    <row r="8134" s="851" customFormat="1"/>
    <row r="8135" s="851" customFormat="1"/>
    <row r="8136" s="851" customFormat="1"/>
    <row r="8137" s="851" customFormat="1"/>
    <row r="8138" s="851" customFormat="1"/>
    <row r="8139" s="851" customFormat="1"/>
    <row r="8140" s="851" customFormat="1"/>
    <row r="8141" s="851" customFormat="1"/>
    <row r="8142" s="851" customFormat="1"/>
    <row r="8143" s="851" customFormat="1"/>
    <row r="8144" s="851" customFormat="1"/>
    <row r="8145" s="851" customFormat="1"/>
    <row r="8146" s="851" customFormat="1"/>
    <row r="8147" s="851" customFormat="1"/>
    <row r="8148" s="851" customFormat="1"/>
    <row r="8149" s="851" customFormat="1"/>
    <row r="8150" s="851" customFormat="1"/>
    <row r="8151" s="851" customFormat="1"/>
    <row r="8152" s="851" customFormat="1"/>
    <row r="8153" s="851" customFormat="1"/>
    <row r="8154" s="851" customFormat="1"/>
    <row r="8155" s="851" customFormat="1"/>
    <row r="8156" s="851" customFormat="1"/>
    <row r="8157" s="851" customFormat="1"/>
    <row r="8158" s="851" customFormat="1"/>
    <row r="8159" s="851" customFormat="1"/>
    <row r="8160" s="851" customFormat="1"/>
    <row r="8161" s="851" customFormat="1"/>
    <row r="8162" s="851" customFormat="1"/>
    <row r="8163" s="851" customFormat="1"/>
    <row r="8164" s="851" customFormat="1"/>
    <row r="8165" s="851" customFormat="1"/>
    <row r="8166" s="851" customFormat="1"/>
    <row r="8167" s="851" customFormat="1"/>
    <row r="8168" s="851" customFormat="1"/>
    <row r="8169" s="851" customFormat="1"/>
    <row r="8170" s="851" customFormat="1"/>
    <row r="8171" s="851" customFormat="1"/>
    <row r="8172" s="851" customFormat="1"/>
    <row r="8173" s="851" customFormat="1"/>
    <row r="8174" s="851" customFormat="1"/>
    <row r="8175" s="851" customFormat="1"/>
    <row r="8176" s="851" customFormat="1"/>
    <row r="8177" s="851" customFormat="1"/>
    <row r="8178" s="851" customFormat="1"/>
    <row r="8179" s="851" customFormat="1"/>
    <row r="8180" s="851" customFormat="1"/>
    <row r="8181" s="851" customFormat="1"/>
    <row r="8182" s="851" customFormat="1"/>
    <row r="8183" s="851" customFormat="1"/>
    <row r="8184" s="851" customFormat="1"/>
    <row r="8185" s="851" customFormat="1"/>
    <row r="8186" s="851" customFormat="1"/>
    <row r="8187" s="851" customFormat="1"/>
    <row r="8188" s="851" customFormat="1"/>
    <row r="8189" s="851" customFormat="1"/>
    <row r="8190" s="851" customFormat="1"/>
    <row r="8191" s="851" customFormat="1"/>
    <row r="8192" s="851" customFormat="1"/>
    <row r="8193" s="851" customFormat="1"/>
    <row r="8194" s="851" customFormat="1"/>
    <row r="8195" s="851" customFormat="1"/>
    <row r="8196" s="851" customFormat="1"/>
    <row r="8197" s="851" customFormat="1"/>
    <row r="8198" s="851" customFormat="1"/>
    <row r="8199" s="851" customFormat="1"/>
    <row r="8200" s="851" customFormat="1"/>
    <row r="8201" s="851" customFormat="1"/>
    <row r="8202" s="851" customFormat="1"/>
    <row r="8203" s="851" customFormat="1"/>
    <row r="8204" s="851" customFormat="1"/>
    <row r="8205" s="851" customFormat="1"/>
    <row r="8206" s="851" customFormat="1"/>
    <row r="8207" s="851" customFormat="1"/>
    <row r="8208" s="851" customFormat="1"/>
    <row r="8209" s="851" customFormat="1"/>
    <row r="8210" s="851" customFormat="1"/>
    <row r="8211" s="851" customFormat="1"/>
    <row r="8212" s="851" customFormat="1"/>
    <row r="8213" s="851" customFormat="1"/>
    <row r="8214" s="851" customFormat="1"/>
    <row r="8215" s="851" customFormat="1"/>
    <row r="8216" s="851" customFormat="1"/>
    <row r="8217" s="851" customFormat="1"/>
    <row r="8218" s="851" customFormat="1"/>
    <row r="8219" s="851" customFormat="1"/>
    <row r="8220" s="851" customFormat="1"/>
    <row r="8221" s="851" customFormat="1"/>
    <row r="8222" s="851" customFormat="1"/>
    <row r="8223" s="851" customFormat="1"/>
    <row r="8224" s="851" customFormat="1"/>
    <row r="8225" s="851" customFormat="1"/>
    <row r="8226" s="851" customFormat="1"/>
    <row r="8227" s="851" customFormat="1"/>
    <row r="8228" s="851" customFormat="1"/>
    <row r="8229" s="851" customFormat="1"/>
    <row r="8230" s="851" customFormat="1"/>
    <row r="8231" s="851" customFormat="1"/>
    <row r="8232" s="851" customFormat="1"/>
    <row r="8233" s="851" customFormat="1"/>
    <row r="8234" s="851" customFormat="1"/>
    <row r="8235" s="851" customFormat="1"/>
    <row r="8236" s="851" customFormat="1"/>
    <row r="8237" s="851" customFormat="1"/>
    <row r="8238" s="851" customFormat="1"/>
    <row r="8239" s="851" customFormat="1"/>
    <row r="8240" s="851" customFormat="1"/>
    <row r="8241" s="851" customFormat="1"/>
    <row r="8242" s="851" customFormat="1"/>
    <row r="8243" s="851" customFormat="1"/>
    <row r="8244" s="851" customFormat="1"/>
    <row r="8245" s="851" customFormat="1"/>
    <row r="8246" s="851" customFormat="1"/>
    <row r="8247" s="851" customFormat="1"/>
    <row r="8248" s="851" customFormat="1"/>
    <row r="8249" s="851" customFormat="1"/>
    <row r="8250" s="851" customFormat="1"/>
    <row r="8251" s="851" customFormat="1"/>
    <row r="8252" s="851" customFormat="1"/>
    <row r="8253" s="851" customFormat="1"/>
    <row r="8254" s="851" customFormat="1"/>
    <row r="8255" s="851" customFormat="1"/>
    <row r="8256" s="851" customFormat="1"/>
    <row r="8257" s="851" customFormat="1"/>
    <row r="8258" s="851" customFormat="1"/>
    <row r="8259" s="851" customFormat="1"/>
    <row r="8260" s="851" customFormat="1"/>
    <row r="8261" s="851" customFormat="1"/>
    <row r="8262" s="851" customFormat="1"/>
    <row r="8263" s="851" customFormat="1"/>
    <row r="8264" s="851" customFormat="1"/>
    <row r="8265" s="851" customFormat="1"/>
    <row r="8266" s="851" customFormat="1"/>
    <row r="8267" s="851" customFormat="1"/>
    <row r="8268" s="851" customFormat="1"/>
    <row r="8269" s="851" customFormat="1"/>
    <row r="8270" s="851" customFormat="1"/>
    <row r="8271" s="851" customFormat="1"/>
    <row r="8272" s="851" customFormat="1"/>
    <row r="8273" s="851" customFormat="1"/>
    <row r="8274" s="851" customFormat="1"/>
    <row r="8275" s="851" customFormat="1"/>
    <row r="8276" s="851" customFormat="1"/>
    <row r="8277" s="851" customFormat="1"/>
    <row r="8278" s="851" customFormat="1"/>
    <row r="8279" s="851" customFormat="1"/>
    <row r="8280" s="851" customFormat="1"/>
    <row r="8281" s="851" customFormat="1"/>
    <row r="8282" s="851" customFormat="1"/>
    <row r="8283" s="851" customFormat="1"/>
    <row r="8284" s="851" customFormat="1"/>
    <row r="8285" s="851" customFormat="1"/>
    <row r="8286" s="851" customFormat="1"/>
    <row r="8287" s="851" customFormat="1"/>
    <row r="8288" s="851" customFormat="1"/>
    <row r="8289" s="851" customFormat="1"/>
    <row r="8290" s="851" customFormat="1"/>
    <row r="8291" s="851" customFormat="1"/>
    <row r="8292" s="851" customFormat="1"/>
    <row r="8293" s="851" customFormat="1"/>
    <row r="8294" s="851" customFormat="1"/>
    <row r="8295" s="851" customFormat="1"/>
    <row r="8296" s="851" customFormat="1"/>
    <row r="8297" s="851" customFormat="1"/>
    <row r="8298" s="851" customFormat="1"/>
    <row r="8299" s="851" customFormat="1"/>
    <row r="8300" s="851" customFormat="1"/>
    <row r="8301" s="851" customFormat="1"/>
    <row r="8302" s="851" customFormat="1"/>
    <row r="8303" s="851" customFormat="1"/>
    <row r="8304" s="851" customFormat="1"/>
    <row r="8305" s="851" customFormat="1"/>
    <row r="8306" s="851" customFormat="1"/>
    <row r="8307" s="851" customFormat="1"/>
    <row r="8308" s="851" customFormat="1"/>
    <row r="8309" s="851" customFormat="1"/>
    <row r="8310" s="851" customFormat="1"/>
    <row r="8311" s="851" customFormat="1"/>
    <row r="8312" s="851" customFormat="1"/>
    <row r="8313" s="851" customFormat="1"/>
    <row r="8314" s="851" customFormat="1"/>
    <row r="8315" s="851" customFormat="1"/>
    <row r="8316" s="851" customFormat="1"/>
    <row r="8317" s="851" customFormat="1"/>
    <row r="8318" s="851" customFormat="1"/>
    <row r="8319" s="851" customFormat="1"/>
    <row r="8320" s="851" customFormat="1"/>
    <row r="8321" s="851" customFormat="1"/>
    <row r="8322" s="851" customFormat="1"/>
    <row r="8323" s="851" customFormat="1"/>
    <row r="8324" s="851" customFormat="1"/>
    <row r="8325" s="851" customFormat="1"/>
    <row r="8326" s="851" customFormat="1"/>
    <row r="8327" s="851" customFormat="1"/>
    <row r="8328" s="851" customFormat="1"/>
    <row r="8329" s="851" customFormat="1"/>
    <row r="8330" s="851" customFormat="1"/>
    <row r="8331" s="851" customFormat="1"/>
    <row r="8332" s="851" customFormat="1"/>
    <row r="8333" s="851" customFormat="1"/>
    <row r="8334" s="851" customFormat="1"/>
    <row r="8335" s="851" customFormat="1"/>
    <row r="8336" s="851" customFormat="1"/>
    <row r="8337" s="851" customFormat="1"/>
    <row r="8338" s="851" customFormat="1"/>
    <row r="8339" s="851" customFormat="1"/>
    <row r="8340" s="851" customFormat="1"/>
    <row r="8341" s="851" customFormat="1"/>
    <row r="8342" s="851" customFormat="1"/>
    <row r="8343" s="851" customFormat="1"/>
    <row r="8344" s="851" customFormat="1"/>
    <row r="8345" s="851" customFormat="1"/>
    <row r="8346" s="851" customFormat="1"/>
    <row r="8347" s="851" customFormat="1"/>
    <row r="8348" s="851" customFormat="1"/>
    <row r="8349" s="851" customFormat="1"/>
    <row r="8350" s="851" customFormat="1"/>
    <row r="8351" s="851" customFormat="1"/>
    <row r="8352" s="851" customFormat="1"/>
    <row r="8353" s="851" customFormat="1"/>
    <row r="8354" s="851" customFormat="1"/>
    <row r="8355" s="851" customFormat="1"/>
    <row r="8356" s="851" customFormat="1"/>
    <row r="8357" s="851" customFormat="1"/>
    <row r="8358" s="851" customFormat="1"/>
    <row r="8359" s="851" customFormat="1"/>
    <row r="8360" s="851" customFormat="1"/>
    <row r="8361" s="851" customFormat="1"/>
    <row r="8362" s="851" customFormat="1"/>
    <row r="8363" s="851" customFormat="1"/>
    <row r="8364" s="851" customFormat="1"/>
    <row r="8365" s="851" customFormat="1"/>
    <row r="8366" s="851" customFormat="1"/>
    <row r="8367" s="851" customFormat="1"/>
    <row r="8368" s="851" customFormat="1"/>
    <row r="8369" s="851" customFormat="1"/>
    <row r="8370" s="851" customFormat="1"/>
    <row r="8371" s="851" customFormat="1"/>
    <row r="8372" s="851" customFormat="1"/>
    <row r="8373" s="851" customFormat="1"/>
    <row r="8374" s="851" customFormat="1"/>
    <row r="8375" s="851" customFormat="1"/>
    <row r="8376" s="851" customFormat="1"/>
    <row r="8377" s="851" customFormat="1"/>
    <row r="8378" s="851" customFormat="1"/>
    <row r="8379" s="851" customFormat="1"/>
    <row r="8380" s="851" customFormat="1"/>
    <row r="8381" s="851" customFormat="1"/>
    <row r="8382" s="851" customFormat="1"/>
    <row r="8383" s="851" customFormat="1"/>
    <row r="8384" s="851" customFormat="1"/>
    <row r="8385" s="851" customFormat="1"/>
    <row r="8386" s="851" customFormat="1"/>
    <row r="8387" s="851" customFormat="1"/>
    <row r="8388" s="851" customFormat="1"/>
    <row r="8389" s="851" customFormat="1"/>
    <row r="8390" s="851" customFormat="1"/>
    <row r="8391" s="851" customFormat="1"/>
    <row r="8392" s="851" customFormat="1"/>
    <row r="8393" s="851" customFormat="1"/>
    <row r="8394" s="851" customFormat="1"/>
    <row r="8395" s="851" customFormat="1"/>
    <row r="8396" s="851" customFormat="1"/>
    <row r="8397" s="851" customFormat="1"/>
    <row r="8398" s="851" customFormat="1"/>
    <row r="8399" s="851" customFormat="1"/>
    <row r="8400" s="851" customFormat="1"/>
    <row r="8401" s="851" customFormat="1"/>
    <row r="8402" s="851" customFormat="1"/>
    <row r="8403" s="851" customFormat="1"/>
    <row r="8404" s="851" customFormat="1"/>
    <row r="8405" s="851" customFormat="1"/>
    <row r="8406" s="851" customFormat="1"/>
    <row r="8407" s="851" customFormat="1"/>
    <row r="8408" s="851" customFormat="1"/>
    <row r="8409" s="851" customFormat="1"/>
    <row r="8410" s="851" customFormat="1"/>
    <row r="8411" s="851" customFormat="1"/>
    <row r="8412" s="851" customFormat="1"/>
    <row r="8413" s="851" customFormat="1"/>
    <row r="8414" s="851" customFormat="1"/>
    <row r="8415" s="851" customFormat="1"/>
    <row r="8416" s="851" customFormat="1"/>
    <row r="8417" s="851" customFormat="1"/>
    <row r="8418" s="851" customFormat="1"/>
    <row r="8419" s="851" customFormat="1"/>
    <row r="8420" s="851" customFormat="1"/>
    <row r="8421" s="851" customFormat="1"/>
    <row r="8422" s="851" customFormat="1"/>
    <row r="8423" s="851" customFormat="1"/>
    <row r="8424" s="851" customFormat="1"/>
    <row r="8425" s="851" customFormat="1"/>
    <row r="8426" s="851" customFormat="1"/>
    <row r="8427" s="851" customFormat="1"/>
    <row r="8428" s="851" customFormat="1"/>
    <row r="8429" s="851" customFormat="1"/>
    <row r="8430" s="851" customFormat="1"/>
    <row r="8431" s="851" customFormat="1"/>
    <row r="8432" s="851" customFormat="1"/>
    <row r="8433" s="851" customFormat="1"/>
    <row r="8434" s="851" customFormat="1"/>
    <row r="8435" s="851" customFormat="1"/>
    <row r="8436" s="851" customFormat="1"/>
    <row r="8437" s="851" customFormat="1"/>
    <row r="8438" s="851" customFormat="1"/>
    <row r="8439" s="851" customFormat="1"/>
    <row r="8440" s="851" customFormat="1"/>
    <row r="8441" s="851" customFormat="1"/>
    <row r="8442" s="851" customFormat="1"/>
    <row r="8443" s="851" customFormat="1"/>
    <row r="8444" s="851" customFormat="1"/>
    <row r="8445" s="851" customFormat="1"/>
    <row r="8446" s="851" customFormat="1"/>
    <row r="8447" s="851" customFormat="1"/>
    <row r="8448" s="851" customFormat="1"/>
    <row r="8449" s="851" customFormat="1"/>
    <row r="8450" s="851" customFormat="1"/>
    <row r="8451" s="851" customFormat="1"/>
    <row r="8452" s="851" customFormat="1"/>
    <row r="8453" s="851" customFormat="1"/>
    <row r="8454" s="851" customFormat="1"/>
    <row r="8455" s="851" customFormat="1"/>
    <row r="8456" s="851" customFormat="1"/>
    <row r="8457" s="851" customFormat="1"/>
    <row r="8458" s="851" customFormat="1"/>
    <row r="8459" s="851" customFormat="1"/>
    <row r="8460" s="851" customFormat="1"/>
    <row r="8461" s="851" customFormat="1"/>
    <row r="8462" s="851" customFormat="1"/>
    <row r="8463" s="851" customFormat="1"/>
    <row r="8464" s="851" customFormat="1"/>
    <row r="8465" s="851" customFormat="1"/>
    <row r="8466" s="851" customFormat="1"/>
    <row r="8467" s="851" customFormat="1"/>
    <row r="8468" s="851" customFormat="1"/>
    <row r="8469" s="851" customFormat="1"/>
    <row r="8470" s="851" customFormat="1"/>
    <row r="8471" s="851" customFormat="1"/>
    <row r="8472" s="851" customFormat="1"/>
    <row r="8473" s="851" customFormat="1"/>
    <row r="8474" s="851" customFormat="1"/>
    <row r="8475" s="851" customFormat="1"/>
    <row r="8476" s="851" customFormat="1"/>
    <row r="8477" s="851" customFormat="1"/>
    <row r="8478" s="851" customFormat="1"/>
    <row r="8479" s="851" customFormat="1"/>
    <row r="8480" s="851" customFormat="1"/>
    <row r="8481" s="851" customFormat="1"/>
    <row r="8482" s="851" customFormat="1"/>
    <row r="8483" s="851" customFormat="1"/>
    <row r="8484" s="851" customFormat="1"/>
    <row r="8485" s="851" customFormat="1"/>
    <row r="8486" s="851" customFormat="1"/>
    <row r="8487" s="851" customFormat="1"/>
    <row r="8488" s="851" customFormat="1"/>
    <row r="8489" s="851" customFormat="1"/>
    <row r="8490" s="851" customFormat="1"/>
    <row r="8491" s="851" customFormat="1"/>
    <row r="8492" s="851" customFormat="1"/>
    <row r="8493" s="851" customFormat="1"/>
    <row r="8494" s="851" customFormat="1"/>
    <row r="8495" s="851" customFormat="1"/>
    <row r="8496" s="851" customFormat="1"/>
    <row r="8497" s="851" customFormat="1"/>
    <row r="8498" s="851" customFormat="1"/>
    <row r="8499" s="851" customFormat="1"/>
    <row r="8500" s="851" customFormat="1"/>
    <row r="8501" s="851" customFormat="1"/>
    <row r="8502" s="851" customFormat="1"/>
    <row r="8503" s="851" customFormat="1"/>
    <row r="8504" s="851" customFormat="1"/>
    <row r="8505" s="851" customFormat="1"/>
    <row r="8506" s="851" customFormat="1"/>
    <row r="8507" s="851" customFormat="1"/>
    <row r="8508" s="851" customFormat="1"/>
    <row r="8509" s="851" customFormat="1"/>
    <row r="8510" s="851" customFormat="1"/>
    <row r="8511" s="851" customFormat="1"/>
    <row r="8512" s="851" customFormat="1"/>
    <row r="8513" s="851" customFormat="1"/>
    <row r="8514" s="851" customFormat="1"/>
    <row r="8515" s="851" customFormat="1"/>
    <row r="8516" s="851" customFormat="1"/>
    <row r="8517" s="851" customFormat="1"/>
    <row r="8518" s="851" customFormat="1"/>
    <row r="8519" s="851" customFormat="1"/>
    <row r="8520" s="851" customFormat="1"/>
    <row r="8521" s="851" customFormat="1"/>
    <row r="8522" s="851" customFormat="1"/>
    <row r="8523" s="851" customFormat="1"/>
    <row r="8524" s="851" customFormat="1"/>
    <row r="8525" s="851" customFormat="1"/>
    <row r="8526" s="851" customFormat="1"/>
    <row r="8527" s="851" customFormat="1"/>
    <row r="8528" s="851" customFormat="1"/>
    <row r="8529" s="851" customFormat="1"/>
    <row r="8530" s="851" customFormat="1"/>
    <row r="8531" s="851" customFormat="1"/>
    <row r="8532" s="851" customFormat="1"/>
    <row r="8533" s="851" customFormat="1"/>
    <row r="8534" s="851" customFormat="1"/>
    <row r="8535" s="851" customFormat="1"/>
    <row r="8536" s="851" customFormat="1"/>
    <row r="8537" s="851" customFormat="1"/>
    <row r="8538" s="851" customFormat="1"/>
    <row r="8539" s="851" customFormat="1"/>
    <row r="8540" s="851" customFormat="1"/>
    <row r="8541" s="851" customFormat="1"/>
    <row r="8542" s="851" customFormat="1"/>
    <row r="8543" s="851" customFormat="1"/>
    <row r="8544" s="851" customFormat="1"/>
    <row r="8545" s="851" customFormat="1"/>
    <row r="8546" s="851" customFormat="1"/>
    <row r="8547" s="851" customFormat="1"/>
    <row r="8548" s="851" customFormat="1"/>
    <row r="8549" s="851" customFormat="1"/>
    <row r="8550" s="851" customFormat="1"/>
    <row r="8551" s="851" customFormat="1"/>
    <row r="8552" s="851" customFormat="1"/>
    <row r="8553" s="851" customFormat="1"/>
    <row r="8554" s="851" customFormat="1"/>
    <row r="8555" s="851" customFormat="1"/>
    <row r="8556" s="851" customFormat="1"/>
    <row r="8557" s="851" customFormat="1"/>
    <row r="8558" s="851" customFormat="1"/>
    <row r="8559" s="851" customFormat="1"/>
    <row r="8560" s="851" customFormat="1"/>
    <row r="8561" s="851" customFormat="1"/>
    <row r="8562" s="851" customFormat="1"/>
    <row r="8563" s="851" customFormat="1"/>
    <row r="8564" s="851" customFormat="1"/>
    <row r="8565" s="851" customFormat="1"/>
    <row r="8566" s="851" customFormat="1"/>
    <row r="8567" s="851" customFormat="1"/>
    <row r="8568" s="851" customFormat="1"/>
    <row r="8569" s="851" customFormat="1"/>
    <row r="8570" s="851" customFormat="1"/>
    <row r="8571" s="851" customFormat="1"/>
    <row r="8572" s="851" customFormat="1"/>
    <row r="8573" s="851" customFormat="1"/>
    <row r="8574" s="851" customFormat="1"/>
    <row r="8575" s="851" customFormat="1"/>
    <row r="8576" s="851" customFormat="1"/>
    <row r="8577" s="851" customFormat="1"/>
    <row r="8578" s="851" customFormat="1"/>
    <row r="8579" s="851" customFormat="1"/>
    <row r="8580" s="851" customFormat="1"/>
    <row r="8581" s="851" customFormat="1"/>
    <row r="8582" s="851" customFormat="1"/>
    <row r="8583" s="851" customFormat="1"/>
    <row r="8584" s="851" customFormat="1"/>
    <row r="8585" s="851" customFormat="1"/>
    <row r="8586" s="851" customFormat="1"/>
    <row r="8587" s="851" customFormat="1"/>
    <row r="8588" s="851" customFormat="1"/>
    <row r="8589" s="851" customFormat="1"/>
    <row r="8590" s="851" customFormat="1"/>
    <row r="8591" s="851" customFormat="1"/>
    <row r="8592" s="851" customFormat="1"/>
    <row r="8593" s="851" customFormat="1"/>
    <row r="8594" s="851" customFormat="1"/>
    <row r="8595" s="851" customFormat="1"/>
    <row r="8596" s="851" customFormat="1"/>
    <row r="8597" s="851" customFormat="1"/>
    <row r="8598" s="851" customFormat="1"/>
    <row r="8599" s="851" customFormat="1"/>
    <row r="8600" s="851" customFormat="1"/>
    <row r="8601" s="851" customFormat="1"/>
    <row r="8602" s="851" customFormat="1"/>
    <row r="8603" s="851" customFormat="1"/>
    <row r="8604" s="851" customFormat="1"/>
    <row r="8605" s="851" customFormat="1"/>
    <row r="8606" s="851" customFormat="1"/>
    <row r="8607" s="851" customFormat="1"/>
    <row r="8608" s="851" customFormat="1"/>
    <row r="8609" s="851" customFormat="1"/>
    <row r="8610" s="851" customFormat="1"/>
    <row r="8611" s="851" customFormat="1"/>
    <row r="8612" s="851" customFormat="1"/>
    <row r="8613" s="851" customFormat="1"/>
    <row r="8614" s="851" customFormat="1"/>
    <row r="8615" s="851" customFormat="1"/>
    <row r="8616" s="851" customFormat="1"/>
    <row r="8617" s="851" customFormat="1"/>
    <row r="8618" s="851" customFormat="1"/>
    <row r="8619" s="851" customFormat="1"/>
    <row r="8620" s="851" customFormat="1"/>
    <row r="8621" s="851" customFormat="1"/>
    <row r="8622" s="851" customFormat="1"/>
    <row r="8623" s="851" customFormat="1"/>
    <row r="8624" s="851" customFormat="1"/>
    <row r="8625" s="851" customFormat="1"/>
    <row r="8626" s="851" customFormat="1"/>
    <row r="8627" s="851" customFormat="1"/>
    <row r="8628" s="851" customFormat="1"/>
    <row r="8629" s="851" customFormat="1"/>
    <row r="8630" s="851" customFormat="1"/>
    <row r="8631" s="851" customFormat="1"/>
    <row r="8632" s="851" customFormat="1"/>
    <row r="8633" s="851" customFormat="1"/>
    <row r="8634" s="851" customFormat="1"/>
    <row r="8635" s="851" customFormat="1"/>
    <row r="8636" s="851" customFormat="1"/>
    <row r="8637" s="851" customFormat="1"/>
    <row r="8638" s="851" customFormat="1"/>
    <row r="8639" s="851" customFormat="1"/>
    <row r="8640" s="851" customFormat="1"/>
    <row r="8641" s="851" customFormat="1"/>
    <row r="8642" s="851" customFormat="1"/>
    <row r="8643" s="851" customFormat="1"/>
    <row r="8644" s="851" customFormat="1"/>
    <row r="8645" s="851" customFormat="1"/>
    <row r="8646" s="851" customFormat="1"/>
    <row r="8647" s="851" customFormat="1"/>
    <row r="8648" s="851" customFormat="1"/>
    <row r="8649" s="851" customFormat="1"/>
    <row r="8650" s="851" customFormat="1"/>
    <row r="8651" s="851" customFormat="1"/>
    <row r="8652" s="851" customFormat="1"/>
    <row r="8653" s="851" customFormat="1"/>
    <row r="8654" s="851" customFormat="1"/>
    <row r="8655" s="851" customFormat="1"/>
    <row r="8656" s="851" customFormat="1"/>
    <row r="8657" s="851" customFormat="1"/>
    <row r="8658" s="851" customFormat="1"/>
    <row r="8659" s="851" customFormat="1"/>
    <row r="8660" s="851" customFormat="1"/>
    <row r="8661" s="851" customFormat="1"/>
    <row r="8662" s="851" customFormat="1"/>
    <row r="8663" s="851" customFormat="1"/>
    <row r="8664" s="851" customFormat="1"/>
    <row r="8665" s="851" customFormat="1"/>
    <row r="8666" s="851" customFormat="1"/>
    <row r="8667" s="851" customFormat="1"/>
    <row r="8668" s="851" customFormat="1"/>
    <row r="8669" s="851" customFormat="1"/>
    <row r="8670" s="851" customFormat="1"/>
    <row r="8671" s="851" customFormat="1"/>
    <row r="8672" s="851" customFormat="1"/>
    <row r="8673" s="851" customFormat="1"/>
    <row r="8674" s="851" customFormat="1"/>
    <row r="8675" s="851" customFormat="1"/>
    <row r="8676" s="851" customFormat="1"/>
    <row r="8677" s="851" customFormat="1"/>
    <row r="8678" s="851" customFormat="1"/>
    <row r="8679" s="851" customFormat="1"/>
    <row r="8680" s="851" customFormat="1"/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43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14" t="s">
        <v>2475</v>
      </c>
      <c r="B2" s="1514"/>
      <c r="C2" s="1514"/>
      <c r="D2" s="1514"/>
      <c r="E2" s="1514"/>
      <c r="F2" s="1514"/>
      <c r="G2" s="1514"/>
      <c r="I2" s="1514" t="s">
        <v>2178</v>
      </c>
      <c r="J2" s="1514"/>
      <c r="K2" s="1514"/>
      <c r="L2" s="1514"/>
      <c r="M2" s="1514"/>
      <c r="N2" s="1514"/>
      <c r="O2" s="1253"/>
      <c r="P2" s="1253"/>
      <c r="R2" s="1514" t="s">
        <v>2179</v>
      </c>
      <c r="S2" s="1514"/>
      <c r="T2" s="1514"/>
      <c r="V2" s="1514" t="s">
        <v>2180</v>
      </c>
      <c r="W2" s="1514"/>
      <c r="X2" s="1514"/>
      <c r="Y2" s="1514"/>
      <c r="AA2" s="1253" t="s">
        <v>2476</v>
      </c>
      <c r="AC2" s="1514" t="s">
        <v>2477</v>
      </c>
      <c r="AD2" s="1514"/>
      <c r="AE2" s="1514"/>
      <c r="AF2" s="1514"/>
      <c r="AH2" s="1514" t="s">
        <v>2181</v>
      </c>
      <c r="AI2" s="1514"/>
      <c r="AJ2" s="1514"/>
      <c r="AK2" s="1514"/>
      <c r="AL2" s="1514"/>
      <c r="AN2" s="1514" t="s">
        <v>1777</v>
      </c>
      <c r="AO2" s="1514"/>
      <c r="AP2" s="1514"/>
      <c r="AR2" s="1514" t="s">
        <v>2478</v>
      </c>
      <c r="AS2" s="1514"/>
      <c r="AT2" s="1514"/>
      <c r="AV2" s="1514" t="s">
        <v>2479</v>
      </c>
      <c r="AW2" s="1514"/>
      <c r="AX2" s="1514"/>
    </row>
    <row r="3" spans="1:50" s="1" customFormat="1">
      <c r="A3" s="1253" t="s">
        <v>2480</v>
      </c>
      <c r="B3" s="5" t="s">
        <v>2481</v>
      </c>
      <c r="C3" s="1253" t="s">
        <v>2482</v>
      </c>
      <c r="D3" s="6" t="s">
        <v>2483</v>
      </c>
      <c r="E3" s="6" t="s">
        <v>2481</v>
      </c>
      <c r="F3" s="6" t="s">
        <v>2484</v>
      </c>
      <c r="G3" s="164" t="s">
        <v>2485</v>
      </c>
      <c r="I3" s="1253" t="s">
        <v>2480</v>
      </c>
      <c r="J3" s="1253" t="s">
        <v>2486</v>
      </c>
      <c r="K3" s="7" t="s">
        <v>2481</v>
      </c>
      <c r="L3" s="1253" t="s">
        <v>2482</v>
      </c>
      <c r="M3" s="1253" t="s">
        <v>2481</v>
      </c>
      <c r="N3" s="1253" t="s">
        <v>2484</v>
      </c>
      <c r="O3" s="1253" t="s">
        <v>2484</v>
      </c>
      <c r="P3" s="1253" t="s">
        <v>2484</v>
      </c>
      <c r="R3" s="7" t="s">
        <v>2481</v>
      </c>
      <c r="S3" s="1253" t="s">
        <v>2482</v>
      </c>
      <c r="T3" s="1253" t="s">
        <v>2481</v>
      </c>
      <c r="V3" s="1253" t="s">
        <v>2480</v>
      </c>
      <c r="W3" s="7" t="s">
        <v>2481</v>
      </c>
      <c r="X3" s="1253" t="s">
        <v>2482</v>
      </c>
      <c r="Y3" s="1253" t="s">
        <v>2481</v>
      </c>
      <c r="AA3" s="1253" t="s">
        <v>2481</v>
      </c>
      <c r="AC3" s="1253" t="s">
        <v>2480</v>
      </c>
      <c r="AD3" s="7" t="s">
        <v>2481</v>
      </c>
      <c r="AE3" s="1253" t="s">
        <v>2482</v>
      </c>
      <c r="AF3" s="1253" t="s">
        <v>2481</v>
      </c>
      <c r="AH3" s="1253" t="s">
        <v>2480</v>
      </c>
      <c r="AI3" s="7" t="s">
        <v>2481</v>
      </c>
      <c r="AJ3" s="1253" t="s">
        <v>2482</v>
      </c>
      <c r="AK3" s="1253" t="s">
        <v>2487</v>
      </c>
      <c r="AL3" s="1253" t="s">
        <v>2481</v>
      </c>
      <c r="AN3" s="7" t="s">
        <v>2481</v>
      </c>
      <c r="AO3" s="1253" t="s">
        <v>2482</v>
      </c>
      <c r="AP3" s="1253" t="s">
        <v>2481</v>
      </c>
      <c r="AR3" s="7" t="s">
        <v>2481</v>
      </c>
      <c r="AS3" s="1253" t="s">
        <v>2482</v>
      </c>
      <c r="AT3" s="1253" t="s">
        <v>2481</v>
      </c>
      <c r="AV3" s="7" t="s">
        <v>2481</v>
      </c>
      <c r="AW3" s="1253" t="s">
        <v>2482</v>
      </c>
      <c r="AX3" s="1253" t="s">
        <v>2481</v>
      </c>
    </row>
    <row r="4" spans="1:50">
      <c r="A4" s="562" t="s">
        <v>886</v>
      </c>
      <c r="B4" s="563"/>
      <c r="C4" s="564" t="s">
        <v>887</v>
      </c>
      <c r="D4" s="565">
        <f>B4</f>
        <v>0</v>
      </c>
      <c r="E4" s="565">
        <f t="shared" ref="E4:E49" si="0">B4</f>
        <v>0</v>
      </c>
      <c r="F4" s="565" t="s">
        <v>1369</v>
      </c>
      <c r="G4" s="566" t="s">
        <v>562</v>
      </c>
      <c r="I4" s="8" t="s">
        <v>552</v>
      </c>
      <c r="J4" s="9" t="s">
        <v>553</v>
      </c>
      <c r="K4" s="10" t="s">
        <v>554</v>
      </c>
      <c r="L4" s="9" t="s">
        <v>1315</v>
      </c>
      <c r="M4" s="8" t="str">
        <f>K4</f>
        <v>BA</v>
      </c>
      <c r="N4" s="8" t="s">
        <v>1899</v>
      </c>
      <c r="P4" s="8" t="s">
        <v>1878</v>
      </c>
      <c r="R4" s="10" t="s">
        <v>555</v>
      </c>
      <c r="S4" s="8">
        <v>2009</v>
      </c>
      <c r="T4" s="8" t="str">
        <f>R4</f>
        <v>A</v>
      </c>
      <c r="V4" s="8">
        <v>0</v>
      </c>
      <c r="W4" s="11" t="s">
        <v>2182</v>
      </c>
      <c r="X4" s="8" t="s">
        <v>2183</v>
      </c>
      <c r="Y4" s="8" t="str">
        <f>W4</f>
        <v>0</v>
      </c>
      <c r="AA4" s="8" t="s">
        <v>556</v>
      </c>
      <c r="AC4" s="8" t="s">
        <v>557</v>
      </c>
      <c r="AD4" s="10" t="s">
        <v>558</v>
      </c>
      <c r="AE4" s="9" t="s">
        <v>559</v>
      </c>
      <c r="AF4" s="8" t="str">
        <f>AD4</f>
        <v>BK</v>
      </c>
      <c r="AH4" s="8" t="s">
        <v>555</v>
      </c>
      <c r="AI4" s="10" t="s">
        <v>560</v>
      </c>
      <c r="AJ4" s="9" t="s">
        <v>561</v>
      </c>
      <c r="AK4" s="8">
        <v>1</v>
      </c>
      <c r="AL4" s="8" t="str">
        <f>AI4</f>
        <v>FRE</v>
      </c>
      <c r="AN4" s="10" t="s">
        <v>562</v>
      </c>
      <c r="AO4" s="8" t="s">
        <v>563</v>
      </c>
      <c r="AP4" s="8" t="str">
        <f>AN4</f>
        <v>B</v>
      </c>
      <c r="AR4" s="10" t="s">
        <v>564</v>
      </c>
      <c r="AS4" s="8" t="s">
        <v>565</v>
      </c>
      <c r="AT4" s="8" t="str">
        <f t="shared" ref="AT4:AT9" si="1">AR4</f>
        <v>M</v>
      </c>
      <c r="AV4" s="809" t="s">
        <v>566</v>
      </c>
      <c r="AW4" s="810" t="s">
        <v>567</v>
      </c>
      <c r="AX4" s="810" t="str">
        <f t="shared" ref="AX4:AX22" si="2">AV4</f>
        <v>CN</v>
      </c>
    </row>
    <row r="5" spans="1:50">
      <c r="A5" s="562" t="s">
        <v>868</v>
      </c>
      <c r="B5" s="563"/>
      <c r="C5" s="564" t="s">
        <v>869</v>
      </c>
      <c r="D5" s="565">
        <f>B5</f>
        <v>0</v>
      </c>
      <c r="E5" s="565">
        <f t="shared" si="0"/>
        <v>0</v>
      </c>
      <c r="F5" s="565" t="s">
        <v>1369</v>
      </c>
      <c r="G5" s="566" t="s">
        <v>562</v>
      </c>
      <c r="I5" s="8" t="s">
        <v>571</v>
      </c>
      <c r="J5" s="9" t="s">
        <v>572</v>
      </c>
      <c r="K5" s="10" t="s">
        <v>554</v>
      </c>
      <c r="L5" s="9" t="s">
        <v>1315</v>
      </c>
      <c r="M5" s="8" t="str">
        <f t="shared" ref="M5:M50" si="3">K5</f>
        <v>BA</v>
      </c>
      <c r="N5" s="8" t="s">
        <v>1899</v>
      </c>
      <c r="P5" s="8" t="s">
        <v>1878</v>
      </c>
      <c r="R5" s="10" t="s">
        <v>562</v>
      </c>
      <c r="S5" s="8">
        <v>2010</v>
      </c>
      <c r="T5" s="8" t="str">
        <f t="shared" ref="T5:T13" si="4">R5</f>
        <v>B</v>
      </c>
      <c r="V5" s="8">
        <v>1</v>
      </c>
      <c r="W5" s="10" t="s">
        <v>573</v>
      </c>
      <c r="X5" s="8" t="s">
        <v>2183</v>
      </c>
      <c r="Y5" s="8" t="str">
        <f t="shared" ref="Y5:Y13" si="5">W5</f>
        <v>0</v>
      </c>
      <c r="AA5" s="8" t="s">
        <v>574</v>
      </c>
      <c r="AC5" s="8" t="s">
        <v>575</v>
      </c>
      <c r="AD5" s="10"/>
      <c r="AE5" s="9" t="s">
        <v>576</v>
      </c>
      <c r="AF5" s="8">
        <f t="shared" ref="AF5:AF68" si="6">AD5</f>
        <v>0</v>
      </c>
      <c r="AH5" s="206"/>
      <c r="AI5" s="1141" t="s">
        <v>2488</v>
      </c>
      <c r="AJ5" s="207" t="s">
        <v>2488</v>
      </c>
      <c r="AK5" s="206">
        <v>1</v>
      </c>
      <c r="AL5" s="206" t="s">
        <v>2488</v>
      </c>
      <c r="AN5" s="10" t="s">
        <v>580</v>
      </c>
      <c r="AO5" s="8" t="s">
        <v>581</v>
      </c>
      <c r="AP5" s="8" t="str">
        <f>AN5</f>
        <v>C</v>
      </c>
      <c r="AR5" s="10" t="s">
        <v>582</v>
      </c>
      <c r="AS5" s="8" t="s">
        <v>583</v>
      </c>
      <c r="AT5" s="8" t="str">
        <f t="shared" si="1"/>
        <v>W</v>
      </c>
      <c r="AV5" s="809" t="s">
        <v>584</v>
      </c>
      <c r="AW5" s="810" t="s">
        <v>585</v>
      </c>
      <c r="AX5" s="810" t="str">
        <f t="shared" si="2"/>
        <v>JP</v>
      </c>
    </row>
    <row r="6" spans="1:50" ht="14.25" thickBot="1">
      <c r="A6" s="562" t="s">
        <v>784</v>
      </c>
      <c r="B6" s="563"/>
      <c r="C6" s="564" t="s">
        <v>880</v>
      </c>
      <c r="D6" s="565">
        <f>B6</f>
        <v>0</v>
      </c>
      <c r="E6" s="565">
        <f t="shared" si="0"/>
        <v>0</v>
      </c>
      <c r="F6" s="565" t="s">
        <v>1369</v>
      </c>
      <c r="G6" s="566" t="s">
        <v>562</v>
      </c>
      <c r="I6" s="8" t="s">
        <v>589</v>
      </c>
      <c r="J6" s="9" t="s">
        <v>590</v>
      </c>
      <c r="K6" s="10" t="s">
        <v>591</v>
      </c>
      <c r="L6" s="9" t="s">
        <v>1316</v>
      </c>
      <c r="M6" s="8" t="str">
        <f t="shared" si="3"/>
        <v>FL</v>
      </c>
      <c r="N6" s="8" t="s">
        <v>1899</v>
      </c>
      <c r="P6" s="8" t="s">
        <v>1878</v>
      </c>
      <c r="R6" s="10" t="s">
        <v>580</v>
      </c>
      <c r="S6" s="8">
        <v>2011</v>
      </c>
      <c r="T6" s="8" t="str">
        <f t="shared" si="4"/>
        <v>C</v>
      </c>
      <c r="V6" s="8">
        <v>2</v>
      </c>
      <c r="W6" s="10" t="s">
        <v>573</v>
      </c>
      <c r="X6" s="8" t="s">
        <v>2183</v>
      </c>
      <c r="Y6" s="8" t="str">
        <f t="shared" si="5"/>
        <v>0</v>
      </c>
      <c r="AA6" s="8" t="s">
        <v>592</v>
      </c>
      <c r="AC6" s="8" t="s">
        <v>593</v>
      </c>
      <c r="AD6" s="10"/>
      <c r="AE6" s="9" t="s">
        <v>594</v>
      </c>
      <c r="AF6" s="8">
        <f t="shared" si="6"/>
        <v>0</v>
      </c>
      <c r="AH6" s="8" t="s">
        <v>577</v>
      </c>
      <c r="AI6" s="10" t="s">
        <v>578</v>
      </c>
      <c r="AJ6" s="9" t="s">
        <v>579</v>
      </c>
      <c r="AK6" s="8">
        <v>1</v>
      </c>
      <c r="AL6" s="8" t="str">
        <f t="shared" ref="AL6:AL13" si="7">AI6</f>
        <v>OXS</v>
      </c>
      <c r="AN6" s="12" t="s">
        <v>564</v>
      </c>
      <c r="AO6" s="8" t="s">
        <v>597</v>
      </c>
      <c r="AP6" s="8" t="str">
        <f>AN6</f>
        <v>M</v>
      </c>
      <c r="AR6" s="10" t="s">
        <v>598</v>
      </c>
      <c r="AS6" s="8" t="s">
        <v>599</v>
      </c>
      <c r="AT6" s="8" t="str">
        <f t="shared" si="1"/>
        <v>U</v>
      </c>
      <c r="AV6" s="809" t="s">
        <v>600</v>
      </c>
      <c r="AW6" s="810" t="s">
        <v>601</v>
      </c>
      <c r="AX6" s="810" t="str">
        <f t="shared" si="2"/>
        <v>KR</v>
      </c>
    </row>
    <row r="7" spans="1:50" ht="14.25" thickBot="1">
      <c r="A7" s="562" t="s">
        <v>863</v>
      </c>
      <c r="B7" s="563"/>
      <c r="C7" s="564" t="s">
        <v>864</v>
      </c>
      <c r="D7" s="565">
        <f>B7</f>
        <v>0</v>
      </c>
      <c r="E7" s="565">
        <f t="shared" si="0"/>
        <v>0</v>
      </c>
      <c r="F7" s="565" t="s">
        <v>1369</v>
      </c>
      <c r="G7" s="566" t="s">
        <v>562</v>
      </c>
      <c r="I7" s="8" t="s">
        <v>605</v>
      </c>
      <c r="J7" s="9" t="s">
        <v>606</v>
      </c>
      <c r="K7" s="10" t="s">
        <v>591</v>
      </c>
      <c r="L7" s="9" t="s">
        <v>1316</v>
      </c>
      <c r="M7" s="8" t="str">
        <f t="shared" si="3"/>
        <v>FL</v>
      </c>
      <c r="N7" s="8" t="s">
        <v>1899</v>
      </c>
      <c r="P7" s="8" t="s">
        <v>1878</v>
      </c>
      <c r="R7" s="10" t="s">
        <v>607</v>
      </c>
      <c r="S7" s="8">
        <v>2012</v>
      </c>
      <c r="T7" s="8" t="str">
        <f t="shared" si="4"/>
        <v>D</v>
      </c>
      <c r="V7" s="8">
        <v>3</v>
      </c>
      <c r="W7" s="10" t="s">
        <v>573</v>
      </c>
      <c r="X7" s="8" t="s">
        <v>2183</v>
      </c>
      <c r="Y7" s="8" t="str">
        <f t="shared" si="5"/>
        <v>0</v>
      </c>
      <c r="AA7" s="8" t="s">
        <v>608</v>
      </c>
      <c r="AC7" s="8" t="s">
        <v>609</v>
      </c>
      <c r="AD7" s="10"/>
      <c r="AE7" s="9" t="s">
        <v>610</v>
      </c>
      <c r="AF7" s="8">
        <f t="shared" si="6"/>
        <v>0</v>
      </c>
      <c r="AI7" s="10" t="s">
        <v>595</v>
      </c>
      <c r="AJ7" s="9" t="s">
        <v>596</v>
      </c>
      <c r="AK7" s="8">
        <v>1</v>
      </c>
      <c r="AL7" s="8" t="str">
        <f t="shared" si="7"/>
        <v>OSS</v>
      </c>
      <c r="AR7" s="10" t="s">
        <v>612</v>
      </c>
      <c r="AS7" s="8" t="s">
        <v>613</v>
      </c>
      <c r="AT7" s="8" t="str">
        <f t="shared" si="1"/>
        <v>K</v>
      </c>
      <c r="AV7" s="811" t="s">
        <v>614</v>
      </c>
      <c r="AW7" s="810" t="s">
        <v>615</v>
      </c>
      <c r="AX7" s="810" t="str">
        <f t="shared" si="2"/>
        <v>US</v>
      </c>
    </row>
    <row r="8" spans="1:50">
      <c r="A8" s="562" t="s">
        <v>874</v>
      </c>
      <c r="B8" s="563"/>
      <c r="C8" s="564" t="s">
        <v>875</v>
      </c>
      <c r="D8" s="565">
        <f>B8</f>
        <v>0</v>
      </c>
      <c r="E8" s="565">
        <f t="shared" si="0"/>
        <v>0</v>
      </c>
      <c r="F8" s="565" t="s">
        <v>1369</v>
      </c>
      <c r="G8" s="566" t="s">
        <v>562</v>
      </c>
      <c r="I8" s="8" t="s">
        <v>619</v>
      </c>
      <c r="J8" s="9" t="s">
        <v>620</v>
      </c>
      <c r="K8" s="10" t="s">
        <v>621</v>
      </c>
      <c r="L8" s="9" t="s">
        <v>1317</v>
      </c>
      <c r="M8" s="8" t="str">
        <f t="shared" si="3"/>
        <v>FI</v>
      </c>
      <c r="N8" s="8" t="s">
        <v>1899</v>
      </c>
      <c r="P8" s="8" t="s">
        <v>1878</v>
      </c>
      <c r="R8" s="10" t="s">
        <v>622</v>
      </c>
      <c r="S8" s="8">
        <v>2013</v>
      </c>
      <c r="T8" s="8" t="str">
        <f t="shared" si="4"/>
        <v>E</v>
      </c>
      <c r="V8" s="8">
        <v>4</v>
      </c>
      <c r="W8" s="10" t="s">
        <v>573</v>
      </c>
      <c r="X8" s="8" t="s">
        <v>2183</v>
      </c>
      <c r="Y8" s="8" t="str">
        <f t="shared" si="5"/>
        <v>0</v>
      </c>
      <c r="AA8" s="8" t="s">
        <v>623</v>
      </c>
      <c r="AC8" s="8" t="s">
        <v>624</v>
      </c>
      <c r="AD8" s="10"/>
      <c r="AE8" s="9" t="s">
        <v>625</v>
      </c>
      <c r="AF8" s="8">
        <f t="shared" si="6"/>
        <v>0</v>
      </c>
      <c r="AI8" s="10" t="s">
        <v>611</v>
      </c>
      <c r="AJ8" s="9" t="s">
        <v>564</v>
      </c>
      <c r="AK8" s="8">
        <v>1</v>
      </c>
      <c r="AL8" s="8" t="str">
        <f t="shared" si="7"/>
        <v>OMM</v>
      </c>
      <c r="AR8" s="10" t="s">
        <v>577</v>
      </c>
      <c r="AS8" s="8" t="s">
        <v>628</v>
      </c>
      <c r="AT8" s="8" t="str">
        <f t="shared" si="1"/>
        <v>N</v>
      </c>
      <c r="AV8" s="810" t="s">
        <v>1879</v>
      </c>
      <c r="AW8" s="810" t="s">
        <v>2184</v>
      </c>
      <c r="AX8" s="810" t="str">
        <f t="shared" si="2"/>
        <v>IN</v>
      </c>
    </row>
    <row r="9" spans="1:50" ht="14.25" thickBot="1">
      <c r="A9" s="562" t="s">
        <v>919</v>
      </c>
      <c r="B9" s="563" t="s">
        <v>920</v>
      </c>
      <c r="C9" s="564" t="s">
        <v>921</v>
      </c>
      <c r="D9" s="565" t="s">
        <v>2489</v>
      </c>
      <c r="E9" s="565" t="str">
        <f t="shared" si="0"/>
        <v>KDO</v>
      </c>
      <c r="F9" s="565" t="s">
        <v>1369</v>
      </c>
      <c r="G9" s="566" t="s">
        <v>562</v>
      </c>
      <c r="I9" s="8" t="s">
        <v>632</v>
      </c>
      <c r="J9" s="9" t="s">
        <v>633</v>
      </c>
      <c r="K9" s="10" t="s">
        <v>621</v>
      </c>
      <c r="L9" s="9" t="s">
        <v>1317</v>
      </c>
      <c r="M9" s="8" t="str">
        <f t="shared" si="3"/>
        <v>FI</v>
      </c>
      <c r="N9" s="8" t="s">
        <v>1899</v>
      </c>
      <c r="P9" s="8" t="s">
        <v>1878</v>
      </c>
      <c r="R9" s="10" t="s">
        <v>634</v>
      </c>
      <c r="S9" s="8">
        <v>2014</v>
      </c>
      <c r="T9" s="8" t="str">
        <f t="shared" si="4"/>
        <v>F</v>
      </c>
      <c r="V9" s="8">
        <v>5</v>
      </c>
      <c r="W9" s="11" t="s">
        <v>2185</v>
      </c>
      <c r="X9" s="8" t="s">
        <v>2490</v>
      </c>
      <c r="Y9" s="8" t="str">
        <f t="shared" si="5"/>
        <v>3</v>
      </c>
      <c r="AA9" s="8" t="s">
        <v>635</v>
      </c>
      <c r="AC9" s="8" t="s">
        <v>636</v>
      </c>
      <c r="AD9" s="10"/>
      <c r="AE9" s="9" t="s">
        <v>637</v>
      </c>
      <c r="AF9" s="8">
        <f t="shared" si="6"/>
        <v>0</v>
      </c>
      <c r="AI9" s="10" t="s">
        <v>626</v>
      </c>
      <c r="AJ9" s="9" t="s">
        <v>627</v>
      </c>
      <c r="AK9" s="8">
        <v>1</v>
      </c>
      <c r="AL9" s="8" t="str">
        <f t="shared" si="7"/>
        <v>OLL</v>
      </c>
      <c r="AR9" s="12" t="s">
        <v>555</v>
      </c>
      <c r="AS9" s="8" t="s">
        <v>640</v>
      </c>
      <c r="AT9" s="8" t="str">
        <f t="shared" si="1"/>
        <v>A</v>
      </c>
      <c r="AV9" s="810" t="s">
        <v>2186</v>
      </c>
      <c r="AW9" s="810" t="s">
        <v>2491</v>
      </c>
      <c r="AX9" s="810" t="str">
        <f t="shared" si="2"/>
        <v>BG</v>
      </c>
    </row>
    <row r="10" spans="1:50">
      <c r="A10" s="562" t="s">
        <v>605</v>
      </c>
      <c r="B10" s="563" t="s">
        <v>898</v>
      </c>
      <c r="C10" s="564" t="s">
        <v>899</v>
      </c>
      <c r="D10" s="565" t="str">
        <f>B10</f>
        <v>ZCD</v>
      </c>
      <c r="E10" s="565" t="str">
        <f t="shared" si="0"/>
        <v>ZCD</v>
      </c>
      <c r="F10" s="565" t="s">
        <v>1369</v>
      </c>
      <c r="G10" s="566" t="s">
        <v>562</v>
      </c>
      <c r="I10" s="8" t="s">
        <v>644</v>
      </c>
      <c r="J10" s="9" t="s">
        <v>645</v>
      </c>
      <c r="K10" s="10" t="s">
        <v>621</v>
      </c>
      <c r="L10" s="9" t="s">
        <v>1317</v>
      </c>
      <c r="M10" s="8" t="str">
        <f t="shared" si="3"/>
        <v>FI</v>
      </c>
      <c r="N10" s="8" t="s">
        <v>1899</v>
      </c>
      <c r="P10" s="8" t="s">
        <v>1878</v>
      </c>
      <c r="R10" s="10" t="s">
        <v>646</v>
      </c>
      <c r="S10" s="8">
        <v>2015</v>
      </c>
      <c r="T10" s="8" t="str">
        <f t="shared" si="4"/>
        <v>G</v>
      </c>
      <c r="V10" s="8">
        <v>6</v>
      </c>
      <c r="W10" s="10" t="s">
        <v>647</v>
      </c>
      <c r="X10" s="8" t="s">
        <v>2490</v>
      </c>
      <c r="Y10" s="8" t="str">
        <f t="shared" si="5"/>
        <v>3</v>
      </c>
      <c r="AA10" s="8" t="s">
        <v>648</v>
      </c>
      <c r="AC10" s="8" t="s">
        <v>649</v>
      </c>
      <c r="AD10" s="10"/>
      <c r="AE10" s="9" t="s">
        <v>650</v>
      </c>
      <c r="AF10" s="8">
        <f t="shared" si="6"/>
        <v>0</v>
      </c>
      <c r="AI10" s="10" t="s">
        <v>638</v>
      </c>
      <c r="AJ10" s="9" t="s">
        <v>639</v>
      </c>
      <c r="AK10" s="8">
        <v>1</v>
      </c>
      <c r="AL10" s="8" t="str">
        <f t="shared" si="7"/>
        <v>OXL</v>
      </c>
      <c r="AV10" s="810" t="s">
        <v>2492</v>
      </c>
      <c r="AW10" s="810" t="s">
        <v>2187</v>
      </c>
      <c r="AX10" s="810" t="str">
        <f t="shared" si="2"/>
        <v>DE</v>
      </c>
    </row>
    <row r="11" spans="1:50">
      <c r="A11" s="562" t="s">
        <v>552</v>
      </c>
      <c r="B11" s="563" t="s">
        <v>892</v>
      </c>
      <c r="C11" s="564" t="s">
        <v>893</v>
      </c>
      <c r="D11" s="565" t="str">
        <f>B11</f>
        <v>ZCA</v>
      </c>
      <c r="E11" s="565" t="str">
        <f t="shared" si="0"/>
        <v>ZCA</v>
      </c>
      <c r="F11" s="565" t="s">
        <v>1369</v>
      </c>
      <c r="G11" s="566" t="s">
        <v>562</v>
      </c>
      <c r="I11" s="8" t="s">
        <v>657</v>
      </c>
      <c r="J11" s="9" t="s">
        <v>658</v>
      </c>
      <c r="K11" s="10" t="s">
        <v>659</v>
      </c>
      <c r="L11" s="9" t="s">
        <v>1318</v>
      </c>
      <c r="M11" s="8" t="str">
        <f t="shared" si="3"/>
        <v>WC</v>
      </c>
      <c r="N11" s="8" t="s">
        <v>1899</v>
      </c>
      <c r="P11" s="8" t="s">
        <v>1878</v>
      </c>
      <c r="R11" s="10" t="s">
        <v>660</v>
      </c>
      <c r="S11" s="8">
        <v>2016</v>
      </c>
      <c r="T11" s="8" t="str">
        <f t="shared" si="4"/>
        <v>H</v>
      </c>
      <c r="V11" s="8">
        <v>7</v>
      </c>
      <c r="W11" s="10" t="s">
        <v>647</v>
      </c>
      <c r="X11" s="8" t="s">
        <v>2490</v>
      </c>
      <c r="Y11" s="8" t="str">
        <f t="shared" si="5"/>
        <v>3</v>
      </c>
      <c r="AA11" s="8" t="s">
        <v>661</v>
      </c>
      <c r="AC11" s="8" t="s">
        <v>662</v>
      </c>
      <c r="AD11" s="10"/>
      <c r="AE11" s="9" t="s">
        <v>663</v>
      </c>
      <c r="AF11" s="8">
        <f t="shared" si="6"/>
        <v>0</v>
      </c>
      <c r="AH11" s="8" t="s">
        <v>651</v>
      </c>
      <c r="AI11" s="10" t="s">
        <v>652</v>
      </c>
      <c r="AJ11" s="9" t="s">
        <v>653</v>
      </c>
      <c r="AK11" s="8">
        <v>1</v>
      </c>
      <c r="AL11" s="8" t="str">
        <f t="shared" si="7"/>
        <v>OSM</v>
      </c>
      <c r="AV11" s="810" t="s">
        <v>2188</v>
      </c>
      <c r="AW11" s="810" t="s">
        <v>2493</v>
      </c>
      <c r="AX11" s="810" t="str">
        <f t="shared" si="2"/>
        <v>AT</v>
      </c>
    </row>
    <row r="12" spans="1:50">
      <c r="A12" s="562" t="s">
        <v>740</v>
      </c>
      <c r="B12" s="563" t="s">
        <v>952</v>
      </c>
      <c r="C12" s="564" t="s">
        <v>953</v>
      </c>
      <c r="D12" s="565" t="s">
        <v>2494</v>
      </c>
      <c r="E12" s="565" t="str">
        <f t="shared" si="0"/>
        <v>KHA</v>
      </c>
      <c r="F12" s="565" t="s">
        <v>1369</v>
      </c>
      <c r="G12" s="566" t="s">
        <v>562</v>
      </c>
      <c r="I12" s="8" t="s">
        <v>670</v>
      </c>
      <c r="J12" s="9" t="s">
        <v>671</v>
      </c>
      <c r="K12" s="10" t="s">
        <v>672</v>
      </c>
      <c r="L12" s="9" t="s">
        <v>671</v>
      </c>
      <c r="M12" s="8" t="str">
        <f t="shared" si="3"/>
        <v>TR</v>
      </c>
      <c r="N12" s="8" t="s">
        <v>2495</v>
      </c>
      <c r="P12" s="8" t="s">
        <v>2496</v>
      </c>
      <c r="R12" s="10" t="s">
        <v>673</v>
      </c>
      <c r="S12" s="8">
        <v>2017</v>
      </c>
      <c r="T12" s="8" t="str">
        <f t="shared" si="4"/>
        <v>I</v>
      </c>
      <c r="V12" s="8">
        <v>8</v>
      </c>
      <c r="W12" s="10" t="s">
        <v>647</v>
      </c>
      <c r="X12" s="8" t="s">
        <v>2497</v>
      </c>
      <c r="Y12" s="8" t="str">
        <f t="shared" si="5"/>
        <v>3</v>
      </c>
      <c r="AA12" s="8" t="s">
        <v>674</v>
      </c>
      <c r="AC12" s="8" t="s">
        <v>675</v>
      </c>
      <c r="AD12" s="10"/>
      <c r="AE12" s="9" t="s">
        <v>676</v>
      </c>
      <c r="AF12" s="8">
        <f t="shared" si="6"/>
        <v>0</v>
      </c>
      <c r="AH12" s="8" t="s">
        <v>664</v>
      </c>
      <c r="AI12" s="10" t="s">
        <v>665</v>
      </c>
      <c r="AJ12" s="9" t="s">
        <v>666</v>
      </c>
      <c r="AK12" s="8">
        <v>1</v>
      </c>
      <c r="AL12" s="8" t="str">
        <f t="shared" si="7"/>
        <v>OML</v>
      </c>
      <c r="AV12" s="810" t="s">
        <v>2498</v>
      </c>
      <c r="AW12" s="810" t="s">
        <v>2499</v>
      </c>
      <c r="AX12" s="810" t="str">
        <f t="shared" si="2"/>
        <v>BE</v>
      </c>
    </row>
    <row r="13" spans="1:50" ht="14.25" thickBot="1">
      <c r="A13" s="562" t="s">
        <v>905</v>
      </c>
      <c r="B13" s="563" t="s">
        <v>906</v>
      </c>
      <c r="C13" s="564" t="s">
        <v>907</v>
      </c>
      <c r="D13" s="565" t="s">
        <v>2494</v>
      </c>
      <c r="E13" s="565" t="str">
        <f t="shared" si="0"/>
        <v>KKI</v>
      </c>
      <c r="F13" s="565" t="s">
        <v>1369</v>
      </c>
      <c r="G13" s="566" t="s">
        <v>562</v>
      </c>
      <c r="I13" s="8" t="s">
        <v>683</v>
      </c>
      <c r="J13" s="9" t="s">
        <v>684</v>
      </c>
      <c r="K13" s="10" t="s">
        <v>672</v>
      </c>
      <c r="L13" s="9" t="s">
        <v>671</v>
      </c>
      <c r="M13" s="8" t="str">
        <f t="shared" si="3"/>
        <v>TR</v>
      </c>
      <c r="N13" s="8" t="s">
        <v>2495</v>
      </c>
      <c r="P13" s="8" t="s">
        <v>2496</v>
      </c>
      <c r="R13" s="12" t="s">
        <v>685</v>
      </c>
      <c r="S13" s="8">
        <v>2018</v>
      </c>
      <c r="T13" s="8" t="str">
        <f t="shared" si="4"/>
        <v>J</v>
      </c>
      <c r="V13" s="8">
        <v>9</v>
      </c>
      <c r="W13" s="12" t="s">
        <v>647</v>
      </c>
      <c r="X13" s="8" t="s">
        <v>2497</v>
      </c>
      <c r="Y13" s="8" t="str">
        <f t="shared" si="5"/>
        <v>3</v>
      </c>
      <c r="AA13" s="8" t="s">
        <v>686</v>
      </c>
      <c r="AC13" s="8" t="s">
        <v>687</v>
      </c>
      <c r="AD13" s="10" t="s">
        <v>688</v>
      </c>
      <c r="AE13" s="9" t="s">
        <v>689</v>
      </c>
      <c r="AF13" s="8" t="str">
        <f t="shared" si="6"/>
        <v>BU</v>
      </c>
      <c r="AH13" s="8" t="s">
        <v>677</v>
      </c>
      <c r="AI13" s="10" t="s">
        <v>678</v>
      </c>
      <c r="AJ13" s="9" t="s">
        <v>679</v>
      </c>
      <c r="AK13" s="8">
        <v>1</v>
      </c>
      <c r="AL13" s="8" t="str">
        <f t="shared" si="7"/>
        <v>LXL</v>
      </c>
      <c r="AV13" s="810" t="s">
        <v>2500</v>
      </c>
      <c r="AW13" s="810" t="s">
        <v>2501</v>
      </c>
      <c r="AX13" s="810" t="str">
        <f t="shared" si="2"/>
        <v>CH</v>
      </c>
    </row>
    <row r="14" spans="1:50">
      <c r="A14" s="562" t="s">
        <v>945</v>
      </c>
      <c r="B14" s="563" t="s">
        <v>946</v>
      </c>
      <c r="C14" s="564" t="s">
        <v>947</v>
      </c>
      <c r="D14" s="565" t="s">
        <v>2494</v>
      </c>
      <c r="E14" s="565" t="str">
        <f t="shared" si="0"/>
        <v>KLG</v>
      </c>
      <c r="F14" s="565" t="s">
        <v>1369</v>
      </c>
      <c r="G14" s="566" t="s">
        <v>562</v>
      </c>
      <c r="I14" s="8" t="s">
        <v>693</v>
      </c>
      <c r="J14" s="9" t="s">
        <v>694</v>
      </c>
      <c r="K14" s="10" t="s">
        <v>672</v>
      </c>
      <c r="L14" s="9" t="s">
        <v>671</v>
      </c>
      <c r="M14" s="8" t="str">
        <f t="shared" si="3"/>
        <v>TR</v>
      </c>
      <c r="N14" s="8" t="s">
        <v>2495</v>
      </c>
      <c r="P14" s="8" t="s">
        <v>2496</v>
      </c>
      <c r="AC14" s="8" t="s">
        <v>554</v>
      </c>
      <c r="AD14" s="10"/>
      <c r="AE14" s="9" t="s">
        <v>695</v>
      </c>
      <c r="AF14" s="8">
        <f t="shared" si="6"/>
        <v>0</v>
      </c>
      <c r="AI14" s="10"/>
      <c r="AV14" s="810" t="s">
        <v>2502</v>
      </c>
      <c r="AW14" s="810" t="s">
        <v>2503</v>
      </c>
      <c r="AX14" s="810" t="str">
        <f t="shared" si="2"/>
        <v>ES</v>
      </c>
    </row>
    <row r="15" spans="1:50">
      <c r="A15" s="562" t="s">
        <v>926</v>
      </c>
      <c r="B15" s="563" t="s">
        <v>927</v>
      </c>
      <c r="C15" s="564" t="s">
        <v>928</v>
      </c>
      <c r="D15" s="565" t="s">
        <v>2504</v>
      </c>
      <c r="E15" s="565" t="str">
        <f t="shared" si="0"/>
        <v>KLO</v>
      </c>
      <c r="F15" s="565" t="s">
        <v>1369</v>
      </c>
      <c r="G15" s="566" t="s">
        <v>562</v>
      </c>
      <c r="I15" s="8" t="s">
        <v>700</v>
      </c>
      <c r="J15" s="9" t="s">
        <v>701</v>
      </c>
      <c r="K15" s="10" t="s">
        <v>672</v>
      </c>
      <c r="L15" s="9" t="s">
        <v>671</v>
      </c>
      <c r="M15" s="8" t="str">
        <f t="shared" si="3"/>
        <v>TR</v>
      </c>
      <c r="N15" s="8" t="s">
        <v>2505</v>
      </c>
      <c r="P15" s="8" t="s">
        <v>2506</v>
      </c>
      <c r="AC15" s="8" t="s">
        <v>702</v>
      </c>
      <c r="AD15" s="10"/>
      <c r="AE15" s="9" t="s">
        <v>703</v>
      </c>
      <c r="AF15" s="8">
        <f t="shared" si="6"/>
        <v>0</v>
      </c>
      <c r="AH15" s="8" t="s">
        <v>622</v>
      </c>
      <c r="AI15" s="10">
        <v>700</v>
      </c>
      <c r="AJ15" s="9" t="s">
        <v>696</v>
      </c>
      <c r="AK15" s="8" t="s">
        <v>2507</v>
      </c>
      <c r="AL15" s="8">
        <f>AI15</f>
        <v>700</v>
      </c>
      <c r="AV15" s="810" t="s">
        <v>2508</v>
      </c>
      <c r="AW15" s="810" t="s">
        <v>2509</v>
      </c>
      <c r="AX15" s="810" t="str">
        <f t="shared" si="2"/>
        <v>FR</v>
      </c>
    </row>
    <row r="16" spans="1:50">
      <c r="A16" s="562" t="s">
        <v>724</v>
      </c>
      <c r="B16" s="563" t="s">
        <v>725</v>
      </c>
      <c r="C16" s="564" t="s">
        <v>726</v>
      </c>
      <c r="D16" s="565" t="s">
        <v>2510</v>
      </c>
      <c r="E16" s="565" t="str">
        <f t="shared" si="0"/>
        <v>NAN</v>
      </c>
      <c r="F16" s="565" t="s">
        <v>1369</v>
      </c>
      <c r="G16" s="566" t="s">
        <v>562</v>
      </c>
      <c r="I16" s="8" t="s">
        <v>708</v>
      </c>
      <c r="J16" s="9" t="s">
        <v>709</v>
      </c>
      <c r="K16" s="10" t="s">
        <v>710</v>
      </c>
      <c r="L16" s="9" t="s">
        <v>709</v>
      </c>
      <c r="M16" s="8" t="str">
        <f t="shared" si="3"/>
        <v>UM</v>
      </c>
      <c r="N16" s="8" t="s">
        <v>2505</v>
      </c>
      <c r="P16" s="8" t="s">
        <v>2506</v>
      </c>
      <c r="AC16" s="8" t="s">
        <v>711</v>
      </c>
      <c r="AD16" s="10" t="s">
        <v>712</v>
      </c>
      <c r="AE16" s="9" t="s">
        <v>713</v>
      </c>
      <c r="AF16" s="8" t="str">
        <f t="shared" si="6"/>
        <v>BG</v>
      </c>
      <c r="AH16" s="8" t="s">
        <v>634</v>
      </c>
      <c r="AI16" s="10">
        <v>718</v>
      </c>
      <c r="AJ16" s="9" t="s">
        <v>704</v>
      </c>
      <c r="AK16" s="8" t="s">
        <v>2507</v>
      </c>
      <c r="AL16" s="8">
        <f t="shared" ref="AL16:AL23" si="8">AI16</f>
        <v>718</v>
      </c>
      <c r="AV16" s="810" t="s">
        <v>2511</v>
      </c>
      <c r="AW16" s="810" t="s">
        <v>2512</v>
      </c>
      <c r="AX16" s="810" t="str">
        <f t="shared" si="2"/>
        <v>GR</v>
      </c>
    </row>
    <row r="17" spans="1:50">
      <c r="A17" s="567" t="s">
        <v>778</v>
      </c>
      <c r="B17" s="568" t="s">
        <v>779</v>
      </c>
      <c r="C17" s="569" t="s">
        <v>780</v>
      </c>
      <c r="D17" s="570" t="s">
        <v>2510</v>
      </c>
      <c r="E17" s="570" t="str">
        <f t="shared" si="0"/>
        <v>NAS</v>
      </c>
      <c r="F17" s="570" t="s">
        <v>1369</v>
      </c>
      <c r="G17" s="571" t="s">
        <v>562</v>
      </c>
      <c r="I17" s="8" t="s">
        <v>718</v>
      </c>
      <c r="J17" s="9" t="s">
        <v>719</v>
      </c>
      <c r="K17" s="10" t="s">
        <v>720</v>
      </c>
      <c r="L17" s="9" t="s">
        <v>1319</v>
      </c>
      <c r="M17" s="8" t="str">
        <f t="shared" si="3"/>
        <v>PE</v>
      </c>
      <c r="N17" s="8" t="s">
        <v>2505</v>
      </c>
      <c r="P17" s="8" t="s">
        <v>2506</v>
      </c>
      <c r="AC17" s="8" t="s">
        <v>721</v>
      </c>
      <c r="AD17" s="10"/>
      <c r="AE17" s="9" t="s">
        <v>722</v>
      </c>
      <c r="AF17" s="8">
        <f t="shared" si="6"/>
        <v>0</v>
      </c>
      <c r="AH17" s="8" t="s">
        <v>646</v>
      </c>
      <c r="AI17" s="10">
        <v>714</v>
      </c>
      <c r="AJ17" s="9" t="s">
        <v>714</v>
      </c>
      <c r="AK17" s="8" t="s">
        <v>2507</v>
      </c>
      <c r="AL17" s="8">
        <f t="shared" si="8"/>
        <v>714</v>
      </c>
      <c r="AV17" s="810" t="s">
        <v>2513</v>
      </c>
      <c r="AW17" s="810" t="s">
        <v>2514</v>
      </c>
      <c r="AX17" s="810" t="str">
        <f t="shared" si="2"/>
        <v>IT</v>
      </c>
    </row>
    <row r="18" spans="1:50">
      <c r="A18" s="562" t="s">
        <v>705</v>
      </c>
      <c r="B18" s="563" t="s">
        <v>706</v>
      </c>
      <c r="C18" s="564" t="s">
        <v>707</v>
      </c>
      <c r="D18" s="565" t="s">
        <v>2510</v>
      </c>
      <c r="E18" s="565" t="str">
        <f t="shared" si="0"/>
        <v>NAT</v>
      </c>
      <c r="F18" s="565" t="s">
        <v>1369</v>
      </c>
      <c r="G18" s="566" t="s">
        <v>562</v>
      </c>
      <c r="I18" s="8" t="s">
        <v>727</v>
      </c>
      <c r="J18" s="9" t="s">
        <v>728</v>
      </c>
      <c r="K18" s="10" t="s">
        <v>729</v>
      </c>
      <c r="L18" s="9" t="s">
        <v>728</v>
      </c>
      <c r="M18" s="8" t="str">
        <f t="shared" si="3"/>
        <v>MI</v>
      </c>
      <c r="N18" s="8" t="s">
        <v>2505</v>
      </c>
      <c r="P18" s="8" t="s">
        <v>2506</v>
      </c>
      <c r="AC18" s="8" t="s">
        <v>730</v>
      </c>
      <c r="AD18" s="10"/>
      <c r="AE18" s="9" t="s">
        <v>731</v>
      </c>
      <c r="AF18" s="8">
        <f t="shared" si="6"/>
        <v>0</v>
      </c>
      <c r="AH18" s="8" t="s">
        <v>660</v>
      </c>
      <c r="AI18" s="10">
        <v>738</v>
      </c>
      <c r="AJ18" s="9" t="s">
        <v>723</v>
      </c>
      <c r="AK18" s="8" t="s">
        <v>2507</v>
      </c>
      <c r="AL18" s="8">
        <f t="shared" si="8"/>
        <v>738</v>
      </c>
      <c r="AV18" s="810" t="s">
        <v>2515</v>
      </c>
      <c r="AW18" s="810" t="s">
        <v>2516</v>
      </c>
      <c r="AX18" s="810" t="str">
        <f t="shared" si="2"/>
        <v>PI</v>
      </c>
    </row>
    <row r="19" spans="1:50">
      <c r="A19" s="562" t="s">
        <v>847</v>
      </c>
      <c r="B19" s="563" t="s">
        <v>848</v>
      </c>
      <c r="C19" s="564" t="s">
        <v>849</v>
      </c>
      <c r="D19" s="565" t="s">
        <v>2510</v>
      </c>
      <c r="E19" s="565" t="str">
        <f t="shared" si="0"/>
        <v>NBL</v>
      </c>
      <c r="F19" s="565" t="s">
        <v>1369</v>
      </c>
      <c r="G19" s="566" t="s">
        <v>562</v>
      </c>
      <c r="I19" s="8" t="s">
        <v>736</v>
      </c>
      <c r="J19" s="9" t="s">
        <v>737</v>
      </c>
      <c r="K19" s="10" t="s">
        <v>738</v>
      </c>
      <c r="L19" s="9" t="s">
        <v>737</v>
      </c>
      <c r="M19" s="8" t="str">
        <f t="shared" si="3"/>
        <v>FE</v>
      </c>
      <c r="N19" s="8" t="s">
        <v>2505</v>
      </c>
      <c r="P19" s="8" t="s">
        <v>2506</v>
      </c>
      <c r="AC19" s="8" t="s">
        <v>739</v>
      </c>
      <c r="AD19" s="10" t="s">
        <v>740</v>
      </c>
      <c r="AE19" s="9" t="s">
        <v>741</v>
      </c>
      <c r="AF19" s="8" t="str">
        <f t="shared" si="6"/>
        <v>KH</v>
      </c>
      <c r="AH19" s="8" t="s">
        <v>673</v>
      </c>
      <c r="AI19" s="10">
        <v>712</v>
      </c>
      <c r="AJ19" s="9" t="s">
        <v>732</v>
      </c>
      <c r="AK19" s="8" t="s">
        <v>2507</v>
      </c>
      <c r="AL19" s="8">
        <f t="shared" si="8"/>
        <v>712</v>
      </c>
      <c r="AV19" s="810" t="s">
        <v>2517</v>
      </c>
      <c r="AW19" s="810" t="s">
        <v>2518</v>
      </c>
      <c r="AX19" s="810" t="str">
        <f t="shared" si="2"/>
        <v>PT</v>
      </c>
    </row>
    <row r="20" spans="1:50">
      <c r="A20" s="567" t="s">
        <v>586</v>
      </c>
      <c r="B20" s="568" t="s">
        <v>587</v>
      </c>
      <c r="C20" s="569" t="s">
        <v>588</v>
      </c>
      <c r="D20" s="570" t="s">
        <v>2519</v>
      </c>
      <c r="E20" s="570" t="str">
        <f t="shared" si="0"/>
        <v>NBR</v>
      </c>
      <c r="F20" s="570" t="s">
        <v>1369</v>
      </c>
      <c r="G20" s="571" t="s">
        <v>562</v>
      </c>
      <c r="I20" s="8" t="s">
        <v>747</v>
      </c>
      <c r="J20" s="9" t="s">
        <v>748</v>
      </c>
      <c r="K20" s="10" t="s">
        <v>749</v>
      </c>
      <c r="L20" s="9" t="s">
        <v>748</v>
      </c>
      <c r="M20" s="8" t="str">
        <f t="shared" si="3"/>
        <v>HU</v>
      </c>
      <c r="N20" s="8" t="s">
        <v>2495</v>
      </c>
      <c r="P20" s="8" t="s">
        <v>2496</v>
      </c>
      <c r="AC20" s="8" t="s">
        <v>750</v>
      </c>
      <c r="AD20" s="10"/>
      <c r="AE20" s="9" t="s">
        <v>751</v>
      </c>
      <c r="AF20" s="8">
        <f t="shared" si="6"/>
        <v>0</v>
      </c>
      <c r="AH20" s="8" t="s">
        <v>685</v>
      </c>
      <c r="AI20" s="10">
        <v>758</v>
      </c>
      <c r="AJ20" s="9" t="s">
        <v>742</v>
      </c>
      <c r="AK20" s="8" t="s">
        <v>2520</v>
      </c>
      <c r="AL20" s="8">
        <f t="shared" si="8"/>
        <v>758</v>
      </c>
      <c r="AV20" s="810" t="s">
        <v>2521</v>
      </c>
      <c r="AW20" s="810" t="s">
        <v>2522</v>
      </c>
      <c r="AX20" s="810" t="str">
        <f t="shared" si="2"/>
        <v>TW</v>
      </c>
    </row>
    <row r="21" spans="1:50">
      <c r="A21" s="562" t="s">
        <v>743</v>
      </c>
      <c r="B21" s="563" t="s">
        <v>745</v>
      </c>
      <c r="C21" s="564" t="s">
        <v>746</v>
      </c>
      <c r="D21" s="565" t="s">
        <v>2519</v>
      </c>
      <c r="E21" s="565" t="str">
        <f t="shared" si="0"/>
        <v>NBE</v>
      </c>
      <c r="F21" s="565" t="s">
        <v>1369</v>
      </c>
      <c r="G21" s="566" t="s">
        <v>562</v>
      </c>
      <c r="I21" s="8" t="s">
        <v>756</v>
      </c>
      <c r="J21" s="9" t="s">
        <v>757</v>
      </c>
      <c r="K21" s="10" t="s">
        <v>756</v>
      </c>
      <c r="L21" s="9" t="s">
        <v>757</v>
      </c>
      <c r="M21" s="8" t="str">
        <f t="shared" si="3"/>
        <v>CT</v>
      </c>
      <c r="N21" s="8" t="s">
        <v>2495</v>
      </c>
      <c r="P21" s="8" t="s">
        <v>2496</v>
      </c>
      <c r="AC21" s="8" t="s">
        <v>758</v>
      </c>
      <c r="AD21" s="10" t="s">
        <v>759</v>
      </c>
      <c r="AE21" s="9" t="s">
        <v>760</v>
      </c>
      <c r="AF21" s="8" t="str">
        <f t="shared" si="6"/>
        <v>BW</v>
      </c>
      <c r="AH21" s="8" t="s">
        <v>612</v>
      </c>
      <c r="AI21" s="10">
        <v>734</v>
      </c>
      <c r="AJ21" s="9" t="s">
        <v>752</v>
      </c>
      <c r="AK21" s="8" t="s">
        <v>2520</v>
      </c>
      <c r="AL21" s="8">
        <f t="shared" si="8"/>
        <v>734</v>
      </c>
      <c r="AV21" s="206" t="s">
        <v>2523</v>
      </c>
      <c r="AW21" s="206" t="s">
        <v>2524</v>
      </c>
      <c r="AX21" s="206" t="str">
        <f t="shared" si="2"/>
        <v>VT</v>
      </c>
    </row>
    <row r="22" spans="1:50">
      <c r="A22" s="562" t="s">
        <v>822</v>
      </c>
      <c r="B22" s="563" t="s">
        <v>823</v>
      </c>
      <c r="C22" s="564" t="s">
        <v>824</v>
      </c>
      <c r="D22" s="565" t="s">
        <v>2519</v>
      </c>
      <c r="E22" s="565" t="str">
        <f t="shared" si="0"/>
        <v>NCA</v>
      </c>
      <c r="F22" s="565" t="s">
        <v>1369</v>
      </c>
      <c r="G22" s="566" t="s">
        <v>562</v>
      </c>
      <c r="I22" s="8" t="s">
        <v>765</v>
      </c>
      <c r="J22" s="9" t="s">
        <v>766</v>
      </c>
      <c r="K22" s="10" t="s">
        <v>765</v>
      </c>
      <c r="L22" s="9" t="s">
        <v>766</v>
      </c>
      <c r="M22" s="8" t="str">
        <f t="shared" si="3"/>
        <v>CM</v>
      </c>
      <c r="N22" s="8" t="s">
        <v>2495</v>
      </c>
      <c r="P22" s="8" t="s">
        <v>2496</v>
      </c>
      <c r="AC22" s="8" t="s">
        <v>767</v>
      </c>
      <c r="AD22" s="10"/>
      <c r="AE22" s="9" t="s">
        <v>768</v>
      </c>
      <c r="AF22" s="8">
        <f t="shared" si="6"/>
        <v>0</v>
      </c>
      <c r="AH22" s="8" t="s">
        <v>627</v>
      </c>
      <c r="AI22" s="10">
        <v>778</v>
      </c>
      <c r="AJ22" s="9" t="s">
        <v>761</v>
      </c>
      <c r="AK22" s="8" t="s">
        <v>2520</v>
      </c>
      <c r="AL22" s="8">
        <f t="shared" si="8"/>
        <v>778</v>
      </c>
      <c r="AV22" s="206" t="s">
        <v>2525</v>
      </c>
      <c r="AW22" s="206" t="s">
        <v>2526</v>
      </c>
      <c r="AX22" s="206" t="str">
        <f t="shared" si="2"/>
        <v>CB</v>
      </c>
    </row>
    <row r="23" spans="1:50">
      <c r="A23" s="562" t="s">
        <v>629</v>
      </c>
      <c r="B23" s="563" t="s">
        <v>630</v>
      </c>
      <c r="C23" s="564" t="s">
        <v>631</v>
      </c>
      <c r="D23" s="565" t="s">
        <v>2519</v>
      </c>
      <c r="E23" s="565" t="str">
        <f t="shared" si="0"/>
        <v>NCU</v>
      </c>
      <c r="F23" s="565" t="s">
        <v>1369</v>
      </c>
      <c r="G23" s="566" t="s">
        <v>562</v>
      </c>
      <c r="I23" s="8" t="s">
        <v>773</v>
      </c>
      <c r="J23" s="9" t="s">
        <v>774</v>
      </c>
      <c r="K23" s="10" t="s">
        <v>775</v>
      </c>
      <c r="L23" s="9" t="s">
        <v>774</v>
      </c>
      <c r="M23" s="8" t="str">
        <f t="shared" si="3"/>
        <v>FA</v>
      </c>
      <c r="N23" s="8" t="s">
        <v>2495</v>
      </c>
      <c r="P23" s="8" t="s">
        <v>2496</v>
      </c>
      <c r="AC23" s="8" t="s">
        <v>776</v>
      </c>
      <c r="AD23" s="10"/>
      <c r="AE23" s="9" t="s">
        <v>777</v>
      </c>
      <c r="AF23" s="8">
        <f t="shared" si="6"/>
        <v>0</v>
      </c>
      <c r="AH23" s="8" t="s">
        <v>564</v>
      </c>
      <c r="AI23" s="10">
        <v>800</v>
      </c>
      <c r="AJ23" s="9" t="s">
        <v>769</v>
      </c>
      <c r="AK23" s="8" t="s">
        <v>2520</v>
      </c>
      <c r="AL23" s="8">
        <f t="shared" si="8"/>
        <v>800</v>
      </c>
    </row>
    <row r="24" spans="1:50">
      <c r="A24" s="562" t="s">
        <v>568</v>
      </c>
      <c r="B24" s="563" t="s">
        <v>569</v>
      </c>
      <c r="C24" s="564" t="s">
        <v>570</v>
      </c>
      <c r="D24" s="565" t="s">
        <v>2519</v>
      </c>
      <c r="E24" s="565" t="str">
        <f t="shared" si="0"/>
        <v>NDB</v>
      </c>
      <c r="F24" s="565" t="s">
        <v>1369</v>
      </c>
      <c r="G24" s="566" t="s">
        <v>562</v>
      </c>
      <c r="I24" s="8" t="s">
        <v>781</v>
      </c>
      <c r="J24" s="9" t="s">
        <v>782</v>
      </c>
      <c r="K24" s="10" t="s">
        <v>775</v>
      </c>
      <c r="L24" s="9" t="s">
        <v>774</v>
      </c>
      <c r="M24" s="8" t="str">
        <f t="shared" si="3"/>
        <v>FA</v>
      </c>
      <c r="N24" s="8" t="s">
        <v>2495</v>
      </c>
      <c r="P24" s="8" t="s">
        <v>2496</v>
      </c>
      <c r="AC24" s="8" t="s">
        <v>783</v>
      </c>
      <c r="AD24" s="10" t="s">
        <v>784</v>
      </c>
      <c r="AE24" s="9" t="s">
        <v>785</v>
      </c>
      <c r="AF24" s="8" t="str">
        <f t="shared" si="6"/>
        <v>BR</v>
      </c>
      <c r="AI24" s="10"/>
    </row>
    <row r="25" spans="1:50">
      <c r="A25" s="562" t="s">
        <v>830</v>
      </c>
      <c r="B25" s="563" t="s">
        <v>831</v>
      </c>
      <c r="C25" s="564" t="s">
        <v>832</v>
      </c>
      <c r="D25" s="565" t="s">
        <v>2519</v>
      </c>
      <c r="E25" s="565" t="str">
        <f t="shared" si="0"/>
        <v>NDE</v>
      </c>
      <c r="F25" s="565" t="s">
        <v>1369</v>
      </c>
      <c r="G25" s="566" t="s">
        <v>562</v>
      </c>
      <c r="I25" s="8" t="s">
        <v>790</v>
      </c>
      <c r="J25" s="9" t="s">
        <v>791</v>
      </c>
      <c r="K25" s="10" t="s">
        <v>775</v>
      </c>
      <c r="L25" s="9" t="s">
        <v>774</v>
      </c>
      <c r="M25" s="8" t="str">
        <f t="shared" si="3"/>
        <v>FA</v>
      </c>
      <c r="N25" s="8" t="s">
        <v>2495</v>
      </c>
      <c r="P25" s="8" t="s">
        <v>2496</v>
      </c>
      <c r="AC25" s="8" t="s">
        <v>552</v>
      </c>
      <c r="AD25" s="10"/>
      <c r="AE25" s="9" t="s">
        <v>792</v>
      </c>
      <c r="AF25" s="8">
        <f t="shared" si="6"/>
        <v>0</v>
      </c>
      <c r="AI25" s="10">
        <v>600</v>
      </c>
      <c r="AJ25" s="9" t="s">
        <v>786</v>
      </c>
      <c r="AK25" s="8" t="s">
        <v>2527</v>
      </c>
      <c r="AL25" s="8">
        <f t="shared" ref="AL25:AL32" si="9">AI25</f>
        <v>600</v>
      </c>
    </row>
    <row r="26" spans="1:50">
      <c r="A26" s="567" t="s">
        <v>733</v>
      </c>
      <c r="B26" s="568" t="s">
        <v>734</v>
      </c>
      <c r="C26" s="569" t="s">
        <v>735</v>
      </c>
      <c r="D26" s="570" t="s">
        <v>2519</v>
      </c>
      <c r="E26" s="570" t="str">
        <f t="shared" si="0"/>
        <v>NDO</v>
      </c>
      <c r="F26" s="570" t="s">
        <v>1369</v>
      </c>
      <c r="G26" s="571" t="s">
        <v>562</v>
      </c>
      <c r="I26" s="8" t="s">
        <v>797</v>
      </c>
      <c r="J26" s="9" t="s">
        <v>798</v>
      </c>
      <c r="K26" s="10" t="s">
        <v>775</v>
      </c>
      <c r="L26" s="9" t="s">
        <v>774</v>
      </c>
      <c r="M26" s="8" t="str">
        <f t="shared" si="3"/>
        <v>FA</v>
      </c>
      <c r="N26" s="8" t="s">
        <v>2495</v>
      </c>
      <c r="P26" s="8" t="s">
        <v>2496</v>
      </c>
      <c r="AC26" s="8" t="s">
        <v>657</v>
      </c>
      <c r="AD26" s="10"/>
      <c r="AE26" s="9" t="s">
        <v>799</v>
      </c>
      <c r="AF26" s="8">
        <f t="shared" si="6"/>
        <v>0</v>
      </c>
      <c r="AI26" s="10">
        <v>618</v>
      </c>
      <c r="AJ26" s="9" t="s">
        <v>793</v>
      </c>
      <c r="AK26" s="8" t="s">
        <v>2527</v>
      </c>
      <c r="AL26" s="8">
        <f t="shared" si="9"/>
        <v>618</v>
      </c>
    </row>
    <row r="27" spans="1:50">
      <c r="A27" s="567" t="s">
        <v>808</v>
      </c>
      <c r="B27" s="568" t="s">
        <v>809</v>
      </c>
      <c r="C27" s="569" t="s">
        <v>810</v>
      </c>
      <c r="D27" s="570" t="s">
        <v>2519</v>
      </c>
      <c r="E27" s="570" t="str">
        <f t="shared" si="0"/>
        <v>NGI</v>
      </c>
      <c r="F27" s="570" t="s">
        <v>1369</v>
      </c>
      <c r="G27" s="571" t="s">
        <v>562</v>
      </c>
      <c r="I27" s="8" t="s">
        <v>566</v>
      </c>
      <c r="J27" s="9" t="s">
        <v>804</v>
      </c>
      <c r="K27" s="10" t="s">
        <v>805</v>
      </c>
      <c r="L27" s="9" t="s">
        <v>1320</v>
      </c>
      <c r="M27" s="8" t="str">
        <f t="shared" si="3"/>
        <v>BE</v>
      </c>
      <c r="N27" s="8" t="s">
        <v>2495</v>
      </c>
      <c r="P27" s="8" t="s">
        <v>2496</v>
      </c>
      <c r="AC27" s="8" t="s">
        <v>589</v>
      </c>
      <c r="AD27" s="10" t="s">
        <v>797</v>
      </c>
      <c r="AE27" s="9" t="s">
        <v>806</v>
      </c>
      <c r="AF27" s="8" t="str">
        <f t="shared" si="6"/>
        <v>CH</v>
      </c>
      <c r="AI27" s="10">
        <v>614</v>
      </c>
      <c r="AJ27" s="9" t="s">
        <v>800</v>
      </c>
      <c r="AK27" s="8" t="s">
        <v>2527</v>
      </c>
      <c r="AL27" s="8">
        <f t="shared" si="9"/>
        <v>614</v>
      </c>
    </row>
    <row r="28" spans="1:50">
      <c r="A28" s="567" t="s">
        <v>667</v>
      </c>
      <c r="B28" s="568" t="s">
        <v>668</v>
      </c>
      <c r="C28" s="569" t="s">
        <v>669</v>
      </c>
      <c r="D28" s="570" t="s">
        <v>2519</v>
      </c>
      <c r="E28" s="570" t="str">
        <f t="shared" si="0"/>
        <v>NIN</v>
      </c>
      <c r="F28" s="570" t="s">
        <v>1369</v>
      </c>
      <c r="G28" s="571" t="s">
        <v>562</v>
      </c>
      <c r="I28" s="8" t="s">
        <v>811</v>
      </c>
      <c r="J28" s="9" t="s">
        <v>812</v>
      </c>
      <c r="K28" s="10" t="s">
        <v>805</v>
      </c>
      <c r="L28" s="9" t="s">
        <v>1320</v>
      </c>
      <c r="M28" s="8" t="str">
        <f t="shared" si="3"/>
        <v>BE</v>
      </c>
      <c r="N28" s="8" t="s">
        <v>2495</v>
      </c>
      <c r="P28" s="8" t="s">
        <v>2496</v>
      </c>
      <c r="AC28" s="8" t="s">
        <v>605</v>
      </c>
      <c r="AD28" s="10"/>
      <c r="AE28" s="9" t="s">
        <v>813</v>
      </c>
      <c r="AF28" s="8">
        <f t="shared" si="6"/>
        <v>0</v>
      </c>
      <c r="AH28" s="8" t="s">
        <v>660</v>
      </c>
      <c r="AI28" s="10">
        <v>638</v>
      </c>
      <c r="AJ28" s="9" t="s">
        <v>807</v>
      </c>
      <c r="AK28" s="8" t="s">
        <v>2527</v>
      </c>
      <c r="AL28" s="8">
        <f t="shared" si="9"/>
        <v>638</v>
      </c>
    </row>
    <row r="29" spans="1:50">
      <c r="A29" s="562" t="s">
        <v>815</v>
      </c>
      <c r="B29" s="563" t="s">
        <v>816</v>
      </c>
      <c r="C29" s="564" t="s">
        <v>817</v>
      </c>
      <c r="D29" s="565" t="s">
        <v>2519</v>
      </c>
      <c r="E29" s="565" t="str">
        <f t="shared" si="0"/>
        <v>NMR</v>
      </c>
      <c r="F29" s="565" t="s">
        <v>1369</v>
      </c>
      <c r="G29" s="566" t="s">
        <v>562</v>
      </c>
      <c r="I29" s="8" t="s">
        <v>818</v>
      </c>
      <c r="J29" s="9" t="s">
        <v>819</v>
      </c>
      <c r="K29" s="10" t="s">
        <v>805</v>
      </c>
      <c r="L29" s="9" t="s">
        <v>1320</v>
      </c>
      <c r="M29" s="8" t="str">
        <f t="shared" si="3"/>
        <v>BE</v>
      </c>
      <c r="N29" s="8" t="s">
        <v>2495</v>
      </c>
      <c r="P29" s="8" t="s">
        <v>2496</v>
      </c>
      <c r="AC29" s="8" t="s">
        <v>619</v>
      </c>
      <c r="AD29" s="10" t="s">
        <v>747</v>
      </c>
      <c r="AE29" s="9" t="s">
        <v>820</v>
      </c>
      <c r="AF29" s="8" t="str">
        <f t="shared" si="6"/>
        <v>CL</v>
      </c>
      <c r="AH29" s="8" t="s">
        <v>673</v>
      </c>
      <c r="AI29" s="10">
        <v>612</v>
      </c>
      <c r="AJ29" s="9" t="s">
        <v>814</v>
      </c>
      <c r="AK29" s="8" t="s">
        <v>2527</v>
      </c>
      <c r="AL29" s="8">
        <f t="shared" si="9"/>
        <v>612</v>
      </c>
    </row>
    <row r="30" spans="1:50">
      <c r="A30" s="562" t="s">
        <v>697</v>
      </c>
      <c r="B30" s="563" t="s">
        <v>698</v>
      </c>
      <c r="C30" s="564" t="s">
        <v>699</v>
      </c>
      <c r="D30" s="565" t="s">
        <v>2519</v>
      </c>
      <c r="E30" s="565" t="str">
        <f t="shared" si="0"/>
        <v>NMA</v>
      </c>
      <c r="F30" s="565" t="s">
        <v>1369</v>
      </c>
      <c r="G30" s="566" t="s">
        <v>562</v>
      </c>
      <c r="I30" s="8" t="s">
        <v>825</v>
      </c>
      <c r="J30" s="9" t="s">
        <v>826</v>
      </c>
      <c r="K30" s="10" t="s">
        <v>827</v>
      </c>
      <c r="L30" s="9" t="s">
        <v>1321</v>
      </c>
      <c r="M30" s="8" t="str">
        <f t="shared" si="3"/>
        <v>VB</v>
      </c>
      <c r="N30" s="8" t="s">
        <v>2495</v>
      </c>
      <c r="P30" s="8" t="s">
        <v>2496</v>
      </c>
      <c r="AC30" s="8" t="s">
        <v>670</v>
      </c>
      <c r="AD30" s="10"/>
      <c r="AE30" s="9" t="s">
        <v>828</v>
      </c>
      <c r="AF30" s="8">
        <f t="shared" si="6"/>
        <v>0</v>
      </c>
      <c r="AH30" s="8" t="s">
        <v>685</v>
      </c>
      <c r="AI30" s="10">
        <v>658</v>
      </c>
      <c r="AJ30" s="9" t="s">
        <v>821</v>
      </c>
      <c r="AK30" s="8" t="s">
        <v>2527</v>
      </c>
      <c r="AL30" s="8">
        <f t="shared" si="9"/>
        <v>658</v>
      </c>
    </row>
    <row r="31" spans="1:50">
      <c r="A31" s="562" t="s">
        <v>762</v>
      </c>
      <c r="B31" s="563" t="s">
        <v>763</v>
      </c>
      <c r="C31" s="564" t="s">
        <v>764</v>
      </c>
      <c r="D31" s="565" t="s">
        <v>2519</v>
      </c>
      <c r="E31" s="565" t="str">
        <f t="shared" si="0"/>
        <v>NME</v>
      </c>
      <c r="F31" s="565" t="s">
        <v>1369</v>
      </c>
      <c r="G31" s="566" t="s">
        <v>562</v>
      </c>
      <c r="I31" s="8" t="s">
        <v>833</v>
      </c>
      <c r="J31" s="9" t="s">
        <v>834</v>
      </c>
      <c r="K31" s="10" t="s">
        <v>835</v>
      </c>
      <c r="L31" s="9" t="s">
        <v>834</v>
      </c>
      <c r="M31" s="8" t="str">
        <f t="shared" si="3"/>
        <v>EB</v>
      </c>
      <c r="N31" s="8" t="s">
        <v>2495</v>
      </c>
      <c r="P31" s="8" t="s">
        <v>2496</v>
      </c>
      <c r="AC31" s="8" t="s">
        <v>836</v>
      </c>
      <c r="AD31" s="10" t="s">
        <v>837</v>
      </c>
      <c r="AE31" s="9" t="s">
        <v>838</v>
      </c>
      <c r="AF31" s="8" t="str">
        <f t="shared" si="6"/>
        <v>GY</v>
      </c>
      <c r="AH31" s="8" t="s">
        <v>612</v>
      </c>
      <c r="AI31" s="10">
        <v>634</v>
      </c>
      <c r="AJ31" s="9" t="s">
        <v>829</v>
      </c>
      <c r="AK31" s="8" t="s">
        <v>2527</v>
      </c>
      <c r="AL31" s="8">
        <f t="shared" si="9"/>
        <v>634</v>
      </c>
    </row>
    <row r="32" spans="1:50">
      <c r="A32" s="562" t="s">
        <v>854</v>
      </c>
      <c r="B32" s="563" t="s">
        <v>855</v>
      </c>
      <c r="C32" s="564" t="s">
        <v>856</v>
      </c>
      <c r="D32" s="565" t="s">
        <v>2519</v>
      </c>
      <c r="E32" s="565" t="str">
        <f t="shared" si="0"/>
        <v>NNA</v>
      </c>
      <c r="F32" s="565" t="s">
        <v>1369</v>
      </c>
      <c r="G32" s="566" t="s">
        <v>562</v>
      </c>
      <c r="J32" s="9" t="s">
        <v>843</v>
      </c>
      <c r="K32" s="10" t="s">
        <v>844</v>
      </c>
      <c r="L32" s="9" t="s">
        <v>843</v>
      </c>
      <c r="M32" s="8" t="str">
        <f t="shared" si="3"/>
        <v>ER</v>
      </c>
      <c r="N32" s="8" t="s">
        <v>2495</v>
      </c>
      <c r="P32" s="8" t="s">
        <v>2496</v>
      </c>
      <c r="AC32" s="8" t="s">
        <v>845</v>
      </c>
      <c r="AD32" s="10"/>
      <c r="AE32" s="9" t="s">
        <v>846</v>
      </c>
      <c r="AF32" s="8">
        <f t="shared" si="6"/>
        <v>0</v>
      </c>
      <c r="AH32" s="8" t="s">
        <v>607</v>
      </c>
      <c r="AI32" s="10">
        <v>678</v>
      </c>
      <c r="AJ32" s="9" t="s">
        <v>839</v>
      </c>
      <c r="AK32" s="8" t="s">
        <v>2527</v>
      </c>
      <c r="AL32" s="8">
        <f t="shared" si="9"/>
        <v>678</v>
      </c>
    </row>
    <row r="33" spans="1:38">
      <c r="A33" s="562" t="s">
        <v>602</v>
      </c>
      <c r="B33" s="563" t="s">
        <v>603</v>
      </c>
      <c r="C33" s="564" t="s">
        <v>604</v>
      </c>
      <c r="D33" s="565" t="s">
        <v>2519</v>
      </c>
      <c r="E33" s="565" t="str">
        <f t="shared" si="0"/>
        <v>NOR</v>
      </c>
      <c r="F33" s="565" t="s">
        <v>1369</v>
      </c>
      <c r="G33" s="566" t="s">
        <v>562</v>
      </c>
      <c r="J33" s="9" t="s">
        <v>850</v>
      </c>
      <c r="K33" s="10" t="s">
        <v>851</v>
      </c>
      <c r="L33" s="9" t="s">
        <v>850</v>
      </c>
      <c r="M33" s="8" t="str">
        <f t="shared" si="3"/>
        <v>TP</v>
      </c>
      <c r="N33" s="8" t="s">
        <v>2495</v>
      </c>
      <c r="P33" s="8" t="s">
        <v>2496</v>
      </c>
      <c r="AC33" s="8" t="s">
        <v>852</v>
      </c>
      <c r="AD33" s="10"/>
      <c r="AE33" s="9" t="s">
        <v>853</v>
      </c>
      <c r="AF33" s="8">
        <f t="shared" si="6"/>
        <v>0</v>
      </c>
      <c r="AI33" s="10"/>
    </row>
    <row r="34" spans="1:38">
      <c r="A34" s="562" t="s">
        <v>801</v>
      </c>
      <c r="B34" s="563" t="s">
        <v>802</v>
      </c>
      <c r="C34" s="564" t="s">
        <v>803</v>
      </c>
      <c r="D34" s="565" t="s">
        <v>2519</v>
      </c>
      <c r="E34" s="565" t="str">
        <f t="shared" si="0"/>
        <v>NPA</v>
      </c>
      <c r="F34" s="565" t="s">
        <v>1369</v>
      </c>
      <c r="G34" s="566" t="s">
        <v>562</v>
      </c>
      <c r="I34" s="8" t="s">
        <v>857</v>
      </c>
      <c r="J34" s="9" t="s">
        <v>858</v>
      </c>
      <c r="K34" s="10" t="s">
        <v>859</v>
      </c>
      <c r="L34" s="9" t="s">
        <v>860</v>
      </c>
      <c r="M34" s="8" t="str">
        <f t="shared" si="3"/>
        <v>MU</v>
      </c>
      <c r="N34" s="8" t="s">
        <v>2495</v>
      </c>
      <c r="O34" s="8" t="s">
        <v>2528</v>
      </c>
      <c r="P34" s="8" t="s">
        <v>2528</v>
      </c>
      <c r="AC34" s="8" t="s">
        <v>861</v>
      </c>
      <c r="AD34" s="10"/>
      <c r="AE34" s="9" t="s">
        <v>862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2529</v>
      </c>
      <c r="AL34" s="8">
        <f>AI34</f>
        <v>240</v>
      </c>
    </row>
    <row r="35" spans="1:38">
      <c r="A35" s="567" t="s">
        <v>787</v>
      </c>
      <c r="B35" s="568" t="s">
        <v>788</v>
      </c>
      <c r="C35" s="569" t="s">
        <v>789</v>
      </c>
      <c r="D35" s="570" t="s">
        <v>2510</v>
      </c>
      <c r="E35" s="570" t="str">
        <f t="shared" si="0"/>
        <v>NPH</v>
      </c>
      <c r="F35" s="570" t="s">
        <v>1369</v>
      </c>
      <c r="G35" s="571" t="s">
        <v>562</v>
      </c>
      <c r="I35" s="8" t="s">
        <v>835</v>
      </c>
      <c r="J35" s="9" t="s">
        <v>865</v>
      </c>
      <c r="K35" s="10" t="s">
        <v>859</v>
      </c>
      <c r="L35" s="9" t="s">
        <v>860</v>
      </c>
      <c r="M35" s="8" t="str">
        <f t="shared" si="3"/>
        <v>MU</v>
      </c>
      <c r="N35" s="8" t="s">
        <v>2505</v>
      </c>
      <c r="O35" s="8" t="s">
        <v>2530</v>
      </c>
      <c r="P35" s="8" t="s">
        <v>2530</v>
      </c>
      <c r="AC35" s="8" t="s">
        <v>866</v>
      </c>
      <c r="AD35" s="10"/>
      <c r="AE35" s="9" t="s">
        <v>867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2531</v>
      </c>
      <c r="AL35" s="8">
        <f>AI35</f>
        <v>250</v>
      </c>
    </row>
    <row r="36" spans="1:38">
      <c r="A36" s="567" t="s">
        <v>794</v>
      </c>
      <c r="B36" s="568" t="s">
        <v>795</v>
      </c>
      <c r="C36" s="569" t="s">
        <v>796</v>
      </c>
      <c r="D36" s="570" t="s">
        <v>2519</v>
      </c>
      <c r="E36" s="570" t="str">
        <f t="shared" si="0"/>
        <v>NPI</v>
      </c>
      <c r="F36" s="570" t="s">
        <v>1369</v>
      </c>
      <c r="G36" s="571" t="s">
        <v>562</v>
      </c>
      <c r="I36" s="8" t="s">
        <v>870</v>
      </c>
      <c r="J36" s="9" t="s">
        <v>871</v>
      </c>
      <c r="K36" s="10" t="s">
        <v>859</v>
      </c>
      <c r="L36" s="9" t="s">
        <v>860</v>
      </c>
      <c r="M36" s="8" t="str">
        <f t="shared" si="3"/>
        <v>MU</v>
      </c>
      <c r="N36" s="8" t="s">
        <v>2495</v>
      </c>
      <c r="O36" s="8" t="s">
        <v>2528</v>
      </c>
      <c r="P36" s="8" t="s">
        <v>2528</v>
      </c>
      <c r="AC36" s="8" t="s">
        <v>872</v>
      </c>
      <c r="AD36" s="10"/>
      <c r="AE36" s="9" t="s">
        <v>873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2529</v>
      </c>
      <c r="AL36" s="8">
        <f>AI36</f>
        <v>270</v>
      </c>
    </row>
    <row r="37" spans="1:38" ht="14.25" thickBot="1">
      <c r="A37" s="562" t="s">
        <v>840</v>
      </c>
      <c r="B37" s="563" t="s">
        <v>841</v>
      </c>
      <c r="C37" s="564" t="s">
        <v>842</v>
      </c>
      <c r="D37" s="565" t="s">
        <v>2519</v>
      </c>
      <c r="E37" s="565" t="str">
        <f t="shared" si="0"/>
        <v>NRA</v>
      </c>
      <c r="F37" s="565" t="s">
        <v>1369</v>
      </c>
      <c r="G37" s="566" t="s">
        <v>562</v>
      </c>
      <c r="J37" s="9" t="s">
        <v>876</v>
      </c>
      <c r="K37" s="10" t="s">
        <v>877</v>
      </c>
      <c r="L37" s="9" t="s">
        <v>876</v>
      </c>
      <c r="M37" s="8" t="str">
        <f t="shared" si="3"/>
        <v>WA</v>
      </c>
      <c r="N37" s="8" t="s">
        <v>2495</v>
      </c>
      <c r="O37" s="8" t="s">
        <v>2528</v>
      </c>
      <c r="P37" s="8" t="s">
        <v>2528</v>
      </c>
      <c r="AC37" s="8" t="s">
        <v>878</v>
      </c>
      <c r="AD37" s="10"/>
      <c r="AE37" s="9" t="s">
        <v>879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2529</v>
      </c>
      <c r="AL37" s="8">
        <f>AI37</f>
        <v>280</v>
      </c>
    </row>
    <row r="38" spans="1:38">
      <c r="A38" s="562" t="s">
        <v>654</v>
      </c>
      <c r="B38" s="563" t="s">
        <v>655</v>
      </c>
      <c r="C38" s="564" t="s">
        <v>656</v>
      </c>
      <c r="D38" s="565" t="s">
        <v>2532</v>
      </c>
      <c r="E38" s="565" t="str">
        <f t="shared" si="0"/>
        <v>NRD</v>
      </c>
      <c r="F38" s="565" t="s">
        <v>1369</v>
      </c>
      <c r="G38" s="566" t="s">
        <v>562</v>
      </c>
      <c r="I38" s="8" t="s">
        <v>881</v>
      </c>
      <c r="J38" s="9" t="s">
        <v>882</v>
      </c>
      <c r="K38" s="10" t="s">
        <v>881</v>
      </c>
      <c r="L38" s="9" t="s">
        <v>1322</v>
      </c>
      <c r="M38" s="8" t="str">
        <f t="shared" si="3"/>
        <v>ED</v>
      </c>
      <c r="N38" s="8" t="s">
        <v>1899</v>
      </c>
      <c r="O38" s="8" t="s">
        <v>2189</v>
      </c>
      <c r="P38" s="8" t="s">
        <v>2189</v>
      </c>
      <c r="AC38" s="8" t="s">
        <v>883</v>
      </c>
      <c r="AD38" s="10" t="s">
        <v>884</v>
      </c>
      <c r="AE38" s="9" t="s">
        <v>885</v>
      </c>
      <c r="AF38" s="8" t="str">
        <f t="shared" si="6"/>
        <v>MT</v>
      </c>
    </row>
    <row r="39" spans="1:38">
      <c r="A39" s="567" t="s">
        <v>616</v>
      </c>
      <c r="B39" s="568" t="s">
        <v>617</v>
      </c>
      <c r="C39" s="569" t="s">
        <v>618</v>
      </c>
      <c r="D39" s="570" t="s">
        <v>2532</v>
      </c>
      <c r="E39" s="570" t="str">
        <f t="shared" si="0"/>
        <v>NRE</v>
      </c>
      <c r="F39" s="570" t="s">
        <v>1369</v>
      </c>
      <c r="G39" s="571" t="s">
        <v>562</v>
      </c>
      <c r="I39" s="8" t="s">
        <v>775</v>
      </c>
      <c r="J39" s="9" t="s">
        <v>888</v>
      </c>
      <c r="K39" s="10" t="s">
        <v>589</v>
      </c>
      <c r="L39" s="9" t="s">
        <v>1323</v>
      </c>
      <c r="M39" s="8" t="str">
        <f t="shared" si="3"/>
        <v>CC</v>
      </c>
      <c r="N39" s="8" t="s">
        <v>1899</v>
      </c>
      <c r="O39" s="8" t="s">
        <v>2189</v>
      </c>
      <c r="P39" s="8" t="s">
        <v>2189</v>
      </c>
      <c r="AC39" s="8" t="s">
        <v>889</v>
      </c>
      <c r="AD39" s="10" t="s">
        <v>890</v>
      </c>
      <c r="AE39" s="9" t="s">
        <v>891</v>
      </c>
      <c r="AF39" s="8" t="str">
        <f t="shared" si="6"/>
        <v>GR</v>
      </c>
      <c r="AI39" s="206" t="s">
        <v>2190</v>
      </c>
      <c r="AJ39" s="207" t="s">
        <v>2533</v>
      </c>
      <c r="AK39" s="206" t="s">
        <v>2534</v>
      </c>
      <c r="AL39" s="207" t="s">
        <v>2535</v>
      </c>
    </row>
    <row r="40" spans="1:38">
      <c r="A40" s="562" t="s">
        <v>680</v>
      </c>
      <c r="B40" s="563" t="s">
        <v>681</v>
      </c>
      <c r="C40" s="564" t="s">
        <v>682</v>
      </c>
      <c r="D40" s="565" t="s">
        <v>2519</v>
      </c>
      <c r="E40" s="565" t="str">
        <f t="shared" si="0"/>
        <v>NRO</v>
      </c>
      <c r="F40" s="565" t="s">
        <v>1369</v>
      </c>
      <c r="G40" s="566" t="s">
        <v>562</v>
      </c>
      <c r="I40" s="8" t="s">
        <v>894</v>
      </c>
      <c r="J40" s="9" t="s">
        <v>895</v>
      </c>
      <c r="K40" s="10" t="s">
        <v>571</v>
      </c>
      <c r="L40" s="9" t="s">
        <v>1324</v>
      </c>
      <c r="M40" s="8" t="str">
        <f t="shared" si="3"/>
        <v>CS</v>
      </c>
      <c r="N40" s="8" t="s">
        <v>2495</v>
      </c>
      <c r="O40" s="8" t="s">
        <v>2528</v>
      </c>
      <c r="P40" s="8" t="s">
        <v>2528</v>
      </c>
      <c r="AC40" s="8" t="s">
        <v>896</v>
      </c>
      <c r="AD40" s="10"/>
      <c r="AE40" s="9" t="s">
        <v>897</v>
      </c>
      <c r="AF40" s="8">
        <f t="shared" si="6"/>
        <v>0</v>
      </c>
      <c r="AI40" s="206" t="s">
        <v>2536</v>
      </c>
      <c r="AJ40" s="207" t="s">
        <v>2537</v>
      </c>
      <c r="AK40" s="206" t="s">
        <v>2534</v>
      </c>
      <c r="AL40" s="207" t="s">
        <v>2537</v>
      </c>
    </row>
    <row r="41" spans="1:38">
      <c r="A41" s="562" t="s">
        <v>715</v>
      </c>
      <c r="B41" s="563" t="s">
        <v>716</v>
      </c>
      <c r="C41" s="564" t="s">
        <v>717</v>
      </c>
      <c r="D41" s="565" t="s">
        <v>2519</v>
      </c>
      <c r="E41" s="565" t="str">
        <f t="shared" si="0"/>
        <v>NRY</v>
      </c>
      <c r="F41" s="565" t="s">
        <v>1369</v>
      </c>
      <c r="G41" s="566" t="s">
        <v>562</v>
      </c>
      <c r="I41" s="8" t="s">
        <v>900</v>
      </c>
      <c r="J41" s="9" t="s">
        <v>901</v>
      </c>
      <c r="K41" s="10" t="s">
        <v>902</v>
      </c>
      <c r="L41" s="9" t="s">
        <v>1325</v>
      </c>
      <c r="M41" s="8" t="str">
        <f t="shared" si="3"/>
        <v>DC</v>
      </c>
      <c r="N41" s="8" t="s">
        <v>2495</v>
      </c>
      <c r="O41" s="8" t="s">
        <v>2528</v>
      </c>
      <c r="P41" s="8" t="s">
        <v>2528</v>
      </c>
      <c r="AC41" s="8" t="s">
        <v>903</v>
      </c>
      <c r="AD41" s="10"/>
      <c r="AE41" s="9" t="s">
        <v>904</v>
      </c>
      <c r="AF41" s="8">
        <f t="shared" si="6"/>
        <v>0</v>
      </c>
      <c r="AI41" s="206" t="s">
        <v>2538</v>
      </c>
      <c r="AJ41" s="207" t="s">
        <v>2539</v>
      </c>
      <c r="AK41" s="206" t="s">
        <v>2534</v>
      </c>
      <c r="AL41" s="207" t="s">
        <v>2539</v>
      </c>
    </row>
    <row r="42" spans="1:38">
      <c r="A42" s="562" t="s">
        <v>690</v>
      </c>
      <c r="B42" s="563" t="s">
        <v>691</v>
      </c>
      <c r="C42" s="564" t="s">
        <v>692</v>
      </c>
      <c r="D42" s="565" t="s">
        <v>2519</v>
      </c>
      <c r="E42" s="565" t="str">
        <f t="shared" si="0"/>
        <v>NTI</v>
      </c>
      <c r="F42" s="565" t="s">
        <v>1369</v>
      </c>
      <c r="G42" s="566" t="s">
        <v>562</v>
      </c>
      <c r="J42" s="9" t="s">
        <v>908</v>
      </c>
      <c r="K42" s="10" t="s">
        <v>586</v>
      </c>
      <c r="L42" s="9" t="s">
        <v>909</v>
      </c>
      <c r="M42" s="8" t="str">
        <f t="shared" si="3"/>
        <v>AC</v>
      </c>
      <c r="N42" s="8" t="s">
        <v>2495</v>
      </c>
      <c r="O42" s="8" t="s">
        <v>2528</v>
      </c>
      <c r="P42" s="8" t="s">
        <v>2528</v>
      </c>
      <c r="AC42" s="8" t="s">
        <v>910</v>
      </c>
      <c r="AD42" s="10"/>
      <c r="AE42" s="9" t="s">
        <v>911</v>
      </c>
      <c r="AF42" s="8">
        <f t="shared" si="6"/>
        <v>0</v>
      </c>
      <c r="AI42" s="206" t="s">
        <v>2540</v>
      </c>
      <c r="AJ42" s="207" t="s">
        <v>2540</v>
      </c>
      <c r="AK42" s="206" t="s">
        <v>2534</v>
      </c>
      <c r="AL42" s="207" t="s">
        <v>2540</v>
      </c>
    </row>
    <row r="43" spans="1:38">
      <c r="A43" s="562" t="s">
        <v>753</v>
      </c>
      <c r="B43" s="563" t="s">
        <v>754</v>
      </c>
      <c r="C43" s="564" t="s">
        <v>755</v>
      </c>
      <c r="D43" s="565" t="s">
        <v>2519</v>
      </c>
      <c r="E43" s="565" t="str">
        <f t="shared" si="0"/>
        <v>NTW</v>
      </c>
      <c r="F43" s="565" t="s">
        <v>1369</v>
      </c>
      <c r="G43" s="566" t="s">
        <v>562</v>
      </c>
      <c r="I43" s="8" t="s">
        <v>715</v>
      </c>
      <c r="J43" s="9" t="s">
        <v>915</v>
      </c>
      <c r="K43" s="10" t="s">
        <v>916</v>
      </c>
      <c r="L43" s="9" t="s">
        <v>2541</v>
      </c>
      <c r="M43" s="8" t="str">
        <f t="shared" si="3"/>
        <v>TS</v>
      </c>
      <c r="N43" s="8" t="s">
        <v>2542</v>
      </c>
      <c r="O43" s="8" t="s">
        <v>2542</v>
      </c>
      <c r="P43" s="8" t="s">
        <v>2542</v>
      </c>
      <c r="AC43" s="8" t="s">
        <v>917</v>
      </c>
      <c r="AD43" s="10"/>
      <c r="AE43" s="9" t="s">
        <v>918</v>
      </c>
      <c r="AF43" s="8">
        <f t="shared" si="6"/>
        <v>0</v>
      </c>
      <c r="AI43" s="206" t="s">
        <v>2543</v>
      </c>
      <c r="AJ43" s="207" t="s">
        <v>2543</v>
      </c>
      <c r="AK43" s="206" t="s">
        <v>2544</v>
      </c>
      <c r="AL43" s="207" t="s">
        <v>2543</v>
      </c>
    </row>
    <row r="44" spans="1:38">
      <c r="A44" s="567" t="s">
        <v>641</v>
      </c>
      <c r="B44" s="568" t="s">
        <v>642</v>
      </c>
      <c r="C44" s="569" t="s">
        <v>643</v>
      </c>
      <c r="D44" s="570" t="s">
        <v>2545</v>
      </c>
      <c r="E44" s="570" t="str">
        <f t="shared" si="0"/>
        <v>NWS</v>
      </c>
      <c r="F44" s="570" t="s">
        <v>1369</v>
      </c>
      <c r="G44" s="571" t="s">
        <v>562</v>
      </c>
      <c r="J44" s="9" t="s">
        <v>922</v>
      </c>
      <c r="K44" s="10" t="s">
        <v>923</v>
      </c>
      <c r="L44" s="9" t="s">
        <v>2546</v>
      </c>
      <c r="M44" s="8" t="str">
        <f t="shared" si="3"/>
        <v>TL</v>
      </c>
      <c r="N44" s="8" t="s">
        <v>2547</v>
      </c>
      <c r="O44" s="8" t="s">
        <v>2547</v>
      </c>
      <c r="P44" s="8" t="s">
        <v>2547</v>
      </c>
      <c r="AC44" s="8" t="s">
        <v>924</v>
      </c>
      <c r="AD44" s="10"/>
      <c r="AE44" s="9" t="s">
        <v>925</v>
      </c>
      <c r="AF44" s="8">
        <f t="shared" si="6"/>
        <v>0</v>
      </c>
    </row>
    <row r="45" spans="1:38">
      <c r="A45" s="567" t="s">
        <v>770</v>
      </c>
      <c r="B45" s="568" t="s">
        <v>771</v>
      </c>
      <c r="C45" s="569" t="s">
        <v>772</v>
      </c>
      <c r="D45" s="570" t="s">
        <v>2545</v>
      </c>
      <c r="E45" s="570" t="str">
        <f t="shared" si="0"/>
        <v>NYA</v>
      </c>
      <c r="F45" s="570" t="s">
        <v>1369</v>
      </c>
      <c r="G45" s="571" t="s">
        <v>562</v>
      </c>
      <c r="J45" s="9" t="s">
        <v>929</v>
      </c>
      <c r="K45" s="10" t="s">
        <v>930</v>
      </c>
      <c r="L45" s="9" t="s">
        <v>2548</v>
      </c>
      <c r="M45" s="8" t="str">
        <f t="shared" si="3"/>
        <v>TH</v>
      </c>
      <c r="N45" s="8" t="s">
        <v>2547</v>
      </c>
      <c r="O45" s="8" t="s">
        <v>2547</v>
      </c>
      <c r="P45" s="8" t="s">
        <v>2547</v>
      </c>
      <c r="AC45" s="8" t="s">
        <v>931</v>
      </c>
      <c r="AD45" s="10"/>
      <c r="AE45" s="9" t="s">
        <v>932</v>
      </c>
      <c r="AF45" s="8">
        <f t="shared" si="6"/>
        <v>0</v>
      </c>
    </row>
    <row r="46" spans="1:38">
      <c r="A46" s="562" t="s">
        <v>549</v>
      </c>
      <c r="B46" s="563" t="s">
        <v>550</v>
      </c>
      <c r="C46" s="564" t="s">
        <v>551</v>
      </c>
      <c r="D46" s="565" t="s">
        <v>2545</v>
      </c>
      <c r="E46" s="562" t="str">
        <f t="shared" si="0"/>
        <v>NEW</v>
      </c>
      <c r="F46" s="562" t="s">
        <v>2549</v>
      </c>
      <c r="G46" s="572" t="s">
        <v>2550</v>
      </c>
      <c r="K46" s="10" t="s">
        <v>936</v>
      </c>
      <c r="L46" s="9" t="s">
        <v>2551</v>
      </c>
      <c r="M46" s="8" t="str">
        <f t="shared" si="3"/>
        <v>HP</v>
      </c>
      <c r="N46" s="8" t="s">
        <v>2542</v>
      </c>
      <c r="O46" s="8" t="s">
        <v>2542</v>
      </c>
      <c r="P46" s="8" t="s">
        <v>2542</v>
      </c>
      <c r="AC46" s="8" t="s">
        <v>937</v>
      </c>
      <c r="AD46" s="10"/>
      <c r="AE46" s="9" t="s">
        <v>938</v>
      </c>
      <c r="AF46" s="8">
        <f t="shared" si="6"/>
        <v>0</v>
      </c>
    </row>
    <row r="47" spans="1:38">
      <c r="A47" s="562" t="s">
        <v>939</v>
      </c>
      <c r="B47" s="563" t="s">
        <v>940</v>
      </c>
      <c r="C47" s="564" t="s">
        <v>941</v>
      </c>
      <c r="D47" s="565" t="s">
        <v>2494</v>
      </c>
      <c r="E47" s="565" t="str">
        <f t="shared" si="0"/>
        <v>KNE</v>
      </c>
      <c r="F47" s="565" t="s">
        <v>1369</v>
      </c>
      <c r="G47" s="566" t="s">
        <v>562</v>
      </c>
      <c r="J47" s="9" t="s">
        <v>942</v>
      </c>
      <c r="K47" s="10" t="s">
        <v>584</v>
      </c>
      <c r="L47" s="9" t="s">
        <v>2552</v>
      </c>
      <c r="M47" s="8" t="str">
        <f t="shared" si="3"/>
        <v>JP</v>
      </c>
      <c r="N47" s="8" t="s">
        <v>2542</v>
      </c>
      <c r="O47" s="8" t="s">
        <v>2542</v>
      </c>
      <c r="P47" s="8" t="s">
        <v>2542</v>
      </c>
      <c r="AC47" s="8" t="s">
        <v>943</v>
      </c>
      <c r="AD47" s="10"/>
      <c r="AE47" s="9" t="s">
        <v>944</v>
      </c>
      <c r="AF47" s="8">
        <f t="shared" si="6"/>
        <v>0</v>
      </c>
    </row>
    <row r="48" spans="1:38">
      <c r="A48" s="562" t="s">
        <v>933</v>
      </c>
      <c r="B48" s="563" t="s">
        <v>934</v>
      </c>
      <c r="C48" s="564" t="s">
        <v>935</v>
      </c>
      <c r="D48" s="565" t="s">
        <v>2494</v>
      </c>
      <c r="E48" s="565" t="str">
        <f t="shared" si="0"/>
        <v>KSA</v>
      </c>
      <c r="F48" s="565" t="s">
        <v>1369</v>
      </c>
      <c r="G48" s="566" t="s">
        <v>562</v>
      </c>
      <c r="I48" s="8" t="s">
        <v>948</v>
      </c>
      <c r="J48" s="9" t="s">
        <v>949</v>
      </c>
      <c r="K48" s="10" t="s">
        <v>948</v>
      </c>
      <c r="L48" s="9" t="s">
        <v>949</v>
      </c>
      <c r="M48" s="8" t="str">
        <f t="shared" si="3"/>
        <v>FF</v>
      </c>
      <c r="N48" s="8" t="s">
        <v>2495</v>
      </c>
      <c r="O48" s="8" t="s">
        <v>2553</v>
      </c>
      <c r="P48" s="8" t="s">
        <v>2553</v>
      </c>
      <c r="AC48" s="8" t="s">
        <v>950</v>
      </c>
      <c r="AD48" s="10"/>
      <c r="AE48" s="9" t="s">
        <v>951</v>
      </c>
      <c r="AF48" s="8">
        <f t="shared" si="6"/>
        <v>0</v>
      </c>
    </row>
    <row r="49" spans="1:32" s="8" customFormat="1" ht="14.25" thickBot="1">
      <c r="A49" s="562" t="s">
        <v>912</v>
      </c>
      <c r="B49" s="563" t="s">
        <v>913</v>
      </c>
      <c r="C49" s="564" t="s">
        <v>914</v>
      </c>
      <c r="D49" s="565" t="s">
        <v>2494</v>
      </c>
      <c r="E49" s="565" t="str">
        <f t="shared" si="0"/>
        <v>KSK</v>
      </c>
      <c r="F49" s="565" t="s">
        <v>1369</v>
      </c>
      <c r="G49" s="566" t="s">
        <v>562</v>
      </c>
      <c r="I49" s="8" t="s">
        <v>954</v>
      </c>
      <c r="J49" s="9" t="s">
        <v>955</v>
      </c>
      <c r="K49" s="12" t="s">
        <v>954</v>
      </c>
      <c r="L49" s="9" t="s">
        <v>2554</v>
      </c>
      <c r="M49" s="8" t="str">
        <f t="shared" si="3"/>
        <v>BP</v>
      </c>
      <c r="N49" s="8" t="s">
        <v>2495</v>
      </c>
      <c r="O49" s="8" t="s">
        <v>2555</v>
      </c>
      <c r="P49" s="8" t="s">
        <v>2555</v>
      </c>
      <c r="AC49" s="8" t="s">
        <v>956</v>
      </c>
      <c r="AD49" s="10" t="s">
        <v>753</v>
      </c>
      <c r="AE49" s="9" t="s">
        <v>957</v>
      </c>
      <c r="AF49" s="8" t="str">
        <f t="shared" si="6"/>
        <v>AR</v>
      </c>
    </row>
    <row r="50" spans="1:32" s="8" customFormat="1">
      <c r="A50" s="567"/>
      <c r="B50" s="568" t="s">
        <v>2556</v>
      </c>
      <c r="C50" s="569" t="s">
        <v>2557</v>
      </c>
      <c r="D50" s="570" t="s">
        <v>2558</v>
      </c>
      <c r="E50" s="567" t="str">
        <f>B50</f>
        <v>BBC</v>
      </c>
      <c r="F50" s="570" t="s">
        <v>1369</v>
      </c>
      <c r="G50" s="571" t="s">
        <v>562</v>
      </c>
      <c r="J50" s="9"/>
      <c r="K50" s="8" t="s">
        <v>2559</v>
      </c>
      <c r="L50" s="9" t="s">
        <v>2560</v>
      </c>
      <c r="M50" s="8" t="str">
        <f t="shared" si="3"/>
        <v>JS</v>
      </c>
      <c r="N50" s="8" t="s">
        <v>2542</v>
      </c>
      <c r="O50" s="8" t="s">
        <v>2542</v>
      </c>
      <c r="P50" s="8" t="s">
        <v>2542</v>
      </c>
      <c r="AC50" s="8" t="s">
        <v>960</v>
      </c>
      <c r="AD50" s="10"/>
      <c r="AE50" s="9" t="s">
        <v>961</v>
      </c>
      <c r="AF50" s="8">
        <f t="shared" si="6"/>
        <v>0</v>
      </c>
    </row>
    <row r="51" spans="1:32" s="8" customFormat="1">
      <c r="A51" s="567"/>
      <c r="B51" s="568" t="s">
        <v>2561</v>
      </c>
      <c r="C51" s="569" t="s">
        <v>2562</v>
      </c>
      <c r="D51" s="570" t="s">
        <v>2558</v>
      </c>
      <c r="E51" s="570" t="str">
        <f>B51</f>
        <v>BCB</v>
      </c>
      <c r="F51" s="570" t="s">
        <v>1369</v>
      </c>
      <c r="G51" s="571" t="s">
        <v>562</v>
      </c>
      <c r="J51" s="9"/>
      <c r="K51" s="8" t="s">
        <v>2563</v>
      </c>
      <c r="L51" s="9" t="s">
        <v>2564</v>
      </c>
      <c r="M51" s="8" t="s">
        <v>2563</v>
      </c>
      <c r="N51" s="8" t="s">
        <v>2495</v>
      </c>
      <c r="O51" s="8" t="s">
        <v>2555</v>
      </c>
      <c r="P51" s="8" t="s">
        <v>2555</v>
      </c>
      <c r="AC51" s="8" t="s">
        <v>964</v>
      </c>
      <c r="AD51" s="10" t="s">
        <v>965</v>
      </c>
      <c r="AE51" s="9" t="s">
        <v>966</v>
      </c>
      <c r="AF51" s="8" t="str">
        <f t="shared" si="6"/>
        <v>NY</v>
      </c>
    </row>
    <row r="52" spans="1:32" s="8" customFormat="1">
      <c r="A52" s="573" t="s">
        <v>775</v>
      </c>
      <c r="B52" s="574" t="s">
        <v>958</v>
      </c>
      <c r="C52" s="575" t="s">
        <v>959</v>
      </c>
      <c r="D52" s="576" t="str">
        <f t="shared" ref="D52:D102" si="10">B52</f>
        <v>VOL</v>
      </c>
      <c r="E52" s="576" t="str">
        <f t="shared" ref="E52:E102" si="11">B52</f>
        <v>VOL</v>
      </c>
      <c r="F52" s="576" t="s">
        <v>1369</v>
      </c>
      <c r="G52" s="577" t="s">
        <v>562</v>
      </c>
      <c r="J52" s="9"/>
      <c r="K52" s="8" t="s">
        <v>2565</v>
      </c>
      <c r="L52" s="9" t="s">
        <v>2566</v>
      </c>
      <c r="M52" s="8" t="s">
        <v>2565</v>
      </c>
      <c r="N52" s="8" t="s">
        <v>2547</v>
      </c>
      <c r="O52" s="8" t="s">
        <v>2547</v>
      </c>
      <c r="P52" s="8" t="s">
        <v>2547</v>
      </c>
      <c r="AC52" s="8" t="s">
        <v>969</v>
      </c>
      <c r="AD52" s="10"/>
      <c r="AE52" s="9" t="s">
        <v>970</v>
      </c>
      <c r="AF52" s="8">
        <f t="shared" si="6"/>
        <v>0</v>
      </c>
    </row>
    <row r="53" spans="1:32" s="8" customFormat="1">
      <c r="A53" s="573" t="s">
        <v>894</v>
      </c>
      <c r="B53" s="574" t="s">
        <v>962</v>
      </c>
      <c r="C53" s="575" t="s">
        <v>963</v>
      </c>
      <c r="D53" s="576" t="str">
        <f t="shared" si="10"/>
        <v>BIL</v>
      </c>
      <c r="E53" s="576" t="str">
        <f t="shared" si="11"/>
        <v>BIL</v>
      </c>
      <c r="F53" s="576" t="s">
        <v>2567</v>
      </c>
      <c r="G53" s="577" t="s">
        <v>562</v>
      </c>
      <c r="J53" s="9"/>
      <c r="K53" s="206" t="s">
        <v>2568</v>
      </c>
      <c r="L53" s="207" t="s">
        <v>2569</v>
      </c>
      <c r="M53" s="206" t="s">
        <v>2568</v>
      </c>
      <c r="N53" s="8" t="s">
        <v>2547</v>
      </c>
      <c r="O53" s="8" t="s">
        <v>2547</v>
      </c>
      <c r="P53" s="8" t="s">
        <v>2547</v>
      </c>
      <c r="AC53" s="8" t="s">
        <v>974</v>
      </c>
      <c r="AD53" s="10" t="s">
        <v>975</v>
      </c>
      <c r="AE53" s="9" t="s">
        <v>976</v>
      </c>
      <c r="AF53" s="8" t="str">
        <f t="shared" si="6"/>
        <v>PP</v>
      </c>
    </row>
    <row r="54" spans="1:32" s="8" customFormat="1">
      <c r="A54" s="573" t="s">
        <v>900</v>
      </c>
      <c r="B54" s="574" t="s">
        <v>967</v>
      </c>
      <c r="C54" s="575" t="s">
        <v>968</v>
      </c>
      <c r="D54" s="576" t="str">
        <f t="shared" si="10"/>
        <v>QSV</v>
      </c>
      <c r="E54" s="576" t="str">
        <f t="shared" si="11"/>
        <v>QSV</v>
      </c>
      <c r="F54" s="576" t="s">
        <v>2567</v>
      </c>
      <c r="G54" s="577" t="s">
        <v>562</v>
      </c>
      <c r="J54" s="9"/>
      <c r="K54" s="206" t="s">
        <v>2570</v>
      </c>
      <c r="L54" s="207" t="s">
        <v>2571</v>
      </c>
      <c r="M54" s="206" t="s">
        <v>2570</v>
      </c>
      <c r="N54" s="8" t="s">
        <v>2495</v>
      </c>
      <c r="P54" s="8" t="s">
        <v>2496</v>
      </c>
      <c r="AC54" s="8" t="s">
        <v>979</v>
      </c>
      <c r="AD54" s="10"/>
      <c r="AE54" s="9" t="s">
        <v>980</v>
      </c>
      <c r="AF54" s="8">
        <f t="shared" si="6"/>
        <v>0</v>
      </c>
    </row>
    <row r="55" spans="1:32" s="8" customFormat="1">
      <c r="A55" s="573" t="s">
        <v>971</v>
      </c>
      <c r="B55" s="574" t="s">
        <v>972</v>
      </c>
      <c r="C55" s="575" t="s">
        <v>973</v>
      </c>
      <c r="D55" s="576" t="str">
        <f t="shared" si="10"/>
        <v>ROX</v>
      </c>
      <c r="E55" s="576" t="str">
        <f t="shared" si="11"/>
        <v>ROX</v>
      </c>
      <c r="F55" s="576" t="s">
        <v>2572</v>
      </c>
      <c r="G55" s="577" t="s">
        <v>562</v>
      </c>
      <c r="J55" s="9"/>
      <c r="K55" s="206" t="s">
        <v>2573</v>
      </c>
      <c r="L55" s="207" t="s">
        <v>2574</v>
      </c>
      <c r="M55" s="206" t="s">
        <v>2575</v>
      </c>
      <c r="N55" s="8" t="s">
        <v>2547</v>
      </c>
      <c r="O55" s="8" t="s">
        <v>2547</v>
      </c>
      <c r="P55" s="8" t="s">
        <v>2547</v>
      </c>
      <c r="AC55" s="8" t="s">
        <v>983</v>
      </c>
      <c r="AD55" s="10"/>
      <c r="AE55" s="9" t="s">
        <v>984</v>
      </c>
      <c r="AF55" s="8">
        <f t="shared" si="6"/>
        <v>0</v>
      </c>
    </row>
    <row r="56" spans="1:32" s="8" customFormat="1">
      <c r="A56" s="573" t="s">
        <v>738</v>
      </c>
      <c r="B56" s="574" t="s">
        <v>977</v>
      </c>
      <c r="C56" s="575" t="s">
        <v>978</v>
      </c>
      <c r="D56" s="576" t="str">
        <f t="shared" si="10"/>
        <v>GRA</v>
      </c>
      <c r="E56" s="576" t="str">
        <f t="shared" si="11"/>
        <v>GRA</v>
      </c>
      <c r="F56" s="576" t="s">
        <v>2576</v>
      </c>
      <c r="G56" s="577" t="s">
        <v>562</v>
      </c>
      <c r="J56" s="9"/>
      <c r="K56" s="206" t="s">
        <v>2577</v>
      </c>
      <c r="L56" s="207" t="s">
        <v>2578</v>
      </c>
      <c r="M56" s="206" t="s">
        <v>2577</v>
      </c>
      <c r="N56" s="8" t="s">
        <v>2542</v>
      </c>
      <c r="O56" s="8" t="s">
        <v>2542</v>
      </c>
      <c r="P56" s="8" t="s">
        <v>2542</v>
      </c>
      <c r="AC56" s="8" t="s">
        <v>988</v>
      </c>
      <c r="AD56" s="10"/>
      <c r="AE56" s="9" t="s">
        <v>989</v>
      </c>
      <c r="AF56" s="8">
        <f t="shared" si="6"/>
        <v>0</v>
      </c>
    </row>
    <row r="57" spans="1:32" s="8" customFormat="1">
      <c r="A57" s="578"/>
      <c r="B57" s="579" t="s">
        <v>2579</v>
      </c>
      <c r="C57" s="580" t="s">
        <v>2580</v>
      </c>
      <c r="D57" s="581" t="str">
        <f>B57</f>
        <v>GRL</v>
      </c>
      <c r="E57" s="581" t="str">
        <f>B57</f>
        <v>GRL</v>
      </c>
      <c r="F57" s="581" t="s">
        <v>2581</v>
      </c>
      <c r="G57" s="582" t="s">
        <v>562</v>
      </c>
      <c r="J57" s="9"/>
      <c r="K57" s="206" t="s">
        <v>2582</v>
      </c>
      <c r="L57" s="207" t="s">
        <v>2583</v>
      </c>
      <c r="M57" s="206" t="s">
        <v>2582</v>
      </c>
      <c r="N57" s="8" t="s">
        <v>2542</v>
      </c>
      <c r="O57" s="8" t="s">
        <v>2542</v>
      </c>
      <c r="P57" s="8" t="s">
        <v>2542</v>
      </c>
      <c r="AC57" s="8" t="s">
        <v>992</v>
      </c>
      <c r="AD57" s="10"/>
      <c r="AE57" s="9" t="s">
        <v>993</v>
      </c>
      <c r="AF57" s="8">
        <f t="shared" si="6"/>
        <v>0</v>
      </c>
    </row>
    <row r="58" spans="1:32" s="8" customFormat="1">
      <c r="A58" s="583"/>
      <c r="B58" s="584" t="s">
        <v>2584</v>
      </c>
      <c r="C58" s="585" t="s">
        <v>2585</v>
      </c>
      <c r="D58" s="586" t="str">
        <f>B58</f>
        <v>GRH</v>
      </c>
      <c r="E58" s="586" t="str">
        <f>B58</f>
        <v>GRH</v>
      </c>
      <c r="F58" s="586" t="s">
        <v>1370</v>
      </c>
      <c r="G58" s="587" t="s">
        <v>562</v>
      </c>
      <c r="J58" s="9"/>
      <c r="K58" s="206" t="s">
        <v>2586</v>
      </c>
      <c r="L58" s="207" t="s">
        <v>2587</v>
      </c>
      <c r="M58" s="206" t="s">
        <v>2586</v>
      </c>
      <c r="N58" s="8" t="s">
        <v>2542</v>
      </c>
      <c r="O58" s="8" t="s">
        <v>2542</v>
      </c>
      <c r="P58" s="8" t="s">
        <v>2542</v>
      </c>
      <c r="AC58" s="8" t="s">
        <v>996</v>
      </c>
      <c r="AD58" s="10"/>
      <c r="AE58" s="9" t="s">
        <v>997</v>
      </c>
      <c r="AF58" s="8">
        <f t="shared" si="6"/>
        <v>0</v>
      </c>
    </row>
    <row r="59" spans="1:32" s="8" customFormat="1">
      <c r="A59" s="573" t="s">
        <v>948</v>
      </c>
      <c r="B59" s="574" t="s">
        <v>981</v>
      </c>
      <c r="C59" s="575" t="s">
        <v>982</v>
      </c>
      <c r="D59" s="576" t="str">
        <f t="shared" si="10"/>
        <v>BUT</v>
      </c>
      <c r="E59" s="576" t="str">
        <f t="shared" si="11"/>
        <v>BUT</v>
      </c>
      <c r="F59" s="576" t="s">
        <v>2572</v>
      </c>
      <c r="G59" s="577" t="s">
        <v>562</v>
      </c>
      <c r="J59" s="9"/>
      <c r="K59" s="206" t="s">
        <v>2588</v>
      </c>
      <c r="L59" s="207" t="s">
        <v>2589</v>
      </c>
      <c r="M59" s="206" t="s">
        <v>2588</v>
      </c>
      <c r="N59" s="8" t="s">
        <v>2495</v>
      </c>
      <c r="O59" s="8" t="s">
        <v>2528</v>
      </c>
      <c r="P59" s="8" t="s">
        <v>2528</v>
      </c>
      <c r="AC59" s="8" t="s">
        <v>1001</v>
      </c>
      <c r="AD59" s="10"/>
      <c r="AE59" s="9" t="s">
        <v>1002</v>
      </c>
      <c r="AF59" s="8">
        <f t="shared" si="6"/>
        <v>0</v>
      </c>
    </row>
    <row r="60" spans="1:32" s="8" customFormat="1">
      <c r="A60" s="573" t="s">
        <v>985</v>
      </c>
      <c r="B60" s="574" t="s">
        <v>986</v>
      </c>
      <c r="C60" s="575" t="s">
        <v>987</v>
      </c>
      <c r="D60" s="576" t="str">
        <f t="shared" si="10"/>
        <v>ZZZ</v>
      </c>
      <c r="E60" s="576" t="str">
        <f t="shared" si="11"/>
        <v>ZZZ</v>
      </c>
      <c r="F60" s="576"/>
      <c r="G60" s="577" t="s">
        <v>562</v>
      </c>
      <c r="J60" s="9"/>
      <c r="K60" s="206" t="s">
        <v>2590</v>
      </c>
      <c r="L60" s="207" t="s">
        <v>2591</v>
      </c>
      <c r="M60" s="206" t="s">
        <v>2590</v>
      </c>
      <c r="N60" s="8" t="s">
        <v>2592</v>
      </c>
      <c r="O60" s="8" t="s">
        <v>2593</v>
      </c>
      <c r="P60" s="8" t="s">
        <v>2593</v>
      </c>
      <c r="AC60" s="8" t="s">
        <v>1005</v>
      </c>
      <c r="AD60" s="10"/>
      <c r="AE60" s="9" t="s">
        <v>1006</v>
      </c>
      <c r="AF60" s="8">
        <f t="shared" si="6"/>
        <v>0</v>
      </c>
    </row>
    <row r="61" spans="1:32" s="8" customFormat="1">
      <c r="A61" s="573" t="s">
        <v>990</v>
      </c>
      <c r="B61" s="574" t="s">
        <v>986</v>
      </c>
      <c r="C61" s="575" t="s">
        <v>991</v>
      </c>
      <c r="D61" s="576" t="str">
        <f t="shared" si="10"/>
        <v>ZZZ</v>
      </c>
      <c r="E61" s="576" t="str">
        <f t="shared" si="11"/>
        <v>ZZZ</v>
      </c>
      <c r="F61" s="576"/>
      <c r="G61" s="577" t="s">
        <v>562</v>
      </c>
      <c r="J61" s="9"/>
      <c r="K61" s="206" t="s">
        <v>2594</v>
      </c>
      <c r="L61" s="207" t="s">
        <v>2595</v>
      </c>
      <c r="M61" s="206" t="s">
        <v>2594</v>
      </c>
      <c r="N61" s="8" t="s">
        <v>2547</v>
      </c>
      <c r="O61" s="8" t="s">
        <v>2547</v>
      </c>
      <c r="P61" s="8" t="s">
        <v>2547</v>
      </c>
      <c r="AC61" s="8" t="s">
        <v>1009</v>
      </c>
      <c r="AD61" s="10"/>
      <c r="AE61" s="9" t="s">
        <v>1010</v>
      </c>
      <c r="AF61" s="8">
        <f t="shared" si="6"/>
        <v>0</v>
      </c>
    </row>
    <row r="62" spans="1:32" s="8" customFormat="1">
      <c r="A62" s="573" t="s">
        <v>621</v>
      </c>
      <c r="B62" s="574" t="s">
        <v>994</v>
      </c>
      <c r="C62" s="575" t="s">
        <v>995</v>
      </c>
      <c r="D62" s="576" t="str">
        <f t="shared" si="10"/>
        <v>STU</v>
      </c>
      <c r="E62" s="576" t="str">
        <f t="shared" si="11"/>
        <v>STU</v>
      </c>
      <c r="F62" s="576" t="s">
        <v>2567</v>
      </c>
      <c r="G62" s="577" t="s">
        <v>562</v>
      </c>
      <c r="J62" s="9"/>
      <c r="K62" s="206" t="s">
        <v>2596</v>
      </c>
      <c r="L62" s="207" t="s">
        <v>2597</v>
      </c>
      <c r="M62" s="206" t="s">
        <v>2596</v>
      </c>
      <c r="N62" s="8" t="s">
        <v>2505</v>
      </c>
      <c r="P62" s="8" t="s">
        <v>2506</v>
      </c>
      <c r="AC62" s="8" t="s">
        <v>1014</v>
      </c>
      <c r="AD62" s="10"/>
      <c r="AE62" s="9" t="s">
        <v>1015</v>
      </c>
      <c r="AF62" s="8">
        <f t="shared" si="6"/>
        <v>0</v>
      </c>
    </row>
    <row r="63" spans="1:32" s="8" customFormat="1">
      <c r="A63" s="573" t="s">
        <v>998</v>
      </c>
      <c r="B63" s="574" t="s">
        <v>999</v>
      </c>
      <c r="C63" s="575" t="s">
        <v>1000</v>
      </c>
      <c r="D63" s="576" t="str">
        <f t="shared" si="10"/>
        <v>NIX</v>
      </c>
      <c r="E63" s="576" t="str">
        <f t="shared" si="11"/>
        <v>NIX</v>
      </c>
      <c r="F63" s="576" t="s">
        <v>2598</v>
      </c>
      <c r="G63" s="577" t="s">
        <v>562</v>
      </c>
      <c r="J63" s="9"/>
      <c r="K63" s="206" t="s">
        <v>2599</v>
      </c>
      <c r="L63" s="207" t="s">
        <v>2600</v>
      </c>
      <c r="M63" s="206" t="s">
        <v>2599</v>
      </c>
      <c r="N63" s="8" t="s">
        <v>2601</v>
      </c>
      <c r="O63" s="8" t="s">
        <v>2601</v>
      </c>
      <c r="P63" s="8" t="s">
        <v>2601</v>
      </c>
      <c r="AC63" s="8" t="s">
        <v>1019</v>
      </c>
      <c r="AD63" s="10" t="s">
        <v>1020</v>
      </c>
      <c r="AE63" s="9" t="s">
        <v>1021</v>
      </c>
      <c r="AF63" s="8" t="str">
        <f t="shared" si="6"/>
        <v>RE</v>
      </c>
    </row>
    <row r="64" spans="1:32" s="8" customFormat="1">
      <c r="A64" s="573" t="s">
        <v>1003</v>
      </c>
      <c r="B64" s="574" t="s">
        <v>986</v>
      </c>
      <c r="C64" s="575" t="s">
        <v>1004</v>
      </c>
      <c r="D64" s="576" t="str">
        <f t="shared" si="10"/>
        <v>ZZZ</v>
      </c>
      <c r="E64" s="576" t="str">
        <f t="shared" si="11"/>
        <v>ZZZ</v>
      </c>
      <c r="F64" s="576"/>
      <c r="G64" s="577" t="s">
        <v>562</v>
      </c>
      <c r="J64" s="9"/>
      <c r="L64" s="9"/>
      <c r="AC64" s="8" t="s">
        <v>1025</v>
      </c>
      <c r="AD64" s="10"/>
      <c r="AE64" s="9" t="s">
        <v>1026</v>
      </c>
      <c r="AF64" s="8">
        <f t="shared" si="6"/>
        <v>0</v>
      </c>
    </row>
    <row r="65" spans="1:32" s="8" customFormat="1">
      <c r="A65" s="573" t="s">
        <v>591</v>
      </c>
      <c r="B65" s="574" t="s">
        <v>1007</v>
      </c>
      <c r="C65" s="575" t="s">
        <v>1008</v>
      </c>
      <c r="D65" s="576" t="str">
        <f t="shared" si="10"/>
        <v>ANA</v>
      </c>
      <c r="E65" s="576" t="str">
        <f t="shared" si="11"/>
        <v>ANA</v>
      </c>
      <c r="F65" s="576" t="s">
        <v>2598</v>
      </c>
      <c r="G65" s="577" t="s">
        <v>562</v>
      </c>
      <c r="J65" s="9"/>
      <c r="L65" s="9"/>
      <c r="AC65" s="8" t="s">
        <v>1029</v>
      </c>
      <c r="AD65" s="10"/>
      <c r="AE65" s="9" t="s">
        <v>1030</v>
      </c>
      <c r="AF65" s="8">
        <f t="shared" si="6"/>
        <v>0</v>
      </c>
    </row>
    <row r="66" spans="1:32" s="8" customFormat="1">
      <c r="A66" s="573" t="s">
        <v>1011</v>
      </c>
      <c r="B66" s="574" t="s">
        <v>1012</v>
      </c>
      <c r="C66" s="575" t="s">
        <v>1013</v>
      </c>
      <c r="D66" s="576" t="str">
        <f t="shared" si="10"/>
        <v>ADA</v>
      </c>
      <c r="E66" s="576" t="str">
        <f t="shared" si="11"/>
        <v>ADA</v>
      </c>
      <c r="F66" s="576" t="s">
        <v>2598</v>
      </c>
      <c r="G66" s="577" t="s">
        <v>562</v>
      </c>
      <c r="J66" s="9"/>
      <c r="L66" s="9"/>
      <c r="AC66" s="8" t="s">
        <v>1033</v>
      </c>
      <c r="AD66" s="10" t="s">
        <v>1034</v>
      </c>
      <c r="AE66" s="9" t="s">
        <v>1035</v>
      </c>
      <c r="AF66" s="8" t="str">
        <f t="shared" si="6"/>
        <v>PK</v>
      </c>
    </row>
    <row r="67" spans="1:32" s="8" customFormat="1">
      <c r="A67" s="573" t="s">
        <v>1016</v>
      </c>
      <c r="B67" s="574" t="s">
        <v>1017</v>
      </c>
      <c r="C67" s="575" t="s">
        <v>1018</v>
      </c>
      <c r="D67" s="576" t="str">
        <f t="shared" si="10"/>
        <v>NKE</v>
      </c>
      <c r="E67" s="576" t="str">
        <f t="shared" si="11"/>
        <v>NKE</v>
      </c>
      <c r="F67" s="576"/>
      <c r="G67" s="577" t="s">
        <v>562</v>
      </c>
      <c r="J67" s="9"/>
      <c r="L67" s="9"/>
      <c r="AC67" s="8" t="s">
        <v>1038</v>
      </c>
      <c r="AD67" s="10"/>
      <c r="AE67" s="9" t="s">
        <v>1039</v>
      </c>
      <c r="AF67" s="8">
        <f t="shared" si="6"/>
        <v>0</v>
      </c>
    </row>
    <row r="68" spans="1:32" s="8" customFormat="1">
      <c r="A68" s="573" t="s">
        <v>1022</v>
      </c>
      <c r="B68" s="574" t="s">
        <v>1023</v>
      </c>
      <c r="C68" s="575" t="s">
        <v>1024</v>
      </c>
      <c r="D68" s="576" t="str">
        <f t="shared" si="10"/>
        <v>PUM</v>
      </c>
      <c r="E68" s="576" t="str">
        <f t="shared" si="11"/>
        <v>PUM</v>
      </c>
      <c r="F68" s="576"/>
      <c r="G68" s="577" t="s">
        <v>562</v>
      </c>
      <c r="J68" s="9"/>
      <c r="L68" s="9"/>
      <c r="AC68" s="8" t="s">
        <v>1042</v>
      </c>
      <c r="AD68" s="10"/>
      <c r="AE68" s="9" t="s">
        <v>1043</v>
      </c>
      <c r="AF68" s="8">
        <f t="shared" si="6"/>
        <v>0</v>
      </c>
    </row>
    <row r="69" spans="1:32" s="8" customFormat="1">
      <c r="A69" s="573" t="s">
        <v>1027</v>
      </c>
      <c r="B69" s="574" t="s">
        <v>986</v>
      </c>
      <c r="C69" s="575" t="s">
        <v>1028</v>
      </c>
      <c r="D69" s="576" t="str">
        <f t="shared" si="10"/>
        <v>ZZZ</v>
      </c>
      <c r="E69" s="576" t="str">
        <f t="shared" si="11"/>
        <v>ZZZ</v>
      </c>
      <c r="F69" s="576"/>
      <c r="G69" s="577" t="s">
        <v>562</v>
      </c>
      <c r="J69" s="9"/>
      <c r="L69" s="9"/>
      <c r="AC69" s="8" t="s">
        <v>1046</v>
      </c>
      <c r="AD69" s="10"/>
      <c r="AE69" s="9" t="s">
        <v>1047</v>
      </c>
      <c r="AF69" s="8">
        <f t="shared" ref="AF69:AF114" si="12">AD69</f>
        <v>0</v>
      </c>
    </row>
    <row r="70" spans="1:32" s="8" customFormat="1">
      <c r="A70" s="573" t="s">
        <v>1031</v>
      </c>
      <c r="B70" s="574" t="s">
        <v>986</v>
      </c>
      <c r="C70" s="575" t="s">
        <v>1032</v>
      </c>
      <c r="D70" s="576" t="str">
        <f t="shared" si="10"/>
        <v>ZZZ</v>
      </c>
      <c r="E70" s="576" t="str">
        <f t="shared" si="11"/>
        <v>ZZZ</v>
      </c>
      <c r="F70" s="576"/>
      <c r="G70" s="577" t="s">
        <v>562</v>
      </c>
      <c r="J70" s="9"/>
      <c r="L70" s="9"/>
      <c r="AC70" s="8" t="s">
        <v>1050</v>
      </c>
      <c r="AD70" s="10"/>
      <c r="AE70" s="9" t="s">
        <v>1051</v>
      </c>
      <c r="AF70" s="8">
        <f t="shared" si="12"/>
        <v>0</v>
      </c>
    </row>
    <row r="71" spans="1:32" s="8" customFormat="1">
      <c r="A71" s="573" t="s">
        <v>1036</v>
      </c>
      <c r="B71" s="574" t="s">
        <v>986</v>
      </c>
      <c r="C71" s="575" t="s">
        <v>1037</v>
      </c>
      <c r="D71" s="576" t="str">
        <f t="shared" si="10"/>
        <v>ZZZ</v>
      </c>
      <c r="E71" s="576" t="str">
        <f t="shared" si="11"/>
        <v>ZZZ</v>
      </c>
      <c r="F71" s="576"/>
      <c r="G71" s="577" t="s">
        <v>562</v>
      </c>
      <c r="J71" s="9"/>
      <c r="L71" s="9"/>
      <c r="AC71" s="8" t="s">
        <v>1055</v>
      </c>
      <c r="AD71" s="10"/>
      <c r="AE71" s="9" t="s">
        <v>1056</v>
      </c>
      <c r="AF71" s="8">
        <f t="shared" si="12"/>
        <v>0</v>
      </c>
    </row>
    <row r="72" spans="1:32" s="8" customFormat="1">
      <c r="A72" s="573" t="s">
        <v>1040</v>
      </c>
      <c r="B72" s="574" t="s">
        <v>986</v>
      </c>
      <c r="C72" s="575" t="s">
        <v>1041</v>
      </c>
      <c r="D72" s="576" t="str">
        <f t="shared" si="10"/>
        <v>ZZZ</v>
      </c>
      <c r="E72" s="576" t="str">
        <f t="shared" si="11"/>
        <v>ZZZ</v>
      </c>
      <c r="F72" s="576"/>
      <c r="G72" s="577" t="s">
        <v>562</v>
      </c>
      <c r="J72" s="9"/>
      <c r="L72" s="9"/>
      <c r="AC72" s="8" t="s">
        <v>1059</v>
      </c>
      <c r="AD72" s="10"/>
      <c r="AE72" s="9" t="s">
        <v>1060</v>
      </c>
      <c r="AF72" s="8">
        <f t="shared" si="12"/>
        <v>0</v>
      </c>
    </row>
    <row r="73" spans="1:32" s="8" customFormat="1">
      <c r="A73" s="573" t="s">
        <v>1044</v>
      </c>
      <c r="B73" s="574" t="s">
        <v>986</v>
      </c>
      <c r="C73" s="575" t="s">
        <v>1045</v>
      </c>
      <c r="D73" s="576" t="str">
        <f t="shared" si="10"/>
        <v>ZZZ</v>
      </c>
      <c r="E73" s="576" t="str">
        <f t="shared" si="11"/>
        <v>ZZZ</v>
      </c>
      <c r="F73" s="576"/>
      <c r="G73" s="577" t="s">
        <v>562</v>
      </c>
      <c r="J73" s="9"/>
      <c r="L73" s="9"/>
      <c r="AC73" s="8" t="s">
        <v>1064</v>
      </c>
      <c r="AD73" s="10"/>
      <c r="AE73" s="9" t="s">
        <v>1065</v>
      </c>
      <c r="AF73" s="8">
        <f t="shared" si="12"/>
        <v>0</v>
      </c>
    </row>
    <row r="74" spans="1:32" s="8" customFormat="1">
      <c r="A74" s="573" t="s">
        <v>1048</v>
      </c>
      <c r="B74" s="574" t="s">
        <v>986</v>
      </c>
      <c r="C74" s="575" t="s">
        <v>1049</v>
      </c>
      <c r="D74" s="576" t="str">
        <f t="shared" si="10"/>
        <v>ZZZ</v>
      </c>
      <c r="E74" s="576" t="str">
        <f t="shared" si="11"/>
        <v>ZZZ</v>
      </c>
      <c r="F74" s="576"/>
      <c r="G74" s="577" t="s">
        <v>562</v>
      </c>
      <c r="J74" s="9"/>
      <c r="L74" s="9"/>
      <c r="AC74" s="8" t="s">
        <v>1068</v>
      </c>
      <c r="AD74" s="10"/>
      <c r="AE74" s="9" t="s">
        <v>1069</v>
      </c>
      <c r="AF74" s="8">
        <f t="shared" si="12"/>
        <v>0</v>
      </c>
    </row>
    <row r="75" spans="1:32" s="8" customFormat="1">
      <c r="A75" s="573" t="s">
        <v>1052</v>
      </c>
      <c r="B75" s="574" t="s">
        <v>1053</v>
      </c>
      <c r="C75" s="575" t="s">
        <v>1054</v>
      </c>
      <c r="D75" s="576" t="str">
        <f t="shared" si="10"/>
        <v>DRA</v>
      </c>
      <c r="E75" s="576" t="str">
        <f t="shared" si="11"/>
        <v>DRA</v>
      </c>
      <c r="F75" s="576" t="s">
        <v>2567</v>
      </c>
      <c r="G75" s="577" t="s">
        <v>562</v>
      </c>
      <c r="J75" s="9"/>
      <c r="L75" s="9"/>
      <c r="AC75" s="8" t="s">
        <v>1072</v>
      </c>
      <c r="AD75" s="10" t="s">
        <v>1073</v>
      </c>
      <c r="AE75" s="9" t="s">
        <v>1074</v>
      </c>
      <c r="AF75" s="8" t="str">
        <f t="shared" si="12"/>
        <v>BL</v>
      </c>
    </row>
    <row r="76" spans="1:32" s="8" customFormat="1">
      <c r="A76" s="573" t="s">
        <v>1057</v>
      </c>
      <c r="B76" s="574" t="s">
        <v>1058</v>
      </c>
      <c r="C76" s="575" t="s">
        <v>1058</v>
      </c>
      <c r="D76" s="576" t="str">
        <f t="shared" si="10"/>
        <v>HUF</v>
      </c>
      <c r="E76" s="576" t="str">
        <f t="shared" si="11"/>
        <v>HUF</v>
      </c>
      <c r="F76" s="576" t="s">
        <v>2567</v>
      </c>
      <c r="G76" s="577" t="s">
        <v>562</v>
      </c>
      <c r="J76" s="9"/>
      <c r="L76" s="9"/>
      <c r="AC76" s="8" t="s">
        <v>1078</v>
      </c>
      <c r="AD76" s="10"/>
      <c r="AE76" s="9" t="s">
        <v>1079</v>
      </c>
      <c r="AF76" s="8">
        <f t="shared" si="12"/>
        <v>0</v>
      </c>
    </row>
    <row r="77" spans="1:32" s="8" customFormat="1">
      <c r="A77" s="573" t="s">
        <v>1061</v>
      </c>
      <c r="B77" s="574" t="s">
        <v>1062</v>
      </c>
      <c r="C77" s="575" t="s">
        <v>1063</v>
      </c>
      <c r="D77" s="576" t="str">
        <f t="shared" si="10"/>
        <v>HUN</v>
      </c>
      <c r="E77" s="576" t="str">
        <f t="shared" si="11"/>
        <v>HUN</v>
      </c>
      <c r="F77" s="576" t="s">
        <v>2567</v>
      </c>
      <c r="G77" s="577" t="s">
        <v>562</v>
      </c>
      <c r="J77" s="9"/>
      <c r="L77" s="9"/>
      <c r="AC77" s="8" t="s">
        <v>1082</v>
      </c>
      <c r="AD77" s="10"/>
      <c r="AE77" s="9" t="s">
        <v>1083</v>
      </c>
      <c r="AF77" s="8">
        <f t="shared" si="12"/>
        <v>0</v>
      </c>
    </row>
    <row r="78" spans="1:32" s="8" customFormat="1">
      <c r="A78" s="573" t="s">
        <v>1066</v>
      </c>
      <c r="B78" s="574" t="s">
        <v>986</v>
      </c>
      <c r="C78" s="575" t="s">
        <v>1067</v>
      </c>
      <c r="D78" s="576" t="str">
        <f t="shared" si="10"/>
        <v>ZZZ</v>
      </c>
      <c r="E78" s="576" t="str">
        <f t="shared" si="11"/>
        <v>ZZZ</v>
      </c>
      <c r="F78" s="576"/>
      <c r="G78" s="577" t="s">
        <v>562</v>
      </c>
      <c r="J78" s="9"/>
      <c r="L78" s="9"/>
      <c r="AC78" s="8" t="s">
        <v>1086</v>
      </c>
      <c r="AD78" s="10"/>
      <c r="AE78" s="9" t="s">
        <v>1087</v>
      </c>
      <c r="AF78" s="8">
        <f t="shared" si="12"/>
        <v>0</v>
      </c>
    </row>
    <row r="79" spans="1:32" s="8" customFormat="1">
      <c r="A79" s="573" t="s">
        <v>1070</v>
      </c>
      <c r="B79" s="574" t="s">
        <v>1071</v>
      </c>
      <c r="C79" s="575" t="s">
        <v>2602</v>
      </c>
      <c r="D79" s="576" t="str">
        <f t="shared" si="10"/>
        <v>GOO</v>
      </c>
      <c r="E79" s="576" t="str">
        <f t="shared" si="11"/>
        <v>GOO</v>
      </c>
      <c r="F79" s="576" t="s">
        <v>2603</v>
      </c>
      <c r="G79" s="577" t="s">
        <v>562</v>
      </c>
      <c r="J79" s="9"/>
      <c r="L79" s="9"/>
      <c r="AC79" s="8" t="s">
        <v>1090</v>
      </c>
      <c r="AD79" s="10"/>
      <c r="AE79" s="9" t="s">
        <v>1091</v>
      </c>
      <c r="AF79" s="8">
        <f t="shared" si="12"/>
        <v>0</v>
      </c>
    </row>
    <row r="80" spans="1:32" s="8" customFormat="1">
      <c r="A80" s="588"/>
      <c r="B80" s="579" t="s">
        <v>2604</v>
      </c>
      <c r="C80" s="589" t="s">
        <v>2605</v>
      </c>
      <c r="D80" s="581" t="str">
        <f>B80</f>
        <v>GOL</v>
      </c>
      <c r="E80" s="581" t="str">
        <f>B80</f>
        <v>GOL</v>
      </c>
      <c r="F80" s="581" t="s">
        <v>2581</v>
      </c>
      <c r="G80" s="582" t="s">
        <v>562</v>
      </c>
      <c r="J80" s="9"/>
      <c r="L80" s="9"/>
      <c r="AC80" s="8" t="s">
        <v>1093</v>
      </c>
      <c r="AD80" s="10"/>
      <c r="AE80" s="9" t="s">
        <v>1094</v>
      </c>
      <c r="AF80" s="8">
        <f t="shared" si="12"/>
        <v>0</v>
      </c>
    </row>
    <row r="81" spans="1:32" s="8" customFormat="1">
      <c r="A81" s="583"/>
      <c r="B81" s="584" t="s">
        <v>2606</v>
      </c>
      <c r="C81" s="585" t="s">
        <v>2607</v>
      </c>
      <c r="D81" s="586" t="str">
        <f>B81</f>
        <v>GOD</v>
      </c>
      <c r="E81" s="586" t="str">
        <f>B81</f>
        <v>GOD</v>
      </c>
      <c r="F81" s="586" t="s">
        <v>1370</v>
      </c>
      <c r="G81" s="587" t="s">
        <v>562</v>
      </c>
      <c r="J81" s="9"/>
      <c r="L81" s="9"/>
      <c r="AC81" s="8" t="s">
        <v>1096</v>
      </c>
      <c r="AD81" s="10"/>
      <c r="AE81" s="9" t="s">
        <v>1097</v>
      </c>
      <c r="AF81" s="8">
        <f t="shared" si="12"/>
        <v>0</v>
      </c>
    </row>
    <row r="82" spans="1:32" s="8" customFormat="1">
      <c r="A82" s="573" t="s">
        <v>1075</v>
      </c>
      <c r="B82" s="574" t="s">
        <v>1076</v>
      </c>
      <c r="C82" s="575" t="s">
        <v>1077</v>
      </c>
      <c r="D82" s="576" t="str">
        <f t="shared" si="10"/>
        <v>CRO</v>
      </c>
      <c r="E82" s="576" t="str">
        <f t="shared" si="11"/>
        <v>CRO</v>
      </c>
      <c r="F82" s="576" t="s">
        <v>2199</v>
      </c>
      <c r="G82" s="577" t="s">
        <v>562</v>
      </c>
      <c r="J82" s="9"/>
      <c r="L82" s="9"/>
      <c r="AC82" s="8" t="s">
        <v>1100</v>
      </c>
      <c r="AD82" s="10"/>
      <c r="AE82" s="9" t="s">
        <v>1101</v>
      </c>
      <c r="AF82" s="8">
        <f t="shared" si="12"/>
        <v>0</v>
      </c>
    </row>
    <row r="83" spans="1:32" s="8" customFormat="1">
      <c r="A83" s="573" t="s">
        <v>1080</v>
      </c>
      <c r="B83" s="574" t="s">
        <v>986</v>
      </c>
      <c r="C83" s="575" t="s">
        <v>1081</v>
      </c>
      <c r="D83" s="576" t="str">
        <f t="shared" si="10"/>
        <v>ZZZ</v>
      </c>
      <c r="E83" s="576" t="str">
        <f t="shared" si="11"/>
        <v>ZZZ</v>
      </c>
      <c r="F83" s="576"/>
      <c r="G83" s="577" t="s">
        <v>562</v>
      </c>
      <c r="J83" s="9"/>
      <c r="L83" s="9"/>
      <c r="AC83" s="8" t="s">
        <v>1104</v>
      </c>
      <c r="AD83" s="10"/>
      <c r="AE83" s="9" t="s">
        <v>1105</v>
      </c>
      <c r="AF83" s="8">
        <f t="shared" si="12"/>
        <v>0</v>
      </c>
    </row>
    <row r="84" spans="1:32" s="8" customFormat="1">
      <c r="A84" s="573" t="s">
        <v>1084</v>
      </c>
      <c r="B84" s="574" t="s">
        <v>986</v>
      </c>
      <c r="C84" s="575" t="s">
        <v>1085</v>
      </c>
      <c r="D84" s="576" t="str">
        <f t="shared" si="10"/>
        <v>ZZZ</v>
      </c>
      <c r="E84" s="576" t="str">
        <f t="shared" si="11"/>
        <v>ZZZ</v>
      </c>
      <c r="F84" s="576"/>
      <c r="G84" s="577" t="s">
        <v>562</v>
      </c>
      <c r="J84" s="9"/>
      <c r="L84" s="9"/>
      <c r="AC84" s="8" t="s">
        <v>1109</v>
      </c>
      <c r="AD84" s="10"/>
      <c r="AE84" s="9" t="s">
        <v>1110</v>
      </c>
      <c r="AF84" s="8">
        <f t="shared" si="12"/>
        <v>0</v>
      </c>
    </row>
    <row r="85" spans="1:32" s="8" customFormat="1">
      <c r="A85" s="573" t="s">
        <v>1088</v>
      </c>
      <c r="B85" s="574" t="s">
        <v>986</v>
      </c>
      <c r="C85" s="575" t="s">
        <v>1089</v>
      </c>
      <c r="D85" s="576" t="str">
        <f t="shared" si="10"/>
        <v>ZZZ</v>
      </c>
      <c r="E85" s="576" t="str">
        <f t="shared" si="11"/>
        <v>ZZZ</v>
      </c>
      <c r="F85" s="576"/>
      <c r="G85" s="577" t="s">
        <v>562</v>
      </c>
      <c r="J85" s="9"/>
      <c r="L85" s="9"/>
      <c r="AC85" s="8" t="s">
        <v>1113</v>
      </c>
      <c r="AD85" s="10" t="s">
        <v>1114</v>
      </c>
      <c r="AE85" s="9" t="s">
        <v>1115</v>
      </c>
      <c r="AF85" s="8" t="str">
        <f t="shared" si="12"/>
        <v>WH</v>
      </c>
    </row>
    <row r="86" spans="1:32" s="8" customFormat="1">
      <c r="A86" s="573" t="s">
        <v>950</v>
      </c>
      <c r="B86" s="574" t="s">
        <v>986</v>
      </c>
      <c r="C86" s="575" t="s">
        <v>1092</v>
      </c>
      <c r="D86" s="576" t="str">
        <f t="shared" si="10"/>
        <v>ZZZ</v>
      </c>
      <c r="E86" s="576" t="str">
        <f t="shared" si="11"/>
        <v>ZZZ</v>
      </c>
      <c r="F86" s="576"/>
      <c r="G86" s="577" t="s">
        <v>562</v>
      </c>
      <c r="J86" s="9"/>
      <c r="L86" s="9"/>
      <c r="AC86" s="8" t="s">
        <v>1118</v>
      </c>
      <c r="AD86" s="10" t="s">
        <v>1119</v>
      </c>
      <c r="AE86" s="9" t="s">
        <v>1120</v>
      </c>
      <c r="AF86" s="8" t="str">
        <f t="shared" si="12"/>
        <v>SL</v>
      </c>
    </row>
    <row r="87" spans="1:32" s="8" customFormat="1">
      <c r="A87" s="573" t="s">
        <v>956</v>
      </c>
      <c r="B87" s="574" t="s">
        <v>1095</v>
      </c>
      <c r="C87" s="575" t="s">
        <v>1805</v>
      </c>
      <c r="D87" s="576" t="str">
        <f t="shared" si="10"/>
        <v>TRU</v>
      </c>
      <c r="E87" s="576" t="str">
        <f t="shared" si="11"/>
        <v>TRU</v>
      </c>
      <c r="F87" s="576" t="s">
        <v>2608</v>
      </c>
      <c r="G87" s="577" t="s">
        <v>562</v>
      </c>
      <c r="J87" s="9"/>
      <c r="L87" s="9"/>
      <c r="AC87" s="8" t="s">
        <v>1123</v>
      </c>
      <c r="AD87" s="10"/>
      <c r="AE87" s="9" t="s">
        <v>1124</v>
      </c>
      <c r="AF87" s="8">
        <f t="shared" si="12"/>
        <v>0</v>
      </c>
    </row>
    <row r="88" spans="1:32" s="8" customFormat="1">
      <c r="A88" s="578"/>
      <c r="B88" s="579" t="s">
        <v>2609</v>
      </c>
      <c r="C88" s="580" t="s">
        <v>2610</v>
      </c>
      <c r="D88" s="581" t="str">
        <f t="shared" si="10"/>
        <v>TRL</v>
      </c>
      <c r="E88" s="581" t="str">
        <f t="shared" si="11"/>
        <v>TRL</v>
      </c>
      <c r="F88" s="581" t="s">
        <v>2608</v>
      </c>
      <c r="G88" s="582" t="s">
        <v>562</v>
      </c>
      <c r="J88" s="9"/>
      <c r="L88" s="9"/>
      <c r="AC88" s="8" t="s">
        <v>1127</v>
      </c>
      <c r="AD88" s="10" t="s">
        <v>1128</v>
      </c>
      <c r="AE88" s="9" t="s">
        <v>1129</v>
      </c>
      <c r="AF88" s="8" t="str">
        <f t="shared" si="12"/>
        <v>IV</v>
      </c>
    </row>
    <row r="89" spans="1:32" s="8" customFormat="1">
      <c r="A89" s="573" t="s">
        <v>960</v>
      </c>
      <c r="B89" s="574" t="s">
        <v>1098</v>
      </c>
      <c r="C89" s="575" t="s">
        <v>1099</v>
      </c>
      <c r="D89" s="576" t="str">
        <f t="shared" si="10"/>
        <v>DAK</v>
      </c>
      <c r="E89" s="576" t="str">
        <f t="shared" si="11"/>
        <v>DAK</v>
      </c>
      <c r="F89" s="576" t="s">
        <v>2572</v>
      </c>
      <c r="G89" s="577" t="s">
        <v>562</v>
      </c>
      <c r="J89" s="9"/>
      <c r="L89" s="9"/>
      <c r="AC89" s="8" t="s">
        <v>1133</v>
      </c>
      <c r="AD89" s="10"/>
      <c r="AE89" s="9" t="s">
        <v>1134</v>
      </c>
      <c r="AF89" s="8">
        <f t="shared" si="12"/>
        <v>0</v>
      </c>
    </row>
    <row r="90" spans="1:32" s="8" customFormat="1">
      <c r="A90" s="573" t="s">
        <v>1102</v>
      </c>
      <c r="B90" s="574" t="s">
        <v>986</v>
      </c>
      <c r="C90" s="575" t="s">
        <v>1103</v>
      </c>
      <c r="D90" s="576" t="str">
        <f t="shared" si="10"/>
        <v>ZZZ</v>
      </c>
      <c r="E90" s="576" t="str">
        <f t="shared" si="11"/>
        <v>ZZZ</v>
      </c>
      <c r="F90" s="576"/>
      <c r="G90" s="577" t="s">
        <v>562</v>
      </c>
      <c r="J90" s="9"/>
      <c r="L90" s="9"/>
      <c r="AC90" s="8" t="s">
        <v>1137</v>
      </c>
      <c r="AD90" s="10"/>
      <c r="AE90" s="9" t="s">
        <v>1138</v>
      </c>
      <c r="AF90" s="8">
        <f t="shared" si="12"/>
        <v>0</v>
      </c>
    </row>
    <row r="91" spans="1:32" s="8" customFormat="1">
      <c r="A91" s="573" t="s">
        <v>1106</v>
      </c>
      <c r="B91" s="574" t="s">
        <v>1107</v>
      </c>
      <c r="C91" s="575" t="s">
        <v>1108</v>
      </c>
      <c r="D91" s="576" t="str">
        <f t="shared" si="10"/>
        <v>EDH</v>
      </c>
      <c r="E91" s="576" t="str">
        <f t="shared" si="11"/>
        <v>EDH</v>
      </c>
      <c r="F91" s="576" t="s">
        <v>2608</v>
      </c>
      <c r="G91" s="577" t="s">
        <v>562</v>
      </c>
      <c r="J91" s="9"/>
      <c r="L91" s="9"/>
      <c r="AC91" s="8" t="s">
        <v>1141</v>
      </c>
      <c r="AD91" s="10" t="s">
        <v>1142</v>
      </c>
      <c r="AE91" s="9" t="s">
        <v>1143</v>
      </c>
      <c r="AF91" s="8" t="str">
        <f t="shared" si="12"/>
        <v>YE</v>
      </c>
    </row>
    <row r="92" spans="1:32" s="8" customFormat="1">
      <c r="A92" s="573" t="s">
        <v>1111</v>
      </c>
      <c r="B92" s="574" t="s">
        <v>986</v>
      </c>
      <c r="C92" s="575" t="s">
        <v>1112</v>
      </c>
      <c r="D92" s="576" t="str">
        <f t="shared" si="10"/>
        <v>ZZZ</v>
      </c>
      <c r="E92" s="576" t="str">
        <f t="shared" si="11"/>
        <v>ZZZ</v>
      </c>
      <c r="F92" s="576"/>
      <c r="G92" s="577" t="s">
        <v>562</v>
      </c>
      <c r="J92" s="9"/>
      <c r="L92" s="9"/>
      <c r="AC92" s="8" t="s">
        <v>1146</v>
      </c>
      <c r="AD92" s="10"/>
      <c r="AE92" s="9" t="s">
        <v>1147</v>
      </c>
      <c r="AF92" s="8">
        <f t="shared" si="12"/>
        <v>0</v>
      </c>
    </row>
    <row r="93" spans="1:32" s="8" customFormat="1">
      <c r="A93" s="573" t="s">
        <v>1116</v>
      </c>
      <c r="B93" s="574" t="s">
        <v>986</v>
      </c>
      <c r="C93" s="575" t="s">
        <v>1117</v>
      </c>
      <c r="D93" s="576" t="str">
        <f t="shared" si="10"/>
        <v>ZZZ</v>
      </c>
      <c r="E93" s="576" t="str">
        <f t="shared" si="11"/>
        <v>ZZZ</v>
      </c>
      <c r="F93" s="576"/>
      <c r="G93" s="577" t="s">
        <v>562</v>
      </c>
      <c r="J93" s="9"/>
      <c r="L93" s="9"/>
      <c r="AC93" s="8" t="s">
        <v>1150</v>
      </c>
      <c r="AD93" s="10" t="s">
        <v>1102</v>
      </c>
      <c r="AE93" s="9" t="s">
        <v>1151</v>
      </c>
      <c r="AF93" s="8" t="str">
        <f t="shared" si="12"/>
        <v>GD</v>
      </c>
    </row>
    <row r="94" spans="1:32" s="8" customFormat="1">
      <c r="A94" s="573" t="s">
        <v>1121</v>
      </c>
      <c r="B94" s="574" t="s">
        <v>986</v>
      </c>
      <c r="C94" s="575" t="s">
        <v>1122</v>
      </c>
      <c r="D94" s="576" t="str">
        <f t="shared" si="10"/>
        <v>ZZZ</v>
      </c>
      <c r="E94" s="576" t="str">
        <f t="shared" si="11"/>
        <v>ZZZ</v>
      </c>
      <c r="F94" s="576"/>
      <c r="G94" s="577" t="s">
        <v>562</v>
      </c>
      <c r="J94" s="9"/>
      <c r="L94" s="9"/>
      <c r="AC94" s="8" t="s">
        <v>1154</v>
      </c>
      <c r="AD94" s="10"/>
      <c r="AE94" s="9" t="s">
        <v>1155</v>
      </c>
      <c r="AF94" s="8">
        <f t="shared" si="12"/>
        <v>0</v>
      </c>
    </row>
    <row r="95" spans="1:32" s="8" customFormat="1">
      <c r="A95" s="573" t="s">
        <v>1125</v>
      </c>
      <c r="B95" s="574" t="s">
        <v>986</v>
      </c>
      <c r="C95" s="575" t="s">
        <v>1126</v>
      </c>
      <c r="D95" s="576" t="str">
        <f t="shared" si="10"/>
        <v>ZZZ</v>
      </c>
      <c r="E95" s="576" t="str">
        <f t="shared" si="11"/>
        <v>ZZZ</v>
      </c>
      <c r="F95" s="576"/>
      <c r="G95" s="577" t="s">
        <v>562</v>
      </c>
      <c r="J95" s="9"/>
      <c r="L95" s="9"/>
      <c r="AC95" s="8" t="s">
        <v>1159</v>
      </c>
      <c r="AD95" s="10"/>
      <c r="AE95" s="9" t="s">
        <v>1160</v>
      </c>
      <c r="AF95" s="8">
        <f t="shared" si="12"/>
        <v>0</v>
      </c>
    </row>
    <row r="96" spans="1:32" s="8" customFormat="1">
      <c r="A96" s="573" t="s">
        <v>1130</v>
      </c>
      <c r="B96" s="574" t="s">
        <v>1131</v>
      </c>
      <c r="C96" s="575" t="s">
        <v>1132</v>
      </c>
      <c r="D96" s="576" t="str">
        <f t="shared" si="10"/>
        <v>KAN</v>
      </c>
      <c r="E96" s="576" t="str">
        <f t="shared" si="11"/>
        <v>KAN</v>
      </c>
      <c r="F96" s="576" t="s">
        <v>1370</v>
      </c>
      <c r="G96" s="577" t="s">
        <v>562</v>
      </c>
      <c r="J96" s="9"/>
      <c r="L96" s="9"/>
      <c r="AC96" s="8" t="s">
        <v>1163</v>
      </c>
      <c r="AD96" s="10" t="s">
        <v>1164</v>
      </c>
      <c r="AE96" s="9" t="s">
        <v>1165</v>
      </c>
      <c r="AF96" s="8" t="str">
        <f t="shared" si="12"/>
        <v>OR</v>
      </c>
    </row>
    <row r="97" spans="1:32" s="8" customFormat="1">
      <c r="A97" s="573" t="s">
        <v>1135</v>
      </c>
      <c r="B97" s="574" t="s">
        <v>986</v>
      </c>
      <c r="C97" s="575" t="s">
        <v>1136</v>
      </c>
      <c r="D97" s="576" t="str">
        <f t="shared" si="10"/>
        <v>ZZZ</v>
      </c>
      <c r="E97" s="576" t="str">
        <f t="shared" si="11"/>
        <v>ZZZ</v>
      </c>
      <c r="F97" s="576"/>
      <c r="G97" s="577" t="s">
        <v>562</v>
      </c>
      <c r="J97" s="9"/>
      <c r="L97" s="9"/>
      <c r="AC97" s="8" t="s">
        <v>1169</v>
      </c>
      <c r="AD97" s="10"/>
      <c r="AE97" s="9" t="s">
        <v>1170</v>
      </c>
      <c r="AF97" s="8">
        <f t="shared" si="12"/>
        <v>0</v>
      </c>
    </row>
    <row r="98" spans="1:32" s="8" customFormat="1">
      <c r="A98" s="573" t="s">
        <v>1139</v>
      </c>
      <c r="B98" s="574" t="s">
        <v>986</v>
      </c>
      <c r="C98" s="575" t="s">
        <v>1140</v>
      </c>
      <c r="D98" s="576" t="str">
        <f t="shared" si="10"/>
        <v>ZZZ</v>
      </c>
      <c r="E98" s="576" t="str">
        <f t="shared" si="11"/>
        <v>ZZZ</v>
      </c>
      <c r="F98" s="576"/>
      <c r="G98" s="577" t="s">
        <v>562</v>
      </c>
      <c r="J98" s="9"/>
      <c r="L98" s="9"/>
      <c r="AC98" s="8" t="s">
        <v>1174</v>
      </c>
      <c r="AD98" s="10"/>
      <c r="AE98" s="9" t="s">
        <v>1175</v>
      </c>
      <c r="AF98" s="8">
        <f t="shared" si="12"/>
        <v>0</v>
      </c>
    </row>
    <row r="99" spans="1:32" s="8" customFormat="1">
      <c r="A99" s="573" t="s">
        <v>1144</v>
      </c>
      <c r="B99" s="574" t="s">
        <v>986</v>
      </c>
      <c r="C99" s="575" t="s">
        <v>1145</v>
      </c>
      <c r="D99" s="576" t="str">
        <f t="shared" si="10"/>
        <v>ZZZ</v>
      </c>
      <c r="E99" s="576" t="str">
        <f t="shared" si="11"/>
        <v>ZZZ</v>
      </c>
      <c r="F99" s="576"/>
      <c r="G99" s="577" t="s">
        <v>562</v>
      </c>
      <c r="J99" s="9"/>
      <c r="L99" s="9"/>
      <c r="AD99" s="10"/>
      <c r="AE99" s="9"/>
    </row>
    <row r="100" spans="1:32" s="8" customFormat="1">
      <c r="A100" s="573" t="s">
        <v>890</v>
      </c>
      <c r="B100" s="574" t="s">
        <v>1148</v>
      </c>
      <c r="C100" s="575" t="s">
        <v>1149</v>
      </c>
      <c r="D100" s="576" t="str">
        <f t="shared" si="10"/>
        <v>WES</v>
      </c>
      <c r="E100" s="576" t="str">
        <f t="shared" si="11"/>
        <v>WES</v>
      </c>
      <c r="F100" s="576" t="s">
        <v>2572</v>
      </c>
      <c r="G100" s="577" t="s">
        <v>562</v>
      </c>
      <c r="J100" s="9"/>
      <c r="L100" s="9"/>
      <c r="AD100" s="10"/>
      <c r="AE100" s="9"/>
    </row>
    <row r="101" spans="1:32" s="8" customFormat="1">
      <c r="A101" s="573" t="s">
        <v>1152</v>
      </c>
      <c r="B101" s="574" t="s">
        <v>986</v>
      </c>
      <c r="C101" s="575" t="s">
        <v>1153</v>
      </c>
      <c r="D101" s="576" t="str">
        <f t="shared" si="10"/>
        <v>ZZZ</v>
      </c>
      <c r="E101" s="576" t="str">
        <f t="shared" si="11"/>
        <v>ZZZ</v>
      </c>
      <c r="F101" s="576"/>
      <c r="G101" s="577" t="s">
        <v>562</v>
      </c>
      <c r="J101" s="9"/>
      <c r="L101" s="9"/>
      <c r="AD101" s="10"/>
      <c r="AE101" s="9"/>
    </row>
    <row r="102" spans="1:32" s="8" customFormat="1">
      <c r="A102" s="573" t="s">
        <v>1156</v>
      </c>
      <c r="B102" s="574" t="s">
        <v>1157</v>
      </c>
      <c r="C102" s="575" t="s">
        <v>1158</v>
      </c>
      <c r="D102" s="576" t="str">
        <f t="shared" si="10"/>
        <v>TWI</v>
      </c>
      <c r="E102" s="576" t="str">
        <f t="shared" si="11"/>
        <v>TWI</v>
      </c>
      <c r="F102" s="576" t="s">
        <v>2549</v>
      </c>
      <c r="G102" s="577" t="s">
        <v>562</v>
      </c>
      <c r="J102" s="9"/>
      <c r="L102" s="9"/>
      <c r="AC102" s="8" t="s">
        <v>1179</v>
      </c>
      <c r="AD102" s="10"/>
      <c r="AE102" s="9" t="s">
        <v>1180</v>
      </c>
      <c r="AF102" s="8">
        <f t="shared" si="12"/>
        <v>0</v>
      </c>
    </row>
    <row r="103" spans="1:32" s="8" customFormat="1">
      <c r="A103" s="573"/>
      <c r="B103" s="574" t="s">
        <v>2611</v>
      </c>
      <c r="C103" s="575" t="s">
        <v>2612</v>
      </c>
      <c r="D103" s="576" t="s">
        <v>2611</v>
      </c>
      <c r="E103" s="576" t="s">
        <v>2611</v>
      </c>
      <c r="F103" s="576" t="s">
        <v>2549</v>
      </c>
      <c r="G103" s="577" t="s">
        <v>562</v>
      </c>
      <c r="J103" s="9"/>
      <c r="L103" s="9"/>
      <c r="AD103" s="10"/>
      <c r="AE103" s="9"/>
    </row>
    <row r="104" spans="1:32" s="8" customFormat="1">
      <c r="A104" s="573"/>
      <c r="B104" s="574" t="s">
        <v>1161</v>
      </c>
      <c r="C104" s="575" t="s">
        <v>1162</v>
      </c>
      <c r="D104" s="576" t="str">
        <f>B104</f>
        <v>RVC</v>
      </c>
      <c r="E104" s="576" t="str">
        <f>B104</f>
        <v>RVC</v>
      </c>
      <c r="F104" s="576" t="s">
        <v>2199</v>
      </c>
      <c r="G104" s="577" t="s">
        <v>562</v>
      </c>
      <c r="J104" s="9"/>
      <c r="L104" s="9"/>
      <c r="AD104" s="10"/>
      <c r="AE104" s="9"/>
    </row>
    <row r="105" spans="1:32" s="8" customFormat="1">
      <c r="A105" s="573"/>
      <c r="B105" s="574" t="s">
        <v>2202</v>
      </c>
      <c r="C105" s="575" t="s">
        <v>2613</v>
      </c>
      <c r="D105" s="576" t="str">
        <f>B105</f>
        <v>AKU</v>
      </c>
      <c r="E105" s="576" t="str">
        <f>B105</f>
        <v>AKU</v>
      </c>
      <c r="F105" s="576" t="s">
        <v>1370</v>
      </c>
      <c r="G105" s="577" t="s">
        <v>2203</v>
      </c>
      <c r="J105" s="9"/>
      <c r="L105" s="9"/>
      <c r="AC105" s="8" t="s">
        <v>1184</v>
      </c>
      <c r="AD105" s="10"/>
      <c r="AE105" s="9" t="s">
        <v>1185</v>
      </c>
      <c r="AF105" s="8">
        <f t="shared" si="12"/>
        <v>0</v>
      </c>
    </row>
    <row r="106" spans="1:32" s="8" customFormat="1">
      <c r="A106" s="573"/>
      <c r="B106" s="574" t="s">
        <v>2204</v>
      </c>
      <c r="C106" s="575" t="s">
        <v>2204</v>
      </c>
      <c r="D106" s="576" t="str">
        <f>B106</f>
        <v>NHL</v>
      </c>
      <c r="E106" s="576" t="str">
        <f>B106</f>
        <v>NHL</v>
      </c>
      <c r="F106" s="576" t="s">
        <v>1369</v>
      </c>
      <c r="G106" s="577" t="s">
        <v>2203</v>
      </c>
      <c r="J106" s="9"/>
      <c r="L106" s="9"/>
      <c r="AC106" s="8" t="s">
        <v>1189</v>
      </c>
      <c r="AD106" s="10"/>
      <c r="AE106" s="9" t="s">
        <v>1190</v>
      </c>
      <c r="AF106" s="8">
        <f t="shared" si="12"/>
        <v>0</v>
      </c>
    </row>
    <row r="107" spans="1:32" s="8" customFormat="1">
      <c r="A107" s="573"/>
      <c r="B107" s="574" t="s">
        <v>2205</v>
      </c>
      <c r="C107" s="575" t="s">
        <v>2206</v>
      </c>
      <c r="D107" s="576" t="str">
        <f>B107</f>
        <v>JRC</v>
      </c>
      <c r="E107" s="576" t="str">
        <f>B107</f>
        <v>JRC</v>
      </c>
      <c r="F107" s="576" t="s">
        <v>2199</v>
      </c>
      <c r="G107" s="577" t="s">
        <v>2203</v>
      </c>
      <c r="J107" s="9"/>
      <c r="L107" s="9"/>
      <c r="AC107" s="8" t="s">
        <v>1193</v>
      </c>
      <c r="AD107" s="10"/>
      <c r="AE107" s="9" t="s">
        <v>1194</v>
      </c>
      <c r="AF107" s="8">
        <f t="shared" si="12"/>
        <v>0</v>
      </c>
    </row>
    <row r="108" spans="1:32" s="8" customFormat="1">
      <c r="A108" s="573"/>
      <c r="B108" s="574" t="s">
        <v>2207</v>
      </c>
      <c r="C108" s="575" t="s">
        <v>2614</v>
      </c>
      <c r="D108" s="576" t="str">
        <f>B108</f>
        <v>BRH</v>
      </c>
      <c r="E108" s="576" t="str">
        <f>B108</f>
        <v>BRH</v>
      </c>
      <c r="F108" s="576" t="s">
        <v>2199</v>
      </c>
      <c r="G108" s="577" t="s">
        <v>2203</v>
      </c>
      <c r="J108" s="9"/>
      <c r="L108" s="9"/>
      <c r="AC108" s="8" t="s">
        <v>1198</v>
      </c>
      <c r="AD108" s="10"/>
      <c r="AE108" s="9" t="s">
        <v>1199</v>
      </c>
      <c r="AF108" s="8">
        <f t="shared" si="12"/>
        <v>0</v>
      </c>
    </row>
    <row r="109" spans="1:32" s="8" customFormat="1">
      <c r="A109" s="1142"/>
      <c r="B109" s="1143" t="s">
        <v>2208</v>
      </c>
      <c r="C109" s="1144" t="s">
        <v>2209</v>
      </c>
      <c r="D109" s="1145" t="s">
        <v>2208</v>
      </c>
      <c r="E109" s="1145" t="s">
        <v>2208</v>
      </c>
      <c r="F109" s="1145" t="s">
        <v>2199</v>
      </c>
      <c r="G109" s="1146" t="s">
        <v>2203</v>
      </c>
      <c r="J109" s="9"/>
      <c r="L109" s="9"/>
      <c r="AC109" s="8" t="s">
        <v>1202</v>
      </c>
      <c r="AD109" s="10"/>
      <c r="AE109" s="9" t="s">
        <v>1203</v>
      </c>
      <c r="AF109" s="8">
        <f t="shared" si="12"/>
        <v>0</v>
      </c>
    </row>
    <row r="110" spans="1:32" s="8" customFormat="1">
      <c r="A110" s="1142"/>
      <c r="B110" s="1143" t="s">
        <v>2615</v>
      </c>
      <c r="C110" s="1144" t="s">
        <v>2210</v>
      </c>
      <c r="D110" s="1145" t="s">
        <v>2615</v>
      </c>
      <c r="E110" s="1145" t="s">
        <v>2615</v>
      </c>
      <c r="F110" s="1145" t="s">
        <v>2199</v>
      </c>
      <c r="G110" s="1146" t="s">
        <v>2203</v>
      </c>
      <c r="J110" s="9"/>
      <c r="L110" s="9"/>
      <c r="AC110" s="8" t="s">
        <v>1207</v>
      </c>
      <c r="AD110" s="10"/>
      <c r="AE110" s="9" t="s">
        <v>1208</v>
      </c>
      <c r="AF110" s="8">
        <f t="shared" si="12"/>
        <v>0</v>
      </c>
    </row>
    <row r="111" spans="1:32" s="8" customFormat="1">
      <c r="A111" s="1142"/>
      <c r="B111" s="1143" t="s">
        <v>2211</v>
      </c>
      <c r="C111" s="1144" t="s">
        <v>2212</v>
      </c>
      <c r="D111" s="1145" t="s">
        <v>2211</v>
      </c>
      <c r="E111" s="1145" t="s">
        <v>2211</v>
      </c>
      <c r="F111" s="1145" t="s">
        <v>2199</v>
      </c>
      <c r="G111" s="1146" t="s">
        <v>2203</v>
      </c>
      <c r="J111" s="9"/>
      <c r="L111" s="9"/>
      <c r="AC111" s="8" t="s">
        <v>1211</v>
      </c>
      <c r="AD111" s="10" t="s">
        <v>1009</v>
      </c>
      <c r="AE111" s="9" t="s">
        <v>1212</v>
      </c>
      <c r="AF111" s="8" t="str">
        <f t="shared" si="12"/>
        <v>NA</v>
      </c>
    </row>
    <row r="112" spans="1:32" s="8" customFormat="1">
      <c r="A112" s="812"/>
      <c r="B112" s="813" t="s">
        <v>2616</v>
      </c>
      <c r="C112" s="814" t="s">
        <v>2213</v>
      </c>
      <c r="D112" s="815" t="str">
        <f>B112</f>
        <v>ZEL</v>
      </c>
      <c r="E112" s="815" t="str">
        <f>B112</f>
        <v>ZEL</v>
      </c>
      <c r="F112" s="815" t="s">
        <v>2215</v>
      </c>
      <c r="G112" s="816" t="s">
        <v>562</v>
      </c>
      <c r="J112" s="9"/>
      <c r="L112" s="9"/>
      <c r="AC112" s="8" t="s">
        <v>1216</v>
      </c>
      <c r="AD112" s="10"/>
      <c r="AE112" s="9" t="s">
        <v>1217</v>
      </c>
      <c r="AF112" s="8">
        <f t="shared" si="12"/>
        <v>0</v>
      </c>
    </row>
    <row r="113" spans="1:32" s="8" customFormat="1">
      <c r="A113" s="578"/>
      <c r="B113" s="579" t="s">
        <v>2214</v>
      </c>
      <c r="C113" s="580" t="s">
        <v>2617</v>
      </c>
      <c r="D113" s="581" t="str">
        <f>B113</f>
        <v>KRH</v>
      </c>
      <c r="E113" s="581" t="str">
        <f>B113</f>
        <v>KRH</v>
      </c>
      <c r="F113" s="581" t="s">
        <v>2215</v>
      </c>
      <c r="G113" s="582" t="s">
        <v>562</v>
      </c>
      <c r="J113" s="9"/>
      <c r="L113" s="9"/>
      <c r="AC113" s="8" t="s">
        <v>1221</v>
      </c>
      <c r="AD113" s="10" t="s">
        <v>1221</v>
      </c>
      <c r="AE113" s="9" t="s">
        <v>2191</v>
      </c>
      <c r="AF113" s="8" t="str">
        <f t="shared" si="12"/>
        <v>ZZ</v>
      </c>
    </row>
    <row r="114" spans="1:32" s="8" customFormat="1">
      <c r="A114" s="578"/>
      <c r="B114" s="579" t="s">
        <v>2216</v>
      </c>
      <c r="C114" s="580" t="s">
        <v>2217</v>
      </c>
      <c r="D114" s="581" t="str">
        <f>B114</f>
        <v>BRL</v>
      </c>
      <c r="E114" s="581" t="str">
        <f>B114</f>
        <v>BRL</v>
      </c>
      <c r="F114" s="581" t="s">
        <v>2215</v>
      </c>
      <c r="G114" s="582" t="s">
        <v>562</v>
      </c>
      <c r="J114" s="9"/>
      <c r="L114" s="9"/>
      <c r="AD114" s="10" t="s">
        <v>1225</v>
      </c>
      <c r="AE114" s="9" t="s">
        <v>1226</v>
      </c>
      <c r="AF114" s="8" t="str">
        <f t="shared" si="12"/>
        <v>LI</v>
      </c>
    </row>
    <row r="115" spans="1:32" s="8" customFormat="1">
      <c r="A115" s="578"/>
      <c r="B115" s="579" t="s">
        <v>2618</v>
      </c>
      <c r="C115" s="580" t="s">
        <v>2218</v>
      </c>
      <c r="D115" s="581" t="str">
        <f>B115</f>
        <v>CDL</v>
      </c>
      <c r="E115" s="581" t="str">
        <f>B115</f>
        <v>CDL</v>
      </c>
      <c r="F115" s="581" t="s">
        <v>2189</v>
      </c>
      <c r="G115" s="582" t="s">
        <v>562</v>
      </c>
      <c r="J115" s="9"/>
      <c r="L115" s="9"/>
      <c r="AC115" s="599"/>
      <c r="AD115" s="600" t="s">
        <v>1704</v>
      </c>
      <c r="AE115" s="601" t="s">
        <v>1705</v>
      </c>
      <c r="AF115" s="599"/>
    </row>
    <row r="116" spans="1:32" s="8" customFormat="1" ht="14.25" thickBot="1">
      <c r="A116" s="578"/>
      <c r="B116" s="579" t="s">
        <v>2619</v>
      </c>
      <c r="C116" s="580" t="s">
        <v>2219</v>
      </c>
      <c r="D116" s="581" t="s">
        <v>2619</v>
      </c>
      <c r="E116" s="581" t="s">
        <v>2619</v>
      </c>
      <c r="F116" s="581" t="s">
        <v>2215</v>
      </c>
      <c r="G116" s="582" t="s">
        <v>2203</v>
      </c>
      <c r="J116" s="9"/>
      <c r="L116" s="9"/>
      <c r="AC116" s="599"/>
      <c r="AD116" s="602" t="s">
        <v>1706</v>
      </c>
      <c r="AE116" s="601" t="s">
        <v>1707</v>
      </c>
      <c r="AF116" s="599"/>
    </row>
    <row r="117" spans="1:32" s="8" customFormat="1">
      <c r="A117" s="578"/>
      <c r="B117" s="579" t="s">
        <v>2220</v>
      </c>
      <c r="C117" s="580" t="s">
        <v>2620</v>
      </c>
      <c r="D117" s="581" t="s">
        <v>2220</v>
      </c>
      <c r="E117" s="581" t="s">
        <v>2220</v>
      </c>
      <c r="F117" s="581" t="s">
        <v>2215</v>
      </c>
      <c r="G117" s="582" t="s">
        <v>2203</v>
      </c>
      <c r="J117" s="9"/>
      <c r="L117" s="9"/>
      <c r="AE117" s="9"/>
    </row>
    <row r="118" spans="1:32" s="8" customFormat="1">
      <c r="A118" s="578"/>
      <c r="B118" s="579" t="s">
        <v>2621</v>
      </c>
      <c r="C118" s="580" t="s">
        <v>2192</v>
      </c>
      <c r="D118" s="581" t="s">
        <v>2621</v>
      </c>
      <c r="E118" s="581" t="s">
        <v>2621</v>
      </c>
      <c r="F118" s="581" t="s">
        <v>2215</v>
      </c>
      <c r="G118" s="582" t="s">
        <v>2203</v>
      </c>
      <c r="J118" s="9"/>
      <c r="L118" s="9"/>
      <c r="AE118" s="9"/>
    </row>
    <row r="119" spans="1:32" s="8" customFormat="1" ht="14.25" thickBot="1">
      <c r="A119" s="578"/>
      <c r="B119" s="579" t="s">
        <v>2622</v>
      </c>
      <c r="C119" s="580" t="s">
        <v>2221</v>
      </c>
      <c r="D119" s="581" t="s">
        <v>2622</v>
      </c>
      <c r="E119" s="581" t="s">
        <v>2622</v>
      </c>
      <c r="F119" s="581" t="s">
        <v>2215</v>
      </c>
      <c r="G119" s="582" t="s">
        <v>2203</v>
      </c>
      <c r="J119" s="9"/>
      <c r="L119" s="9"/>
      <c r="AE119" s="9"/>
    </row>
    <row r="120" spans="1:32" s="8" customFormat="1" ht="14.25" thickTop="1">
      <c r="A120" s="590" t="s">
        <v>1166</v>
      </c>
      <c r="B120" s="591" t="s">
        <v>1167</v>
      </c>
      <c r="C120" s="592" t="s">
        <v>1168</v>
      </c>
      <c r="D120" s="593" t="str">
        <f>B120</f>
        <v>PLA</v>
      </c>
      <c r="E120" s="593" t="str">
        <f>B120</f>
        <v>PLA</v>
      </c>
      <c r="F120" s="593"/>
      <c r="G120" s="594" t="s">
        <v>2240</v>
      </c>
      <c r="J120" s="9"/>
      <c r="L120" s="9"/>
      <c r="AE120" s="9"/>
    </row>
    <row r="121" spans="1:32" s="8" customFormat="1">
      <c r="A121" s="1043"/>
      <c r="B121" s="1038" t="s">
        <v>2222</v>
      </c>
      <c r="C121" s="1039" t="s">
        <v>2223</v>
      </c>
      <c r="D121" s="1040" t="str">
        <f>B121</f>
        <v>PLK</v>
      </c>
      <c r="E121" s="1040" t="str">
        <f>B121</f>
        <v>PLK</v>
      </c>
      <c r="F121" s="1040"/>
      <c r="G121" s="1041" t="s">
        <v>564</v>
      </c>
      <c r="J121" s="9"/>
      <c r="L121" s="9"/>
      <c r="AE121" s="9"/>
    </row>
    <row r="122" spans="1:32" s="8" customFormat="1">
      <c r="A122" s="1043"/>
      <c r="B122" s="1038" t="s">
        <v>2623</v>
      </c>
      <c r="C122" s="1039" t="s">
        <v>2624</v>
      </c>
      <c r="D122" s="1040" t="s">
        <v>2623</v>
      </c>
      <c r="E122" s="1040" t="s">
        <v>2623</v>
      </c>
      <c r="F122" s="1040"/>
      <c r="G122" s="1041" t="s">
        <v>564</v>
      </c>
      <c r="J122" s="9"/>
      <c r="L122" s="9"/>
      <c r="AE122" s="9"/>
    </row>
    <row r="123" spans="1:32" s="8" customFormat="1">
      <c r="A123" s="595"/>
      <c r="B123" s="563" t="s">
        <v>2224</v>
      </c>
      <c r="C123" s="596" t="s">
        <v>2625</v>
      </c>
      <c r="D123" s="597" t="str">
        <f>B123</f>
        <v>PNY</v>
      </c>
      <c r="E123" s="597" t="str">
        <f>B123</f>
        <v>PNY</v>
      </c>
      <c r="F123" s="597"/>
      <c r="G123" s="598" t="s">
        <v>564</v>
      </c>
      <c r="J123" s="9"/>
      <c r="L123" s="9"/>
      <c r="AE123" s="9"/>
    </row>
    <row r="124" spans="1:32" s="8" customFormat="1">
      <c r="A124" s="1043"/>
      <c r="B124" s="1038" t="s">
        <v>2225</v>
      </c>
      <c r="C124" s="1039" t="s">
        <v>2626</v>
      </c>
      <c r="D124" s="1040" t="str">
        <f>B124</f>
        <v>PNK</v>
      </c>
      <c r="E124" s="1040" t="str">
        <f>B124</f>
        <v>PNK</v>
      </c>
      <c r="F124" s="1040"/>
      <c r="G124" s="1041" t="s">
        <v>564</v>
      </c>
      <c r="J124" s="9"/>
      <c r="L124" s="9"/>
      <c r="AE124" s="9"/>
    </row>
    <row r="125" spans="1:32" s="8" customFormat="1">
      <c r="A125" s="595" t="s">
        <v>1171</v>
      </c>
      <c r="B125" s="563" t="s">
        <v>1172</v>
      </c>
      <c r="C125" s="596" t="s">
        <v>1173</v>
      </c>
      <c r="D125" s="597" t="str">
        <f t="shared" ref="D125:D146" si="13">B125</f>
        <v>UPO</v>
      </c>
      <c r="E125" s="597" t="str">
        <f t="shared" ref="E125:E146" si="14">B125</f>
        <v>UPO</v>
      </c>
      <c r="F125" s="597"/>
      <c r="G125" s="598" t="s">
        <v>564</v>
      </c>
      <c r="J125" s="9"/>
      <c r="L125" s="9"/>
      <c r="AE125" s="9"/>
    </row>
    <row r="126" spans="1:32" s="8" customFormat="1">
      <c r="A126" s="595" t="s">
        <v>1176</v>
      </c>
      <c r="B126" s="563" t="s">
        <v>1177</v>
      </c>
      <c r="C126" s="596" t="s">
        <v>1178</v>
      </c>
      <c r="D126" s="597" t="str">
        <f t="shared" si="13"/>
        <v>ECK</v>
      </c>
      <c r="E126" s="597" t="str">
        <f t="shared" si="14"/>
        <v>ECK</v>
      </c>
      <c r="F126" s="597"/>
      <c r="G126" s="598" t="s">
        <v>564</v>
      </c>
      <c r="J126" s="9"/>
      <c r="L126" s="9"/>
      <c r="AE126" s="9"/>
    </row>
    <row r="127" spans="1:32" s="8" customFormat="1">
      <c r="A127" s="595" t="s">
        <v>1181</v>
      </c>
      <c r="B127" s="563" t="s">
        <v>1182</v>
      </c>
      <c r="C127" s="596" t="s">
        <v>1183</v>
      </c>
      <c r="D127" s="597" t="str">
        <f t="shared" si="13"/>
        <v>EUR</v>
      </c>
      <c r="E127" s="597" t="str">
        <f t="shared" si="14"/>
        <v>EUR</v>
      </c>
      <c r="F127" s="597"/>
      <c r="G127" s="598" t="s">
        <v>564</v>
      </c>
      <c r="J127" s="9"/>
      <c r="L127" s="9"/>
      <c r="AE127" s="9"/>
    </row>
    <row r="128" spans="1:32" s="8" customFormat="1">
      <c r="A128" s="595" t="s">
        <v>1186</v>
      </c>
      <c r="B128" s="563" t="s">
        <v>1187</v>
      </c>
      <c r="C128" s="596" t="s">
        <v>1188</v>
      </c>
      <c r="D128" s="597" t="str">
        <f t="shared" si="13"/>
        <v>LID</v>
      </c>
      <c r="E128" s="597" t="str">
        <f t="shared" si="14"/>
        <v>LID</v>
      </c>
      <c r="F128" s="597"/>
      <c r="G128" s="598" t="s">
        <v>564</v>
      </c>
      <c r="J128" s="9"/>
      <c r="L128" s="9"/>
      <c r="AE128" s="9"/>
    </row>
    <row r="129" spans="1:7" s="8" customFormat="1">
      <c r="A129" s="595" t="s">
        <v>1191</v>
      </c>
      <c r="B129" s="563" t="s">
        <v>1192</v>
      </c>
      <c r="C129" s="596" t="s">
        <v>1192</v>
      </c>
      <c r="D129" s="597" t="str">
        <f t="shared" si="13"/>
        <v>RXG</v>
      </c>
      <c r="E129" s="597" t="str">
        <f t="shared" si="14"/>
        <v>RXG</v>
      </c>
      <c r="F129" s="597"/>
      <c r="G129" s="598" t="s">
        <v>564</v>
      </c>
    </row>
    <row r="130" spans="1:7" s="8" customFormat="1">
      <c r="A130" s="595" t="s">
        <v>1195</v>
      </c>
      <c r="B130" s="563" t="s">
        <v>1196</v>
      </c>
      <c r="C130" s="596" t="s">
        <v>1197</v>
      </c>
      <c r="D130" s="597" t="str">
        <f t="shared" si="13"/>
        <v>NOX</v>
      </c>
      <c r="E130" s="597" t="str">
        <f t="shared" si="14"/>
        <v>NOX</v>
      </c>
      <c r="F130" s="597"/>
      <c r="G130" s="598" t="s">
        <v>564</v>
      </c>
    </row>
    <row r="131" spans="1:7" s="8" customFormat="1">
      <c r="A131" s="595" t="s">
        <v>1200</v>
      </c>
      <c r="B131" s="563" t="s">
        <v>1201</v>
      </c>
      <c r="C131" s="596" t="s">
        <v>1201</v>
      </c>
      <c r="D131" s="597" t="str">
        <f t="shared" si="13"/>
        <v>MIX</v>
      </c>
      <c r="E131" s="597" t="str">
        <f t="shared" si="14"/>
        <v>MIX</v>
      </c>
      <c r="F131" s="597"/>
      <c r="G131" s="598" t="s">
        <v>564</v>
      </c>
    </row>
    <row r="132" spans="1:7" s="8" customFormat="1">
      <c r="A132" s="595" t="s">
        <v>1204</v>
      </c>
      <c r="B132" s="563" t="s">
        <v>1205</v>
      </c>
      <c r="C132" s="596" t="s">
        <v>1206</v>
      </c>
      <c r="D132" s="597" t="str">
        <f t="shared" si="13"/>
        <v>KOR</v>
      </c>
      <c r="E132" s="597" t="str">
        <f t="shared" si="14"/>
        <v>KOR</v>
      </c>
      <c r="F132" s="597"/>
      <c r="G132" s="598" t="s">
        <v>564</v>
      </c>
    </row>
    <row r="133" spans="1:7" s="8" customFormat="1">
      <c r="A133" s="595" t="s">
        <v>1209</v>
      </c>
      <c r="B133" s="563" t="s">
        <v>1210</v>
      </c>
      <c r="C133" s="596" t="s">
        <v>2226</v>
      </c>
      <c r="D133" s="597" t="str">
        <f t="shared" si="13"/>
        <v>JIL</v>
      </c>
      <c r="E133" s="597" t="str">
        <f t="shared" si="14"/>
        <v>JIL</v>
      </c>
      <c r="F133" s="597" t="s">
        <v>1370</v>
      </c>
      <c r="G133" s="598" t="s">
        <v>564</v>
      </c>
    </row>
    <row r="134" spans="1:7" s="8" customFormat="1">
      <c r="A134" s="1043"/>
      <c r="B134" s="1038" t="s">
        <v>2627</v>
      </c>
      <c r="C134" s="1039" t="s">
        <v>2227</v>
      </c>
      <c r="D134" s="1040" t="s">
        <v>2627</v>
      </c>
      <c r="E134" s="1040" t="s">
        <v>2627</v>
      </c>
      <c r="F134" s="1040" t="s">
        <v>1370</v>
      </c>
      <c r="G134" s="1041" t="s">
        <v>564</v>
      </c>
    </row>
    <row r="135" spans="1:7" s="8" customFormat="1">
      <c r="A135" s="1043"/>
      <c r="B135" s="1038" t="s">
        <v>2628</v>
      </c>
      <c r="C135" s="1039" t="s">
        <v>2228</v>
      </c>
      <c r="D135" s="1040" t="s">
        <v>2628</v>
      </c>
      <c r="E135" s="1040" t="s">
        <v>2628</v>
      </c>
      <c r="F135" s="1040" t="s">
        <v>1370</v>
      </c>
      <c r="G135" s="1041" t="s">
        <v>564</v>
      </c>
    </row>
    <row r="136" spans="1:7" s="8" customFormat="1">
      <c r="A136" s="1199"/>
      <c r="B136" s="1200" t="s">
        <v>2629</v>
      </c>
      <c r="C136" s="1201" t="s">
        <v>2229</v>
      </c>
      <c r="D136" s="1202" t="s">
        <v>2629</v>
      </c>
      <c r="E136" s="1202" t="s">
        <v>2629</v>
      </c>
      <c r="F136" s="1202" t="s">
        <v>1370</v>
      </c>
      <c r="G136" s="1203" t="s">
        <v>564</v>
      </c>
    </row>
    <row r="137" spans="1:7" s="8" customFormat="1">
      <c r="A137" s="595" t="s">
        <v>1213</v>
      </c>
      <c r="B137" s="563" t="s">
        <v>1214</v>
      </c>
      <c r="C137" s="596" t="s">
        <v>1215</v>
      </c>
      <c r="D137" s="597" t="str">
        <f t="shared" si="13"/>
        <v>LIH</v>
      </c>
      <c r="E137" s="597" t="str">
        <f t="shared" si="14"/>
        <v>LIH</v>
      </c>
      <c r="F137" s="597"/>
      <c r="G137" s="598" t="s">
        <v>564</v>
      </c>
    </row>
    <row r="138" spans="1:7" s="8" customFormat="1">
      <c r="A138" s="595" t="s">
        <v>1218</v>
      </c>
      <c r="B138" s="563" t="s">
        <v>1219</v>
      </c>
      <c r="C138" s="596" t="s">
        <v>1220</v>
      </c>
      <c r="D138" s="597" t="str">
        <f t="shared" si="13"/>
        <v>ELS</v>
      </c>
      <c r="E138" s="597" t="str">
        <f t="shared" si="14"/>
        <v>ELS</v>
      </c>
      <c r="F138" s="597" t="s">
        <v>2200</v>
      </c>
      <c r="G138" s="598" t="s">
        <v>564</v>
      </c>
    </row>
    <row r="139" spans="1:7" s="8" customFormat="1">
      <c r="A139" s="595"/>
      <c r="B139" s="1038" t="s">
        <v>2230</v>
      </c>
      <c r="C139" s="1039" t="s">
        <v>2630</v>
      </c>
      <c r="D139" s="1040" t="str">
        <f t="shared" si="13"/>
        <v>ELK</v>
      </c>
      <c r="E139" s="1040" t="str">
        <f t="shared" si="14"/>
        <v>ELK</v>
      </c>
      <c r="F139" s="1040" t="s">
        <v>2200</v>
      </c>
      <c r="G139" s="1041" t="s">
        <v>2240</v>
      </c>
    </row>
    <row r="140" spans="1:7" s="8" customFormat="1">
      <c r="A140" s="1199"/>
      <c r="B140" s="1200" t="s">
        <v>2231</v>
      </c>
      <c r="C140" s="1201" t="s">
        <v>2232</v>
      </c>
      <c r="D140" s="1202" t="str">
        <f t="shared" si="13"/>
        <v>ELH</v>
      </c>
      <c r="E140" s="1202" t="str">
        <f t="shared" si="14"/>
        <v>ELH</v>
      </c>
      <c r="F140" s="1202" t="s">
        <v>2200</v>
      </c>
      <c r="G140" s="1203" t="s">
        <v>2240</v>
      </c>
    </row>
    <row r="141" spans="1:7" s="8" customFormat="1">
      <c r="A141" s="595" t="s">
        <v>1222</v>
      </c>
      <c r="B141" s="563" t="s">
        <v>1223</v>
      </c>
      <c r="C141" s="596" t="s">
        <v>1224</v>
      </c>
      <c r="D141" s="597" t="str">
        <f t="shared" si="13"/>
        <v>COC</v>
      </c>
      <c r="E141" s="597" t="str">
        <f t="shared" si="14"/>
        <v>COC</v>
      </c>
      <c r="F141" s="597" t="s">
        <v>2200</v>
      </c>
      <c r="G141" s="598" t="s">
        <v>564</v>
      </c>
    </row>
    <row r="142" spans="1:7" s="8" customFormat="1">
      <c r="A142" s="595"/>
      <c r="B142" s="563" t="s">
        <v>2233</v>
      </c>
      <c r="C142" s="596" t="s">
        <v>2234</v>
      </c>
      <c r="D142" s="597" t="str">
        <f t="shared" si="13"/>
        <v>B1A</v>
      </c>
      <c r="E142" s="597" t="str">
        <f t="shared" si="14"/>
        <v>B1A</v>
      </c>
      <c r="F142" s="597" t="s">
        <v>1371</v>
      </c>
      <c r="G142" s="598" t="s">
        <v>564</v>
      </c>
    </row>
    <row r="143" spans="1:7" s="8" customFormat="1">
      <c r="A143" s="595"/>
      <c r="B143" s="563" t="s">
        <v>2235</v>
      </c>
      <c r="C143" s="596" t="s">
        <v>2236</v>
      </c>
      <c r="D143" s="597" t="str">
        <f t="shared" si="13"/>
        <v>BMD</v>
      </c>
      <c r="E143" s="597" t="str">
        <f t="shared" si="14"/>
        <v>BMD</v>
      </c>
      <c r="F143" s="597" t="s">
        <v>1370</v>
      </c>
      <c r="G143" s="598" t="s">
        <v>564</v>
      </c>
    </row>
    <row r="144" spans="1:7" s="8" customFormat="1">
      <c r="A144" s="1043"/>
      <c r="B144" s="1038" t="s">
        <v>2237</v>
      </c>
      <c r="C144" s="1039" t="s">
        <v>2238</v>
      </c>
      <c r="D144" s="1040" t="s">
        <v>2237</v>
      </c>
      <c r="E144" s="1040" t="s">
        <v>2237</v>
      </c>
      <c r="F144" s="1040" t="s">
        <v>1370</v>
      </c>
      <c r="G144" s="1041" t="s">
        <v>564</v>
      </c>
    </row>
    <row r="145" spans="1:36">
      <c r="A145" s="1199"/>
      <c r="B145" s="1200" t="s">
        <v>2631</v>
      </c>
      <c r="C145" s="1201" t="s">
        <v>2239</v>
      </c>
      <c r="D145" s="1202" t="str">
        <f>B145</f>
        <v>BMH</v>
      </c>
      <c r="E145" s="1202" t="str">
        <f>B145</f>
        <v>BMH</v>
      </c>
      <c r="F145" s="1202" t="s">
        <v>2215</v>
      </c>
      <c r="G145" s="1203" t="s">
        <v>2240</v>
      </c>
      <c r="AE145" s="8"/>
      <c r="AJ145" s="8"/>
    </row>
    <row r="146" spans="1:36">
      <c r="A146" s="595"/>
      <c r="B146" s="563" t="s">
        <v>2632</v>
      </c>
      <c r="C146" s="596" t="s">
        <v>2193</v>
      </c>
      <c r="D146" s="597" t="str">
        <f t="shared" si="13"/>
        <v>HCU</v>
      </c>
      <c r="E146" s="597" t="str">
        <f t="shared" si="14"/>
        <v>HCU</v>
      </c>
      <c r="F146" s="597" t="s">
        <v>1370</v>
      </c>
      <c r="G146" s="598" t="s">
        <v>564</v>
      </c>
      <c r="AE146" s="8"/>
      <c r="AJ146" s="8"/>
    </row>
    <row r="147" spans="1:36">
      <c r="A147" s="595"/>
      <c r="B147" s="563" t="s">
        <v>2633</v>
      </c>
      <c r="C147" s="596" t="s">
        <v>2634</v>
      </c>
      <c r="D147" s="597" t="s">
        <v>2633</v>
      </c>
      <c r="E147" s="597" t="s">
        <v>2633</v>
      </c>
      <c r="F147" s="597" t="s">
        <v>1370</v>
      </c>
      <c r="G147" s="598" t="s">
        <v>564</v>
      </c>
      <c r="AE147" s="8"/>
      <c r="AJ147" s="8"/>
    </row>
    <row r="148" spans="1:36">
      <c r="A148" s="1043"/>
      <c r="B148" s="1038" t="s">
        <v>2635</v>
      </c>
      <c r="C148" s="1039" t="s">
        <v>2636</v>
      </c>
      <c r="D148" s="1040" t="s">
        <v>2635</v>
      </c>
      <c r="E148" s="1040" t="s">
        <v>2635</v>
      </c>
      <c r="F148" s="1040" t="s">
        <v>1370</v>
      </c>
      <c r="G148" s="1041" t="s">
        <v>564</v>
      </c>
      <c r="AE148" s="8"/>
      <c r="AJ148" s="8"/>
    </row>
    <row r="149" spans="1:36">
      <c r="A149" s="595"/>
      <c r="B149" s="563" t="s">
        <v>2637</v>
      </c>
      <c r="C149" s="596" t="s">
        <v>2638</v>
      </c>
      <c r="D149" s="597" t="str">
        <f>B149</f>
        <v>NOV</v>
      </c>
      <c r="E149" s="597" t="str">
        <f>B149</f>
        <v>NOV</v>
      </c>
      <c r="F149" s="597" t="s">
        <v>1369</v>
      </c>
      <c r="G149" s="598" t="s">
        <v>564</v>
      </c>
      <c r="AE149" s="8"/>
      <c r="AJ149" s="8"/>
    </row>
    <row r="150" spans="1:36">
      <c r="A150" s="595"/>
      <c r="B150" s="1038" t="s">
        <v>2194</v>
      </c>
      <c r="C150" s="1039" t="s">
        <v>2639</v>
      </c>
      <c r="D150" s="1040" t="s">
        <v>2194</v>
      </c>
      <c r="E150" s="1040" t="s">
        <v>2194</v>
      </c>
      <c r="F150" s="1040" t="s">
        <v>1369</v>
      </c>
      <c r="G150" s="1041" t="s">
        <v>564</v>
      </c>
      <c r="AE150" s="8"/>
      <c r="AJ150" s="8"/>
    </row>
    <row r="151" spans="1:36">
      <c r="A151" s="1199"/>
      <c r="B151" s="1200" t="s">
        <v>2640</v>
      </c>
      <c r="C151" s="1201" t="s">
        <v>2641</v>
      </c>
      <c r="D151" s="1202" t="s">
        <v>2640</v>
      </c>
      <c r="E151" s="1202" t="s">
        <v>2640</v>
      </c>
      <c r="F151" s="1202" t="s">
        <v>1369</v>
      </c>
      <c r="G151" s="1203" t="s">
        <v>2240</v>
      </c>
      <c r="AE151" s="8"/>
      <c r="AJ151" s="8"/>
    </row>
    <row r="152" spans="1:36">
      <c r="A152" s="595"/>
      <c r="B152" s="563" t="s">
        <v>1227</v>
      </c>
      <c r="C152" s="596" t="s">
        <v>2642</v>
      </c>
      <c r="D152" s="597" t="str">
        <f>B152</f>
        <v>SMB</v>
      </c>
      <c r="E152" s="597" t="str">
        <f>B152</f>
        <v>SMB</v>
      </c>
      <c r="F152" s="597" t="s">
        <v>1369</v>
      </c>
      <c r="G152" s="598" t="s">
        <v>564</v>
      </c>
      <c r="AE152" s="8"/>
      <c r="AJ152" s="8"/>
    </row>
    <row r="153" spans="1:36">
      <c r="A153" s="595"/>
      <c r="B153" s="563" t="s">
        <v>2643</v>
      </c>
      <c r="C153" s="596" t="s">
        <v>2644</v>
      </c>
      <c r="D153" s="597" t="str">
        <f>B153</f>
        <v>SWB</v>
      </c>
      <c r="E153" s="597" t="str">
        <f>B153</f>
        <v>SWB</v>
      </c>
      <c r="F153" s="597" t="s">
        <v>1369</v>
      </c>
      <c r="G153" s="598" t="s">
        <v>564</v>
      </c>
      <c r="AE153" s="8"/>
      <c r="AJ153" s="8"/>
    </row>
    <row r="154" spans="1:36">
      <c r="A154" s="1043"/>
      <c r="B154" s="1038" t="s">
        <v>2241</v>
      </c>
      <c r="C154" s="1039" t="s">
        <v>2195</v>
      </c>
      <c r="D154" s="1040" t="s">
        <v>2241</v>
      </c>
      <c r="E154" s="1040" t="s">
        <v>2241</v>
      </c>
      <c r="F154" s="1040" t="s">
        <v>1369</v>
      </c>
      <c r="G154" s="1041" t="s">
        <v>564</v>
      </c>
      <c r="AE154" s="8"/>
      <c r="AJ154" s="8"/>
    </row>
    <row r="155" spans="1:36">
      <c r="A155" s="1043"/>
      <c r="B155" s="1038" t="s">
        <v>2645</v>
      </c>
      <c r="C155" s="1039" t="s">
        <v>2646</v>
      </c>
      <c r="D155" s="1040" t="s">
        <v>2645</v>
      </c>
      <c r="E155" s="1040" t="s">
        <v>2645</v>
      </c>
      <c r="F155" s="1040" t="s">
        <v>1369</v>
      </c>
      <c r="G155" s="1041" t="s">
        <v>564</v>
      </c>
      <c r="AE155" s="8"/>
      <c r="AJ155" s="8"/>
    </row>
    <row r="156" spans="1:36">
      <c r="A156" s="1199"/>
      <c r="B156" s="1200" t="s">
        <v>2647</v>
      </c>
      <c r="C156" s="1201" t="s">
        <v>2648</v>
      </c>
      <c r="D156" s="1202" t="str">
        <f>B156</f>
        <v>SMH</v>
      </c>
      <c r="E156" s="1202" t="str">
        <f>B156</f>
        <v>SMH</v>
      </c>
      <c r="F156" s="1202" t="s">
        <v>2201</v>
      </c>
      <c r="G156" s="1203" t="s">
        <v>2240</v>
      </c>
      <c r="AE156" s="8"/>
      <c r="AJ156" s="8"/>
    </row>
    <row r="157" spans="1:36">
      <c r="A157" s="595"/>
      <c r="B157" s="563" t="s">
        <v>2242</v>
      </c>
      <c r="C157" s="596" t="s">
        <v>2649</v>
      </c>
      <c r="D157" s="597" t="str">
        <f>B157</f>
        <v>VBL</v>
      </c>
      <c r="E157" s="597" t="str">
        <f>B157</f>
        <v>VBL</v>
      </c>
      <c r="F157" s="597" t="s">
        <v>1369</v>
      </c>
      <c r="G157" s="598" t="s">
        <v>564</v>
      </c>
      <c r="AE157" s="8"/>
      <c r="AJ157" s="8"/>
    </row>
    <row r="158" spans="1:36">
      <c r="A158" s="595"/>
      <c r="B158" s="1038" t="s">
        <v>2243</v>
      </c>
      <c r="C158" s="1039" t="s">
        <v>2244</v>
      </c>
      <c r="D158" s="1040" t="s">
        <v>2243</v>
      </c>
      <c r="E158" s="1040" t="s">
        <v>2243</v>
      </c>
      <c r="F158" s="1040" t="s">
        <v>1369</v>
      </c>
      <c r="G158" s="1041" t="s">
        <v>564</v>
      </c>
      <c r="AE158" s="8"/>
      <c r="AJ158" s="8"/>
    </row>
    <row r="159" spans="1:36">
      <c r="A159" s="1199"/>
      <c r="B159" s="1200" t="s">
        <v>2650</v>
      </c>
      <c r="C159" s="1201" t="s">
        <v>2651</v>
      </c>
      <c r="D159" s="1202" t="str">
        <f>B159</f>
        <v>VBH</v>
      </c>
      <c r="E159" s="1202" t="str">
        <f>B159</f>
        <v>VBH</v>
      </c>
      <c r="F159" s="1202" t="s">
        <v>2201</v>
      </c>
      <c r="G159" s="1203" t="s">
        <v>2240</v>
      </c>
      <c r="AE159" s="8"/>
      <c r="AJ159" s="8"/>
    </row>
    <row r="160" spans="1:36">
      <c r="A160" s="595"/>
      <c r="B160" s="563" t="s">
        <v>1228</v>
      </c>
      <c r="C160" s="596" t="s">
        <v>1229</v>
      </c>
      <c r="D160" s="597" t="str">
        <f>B160</f>
        <v>WTR</v>
      </c>
      <c r="E160" s="597" t="str">
        <f>B160</f>
        <v>WTR</v>
      </c>
      <c r="F160" s="597" t="s">
        <v>1370</v>
      </c>
      <c r="G160" s="598" t="s">
        <v>564</v>
      </c>
      <c r="AE160" s="8"/>
      <c r="AJ160" s="8"/>
    </row>
    <row r="161" spans="1:36">
      <c r="A161" s="1043"/>
      <c r="B161" s="1038" t="s">
        <v>2245</v>
      </c>
      <c r="C161" s="1039" t="s">
        <v>2246</v>
      </c>
      <c r="D161" s="1040" t="s">
        <v>2245</v>
      </c>
      <c r="E161" s="1040" t="s">
        <v>2245</v>
      </c>
      <c r="F161" s="1040" t="s">
        <v>1370</v>
      </c>
      <c r="G161" s="1041" t="s">
        <v>564</v>
      </c>
      <c r="AD161" s="10"/>
      <c r="AE161" s="8"/>
      <c r="AJ161" s="8"/>
    </row>
    <row r="162" spans="1:36">
      <c r="A162" s="1043"/>
      <c r="B162" s="1038" t="s">
        <v>2652</v>
      </c>
      <c r="C162" s="1039" t="s">
        <v>2653</v>
      </c>
      <c r="D162" s="1040" t="s">
        <v>2652</v>
      </c>
      <c r="E162" s="1040" t="s">
        <v>2652</v>
      </c>
      <c r="F162" s="1040" t="s">
        <v>1370</v>
      </c>
      <c r="G162" s="1041" t="s">
        <v>564</v>
      </c>
      <c r="AE162" s="8"/>
      <c r="AJ162" s="8"/>
    </row>
    <row r="163" spans="1:36">
      <c r="A163" s="595"/>
      <c r="B163" s="563" t="s">
        <v>2247</v>
      </c>
      <c r="C163" s="596" t="s">
        <v>2654</v>
      </c>
      <c r="D163" s="597" t="str">
        <f>B163</f>
        <v>BRO</v>
      </c>
      <c r="E163" s="597" t="str">
        <f>B163</f>
        <v>BRO</v>
      </c>
      <c r="F163" s="597" t="s">
        <v>2200</v>
      </c>
      <c r="G163" s="598" t="s">
        <v>564</v>
      </c>
      <c r="J163" s="8"/>
      <c r="L163" s="8"/>
      <c r="AE163" s="8"/>
      <c r="AJ163" s="8"/>
    </row>
    <row r="164" spans="1:36">
      <c r="A164" s="1043"/>
      <c r="B164" s="1038" t="s">
        <v>2248</v>
      </c>
      <c r="C164" s="1039" t="s">
        <v>2249</v>
      </c>
      <c r="D164" s="1040" t="s">
        <v>2248</v>
      </c>
      <c r="E164" s="1040" t="s">
        <v>2248</v>
      </c>
      <c r="F164" s="1040" t="s">
        <v>2200</v>
      </c>
      <c r="G164" s="1041" t="s">
        <v>564</v>
      </c>
      <c r="J164" s="8"/>
      <c r="L164" s="8"/>
      <c r="AE164" s="8"/>
      <c r="AJ164" s="8"/>
    </row>
    <row r="165" spans="1:36">
      <c r="A165" s="595"/>
      <c r="B165" s="563" t="s">
        <v>2250</v>
      </c>
      <c r="C165" s="596" t="s">
        <v>2655</v>
      </c>
      <c r="D165" s="597" t="str">
        <f>B165</f>
        <v>JOI</v>
      </c>
      <c r="E165" s="597" t="str">
        <f>B165</f>
        <v>JOI</v>
      </c>
      <c r="F165" s="597" t="s">
        <v>1370</v>
      </c>
      <c r="G165" s="598" t="s">
        <v>564</v>
      </c>
      <c r="J165" s="8"/>
      <c r="L165" s="8"/>
      <c r="AE165" s="8"/>
      <c r="AJ165" s="8"/>
    </row>
    <row r="166" spans="1:36">
      <c r="A166" s="595"/>
      <c r="B166" s="1038" t="s">
        <v>2251</v>
      </c>
      <c r="C166" s="1039" t="s">
        <v>2252</v>
      </c>
      <c r="D166" s="1040" t="str">
        <f>B166</f>
        <v>JOK</v>
      </c>
      <c r="E166" s="1040" t="str">
        <f>B166</f>
        <v>JOK</v>
      </c>
      <c r="F166" s="1040" t="s">
        <v>2215</v>
      </c>
      <c r="G166" s="1041" t="s">
        <v>2240</v>
      </c>
      <c r="J166" s="8"/>
      <c r="L166" s="8"/>
      <c r="AE166" s="8"/>
      <c r="AJ166" s="8"/>
    </row>
    <row r="167" spans="1:36">
      <c r="A167" s="595"/>
      <c r="B167" s="1038" t="s">
        <v>2656</v>
      </c>
      <c r="C167" s="1039" t="s">
        <v>2657</v>
      </c>
      <c r="D167" s="1040" t="s">
        <v>2656</v>
      </c>
      <c r="E167" s="1040" t="s">
        <v>2656</v>
      </c>
      <c r="F167" s="1040" t="s">
        <v>2215</v>
      </c>
      <c r="G167" s="1041" t="s">
        <v>2240</v>
      </c>
      <c r="J167" s="8"/>
      <c r="L167" s="8"/>
      <c r="AE167" s="8"/>
      <c r="AJ167" s="8"/>
    </row>
    <row r="168" spans="1:36">
      <c r="A168" s="595"/>
      <c r="B168" s="563" t="s">
        <v>2253</v>
      </c>
      <c r="C168" s="596" t="s">
        <v>2658</v>
      </c>
      <c r="D168" s="597" t="str">
        <f t="shared" ref="D168" si="15">B168</f>
        <v>NAA</v>
      </c>
      <c r="E168" s="597" t="str">
        <f t="shared" ref="E168" si="16">B168</f>
        <v>NAA</v>
      </c>
      <c r="F168" s="597" t="s">
        <v>1369</v>
      </c>
      <c r="G168" s="598" t="s">
        <v>564</v>
      </c>
      <c r="J168" s="8"/>
      <c r="L168" s="8"/>
      <c r="AE168" s="8"/>
      <c r="AJ168" s="8"/>
    </row>
    <row r="169" spans="1:36">
      <c r="A169" s="1043"/>
      <c r="B169" s="1038" t="s">
        <v>2659</v>
      </c>
      <c r="C169" s="1039" t="s">
        <v>2660</v>
      </c>
      <c r="D169" s="1040" t="s">
        <v>2659</v>
      </c>
      <c r="E169" s="1040" t="s">
        <v>2659</v>
      </c>
      <c r="F169" s="1040" t="s">
        <v>1369</v>
      </c>
      <c r="G169" s="1041" t="s">
        <v>564</v>
      </c>
      <c r="J169" s="8"/>
      <c r="L169" s="8"/>
      <c r="AE169" s="8"/>
      <c r="AJ169" s="8"/>
    </row>
    <row r="170" spans="1:36">
      <c r="A170" s="595"/>
      <c r="B170" s="563" t="s">
        <v>2661</v>
      </c>
      <c r="C170" s="596" t="s">
        <v>2661</v>
      </c>
      <c r="D170" s="597" t="str">
        <f t="shared" ref="D170:D172" si="17">B170</f>
        <v>UCL</v>
      </c>
      <c r="E170" s="597" t="str">
        <f t="shared" ref="E170:E172" si="18">B170</f>
        <v>UCL</v>
      </c>
      <c r="F170" s="597" t="s">
        <v>1369</v>
      </c>
      <c r="G170" s="598" t="s">
        <v>564</v>
      </c>
      <c r="J170" s="8"/>
      <c r="L170" s="8"/>
      <c r="AE170" s="8"/>
      <c r="AJ170" s="8"/>
    </row>
    <row r="171" spans="1:36">
      <c r="A171" s="595"/>
      <c r="B171" s="563" t="s">
        <v>2662</v>
      </c>
      <c r="C171" s="596" t="s">
        <v>2254</v>
      </c>
      <c r="D171" s="597" t="str">
        <f t="shared" si="17"/>
        <v>AND</v>
      </c>
      <c r="E171" s="597" t="str">
        <f t="shared" si="18"/>
        <v>AND</v>
      </c>
      <c r="F171" s="597" t="s">
        <v>2200</v>
      </c>
      <c r="G171" s="598" t="s">
        <v>564</v>
      </c>
      <c r="J171" s="8"/>
      <c r="L171" s="8"/>
      <c r="AE171" s="8"/>
      <c r="AJ171" s="8"/>
    </row>
    <row r="172" spans="1:36">
      <c r="A172" s="595"/>
      <c r="B172" s="563" t="s">
        <v>2255</v>
      </c>
      <c r="C172" s="596" t="s">
        <v>2663</v>
      </c>
      <c r="D172" s="597" t="str">
        <f t="shared" si="17"/>
        <v>URB</v>
      </c>
      <c r="E172" s="597" t="str">
        <f t="shared" si="18"/>
        <v>URB</v>
      </c>
      <c r="F172" s="597" t="s">
        <v>2200</v>
      </c>
      <c r="G172" s="598" t="s">
        <v>564</v>
      </c>
      <c r="J172" s="8"/>
      <c r="L172" s="8"/>
      <c r="AE172" s="8"/>
      <c r="AJ172" s="8"/>
    </row>
    <row r="173" spans="1:36">
      <c r="A173" s="1043"/>
      <c r="B173" s="1038" t="s">
        <v>2664</v>
      </c>
      <c r="C173" s="1039" t="s">
        <v>2256</v>
      </c>
      <c r="D173" s="1040" t="s">
        <v>2664</v>
      </c>
      <c r="E173" s="1040" t="s">
        <v>2664</v>
      </c>
      <c r="F173" s="1040" t="s">
        <v>2200</v>
      </c>
      <c r="G173" s="1041" t="s">
        <v>564</v>
      </c>
      <c r="J173" s="8"/>
      <c r="L173" s="8"/>
      <c r="AE173" s="8"/>
      <c r="AJ173" s="8"/>
    </row>
    <row r="174" spans="1:36">
      <c r="A174" s="1199"/>
      <c r="B174" s="1200" t="s">
        <v>2257</v>
      </c>
      <c r="C174" s="1201" t="s">
        <v>2665</v>
      </c>
      <c r="D174" s="1202" t="str">
        <f>B174</f>
        <v>URH</v>
      </c>
      <c r="E174" s="1202" t="str">
        <f>B174</f>
        <v>URH</v>
      </c>
      <c r="F174" s="1202" t="s">
        <v>2200</v>
      </c>
      <c r="G174" s="1203" t="s">
        <v>2240</v>
      </c>
      <c r="J174" s="8"/>
      <c r="L174" s="8"/>
      <c r="AE174" s="8"/>
      <c r="AJ174" s="8"/>
    </row>
    <row r="175" spans="1:36">
      <c r="A175" s="595"/>
      <c r="B175" s="563" t="s">
        <v>2666</v>
      </c>
      <c r="C175" s="596" t="s">
        <v>2667</v>
      </c>
      <c r="D175" s="597" t="str">
        <f t="shared" ref="D175" si="19">B175</f>
        <v>YGF</v>
      </c>
      <c r="E175" s="597" t="str">
        <f t="shared" ref="E175" si="20">B175</f>
        <v>YGF</v>
      </c>
      <c r="F175" s="597" t="s">
        <v>2200</v>
      </c>
      <c r="G175" s="598" t="s">
        <v>2240</v>
      </c>
      <c r="J175" s="8"/>
      <c r="L175" s="8"/>
      <c r="AE175" s="8"/>
      <c r="AJ175" s="8"/>
    </row>
    <row r="176" spans="1:36">
      <c r="A176" s="1043"/>
      <c r="B176" s="1038" t="s">
        <v>2258</v>
      </c>
      <c r="C176" s="1039" t="s">
        <v>2668</v>
      </c>
      <c r="D176" s="1040" t="s">
        <v>2258</v>
      </c>
      <c r="E176" s="1040" t="s">
        <v>2258</v>
      </c>
      <c r="F176" s="1040" t="s">
        <v>2200</v>
      </c>
      <c r="G176" s="1041" t="s">
        <v>2240</v>
      </c>
      <c r="J176" s="8"/>
      <c r="L176" s="8"/>
      <c r="AE176" s="8"/>
      <c r="AJ176" s="8"/>
    </row>
    <row r="177" spans="1:36">
      <c r="A177" s="595"/>
      <c r="B177" s="563" t="s">
        <v>2259</v>
      </c>
      <c r="C177" s="596" t="s">
        <v>2260</v>
      </c>
      <c r="D177" s="595" t="str">
        <f t="shared" ref="D177:D178" si="21">B177</f>
        <v>POL</v>
      </c>
      <c r="E177" s="595" t="str">
        <f t="shared" ref="E177:E178" si="22">B177</f>
        <v>POL</v>
      </c>
      <c r="F177" s="597" t="s">
        <v>2200</v>
      </c>
      <c r="G177" s="598" t="s">
        <v>2240</v>
      </c>
      <c r="J177" s="8"/>
      <c r="L177" s="8"/>
      <c r="AE177" s="8"/>
      <c r="AJ177" s="8"/>
    </row>
    <row r="178" spans="1:36">
      <c r="A178" s="1043"/>
      <c r="B178" s="1038" t="s">
        <v>2261</v>
      </c>
      <c r="C178" s="1039" t="s">
        <v>2669</v>
      </c>
      <c r="D178" s="1043" t="str">
        <f t="shared" si="21"/>
        <v>POK</v>
      </c>
      <c r="E178" s="1043" t="str">
        <f t="shared" si="22"/>
        <v>POK</v>
      </c>
      <c r="F178" s="1040" t="s">
        <v>2200</v>
      </c>
      <c r="G178" s="1041" t="s">
        <v>2240</v>
      </c>
      <c r="J178" s="8"/>
      <c r="L178" s="8"/>
      <c r="AE178" s="8"/>
      <c r="AJ178" s="8"/>
    </row>
    <row r="179" spans="1:36">
      <c r="A179" s="1199"/>
      <c r="B179" s="1200" t="s">
        <v>2670</v>
      </c>
      <c r="C179" s="1201" t="s">
        <v>2671</v>
      </c>
      <c r="D179" s="1199" t="str">
        <f>B179</f>
        <v>POH</v>
      </c>
      <c r="E179" s="1199" t="str">
        <f>B179</f>
        <v>POH</v>
      </c>
      <c r="F179" s="1202" t="s">
        <v>2200</v>
      </c>
      <c r="G179" s="1203" t="s">
        <v>2240</v>
      </c>
      <c r="J179" s="8"/>
      <c r="L179" s="8"/>
      <c r="AE179" s="8"/>
      <c r="AJ179" s="8"/>
    </row>
    <row r="180" spans="1:36">
      <c r="A180" s="595"/>
      <c r="B180" s="563" t="s">
        <v>2672</v>
      </c>
      <c r="C180" s="596" t="s">
        <v>2673</v>
      </c>
      <c r="D180" s="595" t="str">
        <f t="shared" ref="D180:D181" si="23">B180</f>
        <v>DPS</v>
      </c>
      <c r="E180" s="595" t="str">
        <f t="shared" ref="E180:E181" si="24">B180</f>
        <v>DPS</v>
      </c>
      <c r="F180" s="597" t="s">
        <v>2200</v>
      </c>
      <c r="G180" s="598" t="s">
        <v>2240</v>
      </c>
      <c r="J180" s="8"/>
      <c r="L180" s="8"/>
      <c r="AE180" s="8"/>
      <c r="AJ180" s="8"/>
    </row>
    <row r="181" spans="1:36">
      <c r="A181" s="1043"/>
      <c r="B181" s="1038" t="s">
        <v>2674</v>
      </c>
      <c r="C181" s="1039" t="s">
        <v>2675</v>
      </c>
      <c r="D181" s="1043" t="str">
        <f t="shared" si="23"/>
        <v>DPK</v>
      </c>
      <c r="E181" s="1043" t="str">
        <f t="shared" si="24"/>
        <v>DPK</v>
      </c>
      <c r="F181" s="1040" t="s">
        <v>2200</v>
      </c>
      <c r="G181" s="1041" t="s">
        <v>2240</v>
      </c>
      <c r="J181" s="8"/>
      <c r="L181" s="8"/>
      <c r="AE181" s="8"/>
      <c r="AJ181" s="8"/>
    </row>
    <row r="182" spans="1:36">
      <c r="A182" s="1043"/>
      <c r="B182" s="1038" t="s">
        <v>2676</v>
      </c>
      <c r="C182" s="1039" t="s">
        <v>2677</v>
      </c>
      <c r="D182" s="1043" t="s">
        <v>2676</v>
      </c>
      <c r="E182" s="1043" t="s">
        <v>2676</v>
      </c>
      <c r="F182" s="1040" t="s">
        <v>2200</v>
      </c>
      <c r="G182" s="1041" t="s">
        <v>2240</v>
      </c>
      <c r="J182" s="8"/>
      <c r="L182" s="8"/>
      <c r="AE182" s="8"/>
      <c r="AJ182" s="8"/>
    </row>
    <row r="183" spans="1:36">
      <c r="A183" s="1043"/>
      <c r="B183" s="563" t="s">
        <v>2678</v>
      </c>
      <c r="C183" s="596" t="s">
        <v>2679</v>
      </c>
      <c r="D183" s="595" t="str">
        <f t="shared" ref="D183:D206" si="25">B183</f>
        <v>MGM</v>
      </c>
      <c r="E183" s="595" t="str">
        <f t="shared" ref="E183:E206" si="26">B183</f>
        <v>MGM</v>
      </c>
      <c r="F183" s="1204" t="s">
        <v>1371</v>
      </c>
      <c r="G183" s="1205" t="s">
        <v>564</v>
      </c>
      <c r="J183" s="8"/>
      <c r="L183" s="8"/>
      <c r="AE183" s="8"/>
      <c r="AJ183" s="8"/>
    </row>
    <row r="184" spans="1:36">
      <c r="A184" s="1043"/>
      <c r="B184" s="1038" t="s">
        <v>2680</v>
      </c>
      <c r="C184" s="596" t="s">
        <v>2262</v>
      </c>
      <c r="D184" s="1043" t="str">
        <f t="shared" si="25"/>
        <v>MGK</v>
      </c>
      <c r="E184" s="1043" t="str">
        <f t="shared" si="26"/>
        <v>MGK</v>
      </c>
      <c r="F184" s="1206" t="s">
        <v>1371</v>
      </c>
      <c r="G184" s="1207" t="s">
        <v>564</v>
      </c>
      <c r="J184" s="8"/>
      <c r="L184" s="8"/>
      <c r="AE184" s="8"/>
      <c r="AJ184" s="8"/>
    </row>
    <row r="185" spans="1:36">
      <c r="A185" s="1043"/>
      <c r="B185" s="563" t="s">
        <v>2681</v>
      </c>
      <c r="C185" s="596" t="s">
        <v>2682</v>
      </c>
      <c r="D185" s="595" t="str">
        <f t="shared" si="25"/>
        <v>SBR</v>
      </c>
      <c r="E185" s="595" t="str">
        <f t="shared" si="26"/>
        <v>SBR</v>
      </c>
      <c r="F185" s="1204" t="s">
        <v>1371</v>
      </c>
      <c r="G185" s="1205" t="s">
        <v>564</v>
      </c>
      <c r="J185" s="8"/>
      <c r="L185" s="8"/>
      <c r="AE185" s="8"/>
      <c r="AJ185" s="8"/>
    </row>
    <row r="186" spans="1:36">
      <c r="A186" s="1043"/>
      <c r="B186" s="1038" t="s">
        <v>2263</v>
      </c>
      <c r="C186" s="596" t="s">
        <v>2683</v>
      </c>
      <c r="D186" s="1043" t="str">
        <f t="shared" si="25"/>
        <v>SBK</v>
      </c>
      <c r="E186" s="1043" t="str">
        <f t="shared" si="26"/>
        <v>SBK</v>
      </c>
      <c r="F186" s="1206" t="s">
        <v>1371</v>
      </c>
      <c r="G186" s="1207" t="s">
        <v>564</v>
      </c>
      <c r="J186" s="8"/>
      <c r="L186" s="8"/>
      <c r="AE186" s="8"/>
      <c r="AJ186" s="8"/>
    </row>
    <row r="187" spans="1:36">
      <c r="A187" s="1043"/>
      <c r="B187" s="563" t="s">
        <v>2684</v>
      </c>
      <c r="C187" s="596" t="s">
        <v>2265</v>
      </c>
      <c r="D187" s="595" t="str">
        <f t="shared" si="25"/>
        <v>BLL</v>
      </c>
      <c r="E187" s="595" t="str">
        <f t="shared" si="26"/>
        <v>BLL</v>
      </c>
      <c r="F187" s="1204" t="s">
        <v>1370</v>
      </c>
      <c r="G187" s="1205" t="s">
        <v>564</v>
      </c>
      <c r="J187" s="8"/>
      <c r="L187" s="8"/>
      <c r="AE187" s="8"/>
      <c r="AJ187" s="8"/>
    </row>
    <row r="188" spans="1:36">
      <c r="A188" s="588"/>
      <c r="B188" s="579" t="s">
        <v>2685</v>
      </c>
      <c r="C188" s="589" t="s">
        <v>2686</v>
      </c>
      <c r="D188" s="603" t="str">
        <f t="shared" si="25"/>
        <v>JST</v>
      </c>
      <c r="E188" s="603" t="str">
        <f t="shared" si="26"/>
        <v>JST</v>
      </c>
      <c r="F188" s="603" t="s">
        <v>1370</v>
      </c>
      <c r="G188" s="604" t="s">
        <v>564</v>
      </c>
      <c r="J188" s="8"/>
      <c r="L188" s="8"/>
      <c r="AE188" s="8"/>
      <c r="AJ188" s="8"/>
    </row>
    <row r="189" spans="1:36">
      <c r="A189" s="588"/>
      <c r="B189" s="579" t="s">
        <v>2687</v>
      </c>
      <c r="C189" s="589" t="s">
        <v>2688</v>
      </c>
      <c r="D189" s="603" t="str">
        <f t="shared" si="25"/>
        <v>JLL</v>
      </c>
      <c r="E189" s="603" t="str">
        <f t="shared" si="26"/>
        <v>JLL</v>
      </c>
      <c r="F189" s="603" t="s">
        <v>1370</v>
      </c>
      <c r="G189" s="604" t="s">
        <v>564</v>
      </c>
      <c r="J189" s="8"/>
      <c r="L189" s="8"/>
      <c r="AE189" s="8"/>
      <c r="AJ189" s="8"/>
    </row>
    <row r="190" spans="1:36" ht="14.25" thickBot="1">
      <c r="A190" s="605"/>
      <c r="B190" s="606" t="s">
        <v>2264</v>
      </c>
      <c r="C190" s="607" t="s">
        <v>2265</v>
      </c>
      <c r="D190" s="608" t="str">
        <f t="shared" si="25"/>
        <v>BEL</v>
      </c>
      <c r="E190" s="608" t="str">
        <f t="shared" si="26"/>
        <v>BEL</v>
      </c>
      <c r="F190" s="608" t="s">
        <v>1370</v>
      </c>
      <c r="G190" s="609" t="s">
        <v>564</v>
      </c>
      <c r="J190" s="8"/>
      <c r="L190" s="8"/>
      <c r="AE190" s="8"/>
      <c r="AJ190" s="8"/>
    </row>
    <row r="191" spans="1:36" ht="14.25" thickTop="1">
      <c r="A191" s="573" t="s">
        <v>1230</v>
      </c>
      <c r="B191" s="574" t="s">
        <v>1231</v>
      </c>
      <c r="C191" s="575" t="s">
        <v>1232</v>
      </c>
      <c r="D191" s="576" t="str">
        <f t="shared" si="25"/>
        <v>ZGN</v>
      </c>
      <c r="E191" s="576" t="str">
        <f t="shared" si="26"/>
        <v>ZGN</v>
      </c>
      <c r="F191" s="576"/>
      <c r="G191" s="577" t="s">
        <v>2689</v>
      </c>
      <c r="J191" s="8"/>
      <c r="L191" s="8"/>
      <c r="AE191" s="8"/>
      <c r="AJ191" s="8"/>
    </row>
    <row r="192" spans="1:36">
      <c r="A192" s="573" t="s">
        <v>1233</v>
      </c>
      <c r="B192" s="574" t="s">
        <v>1234</v>
      </c>
      <c r="C192" s="575" t="s">
        <v>1235</v>
      </c>
      <c r="D192" s="576" t="str">
        <f t="shared" si="25"/>
        <v>ZGO</v>
      </c>
      <c r="E192" s="576" t="str">
        <f t="shared" si="26"/>
        <v>ZGO</v>
      </c>
      <c r="F192" s="576"/>
      <c r="G192" s="577" t="s">
        <v>2689</v>
      </c>
      <c r="J192" s="8"/>
      <c r="L192" s="8"/>
      <c r="AE192" s="8"/>
      <c r="AJ192" s="8"/>
    </row>
    <row r="193" spans="1:36">
      <c r="A193" s="573" t="s">
        <v>1236</v>
      </c>
      <c r="B193" s="574" t="s">
        <v>1237</v>
      </c>
      <c r="C193" s="575" t="s">
        <v>1238</v>
      </c>
      <c r="D193" s="576" t="str">
        <f t="shared" si="25"/>
        <v>ZGP</v>
      </c>
      <c r="E193" s="576" t="str">
        <f t="shared" si="26"/>
        <v>ZGP</v>
      </c>
      <c r="F193" s="576"/>
      <c r="G193" s="577" t="s">
        <v>2689</v>
      </c>
      <c r="J193" s="8"/>
      <c r="L193" s="8"/>
      <c r="AE193" s="8"/>
      <c r="AJ193" s="8"/>
    </row>
    <row r="194" spans="1:36">
      <c r="A194" s="573" t="s">
        <v>1239</v>
      </c>
      <c r="B194" s="574" t="s">
        <v>1240</v>
      </c>
      <c r="C194" s="575" t="s">
        <v>1241</v>
      </c>
      <c r="D194" s="576" t="str">
        <f t="shared" si="25"/>
        <v>ZGQ</v>
      </c>
      <c r="E194" s="576" t="str">
        <f t="shared" si="26"/>
        <v>ZGQ</v>
      </c>
      <c r="F194" s="576"/>
      <c r="G194" s="577" t="s">
        <v>2689</v>
      </c>
      <c r="J194" s="8"/>
      <c r="L194" s="8"/>
      <c r="AE194" s="8"/>
      <c r="AJ194" s="8"/>
    </row>
    <row r="195" spans="1:36">
      <c r="A195" s="573" t="s">
        <v>1242</v>
      </c>
      <c r="B195" s="574" t="s">
        <v>1243</v>
      </c>
      <c r="C195" s="575" t="s">
        <v>1244</v>
      </c>
      <c r="D195" s="576" t="str">
        <f t="shared" si="25"/>
        <v>ZGT</v>
      </c>
      <c r="E195" s="576" t="str">
        <f t="shared" si="26"/>
        <v>ZGT</v>
      </c>
      <c r="F195" s="576"/>
      <c r="G195" s="577" t="s">
        <v>2689</v>
      </c>
      <c r="J195" s="8"/>
      <c r="L195" s="8"/>
      <c r="AE195" s="8"/>
      <c r="AJ195" s="8"/>
    </row>
    <row r="196" spans="1:36">
      <c r="A196" s="573" t="s">
        <v>1245</v>
      </c>
      <c r="B196" s="574" t="s">
        <v>1246</v>
      </c>
      <c r="C196" s="575" t="s">
        <v>1247</v>
      </c>
      <c r="D196" s="576" t="str">
        <f t="shared" si="25"/>
        <v>ZGU</v>
      </c>
      <c r="E196" s="576" t="str">
        <f t="shared" si="26"/>
        <v>ZGU</v>
      </c>
      <c r="F196" s="576"/>
      <c r="G196" s="577" t="s">
        <v>2689</v>
      </c>
      <c r="J196" s="8"/>
      <c r="L196" s="8"/>
      <c r="AE196" s="8"/>
      <c r="AJ196" s="8"/>
    </row>
    <row r="197" spans="1:36">
      <c r="A197" s="573" t="s">
        <v>1248</v>
      </c>
      <c r="B197" s="574" t="s">
        <v>1249</v>
      </c>
      <c r="C197" s="575" t="s">
        <v>1250</v>
      </c>
      <c r="D197" s="576" t="str">
        <f t="shared" si="25"/>
        <v>ZGV</v>
      </c>
      <c r="E197" s="576" t="str">
        <f t="shared" si="26"/>
        <v>ZGV</v>
      </c>
      <c r="F197" s="576"/>
      <c r="G197" s="577" t="s">
        <v>2689</v>
      </c>
    </row>
    <row r="198" spans="1:36">
      <c r="A198" s="573" t="s">
        <v>1251</v>
      </c>
      <c r="B198" s="574" t="s">
        <v>1252</v>
      </c>
      <c r="C198" s="575" t="s">
        <v>1253</v>
      </c>
      <c r="D198" s="576" t="str">
        <f t="shared" si="25"/>
        <v>ZGW</v>
      </c>
      <c r="E198" s="576" t="str">
        <f t="shared" si="26"/>
        <v>ZGW</v>
      </c>
      <c r="F198" s="576"/>
      <c r="G198" s="577" t="s">
        <v>2689</v>
      </c>
    </row>
    <row r="199" spans="1:36">
      <c r="A199" s="573" t="s">
        <v>1254</v>
      </c>
      <c r="B199" s="574" t="s">
        <v>1255</v>
      </c>
      <c r="C199" s="575" t="s">
        <v>1256</v>
      </c>
      <c r="D199" s="576" t="str">
        <f t="shared" si="25"/>
        <v>ZGX</v>
      </c>
      <c r="E199" s="576" t="str">
        <f t="shared" si="26"/>
        <v>ZGX</v>
      </c>
      <c r="F199" s="576"/>
      <c r="G199" s="577" t="s">
        <v>2689</v>
      </c>
    </row>
    <row r="200" spans="1:36">
      <c r="A200" s="573" t="s">
        <v>837</v>
      </c>
      <c r="B200" s="574" t="s">
        <v>1257</v>
      </c>
      <c r="C200" s="575" t="s">
        <v>1258</v>
      </c>
      <c r="D200" s="576" t="str">
        <f t="shared" si="25"/>
        <v>ZGY</v>
      </c>
      <c r="E200" s="576" t="str">
        <f t="shared" si="26"/>
        <v>ZGY</v>
      </c>
      <c r="F200" s="576"/>
      <c r="G200" s="577" t="s">
        <v>2689</v>
      </c>
    </row>
    <row r="201" spans="1:36">
      <c r="A201" s="573" t="s">
        <v>889</v>
      </c>
      <c r="B201" s="574" t="s">
        <v>1259</v>
      </c>
      <c r="C201" s="575" t="s">
        <v>1260</v>
      </c>
      <c r="D201" s="576" t="str">
        <f t="shared" si="25"/>
        <v>ZG1</v>
      </c>
      <c r="E201" s="576" t="str">
        <f t="shared" si="26"/>
        <v>ZG1</v>
      </c>
      <c r="F201" s="576"/>
      <c r="G201" s="577" t="s">
        <v>2689</v>
      </c>
    </row>
    <row r="202" spans="1:36">
      <c r="A202" s="573" t="s">
        <v>896</v>
      </c>
      <c r="B202" s="574" t="s">
        <v>1261</v>
      </c>
      <c r="C202" s="575" t="s">
        <v>1262</v>
      </c>
      <c r="D202" s="576" t="str">
        <f t="shared" si="25"/>
        <v>ZG2</v>
      </c>
      <c r="E202" s="576" t="str">
        <f t="shared" si="26"/>
        <v>ZG2</v>
      </c>
      <c r="F202" s="576"/>
      <c r="G202" s="577" t="s">
        <v>2689</v>
      </c>
    </row>
    <row r="203" spans="1:36">
      <c r="A203" s="573" t="s">
        <v>903</v>
      </c>
      <c r="B203" s="574" t="s">
        <v>1263</v>
      </c>
      <c r="C203" s="575" t="s">
        <v>1264</v>
      </c>
      <c r="D203" s="576" t="str">
        <f t="shared" si="25"/>
        <v>ZG3</v>
      </c>
      <c r="E203" s="576" t="str">
        <f t="shared" si="26"/>
        <v>ZG3</v>
      </c>
      <c r="F203" s="576"/>
      <c r="G203" s="577" t="s">
        <v>2689</v>
      </c>
    </row>
    <row r="204" spans="1:36">
      <c r="A204" s="573" t="s">
        <v>910</v>
      </c>
      <c r="B204" s="574" t="s">
        <v>1265</v>
      </c>
      <c r="C204" s="575" t="s">
        <v>1266</v>
      </c>
      <c r="D204" s="576" t="str">
        <f t="shared" si="25"/>
        <v>ZG4</v>
      </c>
      <c r="E204" s="576" t="str">
        <f t="shared" si="26"/>
        <v>ZG4</v>
      </c>
      <c r="F204" s="576"/>
      <c r="G204" s="577" t="s">
        <v>2689</v>
      </c>
    </row>
    <row r="205" spans="1:36">
      <c r="A205" s="573" t="s">
        <v>1267</v>
      </c>
      <c r="B205" s="574" t="s">
        <v>1268</v>
      </c>
      <c r="C205" s="575" t="s">
        <v>1269</v>
      </c>
      <c r="D205" s="576" t="str">
        <f t="shared" si="25"/>
        <v>NBP</v>
      </c>
      <c r="E205" s="576" t="str">
        <f t="shared" si="26"/>
        <v>NBP</v>
      </c>
      <c r="F205" s="576"/>
      <c r="G205" s="577" t="s">
        <v>2689</v>
      </c>
    </row>
    <row r="206" spans="1:36">
      <c r="A206" s="573" t="s">
        <v>1270</v>
      </c>
      <c r="B206" s="574" t="s">
        <v>1271</v>
      </c>
      <c r="C206" s="575" t="s">
        <v>1272</v>
      </c>
      <c r="D206" s="576" t="str">
        <f t="shared" si="25"/>
        <v>DBP</v>
      </c>
      <c r="E206" s="576" t="str">
        <f t="shared" si="26"/>
        <v>DBP</v>
      </c>
      <c r="F206" s="576"/>
      <c r="G206" s="577" t="s">
        <v>2689</v>
      </c>
    </row>
    <row r="207" spans="1:36">
      <c r="A207" s="573"/>
      <c r="B207" s="574" t="s">
        <v>1875</v>
      </c>
      <c r="C207" s="575" t="s">
        <v>1876</v>
      </c>
      <c r="D207" s="576" t="s">
        <v>1875</v>
      </c>
      <c r="E207" s="576" t="s">
        <v>1875</v>
      </c>
      <c r="F207" s="576" t="s">
        <v>1877</v>
      </c>
      <c r="G207" s="577" t="s">
        <v>580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7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1545</v>
      </c>
      <c r="D1" s="15"/>
      <c r="E1" s="14" t="s">
        <v>1546</v>
      </c>
      <c r="I1" s="157" t="s">
        <v>1547</v>
      </c>
    </row>
    <row r="2" spans="1:28">
      <c r="A2" s="107" t="s">
        <v>1409</v>
      </c>
      <c r="B2" s="107" t="s">
        <v>1007</v>
      </c>
      <c r="C2" s="107" t="s">
        <v>1410</v>
      </c>
      <c r="D2" s="15"/>
      <c r="E2" s="107"/>
      <c r="F2" s="107"/>
      <c r="G2" s="107"/>
    </row>
    <row r="3" spans="1:28">
      <c r="A3" s="107" t="s">
        <v>1411</v>
      </c>
      <c r="B3" s="107" t="s">
        <v>1007</v>
      </c>
      <c r="C3" s="107" t="s">
        <v>1410</v>
      </c>
      <c r="D3" s="15"/>
      <c r="E3" s="107"/>
      <c r="F3" s="107"/>
      <c r="G3" s="107"/>
      <c r="I3" s="15" t="s">
        <v>1548</v>
      </c>
    </row>
    <row r="4" spans="1:28">
      <c r="A4" s="107" t="s">
        <v>1412</v>
      </c>
      <c r="B4" s="107" t="s">
        <v>962</v>
      </c>
      <c r="C4" s="107" t="s">
        <v>1410</v>
      </c>
      <c r="D4" s="15"/>
      <c r="E4" s="107" t="s">
        <v>1412</v>
      </c>
      <c r="F4" s="107" t="s">
        <v>962</v>
      </c>
      <c r="G4" s="107" t="s">
        <v>1410</v>
      </c>
      <c r="I4" s="15" t="s">
        <v>1549</v>
      </c>
    </row>
    <row r="5" spans="1:28">
      <c r="A5" s="107" t="s">
        <v>1413</v>
      </c>
      <c r="B5" s="107" t="s">
        <v>962</v>
      </c>
      <c r="C5" s="107" t="s">
        <v>1410</v>
      </c>
      <c r="D5" s="15"/>
      <c r="E5" s="107" t="s">
        <v>1413</v>
      </c>
      <c r="F5" s="107" t="s">
        <v>962</v>
      </c>
      <c r="G5" s="107" t="s">
        <v>1410</v>
      </c>
      <c r="I5" s="15" t="s">
        <v>1550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1551</v>
      </c>
    </row>
    <row r="7" spans="1:28">
      <c r="A7" s="107" t="s">
        <v>1414</v>
      </c>
      <c r="B7" s="107" t="s">
        <v>962</v>
      </c>
      <c r="C7" s="107" t="s">
        <v>1410</v>
      </c>
      <c r="D7" s="15"/>
      <c r="E7" s="107" t="s">
        <v>1414</v>
      </c>
      <c r="F7" s="107" t="s">
        <v>962</v>
      </c>
      <c r="G7" s="107" t="s">
        <v>1410</v>
      </c>
      <c r="I7" s="159" t="s">
        <v>1552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1415</v>
      </c>
      <c r="B9" s="107" t="s">
        <v>962</v>
      </c>
      <c r="C9" s="107" t="s">
        <v>1410</v>
      </c>
      <c r="D9" s="15"/>
      <c r="E9" s="107" t="s">
        <v>1415</v>
      </c>
      <c r="F9" s="107" t="s">
        <v>962</v>
      </c>
      <c r="G9" s="107" t="s">
        <v>1410</v>
      </c>
      <c r="I9" s="1517" t="s">
        <v>1553</v>
      </c>
      <c r="J9" s="1523" t="s">
        <v>1554</v>
      </c>
      <c r="K9" s="108" t="s">
        <v>1555</v>
      </c>
      <c r="L9" s="228" t="s">
        <v>1557</v>
      </c>
      <c r="M9" s="1528" t="s">
        <v>1556</v>
      </c>
      <c r="N9" s="1529"/>
      <c r="O9" s="1529"/>
      <c r="P9" s="1529"/>
      <c r="Q9" s="1529"/>
      <c r="R9" s="1529"/>
      <c r="S9" s="1529"/>
      <c r="T9" s="1529"/>
      <c r="U9" s="1529"/>
      <c r="V9" s="1529"/>
      <c r="W9" s="1529"/>
      <c r="X9" s="1529"/>
      <c r="Y9" s="1529"/>
      <c r="Z9" s="1529"/>
      <c r="AA9" s="1529"/>
      <c r="AB9" s="1530"/>
    </row>
    <row r="10" spans="1:28">
      <c r="A10" s="107"/>
      <c r="B10" s="107"/>
      <c r="C10" s="107"/>
      <c r="D10" s="15"/>
      <c r="E10" s="107" t="s">
        <v>1416</v>
      </c>
      <c r="F10" s="107" t="s">
        <v>962</v>
      </c>
      <c r="G10" s="107" t="s">
        <v>1410</v>
      </c>
      <c r="I10" s="1518"/>
      <c r="J10" s="1515"/>
      <c r="K10" s="109" t="s">
        <v>1558</v>
      </c>
      <c r="L10" s="229" t="s">
        <v>1559</v>
      </c>
      <c r="M10" s="1520">
        <v>2012</v>
      </c>
      <c r="N10" s="1521"/>
      <c r="O10" s="1521"/>
      <c r="P10" s="1522"/>
      <c r="Q10" s="1531">
        <v>2013</v>
      </c>
      <c r="R10" s="1521"/>
      <c r="S10" s="1521"/>
      <c r="T10" s="1522"/>
      <c r="U10" s="1531">
        <v>2014</v>
      </c>
      <c r="V10" s="1521"/>
      <c r="W10" s="1521"/>
      <c r="X10" s="1522"/>
      <c r="Y10" s="1531">
        <v>2015</v>
      </c>
      <c r="Z10" s="1521"/>
      <c r="AA10" s="1521"/>
      <c r="AB10" s="1532"/>
    </row>
    <row r="11" spans="1:28">
      <c r="A11" s="107"/>
      <c r="B11" s="107"/>
      <c r="C11" s="107"/>
      <c r="D11" s="15"/>
      <c r="E11" s="107" t="s">
        <v>1417</v>
      </c>
      <c r="F11" s="107" t="s">
        <v>962</v>
      </c>
      <c r="G11" s="107" t="s">
        <v>1410</v>
      </c>
      <c r="I11" s="1518"/>
      <c r="J11" s="1515"/>
      <c r="K11" s="109" t="s">
        <v>1560</v>
      </c>
      <c r="L11" s="229" t="s">
        <v>1559</v>
      </c>
      <c r="M11" s="1520" t="s">
        <v>1546</v>
      </c>
      <c r="N11" s="1521"/>
      <c r="O11" s="1521" t="s">
        <v>1545</v>
      </c>
      <c r="P11" s="1522"/>
      <c r="Q11" s="1531" t="s">
        <v>1546</v>
      </c>
      <c r="R11" s="1521"/>
      <c r="S11" s="1521" t="s">
        <v>1545</v>
      </c>
      <c r="T11" s="1522"/>
      <c r="U11" s="1531" t="s">
        <v>1546</v>
      </c>
      <c r="V11" s="1521"/>
      <c r="W11" s="1521" t="s">
        <v>1545</v>
      </c>
      <c r="X11" s="1522"/>
      <c r="Y11" s="1531" t="s">
        <v>1546</v>
      </c>
      <c r="Z11" s="1521"/>
      <c r="AA11" s="1521" t="s">
        <v>1545</v>
      </c>
      <c r="AB11" s="1532"/>
    </row>
    <row r="12" spans="1:28" ht="14.25" thickBot="1">
      <c r="A12" s="107"/>
      <c r="B12" s="107"/>
      <c r="C12" s="107"/>
      <c r="D12" s="15"/>
      <c r="E12" s="107" t="s">
        <v>1418</v>
      </c>
      <c r="F12" s="107" t="s">
        <v>962</v>
      </c>
      <c r="G12" s="107" t="s">
        <v>1410</v>
      </c>
      <c r="I12" s="1519"/>
      <c r="J12" s="1524"/>
      <c r="K12" s="110" t="s">
        <v>1561</v>
      </c>
      <c r="L12" s="230" t="s">
        <v>1559</v>
      </c>
      <c r="M12" s="111" t="s">
        <v>1562</v>
      </c>
      <c r="N12" s="112" t="s">
        <v>1563</v>
      </c>
      <c r="O12" s="112" t="s">
        <v>1562</v>
      </c>
      <c r="P12" s="113" t="s">
        <v>1563</v>
      </c>
      <c r="Q12" s="114" t="s">
        <v>1562</v>
      </c>
      <c r="R12" s="112" t="s">
        <v>1563</v>
      </c>
      <c r="S12" s="112" t="s">
        <v>1562</v>
      </c>
      <c r="T12" s="113" t="s">
        <v>1563</v>
      </c>
      <c r="U12" s="114" t="s">
        <v>1562</v>
      </c>
      <c r="V12" s="112" t="s">
        <v>1563</v>
      </c>
      <c r="W12" s="112" t="s">
        <v>1562</v>
      </c>
      <c r="X12" s="113" t="s">
        <v>1563</v>
      </c>
      <c r="Y12" s="114" t="s">
        <v>1562</v>
      </c>
      <c r="Z12" s="112" t="s">
        <v>1563</v>
      </c>
      <c r="AA12" s="112" t="s">
        <v>1562</v>
      </c>
      <c r="AB12" s="110" t="s">
        <v>1563</v>
      </c>
    </row>
    <row r="13" spans="1:28">
      <c r="A13" s="107"/>
      <c r="B13" s="107"/>
      <c r="C13" s="107"/>
      <c r="D13" s="15"/>
      <c r="E13" s="107" t="s">
        <v>1419</v>
      </c>
      <c r="F13" s="107" t="s">
        <v>962</v>
      </c>
      <c r="G13" s="107" t="s">
        <v>1410</v>
      </c>
      <c r="I13" s="1517" t="s">
        <v>1564</v>
      </c>
      <c r="J13" s="1523" t="s">
        <v>1565</v>
      </c>
      <c r="K13" s="1525"/>
      <c r="L13" s="1534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1420</v>
      </c>
      <c r="B14" s="14" t="s">
        <v>1223</v>
      </c>
      <c r="C14" s="14" t="s">
        <v>1410</v>
      </c>
      <c r="D14" s="15"/>
      <c r="E14" s="14" t="s">
        <v>1420</v>
      </c>
      <c r="F14" s="14" t="s">
        <v>1223</v>
      </c>
      <c r="G14" s="14" t="s">
        <v>1410</v>
      </c>
      <c r="I14" s="1518"/>
      <c r="J14" s="1526" t="s">
        <v>1566</v>
      </c>
      <c r="K14" s="1527"/>
      <c r="L14" s="1535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1421</v>
      </c>
      <c r="B15" s="14" t="s">
        <v>1223</v>
      </c>
      <c r="C15" s="14" t="s">
        <v>1410</v>
      </c>
      <c r="D15" s="15"/>
      <c r="E15" s="14" t="s">
        <v>1421</v>
      </c>
      <c r="F15" s="14" t="s">
        <v>1223</v>
      </c>
      <c r="G15" s="14" t="s">
        <v>1410</v>
      </c>
      <c r="I15" s="1518"/>
      <c r="J15" s="1515" t="s">
        <v>1567</v>
      </c>
      <c r="K15" s="1516"/>
      <c r="L15" s="1535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1422</v>
      </c>
      <c r="B16" s="14" t="s">
        <v>1223</v>
      </c>
      <c r="C16" s="14" t="s">
        <v>1410</v>
      </c>
      <c r="D16" s="15"/>
      <c r="E16" s="14" t="s">
        <v>1422</v>
      </c>
      <c r="F16" s="14" t="s">
        <v>1223</v>
      </c>
      <c r="G16" s="14" t="s">
        <v>1410</v>
      </c>
      <c r="I16" s="1518"/>
      <c r="J16" s="1515" t="s">
        <v>1568</v>
      </c>
      <c r="K16" s="1516"/>
      <c r="L16" s="1535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1423</v>
      </c>
      <c r="B17" s="14" t="s">
        <v>1223</v>
      </c>
      <c r="C17" s="14" t="s">
        <v>1410</v>
      </c>
      <c r="D17" s="15"/>
      <c r="E17" s="14" t="s">
        <v>1423</v>
      </c>
      <c r="F17" s="14" t="s">
        <v>1223</v>
      </c>
      <c r="G17" s="14" t="s">
        <v>1410</v>
      </c>
      <c r="I17" s="1519"/>
      <c r="J17" s="1515" t="s">
        <v>1569</v>
      </c>
      <c r="K17" s="1516"/>
      <c r="L17" s="1536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1424</v>
      </c>
      <c r="B18" s="14" t="s">
        <v>1223</v>
      </c>
      <c r="C18" s="14" t="s">
        <v>1410</v>
      </c>
      <c r="D18" s="15"/>
      <c r="I18" s="1517" t="s">
        <v>1570</v>
      </c>
      <c r="J18" s="1523" t="s">
        <v>1571</v>
      </c>
      <c r="K18" s="1525"/>
      <c r="L18" s="1534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1425</v>
      </c>
      <c r="B19" s="14" t="s">
        <v>1223</v>
      </c>
      <c r="C19" s="14" t="s">
        <v>1410</v>
      </c>
      <c r="D19" s="15"/>
      <c r="I19" s="1518"/>
      <c r="J19" s="1515" t="s">
        <v>1572</v>
      </c>
      <c r="K19" s="1516"/>
      <c r="L19" s="1535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1426</v>
      </c>
      <c r="B20" s="14" t="s">
        <v>1223</v>
      </c>
      <c r="C20" s="14" t="s">
        <v>1410</v>
      </c>
      <c r="D20" s="15"/>
      <c r="I20" s="1518"/>
      <c r="J20" s="1515" t="s">
        <v>1573</v>
      </c>
      <c r="K20" s="1516"/>
      <c r="L20" s="1535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1427</v>
      </c>
      <c r="B21" s="14" t="s">
        <v>1223</v>
      </c>
      <c r="C21" s="14" t="s">
        <v>1410</v>
      </c>
      <c r="D21" s="15"/>
      <c r="I21" s="1518"/>
      <c r="J21" s="1515" t="s">
        <v>1574</v>
      </c>
      <c r="K21" s="1516"/>
      <c r="L21" s="1535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1428</v>
      </c>
      <c r="B22" s="14" t="s">
        <v>1223</v>
      </c>
      <c r="C22" s="14" t="s">
        <v>1410</v>
      </c>
      <c r="D22" s="15"/>
      <c r="I22" s="1519"/>
      <c r="J22" s="1524" t="s">
        <v>1575</v>
      </c>
      <c r="K22" s="1533"/>
      <c r="L22" s="1536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1429</v>
      </c>
      <c r="B23" s="14" t="s">
        <v>1223</v>
      </c>
      <c r="C23" s="14" t="s">
        <v>1410</v>
      </c>
      <c r="D23" s="15"/>
    </row>
    <row r="24" spans="1:28">
      <c r="A24" s="14" t="s">
        <v>1430</v>
      </c>
      <c r="B24" s="14" t="s">
        <v>1223</v>
      </c>
      <c r="C24" s="14" t="s">
        <v>1410</v>
      </c>
      <c r="D24" s="15"/>
      <c r="I24" s="155"/>
      <c r="J24" s="4" t="s">
        <v>1576</v>
      </c>
    </row>
    <row r="25" spans="1:28">
      <c r="A25" s="14" t="s">
        <v>1431</v>
      </c>
      <c r="B25" s="14" t="s">
        <v>1223</v>
      </c>
      <c r="C25" s="14" t="s">
        <v>1410</v>
      </c>
      <c r="D25" s="15"/>
      <c r="I25" s="156"/>
      <c r="J25" s="4" t="s">
        <v>1577</v>
      </c>
    </row>
    <row r="26" spans="1:28">
      <c r="A26" s="14" t="s">
        <v>1432</v>
      </c>
      <c r="B26" s="14" t="s">
        <v>1223</v>
      </c>
      <c r="C26" s="14" t="s">
        <v>1410</v>
      </c>
      <c r="D26" s="15"/>
      <c r="I26" s="160" t="s">
        <v>1578</v>
      </c>
      <c r="J26" s="4" t="s">
        <v>1579</v>
      </c>
    </row>
    <row r="27" spans="1:28">
      <c r="A27" s="14" t="s">
        <v>1433</v>
      </c>
      <c r="B27" s="14" t="s">
        <v>1223</v>
      </c>
      <c r="C27" s="14" t="s">
        <v>1410</v>
      </c>
      <c r="D27" s="15"/>
    </row>
    <row r="28" spans="1:28">
      <c r="A28" s="14" t="s">
        <v>1434</v>
      </c>
      <c r="B28" s="14" t="s">
        <v>1223</v>
      </c>
      <c r="C28" s="14" t="s">
        <v>1410</v>
      </c>
      <c r="D28" s="15"/>
    </row>
    <row r="29" spans="1:28">
      <c r="A29" s="14" t="s">
        <v>1435</v>
      </c>
      <c r="B29" s="14" t="s">
        <v>1223</v>
      </c>
      <c r="C29" s="14" t="s">
        <v>1410</v>
      </c>
      <c r="D29" s="15"/>
    </row>
    <row r="30" spans="1:28">
      <c r="A30" s="14" t="s">
        <v>1436</v>
      </c>
      <c r="B30" s="14" t="s">
        <v>1223</v>
      </c>
      <c r="C30" s="14" t="s">
        <v>1410</v>
      </c>
      <c r="D30" s="15"/>
    </row>
    <row r="31" spans="1:28">
      <c r="A31" s="14" t="s">
        <v>1437</v>
      </c>
      <c r="B31" s="14" t="s">
        <v>1223</v>
      </c>
      <c r="C31" s="14" t="s">
        <v>1410</v>
      </c>
      <c r="D31" s="15"/>
    </row>
    <row r="32" spans="1:28">
      <c r="A32" s="14" t="s">
        <v>1438</v>
      </c>
      <c r="B32" s="14" t="s">
        <v>1223</v>
      </c>
      <c r="C32" s="14" t="s">
        <v>1410</v>
      </c>
      <c r="D32" s="15"/>
    </row>
    <row r="33" spans="1:7">
      <c r="A33" s="14" t="s">
        <v>1439</v>
      </c>
      <c r="B33" s="14" t="s">
        <v>1223</v>
      </c>
      <c r="C33" s="14" t="s">
        <v>1410</v>
      </c>
      <c r="D33" s="15"/>
    </row>
    <row r="34" spans="1:7">
      <c r="A34" s="14" t="s">
        <v>1440</v>
      </c>
      <c r="B34" s="14" t="s">
        <v>1223</v>
      </c>
      <c r="C34" s="14" t="s">
        <v>1410</v>
      </c>
      <c r="D34" s="15"/>
    </row>
    <row r="35" spans="1:7">
      <c r="A35" s="14" t="s">
        <v>1441</v>
      </c>
      <c r="B35" s="14" t="s">
        <v>1223</v>
      </c>
      <c r="C35" s="14" t="s">
        <v>1410</v>
      </c>
      <c r="D35" s="15"/>
    </row>
    <row r="36" spans="1:7">
      <c r="A36" s="14" t="s">
        <v>1442</v>
      </c>
      <c r="B36" s="14" t="s">
        <v>1223</v>
      </c>
      <c r="C36" s="14" t="s">
        <v>1410</v>
      </c>
      <c r="D36" s="15"/>
    </row>
    <row r="37" spans="1:7">
      <c r="A37" s="14" t="s">
        <v>1443</v>
      </c>
      <c r="B37" s="14" t="s">
        <v>1223</v>
      </c>
      <c r="C37" s="14" t="s">
        <v>1410</v>
      </c>
      <c r="D37" s="15"/>
    </row>
    <row r="38" spans="1:7">
      <c r="A38" s="14" t="s">
        <v>1444</v>
      </c>
      <c r="B38" s="14" t="s">
        <v>1223</v>
      </c>
      <c r="C38" s="14" t="s">
        <v>1410</v>
      </c>
      <c r="D38" s="15"/>
      <c r="E38" s="14" t="s">
        <v>1444</v>
      </c>
      <c r="F38" s="14" t="s">
        <v>1223</v>
      </c>
      <c r="G38" s="14" t="s">
        <v>1410</v>
      </c>
    </row>
    <row r="39" spans="1:7">
      <c r="A39" s="14" t="s">
        <v>1445</v>
      </c>
      <c r="B39" s="14" t="s">
        <v>1223</v>
      </c>
      <c r="C39" s="14" t="s">
        <v>1410</v>
      </c>
      <c r="D39" s="15"/>
    </row>
    <row r="40" spans="1:7">
      <c r="A40" s="14" t="s">
        <v>1446</v>
      </c>
      <c r="B40" s="14" t="s">
        <v>1223</v>
      </c>
      <c r="C40" s="14" t="s">
        <v>1410</v>
      </c>
      <c r="D40" s="15"/>
    </row>
    <row r="41" spans="1:7">
      <c r="A41" s="14" t="s">
        <v>1447</v>
      </c>
      <c r="B41" s="14" t="s">
        <v>1223</v>
      </c>
      <c r="C41" s="14" t="s">
        <v>1410</v>
      </c>
      <c r="D41" s="15"/>
    </row>
    <row r="42" spans="1:7">
      <c r="A42" s="14" t="s">
        <v>1448</v>
      </c>
      <c r="B42" s="14" t="s">
        <v>1223</v>
      </c>
      <c r="C42" s="14" t="s">
        <v>1410</v>
      </c>
      <c r="D42" s="15"/>
    </row>
    <row r="43" spans="1:7">
      <c r="A43" s="14" t="s">
        <v>1449</v>
      </c>
      <c r="B43" s="14" t="s">
        <v>1223</v>
      </c>
      <c r="C43" s="14" t="s">
        <v>1410</v>
      </c>
      <c r="D43" s="15"/>
    </row>
    <row r="44" spans="1:7">
      <c r="A44" s="14" t="s">
        <v>1450</v>
      </c>
      <c r="B44" s="14" t="s">
        <v>1223</v>
      </c>
      <c r="C44" s="14" t="s">
        <v>1410</v>
      </c>
      <c r="D44" s="15"/>
    </row>
    <row r="45" spans="1:7">
      <c r="A45" s="14" t="s">
        <v>1451</v>
      </c>
      <c r="B45" s="14" t="s">
        <v>1223</v>
      </c>
      <c r="C45" s="14" t="s">
        <v>1410</v>
      </c>
      <c r="D45" s="15"/>
    </row>
    <row r="46" spans="1:7">
      <c r="A46" s="14" t="s">
        <v>1452</v>
      </c>
      <c r="B46" s="14" t="s">
        <v>1223</v>
      </c>
      <c r="C46" s="14" t="s">
        <v>1410</v>
      </c>
      <c r="D46" s="15"/>
    </row>
    <row r="47" spans="1:7">
      <c r="A47" s="14" t="s">
        <v>1453</v>
      </c>
      <c r="B47" s="14" t="s">
        <v>1223</v>
      </c>
      <c r="C47" s="14" t="s">
        <v>1410</v>
      </c>
      <c r="D47" s="15"/>
      <c r="E47" s="14" t="s">
        <v>1453</v>
      </c>
      <c r="F47" s="14" t="s">
        <v>1223</v>
      </c>
      <c r="G47" s="14" t="s">
        <v>1410</v>
      </c>
    </row>
    <row r="48" spans="1:7">
      <c r="A48" s="14" t="s">
        <v>1454</v>
      </c>
      <c r="B48" s="14" t="s">
        <v>1223</v>
      </c>
      <c r="C48" s="14" t="s">
        <v>1410</v>
      </c>
      <c r="D48" s="15"/>
      <c r="E48" s="14" t="s">
        <v>1454</v>
      </c>
      <c r="F48" s="14" t="s">
        <v>1223</v>
      </c>
      <c r="G48" s="14" t="s">
        <v>1410</v>
      </c>
    </row>
    <row r="49" spans="1:7">
      <c r="A49" s="14" t="s">
        <v>1455</v>
      </c>
      <c r="B49" s="14" t="s">
        <v>1223</v>
      </c>
      <c r="C49" s="14" t="s">
        <v>1410</v>
      </c>
      <c r="D49" s="15"/>
    </row>
    <row r="50" spans="1:7">
      <c r="A50" s="14" t="s">
        <v>1456</v>
      </c>
      <c r="B50" s="14" t="s">
        <v>1223</v>
      </c>
      <c r="C50" s="14" t="s">
        <v>1410</v>
      </c>
      <c r="D50" s="15"/>
      <c r="E50" s="14" t="s">
        <v>1456</v>
      </c>
      <c r="F50" s="14" t="s">
        <v>1223</v>
      </c>
      <c r="G50" s="14" t="s">
        <v>1410</v>
      </c>
    </row>
    <row r="51" spans="1:7">
      <c r="A51" s="14" t="s">
        <v>1457</v>
      </c>
      <c r="B51" s="14" t="s">
        <v>1223</v>
      </c>
      <c r="C51" s="14" t="s">
        <v>1410</v>
      </c>
      <c r="D51" s="15"/>
    </row>
    <row r="52" spans="1:7">
      <c r="A52" s="14" t="s">
        <v>1458</v>
      </c>
      <c r="B52" s="14" t="s">
        <v>1223</v>
      </c>
      <c r="C52" s="14" t="s">
        <v>1410</v>
      </c>
      <c r="D52" s="15"/>
    </row>
    <row r="53" spans="1:7">
      <c r="A53" s="14" t="s">
        <v>1459</v>
      </c>
      <c r="B53" s="14" t="s">
        <v>1223</v>
      </c>
      <c r="C53" s="14" t="s">
        <v>1410</v>
      </c>
      <c r="D53" s="15"/>
    </row>
    <row r="54" spans="1:7">
      <c r="A54" s="14" t="s">
        <v>1460</v>
      </c>
      <c r="B54" s="14" t="s">
        <v>1223</v>
      </c>
      <c r="C54" s="14" t="s">
        <v>1410</v>
      </c>
      <c r="D54" s="15"/>
    </row>
    <row r="55" spans="1:7">
      <c r="A55" s="14" t="s">
        <v>1461</v>
      </c>
      <c r="B55" s="14" t="s">
        <v>1223</v>
      </c>
      <c r="C55" s="14" t="s">
        <v>1410</v>
      </c>
      <c r="D55" s="15"/>
    </row>
    <row r="56" spans="1:7">
      <c r="A56" s="14"/>
      <c r="D56" s="15"/>
      <c r="E56" s="14" t="s">
        <v>1462</v>
      </c>
      <c r="F56" s="14" t="s">
        <v>1223</v>
      </c>
      <c r="G56" s="14" t="s">
        <v>1410</v>
      </c>
    </row>
    <row r="57" spans="1:7">
      <c r="A57" s="14"/>
      <c r="D57" s="15"/>
      <c r="E57" s="14" t="s">
        <v>1463</v>
      </c>
      <c r="F57" s="14" t="s">
        <v>1223</v>
      </c>
      <c r="G57" s="14" t="s">
        <v>1410</v>
      </c>
    </row>
    <row r="58" spans="1:7">
      <c r="A58" s="14"/>
      <c r="D58" s="15"/>
      <c r="E58" s="14" t="s">
        <v>1464</v>
      </c>
      <c r="F58" s="14" t="s">
        <v>1223</v>
      </c>
      <c r="G58" s="14" t="s">
        <v>1410</v>
      </c>
    </row>
    <row r="59" spans="1:7">
      <c r="A59" s="14"/>
      <c r="D59" s="15"/>
      <c r="E59" s="14" t="s">
        <v>1465</v>
      </c>
      <c r="F59" s="14" t="s">
        <v>1223</v>
      </c>
      <c r="G59" s="14" t="s">
        <v>1410</v>
      </c>
    </row>
    <row r="60" spans="1:7">
      <c r="A60" s="14"/>
      <c r="D60" s="15"/>
      <c r="E60" s="14" t="s">
        <v>1466</v>
      </c>
      <c r="F60" s="14" t="s">
        <v>1223</v>
      </c>
      <c r="G60" s="14" t="s">
        <v>1410</v>
      </c>
    </row>
    <row r="61" spans="1:7">
      <c r="A61" s="14"/>
      <c r="D61" s="15"/>
      <c r="E61" s="14" t="s">
        <v>1467</v>
      </c>
      <c r="F61" s="14" t="s">
        <v>1223</v>
      </c>
      <c r="G61" s="14" t="s">
        <v>1410</v>
      </c>
    </row>
    <row r="62" spans="1:7">
      <c r="A62" s="14"/>
      <c r="D62" s="15"/>
      <c r="E62" s="14" t="s">
        <v>1468</v>
      </c>
      <c r="F62" s="14" t="s">
        <v>1223</v>
      </c>
      <c r="G62" s="14" t="s">
        <v>1410</v>
      </c>
    </row>
    <row r="63" spans="1:7">
      <c r="A63" s="14"/>
      <c r="D63" s="15"/>
      <c r="E63" s="14" t="s">
        <v>1469</v>
      </c>
      <c r="F63" s="14" t="s">
        <v>1223</v>
      </c>
      <c r="G63" s="14" t="s">
        <v>1410</v>
      </c>
    </row>
    <row r="64" spans="1:7">
      <c r="A64" s="14"/>
      <c r="D64" s="15"/>
      <c r="E64" s="14" t="s">
        <v>1470</v>
      </c>
      <c r="F64" s="14" t="s">
        <v>1223</v>
      </c>
      <c r="G64" s="14" t="s">
        <v>1410</v>
      </c>
    </row>
    <row r="65" spans="1:7">
      <c r="A65" s="14"/>
      <c r="D65" s="15"/>
      <c r="E65" s="14" t="s">
        <v>1471</v>
      </c>
      <c r="F65" s="14" t="s">
        <v>1223</v>
      </c>
      <c r="G65" s="14" t="s">
        <v>1410</v>
      </c>
    </row>
    <row r="66" spans="1:7">
      <c r="A66" s="14"/>
      <c r="D66" s="15"/>
      <c r="E66" s="14" t="s">
        <v>1472</v>
      </c>
      <c r="F66" s="14" t="s">
        <v>1223</v>
      </c>
      <c r="G66" s="14" t="s">
        <v>1410</v>
      </c>
    </row>
    <row r="67" spans="1:7">
      <c r="A67" s="14"/>
      <c r="D67" s="15"/>
      <c r="E67" s="14" t="s">
        <v>1473</v>
      </c>
      <c r="F67" s="14" t="s">
        <v>1223</v>
      </c>
      <c r="G67" s="14" t="s">
        <v>1410</v>
      </c>
    </row>
    <row r="68" spans="1:7">
      <c r="A68" s="14"/>
      <c r="D68" s="15"/>
      <c r="E68" s="14" t="s">
        <v>1474</v>
      </c>
      <c r="F68" s="14" t="s">
        <v>1223</v>
      </c>
      <c r="G68" s="14" t="s">
        <v>1410</v>
      </c>
    </row>
    <row r="69" spans="1:7">
      <c r="A69" s="14"/>
      <c r="D69" s="15"/>
      <c r="E69" s="14" t="s">
        <v>1475</v>
      </c>
      <c r="F69" s="14" t="s">
        <v>1223</v>
      </c>
      <c r="G69" s="14" t="s">
        <v>1410</v>
      </c>
    </row>
    <row r="70" spans="1:7">
      <c r="A70" s="14"/>
      <c r="D70" s="15"/>
      <c r="E70" s="14" t="s">
        <v>1476</v>
      </c>
      <c r="F70" s="14" t="s">
        <v>1223</v>
      </c>
      <c r="G70" s="14" t="s">
        <v>1410</v>
      </c>
    </row>
    <row r="71" spans="1:7">
      <c r="A71" s="14"/>
      <c r="D71" s="15"/>
      <c r="E71" s="14" t="s">
        <v>1477</v>
      </c>
      <c r="F71" s="14" t="s">
        <v>1223</v>
      </c>
      <c r="G71" s="14" t="s">
        <v>1410</v>
      </c>
    </row>
    <row r="72" spans="1:7">
      <c r="A72" s="14"/>
      <c r="D72" s="15"/>
      <c r="E72" s="14" t="s">
        <v>1478</v>
      </c>
      <c r="F72" s="14" t="s">
        <v>1223</v>
      </c>
      <c r="G72" s="14" t="s">
        <v>1410</v>
      </c>
    </row>
    <row r="73" spans="1:7">
      <c r="A73" s="14"/>
      <c r="D73" s="15"/>
      <c r="E73" s="14" t="s">
        <v>1479</v>
      </c>
      <c r="F73" s="14" t="s">
        <v>1223</v>
      </c>
      <c r="G73" s="14" t="s">
        <v>1410</v>
      </c>
    </row>
    <row r="74" spans="1:7">
      <c r="A74" s="14"/>
      <c r="D74" s="15"/>
      <c r="E74" s="14" t="s">
        <v>1480</v>
      </c>
      <c r="F74" s="14" t="s">
        <v>1223</v>
      </c>
      <c r="G74" s="14" t="s">
        <v>1410</v>
      </c>
    </row>
    <row r="75" spans="1:7">
      <c r="A75" s="14"/>
      <c r="D75" s="15"/>
      <c r="E75" s="14" t="s">
        <v>1481</v>
      </c>
      <c r="F75" s="14" t="s">
        <v>1223</v>
      </c>
      <c r="G75" s="14" t="s">
        <v>1410</v>
      </c>
    </row>
    <row r="76" spans="1:7">
      <c r="A76" s="14"/>
      <c r="D76" s="15"/>
      <c r="E76" s="14" t="s">
        <v>1482</v>
      </c>
      <c r="F76" s="14" t="s">
        <v>1223</v>
      </c>
      <c r="G76" s="14" t="s">
        <v>1410</v>
      </c>
    </row>
    <row r="77" spans="1:7">
      <c r="A77" s="14"/>
      <c r="D77" s="15"/>
      <c r="E77" s="14" t="s">
        <v>1483</v>
      </c>
      <c r="F77" s="14" t="s">
        <v>1223</v>
      </c>
      <c r="G77" s="14" t="s">
        <v>1410</v>
      </c>
    </row>
    <row r="78" spans="1:7">
      <c r="A78" s="107" t="s">
        <v>1484</v>
      </c>
      <c r="B78" s="107" t="s">
        <v>1098</v>
      </c>
      <c r="C78" s="107" t="s">
        <v>1410</v>
      </c>
      <c r="D78" s="15"/>
      <c r="E78" s="107" t="s">
        <v>1484</v>
      </c>
      <c r="F78" s="107" t="s">
        <v>1098</v>
      </c>
      <c r="G78" s="107" t="s">
        <v>1410</v>
      </c>
    </row>
    <row r="79" spans="1:7">
      <c r="A79" s="107" t="s">
        <v>1485</v>
      </c>
      <c r="B79" s="107" t="s">
        <v>1098</v>
      </c>
      <c r="C79" s="107" t="s">
        <v>1410</v>
      </c>
      <c r="D79" s="15"/>
      <c r="E79" s="107" t="s">
        <v>1485</v>
      </c>
      <c r="F79" s="107" t="s">
        <v>1098</v>
      </c>
      <c r="G79" s="107" t="s">
        <v>1410</v>
      </c>
    </row>
    <row r="80" spans="1:7">
      <c r="A80" s="107"/>
      <c r="B80" s="107"/>
      <c r="C80" s="107"/>
      <c r="D80" s="15"/>
      <c r="E80" s="107" t="s">
        <v>1486</v>
      </c>
      <c r="F80" s="107" t="s">
        <v>1098</v>
      </c>
      <c r="G80" s="107" t="s">
        <v>1410</v>
      </c>
    </row>
    <row r="81" spans="1:7">
      <c r="A81" s="107"/>
      <c r="B81" s="107"/>
      <c r="C81" s="107"/>
      <c r="D81" s="15"/>
      <c r="E81" s="107" t="s">
        <v>1487</v>
      </c>
      <c r="F81" s="107" t="s">
        <v>1098</v>
      </c>
      <c r="G81" s="107" t="s">
        <v>1410</v>
      </c>
    </row>
    <row r="82" spans="1:7">
      <c r="A82" s="107" t="s">
        <v>1488</v>
      </c>
      <c r="B82" s="107" t="s">
        <v>1098</v>
      </c>
      <c r="C82" s="107" t="s">
        <v>1410</v>
      </c>
      <c r="D82" s="15"/>
      <c r="E82" s="107" t="s">
        <v>1488</v>
      </c>
      <c r="F82" s="107" t="s">
        <v>1098</v>
      </c>
      <c r="G82" s="107" t="s">
        <v>1410</v>
      </c>
    </row>
    <row r="83" spans="1:7">
      <c r="A83" s="107" t="s">
        <v>1489</v>
      </c>
      <c r="B83" s="107" t="s">
        <v>1098</v>
      </c>
      <c r="C83" s="107" t="s">
        <v>1410</v>
      </c>
      <c r="D83" s="15"/>
      <c r="E83" s="107" t="s">
        <v>1489</v>
      </c>
      <c r="F83" s="107" t="s">
        <v>1098</v>
      </c>
      <c r="G83" s="107" t="s">
        <v>1410</v>
      </c>
    </row>
    <row r="84" spans="1:7">
      <c r="A84" s="107" t="s">
        <v>1490</v>
      </c>
      <c r="B84" s="107" t="s">
        <v>1098</v>
      </c>
      <c r="C84" s="107" t="s">
        <v>1410</v>
      </c>
      <c r="D84" s="15"/>
      <c r="E84" s="107" t="s">
        <v>1490</v>
      </c>
      <c r="F84" s="107" t="s">
        <v>1098</v>
      </c>
      <c r="G84" s="107" t="s">
        <v>1410</v>
      </c>
    </row>
    <row r="85" spans="1:7">
      <c r="A85" s="107" t="s">
        <v>1491</v>
      </c>
      <c r="B85" s="107" t="s">
        <v>1098</v>
      </c>
      <c r="C85" s="107" t="s">
        <v>1410</v>
      </c>
      <c r="D85" s="15"/>
      <c r="E85" s="107" t="s">
        <v>1491</v>
      </c>
      <c r="F85" s="107" t="s">
        <v>1098</v>
      </c>
      <c r="G85" s="107" t="s">
        <v>1410</v>
      </c>
    </row>
    <row r="86" spans="1:7">
      <c r="A86" s="107" t="s">
        <v>1492</v>
      </c>
      <c r="B86" s="107" t="s">
        <v>1098</v>
      </c>
      <c r="C86" s="107" t="s">
        <v>1410</v>
      </c>
      <c r="D86" s="15"/>
      <c r="E86" s="107"/>
      <c r="F86" s="107"/>
      <c r="G86" s="107"/>
    </row>
    <row r="87" spans="1:7">
      <c r="A87" s="107" t="s">
        <v>1493</v>
      </c>
      <c r="B87" s="107" t="s">
        <v>1098</v>
      </c>
      <c r="C87" s="107" t="s">
        <v>1410</v>
      </c>
      <c r="D87" s="15"/>
      <c r="E87" s="107"/>
      <c r="F87" s="107"/>
      <c r="G87" s="107"/>
    </row>
    <row r="88" spans="1:7">
      <c r="A88" s="107" t="s">
        <v>1494</v>
      </c>
      <c r="B88" s="107" t="s">
        <v>1098</v>
      </c>
      <c r="C88" s="107" t="s">
        <v>1410</v>
      </c>
      <c r="D88" s="15"/>
      <c r="E88" s="107"/>
      <c r="F88" s="107"/>
      <c r="G88" s="107"/>
    </row>
    <row r="89" spans="1:7">
      <c r="A89" s="107" t="s">
        <v>1495</v>
      </c>
      <c r="B89" s="107" t="s">
        <v>1098</v>
      </c>
      <c r="C89" s="107" t="s">
        <v>1410</v>
      </c>
      <c r="D89" s="15"/>
      <c r="E89" s="107"/>
      <c r="F89" s="107"/>
      <c r="G89" s="107"/>
    </row>
    <row r="90" spans="1:7">
      <c r="A90" s="107" t="s">
        <v>1496</v>
      </c>
      <c r="B90" s="107" t="s">
        <v>1098</v>
      </c>
      <c r="C90" s="107" t="s">
        <v>1410</v>
      </c>
      <c r="D90" s="15"/>
      <c r="E90" s="107"/>
      <c r="F90" s="107"/>
      <c r="G90" s="107"/>
    </row>
    <row r="91" spans="1:7">
      <c r="A91" s="107" t="s">
        <v>1497</v>
      </c>
      <c r="B91" s="107" t="s">
        <v>1098</v>
      </c>
      <c r="C91" s="107" t="s">
        <v>1410</v>
      </c>
      <c r="D91" s="15"/>
      <c r="E91" s="107"/>
      <c r="F91" s="107"/>
      <c r="G91" s="107"/>
    </row>
    <row r="92" spans="1:7">
      <c r="A92" s="107" t="s">
        <v>1498</v>
      </c>
      <c r="B92" s="107" t="s">
        <v>1098</v>
      </c>
      <c r="C92" s="107" t="s">
        <v>1410</v>
      </c>
      <c r="D92" s="15"/>
      <c r="E92" s="107"/>
      <c r="F92" s="107"/>
      <c r="G92" s="107"/>
    </row>
    <row r="93" spans="1:7">
      <c r="A93" s="107" t="s">
        <v>1499</v>
      </c>
      <c r="B93" s="107" t="s">
        <v>1098</v>
      </c>
      <c r="C93" s="107" t="s">
        <v>1410</v>
      </c>
      <c r="D93" s="15"/>
      <c r="E93" s="107"/>
      <c r="F93" s="107"/>
      <c r="G93" s="107"/>
    </row>
    <row r="94" spans="1:7">
      <c r="A94" s="107" t="s">
        <v>1500</v>
      </c>
      <c r="B94" s="107" t="s">
        <v>1098</v>
      </c>
      <c r="C94" s="107" t="s">
        <v>1410</v>
      </c>
      <c r="D94" s="15"/>
      <c r="E94" s="107"/>
      <c r="F94" s="107"/>
      <c r="G94" s="107"/>
    </row>
    <row r="95" spans="1:7">
      <c r="A95" s="107" t="s">
        <v>1501</v>
      </c>
      <c r="B95" s="107" t="s">
        <v>1098</v>
      </c>
      <c r="C95" s="107" t="s">
        <v>1410</v>
      </c>
      <c r="D95" s="15"/>
      <c r="E95" s="107"/>
      <c r="F95" s="107"/>
      <c r="G95" s="107"/>
    </row>
    <row r="96" spans="1:7">
      <c r="A96" s="107" t="s">
        <v>1502</v>
      </c>
      <c r="B96" s="107" t="s">
        <v>1098</v>
      </c>
      <c r="C96" s="107" t="s">
        <v>1410</v>
      </c>
      <c r="D96" s="15"/>
      <c r="E96" s="107"/>
      <c r="F96" s="107"/>
      <c r="G96" s="107"/>
    </row>
    <row r="97" spans="1:7">
      <c r="A97" s="107" t="s">
        <v>1503</v>
      </c>
      <c r="B97" s="107" t="s">
        <v>1098</v>
      </c>
      <c r="C97" s="107" t="s">
        <v>1410</v>
      </c>
      <c r="D97" s="15"/>
      <c r="E97" s="107"/>
      <c r="F97" s="107"/>
      <c r="G97" s="107"/>
    </row>
    <row r="98" spans="1:7">
      <c r="A98" s="14" t="s">
        <v>1504</v>
      </c>
      <c r="B98" s="14" t="s">
        <v>1271</v>
      </c>
      <c r="C98" s="14" t="s">
        <v>1505</v>
      </c>
      <c r="D98" s="15"/>
    </row>
    <row r="99" spans="1:7">
      <c r="A99" s="14" t="s">
        <v>1506</v>
      </c>
      <c r="B99" s="14" t="s">
        <v>1271</v>
      </c>
      <c r="C99" s="14" t="s">
        <v>1505</v>
      </c>
      <c r="D99" s="15"/>
    </row>
    <row r="100" spans="1:7">
      <c r="A100" s="14" t="s">
        <v>1507</v>
      </c>
      <c r="B100" s="14" t="s">
        <v>1271</v>
      </c>
      <c r="C100" s="14" t="s">
        <v>1505</v>
      </c>
      <c r="D100" s="15"/>
    </row>
    <row r="101" spans="1:7">
      <c r="A101" s="14" t="s">
        <v>1508</v>
      </c>
      <c r="B101" s="14" t="s">
        <v>1271</v>
      </c>
      <c r="C101" s="14" t="s">
        <v>1505</v>
      </c>
      <c r="D101" s="15"/>
    </row>
    <row r="102" spans="1:7">
      <c r="A102" s="14" t="s">
        <v>1509</v>
      </c>
      <c r="B102" s="14" t="s">
        <v>1271</v>
      </c>
      <c r="C102" s="14" t="s">
        <v>1505</v>
      </c>
      <c r="D102" s="15"/>
    </row>
    <row r="103" spans="1:7">
      <c r="A103" s="107" t="s">
        <v>1510</v>
      </c>
      <c r="B103" s="107" t="s">
        <v>1107</v>
      </c>
      <c r="C103" s="107" t="s">
        <v>1410</v>
      </c>
      <c r="D103" s="15"/>
      <c r="E103" s="107" t="s">
        <v>1510</v>
      </c>
      <c r="F103" s="107" t="s">
        <v>1107</v>
      </c>
      <c r="G103" s="107" t="s">
        <v>1410</v>
      </c>
    </row>
    <row r="104" spans="1:7">
      <c r="A104" s="107" t="s">
        <v>1511</v>
      </c>
      <c r="B104" s="107" t="s">
        <v>1107</v>
      </c>
      <c r="C104" s="107" t="s">
        <v>1410</v>
      </c>
      <c r="D104" s="15"/>
      <c r="E104" s="107" t="s">
        <v>1511</v>
      </c>
      <c r="F104" s="107" t="s">
        <v>1107</v>
      </c>
      <c r="G104" s="107" t="s">
        <v>1410</v>
      </c>
    </row>
    <row r="105" spans="1:7">
      <c r="A105" s="107" t="s">
        <v>1512</v>
      </c>
      <c r="B105" s="107" t="s">
        <v>1107</v>
      </c>
      <c r="C105" s="107" t="s">
        <v>1410</v>
      </c>
      <c r="D105" s="15"/>
      <c r="E105" s="107" t="s">
        <v>1512</v>
      </c>
      <c r="F105" s="107" t="s">
        <v>1107</v>
      </c>
      <c r="G105" s="107" t="s">
        <v>1410</v>
      </c>
    </row>
    <row r="106" spans="1:7">
      <c r="A106" s="107" t="s">
        <v>1513</v>
      </c>
      <c r="B106" s="107" t="s">
        <v>1107</v>
      </c>
      <c r="C106" s="107" t="s">
        <v>1410</v>
      </c>
      <c r="D106" s="15"/>
      <c r="E106" s="107" t="s">
        <v>1513</v>
      </c>
      <c r="F106" s="107" t="s">
        <v>1107</v>
      </c>
      <c r="G106" s="107" t="s">
        <v>1410</v>
      </c>
    </row>
    <row r="107" spans="1:7">
      <c r="A107" s="107" t="s">
        <v>1514</v>
      </c>
      <c r="B107" s="107" t="s">
        <v>1107</v>
      </c>
      <c r="C107" s="107" t="s">
        <v>1410</v>
      </c>
      <c r="D107" s="15"/>
      <c r="E107" s="107" t="s">
        <v>1514</v>
      </c>
      <c r="F107" s="107" t="s">
        <v>1107</v>
      </c>
      <c r="G107" s="107" t="s">
        <v>1410</v>
      </c>
    </row>
    <row r="108" spans="1:7">
      <c r="A108" s="107" t="s">
        <v>1515</v>
      </c>
      <c r="B108" s="107" t="s">
        <v>1107</v>
      </c>
      <c r="C108" s="107" t="s">
        <v>1410</v>
      </c>
      <c r="D108" s="15"/>
      <c r="E108" s="107" t="s">
        <v>1515</v>
      </c>
      <c r="F108" s="107" t="s">
        <v>1107</v>
      </c>
      <c r="G108" s="107" t="s">
        <v>1410</v>
      </c>
    </row>
    <row r="109" spans="1:7">
      <c r="A109" s="107" t="s">
        <v>1516</v>
      </c>
      <c r="B109" s="107" t="s">
        <v>1107</v>
      </c>
      <c r="C109" s="107" t="s">
        <v>1410</v>
      </c>
      <c r="D109" s="15"/>
      <c r="E109" s="107" t="s">
        <v>1516</v>
      </c>
      <c r="F109" s="107" t="s">
        <v>1107</v>
      </c>
      <c r="G109" s="107" t="s">
        <v>1410</v>
      </c>
    </row>
    <row r="110" spans="1:7">
      <c r="A110" s="107" t="s">
        <v>1517</v>
      </c>
      <c r="B110" s="107" t="s">
        <v>1107</v>
      </c>
      <c r="C110" s="107" t="s">
        <v>1410</v>
      </c>
      <c r="D110" s="15"/>
      <c r="E110" s="107" t="s">
        <v>1517</v>
      </c>
      <c r="F110" s="107" t="s">
        <v>1107</v>
      </c>
      <c r="G110" s="107" t="s">
        <v>1410</v>
      </c>
    </row>
    <row r="111" spans="1:7">
      <c r="A111" s="107" t="s">
        <v>1518</v>
      </c>
      <c r="B111" s="107" t="s">
        <v>1107</v>
      </c>
      <c r="C111" s="107" t="s">
        <v>1410</v>
      </c>
      <c r="D111" s="15"/>
      <c r="E111" s="107" t="s">
        <v>1518</v>
      </c>
      <c r="F111" s="107" t="s">
        <v>1107</v>
      </c>
      <c r="G111" s="107" t="s">
        <v>1410</v>
      </c>
    </row>
    <row r="112" spans="1:7">
      <c r="A112" s="107" t="s">
        <v>1519</v>
      </c>
      <c r="B112" s="107" t="s">
        <v>1107</v>
      </c>
      <c r="C112" s="107" t="s">
        <v>1410</v>
      </c>
      <c r="D112" s="15"/>
      <c r="E112" s="107" t="s">
        <v>1519</v>
      </c>
      <c r="F112" s="107" t="s">
        <v>1107</v>
      </c>
      <c r="G112" s="107" t="s">
        <v>1410</v>
      </c>
    </row>
    <row r="113" spans="1:7">
      <c r="A113" s="107" t="s">
        <v>1520</v>
      </c>
      <c r="B113" s="107" t="s">
        <v>1107</v>
      </c>
      <c r="C113" s="107" t="s">
        <v>1410</v>
      </c>
      <c r="D113" s="15"/>
      <c r="E113" s="107" t="s">
        <v>1520</v>
      </c>
      <c r="F113" s="107" t="s">
        <v>1107</v>
      </c>
      <c r="G113" s="107" t="s">
        <v>1410</v>
      </c>
    </row>
    <row r="114" spans="1:7">
      <c r="A114" s="107" t="s">
        <v>1521</v>
      </c>
      <c r="B114" s="107" t="s">
        <v>1107</v>
      </c>
      <c r="C114" s="107" t="s">
        <v>1410</v>
      </c>
      <c r="D114" s="15"/>
      <c r="E114" s="107" t="s">
        <v>1521</v>
      </c>
      <c r="F114" s="107" t="s">
        <v>1107</v>
      </c>
      <c r="G114" s="107" t="s">
        <v>1410</v>
      </c>
    </row>
    <row r="115" spans="1:7">
      <c r="A115" s="107" t="s">
        <v>1522</v>
      </c>
      <c r="B115" s="107" t="s">
        <v>1107</v>
      </c>
      <c r="C115" s="107" t="s">
        <v>1410</v>
      </c>
      <c r="D115" s="15"/>
      <c r="E115" s="107" t="s">
        <v>1522</v>
      </c>
      <c r="F115" s="107" t="s">
        <v>1107</v>
      </c>
      <c r="G115" s="107" t="s">
        <v>1410</v>
      </c>
    </row>
    <row r="116" spans="1:7">
      <c r="A116" s="107" t="s">
        <v>1523</v>
      </c>
      <c r="B116" s="107" t="s">
        <v>1107</v>
      </c>
      <c r="C116" s="107" t="s">
        <v>1410</v>
      </c>
      <c r="D116" s="15"/>
      <c r="E116" s="107" t="s">
        <v>1523</v>
      </c>
      <c r="F116" s="107" t="s">
        <v>1107</v>
      </c>
      <c r="G116" s="107" t="s">
        <v>1410</v>
      </c>
    </row>
    <row r="117" spans="1:7">
      <c r="A117" s="107" t="s">
        <v>1524</v>
      </c>
      <c r="B117" s="107" t="s">
        <v>1107</v>
      </c>
      <c r="C117" s="107" t="s">
        <v>1410</v>
      </c>
      <c r="D117" s="15"/>
      <c r="E117" s="107" t="s">
        <v>1524</v>
      </c>
      <c r="F117" s="107" t="s">
        <v>1107</v>
      </c>
      <c r="G117" s="107" t="s">
        <v>1410</v>
      </c>
    </row>
    <row r="118" spans="1:7">
      <c r="A118" s="107" t="s">
        <v>1525</v>
      </c>
      <c r="B118" s="107" t="s">
        <v>1107</v>
      </c>
      <c r="C118" s="107" t="s">
        <v>1410</v>
      </c>
      <c r="D118" s="15"/>
      <c r="E118" s="107" t="s">
        <v>1525</v>
      </c>
      <c r="F118" s="107" t="s">
        <v>1107</v>
      </c>
      <c r="G118" s="107" t="s">
        <v>1410</v>
      </c>
    </row>
    <row r="119" spans="1:7">
      <c r="A119" s="107"/>
      <c r="B119" s="107"/>
      <c r="C119" s="107"/>
      <c r="D119" s="15"/>
      <c r="E119" s="107" t="s">
        <v>1526</v>
      </c>
      <c r="F119" s="107" t="s">
        <v>1107</v>
      </c>
      <c r="G119" s="107" t="s">
        <v>1410</v>
      </c>
    </row>
    <row r="120" spans="1:7">
      <c r="A120" s="107"/>
      <c r="B120" s="107"/>
      <c r="C120" s="107"/>
      <c r="D120" s="15"/>
      <c r="E120" s="107" t="s">
        <v>1527</v>
      </c>
      <c r="F120" s="107" t="s">
        <v>1107</v>
      </c>
      <c r="G120" s="107" t="s">
        <v>1410</v>
      </c>
    </row>
    <row r="121" spans="1:7">
      <c r="A121" s="107"/>
      <c r="B121" s="107"/>
      <c r="C121" s="107"/>
      <c r="D121" s="15"/>
      <c r="E121" s="107" t="s">
        <v>1528</v>
      </c>
      <c r="F121" s="107" t="s">
        <v>1107</v>
      </c>
      <c r="G121" s="107" t="s">
        <v>1410</v>
      </c>
    </row>
    <row r="122" spans="1:7">
      <c r="A122" s="107"/>
      <c r="B122" s="107"/>
      <c r="C122" s="107"/>
      <c r="D122" s="15"/>
      <c r="E122" s="107" t="s">
        <v>1529</v>
      </c>
      <c r="F122" s="107" t="s">
        <v>1107</v>
      </c>
      <c r="G122" s="107" t="s">
        <v>1410</v>
      </c>
    </row>
    <row r="123" spans="1:7">
      <c r="A123" s="107"/>
      <c r="B123" s="107"/>
      <c r="C123" s="107"/>
      <c r="D123" s="15"/>
      <c r="E123" s="107" t="s">
        <v>1530</v>
      </c>
      <c r="F123" s="107" t="s">
        <v>1107</v>
      </c>
      <c r="G123" s="107" t="s">
        <v>1410</v>
      </c>
    </row>
    <row r="124" spans="1:7">
      <c r="A124" s="107"/>
      <c r="B124" s="107"/>
      <c r="C124" s="107"/>
      <c r="D124" s="15"/>
      <c r="E124" s="107" t="s">
        <v>1531</v>
      </c>
      <c r="F124" s="107" t="s">
        <v>1107</v>
      </c>
      <c r="G124" s="107" t="s">
        <v>1410</v>
      </c>
    </row>
    <row r="125" spans="1:7">
      <c r="A125" s="107"/>
      <c r="B125" s="107"/>
      <c r="C125" s="107"/>
      <c r="D125" s="15"/>
      <c r="E125" s="107" t="s">
        <v>1532</v>
      </c>
      <c r="F125" s="107" t="s">
        <v>1107</v>
      </c>
      <c r="G125" s="107" t="s">
        <v>1410</v>
      </c>
    </row>
    <row r="126" spans="1:7">
      <c r="A126" s="107"/>
      <c r="B126" s="107"/>
      <c r="C126" s="107"/>
      <c r="D126" s="15"/>
      <c r="E126" s="107" t="s">
        <v>1533</v>
      </c>
      <c r="F126" s="107" t="s">
        <v>1107</v>
      </c>
      <c r="G126" s="107" t="s">
        <v>1410</v>
      </c>
    </row>
    <row r="127" spans="1:7">
      <c r="A127" s="107"/>
      <c r="B127" s="107"/>
      <c r="C127" s="107"/>
      <c r="D127" s="15"/>
      <c r="E127" s="107" t="s">
        <v>1534</v>
      </c>
      <c r="F127" s="107" t="s">
        <v>1107</v>
      </c>
      <c r="G127" s="107" t="s">
        <v>1410</v>
      </c>
    </row>
    <row r="128" spans="1:7">
      <c r="A128" s="107"/>
      <c r="B128" s="107"/>
      <c r="C128" s="107"/>
      <c r="D128" s="15"/>
      <c r="E128" s="107" t="s">
        <v>1535</v>
      </c>
      <c r="F128" s="107" t="s">
        <v>1107</v>
      </c>
      <c r="G128" s="107" t="s">
        <v>1410</v>
      </c>
    </row>
    <row r="129" spans="1:7">
      <c r="A129" s="107"/>
      <c r="B129" s="107"/>
      <c r="C129" s="107"/>
      <c r="D129" s="15"/>
      <c r="E129" s="107" t="s">
        <v>0</v>
      </c>
      <c r="F129" s="107" t="s">
        <v>1107</v>
      </c>
      <c r="G129" s="107" t="s">
        <v>1410</v>
      </c>
    </row>
    <row r="130" spans="1:7">
      <c r="A130" s="107"/>
      <c r="B130" s="107"/>
      <c r="C130" s="107"/>
      <c r="D130" s="15"/>
      <c r="E130" s="107" t="s">
        <v>1</v>
      </c>
      <c r="F130" s="107" t="s">
        <v>1107</v>
      </c>
      <c r="G130" s="107" t="s">
        <v>1410</v>
      </c>
    </row>
    <row r="131" spans="1:7">
      <c r="A131" s="107"/>
      <c r="B131" s="107"/>
      <c r="C131" s="107"/>
      <c r="D131" s="15"/>
      <c r="E131" s="107" t="s">
        <v>2</v>
      </c>
      <c r="F131" s="107" t="s">
        <v>1107</v>
      </c>
      <c r="G131" s="107" t="s">
        <v>1410</v>
      </c>
    </row>
    <row r="132" spans="1:7">
      <c r="A132" s="107"/>
      <c r="B132" s="107"/>
      <c r="C132" s="107"/>
      <c r="D132" s="15"/>
      <c r="E132" s="107" t="s">
        <v>3</v>
      </c>
      <c r="F132" s="107" t="s">
        <v>1107</v>
      </c>
      <c r="G132" s="107" t="s">
        <v>1410</v>
      </c>
    </row>
    <row r="133" spans="1:7">
      <c r="A133" s="107"/>
      <c r="B133" s="107"/>
      <c r="C133" s="107"/>
      <c r="D133" s="15"/>
      <c r="E133" s="107" t="s">
        <v>4</v>
      </c>
      <c r="F133" s="107" t="s">
        <v>1107</v>
      </c>
      <c r="G133" s="107" t="s">
        <v>1410</v>
      </c>
    </row>
    <row r="134" spans="1:7">
      <c r="A134" s="14" t="s">
        <v>5</v>
      </c>
      <c r="B134" s="14" t="s">
        <v>1219</v>
      </c>
      <c r="C134" s="14" t="s">
        <v>1505</v>
      </c>
      <c r="D134" s="15"/>
    </row>
    <row r="135" spans="1:7">
      <c r="A135" s="14" t="s">
        <v>6</v>
      </c>
      <c r="B135" s="14" t="s">
        <v>1219</v>
      </c>
      <c r="C135" s="14" t="s">
        <v>1505</v>
      </c>
      <c r="D135" s="15"/>
    </row>
    <row r="136" spans="1:7">
      <c r="A136" s="14" t="s">
        <v>7</v>
      </c>
      <c r="B136" s="14" t="s">
        <v>1219</v>
      </c>
      <c r="C136" s="14" t="s">
        <v>1505</v>
      </c>
      <c r="D136" s="15"/>
    </row>
    <row r="137" spans="1:7">
      <c r="A137" s="14" t="s">
        <v>8</v>
      </c>
      <c r="B137" s="14" t="s">
        <v>1219</v>
      </c>
      <c r="C137" s="14" t="s">
        <v>1505</v>
      </c>
      <c r="D137" s="15"/>
    </row>
    <row r="138" spans="1:7">
      <c r="A138" s="14" t="s">
        <v>9</v>
      </c>
      <c r="B138" s="14" t="s">
        <v>1219</v>
      </c>
      <c r="C138" s="14" t="s">
        <v>1505</v>
      </c>
      <c r="D138" s="15"/>
      <c r="E138" s="14" t="s">
        <v>9</v>
      </c>
      <c r="F138" s="14" t="s">
        <v>1219</v>
      </c>
      <c r="G138" s="14" t="s">
        <v>1505</v>
      </c>
    </row>
    <row r="139" spans="1:7">
      <c r="A139" s="14" t="s">
        <v>10</v>
      </c>
      <c r="B139" s="14" t="s">
        <v>1219</v>
      </c>
      <c r="C139" s="14" t="s">
        <v>11</v>
      </c>
      <c r="D139" s="15"/>
    </row>
    <row r="140" spans="1:7">
      <c r="A140" s="14" t="s">
        <v>12</v>
      </c>
      <c r="B140" s="14" t="s">
        <v>1219</v>
      </c>
      <c r="C140" s="14" t="s">
        <v>11</v>
      </c>
      <c r="D140" s="15"/>
    </row>
    <row r="141" spans="1:7">
      <c r="A141" s="14" t="s">
        <v>13</v>
      </c>
      <c r="B141" s="14" t="s">
        <v>1219</v>
      </c>
      <c r="C141" s="14" t="s">
        <v>1410</v>
      </c>
      <c r="D141" s="15"/>
    </row>
    <row r="142" spans="1:7">
      <c r="A142" s="14" t="s">
        <v>14</v>
      </c>
      <c r="B142" s="14" t="s">
        <v>1219</v>
      </c>
      <c r="C142" s="14" t="s">
        <v>1410</v>
      </c>
      <c r="D142" s="15"/>
    </row>
    <row r="143" spans="1:7">
      <c r="A143" s="14" t="s">
        <v>15</v>
      </c>
      <c r="B143" s="14" t="s">
        <v>1219</v>
      </c>
      <c r="C143" s="14" t="s">
        <v>1410</v>
      </c>
      <c r="D143" s="15"/>
    </row>
    <row r="144" spans="1:7">
      <c r="A144" s="14" t="s">
        <v>16</v>
      </c>
      <c r="B144" s="14" t="s">
        <v>1219</v>
      </c>
      <c r="C144" s="14" t="s">
        <v>1410</v>
      </c>
      <c r="D144" s="15"/>
    </row>
    <row r="145" spans="1:7">
      <c r="A145" s="14" t="s">
        <v>17</v>
      </c>
      <c r="B145" s="14" t="s">
        <v>1219</v>
      </c>
      <c r="C145" s="14" t="s">
        <v>1410</v>
      </c>
      <c r="D145" s="15"/>
    </row>
    <row r="146" spans="1:7">
      <c r="A146" s="14" t="s">
        <v>18</v>
      </c>
      <c r="B146" s="14" t="s">
        <v>1219</v>
      </c>
      <c r="C146" s="14" t="s">
        <v>1410</v>
      </c>
      <c r="D146" s="15"/>
    </row>
    <row r="147" spans="1:7">
      <c r="A147" s="14" t="s">
        <v>19</v>
      </c>
      <c r="B147" s="14" t="s">
        <v>1219</v>
      </c>
      <c r="C147" s="14" t="s">
        <v>1410</v>
      </c>
      <c r="D147" s="15"/>
      <c r="E147" s="14" t="s">
        <v>19</v>
      </c>
      <c r="F147" s="14" t="s">
        <v>1219</v>
      </c>
      <c r="G147" s="14" t="s">
        <v>1410</v>
      </c>
    </row>
    <row r="148" spans="1:7">
      <c r="A148" s="14" t="s">
        <v>20</v>
      </c>
      <c r="B148" s="14" t="s">
        <v>1219</v>
      </c>
      <c r="C148" s="14" t="s">
        <v>1410</v>
      </c>
      <c r="D148" s="15"/>
      <c r="E148" s="14" t="s">
        <v>20</v>
      </c>
      <c r="F148" s="14" t="s">
        <v>1219</v>
      </c>
      <c r="G148" s="14" t="s">
        <v>1410</v>
      </c>
    </row>
    <row r="149" spans="1:7">
      <c r="A149" s="14" t="s">
        <v>21</v>
      </c>
      <c r="B149" s="14" t="s">
        <v>1219</v>
      </c>
      <c r="C149" s="14" t="s">
        <v>1410</v>
      </c>
      <c r="D149" s="15"/>
    </row>
    <row r="150" spans="1:7">
      <c r="A150" s="14" t="s">
        <v>22</v>
      </c>
      <c r="B150" s="14" t="s">
        <v>1219</v>
      </c>
      <c r="C150" s="14" t="s">
        <v>1410</v>
      </c>
      <c r="D150" s="15"/>
    </row>
    <row r="151" spans="1:7">
      <c r="A151" s="14" t="s">
        <v>23</v>
      </c>
      <c r="B151" s="14" t="s">
        <v>1219</v>
      </c>
      <c r="C151" s="14" t="s">
        <v>1410</v>
      </c>
      <c r="D151" s="15"/>
    </row>
    <row r="152" spans="1:7">
      <c r="A152" s="14" t="s">
        <v>24</v>
      </c>
      <c r="B152" s="14" t="s">
        <v>1219</v>
      </c>
      <c r="C152" s="14" t="s">
        <v>1410</v>
      </c>
      <c r="D152" s="15"/>
    </row>
    <row r="153" spans="1:7">
      <c r="A153" s="14" t="s">
        <v>25</v>
      </c>
      <c r="B153" s="14" t="s">
        <v>1219</v>
      </c>
      <c r="C153" s="14" t="s">
        <v>1410</v>
      </c>
      <c r="D153" s="15"/>
      <c r="E153" s="14" t="s">
        <v>25</v>
      </c>
      <c r="F153" s="14" t="s">
        <v>1219</v>
      </c>
      <c r="G153" s="14" t="s">
        <v>1410</v>
      </c>
    </row>
    <row r="154" spans="1:7">
      <c r="A154" s="14" t="s">
        <v>26</v>
      </c>
      <c r="B154" s="14" t="s">
        <v>1219</v>
      </c>
      <c r="C154" s="14" t="s">
        <v>1410</v>
      </c>
      <c r="D154" s="15"/>
      <c r="E154" s="14" t="s">
        <v>26</v>
      </c>
      <c r="F154" s="14" t="s">
        <v>1219</v>
      </c>
      <c r="G154" s="14" t="s">
        <v>1410</v>
      </c>
    </row>
    <row r="155" spans="1:7">
      <c r="A155" s="14" t="s">
        <v>27</v>
      </c>
      <c r="B155" s="14" t="s">
        <v>1219</v>
      </c>
      <c r="C155" s="14" t="s">
        <v>1410</v>
      </c>
      <c r="D155" s="15"/>
    </row>
    <row r="156" spans="1:7">
      <c r="A156" s="14" t="s">
        <v>28</v>
      </c>
      <c r="B156" s="14" t="s">
        <v>1219</v>
      </c>
      <c r="C156" s="14" t="s">
        <v>1410</v>
      </c>
      <c r="D156" s="15"/>
    </row>
    <row r="157" spans="1:7">
      <c r="A157" s="14" t="s">
        <v>29</v>
      </c>
      <c r="B157" s="14" t="s">
        <v>1219</v>
      </c>
      <c r="C157" s="14" t="s">
        <v>1410</v>
      </c>
      <c r="D157" s="15"/>
    </row>
    <row r="158" spans="1:7">
      <c r="A158" s="14" t="s">
        <v>30</v>
      </c>
      <c r="B158" s="14" t="s">
        <v>1219</v>
      </c>
      <c r="C158" s="14" t="s">
        <v>1410</v>
      </c>
      <c r="D158" s="15"/>
    </row>
    <row r="159" spans="1:7">
      <c r="A159" s="14" t="s">
        <v>31</v>
      </c>
      <c r="B159" s="14" t="s">
        <v>1219</v>
      </c>
      <c r="C159" s="14" t="s">
        <v>1410</v>
      </c>
      <c r="D159" s="15"/>
    </row>
    <row r="160" spans="1:7">
      <c r="A160" s="14" t="s">
        <v>32</v>
      </c>
      <c r="B160" s="14" t="s">
        <v>1219</v>
      </c>
      <c r="C160" s="14" t="s">
        <v>1410</v>
      </c>
      <c r="D160" s="15"/>
      <c r="E160" s="14" t="s">
        <v>32</v>
      </c>
      <c r="F160" s="14" t="s">
        <v>1219</v>
      </c>
      <c r="G160" s="14" t="s">
        <v>1410</v>
      </c>
    </row>
    <row r="161" spans="1:7">
      <c r="A161" s="14" t="s">
        <v>33</v>
      </c>
      <c r="B161" s="14" t="s">
        <v>1219</v>
      </c>
      <c r="C161" s="14" t="s">
        <v>1410</v>
      </c>
      <c r="D161" s="15"/>
    </row>
    <row r="162" spans="1:7">
      <c r="A162" s="14" t="s">
        <v>34</v>
      </c>
      <c r="B162" s="14" t="s">
        <v>1219</v>
      </c>
      <c r="C162" s="14" t="s">
        <v>1410</v>
      </c>
      <c r="D162" s="15"/>
    </row>
    <row r="163" spans="1:7">
      <c r="A163" s="14" t="s">
        <v>35</v>
      </c>
      <c r="B163" s="14" t="s">
        <v>1219</v>
      </c>
      <c r="C163" s="14" t="s">
        <v>1410</v>
      </c>
      <c r="D163" s="15"/>
    </row>
    <row r="164" spans="1:7">
      <c r="A164" s="14"/>
      <c r="D164" s="15"/>
      <c r="E164" s="14" t="s">
        <v>36</v>
      </c>
      <c r="F164" s="14" t="s">
        <v>1219</v>
      </c>
      <c r="G164" s="14" t="s">
        <v>1410</v>
      </c>
    </row>
    <row r="165" spans="1:7">
      <c r="A165" s="14"/>
      <c r="D165" s="15"/>
      <c r="E165" s="14" t="s">
        <v>37</v>
      </c>
      <c r="F165" s="14" t="s">
        <v>1219</v>
      </c>
      <c r="G165" s="14" t="s">
        <v>1410</v>
      </c>
    </row>
    <row r="166" spans="1:7">
      <c r="A166" s="14"/>
      <c r="D166" s="15"/>
      <c r="E166" s="14" t="s">
        <v>38</v>
      </c>
      <c r="F166" s="14" t="s">
        <v>1219</v>
      </c>
      <c r="G166" s="14" t="s">
        <v>1410</v>
      </c>
    </row>
    <row r="167" spans="1:7">
      <c r="A167" s="14" t="s">
        <v>39</v>
      </c>
      <c r="B167" s="14" t="s">
        <v>1219</v>
      </c>
      <c r="C167" s="14" t="s">
        <v>1410</v>
      </c>
      <c r="D167" s="15"/>
      <c r="E167" s="14" t="s">
        <v>39</v>
      </c>
      <c r="F167" s="14" t="s">
        <v>1219</v>
      </c>
      <c r="G167" s="14" t="s">
        <v>1410</v>
      </c>
    </row>
    <row r="168" spans="1:7">
      <c r="A168" s="14" t="s">
        <v>40</v>
      </c>
      <c r="B168" s="14" t="s">
        <v>1219</v>
      </c>
      <c r="C168" s="14" t="s">
        <v>1410</v>
      </c>
      <c r="D168" s="15"/>
      <c r="E168" s="14" t="s">
        <v>40</v>
      </c>
      <c r="F168" s="14" t="s">
        <v>1219</v>
      </c>
      <c r="G168" s="14" t="s">
        <v>1410</v>
      </c>
    </row>
    <row r="169" spans="1:7">
      <c r="A169" s="14"/>
      <c r="D169" s="15"/>
      <c r="E169" s="14" t="s">
        <v>41</v>
      </c>
      <c r="F169" s="14" t="s">
        <v>1219</v>
      </c>
      <c r="G169" s="14" t="s">
        <v>1410</v>
      </c>
    </row>
    <row r="170" spans="1:7">
      <c r="A170" s="14"/>
      <c r="D170" s="15"/>
      <c r="E170" s="14" t="s">
        <v>42</v>
      </c>
      <c r="F170" s="14" t="s">
        <v>1219</v>
      </c>
      <c r="G170" s="14" t="s">
        <v>1410</v>
      </c>
    </row>
    <row r="171" spans="1:7">
      <c r="A171" s="14"/>
      <c r="D171" s="15"/>
      <c r="E171" s="14" t="s">
        <v>43</v>
      </c>
      <c r="F171" s="14" t="s">
        <v>1219</v>
      </c>
      <c r="G171" s="14" t="s">
        <v>1410</v>
      </c>
    </row>
    <row r="172" spans="1:7">
      <c r="A172" s="14"/>
      <c r="D172" s="15"/>
      <c r="E172" s="14" t="s">
        <v>44</v>
      </c>
      <c r="F172" s="14" t="s">
        <v>1219</v>
      </c>
      <c r="G172" s="14" t="s">
        <v>1410</v>
      </c>
    </row>
    <row r="173" spans="1:7">
      <c r="A173" s="14"/>
      <c r="D173" s="15"/>
      <c r="E173" s="14" t="s">
        <v>45</v>
      </c>
      <c r="F173" s="14" t="s">
        <v>1219</v>
      </c>
      <c r="G173" s="14" t="s">
        <v>1410</v>
      </c>
    </row>
    <row r="174" spans="1:7">
      <c r="A174" s="14"/>
      <c r="D174" s="15"/>
      <c r="E174" s="14" t="s">
        <v>46</v>
      </c>
      <c r="F174" s="14" t="s">
        <v>1219</v>
      </c>
      <c r="G174" s="14" t="s">
        <v>1410</v>
      </c>
    </row>
    <row r="175" spans="1:7">
      <c r="A175" s="14"/>
      <c r="D175" s="15"/>
      <c r="E175" s="14" t="s">
        <v>47</v>
      </c>
      <c r="F175" s="14" t="s">
        <v>1219</v>
      </c>
      <c r="G175" s="14" t="s">
        <v>1410</v>
      </c>
    </row>
    <row r="176" spans="1:7">
      <c r="A176" s="14"/>
      <c r="D176" s="15"/>
      <c r="E176" s="14" t="s">
        <v>48</v>
      </c>
      <c r="F176" s="14" t="s">
        <v>1219</v>
      </c>
      <c r="G176" s="14" t="s">
        <v>1410</v>
      </c>
    </row>
    <row r="177" spans="1:7">
      <c r="A177" s="14"/>
      <c r="D177" s="15"/>
      <c r="E177" s="14" t="s">
        <v>49</v>
      </c>
      <c r="F177" s="14" t="s">
        <v>1219</v>
      </c>
      <c r="G177" s="14" t="s">
        <v>1410</v>
      </c>
    </row>
    <row r="178" spans="1:7">
      <c r="A178" s="14"/>
      <c r="D178" s="15"/>
      <c r="E178" s="14" t="s">
        <v>50</v>
      </c>
      <c r="F178" s="14" t="s">
        <v>1219</v>
      </c>
      <c r="G178" s="14" t="s">
        <v>1410</v>
      </c>
    </row>
    <row r="179" spans="1:7">
      <c r="A179" s="14"/>
      <c r="D179" s="15"/>
      <c r="E179" s="14" t="s">
        <v>51</v>
      </c>
      <c r="F179" s="14" t="s">
        <v>1219</v>
      </c>
      <c r="G179" s="14" t="s">
        <v>1410</v>
      </c>
    </row>
    <row r="180" spans="1:7">
      <c r="A180" s="14"/>
      <c r="D180" s="15"/>
      <c r="E180" s="14" t="s">
        <v>52</v>
      </c>
      <c r="F180" s="14" t="s">
        <v>1219</v>
      </c>
      <c r="G180" s="14" t="s">
        <v>1410</v>
      </c>
    </row>
    <row r="181" spans="1:7">
      <c r="A181" s="14"/>
      <c r="D181" s="15"/>
      <c r="E181" s="14" t="s">
        <v>53</v>
      </c>
      <c r="F181" s="14" t="s">
        <v>1219</v>
      </c>
      <c r="G181" s="14" t="s">
        <v>1410</v>
      </c>
    </row>
    <row r="182" spans="1:7">
      <c r="A182" s="14"/>
      <c r="D182" s="15"/>
      <c r="E182" s="14" t="s">
        <v>54</v>
      </c>
      <c r="F182" s="14" t="s">
        <v>1219</v>
      </c>
      <c r="G182" s="14" t="s">
        <v>1410</v>
      </c>
    </row>
    <row r="183" spans="1:7">
      <c r="A183" s="14"/>
      <c r="D183" s="15"/>
      <c r="E183" s="14" t="s">
        <v>55</v>
      </c>
      <c r="F183" s="14" t="s">
        <v>1219</v>
      </c>
      <c r="G183" s="14" t="s">
        <v>1410</v>
      </c>
    </row>
    <row r="184" spans="1:7">
      <c r="A184" s="14"/>
      <c r="D184" s="15"/>
      <c r="E184" s="14" t="s">
        <v>56</v>
      </c>
      <c r="F184" s="14" t="s">
        <v>1219</v>
      </c>
      <c r="G184" s="14" t="s">
        <v>1410</v>
      </c>
    </row>
    <row r="185" spans="1:7">
      <c r="A185" s="14"/>
      <c r="D185" s="15"/>
      <c r="E185" s="14" t="s">
        <v>57</v>
      </c>
      <c r="F185" s="14" t="s">
        <v>1219</v>
      </c>
      <c r="G185" s="14" t="s">
        <v>1410</v>
      </c>
    </row>
    <row r="186" spans="1:7">
      <c r="A186" s="14"/>
      <c r="D186" s="15"/>
      <c r="E186" s="14" t="s">
        <v>58</v>
      </c>
      <c r="F186" s="14" t="s">
        <v>1219</v>
      </c>
      <c r="G186" s="14" t="s">
        <v>59</v>
      </c>
    </row>
    <row r="187" spans="1:7">
      <c r="A187" s="14"/>
      <c r="D187" s="15"/>
      <c r="E187" s="14" t="s">
        <v>60</v>
      </c>
      <c r="F187" s="14" t="s">
        <v>1219</v>
      </c>
      <c r="G187" s="14" t="s">
        <v>59</v>
      </c>
    </row>
    <row r="188" spans="1:7">
      <c r="A188" s="14"/>
      <c r="D188" s="15"/>
      <c r="E188" s="14" t="s">
        <v>61</v>
      </c>
      <c r="F188" s="14" t="s">
        <v>1219</v>
      </c>
      <c r="G188" s="14" t="s">
        <v>59</v>
      </c>
    </row>
    <row r="189" spans="1:7">
      <c r="A189" s="14"/>
      <c r="D189" s="15"/>
      <c r="E189" s="14" t="s">
        <v>62</v>
      </c>
      <c r="F189" s="14" t="s">
        <v>1219</v>
      </c>
      <c r="G189" s="14" t="s">
        <v>59</v>
      </c>
    </row>
    <row r="190" spans="1:7">
      <c r="A190" s="14"/>
      <c r="D190" s="15"/>
      <c r="E190" s="14" t="s">
        <v>63</v>
      </c>
      <c r="F190" s="14" t="s">
        <v>1219</v>
      </c>
      <c r="G190" s="14" t="s">
        <v>59</v>
      </c>
    </row>
    <row r="191" spans="1:7">
      <c r="A191" s="14"/>
      <c r="D191" s="15"/>
      <c r="E191" s="14" t="s">
        <v>64</v>
      </c>
      <c r="F191" s="14" t="s">
        <v>1219</v>
      </c>
      <c r="G191" s="14" t="s">
        <v>59</v>
      </c>
    </row>
    <row r="192" spans="1:7">
      <c r="A192" s="14" t="s">
        <v>65</v>
      </c>
      <c r="B192" s="14" t="s">
        <v>1219</v>
      </c>
      <c r="C192" s="14" t="s">
        <v>59</v>
      </c>
      <c r="D192" s="15"/>
      <c r="E192" s="14" t="s">
        <v>65</v>
      </c>
      <c r="F192" s="14" t="s">
        <v>1219</v>
      </c>
      <c r="G192" s="14" t="s">
        <v>59</v>
      </c>
    </row>
    <row r="193" spans="1:7">
      <c r="A193" s="14" t="s">
        <v>66</v>
      </c>
      <c r="B193" s="14" t="s">
        <v>1219</v>
      </c>
      <c r="C193" s="14" t="s">
        <v>59</v>
      </c>
      <c r="D193" s="15"/>
      <c r="E193" s="14" t="s">
        <v>66</v>
      </c>
      <c r="F193" s="14" t="s">
        <v>1219</v>
      </c>
      <c r="G193" s="14" t="s">
        <v>59</v>
      </c>
    </row>
    <row r="194" spans="1:7">
      <c r="A194" s="14" t="s">
        <v>67</v>
      </c>
      <c r="B194" s="14" t="s">
        <v>1219</v>
      </c>
      <c r="C194" s="14" t="s">
        <v>59</v>
      </c>
      <c r="D194" s="15"/>
      <c r="E194" s="14" t="s">
        <v>67</v>
      </c>
      <c r="F194" s="14" t="s">
        <v>1219</v>
      </c>
      <c r="G194" s="14" t="s">
        <v>59</v>
      </c>
    </row>
    <row r="195" spans="1:7">
      <c r="A195" s="14" t="s">
        <v>68</v>
      </c>
      <c r="B195" s="14" t="s">
        <v>1219</v>
      </c>
      <c r="C195" s="14" t="s">
        <v>59</v>
      </c>
      <c r="D195" s="15"/>
      <c r="E195" s="14" t="s">
        <v>68</v>
      </c>
      <c r="F195" s="14" t="s">
        <v>1219</v>
      </c>
      <c r="G195" s="14" t="s">
        <v>59</v>
      </c>
    </row>
    <row r="196" spans="1:7">
      <c r="A196" s="14" t="s">
        <v>69</v>
      </c>
      <c r="B196" s="14" t="s">
        <v>1219</v>
      </c>
      <c r="C196" s="14" t="s">
        <v>59</v>
      </c>
      <c r="D196" s="15"/>
      <c r="E196" s="14" t="s">
        <v>69</v>
      </c>
      <c r="F196" s="14" t="s">
        <v>1219</v>
      </c>
      <c r="G196" s="14" t="s">
        <v>59</v>
      </c>
    </row>
    <row r="197" spans="1:7">
      <c r="A197" s="14" t="s">
        <v>70</v>
      </c>
      <c r="B197" s="14" t="s">
        <v>1219</v>
      </c>
      <c r="C197" s="14" t="s">
        <v>59</v>
      </c>
      <c r="D197" s="15"/>
      <c r="E197" s="14" t="s">
        <v>70</v>
      </c>
      <c r="F197" s="14" t="s">
        <v>1219</v>
      </c>
      <c r="G197" s="14" t="s">
        <v>59</v>
      </c>
    </row>
    <row r="198" spans="1:7">
      <c r="A198" s="14" t="s">
        <v>71</v>
      </c>
      <c r="B198" s="14" t="s">
        <v>1219</v>
      </c>
      <c r="C198" s="14" t="s">
        <v>59</v>
      </c>
      <c r="D198" s="15"/>
      <c r="E198" s="14" t="s">
        <v>71</v>
      </c>
      <c r="F198" s="14" t="s">
        <v>1219</v>
      </c>
      <c r="G198" s="14" t="s">
        <v>59</v>
      </c>
    </row>
    <row r="199" spans="1:7">
      <c r="A199" s="14" t="s">
        <v>72</v>
      </c>
      <c r="B199" s="14" t="s">
        <v>1219</v>
      </c>
      <c r="C199" s="14" t="s">
        <v>59</v>
      </c>
      <c r="D199" s="15"/>
    </row>
    <row r="200" spans="1:7">
      <c r="A200" s="14" t="s">
        <v>73</v>
      </c>
      <c r="B200" s="14" t="s">
        <v>1219</v>
      </c>
      <c r="C200" s="14" t="s">
        <v>59</v>
      </c>
      <c r="D200" s="15"/>
    </row>
    <row r="201" spans="1:7">
      <c r="A201" s="14" t="s">
        <v>74</v>
      </c>
      <c r="B201" s="14" t="s">
        <v>1219</v>
      </c>
      <c r="C201" s="14" t="s">
        <v>59</v>
      </c>
      <c r="D201" s="15"/>
      <c r="E201" s="14" t="s">
        <v>74</v>
      </c>
      <c r="F201" s="14" t="s">
        <v>1219</v>
      </c>
      <c r="G201" s="14" t="s">
        <v>59</v>
      </c>
    </row>
    <row r="202" spans="1:7">
      <c r="A202" s="14" t="s">
        <v>75</v>
      </c>
      <c r="B202" s="14" t="s">
        <v>1219</v>
      </c>
      <c r="C202" s="14" t="s">
        <v>59</v>
      </c>
      <c r="D202" s="15"/>
      <c r="E202" s="14" t="s">
        <v>75</v>
      </c>
      <c r="F202" s="14" t="s">
        <v>1219</v>
      </c>
      <c r="G202" s="14" t="s">
        <v>59</v>
      </c>
    </row>
    <row r="203" spans="1:7">
      <c r="A203" s="14" t="s">
        <v>76</v>
      </c>
      <c r="B203" s="14" t="s">
        <v>1219</v>
      </c>
      <c r="C203" s="14" t="s">
        <v>59</v>
      </c>
      <c r="D203" s="15"/>
      <c r="E203" s="14" t="s">
        <v>76</v>
      </c>
      <c r="F203" s="14" t="s">
        <v>1219</v>
      </c>
      <c r="G203" s="14" t="s">
        <v>59</v>
      </c>
    </row>
    <row r="204" spans="1:7">
      <c r="A204" s="14" t="s">
        <v>77</v>
      </c>
      <c r="B204" s="14" t="s">
        <v>1219</v>
      </c>
      <c r="C204" s="14" t="s">
        <v>59</v>
      </c>
      <c r="D204" s="15"/>
      <c r="E204" s="14" t="s">
        <v>77</v>
      </c>
      <c r="F204" s="14" t="s">
        <v>1219</v>
      </c>
      <c r="G204" s="14" t="s">
        <v>59</v>
      </c>
    </row>
    <row r="205" spans="1:7">
      <c r="A205" s="14" t="s">
        <v>78</v>
      </c>
      <c r="B205" s="14" t="s">
        <v>1219</v>
      </c>
      <c r="C205" s="14" t="s">
        <v>59</v>
      </c>
      <c r="D205" s="15"/>
    </row>
    <row r="206" spans="1:7">
      <c r="A206" s="14" t="s">
        <v>79</v>
      </c>
      <c r="B206" s="14" t="s">
        <v>1219</v>
      </c>
      <c r="C206" s="14" t="s">
        <v>59</v>
      </c>
      <c r="D206" s="15"/>
      <c r="E206" s="14" t="s">
        <v>79</v>
      </c>
      <c r="F206" s="14" t="s">
        <v>1219</v>
      </c>
      <c r="G206" s="14" t="s">
        <v>59</v>
      </c>
    </row>
    <row r="207" spans="1:7">
      <c r="A207" s="14" t="s">
        <v>80</v>
      </c>
      <c r="B207" s="14" t="s">
        <v>1219</v>
      </c>
      <c r="C207" s="14" t="s">
        <v>59</v>
      </c>
      <c r="D207" s="15"/>
      <c r="E207" s="14" t="s">
        <v>80</v>
      </c>
      <c r="F207" s="14" t="s">
        <v>1219</v>
      </c>
      <c r="G207" s="14" t="s">
        <v>59</v>
      </c>
    </row>
    <row r="208" spans="1:7">
      <c r="A208" s="14" t="s">
        <v>81</v>
      </c>
      <c r="B208" s="14" t="s">
        <v>1219</v>
      </c>
      <c r="C208" s="14" t="s">
        <v>59</v>
      </c>
      <c r="D208" s="15"/>
      <c r="E208" s="14" t="s">
        <v>81</v>
      </c>
      <c r="F208" s="14" t="s">
        <v>1219</v>
      </c>
      <c r="G208" s="14" t="s">
        <v>59</v>
      </c>
    </row>
    <row r="209" spans="1:7">
      <c r="A209" s="14" t="s">
        <v>82</v>
      </c>
      <c r="B209" s="14" t="s">
        <v>1219</v>
      </c>
      <c r="C209" s="14" t="s">
        <v>59</v>
      </c>
      <c r="D209" s="15"/>
      <c r="E209" s="14" t="s">
        <v>82</v>
      </c>
      <c r="F209" s="14" t="s">
        <v>1219</v>
      </c>
      <c r="G209" s="14" t="s">
        <v>59</v>
      </c>
    </row>
    <row r="210" spans="1:7">
      <c r="A210" s="14" t="s">
        <v>83</v>
      </c>
      <c r="B210" s="14" t="s">
        <v>1219</v>
      </c>
      <c r="C210" s="14" t="s">
        <v>59</v>
      </c>
      <c r="D210" s="15"/>
      <c r="E210" s="14" t="s">
        <v>83</v>
      </c>
      <c r="F210" s="14" t="s">
        <v>1219</v>
      </c>
      <c r="G210" s="14" t="s">
        <v>59</v>
      </c>
    </row>
    <row r="211" spans="1:7">
      <c r="A211" s="14" t="s">
        <v>84</v>
      </c>
      <c r="B211" s="14" t="s">
        <v>1219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1219</v>
      </c>
      <c r="G212" s="14" t="s">
        <v>59</v>
      </c>
    </row>
    <row r="213" spans="1:7">
      <c r="A213" s="14"/>
      <c r="D213" s="15"/>
      <c r="E213" s="14" t="s">
        <v>86</v>
      </c>
      <c r="F213" s="14" t="s">
        <v>1219</v>
      </c>
      <c r="G213" s="14" t="s">
        <v>59</v>
      </c>
    </row>
    <row r="214" spans="1:7">
      <c r="A214" s="14"/>
      <c r="D214" s="15"/>
      <c r="E214" s="14" t="s">
        <v>87</v>
      </c>
      <c r="F214" s="14" t="s">
        <v>1219</v>
      </c>
      <c r="G214" s="14" t="s">
        <v>59</v>
      </c>
    </row>
    <row r="215" spans="1:7">
      <c r="A215" s="14"/>
      <c r="D215" s="15"/>
      <c r="E215" s="14" t="s">
        <v>88</v>
      </c>
      <c r="F215" s="14" t="s">
        <v>1219</v>
      </c>
      <c r="G215" s="14" t="s">
        <v>59</v>
      </c>
    </row>
    <row r="216" spans="1:7">
      <c r="A216" s="14"/>
      <c r="D216" s="15"/>
      <c r="E216" s="14" t="s">
        <v>89</v>
      </c>
      <c r="F216" s="14" t="s">
        <v>1219</v>
      </c>
      <c r="G216" s="14" t="s">
        <v>59</v>
      </c>
    </row>
    <row r="217" spans="1:7">
      <c r="A217" s="14"/>
      <c r="D217" s="15"/>
      <c r="E217" s="14" t="s">
        <v>90</v>
      </c>
      <c r="F217" s="14" t="s">
        <v>1219</v>
      </c>
      <c r="G217" s="14" t="s">
        <v>59</v>
      </c>
    </row>
    <row r="218" spans="1:7">
      <c r="A218" s="14"/>
      <c r="D218" s="15"/>
      <c r="E218" s="14" t="s">
        <v>91</v>
      </c>
      <c r="F218" s="14" t="s">
        <v>1219</v>
      </c>
      <c r="G218" s="14" t="s">
        <v>59</v>
      </c>
    </row>
    <row r="219" spans="1:7">
      <c r="A219" s="14"/>
      <c r="D219" s="15"/>
      <c r="E219" s="14" t="s">
        <v>92</v>
      </c>
      <c r="F219" s="14" t="s">
        <v>1219</v>
      </c>
      <c r="G219" s="14" t="s">
        <v>59</v>
      </c>
    </row>
    <row r="220" spans="1:7">
      <c r="A220" s="14"/>
      <c r="D220" s="15"/>
      <c r="E220" s="14" t="s">
        <v>93</v>
      </c>
      <c r="F220" s="14" t="s">
        <v>1219</v>
      </c>
      <c r="G220" s="14" t="s">
        <v>59</v>
      </c>
    </row>
    <row r="221" spans="1:7">
      <c r="A221" s="14"/>
      <c r="D221" s="15"/>
      <c r="E221" s="14" t="s">
        <v>94</v>
      </c>
      <c r="F221" s="14" t="s">
        <v>1219</v>
      </c>
      <c r="G221" s="14" t="s">
        <v>59</v>
      </c>
    </row>
    <row r="222" spans="1:7">
      <c r="A222" s="14"/>
      <c r="D222" s="15"/>
      <c r="E222" s="14" t="s">
        <v>95</v>
      </c>
      <c r="F222" s="14" t="s">
        <v>1219</v>
      </c>
      <c r="G222" s="14" t="s">
        <v>59</v>
      </c>
    </row>
    <row r="223" spans="1:7">
      <c r="A223" s="14"/>
      <c r="D223" s="15"/>
      <c r="E223" s="14" t="s">
        <v>96</v>
      </c>
      <c r="F223" s="14" t="s">
        <v>1219</v>
      </c>
      <c r="G223" s="14" t="s">
        <v>59</v>
      </c>
    </row>
    <row r="224" spans="1:7">
      <c r="A224" s="14"/>
      <c r="D224" s="15"/>
      <c r="E224" s="14" t="s">
        <v>97</v>
      </c>
      <c r="F224" s="14" t="s">
        <v>1219</v>
      </c>
      <c r="G224" s="14" t="s">
        <v>59</v>
      </c>
    </row>
    <row r="225" spans="1:7">
      <c r="A225" s="14"/>
      <c r="D225" s="15"/>
      <c r="E225" s="14" t="s">
        <v>98</v>
      </c>
      <c r="F225" s="14" t="s">
        <v>1219</v>
      </c>
      <c r="G225" s="14" t="s">
        <v>59</v>
      </c>
    </row>
    <row r="226" spans="1:7">
      <c r="A226" s="14"/>
      <c r="D226" s="15"/>
      <c r="E226" s="14" t="s">
        <v>99</v>
      </c>
      <c r="F226" s="14" t="s">
        <v>1219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1219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1219</v>
      </c>
      <c r="G228" s="14" t="s">
        <v>59</v>
      </c>
    </row>
    <row r="229" spans="1:7">
      <c r="A229" s="107" t="s">
        <v>102</v>
      </c>
      <c r="B229" s="107" t="s">
        <v>1071</v>
      </c>
      <c r="C229" s="107" t="s">
        <v>1410</v>
      </c>
      <c r="D229" s="15"/>
      <c r="E229" s="107" t="s">
        <v>102</v>
      </c>
      <c r="F229" s="107" t="s">
        <v>1071</v>
      </c>
      <c r="G229" s="107" t="s">
        <v>1410</v>
      </c>
    </row>
    <row r="230" spans="1:7">
      <c r="A230" s="107" t="s">
        <v>103</v>
      </c>
      <c r="B230" s="107" t="s">
        <v>1071</v>
      </c>
      <c r="C230" s="107" t="s">
        <v>1410</v>
      </c>
      <c r="D230" s="15"/>
      <c r="E230" s="107" t="s">
        <v>103</v>
      </c>
      <c r="F230" s="107" t="s">
        <v>1071</v>
      </c>
      <c r="G230" s="107" t="s">
        <v>1410</v>
      </c>
    </row>
    <row r="231" spans="1:7">
      <c r="A231" s="107" t="s">
        <v>104</v>
      </c>
      <c r="B231" s="107" t="s">
        <v>1071</v>
      </c>
      <c r="C231" s="107" t="s">
        <v>1410</v>
      </c>
      <c r="D231" s="15"/>
      <c r="E231" s="107" t="s">
        <v>104</v>
      </c>
      <c r="F231" s="107" t="s">
        <v>1071</v>
      </c>
      <c r="G231" s="107" t="s">
        <v>1410</v>
      </c>
    </row>
    <row r="232" spans="1:7">
      <c r="A232" s="107" t="s">
        <v>105</v>
      </c>
      <c r="B232" s="107" t="s">
        <v>1071</v>
      </c>
      <c r="C232" s="107" t="s">
        <v>1410</v>
      </c>
      <c r="D232" s="15"/>
      <c r="E232" s="107" t="s">
        <v>105</v>
      </c>
      <c r="F232" s="107" t="s">
        <v>1071</v>
      </c>
      <c r="G232" s="107" t="s">
        <v>1410</v>
      </c>
    </row>
    <row r="233" spans="1:7">
      <c r="A233" s="107" t="s">
        <v>106</v>
      </c>
      <c r="B233" s="107" t="s">
        <v>1071</v>
      </c>
      <c r="C233" s="107" t="s">
        <v>1410</v>
      </c>
      <c r="D233" s="15"/>
      <c r="E233" s="107" t="s">
        <v>106</v>
      </c>
      <c r="F233" s="107" t="s">
        <v>1071</v>
      </c>
      <c r="G233" s="107" t="s">
        <v>1410</v>
      </c>
    </row>
    <row r="234" spans="1:7">
      <c r="A234" s="107" t="s">
        <v>107</v>
      </c>
      <c r="B234" s="107" t="s">
        <v>1071</v>
      </c>
      <c r="C234" s="107" t="s">
        <v>1410</v>
      </c>
      <c r="D234" s="15"/>
      <c r="E234" s="107" t="s">
        <v>107</v>
      </c>
      <c r="F234" s="107" t="s">
        <v>1071</v>
      </c>
      <c r="G234" s="107" t="s">
        <v>1410</v>
      </c>
    </row>
    <row r="235" spans="1:7">
      <c r="A235" s="107" t="s">
        <v>108</v>
      </c>
      <c r="B235" s="107" t="s">
        <v>1071</v>
      </c>
      <c r="C235" s="107" t="s">
        <v>1410</v>
      </c>
      <c r="D235" s="15"/>
      <c r="E235" s="107" t="s">
        <v>108</v>
      </c>
      <c r="F235" s="107" t="s">
        <v>1071</v>
      </c>
      <c r="G235" s="107" t="s">
        <v>1410</v>
      </c>
    </row>
    <row r="236" spans="1:7">
      <c r="A236" s="107" t="s">
        <v>109</v>
      </c>
      <c r="B236" s="107" t="s">
        <v>1071</v>
      </c>
      <c r="C236" s="107" t="s">
        <v>1410</v>
      </c>
      <c r="D236" s="15"/>
      <c r="E236" s="107" t="s">
        <v>109</v>
      </c>
      <c r="F236" s="107" t="s">
        <v>1071</v>
      </c>
      <c r="G236" s="107" t="s">
        <v>1410</v>
      </c>
    </row>
    <row r="237" spans="1:7">
      <c r="A237" s="107" t="s">
        <v>110</v>
      </c>
      <c r="B237" s="107" t="s">
        <v>1071</v>
      </c>
      <c r="C237" s="107" t="s">
        <v>1410</v>
      </c>
      <c r="D237" s="15"/>
      <c r="E237" s="107" t="s">
        <v>110</v>
      </c>
      <c r="F237" s="107" t="s">
        <v>1071</v>
      </c>
      <c r="G237" s="107" t="s">
        <v>1410</v>
      </c>
    </row>
    <row r="238" spans="1:7">
      <c r="A238" s="107" t="s">
        <v>111</v>
      </c>
      <c r="B238" s="107" t="s">
        <v>1071</v>
      </c>
      <c r="C238" s="107" t="s">
        <v>1410</v>
      </c>
      <c r="D238" s="15"/>
      <c r="E238" s="107" t="s">
        <v>111</v>
      </c>
      <c r="F238" s="107" t="s">
        <v>1071</v>
      </c>
      <c r="G238" s="107" t="s">
        <v>1410</v>
      </c>
    </row>
    <row r="239" spans="1:7">
      <c r="A239" s="107" t="s">
        <v>112</v>
      </c>
      <c r="B239" s="107" t="s">
        <v>1071</v>
      </c>
      <c r="C239" s="107" t="s">
        <v>1410</v>
      </c>
      <c r="D239" s="15"/>
      <c r="E239" s="107" t="s">
        <v>112</v>
      </c>
      <c r="F239" s="107" t="s">
        <v>1071</v>
      </c>
      <c r="G239" s="107" t="s">
        <v>1410</v>
      </c>
    </row>
    <row r="240" spans="1:7">
      <c r="A240" s="107" t="s">
        <v>113</v>
      </c>
      <c r="B240" s="107" t="s">
        <v>1071</v>
      </c>
      <c r="C240" s="107" t="s">
        <v>1410</v>
      </c>
      <c r="D240" s="15"/>
      <c r="E240" s="107" t="s">
        <v>113</v>
      </c>
      <c r="F240" s="107" t="s">
        <v>1071</v>
      </c>
      <c r="G240" s="107" t="s">
        <v>1410</v>
      </c>
    </row>
    <row r="241" spans="1:7">
      <c r="A241" s="107" t="s">
        <v>114</v>
      </c>
      <c r="B241" s="107" t="s">
        <v>1071</v>
      </c>
      <c r="C241" s="107" t="s">
        <v>1410</v>
      </c>
      <c r="D241" s="15"/>
      <c r="E241" s="107" t="s">
        <v>114</v>
      </c>
      <c r="F241" s="107" t="s">
        <v>1071</v>
      </c>
      <c r="G241" s="107" t="s">
        <v>1410</v>
      </c>
    </row>
    <row r="242" spans="1:7">
      <c r="A242" s="107" t="s">
        <v>115</v>
      </c>
      <c r="B242" s="107" t="s">
        <v>1071</v>
      </c>
      <c r="C242" s="107" t="s">
        <v>1410</v>
      </c>
      <c r="D242" s="15"/>
      <c r="E242" s="107" t="s">
        <v>115</v>
      </c>
      <c r="F242" s="107" t="s">
        <v>1071</v>
      </c>
      <c r="G242" s="107" t="s">
        <v>1410</v>
      </c>
    </row>
    <row r="243" spans="1:7">
      <c r="A243" s="107" t="s">
        <v>116</v>
      </c>
      <c r="B243" s="107" t="s">
        <v>1071</v>
      </c>
      <c r="C243" s="107" t="s">
        <v>1410</v>
      </c>
      <c r="D243" s="15"/>
      <c r="E243" s="107" t="s">
        <v>116</v>
      </c>
      <c r="F243" s="107" t="s">
        <v>1071</v>
      </c>
      <c r="G243" s="107" t="s">
        <v>1410</v>
      </c>
    </row>
    <row r="244" spans="1:7">
      <c r="A244" s="107" t="s">
        <v>117</v>
      </c>
      <c r="B244" s="107" t="s">
        <v>1071</v>
      </c>
      <c r="C244" s="107" t="s">
        <v>1410</v>
      </c>
      <c r="D244" s="15"/>
      <c r="E244" s="107" t="s">
        <v>117</v>
      </c>
      <c r="F244" s="107" t="s">
        <v>1071</v>
      </c>
      <c r="G244" s="107" t="s">
        <v>1410</v>
      </c>
    </row>
    <row r="245" spans="1:7">
      <c r="A245" s="107" t="s">
        <v>118</v>
      </c>
      <c r="B245" s="107" t="s">
        <v>1071</v>
      </c>
      <c r="C245" s="107" t="s">
        <v>1410</v>
      </c>
      <c r="D245" s="15"/>
      <c r="E245" s="107" t="s">
        <v>118</v>
      </c>
      <c r="F245" s="107" t="s">
        <v>1071</v>
      </c>
      <c r="G245" s="107" t="s">
        <v>1410</v>
      </c>
    </row>
    <row r="246" spans="1:7">
      <c r="A246" s="107" t="s">
        <v>119</v>
      </c>
      <c r="B246" s="107" t="s">
        <v>1071</v>
      </c>
      <c r="C246" s="107" t="s">
        <v>1410</v>
      </c>
      <c r="D246" s="15"/>
      <c r="E246" s="107" t="s">
        <v>119</v>
      </c>
      <c r="F246" s="107" t="s">
        <v>1071</v>
      </c>
      <c r="G246" s="107" t="s">
        <v>1410</v>
      </c>
    </row>
    <row r="247" spans="1:7">
      <c r="A247" s="107" t="s">
        <v>120</v>
      </c>
      <c r="B247" s="107" t="s">
        <v>1071</v>
      </c>
      <c r="C247" s="107" t="s">
        <v>1410</v>
      </c>
      <c r="D247" s="15"/>
      <c r="E247" s="107" t="s">
        <v>120</v>
      </c>
      <c r="F247" s="107" t="s">
        <v>1071</v>
      </c>
      <c r="G247" s="107" t="s">
        <v>1410</v>
      </c>
    </row>
    <row r="248" spans="1:7">
      <c r="A248" s="107" t="s">
        <v>121</v>
      </c>
      <c r="B248" s="107" t="s">
        <v>1071</v>
      </c>
      <c r="C248" s="107" t="s">
        <v>1410</v>
      </c>
      <c r="D248" s="15"/>
      <c r="E248" s="107" t="s">
        <v>121</v>
      </c>
      <c r="F248" s="107" t="s">
        <v>1071</v>
      </c>
      <c r="G248" s="107" t="s">
        <v>1410</v>
      </c>
    </row>
    <row r="249" spans="1:7">
      <c r="A249" s="107" t="s">
        <v>122</v>
      </c>
      <c r="B249" s="107" t="s">
        <v>1071</v>
      </c>
      <c r="C249" s="107" t="s">
        <v>1410</v>
      </c>
      <c r="D249" s="15"/>
      <c r="E249" s="107" t="s">
        <v>122</v>
      </c>
      <c r="F249" s="107" t="s">
        <v>1071</v>
      </c>
      <c r="G249" s="107" t="s">
        <v>1410</v>
      </c>
    </row>
    <row r="250" spans="1:7">
      <c r="A250" s="107" t="s">
        <v>123</v>
      </c>
      <c r="B250" s="107" t="s">
        <v>1071</v>
      </c>
      <c r="C250" s="107" t="s">
        <v>1410</v>
      </c>
      <c r="D250" s="15"/>
      <c r="E250" s="107" t="s">
        <v>123</v>
      </c>
      <c r="F250" s="107" t="s">
        <v>1071</v>
      </c>
      <c r="G250" s="107" t="s">
        <v>1410</v>
      </c>
    </row>
    <row r="251" spans="1:7">
      <c r="A251" s="107"/>
      <c r="B251" s="107"/>
      <c r="C251" s="107"/>
      <c r="D251" s="15"/>
      <c r="E251" s="107" t="s">
        <v>124</v>
      </c>
      <c r="F251" s="107" t="s">
        <v>1071</v>
      </c>
      <c r="G251" s="107" t="s">
        <v>1410</v>
      </c>
    </row>
    <row r="252" spans="1:7">
      <c r="A252" s="107"/>
      <c r="B252" s="107"/>
      <c r="C252" s="107"/>
      <c r="D252" s="15"/>
      <c r="E252" s="107" t="s">
        <v>125</v>
      </c>
      <c r="F252" s="107" t="s">
        <v>1071</v>
      </c>
      <c r="G252" s="107" t="s">
        <v>1410</v>
      </c>
    </row>
    <row r="253" spans="1:7">
      <c r="A253" s="107"/>
      <c r="B253" s="107"/>
      <c r="C253" s="107"/>
      <c r="D253" s="15"/>
      <c r="E253" s="107" t="s">
        <v>126</v>
      </c>
      <c r="F253" s="107" t="s">
        <v>1071</v>
      </c>
      <c r="G253" s="107" t="s">
        <v>1410</v>
      </c>
    </row>
    <row r="254" spans="1:7">
      <c r="A254" s="107"/>
      <c r="B254" s="107"/>
      <c r="C254" s="107"/>
      <c r="D254" s="15"/>
      <c r="E254" s="107" t="s">
        <v>127</v>
      </c>
      <c r="F254" s="107" t="s">
        <v>1071</v>
      </c>
      <c r="G254" s="107" t="s">
        <v>1410</v>
      </c>
    </row>
    <row r="255" spans="1:7">
      <c r="A255" s="107"/>
      <c r="B255" s="107"/>
      <c r="C255" s="107"/>
      <c r="D255" s="15"/>
      <c r="E255" s="107" t="s">
        <v>128</v>
      </c>
      <c r="F255" s="107" t="s">
        <v>1071</v>
      </c>
      <c r="G255" s="107" t="s">
        <v>1410</v>
      </c>
    </row>
    <row r="256" spans="1:7">
      <c r="A256" s="107"/>
      <c r="B256" s="107"/>
      <c r="C256" s="107"/>
      <c r="D256" s="15"/>
      <c r="E256" s="107" t="s">
        <v>129</v>
      </c>
      <c r="F256" s="107" t="s">
        <v>1071</v>
      </c>
      <c r="G256" s="107" t="s">
        <v>1410</v>
      </c>
    </row>
    <row r="257" spans="1:7">
      <c r="A257" s="107"/>
      <c r="B257" s="107"/>
      <c r="C257" s="107"/>
      <c r="D257" s="15"/>
      <c r="E257" s="107" t="s">
        <v>130</v>
      </c>
      <c r="F257" s="107" t="s">
        <v>1071</v>
      </c>
      <c r="G257" s="107" t="s">
        <v>1410</v>
      </c>
    </row>
    <row r="258" spans="1:7">
      <c r="A258" s="107"/>
      <c r="B258" s="107"/>
      <c r="C258" s="107"/>
      <c r="D258" s="15"/>
      <c r="E258" s="107" t="s">
        <v>131</v>
      </c>
      <c r="F258" s="107" t="s">
        <v>1071</v>
      </c>
      <c r="G258" s="107" t="s">
        <v>1410</v>
      </c>
    </row>
    <row r="259" spans="1:7">
      <c r="A259" s="107"/>
      <c r="B259" s="107"/>
      <c r="C259" s="107"/>
      <c r="D259" s="15"/>
      <c r="E259" s="107" t="s">
        <v>132</v>
      </c>
      <c r="F259" s="107" t="s">
        <v>1071</v>
      </c>
      <c r="G259" s="107" t="s">
        <v>1410</v>
      </c>
    </row>
    <row r="260" spans="1:7">
      <c r="A260" s="107"/>
      <c r="B260" s="107"/>
      <c r="C260" s="107"/>
      <c r="D260" s="15"/>
      <c r="E260" s="107" t="s">
        <v>133</v>
      </c>
      <c r="F260" s="107" t="s">
        <v>1071</v>
      </c>
      <c r="G260" s="107" t="s">
        <v>1410</v>
      </c>
    </row>
    <row r="261" spans="1:7">
      <c r="A261" s="107"/>
      <c r="B261" s="107"/>
      <c r="C261" s="107"/>
      <c r="D261" s="15"/>
      <c r="E261" s="107" t="s">
        <v>134</v>
      </c>
      <c r="F261" s="107" t="s">
        <v>1071</v>
      </c>
      <c r="G261" s="107" t="s">
        <v>1410</v>
      </c>
    </row>
    <row r="262" spans="1:7">
      <c r="A262" s="107"/>
      <c r="B262" s="107"/>
      <c r="C262" s="107"/>
      <c r="D262" s="15"/>
      <c r="E262" s="107" t="s">
        <v>135</v>
      </c>
      <c r="F262" s="107" t="s">
        <v>1071</v>
      </c>
      <c r="G262" s="107" t="s">
        <v>1410</v>
      </c>
    </row>
    <row r="263" spans="1:7">
      <c r="A263" s="107"/>
      <c r="B263" s="107"/>
      <c r="C263" s="107"/>
      <c r="D263" s="15"/>
      <c r="E263" s="107" t="s">
        <v>136</v>
      </c>
      <c r="F263" s="107" t="s">
        <v>1071</v>
      </c>
      <c r="G263" s="107" t="s">
        <v>1410</v>
      </c>
    </row>
    <row r="264" spans="1:7">
      <c r="A264" s="107"/>
      <c r="B264" s="107"/>
      <c r="C264" s="107"/>
      <c r="D264" s="15"/>
      <c r="E264" s="107" t="s">
        <v>137</v>
      </c>
      <c r="F264" s="107" t="s">
        <v>1071</v>
      </c>
      <c r="G264" s="107" t="s">
        <v>1410</v>
      </c>
    </row>
    <row r="265" spans="1:7">
      <c r="A265" s="107"/>
      <c r="B265" s="107"/>
      <c r="C265" s="107"/>
      <c r="D265" s="15"/>
      <c r="E265" s="107" t="s">
        <v>138</v>
      </c>
      <c r="F265" s="107" t="s">
        <v>1071</v>
      </c>
      <c r="G265" s="107" t="s">
        <v>1410</v>
      </c>
    </row>
    <row r="266" spans="1:7">
      <c r="A266" s="107"/>
      <c r="B266" s="107"/>
      <c r="C266" s="107"/>
      <c r="D266" s="15"/>
      <c r="E266" s="107" t="s">
        <v>139</v>
      </c>
      <c r="F266" s="107" t="s">
        <v>1071</v>
      </c>
      <c r="G266" s="107" t="s">
        <v>1410</v>
      </c>
    </row>
    <row r="267" spans="1:7">
      <c r="A267" s="107"/>
      <c r="B267" s="107"/>
      <c r="C267" s="107"/>
      <c r="D267" s="15"/>
      <c r="E267" s="107" t="s">
        <v>140</v>
      </c>
      <c r="F267" s="107" t="s">
        <v>1071</v>
      </c>
      <c r="G267" s="107" t="s">
        <v>1410</v>
      </c>
    </row>
    <row r="268" spans="1:7">
      <c r="A268" s="107"/>
      <c r="B268" s="107"/>
      <c r="C268" s="107"/>
      <c r="D268" s="15"/>
      <c r="E268" s="107" t="s">
        <v>141</v>
      </c>
      <c r="F268" s="107" t="s">
        <v>1071</v>
      </c>
      <c r="G268" s="107" t="s">
        <v>1410</v>
      </c>
    </row>
    <row r="269" spans="1:7">
      <c r="A269" s="107"/>
      <c r="B269" s="107"/>
      <c r="C269" s="107"/>
      <c r="D269" s="15"/>
      <c r="E269" s="107" t="s">
        <v>142</v>
      </c>
      <c r="F269" s="107" t="s">
        <v>1071</v>
      </c>
      <c r="G269" s="107" t="s">
        <v>1410</v>
      </c>
    </row>
    <row r="270" spans="1:7">
      <c r="A270" s="107"/>
      <c r="B270" s="107"/>
      <c r="C270" s="107"/>
      <c r="D270" s="15"/>
      <c r="E270" s="107" t="s">
        <v>143</v>
      </c>
      <c r="F270" s="107" t="s">
        <v>1071</v>
      </c>
      <c r="G270" s="107" t="s">
        <v>1410</v>
      </c>
    </row>
    <row r="271" spans="1:7">
      <c r="A271" s="107"/>
      <c r="B271" s="107"/>
      <c r="C271" s="107"/>
      <c r="D271" s="15"/>
      <c r="E271" s="107" t="s">
        <v>144</v>
      </c>
      <c r="F271" s="107" t="s">
        <v>1071</v>
      </c>
      <c r="G271" s="107" t="s">
        <v>1410</v>
      </c>
    </row>
    <row r="272" spans="1:7">
      <c r="A272" s="107"/>
      <c r="B272" s="107"/>
      <c r="C272" s="107"/>
      <c r="D272" s="15"/>
      <c r="E272" s="107" t="s">
        <v>145</v>
      </c>
      <c r="F272" s="107" t="s">
        <v>1071</v>
      </c>
      <c r="G272" s="107" t="s">
        <v>1410</v>
      </c>
    </row>
    <row r="273" spans="1:7">
      <c r="A273" s="107"/>
      <c r="B273" s="107"/>
      <c r="C273" s="107"/>
      <c r="D273" s="15"/>
      <c r="E273" s="107" t="s">
        <v>146</v>
      </c>
      <c r="F273" s="107" t="s">
        <v>1071</v>
      </c>
      <c r="G273" s="107" t="s">
        <v>1410</v>
      </c>
    </row>
    <row r="274" spans="1:7">
      <c r="A274" s="107"/>
      <c r="B274" s="107"/>
      <c r="C274" s="107"/>
      <c r="D274" s="15"/>
      <c r="E274" s="107" t="s">
        <v>148</v>
      </c>
      <c r="F274" s="107" t="s">
        <v>1071</v>
      </c>
      <c r="G274" s="107" t="s">
        <v>1410</v>
      </c>
    </row>
    <row r="275" spans="1:7">
      <c r="A275" s="107"/>
      <c r="B275" s="107"/>
      <c r="C275" s="107"/>
      <c r="D275" s="15"/>
      <c r="E275" s="107" t="s">
        <v>149</v>
      </c>
      <c r="F275" s="107" t="s">
        <v>1071</v>
      </c>
      <c r="G275" s="107" t="s">
        <v>1410</v>
      </c>
    </row>
    <row r="276" spans="1:7">
      <c r="A276" s="107"/>
      <c r="B276" s="107"/>
      <c r="C276" s="107"/>
      <c r="D276" s="15"/>
      <c r="E276" s="107" t="s">
        <v>150</v>
      </c>
      <c r="F276" s="107" t="s">
        <v>1071</v>
      </c>
      <c r="G276" s="107" t="s">
        <v>1410</v>
      </c>
    </row>
    <row r="277" spans="1:7">
      <c r="A277" s="107" t="s">
        <v>151</v>
      </c>
      <c r="B277" s="107" t="s">
        <v>977</v>
      </c>
      <c r="C277" s="107" t="s">
        <v>1410</v>
      </c>
      <c r="D277" s="15"/>
      <c r="E277" s="107" t="s">
        <v>151</v>
      </c>
      <c r="F277" s="107" t="s">
        <v>977</v>
      </c>
      <c r="G277" s="107" t="s">
        <v>1410</v>
      </c>
    </row>
    <row r="278" spans="1:7">
      <c r="A278" s="107" t="s">
        <v>152</v>
      </c>
      <c r="B278" s="107" t="s">
        <v>977</v>
      </c>
      <c r="C278" s="107" t="s">
        <v>1410</v>
      </c>
      <c r="D278" s="15"/>
      <c r="E278" s="107" t="s">
        <v>152</v>
      </c>
      <c r="F278" s="107" t="s">
        <v>977</v>
      </c>
      <c r="G278" s="107" t="s">
        <v>1410</v>
      </c>
    </row>
    <row r="279" spans="1:7">
      <c r="A279" s="107" t="s">
        <v>153</v>
      </c>
      <c r="B279" s="107" t="s">
        <v>977</v>
      </c>
      <c r="C279" s="107" t="s">
        <v>1410</v>
      </c>
      <c r="D279" s="15"/>
      <c r="E279" s="107" t="s">
        <v>153</v>
      </c>
      <c r="F279" s="107" t="s">
        <v>977</v>
      </c>
      <c r="G279" s="107" t="s">
        <v>1410</v>
      </c>
    </row>
    <row r="280" spans="1:7">
      <c r="A280" s="107" t="s">
        <v>154</v>
      </c>
      <c r="B280" s="107" t="s">
        <v>977</v>
      </c>
      <c r="C280" s="107" t="s">
        <v>1410</v>
      </c>
      <c r="D280" s="15"/>
      <c r="E280" s="107" t="s">
        <v>154</v>
      </c>
      <c r="F280" s="107" t="s">
        <v>977</v>
      </c>
      <c r="G280" s="107" t="s">
        <v>1410</v>
      </c>
    </row>
    <row r="281" spans="1:7">
      <c r="A281" s="107" t="s">
        <v>155</v>
      </c>
      <c r="B281" s="107" t="s">
        <v>977</v>
      </c>
      <c r="C281" s="107" t="s">
        <v>1410</v>
      </c>
      <c r="D281" s="15"/>
      <c r="E281" s="107" t="s">
        <v>155</v>
      </c>
      <c r="F281" s="107" t="s">
        <v>977</v>
      </c>
      <c r="G281" s="107" t="s">
        <v>1410</v>
      </c>
    </row>
    <row r="282" spans="1:7">
      <c r="A282" s="107" t="s">
        <v>156</v>
      </c>
      <c r="B282" s="107" t="s">
        <v>977</v>
      </c>
      <c r="C282" s="107" t="s">
        <v>1410</v>
      </c>
      <c r="D282" s="15"/>
      <c r="E282" s="107" t="s">
        <v>156</v>
      </c>
      <c r="F282" s="107" t="s">
        <v>977</v>
      </c>
      <c r="G282" s="107" t="s">
        <v>1410</v>
      </c>
    </row>
    <row r="283" spans="1:7">
      <c r="A283" s="107" t="s">
        <v>157</v>
      </c>
      <c r="B283" s="107" t="s">
        <v>977</v>
      </c>
      <c r="C283" s="107" t="s">
        <v>1410</v>
      </c>
      <c r="D283" s="15"/>
      <c r="E283" s="107" t="s">
        <v>157</v>
      </c>
      <c r="F283" s="107" t="s">
        <v>977</v>
      </c>
      <c r="G283" s="107" t="s">
        <v>1410</v>
      </c>
    </row>
    <row r="284" spans="1:7">
      <c r="A284" s="107" t="s">
        <v>158</v>
      </c>
      <c r="B284" s="107" t="s">
        <v>977</v>
      </c>
      <c r="C284" s="107" t="s">
        <v>1410</v>
      </c>
      <c r="D284" s="15"/>
      <c r="E284" s="107" t="s">
        <v>158</v>
      </c>
      <c r="F284" s="107" t="s">
        <v>977</v>
      </c>
      <c r="G284" s="107" t="s">
        <v>1410</v>
      </c>
    </row>
    <row r="285" spans="1:7">
      <c r="A285" s="107" t="s">
        <v>159</v>
      </c>
      <c r="B285" s="107" t="s">
        <v>977</v>
      </c>
      <c r="C285" s="107" t="s">
        <v>1410</v>
      </c>
      <c r="D285" s="15"/>
      <c r="E285" s="107" t="s">
        <v>159</v>
      </c>
      <c r="F285" s="107" t="s">
        <v>977</v>
      </c>
      <c r="G285" s="107" t="s">
        <v>1410</v>
      </c>
    </row>
    <row r="286" spans="1:7">
      <c r="A286" s="107" t="s">
        <v>160</v>
      </c>
      <c r="B286" s="107" t="s">
        <v>977</v>
      </c>
      <c r="C286" s="107" t="s">
        <v>1410</v>
      </c>
      <c r="D286" s="15"/>
      <c r="E286" s="107" t="s">
        <v>160</v>
      </c>
      <c r="F286" s="107" t="s">
        <v>977</v>
      </c>
      <c r="G286" s="107" t="s">
        <v>1410</v>
      </c>
    </row>
    <row r="287" spans="1:7">
      <c r="A287" s="107" t="s">
        <v>161</v>
      </c>
      <c r="B287" s="107" t="s">
        <v>977</v>
      </c>
      <c r="C287" s="107" t="s">
        <v>1410</v>
      </c>
      <c r="D287" s="15"/>
      <c r="E287" s="107" t="s">
        <v>161</v>
      </c>
      <c r="F287" s="107" t="s">
        <v>977</v>
      </c>
      <c r="G287" s="107" t="s">
        <v>1410</v>
      </c>
    </row>
    <row r="288" spans="1:7">
      <c r="A288" s="107" t="s">
        <v>162</v>
      </c>
      <c r="B288" s="107" t="s">
        <v>977</v>
      </c>
      <c r="C288" s="107" t="s">
        <v>1410</v>
      </c>
      <c r="D288" s="15"/>
      <c r="E288" s="107" t="s">
        <v>162</v>
      </c>
      <c r="F288" s="107" t="s">
        <v>977</v>
      </c>
      <c r="G288" s="107" t="s">
        <v>1410</v>
      </c>
    </row>
    <row r="289" spans="1:7">
      <c r="A289" s="107" t="s">
        <v>163</v>
      </c>
      <c r="B289" s="107" t="s">
        <v>977</v>
      </c>
      <c r="C289" s="107" t="s">
        <v>1410</v>
      </c>
      <c r="D289" s="15"/>
      <c r="E289" s="107" t="s">
        <v>163</v>
      </c>
      <c r="F289" s="107" t="s">
        <v>977</v>
      </c>
      <c r="G289" s="107" t="s">
        <v>1410</v>
      </c>
    </row>
    <row r="290" spans="1:7">
      <c r="A290" s="107" t="s">
        <v>164</v>
      </c>
      <c r="B290" s="107" t="s">
        <v>977</v>
      </c>
      <c r="C290" s="107" t="s">
        <v>1410</v>
      </c>
      <c r="D290" s="15"/>
      <c r="E290" s="107" t="s">
        <v>164</v>
      </c>
      <c r="F290" s="107" t="s">
        <v>977</v>
      </c>
      <c r="G290" s="107" t="s">
        <v>1410</v>
      </c>
    </row>
    <row r="291" spans="1:7">
      <c r="A291" s="107" t="s">
        <v>165</v>
      </c>
      <c r="B291" s="107" t="s">
        <v>977</v>
      </c>
      <c r="C291" s="107" t="s">
        <v>1410</v>
      </c>
      <c r="D291" s="15"/>
      <c r="E291" s="107" t="s">
        <v>165</v>
      </c>
      <c r="F291" s="107" t="s">
        <v>977</v>
      </c>
      <c r="G291" s="107" t="s">
        <v>1410</v>
      </c>
    </row>
    <row r="292" spans="1:7">
      <c r="A292" s="107" t="s">
        <v>166</v>
      </c>
      <c r="B292" s="107" t="s">
        <v>977</v>
      </c>
      <c r="C292" s="107" t="s">
        <v>1410</v>
      </c>
      <c r="D292" s="15"/>
      <c r="E292" s="107" t="s">
        <v>166</v>
      </c>
      <c r="F292" s="107" t="s">
        <v>977</v>
      </c>
      <c r="G292" s="107" t="s">
        <v>1410</v>
      </c>
    </row>
    <row r="293" spans="1:7">
      <c r="A293" s="107" t="s">
        <v>167</v>
      </c>
      <c r="B293" s="107" t="s">
        <v>977</v>
      </c>
      <c r="C293" s="107" t="s">
        <v>1410</v>
      </c>
      <c r="D293" s="15"/>
      <c r="E293" s="107" t="s">
        <v>167</v>
      </c>
      <c r="F293" s="107" t="s">
        <v>977</v>
      </c>
      <c r="G293" s="107" t="s">
        <v>1410</v>
      </c>
    </row>
    <row r="294" spans="1:7">
      <c r="A294" s="107" t="s">
        <v>168</v>
      </c>
      <c r="B294" s="107" t="s">
        <v>977</v>
      </c>
      <c r="C294" s="107" t="s">
        <v>1410</v>
      </c>
      <c r="D294" s="15"/>
      <c r="E294" s="107" t="s">
        <v>168</v>
      </c>
      <c r="F294" s="107" t="s">
        <v>977</v>
      </c>
      <c r="G294" s="107" t="s">
        <v>1410</v>
      </c>
    </row>
    <row r="295" spans="1:7">
      <c r="A295" s="107" t="s">
        <v>169</v>
      </c>
      <c r="B295" s="107" t="s">
        <v>977</v>
      </c>
      <c r="C295" s="107" t="s">
        <v>1410</v>
      </c>
      <c r="D295" s="15"/>
      <c r="E295" s="107" t="s">
        <v>169</v>
      </c>
      <c r="F295" s="107" t="s">
        <v>977</v>
      </c>
      <c r="G295" s="107" t="s">
        <v>1410</v>
      </c>
    </row>
    <row r="296" spans="1:7">
      <c r="A296" s="107" t="s">
        <v>170</v>
      </c>
      <c r="B296" s="107" t="s">
        <v>977</v>
      </c>
      <c r="C296" s="107" t="s">
        <v>1410</v>
      </c>
      <c r="D296" s="15"/>
      <c r="E296" s="107" t="s">
        <v>170</v>
      </c>
      <c r="F296" s="107" t="s">
        <v>977</v>
      </c>
      <c r="G296" s="107" t="s">
        <v>1410</v>
      </c>
    </row>
    <row r="297" spans="1:7">
      <c r="A297" s="107" t="s">
        <v>171</v>
      </c>
      <c r="B297" s="107" t="s">
        <v>977</v>
      </c>
      <c r="C297" s="107" t="s">
        <v>1410</v>
      </c>
      <c r="D297" s="15"/>
      <c r="E297" s="107" t="s">
        <v>171</v>
      </c>
      <c r="F297" s="107" t="s">
        <v>977</v>
      </c>
      <c r="G297" s="107" t="s">
        <v>1410</v>
      </c>
    </row>
    <row r="298" spans="1:7">
      <c r="A298" s="107" t="s">
        <v>172</v>
      </c>
      <c r="B298" s="107" t="s">
        <v>977</v>
      </c>
      <c r="C298" s="107" t="s">
        <v>1410</v>
      </c>
      <c r="D298" s="15"/>
      <c r="E298" s="107" t="s">
        <v>172</v>
      </c>
      <c r="F298" s="107" t="s">
        <v>977</v>
      </c>
      <c r="G298" s="107" t="s">
        <v>1410</v>
      </c>
    </row>
    <row r="299" spans="1:7">
      <c r="A299" s="107" t="s">
        <v>173</v>
      </c>
      <c r="B299" s="107" t="s">
        <v>977</v>
      </c>
      <c r="C299" s="107" t="s">
        <v>1410</v>
      </c>
      <c r="D299" s="15"/>
      <c r="E299" s="107" t="s">
        <v>173</v>
      </c>
      <c r="F299" s="107" t="s">
        <v>977</v>
      </c>
      <c r="G299" s="107" t="s">
        <v>1410</v>
      </c>
    </row>
    <row r="300" spans="1:7">
      <c r="A300" s="107" t="s">
        <v>174</v>
      </c>
      <c r="B300" s="107" t="s">
        <v>977</v>
      </c>
      <c r="C300" s="107" t="s">
        <v>1410</v>
      </c>
      <c r="D300" s="15"/>
      <c r="E300" s="107" t="s">
        <v>174</v>
      </c>
      <c r="F300" s="107" t="s">
        <v>977</v>
      </c>
      <c r="G300" s="107" t="s">
        <v>1410</v>
      </c>
    </row>
    <row r="301" spans="1:7">
      <c r="A301" s="107" t="s">
        <v>175</v>
      </c>
      <c r="B301" s="107" t="s">
        <v>977</v>
      </c>
      <c r="C301" s="107" t="s">
        <v>1410</v>
      </c>
      <c r="D301" s="15"/>
      <c r="E301" s="107" t="s">
        <v>175</v>
      </c>
      <c r="F301" s="107" t="s">
        <v>977</v>
      </c>
      <c r="G301" s="107" t="s">
        <v>1410</v>
      </c>
    </row>
    <row r="302" spans="1:7">
      <c r="A302" s="107" t="s">
        <v>176</v>
      </c>
      <c r="B302" s="107" t="s">
        <v>977</v>
      </c>
      <c r="C302" s="107" t="s">
        <v>1410</v>
      </c>
      <c r="D302" s="15"/>
      <c r="E302" s="107" t="s">
        <v>177</v>
      </c>
      <c r="F302" s="107" t="s">
        <v>977</v>
      </c>
      <c r="G302" s="107" t="s">
        <v>1410</v>
      </c>
    </row>
    <row r="303" spans="1:7">
      <c r="A303" s="107" t="s">
        <v>177</v>
      </c>
      <c r="B303" s="107" t="s">
        <v>977</v>
      </c>
      <c r="C303" s="107" t="s">
        <v>1410</v>
      </c>
      <c r="D303" s="15"/>
      <c r="E303" s="107" t="s">
        <v>178</v>
      </c>
      <c r="F303" s="107" t="s">
        <v>977</v>
      </c>
      <c r="G303" s="107" t="s">
        <v>1410</v>
      </c>
    </row>
    <row r="304" spans="1:7">
      <c r="A304" s="107" t="s">
        <v>178</v>
      </c>
      <c r="B304" s="107" t="s">
        <v>977</v>
      </c>
      <c r="C304" s="107" t="s">
        <v>1410</v>
      </c>
      <c r="D304" s="15"/>
      <c r="E304" s="107" t="s">
        <v>179</v>
      </c>
      <c r="F304" s="107" t="s">
        <v>977</v>
      </c>
      <c r="G304" s="107" t="s">
        <v>1410</v>
      </c>
    </row>
    <row r="305" spans="1:7">
      <c r="A305" s="107" t="s">
        <v>179</v>
      </c>
      <c r="B305" s="107" t="s">
        <v>977</v>
      </c>
      <c r="C305" s="107" t="s">
        <v>1410</v>
      </c>
      <c r="D305" s="15"/>
      <c r="E305" s="107" t="s">
        <v>180</v>
      </c>
      <c r="F305" s="107" t="s">
        <v>977</v>
      </c>
      <c r="G305" s="107" t="s">
        <v>1410</v>
      </c>
    </row>
    <row r="306" spans="1:7">
      <c r="A306" s="107" t="s">
        <v>180</v>
      </c>
      <c r="B306" s="107" t="s">
        <v>977</v>
      </c>
      <c r="C306" s="107" t="s">
        <v>1410</v>
      </c>
      <c r="D306" s="15"/>
      <c r="E306" s="107" t="s">
        <v>181</v>
      </c>
      <c r="F306" s="107" t="s">
        <v>977</v>
      </c>
      <c r="G306" s="107" t="s">
        <v>1410</v>
      </c>
    </row>
    <row r="307" spans="1:7">
      <c r="A307" s="107" t="s">
        <v>181</v>
      </c>
      <c r="B307" s="107" t="s">
        <v>977</v>
      </c>
      <c r="C307" s="107" t="s">
        <v>1410</v>
      </c>
      <c r="D307" s="15"/>
      <c r="E307" s="107" t="s">
        <v>182</v>
      </c>
      <c r="F307" s="107" t="s">
        <v>977</v>
      </c>
      <c r="G307" s="107" t="s">
        <v>1410</v>
      </c>
    </row>
    <row r="308" spans="1:7">
      <c r="A308" s="107" t="s">
        <v>182</v>
      </c>
      <c r="B308" s="107" t="s">
        <v>977</v>
      </c>
      <c r="C308" s="107" t="s">
        <v>1410</v>
      </c>
      <c r="D308" s="15"/>
      <c r="E308" s="107" t="s">
        <v>183</v>
      </c>
      <c r="F308" s="107" t="s">
        <v>977</v>
      </c>
      <c r="G308" s="107" t="s">
        <v>1410</v>
      </c>
    </row>
    <row r="309" spans="1:7">
      <c r="A309" s="107" t="s">
        <v>183</v>
      </c>
      <c r="B309" s="107" t="s">
        <v>977</v>
      </c>
      <c r="C309" s="107" t="s">
        <v>1410</v>
      </c>
      <c r="D309" s="15"/>
      <c r="E309" s="107" t="s">
        <v>184</v>
      </c>
      <c r="F309" s="107" t="s">
        <v>977</v>
      </c>
      <c r="G309" s="107" t="s">
        <v>1410</v>
      </c>
    </row>
    <row r="310" spans="1:7">
      <c r="A310" s="107" t="s">
        <v>184</v>
      </c>
      <c r="B310" s="107" t="s">
        <v>977</v>
      </c>
      <c r="C310" s="107" t="s">
        <v>1410</v>
      </c>
      <c r="D310" s="15"/>
      <c r="E310" s="107"/>
      <c r="F310" s="107"/>
      <c r="G310" s="107"/>
    </row>
    <row r="311" spans="1:7">
      <c r="A311" s="107" t="s">
        <v>185</v>
      </c>
      <c r="B311" s="107" t="s">
        <v>977</v>
      </c>
      <c r="C311" s="107" t="s">
        <v>1410</v>
      </c>
      <c r="D311" s="15"/>
      <c r="E311" s="107"/>
      <c r="F311" s="107"/>
      <c r="G311" s="107"/>
    </row>
    <row r="312" spans="1:7">
      <c r="A312" s="107" t="s">
        <v>186</v>
      </c>
      <c r="B312" s="107" t="s">
        <v>977</v>
      </c>
      <c r="C312" s="107" t="s">
        <v>1410</v>
      </c>
      <c r="D312" s="15"/>
      <c r="E312" s="107"/>
      <c r="F312" s="107"/>
      <c r="G312" s="107"/>
    </row>
    <row r="313" spans="1:7">
      <c r="A313" s="107" t="s">
        <v>187</v>
      </c>
      <c r="B313" s="107" t="s">
        <v>977</v>
      </c>
      <c r="C313" s="107" t="s">
        <v>1410</v>
      </c>
      <c r="D313" s="15"/>
      <c r="E313" s="107"/>
      <c r="F313" s="107"/>
      <c r="G313" s="107"/>
    </row>
    <row r="314" spans="1:7">
      <c r="A314" s="107" t="s">
        <v>188</v>
      </c>
      <c r="B314" s="107" t="s">
        <v>977</v>
      </c>
      <c r="C314" s="107" t="s">
        <v>1410</v>
      </c>
      <c r="D314" s="15"/>
      <c r="E314" s="107"/>
      <c r="F314" s="107"/>
      <c r="G314" s="107"/>
    </row>
    <row r="315" spans="1:7">
      <c r="A315" s="107" t="s">
        <v>189</v>
      </c>
      <c r="B315" s="107" t="s">
        <v>977</v>
      </c>
      <c r="C315" s="107" t="s">
        <v>1410</v>
      </c>
      <c r="D315" s="15"/>
      <c r="E315" s="107"/>
      <c r="F315" s="107"/>
      <c r="G315" s="107"/>
    </row>
    <row r="316" spans="1:7">
      <c r="A316" s="107" t="s">
        <v>190</v>
      </c>
      <c r="B316" s="107" t="s">
        <v>977</v>
      </c>
      <c r="C316" s="107" t="s">
        <v>1410</v>
      </c>
      <c r="D316" s="15"/>
      <c r="E316" s="107"/>
      <c r="F316" s="107"/>
      <c r="G316" s="107"/>
    </row>
    <row r="317" spans="1:7">
      <c r="A317" s="107" t="s">
        <v>191</v>
      </c>
      <c r="B317" s="107" t="s">
        <v>977</v>
      </c>
      <c r="C317" s="107" t="s">
        <v>1410</v>
      </c>
      <c r="D317" s="15"/>
      <c r="E317" s="107"/>
      <c r="F317" s="107"/>
      <c r="G317" s="107"/>
    </row>
    <row r="318" spans="1:7">
      <c r="A318" s="107" t="s">
        <v>192</v>
      </c>
      <c r="B318" s="107" t="s">
        <v>977</v>
      </c>
      <c r="C318" s="107" t="s">
        <v>1410</v>
      </c>
      <c r="D318" s="15"/>
      <c r="E318" s="107"/>
      <c r="F318" s="107"/>
      <c r="G318" s="107"/>
    </row>
    <row r="319" spans="1:7">
      <c r="A319" s="107" t="s">
        <v>193</v>
      </c>
      <c r="B319" s="107" t="s">
        <v>977</v>
      </c>
      <c r="C319" s="107" t="s">
        <v>1410</v>
      </c>
      <c r="D319" s="15"/>
      <c r="E319" s="107"/>
      <c r="F319" s="107"/>
      <c r="G319" s="107"/>
    </row>
    <row r="320" spans="1:7">
      <c r="A320" s="107" t="s">
        <v>194</v>
      </c>
      <c r="B320" s="107" t="s">
        <v>977</v>
      </c>
      <c r="C320" s="107" t="s">
        <v>1410</v>
      </c>
      <c r="D320" s="15"/>
      <c r="E320" s="107"/>
      <c r="F320" s="107"/>
      <c r="G320" s="107"/>
    </row>
    <row r="321" spans="1:7">
      <c r="A321" s="107" t="s">
        <v>195</v>
      </c>
      <c r="B321" s="107" t="s">
        <v>977</v>
      </c>
      <c r="C321" s="107" t="s">
        <v>1410</v>
      </c>
      <c r="D321" s="15"/>
      <c r="E321" s="107"/>
      <c r="F321" s="107"/>
      <c r="G321" s="107"/>
    </row>
    <row r="322" spans="1:7">
      <c r="A322" s="107" t="s">
        <v>196</v>
      </c>
      <c r="B322" s="107" t="s">
        <v>977</v>
      </c>
      <c r="C322" s="107" t="s">
        <v>1410</v>
      </c>
      <c r="D322" s="15"/>
      <c r="E322" s="107"/>
      <c r="F322" s="107"/>
      <c r="G322" s="107"/>
    </row>
    <row r="323" spans="1:7">
      <c r="A323" s="107" t="s">
        <v>197</v>
      </c>
      <c r="B323" s="107" t="s">
        <v>977</v>
      </c>
      <c r="C323" s="107" t="s">
        <v>1410</v>
      </c>
      <c r="D323" s="15"/>
      <c r="E323" s="107"/>
      <c r="F323" s="107"/>
      <c r="G323" s="107"/>
    </row>
    <row r="324" spans="1:7">
      <c r="A324" s="107" t="s">
        <v>198</v>
      </c>
      <c r="B324" s="107" t="s">
        <v>977</v>
      </c>
      <c r="C324" s="107" t="s">
        <v>1410</v>
      </c>
      <c r="D324" s="15"/>
      <c r="E324" s="107"/>
      <c r="F324" s="107"/>
      <c r="G324" s="107"/>
    </row>
    <row r="325" spans="1:7">
      <c r="A325" s="107" t="s">
        <v>199</v>
      </c>
      <c r="B325" s="107" t="s">
        <v>977</v>
      </c>
      <c r="C325" s="107" t="s">
        <v>1410</v>
      </c>
      <c r="D325" s="15"/>
      <c r="E325" s="107"/>
      <c r="F325" s="107"/>
      <c r="G325" s="107"/>
    </row>
    <row r="326" spans="1:7">
      <c r="A326" s="107" t="s">
        <v>200</v>
      </c>
      <c r="B326" s="107" t="s">
        <v>977</v>
      </c>
      <c r="C326" s="107" t="s">
        <v>1410</v>
      </c>
      <c r="D326" s="15"/>
      <c r="E326" s="107"/>
      <c r="F326" s="107"/>
      <c r="G326" s="107"/>
    </row>
    <row r="327" spans="1:7">
      <c r="A327" s="107" t="s">
        <v>201</v>
      </c>
      <c r="B327" s="107" t="s">
        <v>977</v>
      </c>
      <c r="C327" s="107" t="s">
        <v>1410</v>
      </c>
      <c r="D327" s="15"/>
      <c r="E327" s="107"/>
      <c r="F327" s="107"/>
      <c r="G327" s="107"/>
    </row>
    <row r="328" spans="1:7">
      <c r="A328" s="107" t="s">
        <v>202</v>
      </c>
      <c r="B328" s="107" t="s">
        <v>977</v>
      </c>
      <c r="C328" s="107" t="s">
        <v>1410</v>
      </c>
      <c r="D328" s="15"/>
      <c r="E328" s="107"/>
      <c r="F328" s="107"/>
      <c r="G328" s="107"/>
    </row>
    <row r="329" spans="1:7">
      <c r="A329" s="107" t="s">
        <v>203</v>
      </c>
      <c r="B329" s="107" t="s">
        <v>977</v>
      </c>
      <c r="C329" s="107" t="s">
        <v>1410</v>
      </c>
      <c r="D329" s="15"/>
      <c r="E329" s="107"/>
      <c r="F329" s="107"/>
      <c r="G329" s="107"/>
    </row>
    <row r="330" spans="1:7">
      <c r="A330" s="107" t="s">
        <v>204</v>
      </c>
      <c r="B330" s="107" t="s">
        <v>977</v>
      </c>
      <c r="C330" s="107" t="s">
        <v>1410</v>
      </c>
      <c r="D330" s="15"/>
      <c r="E330" s="107"/>
      <c r="F330" s="107"/>
      <c r="G330" s="107"/>
    </row>
    <row r="331" spans="1:7">
      <c r="A331" s="107" t="s">
        <v>205</v>
      </c>
      <c r="B331" s="107" t="s">
        <v>977</v>
      </c>
      <c r="C331" s="107" t="s">
        <v>1410</v>
      </c>
      <c r="D331" s="15"/>
      <c r="E331" s="107"/>
      <c r="F331" s="107"/>
      <c r="G331" s="107"/>
    </row>
    <row r="332" spans="1:7">
      <c r="A332" s="107" t="s">
        <v>206</v>
      </c>
      <c r="B332" s="107" t="s">
        <v>977</v>
      </c>
      <c r="C332" s="107" t="s">
        <v>1410</v>
      </c>
      <c r="D332" s="15"/>
      <c r="E332" s="107"/>
      <c r="F332" s="107"/>
      <c r="G332" s="107"/>
    </row>
    <row r="333" spans="1:7">
      <c r="A333" s="107" t="s">
        <v>207</v>
      </c>
      <c r="B333" s="107" t="s">
        <v>977</v>
      </c>
      <c r="C333" s="107" t="s">
        <v>1410</v>
      </c>
      <c r="D333" s="15"/>
      <c r="E333" s="107"/>
      <c r="F333" s="107"/>
      <c r="G333" s="107"/>
    </row>
    <row r="334" spans="1:7">
      <c r="A334" s="107" t="s">
        <v>208</v>
      </c>
      <c r="B334" s="107" t="s">
        <v>977</v>
      </c>
      <c r="C334" s="107" t="s">
        <v>1410</v>
      </c>
      <c r="D334" s="15"/>
      <c r="E334" s="107"/>
      <c r="F334" s="107"/>
      <c r="G334" s="107"/>
    </row>
    <row r="335" spans="1:7">
      <c r="A335" s="107" t="s">
        <v>209</v>
      </c>
      <c r="B335" s="107" t="s">
        <v>977</v>
      </c>
      <c r="C335" s="107" t="s">
        <v>1410</v>
      </c>
      <c r="D335" s="15"/>
      <c r="E335" s="107"/>
      <c r="F335" s="107"/>
      <c r="G335" s="107"/>
    </row>
    <row r="336" spans="1:7">
      <c r="A336" s="107" t="s">
        <v>210</v>
      </c>
      <c r="B336" s="107" t="s">
        <v>977</v>
      </c>
      <c r="C336" s="107" t="s">
        <v>1410</v>
      </c>
      <c r="D336" s="15"/>
      <c r="E336" s="107"/>
      <c r="F336" s="107"/>
      <c r="G336" s="107"/>
    </row>
    <row r="337" spans="1:7">
      <c r="A337" s="107" t="s">
        <v>211</v>
      </c>
      <c r="B337" s="107" t="s">
        <v>977</v>
      </c>
      <c r="C337" s="107" t="s">
        <v>1410</v>
      </c>
      <c r="D337" s="15"/>
      <c r="E337" s="107"/>
      <c r="F337" s="107"/>
      <c r="G337" s="107"/>
    </row>
    <row r="338" spans="1:7">
      <c r="A338" s="14" t="s">
        <v>212</v>
      </c>
      <c r="B338" s="14" t="s">
        <v>1210</v>
      </c>
      <c r="C338" s="14" t="s">
        <v>1410</v>
      </c>
      <c r="D338" s="15"/>
      <c r="E338" s="14" t="s">
        <v>212</v>
      </c>
      <c r="F338" s="14" t="s">
        <v>1210</v>
      </c>
      <c r="G338" s="14" t="s">
        <v>1410</v>
      </c>
    </row>
    <row r="339" spans="1:7">
      <c r="A339" s="14" t="s">
        <v>213</v>
      </c>
      <c r="B339" s="14" t="s">
        <v>1210</v>
      </c>
      <c r="C339" s="14" t="s">
        <v>1410</v>
      </c>
      <c r="D339" s="15"/>
      <c r="E339" s="14" t="s">
        <v>213</v>
      </c>
      <c r="F339" s="14" t="s">
        <v>1210</v>
      </c>
      <c r="G339" s="14" t="s">
        <v>1410</v>
      </c>
    </row>
    <row r="340" spans="1:7">
      <c r="A340" s="14" t="s">
        <v>214</v>
      </c>
      <c r="B340" s="14" t="s">
        <v>1210</v>
      </c>
      <c r="C340" s="14" t="s">
        <v>1410</v>
      </c>
      <c r="D340" s="15"/>
      <c r="E340" s="14" t="s">
        <v>214</v>
      </c>
      <c r="F340" s="14" t="s">
        <v>1210</v>
      </c>
      <c r="G340" s="14" t="s">
        <v>1410</v>
      </c>
    </row>
    <row r="341" spans="1:7">
      <c r="A341" s="14" t="s">
        <v>215</v>
      </c>
      <c r="B341" s="14" t="s">
        <v>1210</v>
      </c>
      <c r="C341" s="14" t="s">
        <v>1410</v>
      </c>
      <c r="D341" s="15"/>
      <c r="E341" s="14" t="s">
        <v>215</v>
      </c>
      <c r="F341" s="14" t="s">
        <v>1210</v>
      </c>
      <c r="G341" s="14" t="s">
        <v>1410</v>
      </c>
    </row>
    <row r="342" spans="1:7">
      <c r="A342" s="14" t="s">
        <v>216</v>
      </c>
      <c r="B342" s="14" t="s">
        <v>1210</v>
      </c>
      <c r="C342" s="14" t="s">
        <v>1410</v>
      </c>
      <c r="D342" s="15"/>
      <c r="E342" s="14" t="s">
        <v>216</v>
      </c>
      <c r="F342" s="14" t="s">
        <v>1210</v>
      </c>
      <c r="G342" s="14" t="s">
        <v>1410</v>
      </c>
    </row>
    <row r="343" spans="1:7">
      <c r="A343" s="14" t="s">
        <v>217</v>
      </c>
      <c r="B343" s="14" t="s">
        <v>1210</v>
      </c>
      <c r="C343" s="14" t="s">
        <v>1410</v>
      </c>
      <c r="D343" s="15"/>
      <c r="E343" s="14" t="s">
        <v>217</v>
      </c>
      <c r="F343" s="14" t="s">
        <v>1210</v>
      </c>
      <c r="G343" s="14" t="s">
        <v>1410</v>
      </c>
    </row>
    <row r="344" spans="1:7">
      <c r="A344" s="14" t="s">
        <v>218</v>
      </c>
      <c r="B344" s="14" t="s">
        <v>1210</v>
      </c>
      <c r="C344" s="14" t="s">
        <v>1410</v>
      </c>
      <c r="D344" s="15"/>
      <c r="E344" s="14" t="s">
        <v>218</v>
      </c>
      <c r="F344" s="14" t="s">
        <v>1210</v>
      </c>
      <c r="G344" s="14" t="s">
        <v>1410</v>
      </c>
    </row>
    <row r="345" spans="1:7">
      <c r="A345" s="14" t="s">
        <v>219</v>
      </c>
      <c r="B345" s="14" t="s">
        <v>1210</v>
      </c>
      <c r="C345" s="14" t="s">
        <v>1410</v>
      </c>
      <c r="D345" s="15"/>
      <c r="E345" s="14" t="s">
        <v>219</v>
      </c>
      <c r="F345" s="14" t="s">
        <v>1210</v>
      </c>
      <c r="G345" s="14" t="s">
        <v>1410</v>
      </c>
    </row>
    <row r="346" spans="1:7">
      <c r="A346" s="14" t="s">
        <v>220</v>
      </c>
      <c r="B346" s="14" t="s">
        <v>1210</v>
      </c>
      <c r="C346" s="14" t="s">
        <v>1410</v>
      </c>
      <c r="D346" s="15"/>
      <c r="E346" s="14" t="s">
        <v>220</v>
      </c>
      <c r="F346" s="14" t="s">
        <v>1210</v>
      </c>
      <c r="G346" s="14" t="s">
        <v>1410</v>
      </c>
    </row>
    <row r="347" spans="1:7">
      <c r="A347" s="14" t="s">
        <v>221</v>
      </c>
      <c r="B347" s="14" t="s">
        <v>1210</v>
      </c>
      <c r="C347" s="14" t="s">
        <v>1410</v>
      </c>
      <c r="D347" s="15"/>
    </row>
    <row r="348" spans="1:7">
      <c r="A348" s="14" t="s">
        <v>222</v>
      </c>
      <c r="B348" s="14" t="s">
        <v>1210</v>
      </c>
      <c r="C348" s="14" t="s">
        <v>1410</v>
      </c>
      <c r="D348" s="15"/>
      <c r="E348" s="14" t="s">
        <v>222</v>
      </c>
      <c r="F348" s="14" t="s">
        <v>1210</v>
      </c>
      <c r="G348" s="14" t="s">
        <v>1410</v>
      </c>
    </row>
    <row r="349" spans="1:7">
      <c r="A349" s="14" t="s">
        <v>223</v>
      </c>
      <c r="B349" s="14" t="s">
        <v>1210</v>
      </c>
      <c r="C349" s="14" t="s">
        <v>1410</v>
      </c>
      <c r="D349" s="15"/>
      <c r="E349" s="14" t="s">
        <v>223</v>
      </c>
      <c r="F349" s="14" t="s">
        <v>1210</v>
      </c>
      <c r="G349" s="14" t="s">
        <v>1410</v>
      </c>
    </row>
    <row r="350" spans="1:7">
      <c r="A350" s="14" t="s">
        <v>224</v>
      </c>
      <c r="B350" s="14" t="s">
        <v>1210</v>
      </c>
      <c r="C350" s="14" t="s">
        <v>1410</v>
      </c>
      <c r="D350" s="15"/>
      <c r="E350" s="14" t="s">
        <v>224</v>
      </c>
      <c r="F350" s="14" t="s">
        <v>1210</v>
      </c>
      <c r="G350" s="14" t="s">
        <v>1410</v>
      </c>
    </row>
    <row r="351" spans="1:7">
      <c r="A351" s="14" t="s">
        <v>225</v>
      </c>
      <c r="B351" s="14" t="s">
        <v>1210</v>
      </c>
      <c r="C351" s="14" t="s">
        <v>1410</v>
      </c>
      <c r="D351" s="15"/>
    </row>
    <row r="352" spans="1:7">
      <c r="A352" s="14" t="s">
        <v>226</v>
      </c>
      <c r="B352" s="14" t="s">
        <v>1210</v>
      </c>
      <c r="C352" s="14" t="s">
        <v>1410</v>
      </c>
      <c r="D352" s="15"/>
    </row>
    <row r="353" spans="1:7">
      <c r="A353" s="14" t="s">
        <v>227</v>
      </c>
      <c r="B353" s="14" t="s">
        <v>1210</v>
      </c>
      <c r="C353" s="14" t="s">
        <v>1410</v>
      </c>
      <c r="D353" s="15"/>
    </row>
    <row r="354" spans="1:7">
      <c r="A354" s="14" t="s">
        <v>228</v>
      </c>
      <c r="B354" s="14" t="s">
        <v>1210</v>
      </c>
      <c r="C354" s="14" t="s">
        <v>1410</v>
      </c>
      <c r="D354" s="15"/>
    </row>
    <row r="355" spans="1:7">
      <c r="A355" s="14" t="s">
        <v>229</v>
      </c>
      <c r="B355" s="14" t="s">
        <v>1210</v>
      </c>
      <c r="C355" s="14" t="s">
        <v>1410</v>
      </c>
      <c r="D355" s="15"/>
    </row>
    <row r="356" spans="1:7">
      <c r="A356" s="14" t="s">
        <v>230</v>
      </c>
      <c r="B356" s="14" t="s">
        <v>1210</v>
      </c>
      <c r="C356" s="14" t="s">
        <v>1410</v>
      </c>
      <c r="D356" s="15"/>
    </row>
    <row r="357" spans="1:7">
      <c r="A357" s="14" t="s">
        <v>231</v>
      </c>
      <c r="B357" s="14" t="s">
        <v>1210</v>
      </c>
      <c r="C357" s="14" t="s">
        <v>1410</v>
      </c>
      <c r="D357" s="15"/>
    </row>
    <row r="358" spans="1:7">
      <c r="A358" s="14" t="s">
        <v>232</v>
      </c>
      <c r="B358" s="14" t="s">
        <v>1210</v>
      </c>
      <c r="C358" s="14" t="s">
        <v>1410</v>
      </c>
      <c r="D358" s="15"/>
    </row>
    <row r="359" spans="1:7">
      <c r="A359" s="14" t="s">
        <v>233</v>
      </c>
      <c r="B359" s="14" t="s">
        <v>1210</v>
      </c>
      <c r="C359" s="14" t="s">
        <v>1410</v>
      </c>
      <c r="D359" s="15"/>
      <c r="E359" s="14" t="s">
        <v>233</v>
      </c>
      <c r="F359" s="14" t="s">
        <v>1210</v>
      </c>
      <c r="G359" s="14" t="s">
        <v>1410</v>
      </c>
    </row>
    <row r="360" spans="1:7">
      <c r="A360" s="14" t="s">
        <v>234</v>
      </c>
      <c r="B360" s="14" t="s">
        <v>1210</v>
      </c>
      <c r="C360" s="14" t="s">
        <v>1410</v>
      </c>
      <c r="D360" s="15"/>
      <c r="E360" s="14" t="s">
        <v>234</v>
      </c>
      <c r="F360" s="14" t="s">
        <v>1210</v>
      </c>
      <c r="G360" s="14" t="s">
        <v>1410</v>
      </c>
    </row>
    <row r="361" spans="1:7">
      <c r="A361" s="14" t="s">
        <v>235</v>
      </c>
      <c r="B361" s="14" t="s">
        <v>1210</v>
      </c>
      <c r="C361" s="14" t="s">
        <v>1410</v>
      </c>
      <c r="D361" s="15"/>
      <c r="E361" s="14" t="s">
        <v>235</v>
      </c>
      <c r="F361" s="14" t="s">
        <v>1210</v>
      </c>
      <c r="G361" s="14" t="s">
        <v>1410</v>
      </c>
    </row>
    <row r="362" spans="1:7">
      <c r="A362" s="14" t="s">
        <v>236</v>
      </c>
      <c r="B362" s="14" t="s">
        <v>1210</v>
      </c>
      <c r="C362" s="14" t="s">
        <v>1410</v>
      </c>
      <c r="D362" s="15"/>
      <c r="E362" s="14" t="s">
        <v>236</v>
      </c>
      <c r="F362" s="14" t="s">
        <v>1210</v>
      </c>
      <c r="G362" s="14" t="s">
        <v>1410</v>
      </c>
    </row>
    <row r="363" spans="1:7">
      <c r="A363" s="14" t="s">
        <v>237</v>
      </c>
      <c r="B363" s="14" t="s">
        <v>1210</v>
      </c>
      <c r="C363" s="14" t="s">
        <v>1410</v>
      </c>
      <c r="D363" s="15"/>
      <c r="E363" s="14" t="s">
        <v>237</v>
      </c>
      <c r="F363" s="14" t="s">
        <v>1210</v>
      </c>
      <c r="G363" s="14" t="s">
        <v>1410</v>
      </c>
    </row>
    <row r="364" spans="1:7">
      <c r="A364" s="14" t="s">
        <v>238</v>
      </c>
      <c r="B364" s="14" t="s">
        <v>1210</v>
      </c>
      <c r="C364" s="14" t="s">
        <v>1410</v>
      </c>
      <c r="D364" s="15"/>
      <c r="E364" s="14" t="s">
        <v>238</v>
      </c>
      <c r="F364" s="14" t="s">
        <v>1210</v>
      </c>
      <c r="G364" s="14" t="s">
        <v>1410</v>
      </c>
    </row>
    <row r="365" spans="1:7">
      <c r="A365" s="14" t="s">
        <v>239</v>
      </c>
      <c r="B365" s="14" t="s">
        <v>1210</v>
      </c>
      <c r="C365" s="14" t="s">
        <v>1410</v>
      </c>
      <c r="D365" s="15"/>
      <c r="E365" s="14" t="s">
        <v>239</v>
      </c>
      <c r="F365" s="14" t="s">
        <v>1210</v>
      </c>
      <c r="G365" s="14" t="s">
        <v>1410</v>
      </c>
    </row>
    <row r="366" spans="1:7">
      <c r="A366" s="14" t="s">
        <v>240</v>
      </c>
      <c r="B366" s="14" t="s">
        <v>1210</v>
      </c>
      <c r="C366" s="14" t="s">
        <v>1410</v>
      </c>
      <c r="D366" s="15"/>
      <c r="E366" s="14" t="s">
        <v>240</v>
      </c>
      <c r="F366" s="14" t="s">
        <v>1210</v>
      </c>
      <c r="G366" s="14" t="s">
        <v>1410</v>
      </c>
    </row>
    <row r="367" spans="1:7">
      <c r="A367" s="14" t="s">
        <v>241</v>
      </c>
      <c r="B367" s="14" t="s">
        <v>1210</v>
      </c>
      <c r="C367" s="14" t="s">
        <v>1410</v>
      </c>
      <c r="D367" s="15"/>
      <c r="E367" s="14" t="s">
        <v>241</v>
      </c>
      <c r="F367" s="14" t="s">
        <v>1210</v>
      </c>
      <c r="G367" s="14" t="s">
        <v>1410</v>
      </c>
    </row>
    <row r="368" spans="1:7">
      <c r="A368" s="14" t="s">
        <v>242</v>
      </c>
      <c r="B368" s="14" t="s">
        <v>1210</v>
      </c>
      <c r="C368" s="14" t="s">
        <v>1410</v>
      </c>
      <c r="D368" s="15"/>
      <c r="E368" s="14" t="s">
        <v>242</v>
      </c>
      <c r="F368" s="14" t="s">
        <v>1210</v>
      </c>
      <c r="G368" s="14" t="s">
        <v>1410</v>
      </c>
    </row>
    <row r="369" spans="1:7">
      <c r="A369" s="14" t="s">
        <v>243</v>
      </c>
      <c r="B369" s="14" t="s">
        <v>1210</v>
      </c>
      <c r="C369" s="14" t="s">
        <v>1410</v>
      </c>
      <c r="D369" s="15"/>
      <c r="E369" s="14" t="s">
        <v>243</v>
      </c>
      <c r="F369" s="14" t="s">
        <v>1210</v>
      </c>
      <c r="G369" s="14" t="s">
        <v>1410</v>
      </c>
    </row>
    <row r="370" spans="1:7">
      <c r="A370" s="14" t="s">
        <v>244</v>
      </c>
      <c r="B370" s="14" t="s">
        <v>1210</v>
      </c>
      <c r="C370" s="14" t="s">
        <v>1410</v>
      </c>
      <c r="D370" s="15"/>
      <c r="E370" s="14" t="s">
        <v>244</v>
      </c>
      <c r="F370" s="14" t="s">
        <v>1210</v>
      </c>
      <c r="G370" s="14" t="s">
        <v>1410</v>
      </c>
    </row>
    <row r="371" spans="1:7">
      <c r="A371" s="14" t="s">
        <v>245</v>
      </c>
      <c r="B371" s="14" t="s">
        <v>1210</v>
      </c>
      <c r="C371" s="14" t="s">
        <v>1410</v>
      </c>
      <c r="D371" s="15"/>
      <c r="E371" s="14" t="s">
        <v>245</v>
      </c>
      <c r="F371" s="14" t="s">
        <v>1210</v>
      </c>
      <c r="G371" s="14" t="s">
        <v>1410</v>
      </c>
    </row>
    <row r="372" spans="1:7">
      <c r="A372" s="14" t="s">
        <v>246</v>
      </c>
      <c r="B372" s="14" t="s">
        <v>1210</v>
      </c>
      <c r="C372" s="14" t="s">
        <v>1410</v>
      </c>
      <c r="D372" s="15"/>
      <c r="E372" s="14" t="s">
        <v>246</v>
      </c>
      <c r="F372" s="14" t="s">
        <v>1210</v>
      </c>
      <c r="G372" s="14" t="s">
        <v>1410</v>
      </c>
    </row>
    <row r="373" spans="1:7">
      <c r="A373" s="14" t="s">
        <v>247</v>
      </c>
      <c r="B373" s="14" t="s">
        <v>1210</v>
      </c>
      <c r="C373" s="14" t="s">
        <v>1410</v>
      </c>
      <c r="D373" s="15"/>
      <c r="E373" s="14" t="s">
        <v>247</v>
      </c>
      <c r="F373" s="14" t="s">
        <v>1210</v>
      </c>
      <c r="G373" s="14" t="s">
        <v>1410</v>
      </c>
    </row>
    <row r="374" spans="1:7">
      <c r="A374" s="14" t="s">
        <v>248</v>
      </c>
      <c r="B374" s="14" t="s">
        <v>1210</v>
      </c>
      <c r="C374" s="14" t="s">
        <v>1410</v>
      </c>
      <c r="D374" s="15"/>
      <c r="E374" s="14" t="s">
        <v>248</v>
      </c>
      <c r="F374" s="14" t="s">
        <v>1210</v>
      </c>
      <c r="G374" s="14" t="s">
        <v>1410</v>
      </c>
    </row>
    <row r="375" spans="1:7">
      <c r="A375" s="14" t="s">
        <v>249</v>
      </c>
      <c r="B375" s="14" t="s">
        <v>1210</v>
      </c>
      <c r="C375" s="14" t="s">
        <v>1410</v>
      </c>
      <c r="D375" s="15"/>
      <c r="E375" s="14" t="s">
        <v>249</v>
      </c>
      <c r="F375" s="14" t="s">
        <v>1210</v>
      </c>
      <c r="G375" s="14" t="s">
        <v>1410</v>
      </c>
    </row>
    <row r="376" spans="1:7">
      <c r="A376" s="14" t="s">
        <v>250</v>
      </c>
      <c r="B376" s="14" t="s">
        <v>1210</v>
      </c>
      <c r="C376" s="14" t="s">
        <v>1410</v>
      </c>
      <c r="D376" s="15"/>
      <c r="E376" s="14" t="s">
        <v>250</v>
      </c>
      <c r="F376" s="14" t="s">
        <v>1210</v>
      </c>
      <c r="G376" s="14" t="s">
        <v>1410</v>
      </c>
    </row>
    <row r="377" spans="1:7">
      <c r="A377" s="14" t="s">
        <v>251</v>
      </c>
      <c r="B377" s="14" t="s">
        <v>1210</v>
      </c>
      <c r="C377" s="14" t="s">
        <v>1410</v>
      </c>
      <c r="D377" s="15"/>
      <c r="E377" s="14" t="s">
        <v>251</v>
      </c>
      <c r="F377" s="14" t="s">
        <v>1210</v>
      </c>
      <c r="G377" s="14" t="s">
        <v>1410</v>
      </c>
    </row>
    <row r="378" spans="1:7">
      <c r="A378" s="14" t="s">
        <v>252</v>
      </c>
      <c r="B378" s="14" t="s">
        <v>1210</v>
      </c>
      <c r="C378" s="14" t="s">
        <v>1410</v>
      </c>
      <c r="D378" s="15"/>
    </row>
    <row r="379" spans="1:7">
      <c r="A379" s="14" t="s">
        <v>253</v>
      </c>
      <c r="B379" s="14" t="s">
        <v>1210</v>
      </c>
      <c r="C379" s="14" t="s">
        <v>1410</v>
      </c>
      <c r="D379" s="15"/>
    </row>
    <row r="380" spans="1:7">
      <c r="A380" s="14" t="s">
        <v>254</v>
      </c>
      <c r="B380" s="14" t="s">
        <v>1210</v>
      </c>
      <c r="C380" s="14" t="s">
        <v>1410</v>
      </c>
      <c r="D380" s="15"/>
    </row>
    <row r="381" spans="1:7">
      <c r="A381" s="14" t="s">
        <v>255</v>
      </c>
      <c r="B381" s="14" t="s">
        <v>1210</v>
      </c>
      <c r="C381" s="14" t="s">
        <v>1410</v>
      </c>
      <c r="D381" s="15"/>
    </row>
    <row r="382" spans="1:7">
      <c r="A382" s="14" t="s">
        <v>256</v>
      </c>
      <c r="B382" s="14" t="s">
        <v>1210</v>
      </c>
      <c r="C382" s="14" t="s">
        <v>1410</v>
      </c>
      <c r="D382" s="15"/>
    </row>
    <row r="383" spans="1:7">
      <c r="A383" s="14" t="s">
        <v>257</v>
      </c>
      <c r="B383" s="14" t="s">
        <v>1210</v>
      </c>
      <c r="C383" s="14" t="s">
        <v>1410</v>
      </c>
      <c r="D383" s="15"/>
    </row>
    <row r="384" spans="1:7">
      <c r="A384" s="14" t="s">
        <v>258</v>
      </c>
      <c r="B384" s="14" t="s">
        <v>1210</v>
      </c>
      <c r="C384" s="14" t="s">
        <v>1410</v>
      </c>
      <c r="D384" s="15"/>
    </row>
    <row r="385" spans="1:7">
      <c r="A385" s="14" t="s">
        <v>259</v>
      </c>
      <c r="B385" s="14" t="s">
        <v>1210</v>
      </c>
      <c r="C385" s="14" t="s">
        <v>1410</v>
      </c>
      <c r="D385" s="15"/>
    </row>
    <row r="386" spans="1:7">
      <c r="A386" s="14" t="s">
        <v>260</v>
      </c>
      <c r="B386" s="14" t="s">
        <v>1210</v>
      </c>
      <c r="C386" s="14" t="s">
        <v>1410</v>
      </c>
      <c r="D386" s="15"/>
      <c r="E386" s="14" t="s">
        <v>260</v>
      </c>
      <c r="F386" s="14" t="s">
        <v>1210</v>
      </c>
      <c r="G386" s="14" t="s">
        <v>1410</v>
      </c>
    </row>
    <row r="387" spans="1:7">
      <c r="A387" s="14" t="s">
        <v>261</v>
      </c>
      <c r="B387" s="14" t="s">
        <v>1210</v>
      </c>
      <c r="C387" s="14" t="s">
        <v>1410</v>
      </c>
      <c r="D387" s="15"/>
    </row>
    <row r="388" spans="1:7">
      <c r="A388" s="14" t="s">
        <v>262</v>
      </c>
      <c r="B388" s="14" t="s">
        <v>1210</v>
      </c>
      <c r="C388" s="14" t="s">
        <v>1410</v>
      </c>
      <c r="D388" s="15"/>
    </row>
    <row r="389" spans="1:7">
      <c r="A389" s="14" t="s">
        <v>263</v>
      </c>
      <c r="B389" s="14" t="s">
        <v>1210</v>
      </c>
      <c r="C389" s="14" t="s">
        <v>1410</v>
      </c>
      <c r="D389" s="15"/>
      <c r="E389" s="14" t="s">
        <v>263</v>
      </c>
      <c r="F389" s="14" t="s">
        <v>1210</v>
      </c>
      <c r="G389" s="14" t="s">
        <v>1410</v>
      </c>
    </row>
    <row r="390" spans="1:7">
      <c r="A390" s="14" t="s">
        <v>264</v>
      </c>
      <c r="B390" s="14" t="s">
        <v>1210</v>
      </c>
      <c r="C390" s="14" t="s">
        <v>1410</v>
      </c>
      <c r="D390" s="15"/>
      <c r="E390" s="14" t="s">
        <v>264</v>
      </c>
      <c r="F390" s="14" t="s">
        <v>1210</v>
      </c>
      <c r="G390" s="14" t="s">
        <v>1410</v>
      </c>
    </row>
    <row r="391" spans="1:7">
      <c r="A391" s="14" t="s">
        <v>265</v>
      </c>
      <c r="B391" s="14" t="s">
        <v>1210</v>
      </c>
      <c r="C391" s="14" t="s">
        <v>1410</v>
      </c>
      <c r="D391" s="15"/>
    </row>
    <row r="392" spans="1:7">
      <c r="A392" s="14" t="s">
        <v>266</v>
      </c>
      <c r="B392" s="14" t="s">
        <v>1210</v>
      </c>
      <c r="C392" s="14" t="s">
        <v>1410</v>
      </c>
      <c r="D392" s="15"/>
    </row>
    <row r="393" spans="1:7">
      <c r="A393" s="14"/>
      <c r="D393" s="15"/>
      <c r="E393" s="14" t="s">
        <v>267</v>
      </c>
      <c r="F393" s="14" t="s">
        <v>1210</v>
      </c>
      <c r="G393" s="14" t="s">
        <v>1410</v>
      </c>
    </row>
    <row r="394" spans="1:7">
      <c r="A394" s="14" t="s">
        <v>268</v>
      </c>
      <c r="B394" s="14" t="s">
        <v>1210</v>
      </c>
      <c r="C394" s="14" t="s">
        <v>1410</v>
      </c>
      <c r="D394" s="15"/>
    </row>
    <row r="395" spans="1:7">
      <c r="A395" s="14" t="s">
        <v>269</v>
      </c>
      <c r="B395" s="14" t="s">
        <v>1210</v>
      </c>
      <c r="C395" s="14" t="s">
        <v>1410</v>
      </c>
      <c r="D395" s="15"/>
    </row>
    <row r="396" spans="1:7">
      <c r="A396" s="14" t="s">
        <v>270</v>
      </c>
      <c r="B396" s="14" t="s">
        <v>1210</v>
      </c>
      <c r="C396" s="14" t="s">
        <v>1410</v>
      </c>
      <c r="D396" s="15"/>
    </row>
    <row r="397" spans="1:7">
      <c r="A397" s="14" t="s">
        <v>271</v>
      </c>
      <c r="B397" s="14" t="s">
        <v>1210</v>
      </c>
      <c r="C397" s="14" t="s">
        <v>1410</v>
      </c>
      <c r="D397" s="15"/>
    </row>
    <row r="398" spans="1:7">
      <c r="A398" s="14" t="s">
        <v>272</v>
      </c>
      <c r="B398" s="14" t="s">
        <v>1210</v>
      </c>
      <c r="C398" s="14" t="s">
        <v>1410</v>
      </c>
      <c r="D398" s="15"/>
    </row>
    <row r="399" spans="1:7">
      <c r="A399" s="14" t="s">
        <v>273</v>
      </c>
      <c r="B399" s="14" t="s">
        <v>1210</v>
      </c>
      <c r="C399" s="14" t="s">
        <v>1410</v>
      </c>
      <c r="D399" s="15"/>
      <c r="E399" s="14" t="s">
        <v>273</v>
      </c>
      <c r="F399" s="14" t="s">
        <v>1210</v>
      </c>
      <c r="G399" s="14" t="s">
        <v>1410</v>
      </c>
    </row>
    <row r="400" spans="1:7">
      <c r="A400" s="14" t="s">
        <v>274</v>
      </c>
      <c r="B400" s="14" t="s">
        <v>1210</v>
      </c>
      <c r="C400" s="14" t="s">
        <v>1410</v>
      </c>
      <c r="D400" s="15"/>
      <c r="E400" s="14" t="s">
        <v>274</v>
      </c>
      <c r="F400" s="14" t="s">
        <v>1210</v>
      </c>
      <c r="G400" s="14" t="s">
        <v>1410</v>
      </c>
    </row>
    <row r="401" spans="1:7">
      <c r="A401" s="14" t="s">
        <v>275</v>
      </c>
      <c r="B401" s="14" t="s">
        <v>1210</v>
      </c>
      <c r="C401" s="14" t="s">
        <v>1410</v>
      </c>
      <c r="D401" s="15"/>
    </row>
    <row r="402" spans="1:7">
      <c r="A402" s="14" t="s">
        <v>276</v>
      </c>
      <c r="B402" s="14" t="s">
        <v>1210</v>
      </c>
      <c r="C402" s="14" t="s">
        <v>1410</v>
      </c>
      <c r="D402" s="15"/>
    </row>
    <row r="403" spans="1:7">
      <c r="A403" s="14" t="s">
        <v>277</v>
      </c>
      <c r="B403" s="14" t="s">
        <v>1210</v>
      </c>
      <c r="C403" s="14" t="s">
        <v>1410</v>
      </c>
      <c r="D403" s="15"/>
    </row>
    <row r="404" spans="1:7">
      <c r="A404" s="14" t="s">
        <v>278</v>
      </c>
      <c r="B404" s="14" t="s">
        <v>1210</v>
      </c>
      <c r="C404" s="14" t="s">
        <v>1410</v>
      </c>
      <c r="D404" s="15"/>
    </row>
    <row r="405" spans="1:7">
      <c r="A405" s="14" t="s">
        <v>279</v>
      </c>
      <c r="B405" s="14" t="s">
        <v>1210</v>
      </c>
      <c r="C405" s="14" t="s">
        <v>1410</v>
      </c>
      <c r="D405" s="15"/>
    </row>
    <row r="406" spans="1:7">
      <c r="A406" s="14" t="s">
        <v>280</v>
      </c>
      <c r="B406" s="14" t="s">
        <v>1210</v>
      </c>
      <c r="C406" s="14" t="s">
        <v>1410</v>
      </c>
      <c r="D406" s="15"/>
    </row>
    <row r="407" spans="1:7">
      <c r="A407" s="14" t="s">
        <v>281</v>
      </c>
      <c r="B407" s="14" t="s">
        <v>1210</v>
      </c>
      <c r="C407" s="14" t="s">
        <v>1410</v>
      </c>
      <c r="D407" s="15"/>
    </row>
    <row r="408" spans="1:7">
      <c r="A408" s="14" t="s">
        <v>282</v>
      </c>
      <c r="B408" s="14" t="s">
        <v>1210</v>
      </c>
      <c r="C408" s="14" t="s">
        <v>1410</v>
      </c>
      <c r="D408" s="15"/>
    </row>
    <row r="409" spans="1:7">
      <c r="A409" s="14" t="s">
        <v>283</v>
      </c>
      <c r="B409" s="14" t="s">
        <v>1210</v>
      </c>
      <c r="C409" s="14" t="s">
        <v>1410</v>
      </c>
      <c r="D409" s="15"/>
    </row>
    <row r="410" spans="1:7">
      <c r="A410" s="14" t="s">
        <v>284</v>
      </c>
      <c r="B410" s="14" t="s">
        <v>1210</v>
      </c>
      <c r="C410" s="14" t="s">
        <v>1410</v>
      </c>
      <c r="D410" s="15"/>
    </row>
    <row r="411" spans="1:7">
      <c r="A411" s="14" t="s">
        <v>285</v>
      </c>
      <c r="B411" s="14" t="s">
        <v>1210</v>
      </c>
      <c r="C411" s="14" t="s">
        <v>1410</v>
      </c>
      <c r="D411" s="15"/>
    </row>
    <row r="412" spans="1:7">
      <c r="A412" s="14" t="s">
        <v>286</v>
      </c>
      <c r="B412" s="14" t="s">
        <v>1210</v>
      </c>
      <c r="C412" s="14" t="s">
        <v>1410</v>
      </c>
      <c r="D412" s="15"/>
    </row>
    <row r="413" spans="1:7">
      <c r="A413" s="14" t="s">
        <v>287</v>
      </c>
      <c r="B413" s="14" t="s">
        <v>1210</v>
      </c>
      <c r="C413" s="14" t="s">
        <v>1410</v>
      </c>
      <c r="D413" s="15"/>
    </row>
    <row r="414" spans="1:7">
      <c r="A414" s="14"/>
      <c r="D414" s="15"/>
      <c r="E414" s="14" t="s">
        <v>288</v>
      </c>
      <c r="F414" s="14" t="s">
        <v>1210</v>
      </c>
      <c r="G414" s="14" t="s">
        <v>1410</v>
      </c>
    </row>
    <row r="415" spans="1:7">
      <c r="A415" s="14"/>
      <c r="D415" s="15"/>
      <c r="E415" s="14" t="s">
        <v>289</v>
      </c>
      <c r="F415" s="14" t="s">
        <v>1210</v>
      </c>
      <c r="G415" s="14" t="s">
        <v>1410</v>
      </c>
    </row>
    <row r="416" spans="1:7">
      <c r="A416" s="14"/>
      <c r="D416" s="15"/>
      <c r="E416" s="14" t="s">
        <v>290</v>
      </c>
      <c r="F416" s="14" t="s">
        <v>1210</v>
      </c>
      <c r="G416" s="14" t="s">
        <v>1410</v>
      </c>
    </row>
    <row r="417" spans="1:7">
      <c r="A417" s="14"/>
      <c r="D417" s="15"/>
      <c r="E417" s="14" t="s">
        <v>291</v>
      </c>
      <c r="F417" s="14" t="s">
        <v>1210</v>
      </c>
      <c r="G417" s="14" t="s">
        <v>1410</v>
      </c>
    </row>
    <row r="418" spans="1:7">
      <c r="A418" s="14"/>
      <c r="D418" s="15"/>
      <c r="E418" s="14" t="s">
        <v>292</v>
      </c>
      <c r="F418" s="14" t="s">
        <v>1210</v>
      </c>
      <c r="G418" s="14" t="s">
        <v>1410</v>
      </c>
    </row>
    <row r="419" spans="1:7">
      <c r="A419" s="14" t="s">
        <v>293</v>
      </c>
      <c r="B419" s="14" t="s">
        <v>1210</v>
      </c>
      <c r="C419" s="14" t="s">
        <v>1410</v>
      </c>
      <c r="D419" s="15"/>
      <c r="E419" s="14" t="s">
        <v>293</v>
      </c>
      <c r="F419" s="14" t="s">
        <v>1210</v>
      </c>
      <c r="G419" s="14" t="s">
        <v>1410</v>
      </c>
    </row>
    <row r="420" spans="1:7">
      <c r="A420" s="14"/>
      <c r="D420" s="15"/>
      <c r="E420" s="14" t="s">
        <v>294</v>
      </c>
      <c r="F420" s="14" t="s">
        <v>1210</v>
      </c>
      <c r="G420" s="14" t="s">
        <v>1410</v>
      </c>
    </row>
    <row r="421" spans="1:7">
      <c r="A421" s="14"/>
      <c r="D421" s="15"/>
      <c r="E421" s="14" t="s">
        <v>295</v>
      </c>
      <c r="F421" s="14" t="s">
        <v>1210</v>
      </c>
      <c r="G421" s="14" t="s">
        <v>1410</v>
      </c>
    </row>
    <row r="422" spans="1:7">
      <c r="A422" s="14"/>
      <c r="D422" s="15"/>
      <c r="E422" s="14" t="s">
        <v>296</v>
      </c>
      <c r="F422" s="14" t="s">
        <v>1210</v>
      </c>
      <c r="G422" s="14" t="s">
        <v>1410</v>
      </c>
    </row>
    <row r="423" spans="1:7">
      <c r="A423" s="14"/>
      <c r="D423" s="15"/>
      <c r="E423" s="14" t="s">
        <v>297</v>
      </c>
      <c r="F423" s="14" t="s">
        <v>1210</v>
      </c>
      <c r="G423" s="14" t="s">
        <v>1410</v>
      </c>
    </row>
    <row r="424" spans="1:7">
      <c r="A424" s="14"/>
      <c r="D424" s="15"/>
      <c r="E424" s="14" t="s">
        <v>298</v>
      </c>
      <c r="F424" s="14" t="s">
        <v>1210</v>
      </c>
      <c r="G424" s="14" t="s">
        <v>1410</v>
      </c>
    </row>
    <row r="425" spans="1:7">
      <c r="A425" s="14"/>
      <c r="D425" s="15"/>
      <c r="E425" s="14" t="s">
        <v>299</v>
      </c>
      <c r="F425" s="14" t="s">
        <v>1210</v>
      </c>
      <c r="G425" s="14" t="s">
        <v>1410</v>
      </c>
    </row>
    <row r="426" spans="1:7">
      <c r="A426" s="14"/>
      <c r="D426" s="15"/>
      <c r="E426" s="14" t="s">
        <v>300</v>
      </c>
      <c r="F426" s="14" t="s">
        <v>1210</v>
      </c>
      <c r="G426" s="14" t="s">
        <v>1410</v>
      </c>
    </row>
    <row r="427" spans="1:7">
      <c r="A427" s="14" t="s">
        <v>301</v>
      </c>
      <c r="B427" s="14" t="s">
        <v>1210</v>
      </c>
      <c r="C427" s="14" t="s">
        <v>1410</v>
      </c>
      <c r="D427" s="15"/>
    </row>
    <row r="428" spans="1:7">
      <c r="A428" s="14" t="s">
        <v>302</v>
      </c>
      <c r="B428" s="14" t="s">
        <v>1210</v>
      </c>
      <c r="C428" s="14" t="s">
        <v>1410</v>
      </c>
      <c r="D428" s="15"/>
    </row>
    <row r="429" spans="1:7">
      <c r="A429" s="14" t="s">
        <v>303</v>
      </c>
      <c r="B429" s="14" t="s">
        <v>1210</v>
      </c>
      <c r="C429" s="14" t="s">
        <v>1410</v>
      </c>
      <c r="D429" s="15"/>
    </row>
    <row r="430" spans="1:7">
      <c r="A430" s="107" t="s">
        <v>304</v>
      </c>
      <c r="B430" s="107" t="s">
        <v>1131</v>
      </c>
      <c r="C430" s="107" t="s">
        <v>1410</v>
      </c>
      <c r="D430" s="15"/>
      <c r="E430" s="107" t="s">
        <v>304</v>
      </c>
      <c r="F430" s="107" t="s">
        <v>1131</v>
      </c>
      <c r="G430" s="107" t="s">
        <v>1410</v>
      </c>
    </row>
    <row r="431" spans="1:7">
      <c r="A431" s="107" t="s">
        <v>305</v>
      </c>
      <c r="B431" s="107" t="s">
        <v>1131</v>
      </c>
      <c r="C431" s="107" t="s">
        <v>1410</v>
      </c>
      <c r="D431" s="15"/>
      <c r="E431" s="107" t="s">
        <v>305</v>
      </c>
      <c r="F431" s="107" t="s">
        <v>1131</v>
      </c>
      <c r="G431" s="107" t="s">
        <v>1410</v>
      </c>
    </row>
    <row r="432" spans="1:7">
      <c r="A432" s="107" t="s">
        <v>306</v>
      </c>
      <c r="B432" s="107" t="s">
        <v>1131</v>
      </c>
      <c r="C432" s="107" t="s">
        <v>1410</v>
      </c>
      <c r="D432" s="15"/>
      <c r="E432" s="107" t="s">
        <v>306</v>
      </c>
      <c r="F432" s="107" t="s">
        <v>1131</v>
      </c>
      <c r="G432" s="107" t="s">
        <v>1410</v>
      </c>
    </row>
    <row r="433" spans="1:7">
      <c r="A433" s="107" t="s">
        <v>307</v>
      </c>
      <c r="B433" s="107" t="s">
        <v>1131</v>
      </c>
      <c r="C433" s="107" t="s">
        <v>1410</v>
      </c>
      <c r="D433" s="15"/>
      <c r="E433" s="107" t="s">
        <v>307</v>
      </c>
      <c r="F433" s="107" t="s">
        <v>1131</v>
      </c>
      <c r="G433" s="107" t="s">
        <v>1410</v>
      </c>
    </row>
    <row r="434" spans="1:7">
      <c r="A434" s="107" t="s">
        <v>308</v>
      </c>
      <c r="B434" s="107" t="s">
        <v>1131</v>
      </c>
      <c r="C434" s="107" t="s">
        <v>1410</v>
      </c>
      <c r="D434" s="15"/>
      <c r="E434" s="107" t="s">
        <v>308</v>
      </c>
      <c r="F434" s="107" t="s">
        <v>1131</v>
      </c>
      <c r="G434" s="107" t="s">
        <v>1410</v>
      </c>
    </row>
    <row r="435" spans="1:7">
      <c r="A435" s="107" t="s">
        <v>311</v>
      </c>
      <c r="B435" s="107" t="s">
        <v>1131</v>
      </c>
      <c r="C435" s="107" t="s">
        <v>1410</v>
      </c>
      <c r="D435" s="15"/>
      <c r="E435" s="107" t="s">
        <v>311</v>
      </c>
      <c r="F435" s="107" t="s">
        <v>1131</v>
      </c>
      <c r="G435" s="107" t="s">
        <v>1410</v>
      </c>
    </row>
    <row r="436" spans="1:7">
      <c r="A436" s="107" t="s">
        <v>312</v>
      </c>
      <c r="B436" s="107" t="s">
        <v>1131</v>
      </c>
      <c r="C436" s="107" t="s">
        <v>1410</v>
      </c>
      <c r="D436" s="15"/>
      <c r="E436" s="107" t="s">
        <v>312</v>
      </c>
      <c r="F436" s="107" t="s">
        <v>1131</v>
      </c>
      <c r="G436" s="107" t="s">
        <v>1410</v>
      </c>
    </row>
    <row r="437" spans="1:7">
      <c r="A437" s="107" t="s">
        <v>313</v>
      </c>
      <c r="B437" s="107" t="s">
        <v>1131</v>
      </c>
      <c r="C437" s="107" t="s">
        <v>1410</v>
      </c>
      <c r="D437" s="15"/>
      <c r="E437" s="107" t="s">
        <v>313</v>
      </c>
      <c r="F437" s="107" t="s">
        <v>1131</v>
      </c>
      <c r="G437" s="107" t="s">
        <v>1410</v>
      </c>
    </row>
    <row r="438" spans="1:7">
      <c r="A438" s="107" t="s">
        <v>314</v>
      </c>
      <c r="B438" s="107" t="s">
        <v>1131</v>
      </c>
      <c r="C438" s="107" t="s">
        <v>1410</v>
      </c>
      <c r="D438" s="15"/>
      <c r="E438" s="107" t="s">
        <v>314</v>
      </c>
      <c r="F438" s="107" t="s">
        <v>1131</v>
      </c>
      <c r="G438" s="107" t="s">
        <v>1410</v>
      </c>
    </row>
    <row r="439" spans="1:7">
      <c r="A439" s="107" t="s">
        <v>315</v>
      </c>
      <c r="B439" s="107" t="s">
        <v>1131</v>
      </c>
      <c r="C439" s="107" t="s">
        <v>1410</v>
      </c>
      <c r="D439" s="15"/>
      <c r="E439" s="107" t="s">
        <v>315</v>
      </c>
      <c r="F439" s="107" t="s">
        <v>1131</v>
      </c>
      <c r="G439" s="107" t="s">
        <v>1410</v>
      </c>
    </row>
    <row r="440" spans="1:7">
      <c r="A440" s="107"/>
      <c r="B440" s="107"/>
      <c r="C440" s="107"/>
      <c r="D440" s="15"/>
      <c r="E440" s="107" t="s">
        <v>316</v>
      </c>
      <c r="F440" s="107" t="s">
        <v>1131</v>
      </c>
      <c r="G440" s="107" t="s">
        <v>1410</v>
      </c>
    </row>
    <row r="441" spans="1:7">
      <c r="A441" s="107"/>
      <c r="B441" s="107"/>
      <c r="C441" s="107"/>
      <c r="D441" s="15"/>
      <c r="E441" s="107" t="s">
        <v>317</v>
      </c>
      <c r="F441" s="107" t="s">
        <v>1131</v>
      </c>
      <c r="G441" s="107" t="s">
        <v>1410</v>
      </c>
    </row>
    <row r="442" spans="1:7">
      <c r="A442" s="107"/>
      <c r="B442" s="107"/>
      <c r="C442" s="107"/>
      <c r="D442" s="15"/>
      <c r="E442" s="107" t="s">
        <v>318</v>
      </c>
      <c r="F442" s="107" t="s">
        <v>1131</v>
      </c>
      <c r="G442" s="107" t="s">
        <v>1410</v>
      </c>
    </row>
    <row r="443" spans="1:7">
      <c r="A443" s="107"/>
      <c r="B443" s="107"/>
      <c r="C443" s="107"/>
      <c r="D443" s="15"/>
      <c r="E443" s="107" t="s">
        <v>319</v>
      </c>
      <c r="F443" s="107" t="s">
        <v>1131</v>
      </c>
      <c r="G443" s="107" t="s">
        <v>1410</v>
      </c>
    </row>
    <row r="444" spans="1:7">
      <c r="A444" s="107"/>
      <c r="B444" s="107"/>
      <c r="C444" s="107"/>
      <c r="D444" s="15"/>
      <c r="E444" s="107" t="s">
        <v>320</v>
      </c>
      <c r="F444" s="107" t="s">
        <v>1131</v>
      </c>
      <c r="G444" s="107" t="s">
        <v>1410</v>
      </c>
    </row>
    <row r="445" spans="1:7">
      <c r="A445" s="107" t="s">
        <v>321</v>
      </c>
      <c r="B445" s="107" t="s">
        <v>534</v>
      </c>
      <c r="C445" s="107" t="s">
        <v>1410</v>
      </c>
      <c r="D445" s="15"/>
      <c r="E445" s="107" t="s">
        <v>321</v>
      </c>
      <c r="F445" s="107" t="s">
        <v>534</v>
      </c>
      <c r="G445" s="107" t="s">
        <v>1410</v>
      </c>
    </row>
    <row r="446" spans="1:7">
      <c r="A446" s="107" t="s">
        <v>322</v>
      </c>
      <c r="B446" s="107" t="s">
        <v>534</v>
      </c>
      <c r="C446" s="107" t="s">
        <v>1410</v>
      </c>
      <c r="D446" s="15"/>
      <c r="E446" s="107" t="s">
        <v>322</v>
      </c>
      <c r="F446" s="107" t="s">
        <v>534</v>
      </c>
      <c r="G446" s="107" t="s">
        <v>1410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1410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1410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1410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1410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1410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1410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1410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1410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1410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1410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1410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1410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1410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1410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1410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1410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1410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1410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1410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1410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1410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1410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1410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1410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1410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1410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1410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1410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1410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1410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1410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1410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1410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1410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1410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1410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1410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1410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1410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1410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1410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1410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1410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1410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1410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1410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1410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1410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1410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1410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1410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1410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1410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1410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1410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1410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1410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1410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1410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1410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1410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1410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1410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1410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1410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1410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1410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1410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1410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1410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1410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1410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1410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1410</v>
      </c>
    </row>
    <row r="521" spans="1:7">
      <c r="A521" s="107" t="s">
        <v>397</v>
      </c>
      <c r="B521" s="107" t="s">
        <v>534</v>
      </c>
      <c r="C521" s="107" t="s">
        <v>1410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1410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1410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1410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1410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1410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1410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1410</v>
      </c>
    </row>
    <row r="529" spans="1:7">
      <c r="A529" s="107" t="s">
        <v>405</v>
      </c>
      <c r="B529" s="107" t="s">
        <v>1268</v>
      </c>
      <c r="C529" s="107" t="s">
        <v>1505</v>
      </c>
      <c r="D529" s="15"/>
      <c r="E529" s="107"/>
      <c r="F529" s="107"/>
      <c r="G529" s="107"/>
    </row>
    <row r="530" spans="1:7">
      <c r="A530" s="107" t="s">
        <v>406</v>
      </c>
      <c r="B530" s="107" t="s">
        <v>1268</v>
      </c>
      <c r="C530" s="107" t="s">
        <v>1505</v>
      </c>
      <c r="D530" s="15"/>
      <c r="E530" s="107"/>
      <c r="F530" s="107"/>
      <c r="G530" s="107"/>
    </row>
    <row r="531" spans="1:7">
      <c r="A531" s="107" t="s">
        <v>407</v>
      </c>
      <c r="B531" s="107" t="s">
        <v>1268</v>
      </c>
      <c r="C531" s="107" t="s">
        <v>1505</v>
      </c>
      <c r="D531" s="15"/>
      <c r="E531" s="107"/>
      <c r="F531" s="107"/>
      <c r="G531" s="107"/>
    </row>
    <row r="532" spans="1:7">
      <c r="A532" s="107" t="s">
        <v>408</v>
      </c>
      <c r="B532" s="107" t="s">
        <v>1268</v>
      </c>
      <c r="C532" s="107" t="s">
        <v>1505</v>
      </c>
      <c r="D532" s="15"/>
      <c r="E532" s="107"/>
      <c r="F532" s="107"/>
      <c r="G532" s="107"/>
    </row>
    <row r="533" spans="1:7">
      <c r="A533" s="107" t="s">
        <v>409</v>
      </c>
      <c r="B533" s="107" t="s">
        <v>1268</v>
      </c>
      <c r="C533" s="107" t="s">
        <v>1505</v>
      </c>
      <c r="D533" s="15"/>
      <c r="E533" s="107"/>
      <c r="F533" s="107"/>
      <c r="G533" s="107"/>
    </row>
    <row r="534" spans="1:7">
      <c r="A534" s="107" t="s">
        <v>410</v>
      </c>
      <c r="B534" s="107" t="s">
        <v>1268</v>
      </c>
      <c r="C534" s="107" t="s">
        <v>1505</v>
      </c>
      <c r="D534" s="15"/>
      <c r="E534" s="107"/>
      <c r="F534" s="107"/>
      <c r="G534" s="107"/>
    </row>
    <row r="535" spans="1:7">
      <c r="A535" s="107" t="s">
        <v>411</v>
      </c>
      <c r="B535" s="107" t="s">
        <v>1268</v>
      </c>
      <c r="C535" s="107" t="s">
        <v>1505</v>
      </c>
      <c r="D535" s="15"/>
      <c r="E535" s="107"/>
      <c r="F535" s="107"/>
      <c r="G535" s="107"/>
    </row>
    <row r="536" spans="1:7">
      <c r="A536" s="107" t="s">
        <v>412</v>
      </c>
      <c r="B536" s="107" t="s">
        <v>550</v>
      </c>
      <c r="C536" s="107" t="s">
        <v>1410</v>
      </c>
      <c r="D536" s="15"/>
      <c r="E536" s="107" t="s">
        <v>413</v>
      </c>
      <c r="F536" s="107" t="s">
        <v>550</v>
      </c>
      <c r="G536" s="107" t="s">
        <v>1410</v>
      </c>
    </row>
    <row r="537" spans="1:7">
      <c r="A537" s="107" t="s">
        <v>414</v>
      </c>
      <c r="B537" s="107" t="s">
        <v>967</v>
      </c>
      <c r="C537" s="107" t="s">
        <v>1410</v>
      </c>
      <c r="D537" s="15"/>
      <c r="E537" s="107"/>
      <c r="F537" s="107"/>
      <c r="G537" s="107"/>
    </row>
    <row r="538" spans="1:7">
      <c r="A538" s="107" t="s">
        <v>415</v>
      </c>
      <c r="B538" s="107" t="s">
        <v>967</v>
      </c>
      <c r="C538" s="107" t="s">
        <v>1410</v>
      </c>
      <c r="D538" s="15"/>
      <c r="E538" s="107"/>
      <c r="F538" s="107"/>
      <c r="G538" s="107"/>
    </row>
    <row r="539" spans="1:7">
      <c r="A539" s="107" t="s">
        <v>416</v>
      </c>
      <c r="B539" s="107" t="s">
        <v>967</v>
      </c>
      <c r="C539" s="107" t="s">
        <v>1410</v>
      </c>
      <c r="D539" s="15"/>
      <c r="E539" s="107"/>
      <c r="F539" s="107"/>
      <c r="G539" s="107"/>
    </row>
    <row r="540" spans="1:7">
      <c r="A540" s="107" t="s">
        <v>417</v>
      </c>
      <c r="B540" s="107" t="s">
        <v>972</v>
      </c>
      <c r="C540" s="107" t="s">
        <v>1410</v>
      </c>
      <c r="D540" s="15"/>
      <c r="E540" s="107"/>
      <c r="F540" s="107"/>
      <c r="G540" s="107"/>
    </row>
    <row r="541" spans="1:7">
      <c r="A541" s="107" t="s">
        <v>418</v>
      </c>
      <c r="B541" s="107" t="s">
        <v>972</v>
      </c>
      <c r="C541" s="107" t="s">
        <v>1410</v>
      </c>
      <c r="D541" s="15"/>
      <c r="E541" s="107"/>
      <c r="F541" s="107"/>
      <c r="G541" s="107"/>
    </row>
    <row r="542" spans="1:7">
      <c r="A542" s="107" t="s">
        <v>419</v>
      </c>
      <c r="B542" s="107" t="s">
        <v>1161</v>
      </c>
      <c r="C542" s="107" t="s">
        <v>1410</v>
      </c>
      <c r="D542" s="15"/>
      <c r="E542" s="107" t="s">
        <v>419</v>
      </c>
      <c r="F542" s="107" t="s">
        <v>1161</v>
      </c>
      <c r="G542" s="107" t="s">
        <v>1410</v>
      </c>
    </row>
    <row r="543" spans="1:7">
      <c r="A543" s="107" t="s">
        <v>420</v>
      </c>
      <c r="B543" s="107" t="s">
        <v>1161</v>
      </c>
      <c r="C543" s="107" t="s">
        <v>1410</v>
      </c>
      <c r="D543" s="15"/>
      <c r="E543" s="107" t="s">
        <v>420</v>
      </c>
      <c r="F543" s="107" t="s">
        <v>1161</v>
      </c>
      <c r="G543" s="107" t="s">
        <v>1410</v>
      </c>
    </row>
    <row r="544" spans="1:7">
      <c r="A544" s="107" t="s">
        <v>421</v>
      </c>
      <c r="B544" s="107" t="s">
        <v>1161</v>
      </c>
      <c r="C544" s="107" t="s">
        <v>1410</v>
      </c>
      <c r="D544" s="15"/>
      <c r="E544" s="107" t="s">
        <v>421</v>
      </c>
      <c r="F544" s="107" t="s">
        <v>1161</v>
      </c>
      <c r="G544" s="107" t="s">
        <v>1410</v>
      </c>
    </row>
    <row r="545" spans="1:7">
      <c r="A545" s="107"/>
      <c r="B545" s="107"/>
      <c r="C545" s="107"/>
      <c r="D545" s="15"/>
      <c r="E545" s="107" t="s">
        <v>422</v>
      </c>
      <c r="F545" s="107" t="s">
        <v>1161</v>
      </c>
      <c r="G545" s="107" t="s">
        <v>1410</v>
      </c>
    </row>
    <row r="546" spans="1:7">
      <c r="A546" s="107"/>
      <c r="B546" s="107"/>
      <c r="C546" s="107"/>
      <c r="D546" s="15"/>
      <c r="E546" s="107" t="s">
        <v>423</v>
      </c>
      <c r="F546" s="107" t="s">
        <v>1161</v>
      </c>
      <c r="G546" s="107" t="s">
        <v>1410</v>
      </c>
    </row>
    <row r="547" spans="1:7">
      <c r="A547" s="107"/>
      <c r="B547" s="107"/>
      <c r="C547" s="107"/>
      <c r="D547" s="15"/>
      <c r="E547" s="107" t="s">
        <v>424</v>
      </c>
      <c r="F547" s="107" t="s">
        <v>1095</v>
      </c>
      <c r="G547" s="107" t="s">
        <v>1410</v>
      </c>
    </row>
    <row r="548" spans="1:7">
      <c r="A548" s="107" t="s">
        <v>425</v>
      </c>
      <c r="B548" s="107" t="s">
        <v>1095</v>
      </c>
      <c r="C548" s="107" t="s">
        <v>1410</v>
      </c>
      <c r="D548" s="15"/>
      <c r="E548" s="107" t="s">
        <v>425</v>
      </c>
      <c r="F548" s="107" t="s">
        <v>1095</v>
      </c>
      <c r="G548" s="107" t="s">
        <v>1410</v>
      </c>
    </row>
    <row r="549" spans="1:7">
      <c r="A549" s="107" t="s">
        <v>426</v>
      </c>
      <c r="B549" s="107" t="s">
        <v>1095</v>
      </c>
      <c r="C549" s="107" t="s">
        <v>1410</v>
      </c>
      <c r="D549" s="15"/>
      <c r="E549" s="107" t="s">
        <v>426</v>
      </c>
      <c r="F549" s="107" t="s">
        <v>1095</v>
      </c>
      <c r="G549" s="107" t="s">
        <v>1410</v>
      </c>
    </row>
    <row r="550" spans="1:7">
      <c r="A550" s="107" t="s">
        <v>427</v>
      </c>
      <c r="B550" s="107" t="s">
        <v>1095</v>
      </c>
      <c r="C550" s="107" t="s">
        <v>1410</v>
      </c>
      <c r="D550" s="15"/>
      <c r="E550" s="107" t="s">
        <v>427</v>
      </c>
      <c r="F550" s="107" t="s">
        <v>1095</v>
      </c>
      <c r="G550" s="107" t="s">
        <v>1410</v>
      </c>
    </row>
    <row r="551" spans="1:7">
      <c r="A551" s="107" t="s">
        <v>428</v>
      </c>
      <c r="B551" s="107" t="s">
        <v>1095</v>
      </c>
      <c r="C551" s="107" t="s">
        <v>1410</v>
      </c>
      <c r="D551" s="15"/>
      <c r="E551" s="107" t="s">
        <v>428</v>
      </c>
      <c r="F551" s="107" t="s">
        <v>1095</v>
      </c>
      <c r="G551" s="107" t="s">
        <v>1410</v>
      </c>
    </row>
    <row r="552" spans="1:7">
      <c r="A552" s="107" t="s">
        <v>429</v>
      </c>
      <c r="B552" s="107" t="s">
        <v>1095</v>
      </c>
      <c r="C552" s="107" t="s">
        <v>1410</v>
      </c>
      <c r="D552" s="15"/>
      <c r="E552" s="107" t="s">
        <v>429</v>
      </c>
      <c r="F552" s="107" t="s">
        <v>1095</v>
      </c>
      <c r="G552" s="107" t="s">
        <v>1410</v>
      </c>
    </row>
    <row r="553" spans="1:7">
      <c r="A553" s="107" t="s">
        <v>430</v>
      </c>
      <c r="B553" s="107" t="s">
        <v>1095</v>
      </c>
      <c r="C553" s="107" t="s">
        <v>1410</v>
      </c>
      <c r="D553" s="15"/>
      <c r="E553" s="107" t="s">
        <v>430</v>
      </c>
      <c r="F553" s="107" t="s">
        <v>1095</v>
      </c>
      <c r="G553" s="107" t="s">
        <v>1410</v>
      </c>
    </row>
    <row r="554" spans="1:7">
      <c r="A554" s="107" t="s">
        <v>431</v>
      </c>
      <c r="B554" s="107" t="s">
        <v>1095</v>
      </c>
      <c r="C554" s="107" t="s">
        <v>1410</v>
      </c>
      <c r="D554" s="15"/>
      <c r="E554" s="107" t="s">
        <v>431</v>
      </c>
      <c r="F554" s="107" t="s">
        <v>1095</v>
      </c>
      <c r="G554" s="107" t="s">
        <v>1410</v>
      </c>
    </row>
    <row r="555" spans="1:7">
      <c r="A555" s="107"/>
      <c r="B555" s="107"/>
      <c r="C555" s="107"/>
      <c r="D555" s="15"/>
      <c r="E555" s="107" t="s">
        <v>432</v>
      </c>
      <c r="F555" s="107" t="s">
        <v>1095</v>
      </c>
      <c r="G555" s="107" t="s">
        <v>1410</v>
      </c>
    </row>
    <row r="556" spans="1:7">
      <c r="A556" s="107"/>
      <c r="B556" s="107"/>
      <c r="C556" s="107"/>
      <c r="D556" s="15"/>
      <c r="E556" s="107" t="s">
        <v>433</v>
      </c>
      <c r="F556" s="107" t="s">
        <v>1095</v>
      </c>
      <c r="G556" s="107" t="s">
        <v>1410</v>
      </c>
    </row>
    <row r="557" spans="1:7">
      <c r="A557" s="107"/>
      <c r="B557" s="107"/>
      <c r="C557" s="107"/>
      <c r="D557" s="15"/>
      <c r="E557" s="107" t="s">
        <v>434</v>
      </c>
      <c r="F557" s="107" t="s">
        <v>1095</v>
      </c>
      <c r="G557" s="107" t="s">
        <v>1410</v>
      </c>
    </row>
    <row r="558" spans="1:7">
      <c r="A558" s="107"/>
      <c r="B558" s="107"/>
      <c r="C558" s="107"/>
      <c r="D558" s="15"/>
      <c r="E558" s="107" t="s">
        <v>435</v>
      </c>
      <c r="F558" s="107" t="s">
        <v>1095</v>
      </c>
      <c r="G558" s="107" t="s">
        <v>1410</v>
      </c>
    </row>
    <row r="559" spans="1:7">
      <c r="A559" s="107"/>
      <c r="B559" s="107"/>
      <c r="C559" s="107"/>
      <c r="D559" s="15"/>
      <c r="E559" s="107" t="s">
        <v>436</v>
      </c>
      <c r="F559" s="107" t="s">
        <v>1095</v>
      </c>
      <c r="G559" s="107" t="s">
        <v>1410</v>
      </c>
    </row>
    <row r="560" spans="1:7">
      <c r="A560" s="107"/>
      <c r="B560" s="107"/>
      <c r="C560" s="107"/>
      <c r="D560" s="15"/>
      <c r="E560" s="107" t="s">
        <v>437</v>
      </c>
      <c r="F560" s="107" t="s">
        <v>1095</v>
      </c>
      <c r="G560" s="107" t="s">
        <v>1410</v>
      </c>
    </row>
    <row r="561" spans="1:7">
      <c r="A561" s="107"/>
      <c r="B561" s="107"/>
      <c r="C561" s="107"/>
      <c r="D561" s="15"/>
      <c r="E561" s="107" t="s">
        <v>438</v>
      </c>
      <c r="F561" s="107" t="s">
        <v>1095</v>
      </c>
      <c r="G561" s="107" t="s">
        <v>1410</v>
      </c>
    </row>
    <row r="562" spans="1:7">
      <c r="A562" s="107"/>
      <c r="B562" s="107"/>
      <c r="C562" s="107"/>
      <c r="D562" s="15"/>
      <c r="E562" s="107" t="s">
        <v>439</v>
      </c>
      <c r="F562" s="107" t="s">
        <v>1095</v>
      </c>
      <c r="G562" s="107" t="s">
        <v>1410</v>
      </c>
    </row>
    <row r="563" spans="1:7">
      <c r="A563" s="107"/>
      <c r="B563" s="107"/>
      <c r="C563" s="107"/>
      <c r="D563" s="15"/>
      <c r="E563" s="107" t="s">
        <v>440</v>
      </c>
      <c r="F563" s="107" t="s">
        <v>1095</v>
      </c>
      <c r="G563" s="107" t="s">
        <v>1410</v>
      </c>
    </row>
    <row r="564" spans="1:7">
      <c r="A564" s="107" t="s">
        <v>441</v>
      </c>
      <c r="B564" s="107" t="s">
        <v>1095</v>
      </c>
      <c r="C564" s="107" t="s">
        <v>1410</v>
      </c>
      <c r="D564" s="15"/>
      <c r="E564" s="107"/>
      <c r="F564" s="107"/>
      <c r="G564" s="107"/>
    </row>
    <row r="565" spans="1:7">
      <c r="A565" s="107" t="s">
        <v>442</v>
      </c>
      <c r="B565" s="107" t="s">
        <v>1157</v>
      </c>
      <c r="C565" s="107" t="s">
        <v>1410</v>
      </c>
      <c r="D565" s="15"/>
      <c r="E565" s="107" t="s">
        <v>442</v>
      </c>
      <c r="F565" s="107" t="s">
        <v>1157</v>
      </c>
      <c r="G565" s="107" t="s">
        <v>1410</v>
      </c>
    </row>
    <row r="566" spans="1:7">
      <c r="A566" s="107" t="s">
        <v>443</v>
      </c>
      <c r="B566" s="107" t="s">
        <v>1157</v>
      </c>
      <c r="C566" s="107" t="s">
        <v>1410</v>
      </c>
      <c r="D566" s="15"/>
      <c r="E566" s="107" t="s">
        <v>443</v>
      </c>
      <c r="F566" s="107" t="s">
        <v>1157</v>
      </c>
      <c r="G566" s="107" t="s">
        <v>1410</v>
      </c>
    </row>
    <row r="567" spans="1:7">
      <c r="A567" s="107" t="s">
        <v>444</v>
      </c>
      <c r="B567" s="107" t="s">
        <v>1157</v>
      </c>
      <c r="C567" s="107" t="s">
        <v>1410</v>
      </c>
      <c r="D567" s="15"/>
      <c r="E567" s="107" t="s">
        <v>444</v>
      </c>
      <c r="F567" s="107" t="s">
        <v>1157</v>
      </c>
      <c r="G567" s="107" t="s">
        <v>1410</v>
      </c>
    </row>
    <row r="568" spans="1:7">
      <c r="A568" s="107" t="s">
        <v>445</v>
      </c>
      <c r="B568" s="107" t="s">
        <v>1157</v>
      </c>
      <c r="C568" s="107" t="s">
        <v>1410</v>
      </c>
      <c r="D568" s="15"/>
      <c r="E568" s="107"/>
      <c r="F568" s="107"/>
      <c r="G568" s="107"/>
    </row>
    <row r="569" spans="1:7">
      <c r="A569" s="107" t="s">
        <v>446</v>
      </c>
      <c r="B569" s="107" t="s">
        <v>1157</v>
      </c>
      <c r="C569" s="107" t="s">
        <v>1410</v>
      </c>
      <c r="D569" s="15"/>
      <c r="E569" s="107" t="s">
        <v>446</v>
      </c>
      <c r="F569" s="107" t="s">
        <v>1157</v>
      </c>
      <c r="G569" s="107" t="s">
        <v>1410</v>
      </c>
    </row>
    <row r="570" spans="1:7">
      <c r="A570" s="107"/>
      <c r="B570" s="107"/>
      <c r="C570" s="107"/>
      <c r="D570" s="15"/>
      <c r="E570" s="107" t="s">
        <v>447</v>
      </c>
      <c r="F570" s="107" t="s">
        <v>1012</v>
      </c>
      <c r="G570" s="107" t="s">
        <v>1410</v>
      </c>
    </row>
    <row r="571" spans="1:7">
      <c r="A571" s="107"/>
      <c r="B571" s="107"/>
      <c r="C571" s="107"/>
      <c r="D571" s="15"/>
      <c r="E571" s="107" t="s">
        <v>448</v>
      </c>
      <c r="F571" s="107" t="s">
        <v>1012</v>
      </c>
      <c r="G571" s="107" t="s">
        <v>1410</v>
      </c>
    </row>
    <row r="572" spans="1:7">
      <c r="A572" s="107"/>
      <c r="B572" s="107"/>
      <c r="C572" s="107"/>
      <c r="D572" s="15"/>
      <c r="E572" s="107" t="s">
        <v>449</v>
      </c>
      <c r="F572" s="107" t="s">
        <v>1012</v>
      </c>
      <c r="G572" s="107" t="s">
        <v>1410</v>
      </c>
    </row>
    <row r="573" spans="1:7">
      <c r="A573" s="107"/>
      <c r="B573" s="107"/>
      <c r="C573" s="107"/>
      <c r="D573" s="15"/>
      <c r="E573" s="107" t="s">
        <v>450</v>
      </c>
      <c r="F573" s="107" t="s">
        <v>1012</v>
      </c>
      <c r="G573" s="107" t="s">
        <v>1410</v>
      </c>
    </row>
    <row r="574" spans="1:7">
      <c r="A574" s="107"/>
      <c r="B574" s="107"/>
      <c r="C574" s="107"/>
      <c r="D574" s="15"/>
      <c r="E574" s="107" t="s">
        <v>451</v>
      </c>
      <c r="F574" s="107" t="s">
        <v>1012</v>
      </c>
      <c r="G574" s="107" t="s">
        <v>1410</v>
      </c>
    </row>
    <row r="575" spans="1:7">
      <c r="A575" s="107"/>
      <c r="B575" s="107"/>
      <c r="C575" s="107"/>
      <c r="D575" s="15"/>
      <c r="E575" s="107" t="s">
        <v>452</v>
      </c>
      <c r="F575" s="107" t="s">
        <v>1012</v>
      </c>
      <c r="G575" s="107" t="s">
        <v>1410</v>
      </c>
    </row>
    <row r="576" spans="1:7">
      <c r="A576" s="107"/>
      <c r="B576" s="107"/>
      <c r="C576" s="107"/>
      <c r="D576" s="15"/>
      <c r="E576" s="107" t="s">
        <v>453</v>
      </c>
      <c r="F576" s="107" t="s">
        <v>1012</v>
      </c>
      <c r="G576" s="107" t="s">
        <v>1410</v>
      </c>
    </row>
    <row r="577" spans="1:7">
      <c r="A577" s="107"/>
      <c r="B577" s="107"/>
      <c r="C577" s="107"/>
      <c r="D577" s="15"/>
      <c r="E577" s="107" t="s">
        <v>454</v>
      </c>
      <c r="F577" s="107" t="s">
        <v>1012</v>
      </c>
      <c r="G577" s="107" t="s">
        <v>1410</v>
      </c>
    </row>
    <row r="578" spans="1:7">
      <c r="A578" s="107"/>
      <c r="B578" s="107"/>
      <c r="C578" s="107"/>
      <c r="D578" s="15"/>
      <c r="E578" s="107" t="s">
        <v>455</v>
      </c>
      <c r="F578" s="107" t="s">
        <v>1012</v>
      </c>
      <c r="G578" s="107" t="s">
        <v>1410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1410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1410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1410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1410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1410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1410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1410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1410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1410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1410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1410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1410</v>
      </c>
    </row>
    <row r="591" spans="1:7">
      <c r="A591" s="14"/>
      <c r="D591" s="15"/>
      <c r="E591" s="14" t="s">
        <v>470</v>
      </c>
      <c r="F591" s="14" t="s">
        <v>981</v>
      </c>
      <c r="G591" s="14" t="s">
        <v>1410</v>
      </c>
    </row>
    <row r="592" spans="1:7">
      <c r="A592" s="14"/>
      <c r="D592" s="15"/>
      <c r="E592" s="14" t="s">
        <v>471</v>
      </c>
      <c r="F592" s="14" t="s">
        <v>981</v>
      </c>
      <c r="G592" s="14" t="s">
        <v>1410</v>
      </c>
    </row>
    <row r="593" spans="1:7">
      <c r="A593" s="14"/>
      <c r="D593" s="15"/>
      <c r="E593" s="14" t="s">
        <v>472</v>
      </c>
      <c r="F593" s="14" t="s">
        <v>981</v>
      </c>
      <c r="G593" s="14" t="s">
        <v>1410</v>
      </c>
    </row>
    <row r="594" spans="1:7">
      <c r="A594" s="14"/>
      <c r="D594" s="15"/>
      <c r="E594" s="14" t="s">
        <v>473</v>
      </c>
      <c r="F594" s="14" t="s">
        <v>981</v>
      </c>
      <c r="G594" s="14" t="s">
        <v>1410</v>
      </c>
    </row>
    <row r="595" spans="1:7">
      <c r="A595" s="14"/>
      <c r="D595" s="15"/>
      <c r="E595" s="14" t="s">
        <v>474</v>
      </c>
      <c r="F595" s="14" t="s">
        <v>981</v>
      </c>
      <c r="G595" s="14" t="s">
        <v>1410</v>
      </c>
    </row>
    <row r="596" spans="1:7">
      <c r="A596" s="14"/>
      <c r="D596" s="15"/>
      <c r="E596" s="14" t="s">
        <v>475</v>
      </c>
      <c r="F596" s="14" t="s">
        <v>981</v>
      </c>
      <c r="G596" s="14" t="s">
        <v>1410</v>
      </c>
    </row>
    <row r="597" spans="1:7">
      <c r="A597" s="14"/>
      <c r="D597" s="15"/>
      <c r="E597" s="14" t="s">
        <v>476</v>
      </c>
      <c r="F597" s="14" t="s">
        <v>981</v>
      </c>
      <c r="G597" s="14" t="s">
        <v>1410</v>
      </c>
    </row>
    <row r="598" spans="1:7">
      <c r="A598" s="14"/>
      <c r="D598" s="15"/>
      <c r="E598" s="14" t="s">
        <v>477</v>
      </c>
      <c r="F598" s="14" t="s">
        <v>981</v>
      </c>
      <c r="G598" s="14" t="s">
        <v>1410</v>
      </c>
    </row>
    <row r="599" spans="1:7">
      <c r="A599" s="14"/>
      <c r="D599" s="15"/>
      <c r="E599" s="14" t="s">
        <v>478</v>
      </c>
      <c r="F599" s="14" t="s">
        <v>981</v>
      </c>
      <c r="G599" s="14" t="s">
        <v>1410</v>
      </c>
    </row>
    <row r="600" spans="1:7">
      <c r="A600" s="14"/>
      <c r="D600" s="15"/>
      <c r="E600" s="14" t="s">
        <v>479</v>
      </c>
      <c r="F600" s="14" t="s">
        <v>1358</v>
      </c>
      <c r="G600" s="14" t="s">
        <v>1410</v>
      </c>
    </row>
    <row r="601" spans="1:7">
      <c r="A601" s="14"/>
      <c r="D601" s="15"/>
      <c r="E601" s="14" t="s">
        <v>480</v>
      </c>
      <c r="F601" s="14" t="s">
        <v>1358</v>
      </c>
      <c r="G601" s="14" t="s">
        <v>1410</v>
      </c>
    </row>
    <row r="602" spans="1:7">
      <c r="A602" s="14"/>
      <c r="D602" s="15"/>
      <c r="E602" s="14" t="s">
        <v>481</v>
      </c>
      <c r="F602" s="14" t="s">
        <v>1358</v>
      </c>
      <c r="G602" s="14" t="s">
        <v>1410</v>
      </c>
    </row>
    <row r="603" spans="1:7">
      <c r="A603" s="14"/>
      <c r="D603" s="15"/>
      <c r="E603" s="14" t="s">
        <v>482</v>
      </c>
      <c r="F603" s="14" t="s">
        <v>1358</v>
      </c>
      <c r="G603" s="14" t="s">
        <v>1410</v>
      </c>
    </row>
    <row r="604" spans="1:7">
      <c r="A604" s="14"/>
      <c r="D604" s="15"/>
      <c r="E604" s="14" t="s">
        <v>483</v>
      </c>
      <c r="F604" s="14" t="s">
        <v>1358</v>
      </c>
      <c r="G604" s="14" t="s">
        <v>1410</v>
      </c>
    </row>
    <row r="605" spans="1:7">
      <c r="A605" s="14"/>
      <c r="D605" s="15"/>
      <c r="E605" s="14" t="s">
        <v>484</v>
      </c>
      <c r="F605" s="14" t="s">
        <v>1358</v>
      </c>
      <c r="G605" s="14" t="s">
        <v>1410</v>
      </c>
    </row>
    <row r="606" spans="1:7">
      <c r="A606" s="14"/>
      <c r="D606" s="15"/>
      <c r="E606" s="14" t="s">
        <v>485</v>
      </c>
      <c r="F606" s="14" t="s">
        <v>1358</v>
      </c>
      <c r="G606" s="14" t="s">
        <v>1410</v>
      </c>
    </row>
    <row r="607" spans="1:7">
      <c r="A607" s="14"/>
      <c r="D607" s="15"/>
      <c r="E607" s="14" t="s">
        <v>486</v>
      </c>
      <c r="F607" s="14" t="s">
        <v>1358</v>
      </c>
      <c r="G607" s="14" t="s">
        <v>1410</v>
      </c>
    </row>
    <row r="608" spans="1:7">
      <c r="A608" s="14"/>
      <c r="D608" s="15"/>
      <c r="E608" s="14" t="s">
        <v>487</v>
      </c>
      <c r="F608" s="14" t="s">
        <v>1358</v>
      </c>
      <c r="G608" s="14" t="s">
        <v>1410</v>
      </c>
    </row>
    <row r="609" spans="1:7">
      <c r="A609" s="14"/>
      <c r="D609" s="15"/>
      <c r="E609" s="14" t="s">
        <v>488</v>
      </c>
      <c r="F609" s="14" t="s">
        <v>1358</v>
      </c>
      <c r="G609" s="14" t="s">
        <v>1410</v>
      </c>
    </row>
    <row r="610" spans="1:7">
      <c r="A610" s="14"/>
      <c r="D610" s="15"/>
      <c r="E610" s="14" t="s">
        <v>489</v>
      </c>
      <c r="F610" s="14" t="s">
        <v>999</v>
      </c>
      <c r="G610" s="14" t="s">
        <v>1410</v>
      </c>
    </row>
    <row r="611" spans="1:7">
      <c r="A611" s="14"/>
      <c r="D611" s="15"/>
      <c r="E611" s="14" t="s">
        <v>490</v>
      </c>
      <c r="F611" s="14" t="s">
        <v>999</v>
      </c>
      <c r="G611" s="14" t="s">
        <v>1410</v>
      </c>
    </row>
    <row r="612" spans="1:7">
      <c r="A612" s="14"/>
      <c r="D612" s="15"/>
      <c r="E612" s="14" t="s">
        <v>491</v>
      </c>
      <c r="F612" s="14" t="s">
        <v>999</v>
      </c>
      <c r="G612" s="14" t="s">
        <v>1410</v>
      </c>
    </row>
    <row r="613" spans="1:7">
      <c r="A613" s="14"/>
      <c r="D613" s="15"/>
      <c r="E613" s="14" t="s">
        <v>492</v>
      </c>
      <c r="F613" s="14" t="s">
        <v>999</v>
      </c>
      <c r="G613" s="14" t="s">
        <v>1410</v>
      </c>
    </row>
    <row r="614" spans="1:7">
      <c r="A614" s="14"/>
      <c r="D614" s="15"/>
      <c r="E614" s="14" t="s">
        <v>493</v>
      </c>
      <c r="F614" s="14" t="s">
        <v>999</v>
      </c>
      <c r="G614" s="14" t="s">
        <v>1410</v>
      </c>
    </row>
    <row r="615" spans="1:7">
      <c r="A615" s="14"/>
      <c r="D615" s="15"/>
      <c r="E615" s="14" t="s">
        <v>494</v>
      </c>
      <c r="F615" s="14" t="s">
        <v>999</v>
      </c>
      <c r="G615" s="14" t="s">
        <v>1410</v>
      </c>
    </row>
    <row r="616" spans="1:7">
      <c r="A616" s="14"/>
      <c r="D616" s="15"/>
      <c r="E616" s="14" t="s">
        <v>495</v>
      </c>
      <c r="F616" s="14" t="s">
        <v>999</v>
      </c>
      <c r="G616" s="14" t="s">
        <v>1410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1410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1410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1410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1410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1410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1410</v>
      </c>
    </row>
    <row r="623" spans="1:7">
      <c r="A623" s="14"/>
      <c r="D623" s="15"/>
      <c r="E623" s="14" t="s">
        <v>503</v>
      </c>
      <c r="F623" s="14" t="s">
        <v>1167</v>
      </c>
      <c r="G623" s="14" t="s">
        <v>1410</v>
      </c>
    </row>
    <row r="624" spans="1:7">
      <c r="A624" s="14"/>
      <c r="D624" s="15"/>
      <c r="E624" s="14" t="s">
        <v>504</v>
      </c>
      <c r="F624" s="14" t="s">
        <v>1167</v>
      </c>
      <c r="G624" s="14" t="s">
        <v>1410</v>
      </c>
    </row>
    <row r="625" spans="1:7">
      <c r="A625" s="14"/>
      <c r="D625" s="15"/>
      <c r="E625" s="14" t="s">
        <v>505</v>
      </c>
      <c r="F625" s="14" t="s">
        <v>1167</v>
      </c>
      <c r="G625" s="14" t="s">
        <v>1410</v>
      </c>
    </row>
    <row r="626" spans="1:7">
      <c r="A626" s="14"/>
      <c r="D626" s="15"/>
      <c r="E626" s="14" t="s">
        <v>506</v>
      </c>
      <c r="F626" s="14" t="s">
        <v>1167</v>
      </c>
      <c r="G626" s="14" t="s">
        <v>1410</v>
      </c>
    </row>
    <row r="627" spans="1:7">
      <c r="A627" s="14"/>
      <c r="D627" s="15"/>
      <c r="E627" s="14" t="s">
        <v>507</v>
      </c>
      <c r="F627" s="14" t="s">
        <v>1167</v>
      </c>
      <c r="G627" s="14" t="s">
        <v>1410</v>
      </c>
    </row>
    <row r="628" spans="1:7">
      <c r="A628" s="14"/>
      <c r="D628" s="15"/>
      <c r="E628" s="14" t="s">
        <v>508</v>
      </c>
      <c r="F628" s="14" t="s">
        <v>1167</v>
      </c>
      <c r="G628" s="14" t="s">
        <v>1410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1410</v>
      </c>
    </row>
    <row r="630" spans="1:7">
      <c r="A630" s="14" t="s">
        <v>511</v>
      </c>
      <c r="B630" s="14" t="s">
        <v>1148</v>
      </c>
      <c r="C630" s="14" t="s">
        <v>1410</v>
      </c>
      <c r="D630" s="15"/>
    </row>
    <row r="631" spans="1:7">
      <c r="A631" s="14" t="s">
        <v>512</v>
      </c>
      <c r="B631" s="14" t="s">
        <v>1148</v>
      </c>
      <c r="C631" s="14" t="s">
        <v>1410</v>
      </c>
      <c r="D631" s="15"/>
    </row>
    <row r="632" spans="1:7">
      <c r="A632" s="14" t="s">
        <v>513</v>
      </c>
      <c r="B632" s="14" t="s">
        <v>986</v>
      </c>
      <c r="C632" s="14" t="s">
        <v>1410</v>
      </c>
      <c r="D632" s="15"/>
    </row>
    <row r="633" spans="1:7">
      <c r="A633" s="14" t="s">
        <v>514</v>
      </c>
      <c r="B633" s="14" t="s">
        <v>986</v>
      </c>
      <c r="C633" s="14" t="s">
        <v>1410</v>
      </c>
      <c r="D633" s="15"/>
    </row>
    <row r="634" spans="1:7">
      <c r="A634" s="14" t="s">
        <v>515</v>
      </c>
      <c r="B634" s="14" t="s">
        <v>986</v>
      </c>
      <c r="C634" s="14" t="s">
        <v>1410</v>
      </c>
      <c r="D634" s="15"/>
    </row>
    <row r="635" spans="1:7">
      <c r="A635" s="14" t="s">
        <v>516</v>
      </c>
      <c r="B635" s="14" t="s">
        <v>986</v>
      </c>
      <c r="C635" s="14" t="s">
        <v>1410</v>
      </c>
      <c r="D635" s="15"/>
    </row>
    <row r="636" spans="1:7">
      <c r="A636" s="14" t="s">
        <v>517</v>
      </c>
      <c r="B636" s="14" t="s">
        <v>986</v>
      </c>
      <c r="C636" s="14" t="s">
        <v>1410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5</vt:i4>
      </vt:variant>
    </vt:vector>
  </HeadingPairs>
  <TitlesOfParts>
    <vt:vector size="17" baseType="lpstr">
      <vt:lpstr>순점검</vt:lpstr>
      <vt:lpstr>기획현황</vt:lpstr>
      <vt:lpstr>PO ISSUE</vt:lpstr>
      <vt:lpstr>가격결정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'PO ISSUE'!Print_Titles</vt:lpstr>
      <vt:lpstr>가격결정!Print_Titles</vt:lpstr>
      <vt:lpstr>원자재구매리스트!Print_Titles</vt:lpstr>
      <vt:lpstr>원자재구매정보!Print_Titles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2013-07-23T00:31:22Z</cp:lastPrinted>
  <dcterms:created xsi:type="dcterms:W3CDTF">2012-05-05T15:28:28Z</dcterms:created>
  <dcterms:modified xsi:type="dcterms:W3CDTF">2015-01-26T02:06:40Z</dcterms:modified>
</cp:coreProperties>
</file>