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N16" i="4" l="1"/>
  <c r="N20" i="4"/>
  <c r="N24" i="4"/>
  <c r="L13" i="4"/>
  <c r="L14" i="4"/>
  <c r="L15" i="4"/>
  <c r="N15" i="4" s="1"/>
  <c r="L16" i="4"/>
  <c r="O16" i="4" s="1"/>
  <c r="L17" i="4"/>
  <c r="L18" i="4"/>
  <c r="L19" i="4"/>
  <c r="N19" i="4" s="1"/>
  <c r="L20" i="4"/>
  <c r="O20" i="4" s="1"/>
  <c r="L21" i="4"/>
  <c r="L22" i="4"/>
  <c r="L23" i="4"/>
  <c r="N23" i="4" s="1"/>
  <c r="L24" i="4"/>
  <c r="O24" i="4" s="1"/>
  <c r="L25" i="4"/>
  <c r="L26" i="4"/>
  <c r="L12" i="4"/>
  <c r="L12" i="3"/>
  <c r="L16" i="3"/>
  <c r="L20" i="3"/>
  <c r="J24" i="3"/>
  <c r="J11" i="3"/>
  <c r="L11" i="3" s="1"/>
  <c r="J12" i="3"/>
  <c r="N12" i="3" s="1"/>
  <c r="J13" i="3"/>
  <c r="J14" i="3"/>
  <c r="J15" i="3"/>
  <c r="L15" i="3" s="1"/>
  <c r="J16" i="3"/>
  <c r="N16" i="3" s="1"/>
  <c r="J17" i="3"/>
  <c r="J18" i="3"/>
  <c r="J19" i="3"/>
  <c r="L19" i="3" s="1"/>
  <c r="J20" i="3"/>
  <c r="N20" i="3" s="1"/>
  <c r="J21" i="3"/>
  <c r="J22" i="3"/>
  <c r="J23" i="3"/>
  <c r="L23" i="3" s="1"/>
  <c r="J10" i="3"/>
  <c r="L10" i="3" s="1"/>
  <c r="F14" i="2"/>
  <c r="F15" i="2"/>
  <c r="F16" i="2"/>
  <c r="F17" i="2"/>
  <c r="F18" i="2"/>
  <c r="F19" i="2"/>
  <c r="F20" i="2"/>
  <c r="F21" i="2"/>
  <c r="F22" i="2"/>
  <c r="F13" i="2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13" i="2"/>
  <c r="G13" i="2" s="1"/>
  <c r="L12" i="1"/>
  <c r="L13" i="1"/>
  <c r="L14" i="1"/>
  <c r="L15" i="1"/>
  <c r="L16" i="1"/>
  <c r="L17" i="1"/>
  <c r="L18" i="1"/>
  <c r="L19" i="1"/>
  <c r="L20" i="1"/>
  <c r="L11" i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11" i="1"/>
  <c r="M11" i="1" s="1"/>
  <c r="I20" i="1"/>
  <c r="I12" i="1"/>
  <c r="I13" i="1"/>
  <c r="I14" i="1"/>
  <c r="I15" i="1"/>
  <c r="I16" i="1"/>
  <c r="I17" i="1"/>
  <c r="I18" i="1"/>
  <c r="I19" i="1"/>
  <c r="I11" i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11" i="1"/>
  <c r="J11" i="1" s="1"/>
  <c r="G15" i="1"/>
  <c r="G17" i="1"/>
  <c r="G19" i="1"/>
  <c r="F12" i="1"/>
  <c r="F13" i="1"/>
  <c r="F14" i="1"/>
  <c r="F15" i="1"/>
  <c r="F16" i="1"/>
  <c r="F17" i="1"/>
  <c r="F18" i="1"/>
  <c r="F19" i="1"/>
  <c r="F20" i="1"/>
  <c r="E15" i="1"/>
  <c r="E16" i="1"/>
  <c r="G16" i="1" s="1"/>
  <c r="E17" i="1"/>
  <c r="E18" i="1"/>
  <c r="G18" i="1" s="1"/>
  <c r="E19" i="1"/>
  <c r="E20" i="1"/>
  <c r="G20" i="1" s="1"/>
  <c r="E12" i="1"/>
  <c r="G12" i="1" s="1"/>
  <c r="E13" i="1"/>
  <c r="G13" i="1" s="1"/>
  <c r="E14" i="1"/>
  <c r="G14" i="1" s="1"/>
  <c r="E11" i="1"/>
  <c r="G11" i="1" s="1"/>
  <c r="F11" i="1"/>
  <c r="I13" i="2" l="1"/>
  <c r="J13" i="2" s="1"/>
  <c r="K13" i="2" s="1"/>
  <c r="L13" i="2" s="1"/>
  <c r="I19" i="2"/>
  <c r="J19" i="2"/>
  <c r="K19" i="2" s="1"/>
  <c r="L19" i="2" s="1"/>
  <c r="I15" i="2"/>
  <c r="J15" i="2"/>
  <c r="K15" i="2" s="1"/>
  <c r="L15" i="2" s="1"/>
  <c r="O25" i="4"/>
  <c r="O13" i="4"/>
  <c r="I22" i="2"/>
  <c r="J22" i="2" s="1"/>
  <c r="K22" i="2" s="1"/>
  <c r="L22" i="2" s="1"/>
  <c r="I18" i="2"/>
  <c r="J18" i="2" s="1"/>
  <c r="K18" i="2" s="1"/>
  <c r="L18" i="2" s="1"/>
  <c r="I14" i="2"/>
  <c r="J14" i="2"/>
  <c r="K14" i="2" s="1"/>
  <c r="L14" i="2" s="1"/>
  <c r="I21" i="2"/>
  <c r="J21" i="2" s="1"/>
  <c r="K21" i="2" s="1"/>
  <c r="L21" i="2" s="1"/>
  <c r="I17" i="2"/>
  <c r="J17" i="2" s="1"/>
  <c r="K17" i="2" s="1"/>
  <c r="L17" i="2" s="1"/>
  <c r="N22" i="3"/>
  <c r="N18" i="3"/>
  <c r="O12" i="4"/>
  <c r="I20" i="2"/>
  <c r="J20" i="2" s="1"/>
  <c r="K20" i="2" s="1"/>
  <c r="L20" i="2" s="1"/>
  <c r="J16" i="2"/>
  <c r="K16" i="2" s="1"/>
  <c r="L16" i="2" s="1"/>
  <c r="I16" i="2"/>
  <c r="N13" i="3"/>
  <c r="O18" i="4"/>
  <c r="O14" i="4"/>
  <c r="N10" i="3"/>
  <c r="L22" i="3"/>
  <c r="L18" i="3"/>
  <c r="L14" i="3"/>
  <c r="N14" i="3" s="1"/>
  <c r="L24" i="3"/>
  <c r="N24" i="3" s="1"/>
  <c r="N12" i="4"/>
  <c r="N26" i="4"/>
  <c r="O26" i="4" s="1"/>
  <c r="N22" i="4"/>
  <c r="O22" i="4" s="1"/>
  <c r="N18" i="4"/>
  <c r="N14" i="4"/>
  <c r="L21" i="3"/>
  <c r="N21" i="3" s="1"/>
  <c r="L17" i="3"/>
  <c r="N17" i="3" s="1"/>
  <c r="L13" i="3"/>
  <c r="N23" i="3"/>
  <c r="N19" i="3"/>
  <c r="N15" i="3"/>
  <c r="N11" i="3"/>
  <c r="N25" i="4"/>
  <c r="N21" i="4"/>
  <c r="O21" i="4" s="1"/>
  <c r="N17" i="4"/>
  <c r="O17" i="4" s="1"/>
  <c r="N13" i="4"/>
  <c r="O23" i="4"/>
  <c r="O19" i="4"/>
  <c r="O15" i="4"/>
  <c r="N20" i="2" l="1"/>
  <c r="M20" i="2"/>
  <c r="N21" i="2"/>
  <c r="M21" i="2"/>
  <c r="M22" i="2"/>
  <c r="N22" i="2"/>
  <c r="N17" i="2"/>
  <c r="M17" i="2"/>
  <c r="M14" i="2"/>
  <c r="N14" i="2"/>
  <c r="M19" i="2"/>
  <c r="N19" i="2"/>
  <c r="N16" i="2"/>
  <c r="M16" i="2"/>
  <c r="M18" i="2"/>
  <c r="N18" i="2"/>
  <c r="M15" i="2"/>
  <c r="N15" i="2"/>
  <c r="M13" i="2"/>
  <c r="N13" i="2"/>
</calcChain>
</file>

<file path=xl/sharedStrings.xml><?xml version="1.0" encoding="utf-8"?>
<sst xmlns="http://schemas.openxmlformats.org/spreadsheetml/2006/main" count="132" uniqueCount="106">
  <si>
    <t xml:space="preserve">laboratorium pendidikan komputer SATRIA </t>
  </si>
  <si>
    <t>NO</t>
  </si>
  <si>
    <t>JENIS KOMPUTER</t>
  </si>
  <si>
    <t>ANGSURAN 12 BULAN</t>
  </si>
  <si>
    <t>ANGSURAN 36 BULAN</t>
  </si>
  <si>
    <t>HARGA CASH SATUAN</t>
  </si>
  <si>
    <t xml:space="preserve"> BIAYA per bln</t>
  </si>
  <si>
    <t>BUNGA 5%</t>
  </si>
  <si>
    <t xml:space="preserve">BAYAR per bln </t>
  </si>
  <si>
    <t>BUNGA 10%</t>
  </si>
  <si>
    <t>ANGSURAN 24 BULAN</t>
  </si>
  <si>
    <t xml:space="preserve">BIAYA per bln </t>
  </si>
  <si>
    <t>BIAYA per bln</t>
  </si>
  <si>
    <t>BUNGA 15%</t>
  </si>
  <si>
    <t>BAYAR per bln</t>
  </si>
  <si>
    <t>patium 3 - 800 MHZ</t>
  </si>
  <si>
    <t>patium 3 - 900 MHZ</t>
  </si>
  <si>
    <t>patium 4 - 1000 MHZ</t>
  </si>
  <si>
    <t>patium 4 - 1100 MHZ</t>
  </si>
  <si>
    <t>patium 4 - 1200 MHZ</t>
  </si>
  <si>
    <t>patium 1 - 200 MHZ</t>
  </si>
  <si>
    <t>patium 1 - 233 MHZ</t>
  </si>
  <si>
    <t>patium 2  -300 MHZ</t>
  </si>
  <si>
    <t>patium 2 - 500 MHZ</t>
  </si>
  <si>
    <t>patium 2  - 600 MHZ</t>
  </si>
  <si>
    <t xml:space="preserve">DAFTAR HARGA KEREDIT KOMPUTER </t>
  </si>
  <si>
    <t>MEREK MOTOR</t>
  </si>
  <si>
    <t>HARGA JUAL OF TR</t>
  </si>
  <si>
    <t>HONDA LEGENDA</t>
  </si>
  <si>
    <t>HONDA SUPRA V</t>
  </si>
  <si>
    <t xml:space="preserve">HONDA SUPRA </t>
  </si>
  <si>
    <t>HONDA SUPRA X</t>
  </si>
  <si>
    <t>HONDA KHARISAMA</t>
  </si>
  <si>
    <t>HONDA TIGER 2000</t>
  </si>
  <si>
    <t>HONDA KARINA</t>
  </si>
  <si>
    <t>HONDA MEGA PRO</t>
  </si>
  <si>
    <t>HONDDA GL MAX</t>
  </si>
  <si>
    <t>HONDA NOVA SONIC</t>
  </si>
  <si>
    <t>BIAYA BBN 10%</t>
  </si>
  <si>
    <t>PPN &amp; ADM 8%</t>
  </si>
  <si>
    <t>HARGA CASH (ON TR)</t>
  </si>
  <si>
    <t>LAMA     KREDIT     (BULAN)</t>
  </si>
  <si>
    <t>UANG MUKA 20%</t>
  </si>
  <si>
    <t>SISA HARGA</t>
  </si>
  <si>
    <t>BUNGA1% PERBULAN</t>
  </si>
  <si>
    <t>TOTAL HARGA KREDIT</t>
  </si>
  <si>
    <t>BIAYA ANGSURAN PERBULAN</t>
  </si>
  <si>
    <t>SELISIH HARGA CASH &amp; KREDITT</t>
  </si>
  <si>
    <t>PERHITUNGAN HARGA KREDIT MOTOR HONDA PT. HONDA MOTOR</t>
  </si>
  <si>
    <t>NAMA BARANG</t>
  </si>
  <si>
    <t>PENERBIT</t>
  </si>
  <si>
    <t>HARGA SATUAN</t>
  </si>
  <si>
    <t>JUMLAH UNIT</t>
  </si>
  <si>
    <t>JUMLAH HARGA</t>
  </si>
  <si>
    <t>DISKON 20%</t>
  </si>
  <si>
    <t>TOTAL HARGA</t>
  </si>
  <si>
    <t>MICROSOFT WINDOWS</t>
  </si>
  <si>
    <t>MICROSOFT WORD</t>
  </si>
  <si>
    <t>MICROSOFT EXCEL</t>
  </si>
  <si>
    <t>MICROSOFT POWER POINT</t>
  </si>
  <si>
    <t>MICROSOFT ACCES</t>
  </si>
  <si>
    <t>MENGETIK CEPAT</t>
  </si>
  <si>
    <t>MESIN-MESIN BISNIS</t>
  </si>
  <si>
    <t>SIKLUS AKUNTASI</t>
  </si>
  <si>
    <t>AKUNTANSI BIAYA</t>
  </si>
  <si>
    <t>AKUNTANSI KEUANGAN</t>
  </si>
  <si>
    <t>AKUNTANSI PERPAJAKAN</t>
  </si>
  <si>
    <t>SURAT MENYURAT</t>
  </si>
  <si>
    <t>MATEMATIKA</t>
  </si>
  <si>
    <t>BAHASA INGGRIS</t>
  </si>
  <si>
    <t>PENDIDIKAN AGAMA</t>
  </si>
  <si>
    <t>Komputindo</t>
  </si>
  <si>
    <t>Elek Media</t>
  </si>
  <si>
    <t>Gremedia</t>
  </si>
  <si>
    <t>komputindo</t>
  </si>
  <si>
    <t>Syalendra</t>
  </si>
  <si>
    <t>Jogya</t>
  </si>
  <si>
    <t>airilinga</t>
  </si>
  <si>
    <t>iked solo</t>
  </si>
  <si>
    <t>jogya</t>
  </si>
  <si>
    <t xml:space="preserve">DAFTAR PENJUALAN BUKU </t>
  </si>
  <si>
    <t>CV.CEPAT CERDAS</t>
  </si>
  <si>
    <t>DAFTAR PEMBELIAN BARANG FURITURE PT.JINDANI UKIR SEJATI</t>
  </si>
  <si>
    <t>MEREK BARANG</t>
  </si>
  <si>
    <t>HARGA BELI</t>
  </si>
  <si>
    <t>BAYAR ONGKOS</t>
  </si>
  <si>
    <t>PPN 10%</t>
  </si>
  <si>
    <t>TOTAL HAGA</t>
  </si>
  <si>
    <t>Tempat tidur single</t>
  </si>
  <si>
    <t>tempat tidur double</t>
  </si>
  <si>
    <t>Tempat tidur tingkat</t>
  </si>
  <si>
    <t>Meja hias</t>
  </si>
  <si>
    <t>Meja TV</t>
  </si>
  <si>
    <t>meja tolet</t>
  </si>
  <si>
    <t>meja makan</t>
  </si>
  <si>
    <t>meja belajar</t>
  </si>
  <si>
    <t>bangku sofa</t>
  </si>
  <si>
    <t xml:space="preserve">bangku teras </t>
  </si>
  <si>
    <t>bangku goyang</t>
  </si>
  <si>
    <t>kursiputar</t>
  </si>
  <si>
    <t>lemari pakaian</t>
  </si>
  <si>
    <t>lemari panjang</t>
  </si>
  <si>
    <t>kitchen set</t>
  </si>
  <si>
    <t xml:space="preserve">ligna </t>
  </si>
  <si>
    <t>columbia</t>
  </si>
  <si>
    <t>omlyinpic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</si>
</sst>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Rp&quot;* #,##0_);_(&quot;Rp&quot;* \(#,##0\);_(&quot;Rp&quot;* &quot;-&quot;_);_(@_)"/>
  </numFmts>
  <fonts count="8">
    <font>
      <sz val="11"/>
      <color theme="1"/>
      <name val="Calibri"/>
      <family val="2"/>
      <charset val="1"/>
      <scheme val="minor"/>
    </font>
    <font>
      <sz val="11"/>
      <color theme="1"/>
      <name val="Cambria"/>
      <family val="1"/>
      <scheme val="major"/>
    </font>
    <font>
      <sz val="11"/>
      <color theme="2" tint="-9.9978637043366805E-2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Aharoni"/>
      <charset val="177"/>
    </font>
    <font>
      <sz val="11"/>
      <color rgb="FFFF0000"/>
      <name val="Calibri"/>
      <family val="2"/>
      <charset val="1"/>
      <scheme val="minor"/>
    </font>
    <font>
      <sz val="11"/>
      <color rgb="FFFF0000"/>
      <name val="Algerian"/>
      <family val="5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vertical="top"/>
    </xf>
    <xf numFmtId="0" fontId="0" fillId="0" borderId="3" xfId="0" applyBorder="1"/>
    <xf numFmtId="0" fontId="0" fillId="0" borderId="0" xfId="0" applyAlignment="1">
      <alignment vertical="center"/>
    </xf>
    <xf numFmtId="164" fontId="0" fillId="0" borderId="3" xfId="0" applyNumberFormat="1" applyBorder="1"/>
    <xf numFmtId="0" fontId="0" fillId="0" borderId="0" xfId="0" applyAlignment="1">
      <alignment wrapText="1"/>
    </xf>
    <xf numFmtId="0" fontId="3" fillId="3" borderId="3" xfId="0" applyFont="1" applyFill="1" applyBorder="1" applyAlignment="1">
      <alignment horizontal="center" vertical="center"/>
    </xf>
    <xf numFmtId="164" fontId="3" fillId="3" borderId="3" xfId="0" applyNumberFormat="1" applyFont="1" applyFill="1" applyBorder="1"/>
    <xf numFmtId="0" fontId="3" fillId="3" borderId="3" xfId="0" applyFont="1" applyFill="1" applyBorder="1"/>
    <xf numFmtId="0" fontId="3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5" borderId="7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center"/>
    </xf>
    <xf numFmtId="164" fontId="3" fillId="4" borderId="13" xfId="0" applyNumberFormat="1" applyFont="1" applyFill="1" applyBorder="1" applyAlignment="1">
      <alignment horizontal="center"/>
    </xf>
    <xf numFmtId="164" fontId="3" fillId="4" borderId="15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M13" sqref="M13"/>
    </sheetView>
  </sheetViews>
  <sheetFormatPr defaultRowHeight="15"/>
  <cols>
    <col min="4" max="4" width="12.85546875" customWidth="1"/>
    <col min="5" max="5" width="12" customWidth="1"/>
    <col min="6" max="6" width="11.28515625" customWidth="1"/>
    <col min="7" max="7" width="12.28515625" customWidth="1"/>
    <col min="8" max="8" width="11.7109375" customWidth="1"/>
    <col min="9" max="9" width="13.85546875" customWidth="1"/>
    <col min="10" max="10" width="14.140625" customWidth="1"/>
    <col min="11" max="11" width="14.28515625" customWidth="1"/>
    <col min="12" max="12" width="11.7109375" customWidth="1"/>
    <col min="13" max="13" width="13.28515625" bestFit="1" customWidth="1"/>
  </cols>
  <sheetData>
    <row r="1" spans="1:13" ht="15.75" thickBot="1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3" ht="15.75" thickTop="1"/>
    <row r="3" spans="1:13">
      <c r="H3" s="1"/>
    </row>
    <row r="4" spans="1:13">
      <c r="A4" s="32" t="s">
        <v>25</v>
      </c>
      <c r="B4" s="33"/>
      <c r="C4" s="33"/>
      <c r="D4" s="34"/>
      <c r="F4" s="1"/>
    </row>
    <row r="5" spans="1:13">
      <c r="A5" s="35"/>
      <c r="B5" s="36"/>
      <c r="C5" s="36"/>
      <c r="D5" s="37"/>
      <c r="E5" s="3"/>
    </row>
    <row r="6" spans="1:13">
      <c r="A6" s="38"/>
      <c r="B6" s="39"/>
      <c r="C6" s="39"/>
      <c r="D6" s="40"/>
    </row>
    <row r="8" spans="1:13">
      <c r="A8" s="15" t="s">
        <v>1</v>
      </c>
      <c r="B8" s="18" t="s">
        <v>2</v>
      </c>
      <c r="C8" s="19"/>
      <c r="D8" s="24" t="s">
        <v>5</v>
      </c>
      <c r="E8" s="27" t="s">
        <v>3</v>
      </c>
      <c r="F8" s="28"/>
      <c r="G8" s="29"/>
      <c r="H8" s="27" t="s">
        <v>10</v>
      </c>
      <c r="I8" s="28"/>
      <c r="J8" s="29"/>
      <c r="K8" s="27" t="s">
        <v>4</v>
      </c>
      <c r="L8" s="28"/>
      <c r="M8" s="29"/>
    </row>
    <row r="9" spans="1:13">
      <c r="A9" s="16"/>
      <c r="B9" s="20"/>
      <c r="C9" s="21"/>
      <c r="D9" s="25"/>
      <c r="E9" s="24" t="s">
        <v>6</v>
      </c>
      <c r="F9" s="24" t="s">
        <v>7</v>
      </c>
      <c r="G9" s="24" t="s">
        <v>14</v>
      </c>
      <c r="H9" s="24" t="s">
        <v>8</v>
      </c>
      <c r="I9" s="24" t="s">
        <v>9</v>
      </c>
      <c r="J9" s="24" t="s">
        <v>11</v>
      </c>
      <c r="K9" s="24" t="s">
        <v>12</v>
      </c>
      <c r="L9" s="24" t="s">
        <v>13</v>
      </c>
      <c r="M9" s="24" t="s">
        <v>12</v>
      </c>
    </row>
    <row r="10" spans="1:13" ht="30" customHeight="1">
      <c r="A10" s="17"/>
      <c r="B10" s="22"/>
      <c r="C10" s="23"/>
      <c r="D10" s="26"/>
      <c r="E10" s="26"/>
      <c r="F10" s="26"/>
      <c r="G10" s="26"/>
      <c r="H10" s="26"/>
      <c r="I10" s="26"/>
      <c r="J10" s="26"/>
      <c r="K10" s="26"/>
      <c r="L10" s="26"/>
      <c r="M10" s="26"/>
    </row>
    <row r="11" spans="1:13">
      <c r="A11" s="2">
        <v>1</v>
      </c>
      <c r="B11" s="41" t="s">
        <v>20</v>
      </c>
      <c r="C11" s="42"/>
      <c r="D11" s="4">
        <v>2250000</v>
      </c>
      <c r="E11" s="4">
        <f>(D11/12)</f>
        <v>187500</v>
      </c>
      <c r="F11" s="4">
        <f>(D11*5%)</f>
        <v>112500</v>
      </c>
      <c r="G11" s="4">
        <f>(E11+F11)</f>
        <v>300000</v>
      </c>
      <c r="H11" s="4">
        <f>(D11/24)</f>
        <v>93750</v>
      </c>
      <c r="I11" s="4">
        <f>(D11/10%)</f>
        <v>22500000</v>
      </c>
      <c r="J11" s="4">
        <f>(H11+I11)</f>
        <v>22593750</v>
      </c>
      <c r="K11" s="4">
        <f>(D11/36)</f>
        <v>62500</v>
      </c>
      <c r="L11" s="4">
        <f>(D11*15%)</f>
        <v>337500</v>
      </c>
      <c r="M11" s="4">
        <f>(K11+L11)</f>
        <v>400000</v>
      </c>
    </row>
    <row r="12" spans="1:13">
      <c r="A12" s="2">
        <v>2</v>
      </c>
      <c r="B12" s="43" t="s">
        <v>21</v>
      </c>
      <c r="C12" s="44"/>
      <c r="D12" s="4">
        <v>2500000</v>
      </c>
      <c r="E12" s="4">
        <f t="shared" ref="E12:E20" si="0">(D12/12)</f>
        <v>208333.33333333334</v>
      </c>
      <c r="F12" s="4">
        <f t="shared" ref="F12:F20" si="1">(D12*5%)</f>
        <v>125000</v>
      </c>
      <c r="G12" s="4">
        <f t="shared" ref="G12:G20" si="2">(E12+F12)</f>
        <v>333333.33333333337</v>
      </c>
      <c r="H12" s="4">
        <f t="shared" ref="H12:H20" si="3">(D12/24)</f>
        <v>104166.66666666667</v>
      </c>
      <c r="I12" s="4">
        <f t="shared" ref="I12:I19" si="4">(D12/10%)</f>
        <v>25000000</v>
      </c>
      <c r="J12" s="4">
        <f t="shared" ref="J12:J20" si="5">(H12+I12)</f>
        <v>25104166.666666668</v>
      </c>
      <c r="K12" s="4">
        <f t="shared" ref="K12:K20" si="6">(D12/36)</f>
        <v>69444.444444444438</v>
      </c>
      <c r="L12" s="4">
        <f t="shared" ref="L12:L20" si="7">(D12*15%)</f>
        <v>375000</v>
      </c>
      <c r="M12" s="4">
        <f t="shared" ref="M12:M20" si="8">(K12+L12)</f>
        <v>444444.44444444444</v>
      </c>
    </row>
    <row r="13" spans="1:13">
      <c r="A13" s="2">
        <v>3</v>
      </c>
      <c r="B13" s="43" t="s">
        <v>22</v>
      </c>
      <c r="C13" s="44"/>
      <c r="D13" s="4">
        <v>3000000</v>
      </c>
      <c r="E13" s="4">
        <f t="shared" si="0"/>
        <v>250000</v>
      </c>
      <c r="F13" s="4">
        <f t="shared" si="1"/>
        <v>150000</v>
      </c>
      <c r="G13" s="4">
        <f t="shared" si="2"/>
        <v>400000</v>
      </c>
      <c r="H13" s="4">
        <f t="shared" si="3"/>
        <v>125000</v>
      </c>
      <c r="I13" s="4">
        <f t="shared" si="4"/>
        <v>30000000</v>
      </c>
      <c r="J13" s="4">
        <f t="shared" si="5"/>
        <v>30125000</v>
      </c>
      <c r="K13" s="4">
        <f t="shared" si="6"/>
        <v>83333.333333333328</v>
      </c>
      <c r="L13" s="4">
        <f t="shared" si="7"/>
        <v>450000</v>
      </c>
      <c r="M13" s="4">
        <f t="shared" si="8"/>
        <v>533333.33333333337</v>
      </c>
    </row>
    <row r="14" spans="1:13">
      <c r="A14" s="2">
        <v>4</v>
      </c>
      <c r="B14" s="43" t="s">
        <v>23</v>
      </c>
      <c r="C14" s="44"/>
      <c r="D14" s="4">
        <v>3250000</v>
      </c>
      <c r="E14" s="4">
        <f t="shared" si="0"/>
        <v>270833.33333333331</v>
      </c>
      <c r="F14" s="4">
        <f t="shared" si="1"/>
        <v>162500</v>
      </c>
      <c r="G14" s="4">
        <f t="shared" si="2"/>
        <v>433333.33333333331</v>
      </c>
      <c r="H14" s="4">
        <f t="shared" si="3"/>
        <v>135416.66666666666</v>
      </c>
      <c r="I14" s="4">
        <f t="shared" si="4"/>
        <v>32500000</v>
      </c>
      <c r="J14" s="4">
        <f t="shared" si="5"/>
        <v>32635416.666666668</v>
      </c>
      <c r="K14" s="4">
        <f t="shared" si="6"/>
        <v>90277.777777777781</v>
      </c>
      <c r="L14" s="4">
        <f t="shared" si="7"/>
        <v>487500</v>
      </c>
      <c r="M14" s="4">
        <f t="shared" si="8"/>
        <v>577777.77777777775</v>
      </c>
    </row>
    <row r="15" spans="1:13">
      <c r="A15" s="2">
        <v>5</v>
      </c>
      <c r="B15" s="43" t="s">
        <v>24</v>
      </c>
      <c r="C15" s="44"/>
      <c r="D15" s="4">
        <v>3500000</v>
      </c>
      <c r="E15" s="4">
        <f t="shared" si="0"/>
        <v>291666.66666666669</v>
      </c>
      <c r="F15" s="4">
        <f t="shared" si="1"/>
        <v>175000</v>
      </c>
      <c r="G15" s="4">
        <f t="shared" si="2"/>
        <v>466666.66666666669</v>
      </c>
      <c r="H15" s="4">
        <f t="shared" si="3"/>
        <v>145833.33333333334</v>
      </c>
      <c r="I15" s="4">
        <f t="shared" si="4"/>
        <v>35000000</v>
      </c>
      <c r="J15" s="4">
        <f t="shared" si="5"/>
        <v>35145833.333333336</v>
      </c>
      <c r="K15" s="4">
        <f t="shared" si="6"/>
        <v>97222.222222222219</v>
      </c>
      <c r="L15" s="4">
        <f t="shared" si="7"/>
        <v>525000</v>
      </c>
      <c r="M15" s="4">
        <f t="shared" si="8"/>
        <v>622222.22222222225</v>
      </c>
    </row>
    <row r="16" spans="1:13">
      <c r="A16" s="2">
        <v>6</v>
      </c>
      <c r="B16" s="43" t="s">
        <v>15</v>
      </c>
      <c r="C16" s="44"/>
      <c r="D16" s="4">
        <v>4000000</v>
      </c>
      <c r="E16" s="4">
        <f t="shared" si="0"/>
        <v>333333.33333333331</v>
      </c>
      <c r="F16" s="4">
        <f t="shared" si="1"/>
        <v>200000</v>
      </c>
      <c r="G16" s="4">
        <f t="shared" si="2"/>
        <v>533333.33333333326</v>
      </c>
      <c r="H16" s="4">
        <f t="shared" si="3"/>
        <v>166666.66666666666</v>
      </c>
      <c r="I16" s="4">
        <f t="shared" si="4"/>
        <v>40000000</v>
      </c>
      <c r="J16" s="4">
        <f t="shared" si="5"/>
        <v>40166666.666666664</v>
      </c>
      <c r="K16" s="4">
        <f t="shared" si="6"/>
        <v>111111.11111111111</v>
      </c>
      <c r="L16" s="4">
        <f t="shared" si="7"/>
        <v>600000</v>
      </c>
      <c r="M16" s="4">
        <f t="shared" si="8"/>
        <v>711111.11111111112</v>
      </c>
    </row>
    <row r="17" spans="1:13">
      <c r="A17" s="2">
        <v>7</v>
      </c>
      <c r="B17" s="43" t="s">
        <v>16</v>
      </c>
      <c r="C17" s="44"/>
      <c r="D17" s="4">
        <v>4500000</v>
      </c>
      <c r="E17" s="4">
        <f t="shared" si="0"/>
        <v>375000</v>
      </c>
      <c r="F17" s="4">
        <f t="shared" si="1"/>
        <v>225000</v>
      </c>
      <c r="G17" s="4">
        <f t="shared" si="2"/>
        <v>600000</v>
      </c>
      <c r="H17" s="4">
        <f t="shared" si="3"/>
        <v>187500</v>
      </c>
      <c r="I17" s="4">
        <f t="shared" si="4"/>
        <v>45000000</v>
      </c>
      <c r="J17" s="4">
        <f t="shared" si="5"/>
        <v>45187500</v>
      </c>
      <c r="K17" s="4">
        <f t="shared" si="6"/>
        <v>125000</v>
      </c>
      <c r="L17" s="4">
        <f t="shared" si="7"/>
        <v>675000</v>
      </c>
      <c r="M17" s="4">
        <f t="shared" si="8"/>
        <v>800000</v>
      </c>
    </row>
    <row r="18" spans="1:13">
      <c r="A18" s="2">
        <v>8</v>
      </c>
      <c r="B18" s="43" t="s">
        <v>17</v>
      </c>
      <c r="C18" s="44"/>
      <c r="D18" s="4">
        <v>5000000</v>
      </c>
      <c r="E18" s="4">
        <f t="shared" si="0"/>
        <v>416666.66666666669</v>
      </c>
      <c r="F18" s="4">
        <f t="shared" si="1"/>
        <v>250000</v>
      </c>
      <c r="G18" s="4">
        <f t="shared" si="2"/>
        <v>666666.66666666674</v>
      </c>
      <c r="H18" s="4">
        <f t="shared" si="3"/>
        <v>208333.33333333334</v>
      </c>
      <c r="I18" s="4">
        <f t="shared" si="4"/>
        <v>50000000</v>
      </c>
      <c r="J18" s="4">
        <f t="shared" si="5"/>
        <v>50208333.333333336</v>
      </c>
      <c r="K18" s="4">
        <f t="shared" si="6"/>
        <v>138888.88888888888</v>
      </c>
      <c r="L18" s="4">
        <f t="shared" si="7"/>
        <v>750000</v>
      </c>
      <c r="M18" s="4">
        <f t="shared" si="8"/>
        <v>888888.88888888888</v>
      </c>
    </row>
    <row r="19" spans="1:13">
      <c r="A19" s="2">
        <v>9</v>
      </c>
      <c r="B19" s="43" t="s">
        <v>18</v>
      </c>
      <c r="C19" s="44"/>
      <c r="D19" s="4">
        <v>5500000</v>
      </c>
      <c r="E19" s="4">
        <f t="shared" si="0"/>
        <v>458333.33333333331</v>
      </c>
      <c r="F19" s="4">
        <f t="shared" si="1"/>
        <v>275000</v>
      </c>
      <c r="G19" s="4">
        <f t="shared" si="2"/>
        <v>733333.33333333326</v>
      </c>
      <c r="H19" s="4">
        <f t="shared" si="3"/>
        <v>229166.66666666666</v>
      </c>
      <c r="I19" s="4">
        <f t="shared" si="4"/>
        <v>55000000</v>
      </c>
      <c r="J19" s="4">
        <f t="shared" si="5"/>
        <v>55229166.666666664</v>
      </c>
      <c r="K19" s="4">
        <f t="shared" si="6"/>
        <v>152777.77777777778</v>
      </c>
      <c r="L19" s="4">
        <f t="shared" si="7"/>
        <v>825000</v>
      </c>
      <c r="M19" s="4">
        <f t="shared" si="8"/>
        <v>977777.77777777775</v>
      </c>
    </row>
    <row r="20" spans="1:13">
      <c r="A20" s="2">
        <v>10</v>
      </c>
      <c r="B20" s="30" t="s">
        <v>19</v>
      </c>
      <c r="C20" s="31"/>
      <c r="D20" s="4">
        <v>6000000</v>
      </c>
      <c r="E20" s="4">
        <f t="shared" si="0"/>
        <v>500000</v>
      </c>
      <c r="F20" s="4">
        <f t="shared" si="1"/>
        <v>300000</v>
      </c>
      <c r="G20" s="4">
        <f t="shared" si="2"/>
        <v>800000</v>
      </c>
      <c r="H20" s="4">
        <f t="shared" si="3"/>
        <v>250000</v>
      </c>
      <c r="I20" s="4">
        <f>(D20/10%)</f>
        <v>60000000</v>
      </c>
      <c r="J20" s="4">
        <f t="shared" si="5"/>
        <v>60250000</v>
      </c>
      <c r="K20" s="4">
        <f t="shared" si="6"/>
        <v>166666.66666666666</v>
      </c>
      <c r="L20" s="4">
        <f t="shared" si="7"/>
        <v>900000</v>
      </c>
      <c r="M20" s="4">
        <f t="shared" si="8"/>
        <v>1066666.6666666667</v>
      </c>
    </row>
  </sheetData>
  <mergeCells count="27">
    <mergeCell ref="B20:C20"/>
    <mergeCell ref="A4:D6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A1:K1"/>
    <mergeCell ref="A8:A10"/>
    <mergeCell ref="B8:C10"/>
    <mergeCell ref="D8:D10"/>
    <mergeCell ref="E9:E10"/>
    <mergeCell ref="F9:F10"/>
    <mergeCell ref="G9:G10"/>
    <mergeCell ref="H9:H10"/>
    <mergeCell ref="I9:I10"/>
    <mergeCell ref="E8:G8"/>
    <mergeCell ref="H8:J8"/>
    <mergeCell ref="K8:M8"/>
    <mergeCell ref="J9:J10"/>
    <mergeCell ref="K9:K10"/>
    <mergeCell ref="L9:L10"/>
    <mergeCell ref="M9:M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22"/>
  <sheetViews>
    <sheetView workbookViewId="0">
      <selection activeCell="H6" sqref="H6:K7"/>
    </sheetView>
  </sheetViews>
  <sheetFormatPr defaultRowHeight="15"/>
  <cols>
    <col min="3" max="3" width="10" customWidth="1"/>
    <col min="4" max="4" width="13.7109375" customWidth="1"/>
    <col min="5" max="5" width="12.7109375" customWidth="1"/>
    <col min="6" max="6" width="13.42578125" customWidth="1"/>
    <col min="7" max="7" width="14" customWidth="1"/>
    <col min="8" max="8" width="8.28515625" customWidth="1"/>
    <col min="9" max="9" width="12.85546875" bestFit="1" customWidth="1"/>
    <col min="10" max="10" width="14.140625" customWidth="1"/>
    <col min="11" max="11" width="13.7109375" customWidth="1"/>
    <col min="12" max="12" width="14" bestFit="1" customWidth="1"/>
    <col min="13" max="13" width="13.5703125" customWidth="1"/>
    <col min="14" max="14" width="12.85546875" bestFit="1" customWidth="1"/>
  </cols>
  <sheetData>
    <row r="5" spans="1:14">
      <c r="G5" s="5"/>
    </row>
    <row r="6" spans="1:14">
      <c r="D6" s="59" t="s">
        <v>48</v>
      </c>
      <c r="E6" s="60"/>
      <c r="F6" s="60"/>
      <c r="G6" s="61"/>
      <c r="H6" s="59" t="s">
        <v>48</v>
      </c>
      <c r="I6" s="60"/>
      <c r="J6" s="60"/>
      <c r="K6" s="61"/>
    </row>
    <row r="7" spans="1:14">
      <c r="D7" s="62"/>
      <c r="E7" s="63"/>
      <c r="F7" s="63"/>
      <c r="G7" s="64"/>
      <c r="H7" s="62"/>
      <c r="I7" s="63"/>
      <c r="J7" s="63"/>
      <c r="K7" s="64"/>
    </row>
    <row r="10" spans="1:14">
      <c r="A10" s="45" t="s">
        <v>1</v>
      </c>
      <c r="B10" s="48" t="s">
        <v>26</v>
      </c>
      <c r="C10" s="49"/>
      <c r="D10" s="54" t="s">
        <v>27</v>
      </c>
      <c r="E10" s="54" t="s">
        <v>38</v>
      </c>
      <c r="F10" s="54" t="s">
        <v>39</v>
      </c>
      <c r="G10" s="54" t="s">
        <v>40</v>
      </c>
      <c r="H10" s="65" t="s">
        <v>41</v>
      </c>
      <c r="I10" s="54" t="s">
        <v>42</v>
      </c>
      <c r="J10" s="54" t="s">
        <v>43</v>
      </c>
      <c r="K10" s="54" t="s">
        <v>44</v>
      </c>
      <c r="L10" s="54" t="s">
        <v>45</v>
      </c>
      <c r="M10" s="65" t="s">
        <v>46</v>
      </c>
      <c r="N10" s="65" t="s">
        <v>47</v>
      </c>
    </row>
    <row r="11" spans="1:14">
      <c r="A11" s="46"/>
      <c r="B11" s="50"/>
      <c r="C11" s="51"/>
      <c r="D11" s="55"/>
      <c r="E11" s="55"/>
      <c r="F11" s="55"/>
      <c r="G11" s="55"/>
      <c r="H11" s="66"/>
      <c r="I11" s="55"/>
      <c r="J11" s="55"/>
      <c r="K11" s="55"/>
      <c r="L11" s="55"/>
      <c r="M11" s="66"/>
      <c r="N11" s="66"/>
    </row>
    <row r="12" spans="1:14">
      <c r="A12" s="47"/>
      <c r="B12" s="52"/>
      <c r="C12" s="53"/>
      <c r="D12" s="56"/>
      <c r="E12" s="56"/>
      <c r="F12" s="56"/>
      <c r="G12" s="56"/>
      <c r="H12" s="67"/>
      <c r="I12" s="56"/>
      <c r="J12" s="56"/>
      <c r="K12" s="56"/>
      <c r="L12" s="56"/>
      <c r="M12" s="67"/>
      <c r="N12" s="67"/>
    </row>
    <row r="13" spans="1:14">
      <c r="A13" s="6">
        <v>1</v>
      </c>
      <c r="B13" s="57" t="s">
        <v>28</v>
      </c>
      <c r="C13" s="58"/>
      <c r="D13" s="7">
        <v>8000000</v>
      </c>
      <c r="E13" s="7">
        <f>(D13*10%)</f>
        <v>800000</v>
      </c>
      <c r="F13" s="7">
        <f>(D13*8%)</f>
        <v>640000</v>
      </c>
      <c r="G13" s="7">
        <f>(D13+E13+F13)</f>
        <v>9440000</v>
      </c>
      <c r="H13" s="8">
        <v>24</v>
      </c>
      <c r="I13" s="7">
        <f>(G13*20%)</f>
        <v>1888000</v>
      </c>
      <c r="J13" s="7">
        <f>(G13-I13)</f>
        <v>7552000</v>
      </c>
      <c r="K13" s="7">
        <f>(1%*H13)*J13</f>
        <v>1812480</v>
      </c>
      <c r="L13" s="7">
        <f>(G13+K13)</f>
        <v>11252480</v>
      </c>
      <c r="M13" s="7">
        <f>(L13/H13)</f>
        <v>468853.33333333331</v>
      </c>
      <c r="N13" s="7">
        <f>(L13-G13)</f>
        <v>1812480</v>
      </c>
    </row>
    <row r="14" spans="1:14">
      <c r="A14" s="6">
        <v>2</v>
      </c>
      <c r="B14" s="57" t="s">
        <v>29</v>
      </c>
      <c r="C14" s="58"/>
      <c r="D14" s="7">
        <v>9000000</v>
      </c>
      <c r="E14" s="7">
        <f t="shared" ref="E14:E22" si="0">(D14*10%)</f>
        <v>900000</v>
      </c>
      <c r="F14" s="7">
        <f t="shared" ref="F14:F22" si="1">(D14*8%)</f>
        <v>720000</v>
      </c>
      <c r="G14" s="7">
        <f t="shared" ref="G14:G22" si="2">(D14+E14+F14)</f>
        <v>10620000</v>
      </c>
      <c r="H14" s="8">
        <v>12</v>
      </c>
      <c r="I14" s="7">
        <f t="shared" ref="I14:I22" si="3">(G14*20%)</f>
        <v>2124000</v>
      </c>
      <c r="J14" s="7">
        <f t="shared" ref="J14:J22" si="4">(G14-I14)</f>
        <v>8496000</v>
      </c>
      <c r="K14" s="7">
        <f t="shared" ref="K14:K22" si="5">(1%*H14)*J14</f>
        <v>1019520</v>
      </c>
      <c r="L14" s="7">
        <f t="shared" ref="L14:L22" si="6">(G14+K14)</f>
        <v>11639520</v>
      </c>
      <c r="M14" s="7">
        <f t="shared" ref="M14:M22" si="7">(L14/H14)</f>
        <v>969960</v>
      </c>
      <c r="N14" s="7">
        <f t="shared" ref="N14:N22" si="8">(L14-G14)</f>
        <v>1019520</v>
      </c>
    </row>
    <row r="15" spans="1:14">
      <c r="A15" s="6">
        <v>3</v>
      </c>
      <c r="B15" s="57" t="s">
        <v>30</v>
      </c>
      <c r="C15" s="58"/>
      <c r="D15" s="7">
        <v>10000000</v>
      </c>
      <c r="E15" s="7">
        <f t="shared" si="0"/>
        <v>1000000</v>
      </c>
      <c r="F15" s="7">
        <f t="shared" si="1"/>
        <v>800000</v>
      </c>
      <c r="G15" s="7">
        <f t="shared" si="2"/>
        <v>11800000</v>
      </c>
      <c r="H15" s="8">
        <v>12</v>
      </c>
      <c r="I15" s="7">
        <f t="shared" si="3"/>
        <v>2360000</v>
      </c>
      <c r="J15" s="7">
        <f t="shared" si="4"/>
        <v>9440000</v>
      </c>
      <c r="K15" s="7">
        <f t="shared" si="5"/>
        <v>1132800</v>
      </c>
      <c r="L15" s="7">
        <f t="shared" si="6"/>
        <v>12932800</v>
      </c>
      <c r="M15" s="7">
        <f t="shared" si="7"/>
        <v>1077733.3333333333</v>
      </c>
      <c r="N15" s="7">
        <f t="shared" si="8"/>
        <v>1132800</v>
      </c>
    </row>
    <row r="16" spans="1:14">
      <c r="A16" s="6">
        <v>4</v>
      </c>
      <c r="B16" s="57" t="s">
        <v>31</v>
      </c>
      <c r="C16" s="58"/>
      <c r="D16" s="7">
        <v>11000000</v>
      </c>
      <c r="E16" s="7">
        <f t="shared" si="0"/>
        <v>1100000</v>
      </c>
      <c r="F16" s="7">
        <f t="shared" si="1"/>
        <v>880000</v>
      </c>
      <c r="G16" s="7">
        <f t="shared" si="2"/>
        <v>12980000</v>
      </c>
      <c r="H16" s="8">
        <v>12</v>
      </c>
      <c r="I16" s="7">
        <f t="shared" si="3"/>
        <v>2596000</v>
      </c>
      <c r="J16" s="7">
        <f t="shared" si="4"/>
        <v>10384000</v>
      </c>
      <c r="K16" s="7">
        <f t="shared" si="5"/>
        <v>1246080</v>
      </c>
      <c r="L16" s="7">
        <f t="shared" si="6"/>
        <v>14226080</v>
      </c>
      <c r="M16" s="7">
        <f t="shared" si="7"/>
        <v>1185506.6666666667</v>
      </c>
      <c r="N16" s="7">
        <f t="shared" si="8"/>
        <v>1246080</v>
      </c>
    </row>
    <row r="17" spans="1:14">
      <c r="A17" s="6">
        <v>5</v>
      </c>
      <c r="B17" s="57" t="s">
        <v>32</v>
      </c>
      <c r="C17" s="58"/>
      <c r="D17" s="7">
        <v>12000000</v>
      </c>
      <c r="E17" s="7">
        <f t="shared" si="0"/>
        <v>1200000</v>
      </c>
      <c r="F17" s="7">
        <f t="shared" si="1"/>
        <v>960000</v>
      </c>
      <c r="G17" s="7">
        <f t="shared" si="2"/>
        <v>14160000</v>
      </c>
      <c r="H17" s="8">
        <v>24</v>
      </c>
      <c r="I17" s="7">
        <f t="shared" si="3"/>
        <v>2832000</v>
      </c>
      <c r="J17" s="7">
        <f t="shared" si="4"/>
        <v>11328000</v>
      </c>
      <c r="K17" s="7">
        <f t="shared" si="5"/>
        <v>2718720</v>
      </c>
      <c r="L17" s="7">
        <f t="shared" si="6"/>
        <v>16878720</v>
      </c>
      <c r="M17" s="7">
        <f t="shared" si="7"/>
        <v>703280</v>
      </c>
      <c r="N17" s="7">
        <f t="shared" si="8"/>
        <v>2718720</v>
      </c>
    </row>
    <row r="18" spans="1:14">
      <c r="A18" s="6">
        <v>6</v>
      </c>
      <c r="B18" s="57" t="s">
        <v>34</v>
      </c>
      <c r="C18" s="58"/>
      <c r="D18" s="7">
        <v>10500000</v>
      </c>
      <c r="E18" s="7">
        <f t="shared" si="0"/>
        <v>1050000</v>
      </c>
      <c r="F18" s="7">
        <f t="shared" si="1"/>
        <v>840000</v>
      </c>
      <c r="G18" s="7">
        <f t="shared" si="2"/>
        <v>12390000</v>
      </c>
      <c r="H18" s="8">
        <v>12</v>
      </c>
      <c r="I18" s="7">
        <f t="shared" si="3"/>
        <v>2478000</v>
      </c>
      <c r="J18" s="7">
        <f t="shared" si="4"/>
        <v>9912000</v>
      </c>
      <c r="K18" s="7">
        <f t="shared" si="5"/>
        <v>1189440</v>
      </c>
      <c r="L18" s="7">
        <f t="shared" si="6"/>
        <v>13579440</v>
      </c>
      <c r="M18" s="7">
        <f t="shared" si="7"/>
        <v>1131620</v>
      </c>
      <c r="N18" s="7">
        <f t="shared" si="8"/>
        <v>1189440</v>
      </c>
    </row>
    <row r="19" spans="1:14">
      <c r="A19" s="6">
        <v>7</v>
      </c>
      <c r="B19" s="57" t="s">
        <v>33</v>
      </c>
      <c r="C19" s="58"/>
      <c r="D19" s="7">
        <v>18000000</v>
      </c>
      <c r="E19" s="7">
        <f t="shared" si="0"/>
        <v>1800000</v>
      </c>
      <c r="F19" s="7">
        <f t="shared" si="1"/>
        <v>1440000</v>
      </c>
      <c r="G19" s="7">
        <f t="shared" si="2"/>
        <v>21240000</v>
      </c>
      <c r="H19" s="8">
        <v>36</v>
      </c>
      <c r="I19" s="7">
        <f t="shared" si="3"/>
        <v>4248000</v>
      </c>
      <c r="J19" s="7">
        <f t="shared" si="4"/>
        <v>16992000</v>
      </c>
      <c r="K19" s="7">
        <f t="shared" si="5"/>
        <v>6117120</v>
      </c>
      <c r="L19" s="7">
        <f t="shared" si="6"/>
        <v>27357120</v>
      </c>
      <c r="M19" s="7">
        <f t="shared" si="7"/>
        <v>759920</v>
      </c>
      <c r="N19" s="7">
        <f t="shared" si="8"/>
        <v>6117120</v>
      </c>
    </row>
    <row r="20" spans="1:14">
      <c r="A20" s="6">
        <v>8</v>
      </c>
      <c r="B20" s="57" t="s">
        <v>35</v>
      </c>
      <c r="C20" s="58"/>
      <c r="D20" s="7">
        <v>13000000</v>
      </c>
      <c r="E20" s="7">
        <f t="shared" si="0"/>
        <v>1300000</v>
      </c>
      <c r="F20" s="7">
        <f t="shared" si="1"/>
        <v>1040000</v>
      </c>
      <c r="G20" s="7">
        <f t="shared" si="2"/>
        <v>15340000</v>
      </c>
      <c r="H20" s="8">
        <v>36</v>
      </c>
      <c r="I20" s="7">
        <f t="shared" si="3"/>
        <v>3068000</v>
      </c>
      <c r="J20" s="7">
        <f t="shared" si="4"/>
        <v>12272000</v>
      </c>
      <c r="K20" s="7">
        <f t="shared" si="5"/>
        <v>4417920</v>
      </c>
      <c r="L20" s="7">
        <f t="shared" si="6"/>
        <v>19757920</v>
      </c>
      <c r="M20" s="7">
        <f t="shared" si="7"/>
        <v>548831.11111111112</v>
      </c>
      <c r="N20" s="7">
        <f t="shared" si="8"/>
        <v>4417920</v>
      </c>
    </row>
    <row r="21" spans="1:14">
      <c r="A21" s="6">
        <v>9</v>
      </c>
      <c r="B21" s="57" t="s">
        <v>36</v>
      </c>
      <c r="C21" s="58"/>
      <c r="D21" s="7">
        <v>11500000</v>
      </c>
      <c r="E21" s="7">
        <f t="shared" si="0"/>
        <v>1150000</v>
      </c>
      <c r="F21" s="7">
        <f t="shared" si="1"/>
        <v>920000</v>
      </c>
      <c r="G21" s="7">
        <f t="shared" si="2"/>
        <v>13570000</v>
      </c>
      <c r="H21" s="8">
        <v>24</v>
      </c>
      <c r="I21" s="7">
        <f t="shared" si="3"/>
        <v>2714000</v>
      </c>
      <c r="J21" s="7">
        <f t="shared" si="4"/>
        <v>10856000</v>
      </c>
      <c r="K21" s="7">
        <f t="shared" si="5"/>
        <v>2605440</v>
      </c>
      <c r="L21" s="7">
        <f t="shared" si="6"/>
        <v>16175440</v>
      </c>
      <c r="M21" s="7">
        <f t="shared" si="7"/>
        <v>673976.66666666663</v>
      </c>
      <c r="N21" s="7">
        <f t="shared" si="8"/>
        <v>2605440</v>
      </c>
    </row>
    <row r="22" spans="1:14">
      <c r="A22" s="6">
        <v>10</v>
      </c>
      <c r="B22" s="57" t="s">
        <v>37</v>
      </c>
      <c r="C22" s="58"/>
      <c r="D22" s="7">
        <v>17000000</v>
      </c>
      <c r="E22" s="7">
        <f t="shared" si="0"/>
        <v>1700000</v>
      </c>
      <c r="F22" s="7">
        <f t="shared" si="1"/>
        <v>1360000</v>
      </c>
      <c r="G22" s="7">
        <f t="shared" si="2"/>
        <v>20060000</v>
      </c>
      <c r="H22" s="8">
        <v>36</v>
      </c>
      <c r="I22" s="7">
        <f t="shared" si="3"/>
        <v>4012000</v>
      </c>
      <c r="J22" s="7">
        <f t="shared" si="4"/>
        <v>16048000</v>
      </c>
      <c r="K22" s="7">
        <f t="shared" si="5"/>
        <v>5777280</v>
      </c>
      <c r="L22" s="7">
        <f t="shared" si="6"/>
        <v>25837280</v>
      </c>
      <c r="M22" s="7">
        <f t="shared" si="7"/>
        <v>717702.22222222225</v>
      </c>
      <c r="N22" s="7">
        <f t="shared" si="8"/>
        <v>5777280</v>
      </c>
    </row>
  </sheetData>
  <mergeCells count="25">
    <mergeCell ref="K10:K12"/>
    <mergeCell ref="L10:L12"/>
    <mergeCell ref="M10:M12"/>
    <mergeCell ref="N10:N12"/>
    <mergeCell ref="D6:G7"/>
    <mergeCell ref="H6:K7"/>
    <mergeCell ref="B21:C21"/>
    <mergeCell ref="B22:C22"/>
    <mergeCell ref="F10:F12"/>
    <mergeCell ref="G10:G12"/>
    <mergeCell ref="H10:H12"/>
    <mergeCell ref="I10:I12"/>
    <mergeCell ref="B15:C15"/>
    <mergeCell ref="B16:C16"/>
    <mergeCell ref="B17:C17"/>
    <mergeCell ref="B18:C18"/>
    <mergeCell ref="B19:C19"/>
    <mergeCell ref="B20:C20"/>
    <mergeCell ref="B14:C14"/>
    <mergeCell ref="J10:J12"/>
    <mergeCell ref="A10:A12"/>
    <mergeCell ref="B10:C12"/>
    <mergeCell ref="D10:D12"/>
    <mergeCell ref="E10:E12"/>
    <mergeCell ref="B13:C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4"/>
  <sheetViews>
    <sheetView topLeftCell="A2" workbookViewId="0">
      <selection activeCell="H2" sqref="H2"/>
    </sheetView>
  </sheetViews>
  <sheetFormatPr defaultRowHeight="15"/>
  <cols>
    <col min="3" max="3" width="15" customWidth="1"/>
  </cols>
  <sheetData>
    <row r="4" spans="1:15">
      <c r="C4" s="11"/>
      <c r="D4" s="11" t="s">
        <v>80</v>
      </c>
      <c r="E4" s="11"/>
      <c r="F4" s="10"/>
    </row>
    <row r="5" spans="1:15">
      <c r="C5" s="11"/>
      <c r="D5" s="11" t="s">
        <v>81</v>
      </c>
      <c r="E5" s="11"/>
      <c r="F5" s="10"/>
    </row>
    <row r="8" spans="1:15" ht="30" customHeight="1">
      <c r="A8" s="68" t="s">
        <v>1</v>
      </c>
      <c r="B8" s="74" t="s">
        <v>49</v>
      </c>
      <c r="C8" s="75"/>
      <c r="D8" s="74" t="s">
        <v>50</v>
      </c>
      <c r="E8" s="75"/>
      <c r="F8" s="70" t="s">
        <v>51</v>
      </c>
      <c r="G8" s="71"/>
      <c r="H8" s="74" t="s">
        <v>52</v>
      </c>
      <c r="I8" s="75"/>
      <c r="J8" s="74" t="s">
        <v>53</v>
      </c>
      <c r="K8" s="75"/>
      <c r="L8" s="74" t="s">
        <v>54</v>
      </c>
      <c r="M8" s="75"/>
      <c r="N8" s="74" t="s">
        <v>55</v>
      </c>
      <c r="O8" s="75"/>
    </row>
    <row r="9" spans="1:15">
      <c r="A9" s="69"/>
      <c r="B9" s="76"/>
      <c r="C9" s="77"/>
      <c r="D9" s="76"/>
      <c r="E9" s="77"/>
      <c r="F9" s="72"/>
      <c r="G9" s="73"/>
      <c r="H9" s="76"/>
      <c r="I9" s="77"/>
      <c r="J9" s="76"/>
      <c r="K9" s="77"/>
      <c r="L9" s="76"/>
      <c r="M9" s="77"/>
      <c r="N9" s="76"/>
      <c r="O9" s="77"/>
    </row>
    <row r="10" spans="1:15">
      <c r="A10" s="9">
        <v>1</v>
      </c>
      <c r="B10" s="78" t="s">
        <v>56</v>
      </c>
      <c r="C10" s="79"/>
      <c r="D10" s="78" t="s">
        <v>71</v>
      </c>
      <c r="E10" s="82"/>
      <c r="F10" s="83">
        <v>15000</v>
      </c>
      <c r="G10" s="84"/>
      <c r="H10" s="78">
        <v>3</v>
      </c>
      <c r="I10" s="82"/>
      <c r="J10" s="83">
        <f>(F10*H10)</f>
        <v>45000</v>
      </c>
      <c r="K10" s="84"/>
      <c r="L10" s="83">
        <f>(J10*20%)</f>
        <v>9000</v>
      </c>
      <c r="M10" s="84"/>
      <c r="N10" s="83">
        <f>(J10-L10)</f>
        <v>36000</v>
      </c>
      <c r="O10" s="84"/>
    </row>
    <row r="11" spans="1:15">
      <c r="A11" s="9">
        <v>2</v>
      </c>
      <c r="B11" s="80" t="s">
        <v>57</v>
      </c>
      <c r="C11" s="81"/>
      <c r="D11" s="78" t="s">
        <v>72</v>
      </c>
      <c r="E11" s="82"/>
      <c r="F11" s="83">
        <v>22500</v>
      </c>
      <c r="G11" s="84"/>
      <c r="H11" s="78">
        <v>5</v>
      </c>
      <c r="I11" s="82"/>
      <c r="J11" s="83">
        <f t="shared" ref="J11:J23" si="0">(F11*H11)</f>
        <v>112500</v>
      </c>
      <c r="K11" s="84"/>
      <c r="L11" s="83">
        <f t="shared" ref="L11:L23" si="1">(J11*20%)</f>
        <v>22500</v>
      </c>
      <c r="M11" s="84"/>
      <c r="N11" s="83">
        <f t="shared" ref="N11:N22" si="2">(J11-L11)</f>
        <v>90000</v>
      </c>
      <c r="O11" s="84"/>
    </row>
    <row r="12" spans="1:15">
      <c r="A12" s="9">
        <v>3</v>
      </c>
      <c r="B12" s="80" t="s">
        <v>58</v>
      </c>
      <c r="C12" s="81"/>
      <c r="D12" s="78" t="s">
        <v>73</v>
      </c>
      <c r="E12" s="82"/>
      <c r="F12" s="83">
        <v>25000</v>
      </c>
      <c r="G12" s="84"/>
      <c r="H12" s="78">
        <v>8</v>
      </c>
      <c r="I12" s="82"/>
      <c r="J12" s="83">
        <f t="shared" si="0"/>
        <v>200000</v>
      </c>
      <c r="K12" s="84"/>
      <c r="L12" s="83">
        <f t="shared" si="1"/>
        <v>40000</v>
      </c>
      <c r="M12" s="84"/>
      <c r="N12" s="83">
        <f t="shared" si="2"/>
        <v>160000</v>
      </c>
      <c r="O12" s="84"/>
    </row>
    <row r="13" spans="1:15">
      <c r="A13" s="9">
        <v>4</v>
      </c>
      <c r="B13" s="80" t="s">
        <v>59</v>
      </c>
      <c r="C13" s="81"/>
      <c r="D13" s="78" t="s">
        <v>72</v>
      </c>
      <c r="E13" s="82"/>
      <c r="F13" s="83">
        <v>20000</v>
      </c>
      <c r="G13" s="84"/>
      <c r="H13" s="78">
        <v>5</v>
      </c>
      <c r="I13" s="82"/>
      <c r="J13" s="83">
        <f t="shared" si="0"/>
        <v>100000</v>
      </c>
      <c r="K13" s="84"/>
      <c r="L13" s="83">
        <f t="shared" si="1"/>
        <v>20000</v>
      </c>
      <c r="M13" s="84"/>
      <c r="N13" s="83">
        <f t="shared" si="2"/>
        <v>80000</v>
      </c>
      <c r="O13" s="84"/>
    </row>
    <row r="14" spans="1:15">
      <c r="A14" s="9">
        <v>5</v>
      </c>
      <c r="B14" s="80" t="s">
        <v>60</v>
      </c>
      <c r="C14" s="81"/>
      <c r="D14" s="78" t="s">
        <v>74</v>
      </c>
      <c r="E14" s="82"/>
      <c r="F14" s="83">
        <v>21000</v>
      </c>
      <c r="G14" s="84"/>
      <c r="H14" s="78">
        <v>4</v>
      </c>
      <c r="I14" s="82"/>
      <c r="J14" s="83">
        <f t="shared" si="0"/>
        <v>84000</v>
      </c>
      <c r="K14" s="84"/>
      <c r="L14" s="83">
        <f t="shared" si="1"/>
        <v>16800</v>
      </c>
      <c r="M14" s="84"/>
      <c r="N14" s="83">
        <f t="shared" si="2"/>
        <v>67200</v>
      </c>
      <c r="O14" s="84"/>
    </row>
    <row r="15" spans="1:15">
      <c r="A15" s="9">
        <v>6</v>
      </c>
      <c r="B15" s="80" t="s">
        <v>61</v>
      </c>
      <c r="C15" s="81"/>
      <c r="D15" s="78" t="s">
        <v>75</v>
      </c>
      <c r="E15" s="82"/>
      <c r="F15" s="83">
        <v>15000</v>
      </c>
      <c r="G15" s="84"/>
      <c r="H15" s="78">
        <v>3</v>
      </c>
      <c r="I15" s="82"/>
      <c r="J15" s="83">
        <f t="shared" si="0"/>
        <v>45000</v>
      </c>
      <c r="K15" s="84"/>
      <c r="L15" s="83">
        <f t="shared" si="1"/>
        <v>9000</v>
      </c>
      <c r="M15" s="84"/>
      <c r="N15" s="83">
        <f t="shared" si="2"/>
        <v>36000</v>
      </c>
      <c r="O15" s="84"/>
    </row>
    <row r="16" spans="1:15">
      <c r="A16" s="9">
        <v>7</v>
      </c>
      <c r="B16" s="80" t="s">
        <v>62</v>
      </c>
      <c r="C16" s="81"/>
      <c r="D16" s="78" t="s">
        <v>76</v>
      </c>
      <c r="E16" s="82"/>
      <c r="F16" s="83">
        <v>12000</v>
      </c>
      <c r="G16" s="84"/>
      <c r="H16" s="78">
        <v>6</v>
      </c>
      <c r="I16" s="82"/>
      <c r="J16" s="83">
        <f t="shared" si="0"/>
        <v>72000</v>
      </c>
      <c r="K16" s="84"/>
      <c r="L16" s="83">
        <f t="shared" si="1"/>
        <v>14400</v>
      </c>
      <c r="M16" s="84"/>
      <c r="N16" s="83">
        <f t="shared" si="2"/>
        <v>57600</v>
      </c>
      <c r="O16" s="84"/>
    </row>
    <row r="17" spans="1:15">
      <c r="A17" s="9">
        <v>8</v>
      </c>
      <c r="B17" s="80" t="s">
        <v>63</v>
      </c>
      <c r="C17" s="81"/>
      <c r="D17" s="78" t="s">
        <v>77</v>
      </c>
      <c r="E17" s="82"/>
      <c r="F17" s="83">
        <v>18000</v>
      </c>
      <c r="G17" s="84"/>
      <c r="H17" s="78">
        <v>7</v>
      </c>
      <c r="I17" s="82"/>
      <c r="J17" s="83">
        <f t="shared" si="0"/>
        <v>126000</v>
      </c>
      <c r="K17" s="84"/>
      <c r="L17" s="83">
        <f t="shared" si="1"/>
        <v>25200</v>
      </c>
      <c r="M17" s="84"/>
      <c r="N17" s="83">
        <f t="shared" si="2"/>
        <v>100800</v>
      </c>
      <c r="O17" s="84"/>
    </row>
    <row r="18" spans="1:15">
      <c r="A18" s="9">
        <v>9</v>
      </c>
      <c r="B18" s="80" t="s">
        <v>64</v>
      </c>
      <c r="C18" s="81"/>
      <c r="D18" s="78" t="s">
        <v>78</v>
      </c>
      <c r="E18" s="82"/>
      <c r="F18" s="83">
        <v>17500</v>
      </c>
      <c r="G18" s="84"/>
      <c r="H18" s="78">
        <v>5</v>
      </c>
      <c r="I18" s="82"/>
      <c r="J18" s="83">
        <f t="shared" si="0"/>
        <v>87500</v>
      </c>
      <c r="K18" s="84"/>
      <c r="L18" s="83">
        <f t="shared" si="1"/>
        <v>17500</v>
      </c>
      <c r="M18" s="84"/>
      <c r="N18" s="83">
        <f t="shared" si="2"/>
        <v>70000</v>
      </c>
      <c r="O18" s="84"/>
    </row>
    <row r="19" spans="1:15">
      <c r="A19" s="9">
        <v>10</v>
      </c>
      <c r="B19" s="80" t="s">
        <v>65</v>
      </c>
      <c r="C19" s="81"/>
      <c r="D19" s="78" t="s">
        <v>79</v>
      </c>
      <c r="E19" s="82"/>
      <c r="F19" s="83">
        <v>19000</v>
      </c>
      <c r="G19" s="84"/>
      <c r="H19" s="78">
        <v>3</v>
      </c>
      <c r="I19" s="82"/>
      <c r="J19" s="83">
        <f t="shared" si="0"/>
        <v>57000</v>
      </c>
      <c r="K19" s="84"/>
      <c r="L19" s="83">
        <f t="shared" si="1"/>
        <v>11400</v>
      </c>
      <c r="M19" s="84"/>
      <c r="N19" s="83">
        <f t="shared" si="2"/>
        <v>45600</v>
      </c>
      <c r="O19" s="84"/>
    </row>
    <row r="20" spans="1:15">
      <c r="A20" s="9">
        <v>11</v>
      </c>
      <c r="B20" s="80" t="s">
        <v>66</v>
      </c>
      <c r="C20" s="81"/>
      <c r="D20" s="78" t="s">
        <v>79</v>
      </c>
      <c r="E20" s="82"/>
      <c r="F20" s="83">
        <v>16000</v>
      </c>
      <c r="G20" s="84"/>
      <c r="H20" s="78">
        <v>6</v>
      </c>
      <c r="I20" s="82"/>
      <c r="J20" s="83">
        <f t="shared" si="0"/>
        <v>96000</v>
      </c>
      <c r="K20" s="84"/>
      <c r="L20" s="83">
        <f t="shared" si="1"/>
        <v>19200</v>
      </c>
      <c r="M20" s="84"/>
      <c r="N20" s="83">
        <f t="shared" si="2"/>
        <v>76800</v>
      </c>
      <c r="O20" s="84"/>
    </row>
    <row r="21" spans="1:15">
      <c r="A21" s="9">
        <v>12</v>
      </c>
      <c r="B21" s="80" t="s">
        <v>67</v>
      </c>
      <c r="C21" s="81"/>
      <c r="D21" s="78" t="s">
        <v>79</v>
      </c>
      <c r="E21" s="82"/>
      <c r="F21" s="83">
        <v>11000</v>
      </c>
      <c r="G21" s="84"/>
      <c r="H21" s="78">
        <v>4</v>
      </c>
      <c r="I21" s="82"/>
      <c r="J21" s="83">
        <f t="shared" si="0"/>
        <v>44000</v>
      </c>
      <c r="K21" s="84"/>
      <c r="L21" s="83">
        <f t="shared" si="1"/>
        <v>8800</v>
      </c>
      <c r="M21" s="84"/>
      <c r="N21" s="83">
        <f t="shared" si="2"/>
        <v>35200</v>
      </c>
      <c r="O21" s="84"/>
    </row>
    <row r="22" spans="1:15">
      <c r="A22" s="9">
        <v>13</v>
      </c>
      <c r="B22" s="80" t="s">
        <v>68</v>
      </c>
      <c r="C22" s="81"/>
      <c r="D22" s="78" t="s">
        <v>79</v>
      </c>
      <c r="E22" s="82"/>
      <c r="F22" s="83">
        <v>12500</v>
      </c>
      <c r="G22" s="84"/>
      <c r="H22" s="78">
        <v>3</v>
      </c>
      <c r="I22" s="82"/>
      <c r="J22" s="83">
        <f t="shared" si="0"/>
        <v>37500</v>
      </c>
      <c r="K22" s="84"/>
      <c r="L22" s="83">
        <f t="shared" si="1"/>
        <v>7500</v>
      </c>
      <c r="M22" s="84"/>
      <c r="N22" s="83">
        <f t="shared" si="2"/>
        <v>30000</v>
      </c>
      <c r="O22" s="84"/>
    </row>
    <row r="23" spans="1:15">
      <c r="A23" s="9">
        <v>14</v>
      </c>
      <c r="B23" s="80" t="s">
        <v>69</v>
      </c>
      <c r="C23" s="81"/>
      <c r="D23" s="78" t="s">
        <v>79</v>
      </c>
      <c r="E23" s="82"/>
      <c r="F23" s="83">
        <v>13000</v>
      </c>
      <c r="G23" s="84"/>
      <c r="H23" s="78">
        <v>8</v>
      </c>
      <c r="I23" s="82"/>
      <c r="J23" s="83">
        <f t="shared" si="0"/>
        <v>104000</v>
      </c>
      <c r="K23" s="84"/>
      <c r="L23" s="83">
        <f t="shared" si="1"/>
        <v>20800</v>
      </c>
      <c r="M23" s="84"/>
      <c r="N23" s="83">
        <f>(J23-L23)</f>
        <v>83200</v>
      </c>
      <c r="O23" s="84"/>
    </row>
    <row r="24" spans="1:15">
      <c r="A24" s="9">
        <v>15</v>
      </c>
      <c r="B24" s="80" t="s">
        <v>70</v>
      </c>
      <c r="C24" s="81"/>
      <c r="D24" s="78" t="s">
        <v>79</v>
      </c>
      <c r="E24" s="82"/>
      <c r="F24" s="83">
        <v>8000</v>
      </c>
      <c r="G24" s="84"/>
      <c r="H24" s="78">
        <v>5</v>
      </c>
      <c r="I24" s="82"/>
      <c r="J24" s="83">
        <f>(F24*H24)</f>
        <v>40000</v>
      </c>
      <c r="K24" s="84"/>
      <c r="L24" s="83">
        <f>(J24*20%)</f>
        <v>8000</v>
      </c>
      <c r="M24" s="84"/>
      <c r="N24" s="83">
        <f>(J24-L24)</f>
        <v>32000</v>
      </c>
      <c r="O24" s="84"/>
    </row>
  </sheetData>
  <mergeCells count="113">
    <mergeCell ref="N23:O23"/>
    <mergeCell ref="B24:C24"/>
    <mergeCell ref="D24:E24"/>
    <mergeCell ref="F24:G24"/>
    <mergeCell ref="H24:I24"/>
    <mergeCell ref="J24:K24"/>
    <mergeCell ref="L24:M24"/>
    <mergeCell ref="N24:O24"/>
    <mergeCell ref="B23:C23"/>
    <mergeCell ref="D23:E23"/>
    <mergeCell ref="F23:G23"/>
    <mergeCell ref="H23:I23"/>
    <mergeCell ref="J23:K23"/>
    <mergeCell ref="L23:M23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8:O18"/>
    <mergeCell ref="N19:O19"/>
    <mergeCell ref="B20:C20"/>
    <mergeCell ref="D20:E20"/>
    <mergeCell ref="F20:G20"/>
    <mergeCell ref="H20:I20"/>
    <mergeCell ref="J20:K20"/>
    <mergeCell ref="L20:M20"/>
    <mergeCell ref="N20:O20"/>
    <mergeCell ref="N13:O13"/>
    <mergeCell ref="N14:O14"/>
    <mergeCell ref="N15:O15"/>
    <mergeCell ref="N16:O16"/>
    <mergeCell ref="N17:O17"/>
    <mergeCell ref="L11:M11"/>
    <mergeCell ref="L12:M12"/>
    <mergeCell ref="L13:M13"/>
    <mergeCell ref="L14:M14"/>
    <mergeCell ref="L15:M15"/>
    <mergeCell ref="L16:M16"/>
    <mergeCell ref="H16:I16"/>
    <mergeCell ref="H17:I17"/>
    <mergeCell ref="H10:I10"/>
    <mergeCell ref="H11:I11"/>
    <mergeCell ref="H12:I12"/>
    <mergeCell ref="J11:K11"/>
    <mergeCell ref="L17:M17"/>
    <mergeCell ref="L18:M18"/>
    <mergeCell ref="L19:M19"/>
    <mergeCell ref="F16:G16"/>
    <mergeCell ref="F17:G17"/>
    <mergeCell ref="F18:G18"/>
    <mergeCell ref="F19:G19"/>
    <mergeCell ref="H13:I13"/>
    <mergeCell ref="J10:K10"/>
    <mergeCell ref="H18:I18"/>
    <mergeCell ref="H19:I19"/>
    <mergeCell ref="J12:K12"/>
    <mergeCell ref="J13:K13"/>
    <mergeCell ref="F10:G10"/>
    <mergeCell ref="F11:G11"/>
    <mergeCell ref="F12:G12"/>
    <mergeCell ref="F13:G13"/>
    <mergeCell ref="F14:G14"/>
    <mergeCell ref="F15:G15"/>
    <mergeCell ref="J14:K14"/>
    <mergeCell ref="J15:K15"/>
    <mergeCell ref="J16:K16"/>
    <mergeCell ref="J17:K17"/>
    <mergeCell ref="J18:K18"/>
    <mergeCell ref="J19:K19"/>
    <mergeCell ref="H14:I14"/>
    <mergeCell ref="H15:I15"/>
    <mergeCell ref="D16:E16"/>
    <mergeCell ref="D17:E17"/>
    <mergeCell ref="D18:E18"/>
    <mergeCell ref="D19:E19"/>
    <mergeCell ref="B14:C14"/>
    <mergeCell ref="B15:C15"/>
    <mergeCell ref="B16:C16"/>
    <mergeCell ref="B17:C17"/>
    <mergeCell ref="B18:C18"/>
    <mergeCell ref="B19:C19"/>
    <mergeCell ref="B13:C13"/>
    <mergeCell ref="D10:E10"/>
    <mergeCell ref="D11:E11"/>
    <mergeCell ref="D12:E12"/>
    <mergeCell ref="D13:E13"/>
    <mergeCell ref="D8:E9"/>
    <mergeCell ref="B8:C9"/>
    <mergeCell ref="D14:E14"/>
    <mergeCell ref="D15:E15"/>
    <mergeCell ref="A8:A9"/>
    <mergeCell ref="F8:G9"/>
    <mergeCell ref="H8:I9"/>
    <mergeCell ref="J8:K9"/>
    <mergeCell ref="L8:M9"/>
    <mergeCell ref="N8:O9"/>
    <mergeCell ref="B10:C10"/>
    <mergeCell ref="B11:C11"/>
    <mergeCell ref="B12:C12"/>
    <mergeCell ref="L10:M10"/>
    <mergeCell ref="N10:O10"/>
    <mergeCell ref="N11:O11"/>
    <mergeCell ref="N12:O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26"/>
  <sheetViews>
    <sheetView topLeftCell="A4" workbookViewId="0">
      <selection activeCell="D12" sqref="D12:E26"/>
    </sheetView>
  </sheetViews>
  <sheetFormatPr defaultRowHeight="15"/>
  <cols>
    <col min="5" max="5" width="7.42578125" customWidth="1"/>
    <col min="7" max="7" width="3.85546875" customWidth="1"/>
    <col min="9" max="9" width="2.28515625" customWidth="1"/>
    <col min="10" max="10" width="6.28515625" customWidth="1"/>
    <col min="11" max="11" width="3.140625" customWidth="1"/>
    <col min="13" max="13" width="6" customWidth="1"/>
    <col min="14" max="14" width="13" customWidth="1"/>
    <col min="16" max="16" width="5.85546875" customWidth="1"/>
  </cols>
  <sheetData>
    <row r="5" spans="1:16">
      <c r="F5" s="97" t="s">
        <v>82</v>
      </c>
      <c r="G5" s="97"/>
      <c r="H5" s="97"/>
      <c r="I5" s="97"/>
      <c r="J5" s="97"/>
      <c r="K5" s="97"/>
      <c r="L5" s="97"/>
      <c r="M5" s="97"/>
      <c r="N5" s="97"/>
    </row>
    <row r="6" spans="1:16">
      <c r="F6" s="97"/>
      <c r="G6" s="97"/>
      <c r="H6" s="97"/>
      <c r="I6" s="97"/>
      <c r="J6" s="97"/>
      <c r="K6" s="97"/>
      <c r="L6" s="97"/>
      <c r="M6" s="97"/>
      <c r="N6" s="97"/>
    </row>
    <row r="7" spans="1:16">
      <c r="F7" s="97"/>
      <c r="G7" s="97"/>
      <c r="H7" s="97"/>
      <c r="I7" s="97"/>
      <c r="J7" s="97"/>
      <c r="K7" s="97"/>
      <c r="L7" s="97"/>
      <c r="M7" s="97"/>
      <c r="N7" s="97"/>
    </row>
    <row r="10" spans="1:16">
      <c r="A10" s="95" t="s">
        <v>1</v>
      </c>
      <c r="B10" s="91" t="s">
        <v>49</v>
      </c>
      <c r="C10" s="92"/>
      <c r="D10" s="91" t="s">
        <v>83</v>
      </c>
      <c r="E10" s="92"/>
      <c r="F10" s="91" t="s">
        <v>84</v>
      </c>
      <c r="G10" s="92"/>
      <c r="H10" s="91" t="s">
        <v>85</v>
      </c>
      <c r="I10" s="92"/>
      <c r="J10" s="91" t="s">
        <v>52</v>
      </c>
      <c r="K10" s="92"/>
      <c r="L10" s="91" t="s">
        <v>53</v>
      </c>
      <c r="M10" s="92"/>
      <c r="N10" s="95" t="s">
        <v>86</v>
      </c>
      <c r="O10" s="91" t="s">
        <v>87</v>
      </c>
      <c r="P10" s="92"/>
    </row>
    <row r="11" spans="1:16">
      <c r="A11" s="96"/>
      <c r="B11" s="93"/>
      <c r="C11" s="94"/>
      <c r="D11" s="93"/>
      <c r="E11" s="94"/>
      <c r="F11" s="93"/>
      <c r="G11" s="94"/>
      <c r="H11" s="93"/>
      <c r="I11" s="94"/>
      <c r="J11" s="93"/>
      <c r="K11" s="94"/>
      <c r="L11" s="93"/>
      <c r="M11" s="94"/>
      <c r="N11" s="96"/>
      <c r="O11" s="93"/>
      <c r="P11" s="94"/>
    </row>
    <row r="12" spans="1:16">
      <c r="A12" s="12">
        <v>1</v>
      </c>
      <c r="B12" s="87" t="s">
        <v>88</v>
      </c>
      <c r="C12" s="88"/>
      <c r="D12" s="89" t="s">
        <v>103</v>
      </c>
      <c r="E12" s="90"/>
      <c r="F12" s="85">
        <v>600000</v>
      </c>
      <c r="G12" s="86"/>
      <c r="H12" s="85">
        <v>50000</v>
      </c>
      <c r="I12" s="86"/>
      <c r="J12" s="87">
        <v>7</v>
      </c>
      <c r="K12" s="88"/>
      <c r="L12" s="85">
        <f>(F12+H12)*J12</f>
        <v>4550000</v>
      </c>
      <c r="M12" s="86"/>
      <c r="N12" s="4">
        <f>(L12*10%)</f>
        <v>455000</v>
      </c>
      <c r="O12" s="85">
        <f>(L12+N12)</f>
        <v>5005000</v>
      </c>
      <c r="P12" s="86"/>
    </row>
    <row r="13" spans="1:16">
      <c r="A13" s="12">
        <v>2</v>
      </c>
      <c r="B13" s="89" t="s">
        <v>89</v>
      </c>
      <c r="C13" s="90"/>
      <c r="D13" s="89" t="s">
        <v>105</v>
      </c>
      <c r="E13" s="90"/>
      <c r="F13" s="85">
        <v>1500000</v>
      </c>
      <c r="G13" s="86"/>
      <c r="H13" s="85">
        <v>75000</v>
      </c>
      <c r="I13" s="86"/>
      <c r="J13" s="87">
        <v>10</v>
      </c>
      <c r="K13" s="88"/>
      <c r="L13" s="85">
        <f t="shared" ref="L13:L26" si="0">(F13+H13)*J13</f>
        <v>15750000</v>
      </c>
      <c r="M13" s="86"/>
      <c r="N13" s="4">
        <f t="shared" ref="N13:N26" si="1">(L13*10%)</f>
        <v>1575000</v>
      </c>
      <c r="O13" s="85">
        <f t="shared" ref="O13:O26" si="2">(L13+N13)</f>
        <v>17325000</v>
      </c>
      <c r="P13" s="86"/>
    </row>
    <row r="14" spans="1:16">
      <c r="A14" s="12">
        <v>3</v>
      </c>
      <c r="B14" s="89" t="s">
        <v>90</v>
      </c>
      <c r="C14" s="90"/>
      <c r="D14" s="89" t="s">
        <v>104</v>
      </c>
      <c r="E14" s="90"/>
      <c r="F14" s="85">
        <v>800000</v>
      </c>
      <c r="G14" s="86"/>
      <c r="H14" s="85">
        <v>80000</v>
      </c>
      <c r="I14" s="86"/>
      <c r="J14" s="87">
        <v>5</v>
      </c>
      <c r="K14" s="88"/>
      <c r="L14" s="85">
        <f t="shared" si="0"/>
        <v>4400000</v>
      </c>
      <c r="M14" s="86"/>
      <c r="N14" s="4">
        <f t="shared" si="1"/>
        <v>440000</v>
      </c>
      <c r="O14" s="85">
        <f t="shared" si="2"/>
        <v>4840000</v>
      </c>
      <c r="P14" s="86"/>
    </row>
    <row r="15" spans="1:16">
      <c r="A15" s="12">
        <v>4</v>
      </c>
      <c r="B15" s="89" t="s">
        <v>91</v>
      </c>
      <c r="C15" s="90"/>
      <c r="D15" s="89" t="s">
        <v>103</v>
      </c>
      <c r="E15" s="90"/>
      <c r="F15" s="85">
        <v>500000</v>
      </c>
      <c r="G15" s="86"/>
      <c r="H15" s="85">
        <v>50000</v>
      </c>
      <c r="I15" s="86"/>
      <c r="J15" s="87">
        <v>7</v>
      </c>
      <c r="K15" s="88"/>
      <c r="L15" s="85">
        <f t="shared" si="0"/>
        <v>3850000</v>
      </c>
      <c r="M15" s="86"/>
      <c r="N15" s="4">
        <f t="shared" si="1"/>
        <v>385000</v>
      </c>
      <c r="O15" s="85">
        <f t="shared" si="2"/>
        <v>4235000</v>
      </c>
      <c r="P15" s="86"/>
    </row>
    <row r="16" spans="1:16">
      <c r="A16" s="12">
        <v>5</v>
      </c>
      <c r="B16" s="89" t="s">
        <v>92</v>
      </c>
      <c r="C16" s="90"/>
      <c r="D16" s="89" t="s">
        <v>105</v>
      </c>
      <c r="E16" s="90"/>
      <c r="F16" s="85">
        <v>550000</v>
      </c>
      <c r="G16" s="86"/>
      <c r="H16" s="85">
        <v>50000</v>
      </c>
      <c r="I16" s="86"/>
      <c r="J16" s="87">
        <v>6</v>
      </c>
      <c r="K16" s="88"/>
      <c r="L16" s="85">
        <f t="shared" si="0"/>
        <v>3600000</v>
      </c>
      <c r="M16" s="86"/>
      <c r="N16" s="4">
        <f t="shared" si="1"/>
        <v>360000</v>
      </c>
      <c r="O16" s="85">
        <f t="shared" si="2"/>
        <v>3960000</v>
      </c>
      <c r="P16" s="86"/>
    </row>
    <row r="17" spans="1:16">
      <c r="A17" s="12">
        <v>6</v>
      </c>
      <c r="B17" s="89" t="s">
        <v>93</v>
      </c>
      <c r="C17" s="90"/>
      <c r="D17" s="89" t="s">
        <v>104</v>
      </c>
      <c r="E17" s="90"/>
      <c r="F17" s="85">
        <v>750000</v>
      </c>
      <c r="G17" s="86"/>
      <c r="H17" s="85">
        <v>60000</v>
      </c>
      <c r="I17" s="86"/>
      <c r="J17" s="87">
        <v>8</v>
      </c>
      <c r="K17" s="88"/>
      <c r="L17" s="85">
        <f t="shared" si="0"/>
        <v>6480000</v>
      </c>
      <c r="M17" s="86"/>
      <c r="N17" s="4">
        <f t="shared" si="1"/>
        <v>648000</v>
      </c>
      <c r="O17" s="85">
        <f t="shared" si="2"/>
        <v>7128000</v>
      </c>
      <c r="P17" s="86"/>
    </row>
    <row r="18" spans="1:16">
      <c r="A18" s="12">
        <v>7</v>
      </c>
      <c r="B18" s="89" t="s">
        <v>94</v>
      </c>
      <c r="C18" s="90"/>
      <c r="D18" s="89" t="s">
        <v>105</v>
      </c>
      <c r="E18" s="90"/>
      <c r="F18" s="85">
        <v>850000</v>
      </c>
      <c r="G18" s="86"/>
      <c r="H18" s="85">
        <v>70000</v>
      </c>
      <c r="I18" s="86"/>
      <c r="J18" s="87">
        <v>5</v>
      </c>
      <c r="K18" s="88"/>
      <c r="L18" s="85">
        <f t="shared" si="0"/>
        <v>4600000</v>
      </c>
      <c r="M18" s="86"/>
      <c r="N18" s="4">
        <f t="shared" si="1"/>
        <v>460000</v>
      </c>
      <c r="O18" s="85">
        <f t="shared" si="2"/>
        <v>5060000</v>
      </c>
      <c r="P18" s="86"/>
    </row>
    <row r="19" spans="1:16">
      <c r="A19" s="12">
        <v>8</v>
      </c>
      <c r="B19" s="89" t="s">
        <v>95</v>
      </c>
      <c r="C19" s="90"/>
      <c r="D19" s="89" t="s">
        <v>103</v>
      </c>
      <c r="E19" s="90"/>
      <c r="F19" s="85">
        <v>300000</v>
      </c>
      <c r="G19" s="86"/>
      <c r="H19" s="85">
        <v>30000</v>
      </c>
      <c r="I19" s="86"/>
      <c r="J19" s="87">
        <v>4</v>
      </c>
      <c r="K19" s="88"/>
      <c r="L19" s="85">
        <f t="shared" si="0"/>
        <v>1320000</v>
      </c>
      <c r="M19" s="86"/>
      <c r="N19" s="4">
        <f t="shared" si="1"/>
        <v>132000</v>
      </c>
      <c r="O19" s="85">
        <f t="shared" si="2"/>
        <v>1452000</v>
      </c>
      <c r="P19" s="86"/>
    </row>
    <row r="20" spans="1:16">
      <c r="A20" s="12">
        <v>9</v>
      </c>
      <c r="B20" s="89" t="s">
        <v>96</v>
      </c>
      <c r="C20" s="90"/>
      <c r="D20" s="89" t="s">
        <v>105</v>
      </c>
      <c r="E20" s="90"/>
      <c r="F20" s="85">
        <v>1800000</v>
      </c>
      <c r="G20" s="86"/>
      <c r="H20" s="85">
        <v>100000</v>
      </c>
      <c r="I20" s="86"/>
      <c r="J20" s="87">
        <v>7</v>
      </c>
      <c r="K20" s="88"/>
      <c r="L20" s="85">
        <f t="shared" si="0"/>
        <v>13300000</v>
      </c>
      <c r="M20" s="86"/>
      <c r="N20" s="4">
        <f t="shared" si="1"/>
        <v>1330000</v>
      </c>
      <c r="O20" s="85">
        <f t="shared" si="2"/>
        <v>14630000</v>
      </c>
      <c r="P20" s="86"/>
    </row>
    <row r="21" spans="1:16">
      <c r="A21" s="12">
        <v>10</v>
      </c>
      <c r="B21" s="89" t="s">
        <v>97</v>
      </c>
      <c r="C21" s="90"/>
      <c r="D21" s="89" t="s">
        <v>104</v>
      </c>
      <c r="E21" s="90"/>
      <c r="F21" s="85">
        <v>250000</v>
      </c>
      <c r="G21" s="86"/>
      <c r="H21" s="85">
        <v>20000</v>
      </c>
      <c r="I21" s="86"/>
      <c r="J21" s="87">
        <v>9</v>
      </c>
      <c r="K21" s="88"/>
      <c r="L21" s="85">
        <f t="shared" si="0"/>
        <v>2430000</v>
      </c>
      <c r="M21" s="86"/>
      <c r="N21" s="4">
        <f t="shared" si="1"/>
        <v>243000</v>
      </c>
      <c r="O21" s="85">
        <f t="shared" si="2"/>
        <v>2673000</v>
      </c>
      <c r="P21" s="86"/>
    </row>
    <row r="22" spans="1:16">
      <c r="A22" s="12">
        <v>11</v>
      </c>
      <c r="B22" s="89" t="s">
        <v>98</v>
      </c>
      <c r="C22" s="90"/>
      <c r="D22" s="89" t="s">
        <v>104</v>
      </c>
      <c r="E22" s="90"/>
      <c r="F22" s="85">
        <v>400000</v>
      </c>
      <c r="G22" s="86"/>
      <c r="H22" s="85">
        <v>50000</v>
      </c>
      <c r="I22" s="86"/>
      <c r="J22" s="87">
        <v>3</v>
      </c>
      <c r="K22" s="88"/>
      <c r="L22" s="85">
        <f t="shared" si="0"/>
        <v>1350000</v>
      </c>
      <c r="M22" s="86"/>
      <c r="N22" s="4">
        <f t="shared" si="1"/>
        <v>135000</v>
      </c>
      <c r="O22" s="85">
        <f t="shared" si="2"/>
        <v>1485000</v>
      </c>
      <c r="P22" s="86"/>
    </row>
    <row r="23" spans="1:16">
      <c r="A23" s="12">
        <v>12</v>
      </c>
      <c r="B23" s="89" t="s">
        <v>99</v>
      </c>
      <c r="C23" s="90"/>
      <c r="D23" s="89" t="s">
        <v>103</v>
      </c>
      <c r="E23" s="90"/>
      <c r="F23" s="85">
        <v>150000</v>
      </c>
      <c r="G23" s="86"/>
      <c r="H23" s="85">
        <v>20000</v>
      </c>
      <c r="I23" s="86"/>
      <c r="J23" s="87">
        <v>2</v>
      </c>
      <c r="K23" s="88"/>
      <c r="L23" s="85">
        <f t="shared" si="0"/>
        <v>340000</v>
      </c>
      <c r="M23" s="86"/>
      <c r="N23" s="4">
        <f t="shared" si="1"/>
        <v>34000</v>
      </c>
      <c r="O23" s="85">
        <f t="shared" si="2"/>
        <v>374000</v>
      </c>
      <c r="P23" s="86"/>
    </row>
    <row r="24" spans="1:16">
      <c r="A24" s="12">
        <v>13</v>
      </c>
      <c r="B24" s="89" t="s">
        <v>100</v>
      </c>
      <c r="C24" s="90"/>
      <c r="D24" s="89" t="s">
        <v>103</v>
      </c>
      <c r="E24" s="90"/>
      <c r="F24" s="85">
        <v>1600000</v>
      </c>
      <c r="G24" s="86"/>
      <c r="H24" s="85">
        <v>150000</v>
      </c>
      <c r="I24" s="86"/>
      <c r="J24" s="87">
        <v>4</v>
      </c>
      <c r="K24" s="88"/>
      <c r="L24" s="85">
        <f t="shared" si="0"/>
        <v>7000000</v>
      </c>
      <c r="M24" s="86"/>
      <c r="N24" s="4">
        <f t="shared" si="1"/>
        <v>700000</v>
      </c>
      <c r="O24" s="85">
        <f t="shared" si="2"/>
        <v>7700000</v>
      </c>
      <c r="P24" s="86"/>
    </row>
    <row r="25" spans="1:16">
      <c r="A25" s="12">
        <v>14</v>
      </c>
      <c r="B25" s="89" t="s">
        <v>101</v>
      </c>
      <c r="C25" s="90"/>
      <c r="D25" s="89" t="s">
        <v>105</v>
      </c>
      <c r="E25" s="90"/>
      <c r="F25" s="85">
        <v>2100000</v>
      </c>
      <c r="G25" s="86"/>
      <c r="H25" s="85">
        <v>150000</v>
      </c>
      <c r="I25" s="86"/>
      <c r="J25" s="87">
        <v>6</v>
      </c>
      <c r="K25" s="88"/>
      <c r="L25" s="85">
        <f t="shared" si="0"/>
        <v>13500000</v>
      </c>
      <c r="M25" s="86"/>
      <c r="N25" s="4">
        <f t="shared" si="1"/>
        <v>1350000</v>
      </c>
      <c r="O25" s="85">
        <f t="shared" si="2"/>
        <v>14850000</v>
      </c>
      <c r="P25" s="86"/>
    </row>
    <row r="26" spans="1:16">
      <c r="A26" s="12">
        <v>15</v>
      </c>
      <c r="B26" s="89" t="s">
        <v>102</v>
      </c>
      <c r="C26" s="90"/>
      <c r="D26" s="89" t="s">
        <v>105</v>
      </c>
      <c r="E26" s="90"/>
      <c r="F26" s="85">
        <v>2500000</v>
      </c>
      <c r="G26" s="86"/>
      <c r="H26" s="85">
        <v>125000</v>
      </c>
      <c r="I26" s="86"/>
      <c r="J26" s="87">
        <v>5</v>
      </c>
      <c r="K26" s="88"/>
      <c r="L26" s="85">
        <f t="shared" si="0"/>
        <v>13125000</v>
      </c>
      <c r="M26" s="86"/>
      <c r="N26" s="4">
        <f t="shared" si="1"/>
        <v>1312500</v>
      </c>
      <c r="O26" s="85">
        <f t="shared" si="2"/>
        <v>14437500</v>
      </c>
      <c r="P26" s="86"/>
    </row>
  </sheetData>
  <mergeCells count="115">
    <mergeCell ref="F5:N7"/>
    <mergeCell ref="B10:C11"/>
    <mergeCell ref="D10:E11"/>
    <mergeCell ref="F10:G11"/>
    <mergeCell ref="H10:I11"/>
    <mergeCell ref="J10:K11"/>
    <mergeCell ref="L10:M11"/>
    <mergeCell ref="N10:N11"/>
    <mergeCell ref="B15:C15"/>
    <mergeCell ref="B16:C16"/>
    <mergeCell ref="B17:C17"/>
    <mergeCell ref="B18:C18"/>
    <mergeCell ref="O10:P11"/>
    <mergeCell ref="A10:A11"/>
    <mergeCell ref="B12:C12"/>
    <mergeCell ref="D12:E12"/>
    <mergeCell ref="F12:G12"/>
    <mergeCell ref="H12:I12"/>
    <mergeCell ref="J12:K12"/>
    <mergeCell ref="L12:M12"/>
    <mergeCell ref="O12:P12"/>
    <mergeCell ref="D21:E21"/>
    <mergeCell ref="D22:E22"/>
    <mergeCell ref="D23:E23"/>
    <mergeCell ref="D24:E24"/>
    <mergeCell ref="D25:E25"/>
    <mergeCell ref="D26:E26"/>
    <mergeCell ref="B25:C25"/>
    <mergeCell ref="B26:C26"/>
    <mergeCell ref="D13:E13"/>
    <mergeCell ref="D14:E14"/>
    <mergeCell ref="D15:E15"/>
    <mergeCell ref="D16:E16"/>
    <mergeCell ref="D17:E17"/>
    <mergeCell ref="D18:E18"/>
    <mergeCell ref="D19:E19"/>
    <mergeCell ref="D20:E20"/>
    <mergeCell ref="B19:C19"/>
    <mergeCell ref="B20:C20"/>
    <mergeCell ref="B21:C21"/>
    <mergeCell ref="B22:C22"/>
    <mergeCell ref="B23:C23"/>
    <mergeCell ref="B24:C24"/>
    <mergeCell ref="B13:C13"/>
    <mergeCell ref="B14:C14"/>
    <mergeCell ref="H26:I26"/>
    <mergeCell ref="F25:G25"/>
    <mergeCell ref="F26:G26"/>
    <mergeCell ref="H13:I13"/>
    <mergeCell ref="H14:I14"/>
    <mergeCell ref="H15:I15"/>
    <mergeCell ref="H16:I16"/>
    <mergeCell ref="H17:I17"/>
    <mergeCell ref="H18:I18"/>
    <mergeCell ref="H19:I19"/>
    <mergeCell ref="H20:I20"/>
    <mergeCell ref="F19:G19"/>
    <mergeCell ref="F20:G20"/>
    <mergeCell ref="F21:G21"/>
    <mergeCell ref="F22:G22"/>
    <mergeCell ref="F23:G23"/>
    <mergeCell ref="F24:G24"/>
    <mergeCell ref="F13:G13"/>
    <mergeCell ref="F14:G14"/>
    <mergeCell ref="F15:G15"/>
    <mergeCell ref="F16:G16"/>
    <mergeCell ref="F17:G17"/>
    <mergeCell ref="F18:G18"/>
    <mergeCell ref="J15:K15"/>
    <mergeCell ref="J16:K16"/>
    <mergeCell ref="J17:K17"/>
    <mergeCell ref="J18:K18"/>
    <mergeCell ref="H21:I21"/>
    <mergeCell ref="H22:I22"/>
    <mergeCell ref="H23:I23"/>
    <mergeCell ref="H24:I24"/>
    <mergeCell ref="H25:I25"/>
    <mergeCell ref="L21:M21"/>
    <mergeCell ref="L22:M22"/>
    <mergeCell ref="L23:M23"/>
    <mergeCell ref="L24:M24"/>
    <mergeCell ref="L25:M25"/>
    <mergeCell ref="L26:M26"/>
    <mergeCell ref="J25:K25"/>
    <mergeCell ref="J26:K26"/>
    <mergeCell ref="L13:M13"/>
    <mergeCell ref="L14:M14"/>
    <mergeCell ref="L15:M15"/>
    <mergeCell ref="L16:M16"/>
    <mergeCell ref="L17:M17"/>
    <mergeCell ref="L18:M18"/>
    <mergeCell ref="L19:M19"/>
    <mergeCell ref="L20:M20"/>
    <mergeCell ref="J19:K19"/>
    <mergeCell ref="J20:K20"/>
    <mergeCell ref="J21:K21"/>
    <mergeCell ref="J22:K22"/>
    <mergeCell ref="J23:K23"/>
    <mergeCell ref="J24:K24"/>
    <mergeCell ref="J13:K13"/>
    <mergeCell ref="J14:K14"/>
    <mergeCell ref="O25:P25"/>
    <mergeCell ref="O26:P26"/>
    <mergeCell ref="O19:P19"/>
    <mergeCell ref="O20:P20"/>
    <mergeCell ref="O21:P21"/>
    <mergeCell ref="O22:P22"/>
    <mergeCell ref="O23:P23"/>
    <mergeCell ref="O24:P24"/>
    <mergeCell ref="O13:P13"/>
    <mergeCell ref="O14:P14"/>
    <mergeCell ref="O15:P15"/>
    <mergeCell ref="O16:P16"/>
    <mergeCell ref="O17:P17"/>
    <mergeCell ref="O18:P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</dc:creator>
  <cp:lastModifiedBy>ismail - [2010]</cp:lastModifiedBy>
  <dcterms:created xsi:type="dcterms:W3CDTF">2019-01-03T14:37:13Z</dcterms:created>
  <dcterms:modified xsi:type="dcterms:W3CDTF">2019-05-06T01:32:43Z</dcterms:modified>
</cp:coreProperties>
</file>